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N:\00 Customers\Prosper ISD - 140475\2024 -2025 E-Rate Information\C2 IC ES 18 &amp; MS 5\"/>
    </mc:Choice>
  </mc:AlternateContent>
  <bookViews>
    <workbookView xWindow="0" yWindow="0" windowWidth="19200" windowHeight="7050" tabRatio="750"/>
  </bookViews>
  <sheets>
    <sheet name="Cover" sheetId="6" r:id="rId1"/>
    <sheet name="Provider Instructions" sheetId="86" r:id="rId2"/>
    <sheet name="Specifications" sheetId="179" r:id="rId3"/>
    <sheet name="Cost Summary" sheetId="82" state="hidden" r:id="rId4"/>
    <sheet name="Workbook" sheetId="3" state="hidden" r:id="rId5"/>
    <sheet name="Proposer Information" sheetId="7" r:id="rId6"/>
    <sheet name="Proposer References" sheetId="227" state="hidden" r:id="rId7"/>
    <sheet name="Template1Page" sheetId="224" state="hidden" r:id="rId8"/>
    <sheet name="Template2Page" sheetId="223" state="hidden" r:id="rId9"/>
    <sheet name="Template250Lines" sheetId="220" state="hidden" r:id="rId10"/>
    <sheet name="MS5" sheetId="236" r:id="rId11"/>
    <sheet name="ES18" sheetId="237" r:id="rId12"/>
    <sheet name="Ineligible" sheetId="229" state="hidden" r:id="rId13"/>
    <sheet name="Equivalent" sheetId="228" r:id="rId14"/>
    <sheet name="Questionnaire" sheetId="230" state="hidden" r:id="rId15"/>
    <sheet name="ContactData" sheetId="235" state="hidden" r:id="rId16"/>
    <sheet name="DistrictData" sheetId="226" state="hidden" r:id="rId17"/>
    <sheet name="SiteData" sheetId="87" state="hidden" r:id="rId18"/>
    <sheet name="SiteList" sheetId="39" state="hidden" r:id="rId19"/>
  </sheets>
  <definedNames>
    <definedName name="_xlnm._FilterDatabase" localSheetId="16" hidden="1">DistrictData!$A$1:$G$1</definedName>
    <definedName name="_xlnm._FilterDatabase" localSheetId="13" hidden="1">Equivalent!$B$7:$I$7</definedName>
    <definedName name="_xlnm._FilterDatabase" localSheetId="11" hidden="1">'ES18'!$B$7:$I$7</definedName>
    <definedName name="_xlnm._FilterDatabase" localSheetId="12" hidden="1">Ineligible!$B$7:$I$7</definedName>
    <definedName name="_xlnm._FilterDatabase" localSheetId="10" hidden="1">'MS5'!$B$7:$I$7</definedName>
    <definedName name="_xlnm._FilterDatabase" localSheetId="17" hidden="1">SiteData!$A$1:$Q$12252</definedName>
    <definedName name="_xlnm._FilterDatabase" localSheetId="7" hidden="1">Template1Page!$B$8:$I$8</definedName>
    <definedName name="_xlnm._FilterDatabase" localSheetId="9" hidden="1">Template250Lines!$B$8:$I$8</definedName>
    <definedName name="_xlnm._FilterDatabase" localSheetId="8" hidden="1">Template2Page!$B$8:$I$8</definedName>
    <definedName name="_xlnm.Print_Area" localSheetId="0">Cover!$B$2:$H$34</definedName>
    <definedName name="_xlnm.Print_Area" localSheetId="13">Equivalent!$B$2:$I$40</definedName>
    <definedName name="_xlnm.Print_Area" localSheetId="11">'ES18'!$B$2:$I$14</definedName>
    <definedName name="_xlnm.Print_Area" localSheetId="12">Ineligible!$B$2:$I$40</definedName>
    <definedName name="_xlnm.Print_Area" localSheetId="10">'MS5'!$B$2:$I$46</definedName>
    <definedName name="_xlnm.Print_Area" localSheetId="5">'Proposer Information'!$B$2:$I$45</definedName>
    <definedName name="_xlnm.Print_Area" localSheetId="7">Template1Page!$B$2:$I$110</definedName>
    <definedName name="_xlnm.Print_Area" localSheetId="9">Template250Lines!$B$2:$I$251</definedName>
    <definedName name="_xlnm.Print_Area" localSheetId="8">Template2Page!$B$2:$I$54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9" i="236" l="1"/>
  <c r="H38" i="236"/>
  <c r="H37" i="236"/>
  <c r="H26" i="236"/>
  <c r="H25" i="236"/>
  <c r="H24" i="236"/>
  <c r="H23" i="236"/>
  <c r="H22" i="236"/>
  <c r="H21" i="236"/>
  <c r="H20" i="236"/>
  <c r="H19" i="236"/>
  <c r="H18" i="236"/>
  <c r="H17" i="236"/>
  <c r="H16" i="236"/>
  <c r="H15" i="236"/>
  <c r="G46" i="236"/>
  <c r="H46" i="236" s="1"/>
  <c r="G45" i="236"/>
  <c r="H45" i="236" s="1"/>
  <c r="G44" i="236"/>
  <c r="H44" i="236" s="1"/>
  <c r="G43" i="236"/>
  <c r="H43" i="236" s="1"/>
  <c r="G42" i="236"/>
  <c r="H42" i="236" s="1"/>
  <c r="H41" i="236"/>
  <c r="G41" i="236"/>
  <c r="H40" i="236"/>
  <c r="G40" i="236"/>
  <c r="G36" i="236"/>
  <c r="H36" i="236" s="1"/>
  <c r="G35" i="236"/>
  <c r="H35" i="236" s="1"/>
  <c r="G34" i="236"/>
  <c r="H34" i="236" s="1"/>
  <c r="G33" i="236"/>
  <c r="H33" i="236" s="1"/>
  <c r="H32" i="236"/>
  <c r="G32" i="236"/>
  <c r="G30" i="236"/>
  <c r="H30" i="236" s="1"/>
  <c r="G29" i="236"/>
  <c r="H29" i="236" s="1"/>
  <c r="G28" i="236"/>
  <c r="H28" i="236" s="1"/>
  <c r="H27" i="236"/>
  <c r="G27" i="236"/>
  <c r="G14" i="236"/>
  <c r="H14" i="236" s="1"/>
  <c r="G13" i="236"/>
  <c r="H13" i="236" s="1"/>
  <c r="G12" i="236"/>
  <c r="H12" i="236" s="1"/>
  <c r="G11" i="236"/>
  <c r="H11" i="236" s="1"/>
  <c r="G10" i="236"/>
  <c r="H10" i="236" s="1"/>
  <c r="H9" i="236"/>
  <c r="G9" i="236"/>
  <c r="H16" i="237"/>
  <c r="H15" i="237"/>
  <c r="C8" i="3" l="1"/>
  <c r="H202" i="237" l="1"/>
  <c r="G202" i="237"/>
  <c r="H201" i="237"/>
  <c r="G201" i="237"/>
  <c r="H200" i="237"/>
  <c r="G200" i="237"/>
  <c r="H199" i="237"/>
  <c r="G199" i="237"/>
  <c r="H198" i="237"/>
  <c r="G198" i="237"/>
  <c r="H197" i="237"/>
  <c r="G197" i="237"/>
  <c r="H196" i="237"/>
  <c r="G196" i="237"/>
  <c r="H195" i="237"/>
  <c r="G195" i="237"/>
  <c r="H194" i="237"/>
  <c r="G194" i="237"/>
  <c r="H193" i="237"/>
  <c r="G193" i="237"/>
  <c r="H192" i="237"/>
  <c r="G192" i="237"/>
  <c r="H191" i="237"/>
  <c r="G191" i="237"/>
  <c r="H190" i="237"/>
  <c r="G190" i="237"/>
  <c r="H189" i="237"/>
  <c r="G189" i="237"/>
  <c r="H188" i="237"/>
  <c r="G188" i="237"/>
  <c r="H187" i="237"/>
  <c r="G187" i="237"/>
  <c r="H186" i="237"/>
  <c r="G186" i="237"/>
  <c r="H185" i="237"/>
  <c r="G185" i="237"/>
  <c r="H184" i="237"/>
  <c r="G184" i="237"/>
  <c r="H183" i="237"/>
  <c r="G183" i="237"/>
  <c r="H182" i="237"/>
  <c r="G182" i="237"/>
  <c r="H181" i="237"/>
  <c r="G181" i="237"/>
  <c r="H180" i="237"/>
  <c r="G180" i="237"/>
  <c r="H179" i="237"/>
  <c r="G179" i="237"/>
  <c r="H178" i="237"/>
  <c r="G178" i="237"/>
  <c r="H177" i="237"/>
  <c r="G177" i="237"/>
  <c r="H176" i="237"/>
  <c r="G176" i="237"/>
  <c r="H175" i="237"/>
  <c r="G175" i="237"/>
  <c r="H174" i="237"/>
  <c r="G174" i="237"/>
  <c r="H173" i="237"/>
  <c r="G173" i="237"/>
  <c r="H172" i="237"/>
  <c r="G172" i="237"/>
  <c r="H171" i="237"/>
  <c r="G171" i="237"/>
  <c r="H170" i="237"/>
  <c r="G170" i="237"/>
  <c r="H169" i="237"/>
  <c r="G169" i="237"/>
  <c r="H168" i="237"/>
  <c r="G168" i="237"/>
  <c r="H167" i="237"/>
  <c r="G167" i="237"/>
  <c r="H166" i="237"/>
  <c r="G166" i="237"/>
  <c r="H165" i="237"/>
  <c r="G165" i="237"/>
  <c r="H164" i="237"/>
  <c r="G164" i="237"/>
  <c r="H163" i="237"/>
  <c r="G163" i="237"/>
  <c r="H162" i="237"/>
  <c r="G162" i="237"/>
  <c r="H161" i="237"/>
  <c r="G161" i="237"/>
  <c r="H160" i="237"/>
  <c r="G160" i="237"/>
  <c r="H159" i="237"/>
  <c r="G159" i="237"/>
  <c r="H158" i="237"/>
  <c r="G158" i="237"/>
  <c r="H157" i="237"/>
  <c r="G157" i="237"/>
  <c r="H156" i="237"/>
  <c r="G156" i="237"/>
  <c r="H155" i="237"/>
  <c r="G155" i="237"/>
  <c r="H154" i="237"/>
  <c r="G154" i="237"/>
  <c r="H153" i="237"/>
  <c r="G153" i="237"/>
  <c r="H152" i="237"/>
  <c r="G152" i="237"/>
  <c r="H151" i="237"/>
  <c r="G151" i="237"/>
  <c r="H150" i="237"/>
  <c r="G150" i="237"/>
  <c r="H149" i="237"/>
  <c r="G149" i="237"/>
  <c r="H148" i="237"/>
  <c r="G148" i="237"/>
  <c r="H147" i="237"/>
  <c r="G147" i="237"/>
  <c r="H146" i="237"/>
  <c r="G146" i="237"/>
  <c r="H145" i="237"/>
  <c r="G145" i="237"/>
  <c r="H144" i="237"/>
  <c r="G144" i="237"/>
  <c r="H143" i="237"/>
  <c r="G143" i="237"/>
  <c r="H142" i="237"/>
  <c r="G142" i="237"/>
  <c r="H141" i="237"/>
  <c r="G141" i="237"/>
  <c r="H140" i="237"/>
  <c r="G140" i="237"/>
  <c r="H139" i="237"/>
  <c r="G139" i="237"/>
  <c r="H138" i="237"/>
  <c r="G138" i="237"/>
  <c r="H137" i="237"/>
  <c r="G137" i="237"/>
  <c r="H136" i="237"/>
  <c r="G136" i="237"/>
  <c r="H135" i="237"/>
  <c r="G135" i="237"/>
  <c r="H134" i="237"/>
  <c r="G134" i="237"/>
  <c r="H133" i="237"/>
  <c r="G133" i="237"/>
  <c r="H132" i="237"/>
  <c r="G132" i="237"/>
  <c r="H131" i="237"/>
  <c r="G131" i="237"/>
  <c r="H130" i="237"/>
  <c r="G130" i="237"/>
  <c r="H129" i="237"/>
  <c r="G129" i="237"/>
  <c r="H128" i="237"/>
  <c r="G128" i="237"/>
  <c r="H127" i="237"/>
  <c r="G127" i="237"/>
  <c r="H126" i="237"/>
  <c r="G126" i="237"/>
  <c r="H125" i="237"/>
  <c r="G125" i="237"/>
  <c r="H124" i="237"/>
  <c r="G124" i="237"/>
  <c r="H123" i="237"/>
  <c r="G123" i="237"/>
  <c r="H122" i="237"/>
  <c r="G122" i="237"/>
  <c r="H121" i="237"/>
  <c r="G121" i="237"/>
  <c r="H120" i="237"/>
  <c r="G120" i="237"/>
  <c r="H119" i="237"/>
  <c r="G119" i="237"/>
  <c r="H118" i="237"/>
  <c r="G118" i="237"/>
  <c r="H117" i="237"/>
  <c r="G117" i="237"/>
  <c r="H116" i="237"/>
  <c r="G116" i="237"/>
  <c r="H115" i="237"/>
  <c r="G115" i="237"/>
  <c r="H114" i="237"/>
  <c r="G114" i="237"/>
  <c r="H113" i="237"/>
  <c r="G113" i="237"/>
  <c r="H112" i="237"/>
  <c r="G112" i="237"/>
  <c r="H111" i="237"/>
  <c r="G111" i="237"/>
  <c r="H110" i="237"/>
  <c r="G110" i="237"/>
  <c r="H109" i="237"/>
  <c r="G109" i="237"/>
  <c r="H108" i="237"/>
  <c r="G108" i="237"/>
  <c r="H107" i="237"/>
  <c r="G107" i="237"/>
  <c r="H106" i="237"/>
  <c r="G106" i="237"/>
  <c r="H105" i="237"/>
  <c r="G105" i="237"/>
  <c r="H104" i="237"/>
  <c r="G104" i="237"/>
  <c r="H103" i="237"/>
  <c r="G103" i="237"/>
  <c r="H102" i="237"/>
  <c r="G102" i="237"/>
  <c r="H101" i="237"/>
  <c r="G101" i="237"/>
  <c r="H100" i="237"/>
  <c r="G100" i="237"/>
  <c r="H99" i="237"/>
  <c r="G99" i="237"/>
  <c r="H98" i="237"/>
  <c r="G98" i="237"/>
  <c r="H97" i="237"/>
  <c r="G97" i="237"/>
  <c r="H96" i="237"/>
  <c r="G96" i="237"/>
  <c r="H95" i="237"/>
  <c r="G95" i="237"/>
  <c r="H94" i="237"/>
  <c r="G94" i="237"/>
  <c r="H93" i="237"/>
  <c r="G93" i="237"/>
  <c r="H92" i="237"/>
  <c r="G92" i="237"/>
  <c r="H91" i="237"/>
  <c r="G91" i="237"/>
  <c r="H90" i="237"/>
  <c r="G90" i="237"/>
  <c r="H89" i="237"/>
  <c r="G89" i="237"/>
  <c r="H88" i="237"/>
  <c r="G88" i="237"/>
  <c r="H87" i="237"/>
  <c r="G87" i="237"/>
  <c r="H86" i="237"/>
  <c r="G86" i="237"/>
  <c r="H85" i="237"/>
  <c r="G85" i="237"/>
  <c r="H84" i="237"/>
  <c r="G84" i="237"/>
  <c r="H83" i="237"/>
  <c r="G83" i="237"/>
  <c r="H82" i="237"/>
  <c r="G82" i="237"/>
  <c r="H81" i="237"/>
  <c r="G81" i="237"/>
  <c r="H80" i="237"/>
  <c r="G80" i="237"/>
  <c r="H79" i="237"/>
  <c r="G79" i="237"/>
  <c r="H78" i="237"/>
  <c r="G78" i="237"/>
  <c r="H77" i="237"/>
  <c r="G77" i="237"/>
  <c r="H76" i="237"/>
  <c r="G76" i="237"/>
  <c r="H75" i="237"/>
  <c r="G75" i="237"/>
  <c r="H74" i="237"/>
  <c r="G74" i="237"/>
  <c r="H73" i="237"/>
  <c r="G73" i="237"/>
  <c r="H72" i="237"/>
  <c r="G72" i="237"/>
  <c r="H71" i="237"/>
  <c r="G71" i="237"/>
  <c r="H70" i="237"/>
  <c r="G70" i="237"/>
  <c r="H69" i="237"/>
  <c r="G69" i="237"/>
  <c r="H68" i="237"/>
  <c r="G68" i="237"/>
  <c r="H67" i="237"/>
  <c r="G67" i="237"/>
  <c r="H66" i="237"/>
  <c r="G66" i="237"/>
  <c r="H65" i="237"/>
  <c r="G65" i="237"/>
  <c r="H64" i="237"/>
  <c r="G64" i="237"/>
  <c r="H63" i="237"/>
  <c r="G63" i="237"/>
  <c r="H62" i="237"/>
  <c r="G62" i="237"/>
  <c r="H61" i="237"/>
  <c r="G61" i="237"/>
  <c r="H60" i="237"/>
  <c r="G60" i="237"/>
  <c r="H59" i="237"/>
  <c r="G59" i="237"/>
  <c r="H58" i="237"/>
  <c r="G58" i="237"/>
  <c r="H57" i="237"/>
  <c r="G57" i="237"/>
  <c r="H56" i="237"/>
  <c r="G56" i="237"/>
  <c r="H55" i="237"/>
  <c r="G55" i="237"/>
  <c r="H54" i="237"/>
  <c r="G54" i="237"/>
  <c r="H53" i="237"/>
  <c r="G53" i="237"/>
  <c r="H52" i="237"/>
  <c r="G52" i="237"/>
  <c r="H51" i="237"/>
  <c r="G51" i="237"/>
  <c r="H50" i="237"/>
  <c r="G50" i="237"/>
  <c r="H49" i="237"/>
  <c r="G49" i="237"/>
  <c r="H48" i="237"/>
  <c r="G48" i="237"/>
  <c r="H47" i="237"/>
  <c r="G47" i="237"/>
  <c r="H46" i="237"/>
  <c r="G46" i="237"/>
  <c r="H45" i="237"/>
  <c r="G45" i="237"/>
  <c r="H44" i="237"/>
  <c r="G44" i="237"/>
  <c r="H43" i="237"/>
  <c r="G43" i="237"/>
  <c r="H42" i="237"/>
  <c r="G42" i="237"/>
  <c r="H41" i="237"/>
  <c r="G41" i="237"/>
  <c r="H40" i="237"/>
  <c r="G40" i="237"/>
  <c r="H39" i="237"/>
  <c r="G39" i="237"/>
  <c r="H38" i="237"/>
  <c r="G38" i="237"/>
  <c r="H37" i="237"/>
  <c r="G37" i="237"/>
  <c r="H36" i="237"/>
  <c r="G36" i="237"/>
  <c r="H35" i="237"/>
  <c r="G35" i="237"/>
  <c r="H34" i="237"/>
  <c r="G34" i="237"/>
  <c r="G33" i="237"/>
  <c r="H33" i="237" s="1"/>
  <c r="H32" i="237"/>
  <c r="G32" i="237"/>
  <c r="G31" i="237"/>
  <c r="H31" i="237" s="1"/>
  <c r="G30" i="237"/>
  <c r="H30" i="237" s="1"/>
  <c r="G29" i="237"/>
  <c r="H29" i="237" s="1"/>
  <c r="H28" i="237"/>
  <c r="G28" i="237"/>
  <c r="G27" i="237"/>
  <c r="H27" i="237" s="1"/>
  <c r="G26" i="237"/>
  <c r="H26" i="237" s="1"/>
  <c r="G25" i="237"/>
  <c r="H25" i="237" s="1"/>
  <c r="G24" i="237"/>
  <c r="H24" i="237" s="1"/>
  <c r="G23" i="237"/>
  <c r="H23" i="237" s="1"/>
  <c r="H22" i="237"/>
  <c r="G22" i="237"/>
  <c r="G21" i="237"/>
  <c r="H21" i="237" s="1"/>
  <c r="G20" i="237"/>
  <c r="H20" i="237" s="1"/>
  <c r="G19" i="237"/>
  <c r="H19" i="237" s="1"/>
  <c r="H18" i="237"/>
  <c r="G18" i="237"/>
  <c r="G14" i="237"/>
  <c r="H14" i="237" s="1"/>
  <c r="G13" i="237"/>
  <c r="H13" i="237" s="1"/>
  <c r="G12" i="237"/>
  <c r="H12" i="237" s="1"/>
  <c r="G11" i="237"/>
  <c r="H11" i="237" s="1"/>
  <c r="G10" i="237"/>
  <c r="H10" i="237" s="1"/>
  <c r="H9" i="237"/>
  <c r="G9" i="237"/>
  <c r="H8" i="237"/>
  <c r="G8" i="237"/>
  <c r="H188" i="236"/>
  <c r="G188" i="236"/>
  <c r="H187" i="236"/>
  <c r="G187" i="236"/>
  <c r="H186" i="236"/>
  <c r="G186" i="236"/>
  <c r="H185" i="236"/>
  <c r="G185" i="236"/>
  <c r="H184" i="236"/>
  <c r="G184" i="236"/>
  <c r="H183" i="236"/>
  <c r="G183" i="236"/>
  <c r="H182" i="236"/>
  <c r="G182" i="236"/>
  <c r="H181" i="236"/>
  <c r="G181" i="236"/>
  <c r="H180" i="236"/>
  <c r="G180" i="236"/>
  <c r="H179" i="236"/>
  <c r="G179" i="236"/>
  <c r="H178" i="236"/>
  <c r="G178" i="236"/>
  <c r="H177" i="236"/>
  <c r="G177" i="236"/>
  <c r="H176" i="236"/>
  <c r="G176" i="236"/>
  <c r="H175" i="236"/>
  <c r="G175" i="236"/>
  <c r="H174" i="236"/>
  <c r="G174" i="236"/>
  <c r="H173" i="236"/>
  <c r="G173" i="236"/>
  <c r="H172" i="236"/>
  <c r="G172" i="236"/>
  <c r="H171" i="236"/>
  <c r="G171" i="236"/>
  <c r="H170" i="236"/>
  <c r="G170" i="236"/>
  <c r="H169" i="236"/>
  <c r="G169" i="236"/>
  <c r="H168" i="236"/>
  <c r="G168" i="236"/>
  <c r="H167" i="236"/>
  <c r="G167" i="236"/>
  <c r="H166" i="236"/>
  <c r="G166" i="236"/>
  <c r="H165" i="236"/>
  <c r="G165" i="236"/>
  <c r="H164" i="236"/>
  <c r="G164" i="236"/>
  <c r="H163" i="236"/>
  <c r="G163" i="236"/>
  <c r="H162" i="236"/>
  <c r="G162" i="236"/>
  <c r="H161" i="236"/>
  <c r="G161" i="236"/>
  <c r="H160" i="236"/>
  <c r="G160" i="236"/>
  <c r="H159" i="236"/>
  <c r="G159" i="236"/>
  <c r="H158" i="236"/>
  <c r="G158" i="236"/>
  <c r="H157" i="236"/>
  <c r="G157" i="236"/>
  <c r="H156" i="236"/>
  <c r="G156" i="236"/>
  <c r="H155" i="236"/>
  <c r="G155" i="236"/>
  <c r="H154" i="236"/>
  <c r="G154" i="236"/>
  <c r="H153" i="236"/>
  <c r="G153" i="236"/>
  <c r="H152" i="236"/>
  <c r="G152" i="236"/>
  <c r="H151" i="236"/>
  <c r="G151" i="236"/>
  <c r="H150" i="236"/>
  <c r="G150" i="236"/>
  <c r="H149" i="236"/>
  <c r="G149" i="236"/>
  <c r="H148" i="236"/>
  <c r="G148" i="236"/>
  <c r="H147" i="236"/>
  <c r="G147" i="236"/>
  <c r="H146" i="236"/>
  <c r="G146" i="236"/>
  <c r="H145" i="236"/>
  <c r="G145" i="236"/>
  <c r="H144" i="236"/>
  <c r="G144" i="236"/>
  <c r="H143" i="236"/>
  <c r="G143" i="236"/>
  <c r="H142" i="236"/>
  <c r="G142" i="236"/>
  <c r="H141" i="236"/>
  <c r="G141" i="236"/>
  <c r="H140" i="236"/>
  <c r="G140" i="236"/>
  <c r="H139" i="236"/>
  <c r="G139" i="236"/>
  <c r="H138" i="236"/>
  <c r="G138" i="236"/>
  <c r="H137" i="236"/>
  <c r="G137" i="236"/>
  <c r="H136" i="236"/>
  <c r="G136" i="236"/>
  <c r="H135" i="236"/>
  <c r="G135" i="236"/>
  <c r="H134" i="236"/>
  <c r="G134" i="236"/>
  <c r="H133" i="236"/>
  <c r="G133" i="236"/>
  <c r="H132" i="236"/>
  <c r="G132" i="236"/>
  <c r="H131" i="236"/>
  <c r="G131" i="236"/>
  <c r="H130" i="236"/>
  <c r="G130" i="236"/>
  <c r="H129" i="236"/>
  <c r="G129" i="236"/>
  <c r="H128" i="236"/>
  <c r="G128" i="236"/>
  <c r="H127" i="236"/>
  <c r="G127" i="236"/>
  <c r="H126" i="236"/>
  <c r="G126" i="236"/>
  <c r="H125" i="236"/>
  <c r="G125" i="236"/>
  <c r="H124" i="236"/>
  <c r="G124" i="236"/>
  <c r="H123" i="236"/>
  <c r="G123" i="236"/>
  <c r="H122" i="236"/>
  <c r="G122" i="236"/>
  <c r="H121" i="236"/>
  <c r="G121" i="236"/>
  <c r="H120" i="236"/>
  <c r="G120" i="236"/>
  <c r="H119" i="236"/>
  <c r="G119" i="236"/>
  <c r="H118" i="236"/>
  <c r="G118" i="236"/>
  <c r="H117" i="236"/>
  <c r="G117" i="236"/>
  <c r="H116" i="236"/>
  <c r="G116" i="236"/>
  <c r="H115" i="236"/>
  <c r="G115" i="236"/>
  <c r="H114" i="236"/>
  <c r="G114" i="236"/>
  <c r="H113" i="236"/>
  <c r="G113" i="236"/>
  <c r="H112" i="236"/>
  <c r="G112" i="236"/>
  <c r="H111" i="236"/>
  <c r="G111" i="236"/>
  <c r="H110" i="236"/>
  <c r="G110" i="236"/>
  <c r="H109" i="236"/>
  <c r="G109" i="236"/>
  <c r="H108" i="236"/>
  <c r="G108" i="236"/>
  <c r="H107" i="236"/>
  <c r="G107" i="236"/>
  <c r="H106" i="236"/>
  <c r="G106" i="236"/>
  <c r="H105" i="236"/>
  <c r="G105" i="236"/>
  <c r="H104" i="236"/>
  <c r="G104" i="236"/>
  <c r="H103" i="236"/>
  <c r="G103" i="236"/>
  <c r="H102" i="236"/>
  <c r="G102" i="236"/>
  <c r="H101" i="236"/>
  <c r="G101" i="236"/>
  <c r="H100" i="236"/>
  <c r="G100" i="236"/>
  <c r="H99" i="236"/>
  <c r="G99" i="236"/>
  <c r="H98" i="236"/>
  <c r="G98" i="236"/>
  <c r="H97" i="236"/>
  <c r="G97" i="236"/>
  <c r="H96" i="236"/>
  <c r="G96" i="236"/>
  <c r="H95" i="236"/>
  <c r="G95" i="236"/>
  <c r="H94" i="236"/>
  <c r="G94" i="236"/>
  <c r="H93" i="236"/>
  <c r="G93" i="236"/>
  <c r="H92" i="236"/>
  <c r="G92" i="236"/>
  <c r="H91" i="236"/>
  <c r="G91" i="236"/>
  <c r="H90" i="236"/>
  <c r="G90" i="236"/>
  <c r="H89" i="236"/>
  <c r="G89" i="236"/>
  <c r="H88" i="236"/>
  <c r="G88" i="236"/>
  <c r="H87" i="236"/>
  <c r="G87" i="236"/>
  <c r="H86" i="236"/>
  <c r="G86" i="236"/>
  <c r="H85" i="236"/>
  <c r="G85" i="236"/>
  <c r="H84" i="236"/>
  <c r="G84" i="236"/>
  <c r="H83" i="236"/>
  <c r="G83" i="236"/>
  <c r="H82" i="236"/>
  <c r="G82" i="236"/>
  <c r="H81" i="236"/>
  <c r="G81" i="236"/>
  <c r="H80" i="236"/>
  <c r="G80" i="236"/>
  <c r="H79" i="236"/>
  <c r="G79" i="236"/>
  <c r="H78" i="236"/>
  <c r="G78" i="236"/>
  <c r="H77" i="236"/>
  <c r="G77" i="236"/>
  <c r="H76" i="236"/>
  <c r="G76" i="236"/>
  <c r="H75" i="236"/>
  <c r="G75" i="236"/>
  <c r="H74" i="236"/>
  <c r="G74" i="236"/>
  <c r="H73" i="236"/>
  <c r="G73" i="236"/>
  <c r="H72" i="236"/>
  <c r="G72" i="236"/>
  <c r="H71" i="236"/>
  <c r="G71" i="236"/>
  <c r="H70" i="236"/>
  <c r="G70" i="236"/>
  <c r="H69" i="236"/>
  <c r="G69" i="236"/>
  <c r="H68" i="236"/>
  <c r="G68" i="236"/>
  <c r="H67" i="236"/>
  <c r="G67" i="236"/>
  <c r="H66" i="236"/>
  <c r="G66" i="236"/>
  <c r="H65" i="236"/>
  <c r="G65" i="236"/>
  <c r="H64" i="236"/>
  <c r="G64" i="236"/>
  <c r="H63" i="236"/>
  <c r="G63" i="236"/>
  <c r="H62" i="236"/>
  <c r="G62" i="236"/>
  <c r="H61" i="236"/>
  <c r="G61" i="236"/>
  <c r="H60" i="236"/>
  <c r="G60" i="236"/>
  <c r="H59" i="236"/>
  <c r="G59" i="236"/>
  <c r="H58" i="236"/>
  <c r="G58" i="236"/>
  <c r="H57" i="236"/>
  <c r="G57" i="236"/>
  <c r="H56" i="236"/>
  <c r="G56" i="236"/>
  <c r="H55" i="236"/>
  <c r="G55" i="236"/>
  <c r="H54" i="236"/>
  <c r="G54" i="236"/>
  <c r="H53" i="236"/>
  <c r="G53" i="236"/>
  <c r="H52" i="236"/>
  <c r="G52" i="236"/>
  <c r="H51" i="236"/>
  <c r="G51" i="236"/>
  <c r="H50" i="236"/>
  <c r="G50" i="236"/>
  <c r="H49" i="236"/>
  <c r="G49" i="236"/>
  <c r="H48" i="236"/>
  <c r="G48" i="236"/>
  <c r="H47" i="236"/>
  <c r="G47" i="236"/>
  <c r="H8" i="236"/>
  <c r="G8" i="236"/>
  <c r="B71" i="3"/>
  <c r="B66" i="3"/>
  <c r="B72" i="3"/>
  <c r="B67" i="3"/>
  <c r="D59" i="3"/>
  <c r="D58" i="3"/>
  <c r="D57" i="3"/>
  <c r="D56" i="3"/>
  <c r="D55" i="3"/>
  <c r="D54" i="3"/>
  <c r="D53" i="3"/>
  <c r="D45" i="3"/>
  <c r="D46" i="3"/>
  <c r="D47" i="3"/>
  <c r="D48" i="3"/>
  <c r="D49" i="3"/>
  <c r="D50" i="3"/>
  <c r="D51" i="3"/>
  <c r="D52" i="3"/>
  <c r="D44" i="3"/>
  <c r="B73" i="3"/>
  <c r="E33" i="6"/>
  <c r="C17" i="3"/>
  <c r="B3" i="237" s="1"/>
  <c r="E31" i="6"/>
  <c r="B3" i="236" l="1"/>
  <c r="B62" i="3"/>
  <c r="L2" i="237"/>
  <c r="H6" i="237"/>
  <c r="D13" i="82" s="1"/>
  <c r="H6" i="236"/>
  <c r="D12" i="82" s="1"/>
  <c r="L2" i="236"/>
  <c r="L4" i="236"/>
  <c r="L4" i="237"/>
  <c r="B68" i="3"/>
  <c r="E32" i="6"/>
  <c r="A10814" i="87"/>
  <c r="A10803" i="87"/>
  <c r="A10808" i="87"/>
  <c r="A10810" i="87"/>
  <c r="A2495" i="87"/>
  <c r="A10812" i="87"/>
  <c r="A10816" i="87"/>
  <c r="A10806" i="87"/>
  <c r="A40" i="87"/>
  <c r="A10704" i="87"/>
  <c r="A10702" i="87"/>
  <c r="A10680" i="87"/>
  <c r="A10684" i="87"/>
  <c r="A10688" i="87"/>
  <c r="A10686" i="87"/>
  <c r="A10693" i="87"/>
  <c r="A10682" i="87"/>
  <c r="A10700" i="87"/>
  <c r="A10698" i="87"/>
  <c r="A10678" i="87"/>
  <c r="A8990" i="87"/>
  <c r="A10690" i="87"/>
  <c r="A10695" i="87"/>
  <c r="A10709" i="87"/>
  <c r="A10706" i="87"/>
  <c r="A10640" i="87"/>
  <c r="A10647" i="87"/>
  <c r="A10651" i="87"/>
  <c r="A10649" i="87"/>
  <c r="A10655" i="87"/>
  <c r="A10643" i="87"/>
  <c r="A10653" i="87"/>
  <c r="A10645" i="87"/>
  <c r="A10599" i="87"/>
  <c r="A8996" i="87"/>
  <c r="A10595" i="87"/>
  <c r="A10591" i="87"/>
  <c r="A10597" i="87"/>
  <c r="A10593" i="87"/>
  <c r="A4082" i="87"/>
  <c r="A10603" i="87"/>
  <c r="A10585" i="87"/>
  <c r="A2092" i="87"/>
  <c r="A10601" i="87"/>
  <c r="A10588" i="87"/>
  <c r="A10487" i="87"/>
  <c r="A10480" i="87"/>
  <c r="A10482" i="87"/>
  <c r="A10484" i="87"/>
  <c r="A130" i="87"/>
  <c r="A10499" i="87"/>
  <c r="A4573" i="87"/>
  <c r="A9623" i="87"/>
  <c r="A10256" i="87"/>
  <c r="A5946" i="87"/>
  <c r="A686" i="87"/>
  <c r="A445" i="87"/>
  <c r="A3349" i="87"/>
  <c r="A1700" i="87"/>
  <c r="A1649" i="87"/>
  <c r="A801" i="87"/>
  <c r="A10252" i="87"/>
  <c r="A10234" i="87"/>
  <c r="A10229" i="87"/>
  <c r="A10016" i="87"/>
  <c r="A10013" i="87"/>
  <c r="A10020" i="87"/>
  <c r="A10018" i="87"/>
  <c r="A6540" i="87"/>
  <c r="A10008" i="87"/>
  <c r="A10011" i="87"/>
  <c r="A9968" i="87"/>
  <c r="A9971" i="87"/>
  <c r="A9977" i="87"/>
  <c r="A9400" i="87"/>
  <c r="A100" i="87"/>
  <c r="A9794" i="87"/>
  <c r="A9783" i="87"/>
  <c r="A9786" i="87"/>
  <c r="A6238" i="87"/>
  <c r="A9796" i="87"/>
  <c r="A9788" i="87"/>
  <c r="A9784" i="87"/>
  <c r="A9790" i="87"/>
  <c r="A9386" i="87"/>
  <c r="A9792" i="87"/>
  <c r="A9775" i="87"/>
  <c r="A9770" i="87"/>
  <c r="A9772" i="87"/>
  <c r="A9642" i="87"/>
  <c r="A9637" i="87"/>
  <c r="A9639" i="87"/>
  <c r="A9644" i="87"/>
  <c r="A5939" i="87"/>
  <c r="A9486" i="87"/>
  <c r="A10159" i="87"/>
  <c r="A10398" i="87"/>
  <c r="A10155" i="87"/>
  <c r="A2323" i="87"/>
  <c r="A9483" i="87"/>
  <c r="A2038" i="87"/>
  <c r="A3766" i="87"/>
  <c r="A6595" i="87"/>
  <c r="A7074" i="87"/>
  <c r="A9543" i="87"/>
  <c r="A9047" i="87"/>
  <c r="A7410" i="87"/>
  <c r="A7685" i="87"/>
  <c r="A9462" i="87"/>
  <c r="A9468" i="87"/>
  <c r="A9470" i="87"/>
  <c r="A9466" i="87"/>
  <c r="A9464" i="87"/>
  <c r="A3702" i="87"/>
  <c r="A1005" i="87"/>
  <c r="A9459" i="87"/>
  <c r="A4333" i="87"/>
  <c r="A9454" i="87"/>
  <c r="A1994" i="87"/>
  <c r="A9620" i="87"/>
  <c r="A3042" i="87"/>
  <c r="A2982" i="87"/>
  <c r="A9457" i="87"/>
  <c r="A8482" i="87"/>
  <c r="A9448" i="87"/>
  <c r="A674" i="87"/>
  <c r="A9347" i="87"/>
  <c r="A9345" i="87"/>
  <c r="A9351" i="87"/>
  <c r="A9349" i="87"/>
  <c r="A9201" i="87"/>
  <c r="A9150" i="87"/>
  <c r="A3657" i="87"/>
  <c r="A3885" i="87"/>
  <c r="A1312" i="87"/>
  <c r="A2980" i="87"/>
  <c r="A9147" i="87"/>
  <c r="A1264" i="87"/>
  <c r="A9058" i="87"/>
  <c r="A9050" i="87"/>
  <c r="A9054" i="87"/>
  <c r="A9056" i="87"/>
  <c r="A9060" i="87"/>
  <c r="A9062" i="87"/>
  <c r="A3119" i="87"/>
  <c r="A9052" i="87"/>
  <c r="A8808" i="87"/>
  <c r="A7329" i="87"/>
  <c r="A7328" i="87"/>
  <c r="A10161" i="87"/>
  <c r="A1897" i="87"/>
  <c r="A2730" i="87"/>
  <c r="A4455" i="87"/>
  <c r="A579" i="87"/>
  <c r="A8752" i="87"/>
  <c r="A8749" i="87"/>
  <c r="A10211" i="87"/>
  <c r="A8754" i="87"/>
  <c r="A7418" i="87"/>
  <c r="A1683" i="87"/>
  <c r="A2416" i="87"/>
  <c r="A1565" i="87"/>
  <c r="A3675" i="87"/>
  <c r="A7317" i="87"/>
  <c r="A5804" i="87"/>
  <c r="A8733" i="87"/>
  <c r="A6664" i="87"/>
  <c r="A4814" i="87"/>
  <c r="A8735" i="87"/>
  <c r="A8729" i="87"/>
  <c r="A3329" i="87"/>
  <c r="A6440" i="87"/>
  <c r="A8731" i="87"/>
  <c r="A4816" i="87"/>
  <c r="A4633" i="87"/>
  <c r="A8296" i="87"/>
  <c r="A2891" i="87"/>
  <c r="A1623" i="87"/>
  <c r="A3745" i="87"/>
  <c r="A6265" i="87"/>
  <c r="A6711" i="87"/>
  <c r="A8640" i="87"/>
  <c r="A8641" i="87"/>
  <c r="A5497" i="87"/>
  <c r="A6222" i="87"/>
  <c r="A4475" i="87"/>
  <c r="A10126" i="87"/>
  <c r="A501" i="87"/>
  <c r="A7256" i="87"/>
  <c r="A4951" i="87"/>
  <c r="A10278" i="87"/>
  <c r="A8638" i="87"/>
  <c r="A6118" i="87"/>
  <c r="A8181" i="87"/>
  <c r="A905" i="87"/>
  <c r="A4451" i="87"/>
  <c r="A3288" i="87"/>
  <c r="A1907" i="87"/>
  <c r="A1042" i="87"/>
  <c r="A8610" i="87"/>
  <c r="A10508" i="87"/>
  <c r="A5216" i="87"/>
  <c r="A7859" i="87"/>
  <c r="A8416" i="87"/>
  <c r="A6792" i="87"/>
  <c r="A3229" i="87"/>
  <c r="A240" i="87"/>
  <c r="A8555" i="87"/>
  <c r="A4529" i="87"/>
  <c r="A1389" i="87"/>
  <c r="A1929" i="87"/>
  <c r="A8562" i="87"/>
  <c r="A526" i="87"/>
  <c r="A10239" i="87"/>
  <c r="A8237" i="87"/>
  <c r="A8515" i="87"/>
  <c r="A9662" i="87"/>
  <c r="A8520" i="87"/>
  <c r="A8512" i="87"/>
  <c r="A8508" i="87"/>
  <c r="A8518" i="87"/>
  <c r="A8516" i="87"/>
  <c r="A8506" i="87"/>
  <c r="A8498" i="87"/>
  <c r="A8492" i="87"/>
  <c r="A8495" i="87"/>
  <c r="A8470" i="87"/>
  <c r="A89" i="87"/>
  <c r="A8462" i="87"/>
  <c r="A8464" i="87"/>
  <c r="A8467" i="87"/>
  <c r="A8472" i="87"/>
  <c r="A1112" i="87"/>
  <c r="A99" i="87"/>
  <c r="A6778" i="87"/>
  <c r="A1229" i="87"/>
  <c r="A8138" i="87"/>
  <c r="A5135" i="87"/>
  <c r="A1989" i="87"/>
  <c r="A1827" i="87"/>
  <c r="A2000" i="87"/>
  <c r="A1824" i="87"/>
  <c r="A971" i="87"/>
  <c r="A8301" i="87"/>
  <c r="A1832" i="87"/>
  <c r="A1830" i="87"/>
  <c r="A8442" i="87"/>
  <c r="A2867" i="87"/>
  <c r="A735" i="87"/>
  <c r="A6822" i="87"/>
  <c r="A4281" i="87"/>
  <c r="A129" i="87"/>
  <c r="A8426" i="87"/>
  <c r="A8424" i="87"/>
  <c r="A8422" i="87"/>
  <c r="A98" i="87"/>
  <c r="A8059" i="87"/>
  <c r="A8051" i="87"/>
  <c r="A8057" i="87"/>
  <c r="A8054" i="87"/>
  <c r="A7952" i="87"/>
  <c r="A2685" i="87"/>
  <c r="A7603" i="87"/>
  <c r="A2682" i="87"/>
  <c r="A291" i="87"/>
  <c r="A2689" i="87"/>
  <c r="A2209" i="87"/>
  <c r="A7601" i="87"/>
  <c r="A10111" i="87"/>
  <c r="A2680" i="87"/>
  <c r="A10103" i="87"/>
  <c r="A9867" i="87"/>
  <c r="A4079" i="87"/>
  <c r="A7659" i="87"/>
  <c r="A1424" i="87"/>
  <c r="A7634" i="87"/>
  <c r="A7641" i="87"/>
  <c r="A10101" i="87"/>
  <c r="A7609" i="87"/>
  <c r="A1850" i="87"/>
  <c r="A2691" i="87"/>
  <c r="A1575" i="87"/>
  <c r="A7617" i="87"/>
  <c r="A7630" i="87"/>
  <c r="A7644" i="87"/>
  <c r="A7639" i="87"/>
  <c r="A1431" i="87"/>
  <c r="A7607" i="87"/>
  <c r="A7621" i="87"/>
  <c r="A7657" i="87"/>
  <c r="A7613" i="87"/>
  <c r="A7651" i="87"/>
  <c r="A10099" i="87"/>
  <c r="A7636" i="87"/>
  <c r="A10107" i="87"/>
  <c r="A2428" i="87"/>
  <c r="A5786" i="87"/>
  <c r="A7658" i="87"/>
  <c r="A7627" i="87"/>
  <c r="A7605" i="87"/>
  <c r="A2678" i="87"/>
  <c r="A10093" i="87"/>
  <c r="A7776" i="87"/>
  <c r="A7646" i="87"/>
  <c r="A10109" i="87"/>
  <c r="A2687" i="87"/>
  <c r="A9136" i="87"/>
  <c r="A7773" i="87"/>
  <c r="A7632" i="87"/>
  <c r="A7623" i="87"/>
  <c r="A4305" i="87"/>
  <c r="A7597" i="87"/>
  <c r="A7649" i="87"/>
  <c r="A2123" i="87"/>
  <c r="A7648" i="87"/>
  <c r="A7616" i="87"/>
  <c r="A4307" i="87"/>
  <c r="A7599" i="87"/>
  <c r="A1589" i="87"/>
  <c r="A7653" i="87"/>
  <c r="A2676" i="87"/>
  <c r="A10095" i="87"/>
  <c r="A2683" i="87"/>
  <c r="A7772" i="87"/>
  <c r="A7625" i="87"/>
  <c r="A7655" i="87"/>
  <c r="A7619" i="87"/>
  <c r="A7611" i="87"/>
  <c r="A10105" i="87"/>
  <c r="A7931" i="87"/>
  <c r="A7273" i="87"/>
  <c r="A626" i="87"/>
  <c r="A2010" i="87"/>
  <c r="A346" i="87"/>
  <c r="A8823" i="87"/>
  <c r="A8098" i="87"/>
  <c r="A5546" i="87"/>
  <c r="A2965" i="87"/>
  <c r="A2750" i="87"/>
  <c r="A2168" i="87"/>
  <c r="A5994" i="87"/>
  <c r="A226" i="87"/>
  <c r="A8437" i="87"/>
  <c r="A9085" i="87"/>
  <c r="A6110" i="87"/>
  <c r="A9328" i="87"/>
  <c r="A7079" i="87"/>
  <c r="A8806" i="87"/>
  <c r="A8156" i="87"/>
  <c r="A4241" i="87"/>
  <c r="A9580" i="87"/>
  <c r="A4997" i="87"/>
  <c r="A7529" i="87"/>
  <c r="A8625" i="87"/>
  <c r="A706" i="87"/>
  <c r="A9845" i="87"/>
  <c r="A518" i="87"/>
  <c r="A7662" i="87"/>
  <c r="A8504" i="87"/>
  <c r="A4731" i="87"/>
  <c r="A10351" i="87"/>
  <c r="A2559" i="87"/>
  <c r="A7970" i="87"/>
  <c r="A621" i="87"/>
  <c r="A7351" i="87"/>
  <c r="A3255" i="87"/>
  <c r="A191" i="87"/>
  <c r="A1600" i="87"/>
  <c r="A4821" i="87"/>
  <c r="A7013" i="87"/>
  <c r="A347" i="87"/>
  <c r="A2314" i="87"/>
  <c r="A8341" i="87"/>
  <c r="A3950" i="87"/>
  <c r="A2245" i="87"/>
  <c r="A3952" i="87"/>
  <c r="A7778" i="87"/>
  <c r="A7780" i="87"/>
  <c r="A9561" i="87"/>
  <c r="A2593" i="87"/>
  <c r="A1707" i="87"/>
  <c r="A38" i="87"/>
  <c r="A2226" i="87"/>
  <c r="A7727" i="87"/>
  <c r="A2228" i="87"/>
  <c r="A7716" i="87"/>
  <c r="A7919" i="87"/>
  <c r="A964" i="87"/>
  <c r="A7728" i="87"/>
  <c r="A7725" i="87"/>
  <c r="A7721" i="87"/>
  <c r="A7723" i="87"/>
  <c r="A7730" i="87"/>
  <c r="A7719" i="87"/>
  <c r="A1021" i="87"/>
  <c r="A3348" i="87"/>
  <c r="A9014" i="87"/>
  <c r="A840" i="87"/>
  <c r="A3598" i="87"/>
  <c r="A4010" i="87"/>
  <c r="A8403" i="87"/>
  <c r="A8162" i="87"/>
  <c r="A4602" i="87"/>
  <c r="A8318" i="87"/>
  <c r="A1473" i="87"/>
  <c r="A9214" i="87"/>
  <c r="A5587" i="87"/>
  <c r="A4502" i="87"/>
  <c r="A2793" i="87"/>
  <c r="A5406" i="87"/>
  <c r="A7960" i="87"/>
  <c r="A10633" i="87"/>
  <c r="A2572" i="87"/>
  <c r="A7559" i="87"/>
  <c r="A7557" i="87"/>
  <c r="A7551" i="87"/>
  <c r="A7553" i="87"/>
  <c r="A7561" i="87"/>
  <c r="A7549" i="87"/>
  <c r="A7564" i="87"/>
  <c r="A7515" i="87"/>
  <c r="A7517" i="87"/>
  <c r="A7520" i="87"/>
  <c r="A7510" i="87"/>
  <c r="A7512" i="87"/>
  <c r="A7507" i="87"/>
  <c r="A7505" i="87"/>
  <c r="A6700" i="87"/>
  <c r="A8879" i="87"/>
  <c r="A1014" i="87"/>
  <c r="A2590" i="87"/>
  <c r="A7532" i="87"/>
  <c r="A1863" i="87"/>
  <c r="A7534" i="87"/>
  <c r="A2894" i="87"/>
  <c r="A7489" i="87"/>
  <c r="A764" i="87"/>
  <c r="A585" i="87"/>
  <c r="A661" i="87"/>
  <c r="A1412" i="87"/>
  <c r="A533" i="87"/>
  <c r="A665" i="87"/>
  <c r="A542" i="87"/>
  <c r="A215" i="87"/>
  <c r="A1147" i="87"/>
  <c r="A1130" i="87"/>
  <c r="A313" i="87"/>
  <c r="A1230" i="87"/>
  <c r="A909" i="87"/>
  <c r="A1377" i="87"/>
  <c r="A657" i="87"/>
  <c r="A830" i="87"/>
  <c r="A385" i="87"/>
  <c r="A691" i="87"/>
  <c r="A9650" i="87"/>
  <c r="A6571" i="87"/>
  <c r="A8873" i="87"/>
  <c r="A2397" i="87"/>
  <c r="A1085" i="87"/>
  <c r="A8762" i="87"/>
  <c r="A9024" i="87"/>
  <c r="A1613" i="87"/>
  <c r="A9688" i="87"/>
  <c r="A3296" i="87"/>
  <c r="A164" i="87"/>
  <c r="A1420" i="87"/>
  <c r="A4611" i="87"/>
  <c r="A8594" i="87"/>
  <c r="A4300" i="87"/>
  <c r="A7849" i="87"/>
  <c r="A7949" i="87"/>
  <c r="A10254" i="87"/>
  <c r="A1772" i="87"/>
  <c r="A9548" i="87"/>
  <c r="A10293" i="87"/>
  <c r="A6176" i="87"/>
  <c r="A3789" i="87"/>
  <c r="A4027" i="87"/>
  <c r="A7108" i="87"/>
  <c r="A7450" i="87"/>
  <c r="A3302" i="87"/>
  <c r="A10549" i="87"/>
  <c r="A1047" i="87"/>
  <c r="A10620" i="87"/>
  <c r="A4003" i="87"/>
  <c r="A7291" i="87"/>
  <c r="A8745" i="87"/>
  <c r="A6573" i="87"/>
  <c r="A4441" i="87"/>
  <c r="A3716" i="87"/>
  <c r="A7455" i="87"/>
  <c r="A2505" i="87"/>
  <c r="A8371" i="87"/>
  <c r="A8737" i="87"/>
  <c r="A8813" i="87"/>
  <c r="A7457" i="87"/>
  <c r="A3851" i="87"/>
  <c r="A1719" i="87"/>
  <c r="A2611" i="87"/>
  <c r="A6108" i="87"/>
  <c r="A6142" i="87"/>
  <c r="A10772" i="87"/>
  <c r="A6331" i="87"/>
  <c r="A3340" i="87"/>
  <c r="A9171" i="87"/>
  <c r="A10081" i="87"/>
  <c r="A8152" i="87"/>
  <c r="A6213" i="87"/>
  <c r="A8559" i="87"/>
  <c r="A3621" i="87"/>
  <c r="A5941" i="87"/>
  <c r="A6429" i="87"/>
  <c r="A7461" i="87"/>
  <c r="A5989" i="87"/>
  <c r="A1963" i="87"/>
  <c r="A7453" i="87"/>
  <c r="A3338" i="87"/>
  <c r="A1780" i="87"/>
  <c r="A7459" i="87"/>
  <c r="A3662" i="87"/>
  <c r="A4364" i="87"/>
  <c r="A2713" i="87"/>
  <c r="A3528" i="87"/>
  <c r="A8780" i="87"/>
  <c r="A8552" i="87"/>
  <c r="A7437" i="87"/>
  <c r="A7435" i="87"/>
  <c r="A7433" i="87"/>
  <c r="A7439" i="87"/>
  <c r="A7431" i="87"/>
  <c r="A128" i="87"/>
  <c r="A9287" i="87"/>
  <c r="A3771" i="87"/>
  <c r="A1580" i="87"/>
  <c r="A1802" i="87"/>
  <c r="A1873" i="87"/>
  <c r="A6516" i="87"/>
  <c r="A1225" i="87"/>
  <c r="A1871" i="87"/>
  <c r="A4510" i="87"/>
  <c r="A3664" i="87"/>
  <c r="A927" i="87"/>
  <c r="A4708" i="87"/>
  <c r="A1064" i="87"/>
  <c r="A8335" i="87"/>
  <c r="A7202" i="87"/>
  <c r="A10510" i="87"/>
  <c r="A10630" i="87"/>
  <c r="A10520" i="87"/>
  <c r="A6568" i="87"/>
  <c r="A9613" i="87"/>
  <c r="A8061" i="87"/>
  <c r="A7371" i="87"/>
  <c r="A6905" i="87"/>
  <c r="A10408" i="87"/>
  <c r="A8272" i="87"/>
  <c r="A9030" i="87"/>
  <c r="A7373" i="87"/>
  <c r="A7375" i="87"/>
  <c r="A4486" i="87"/>
  <c r="A8070" i="87"/>
  <c r="A7228" i="87"/>
  <c r="A10280" i="87"/>
  <c r="A4470" i="87"/>
  <c r="A766" i="87"/>
  <c r="A7357" i="87"/>
  <c r="A7359" i="87"/>
  <c r="A7363" i="87"/>
  <c r="A7361" i="87"/>
  <c r="A7365" i="87"/>
  <c r="A93" i="87"/>
  <c r="A9521" i="87"/>
  <c r="A97" i="87"/>
  <c r="A7184" i="87"/>
  <c r="A7191" i="87"/>
  <c r="A7186" i="87"/>
  <c r="A7189" i="87"/>
  <c r="A2384" i="87"/>
  <c r="A5606" i="87"/>
  <c r="A5194" i="87"/>
  <c r="A8514" i="87"/>
  <c r="A8429" i="87"/>
  <c r="A10010" i="87"/>
  <c r="A6045" i="87"/>
  <c r="A1956" i="87"/>
  <c r="A9885" i="87"/>
  <c r="A10302" i="87"/>
  <c r="A6030" i="87"/>
  <c r="A8719" i="87"/>
  <c r="A6458" i="87"/>
  <c r="A5008" i="87"/>
  <c r="A4994" i="87"/>
  <c r="A8936" i="87"/>
  <c r="A9974" i="87"/>
  <c r="A8208" i="87"/>
  <c r="A3728" i="87"/>
  <c r="A7378" i="87"/>
  <c r="A7937" i="87"/>
  <c r="A5706" i="87"/>
  <c r="A6221" i="87"/>
  <c r="A10261" i="87"/>
  <c r="A2148" i="87"/>
  <c r="A3428" i="87"/>
  <c r="A7871" i="87"/>
  <c r="A932" i="87"/>
  <c r="A6418" i="87"/>
  <c r="A2137" i="87"/>
  <c r="A10802" i="87"/>
  <c r="A7491" i="87"/>
  <c r="A4478" i="87"/>
  <c r="A3577" i="87"/>
  <c r="A4538" i="87"/>
  <c r="A6900" i="87"/>
  <c r="A6439" i="87"/>
  <c r="A645" i="87"/>
  <c r="A1050" i="87"/>
  <c r="A9837" i="87"/>
  <c r="A1040" i="87"/>
  <c r="A6159" i="87"/>
  <c r="A8675" i="87"/>
  <c r="A5499" i="87"/>
  <c r="A4338" i="87"/>
  <c r="A8654" i="87"/>
  <c r="A10247" i="87"/>
  <c r="A4413" i="87"/>
  <c r="A5278" i="87"/>
  <c r="A10341" i="87"/>
  <c r="A8108" i="87"/>
  <c r="A5114" i="87"/>
  <c r="A9947" i="87"/>
  <c r="A4342" i="87"/>
  <c r="A1124" i="87"/>
  <c r="A5179" i="87"/>
  <c r="A4615" i="87"/>
  <c r="A8891" i="87"/>
  <c r="A4622" i="87"/>
  <c r="A7393" i="87"/>
  <c r="A6957" i="87"/>
  <c r="A10142" i="87"/>
  <c r="A7588" i="87"/>
  <c r="A1408" i="87"/>
  <c r="A4525" i="87"/>
  <c r="A1367" i="87"/>
  <c r="A8414" i="87"/>
  <c r="A6909" i="87"/>
  <c r="A1857" i="87"/>
  <c r="A6912" i="87"/>
  <c r="A4485" i="87"/>
  <c r="A6914" i="87"/>
  <c r="A1072" i="87"/>
  <c r="A742" i="87"/>
  <c r="A6861" i="87"/>
  <c r="A10628" i="87"/>
  <c r="A3708" i="87"/>
  <c r="A4251" i="87"/>
  <c r="A6650" i="87"/>
  <c r="A4255" i="87"/>
  <c r="A8570" i="87"/>
  <c r="A6810" i="87"/>
  <c r="A2291" i="87"/>
  <c r="A2400" i="87"/>
  <c r="A5392" i="87"/>
  <c r="A1545" i="87"/>
  <c r="A7984" i="87"/>
  <c r="A8293" i="87"/>
  <c r="A7888" i="87"/>
  <c r="A7053" i="87"/>
  <c r="A4372" i="87"/>
  <c r="A6915" i="87"/>
  <c r="A10312" i="87"/>
  <c r="A5205" i="87"/>
  <c r="A8658" i="87"/>
  <c r="A5268" i="87"/>
  <c r="A6964" i="87"/>
  <c r="A5575" i="87"/>
  <c r="A9159" i="87"/>
  <c r="A10447" i="87"/>
  <c r="A5757" i="87"/>
  <c r="A6969" i="87"/>
  <c r="A6751" i="87"/>
  <c r="A10607" i="87"/>
  <c r="A6648" i="87"/>
  <c r="A10516" i="87"/>
  <c r="A6460" i="87"/>
  <c r="A10749" i="87"/>
  <c r="A10083" i="87"/>
  <c r="A4545" i="87"/>
  <c r="A9106" i="87"/>
  <c r="A5568" i="87"/>
  <c r="A8034" i="87"/>
  <c r="A5199" i="87"/>
  <c r="A6873" i="87"/>
  <c r="A9185" i="87"/>
  <c r="A8226" i="87"/>
  <c r="A4972" i="87"/>
  <c r="A10190" i="87"/>
  <c r="A10423" i="87"/>
  <c r="A5746" i="87"/>
  <c r="A10725" i="87"/>
  <c r="A8106" i="87"/>
  <c r="A7924" i="87"/>
  <c r="A7909" i="87"/>
  <c r="A9572" i="87"/>
  <c r="A9856" i="87"/>
  <c r="A1843" i="87"/>
  <c r="A2889" i="87"/>
  <c r="A2698" i="87"/>
  <c r="A2202" i="87"/>
  <c r="A1443" i="87"/>
  <c r="A3535" i="87"/>
  <c r="A4267" i="87"/>
  <c r="A3454" i="87"/>
  <c r="A3733" i="87"/>
  <c r="A2286" i="87"/>
  <c r="A1387" i="87"/>
  <c r="A2113" i="87"/>
  <c r="A9434" i="87"/>
  <c r="A2025" i="87"/>
  <c r="A2206" i="87"/>
  <c r="A1195" i="87"/>
  <c r="A1518" i="87"/>
  <c r="A1481" i="87"/>
  <c r="A262" i="87"/>
  <c r="A4377" i="87"/>
  <c r="A981" i="87"/>
  <c r="A264" i="87"/>
  <c r="A270" i="87"/>
  <c r="A3407" i="87"/>
  <c r="A1385" i="87"/>
  <c r="A1099" i="87"/>
  <c r="A1026" i="87"/>
  <c r="A3998" i="87"/>
  <c r="A851" i="87"/>
  <c r="A3867" i="87"/>
  <c r="A66" i="87"/>
  <c r="A3798" i="87"/>
  <c r="A6813" i="87"/>
  <c r="A6927" i="87"/>
  <c r="A6933" i="87"/>
  <c r="A6935" i="87"/>
  <c r="A6929" i="87"/>
  <c r="A6931" i="87"/>
  <c r="A6773" i="87"/>
  <c r="A6769" i="87"/>
  <c r="A6771" i="87"/>
  <c r="A6766" i="87"/>
  <c r="A6925" i="87"/>
  <c r="A6366" i="87"/>
  <c r="A6364" i="87"/>
  <c r="A6362" i="87"/>
  <c r="A6370" i="87"/>
  <c r="A1920" i="87"/>
  <c r="A7813" i="87"/>
  <c r="A6369" i="87"/>
  <c r="A2070" i="87"/>
  <c r="A1943" i="87"/>
  <c r="A6290" i="87"/>
  <c r="A10183" i="87"/>
  <c r="A6384" i="87"/>
  <c r="A6292" i="87"/>
  <c r="A6403" i="87"/>
  <c r="A5564" i="87"/>
  <c r="A4291" i="87"/>
  <c r="A9315" i="87"/>
  <c r="A10119" i="87"/>
  <c r="A5202" i="87"/>
  <c r="A6533" i="87"/>
  <c r="A127" i="87"/>
  <c r="A6377" i="87"/>
  <c r="A2709" i="87"/>
  <c r="A6034" i="87"/>
  <c r="A6031" i="87"/>
  <c r="A6038" i="87"/>
  <c r="A5589" i="87"/>
  <c r="A6036" i="87"/>
  <c r="A619" i="87"/>
  <c r="A5969" i="87"/>
  <c r="A4430" i="87"/>
  <c r="A6390" i="87"/>
  <c r="A1583" i="87"/>
  <c r="A4600" i="87"/>
  <c r="A9539" i="87"/>
  <c r="A5944" i="87"/>
  <c r="A7792" i="87"/>
  <c r="A227" i="87"/>
  <c r="A1138" i="87"/>
  <c r="A1748" i="87"/>
  <c r="A1712" i="87"/>
  <c r="A10562" i="87"/>
  <c r="A1335" i="87"/>
  <c r="A2306" i="87"/>
  <c r="A393" i="87"/>
  <c r="A9357" i="87"/>
  <c r="A5867" i="87"/>
  <c r="A6394" i="87"/>
  <c r="A6405" i="87"/>
  <c r="A6412" i="87"/>
  <c r="A5975" i="87"/>
  <c r="A8187" i="87"/>
  <c r="A6396" i="87"/>
  <c r="A933" i="87"/>
  <c r="A6410" i="87"/>
  <c r="A5870" i="87"/>
  <c r="A9251" i="87"/>
  <c r="A5967" i="87"/>
  <c r="A9311" i="87"/>
  <c r="A7324" i="87"/>
  <c r="A5872" i="87"/>
  <c r="A6388" i="87"/>
  <c r="A6591" i="87"/>
  <c r="A9523" i="87"/>
  <c r="A244" i="87"/>
  <c r="A3034" i="87"/>
  <c r="A1960" i="87"/>
  <c r="A876" i="87"/>
  <c r="A5419" i="87"/>
  <c r="A8135" i="87"/>
  <c r="A328" i="87"/>
  <c r="A2247" i="87"/>
  <c r="A9365" i="87"/>
  <c r="A1841" i="87"/>
  <c r="A6392" i="87"/>
  <c r="A5088" i="87"/>
  <c r="A4214" i="87"/>
  <c r="A6398" i="87"/>
  <c r="A5620" i="87"/>
  <c r="A4750" i="87"/>
  <c r="A4398" i="87"/>
  <c r="A2018" i="87"/>
  <c r="A6407" i="87"/>
  <c r="A6380" i="87"/>
  <c r="A6375" i="87"/>
  <c r="A325" i="87"/>
  <c r="A4328" i="87"/>
  <c r="A9389" i="87"/>
  <c r="A1322" i="87"/>
  <c r="A5265" i="87"/>
  <c r="A6400" i="87"/>
  <c r="A1671" i="87"/>
  <c r="A6382" i="87"/>
  <c r="A5738" i="87"/>
  <c r="A5113" i="87"/>
  <c r="A1259" i="87"/>
  <c r="A5740" i="87"/>
  <c r="A8957" i="87"/>
  <c r="A5733" i="87"/>
  <c r="A5736" i="87"/>
  <c r="A9092" i="87"/>
  <c r="A126" i="87"/>
  <c r="A415" i="87"/>
  <c r="A81" i="87"/>
  <c r="A5711" i="87"/>
  <c r="A5707" i="87"/>
  <c r="A5709" i="87"/>
  <c r="A6613" i="87"/>
  <c r="A745" i="87"/>
  <c r="A242" i="87"/>
  <c r="A1440" i="87"/>
  <c r="A5525" i="87"/>
  <c r="A5521" i="87"/>
  <c r="A5523" i="87"/>
  <c r="A7483" i="87"/>
  <c r="A9501" i="87"/>
  <c r="A5519" i="87"/>
  <c r="A2950" i="87"/>
  <c r="A5510" i="87"/>
  <c r="A5512" i="87"/>
  <c r="A5502" i="87"/>
  <c r="A5508" i="87"/>
  <c r="A7137" i="87"/>
  <c r="A5504" i="87"/>
  <c r="A5506" i="87"/>
  <c r="A7678" i="87"/>
  <c r="A5468" i="87"/>
  <c r="A4467" i="87"/>
  <c r="A5107" i="87"/>
  <c r="A5635" i="87"/>
  <c r="A1709" i="87"/>
  <c r="A6973" i="87"/>
  <c r="A1298" i="87"/>
  <c r="A9687" i="87"/>
  <c r="A5111" i="87"/>
  <c r="A10827" i="87"/>
  <c r="A3335" i="87"/>
  <c r="A5469" i="87"/>
  <c r="A5390" i="87"/>
  <c r="A5386" i="87"/>
  <c r="A810" i="87"/>
  <c r="A5378" i="87"/>
  <c r="A5384" i="87"/>
  <c r="A5380" i="87"/>
  <c r="A5388" i="87"/>
  <c r="A5382" i="87"/>
  <c r="A5447" i="87"/>
  <c r="A2402" i="87"/>
  <c r="A5449" i="87"/>
  <c r="A5445" i="87"/>
  <c r="A5341" i="87"/>
  <c r="A5339" i="87"/>
  <c r="A5332" i="87"/>
  <c r="A5455" i="87"/>
  <c r="A1354" i="87"/>
  <c r="A5453" i="87"/>
  <c r="A10197" i="87"/>
  <c r="A1013" i="87"/>
  <c r="A889" i="87"/>
  <c r="A5334" i="87"/>
  <c r="A9962" i="87"/>
  <c r="A9420" i="87"/>
  <c r="A8690" i="87"/>
  <c r="A5155" i="87"/>
  <c r="A5357" i="87"/>
  <c r="A9169" i="87"/>
  <c r="A6047" i="87"/>
  <c r="A9139" i="87"/>
  <c r="A6327" i="87"/>
  <c r="A7043" i="87"/>
  <c r="A3779" i="87"/>
  <c r="A5926" i="87"/>
  <c r="A351" i="87"/>
  <c r="A3688" i="87"/>
  <c r="A1855" i="87"/>
  <c r="A1953" i="87"/>
  <c r="A1617" i="87"/>
  <c r="A1078" i="87"/>
  <c r="A3614" i="87"/>
  <c r="A2565" i="87"/>
  <c r="A1822" i="87"/>
  <c r="A1263" i="87"/>
  <c r="A9603" i="87"/>
  <c r="A4226" i="87"/>
  <c r="A7344" i="87"/>
  <c r="A480" i="87"/>
  <c r="A7499" i="87"/>
  <c r="A2335" i="87"/>
  <c r="A5411" i="87"/>
  <c r="A8164" i="87"/>
  <c r="A7222" i="87"/>
  <c r="A4001" i="87"/>
  <c r="A8955" i="87"/>
  <c r="A4805" i="87"/>
  <c r="A5336" i="87"/>
  <c r="A4220" i="87"/>
  <c r="A1194" i="87"/>
  <c r="A1628" i="87"/>
  <c r="A1835" i="87"/>
  <c r="A1435" i="87"/>
  <c r="A6085" i="87"/>
  <c r="A9506" i="87"/>
  <c r="A3872" i="87"/>
  <c r="A5247" i="87"/>
  <c r="A903" i="87"/>
  <c r="A5888" i="87"/>
  <c r="A2609" i="87"/>
  <c r="A2563" i="87"/>
  <c r="A9648" i="87"/>
  <c r="A3616" i="87"/>
  <c r="A1625" i="87"/>
  <c r="A2862" i="87"/>
  <c r="A5103" i="87"/>
  <c r="A6494" i="87"/>
  <c r="A10286" i="87"/>
  <c r="A5916" i="87"/>
  <c r="A9427" i="87"/>
  <c r="A3263" i="87"/>
  <c r="A5119" i="87"/>
  <c r="A7584" i="87"/>
  <c r="A2604" i="87"/>
  <c r="A3624" i="87"/>
  <c r="A750" i="87"/>
  <c r="A5303" i="87"/>
  <c r="A5301" i="87"/>
  <c r="A5289" i="87"/>
  <c r="A5299" i="87"/>
  <c r="A5295" i="87"/>
  <c r="A5297" i="87"/>
  <c r="A5293" i="87"/>
  <c r="A5291" i="87"/>
  <c r="A5287" i="87"/>
  <c r="A5285" i="87"/>
  <c r="A5282" i="87"/>
  <c r="A1245" i="87"/>
  <c r="A5270" i="87"/>
  <c r="A6245" i="87"/>
  <c r="A5272" i="87"/>
  <c r="A1217" i="87"/>
  <c r="A4948" i="87"/>
  <c r="A10005" i="87"/>
  <c r="A10558" i="87"/>
  <c r="A96" i="87"/>
  <c r="A391" i="87"/>
  <c r="A739" i="87"/>
  <c r="A10405" i="87"/>
  <c r="A490" i="87"/>
  <c r="A10531" i="87"/>
  <c r="A7027" i="87"/>
  <c r="A1337" i="87"/>
  <c r="A8076" i="87"/>
  <c r="A1101" i="87"/>
  <c r="A77" i="87"/>
  <c r="A10763" i="87"/>
  <c r="A10114" i="87"/>
  <c r="A7194" i="87"/>
  <c r="A2535" i="87"/>
  <c r="A5197" i="87"/>
  <c r="A8074" i="87"/>
  <c r="A1106" i="87"/>
  <c r="A5245" i="87"/>
  <c r="A2435" i="87"/>
  <c r="A7270" i="87"/>
  <c r="A8315" i="87"/>
  <c r="A6702" i="87"/>
  <c r="A1380" i="87"/>
  <c r="A3183" i="87"/>
  <c r="A4480" i="87"/>
  <c r="A5243" i="87"/>
  <c r="A1215" i="87"/>
  <c r="A1051" i="87"/>
  <c r="A1704" i="87"/>
  <c r="A8596" i="87"/>
  <c r="A5241" i="87"/>
  <c r="A7216" i="87"/>
  <c r="A9686" i="87"/>
  <c r="A6450" i="87"/>
  <c r="A5534" i="87"/>
  <c r="A9133" i="87"/>
  <c r="A421" i="87"/>
  <c r="A5219" i="87"/>
  <c r="A8269" i="87"/>
  <c r="A10555" i="87"/>
  <c r="A8214" i="87"/>
  <c r="A1814" i="87"/>
  <c r="A7470" i="87"/>
  <c r="A2693" i="87"/>
  <c r="A9399" i="87"/>
  <c r="A1029" i="87"/>
  <c r="A9289" i="87"/>
  <c r="A10478" i="87"/>
  <c r="A7258" i="87"/>
  <c r="A8339" i="87"/>
  <c r="A3311" i="87"/>
  <c r="A3036" i="87"/>
  <c r="A4563" i="87"/>
  <c r="A10071" i="87"/>
  <c r="A4319" i="87"/>
  <c r="A9715" i="87"/>
  <c r="A2483" i="87"/>
  <c r="A4257" i="87"/>
  <c r="A8533" i="87"/>
  <c r="A5949" i="87"/>
  <c r="A9424" i="87"/>
  <c r="A6186" i="87"/>
  <c r="A9279" i="87"/>
  <c r="A5192" i="87"/>
  <c r="A1373" i="87"/>
  <c r="A5749" i="87"/>
  <c r="A8985" i="87"/>
  <c r="A5351" i="87"/>
  <c r="A2442" i="87"/>
  <c r="A5451" i="87"/>
  <c r="A3605" i="87"/>
  <c r="A4336" i="87"/>
  <c r="A2588" i="87"/>
  <c r="A7323" i="87"/>
  <c r="A8343" i="87"/>
  <c r="A957" i="87"/>
  <c r="A4322" i="87"/>
  <c r="A1394" i="87"/>
  <c r="A1728" i="87"/>
  <c r="A4253" i="87"/>
  <c r="A6352" i="87"/>
  <c r="A1977" i="87"/>
  <c r="A4032" i="87"/>
  <c r="A1923" i="87"/>
  <c r="A1949" i="87"/>
  <c r="A3324" i="87"/>
  <c r="A9376" i="87"/>
  <c r="A10800" i="87"/>
  <c r="A7391" i="87"/>
  <c r="A1392" i="87"/>
  <c r="A2519" i="87"/>
  <c r="A8480" i="87"/>
  <c r="A4624" i="87"/>
  <c r="A3626" i="87"/>
  <c r="A2081" i="87"/>
  <c r="A3333" i="87"/>
  <c r="A8510" i="87"/>
  <c r="A5195" i="87"/>
  <c r="A10262" i="87"/>
  <c r="A5154" i="87"/>
  <c r="A5101" i="87"/>
  <c r="A2198" i="87"/>
  <c r="A5907" i="87"/>
  <c r="A5665" i="87"/>
  <c r="A6578" i="87"/>
  <c r="A5096" i="87"/>
  <c r="A5911" i="87"/>
  <c r="A5099" i="87"/>
  <c r="A5071" i="87"/>
  <c r="A2392" i="87"/>
  <c r="A9685" i="87"/>
  <c r="A5073" i="87"/>
  <c r="A5074" i="87"/>
  <c r="A5079" i="87"/>
  <c r="A1590" i="87"/>
  <c r="A5076" i="87"/>
  <c r="A8700" i="87"/>
  <c r="A116" i="87"/>
  <c r="A5046" i="87"/>
  <c r="A2542" i="87"/>
  <c r="A10612" i="87"/>
  <c r="A5043" i="87"/>
  <c r="A5050" i="87"/>
  <c r="A5048" i="87"/>
  <c r="A5014" i="87"/>
  <c r="A7947" i="87"/>
  <c r="A4757" i="87"/>
  <c r="A4767" i="87"/>
  <c r="A3752" i="87"/>
  <c r="A4763" i="87"/>
  <c r="A4765" i="87"/>
  <c r="A4769" i="87"/>
  <c r="A4755" i="87"/>
  <c r="A4771" i="87"/>
  <c r="A4759" i="87"/>
  <c r="A2318" i="87"/>
  <c r="A4743" i="87"/>
  <c r="A7788" i="87"/>
  <c r="A9361" i="87"/>
  <c r="A4738" i="87"/>
  <c r="A4405" i="87"/>
  <c r="A4741" i="87"/>
  <c r="A4383" i="87"/>
  <c r="A4715" i="87"/>
  <c r="A4720" i="87"/>
  <c r="A4722" i="87"/>
  <c r="A4724" i="87"/>
  <c r="A4726" i="87"/>
  <c r="A4717" i="87"/>
  <c r="A32" i="87"/>
  <c r="A2525" i="87"/>
  <c r="A659" i="87"/>
  <c r="A2066" i="87"/>
  <c r="A4222" i="87"/>
  <c r="A4696" i="87"/>
  <c r="A3736" i="87"/>
  <c r="A2664" i="87"/>
  <c r="A4689" i="87"/>
  <c r="A9825" i="87"/>
  <c r="A10490" i="87"/>
  <c r="A2666" i="87"/>
  <c r="A553" i="87"/>
  <c r="A5356" i="87"/>
  <c r="A2762" i="87"/>
  <c r="A1272" i="87"/>
  <c r="A4909" i="87"/>
  <c r="A10566" i="87"/>
  <c r="A4697" i="87"/>
  <c r="A9276" i="87"/>
  <c r="A4691" i="87"/>
  <c r="A4701" i="87"/>
  <c r="A8032" i="87"/>
  <c r="A2740" i="87"/>
  <c r="A6847" i="87"/>
  <c r="A9599" i="87"/>
  <c r="A4679" i="87"/>
  <c r="A4694" i="87"/>
  <c r="A9608" i="87"/>
  <c r="A3816" i="87"/>
  <c r="A3687" i="87"/>
  <c r="A7204" i="87"/>
  <c r="A8696" i="87"/>
  <c r="A577" i="87"/>
  <c r="A5553" i="87"/>
  <c r="A755" i="87"/>
  <c r="A4681" i="87"/>
  <c r="A1108" i="87"/>
  <c r="A4231" i="87"/>
  <c r="A4683" i="87"/>
  <c r="A7220" i="87"/>
  <c r="A9822" i="87"/>
  <c r="A10116" i="87"/>
  <c r="A10738" i="87"/>
  <c r="A4685" i="87"/>
  <c r="A7226" i="87"/>
  <c r="A9532" i="87"/>
  <c r="A4670" i="87"/>
  <c r="A4675" i="87"/>
  <c r="A4672" i="87"/>
  <c r="A10192" i="87"/>
  <c r="A4655" i="87"/>
  <c r="A2903" i="87"/>
  <c r="A3633" i="87"/>
  <c r="A4335" i="87"/>
  <c r="A5661" i="87"/>
  <c r="A6795" i="87"/>
  <c r="A4422" i="87"/>
  <c r="A4658" i="87"/>
  <c r="A4915" i="87"/>
  <c r="A4660" i="87"/>
  <c r="A4591" i="87"/>
  <c r="A4589" i="87"/>
  <c r="A4594" i="87"/>
  <c r="A2187" i="87"/>
  <c r="A4590" i="87"/>
  <c r="A4593" i="87"/>
  <c r="A4592" i="87"/>
  <c r="A4588" i="87"/>
  <c r="A8631" i="87"/>
  <c r="A9408" i="87"/>
  <c r="A7972" i="87"/>
  <c r="A1598" i="87"/>
  <c r="A4597" i="87"/>
  <c r="A7209" i="87"/>
  <c r="A4586" i="87"/>
  <c r="A9036" i="87"/>
  <c r="A4587" i="87"/>
  <c r="A4923" i="87"/>
  <c r="A4412" i="87"/>
  <c r="A4628" i="87"/>
  <c r="A2837" i="87"/>
  <c r="A1562" i="87"/>
  <c r="A10536" i="87"/>
  <c r="A10062" i="87"/>
  <c r="A10732" i="87"/>
  <c r="A10761" i="87"/>
  <c r="A8206" i="87"/>
  <c r="A2326" i="87"/>
  <c r="A1639" i="87"/>
  <c r="A1579" i="87"/>
  <c r="A4585" i="87"/>
  <c r="A7061" i="87"/>
  <c r="A4894" i="87"/>
  <c r="A4596" i="87"/>
  <c r="A1087" i="87"/>
  <c r="A6340" i="87"/>
  <c r="A2135" i="87"/>
  <c r="A5972" i="87"/>
  <c r="A3672" i="87"/>
  <c r="A3899" i="87"/>
  <c r="A10733" i="87"/>
  <c r="A2233" i="87"/>
  <c r="A4435" i="87"/>
  <c r="A4437" i="87"/>
  <c r="A4439" i="87"/>
  <c r="A4209" i="87"/>
  <c r="A5615" i="87"/>
  <c r="A4433" i="87"/>
  <c r="A10560" i="87"/>
  <c r="A4313" i="87"/>
  <c r="A4315" i="87"/>
  <c r="A4311" i="87"/>
  <c r="A125" i="87"/>
  <c r="A4296" i="87"/>
  <c r="A7851" i="87"/>
  <c r="A8983" i="87"/>
  <c r="A158" i="87"/>
  <c r="A8670" i="87"/>
  <c r="A5594" i="87"/>
  <c r="A4294" i="87"/>
  <c r="A3384" i="87"/>
  <c r="A9757" i="87"/>
  <c r="A4549" i="87"/>
  <c r="A4359" i="87"/>
  <c r="A524" i="87"/>
  <c r="A6749" i="87"/>
  <c r="A4353" i="87"/>
  <c r="A3944" i="87"/>
  <c r="A465" i="87"/>
  <c r="A5153" i="87"/>
  <c r="A5254" i="87"/>
  <c r="A1779" i="87"/>
  <c r="A859" i="87"/>
  <c r="A545" i="87"/>
  <c r="A2258" i="87"/>
  <c r="A939" i="87"/>
  <c r="A1455" i="87"/>
  <c r="A3346" i="87"/>
  <c r="A7389" i="87"/>
  <c r="A8589" i="87"/>
  <c r="A4826" i="87"/>
  <c r="A915" i="87"/>
  <c r="A3100" i="87"/>
  <c r="A5059" i="87"/>
  <c r="A827" i="87"/>
  <c r="A5483" i="87"/>
  <c r="A1661" i="87"/>
  <c r="A4533" i="87"/>
  <c r="A4783" i="87"/>
  <c r="A3344" i="87"/>
  <c r="A2978" i="87"/>
  <c r="A2444" i="87"/>
  <c r="A5745" i="87"/>
  <c r="A9673" i="87"/>
  <c r="A9222" i="87"/>
  <c r="A1736" i="87"/>
  <c r="A4263" i="87"/>
  <c r="A3923" i="87"/>
  <c r="A3925" i="87"/>
  <c r="A3158" i="87"/>
  <c r="A8369" i="87"/>
  <c r="A8366" i="87"/>
  <c r="A4652" i="87"/>
  <c r="A369" i="87"/>
  <c r="A6840" i="87"/>
  <c r="A5170" i="87"/>
  <c r="A2872" i="87"/>
  <c r="A3946" i="87"/>
  <c r="A2105" i="87"/>
  <c r="A10355" i="87"/>
  <c r="A10353" i="87"/>
  <c r="A1757" i="87"/>
  <c r="A2103" i="87"/>
  <c r="A183" i="87"/>
  <c r="A1500" i="87"/>
  <c r="A2884" i="87"/>
  <c r="A4645" i="87"/>
  <c r="A5173" i="87"/>
  <c r="A3948" i="87"/>
  <c r="A6838" i="87"/>
  <c r="A4650" i="87"/>
  <c r="A4687" i="87"/>
  <c r="A4699" i="87"/>
  <c r="A3167" i="87"/>
  <c r="A2875" i="87"/>
  <c r="A3954" i="87"/>
  <c r="A3958" i="87"/>
  <c r="A1502" i="87"/>
  <c r="A5168" i="87"/>
  <c r="A379" i="87"/>
  <c r="A4704" i="87"/>
  <c r="A3956" i="87"/>
  <c r="A377" i="87"/>
  <c r="A4260" i="87"/>
  <c r="A1917" i="87"/>
  <c r="A3612" i="87"/>
  <c r="A471" i="87"/>
  <c r="A1958" i="87"/>
  <c r="A9187" i="87"/>
  <c r="A3538" i="87"/>
  <c r="A6301" i="87"/>
  <c r="A609" i="87"/>
  <c r="A10606" i="87"/>
  <c r="A6817" i="87"/>
  <c r="A10329" i="87"/>
  <c r="A8913" i="87"/>
  <c r="A8698" i="87"/>
  <c r="A6998" i="87"/>
  <c r="A9027" i="87"/>
  <c r="A611" i="87"/>
  <c r="A9356" i="87"/>
  <c r="A6131" i="87"/>
  <c r="A1278" i="87"/>
  <c r="A9817" i="87"/>
  <c r="A259" i="87"/>
  <c r="A595" i="87"/>
  <c r="A8080" i="87"/>
  <c r="A349" i="87"/>
  <c r="A3570" i="87"/>
  <c r="A2344" i="87"/>
  <c r="A8694" i="87"/>
  <c r="A5122" i="87"/>
  <c r="A4063" i="87"/>
  <c r="A607" i="87"/>
  <c r="A9820" i="87"/>
  <c r="A4789" i="87"/>
  <c r="A4065" i="87"/>
  <c r="A597" i="87"/>
  <c r="A10087" i="87"/>
  <c r="A977" i="87"/>
  <c r="A4019" i="87"/>
  <c r="A4025" i="87"/>
  <c r="A4022" i="87"/>
  <c r="A4020" i="87"/>
  <c r="A4021" i="87"/>
  <c r="A4023" i="87"/>
  <c r="A4024" i="87"/>
  <c r="A3993" i="87"/>
  <c r="A3995" i="87"/>
  <c r="A9211" i="87"/>
  <c r="A10134" i="87"/>
  <c r="A10136" i="87"/>
  <c r="A3991" i="87"/>
  <c r="A3969" i="87"/>
  <c r="A3965" i="87"/>
  <c r="A3962" i="87"/>
  <c r="A9253" i="87"/>
  <c r="A3967" i="87"/>
  <c r="A3906" i="87"/>
  <c r="A3908" i="87"/>
  <c r="A3904" i="87"/>
  <c r="A3910" i="87"/>
  <c r="A3891" i="87"/>
  <c r="A3894" i="87"/>
  <c r="A3893" i="87"/>
  <c r="A3895" i="87"/>
  <c r="A3887" i="87"/>
  <c r="A3889" i="87"/>
  <c r="A5961" i="87"/>
  <c r="A9310" i="87"/>
  <c r="A3815" i="87"/>
  <c r="A677" i="87"/>
  <c r="A7806" i="87"/>
  <c r="A7136" i="87"/>
  <c r="A6107" i="87"/>
  <c r="A9866" i="87"/>
  <c r="A1184" i="87"/>
  <c r="A8772" i="87"/>
  <c r="A1362" i="87"/>
  <c r="A5764" i="87"/>
  <c r="A10437" i="87"/>
  <c r="A7218" i="87"/>
  <c r="A7751" i="87"/>
  <c r="A9967" i="87"/>
  <c r="A6827" i="87"/>
  <c r="A1223" i="87"/>
  <c r="A1865" i="87"/>
  <c r="A8949" i="87"/>
  <c r="A6713" i="87"/>
  <c r="A6527" i="87"/>
  <c r="A3785" i="87"/>
  <c r="A808" i="87"/>
  <c r="A3005" i="87"/>
  <c r="A6532" i="87"/>
  <c r="A6296" i="87"/>
  <c r="A3603" i="87"/>
  <c r="A2368" i="87"/>
  <c r="A669" i="87"/>
  <c r="A3251" i="87"/>
  <c r="A8620" i="87"/>
  <c r="A1866" i="87"/>
  <c r="A3786" i="87"/>
  <c r="A10226" i="87"/>
  <c r="A10225" i="87"/>
  <c r="A2186" i="87"/>
  <c r="A6040" i="87"/>
  <c r="A6437" i="87"/>
  <c r="A10747" i="87"/>
  <c r="A668" i="87"/>
  <c r="A7062" i="87"/>
  <c r="A3649" i="87"/>
  <c r="A3645" i="87"/>
  <c r="A3651" i="87"/>
  <c r="A3643" i="87"/>
  <c r="A3647" i="87"/>
  <c r="A2004" i="87"/>
  <c r="A3563" i="87"/>
  <c r="A3561" i="87"/>
  <c r="A3522" i="87"/>
  <c r="A3520" i="87"/>
  <c r="A3518" i="87"/>
  <c r="A3524" i="87"/>
  <c r="A10123" i="87"/>
  <c r="A1293" i="87"/>
  <c r="A9740" i="87"/>
  <c r="A6185" i="87"/>
  <c r="A5134" i="87"/>
  <c r="A2080" i="87"/>
  <c r="A4454" i="87"/>
  <c r="A9339" i="87"/>
  <c r="A3431" i="87"/>
  <c r="A6146" i="87"/>
  <c r="A10819" i="87"/>
  <c r="A812" i="87"/>
  <c r="A9208" i="87"/>
  <c r="A5560" i="87"/>
  <c r="A1911" i="87"/>
  <c r="A3929" i="87"/>
  <c r="A3429" i="87"/>
  <c r="A10028" i="87"/>
  <c r="A623" i="87"/>
  <c r="A444" i="87"/>
  <c r="A1468" i="87"/>
  <c r="A1648" i="87"/>
  <c r="A1075" i="87"/>
  <c r="A9766" i="87"/>
  <c r="A3447" i="87"/>
  <c r="A10614" i="87"/>
  <c r="A54" i="87"/>
  <c r="A8628" i="87"/>
  <c r="A775" i="87"/>
  <c r="A3317" i="87"/>
  <c r="A10051" i="87"/>
  <c r="A8180" i="87"/>
  <c r="A4785" i="87"/>
  <c r="A3451" i="87"/>
  <c r="A3823" i="87"/>
  <c r="A3449" i="87"/>
  <c r="A3433" i="87"/>
  <c r="A3435" i="87"/>
  <c r="A3439" i="87"/>
  <c r="A3445" i="87"/>
  <c r="A3437" i="87"/>
  <c r="A3443" i="87"/>
  <c r="A6708" i="87"/>
  <c r="A3441" i="87"/>
  <c r="A6150" i="87"/>
  <c r="A3211" i="87"/>
  <c r="A3686" i="87"/>
  <c r="A1510" i="87"/>
  <c r="A9504" i="87"/>
  <c r="A863" i="87"/>
  <c r="A3697" i="87"/>
  <c r="A1668" i="87"/>
  <c r="A9605" i="87"/>
  <c r="A3202" i="87"/>
  <c r="A3212" i="87"/>
  <c r="A1506" i="87"/>
  <c r="A1508" i="87"/>
  <c r="A1979" i="87"/>
  <c r="A574" i="87"/>
  <c r="A1089" i="87"/>
  <c r="A3030" i="87"/>
  <c r="A6948" i="87"/>
  <c r="A8790" i="87"/>
  <c r="A3206" i="87"/>
  <c r="A3208" i="87"/>
  <c r="A3204" i="87"/>
  <c r="A3177" i="87"/>
  <c r="A3188" i="87"/>
  <c r="A3179" i="87"/>
  <c r="A3181" i="87"/>
  <c r="A3186" i="87"/>
  <c r="A3165" i="87"/>
  <c r="A9495" i="87"/>
  <c r="A1895" i="87"/>
  <c r="A3156" i="87"/>
  <c r="A520" i="87"/>
  <c r="A3154" i="87"/>
  <c r="A3838" i="87"/>
  <c r="A8917" i="87"/>
  <c r="A5715" i="87"/>
  <c r="A3543" i="87"/>
  <c r="A10526" i="87"/>
  <c r="A4500" i="87"/>
  <c r="A8217" i="87"/>
  <c r="A773" i="87"/>
  <c r="A9296" i="87"/>
  <c r="A5592" i="87"/>
  <c r="A2887" i="87"/>
  <c r="A6307" i="87"/>
  <c r="A1677" i="87"/>
  <c r="A10797" i="87"/>
  <c r="A8385" i="87"/>
  <c r="A4407" i="87"/>
  <c r="A4576" i="87"/>
  <c r="A310" i="87"/>
  <c r="A9918" i="87"/>
  <c r="A1644" i="87"/>
  <c r="A1845" i="87"/>
  <c r="A2048" i="87"/>
  <c r="A8568" i="87"/>
  <c r="A1766" i="87"/>
  <c r="A2256" i="87"/>
  <c r="A8406" i="87"/>
  <c r="A1492" i="87"/>
  <c r="A10779" i="87"/>
  <c r="A4389" i="87"/>
  <c r="A2530" i="87"/>
  <c r="A9142" i="87"/>
  <c r="A3160" i="87"/>
  <c r="A3162" i="87"/>
  <c r="A7128" i="87"/>
  <c r="A9588" i="87"/>
  <c r="A3618" i="87"/>
  <c r="A2310" i="87"/>
  <c r="A114" i="87"/>
  <c r="A1673" i="87"/>
  <c r="A162" i="87"/>
  <c r="A3150" i="87"/>
  <c r="A2282" i="87"/>
  <c r="A73" i="87"/>
  <c r="A6660" i="87"/>
  <c r="A5842" i="87"/>
  <c r="A4505" i="87"/>
  <c r="A3148" i="87"/>
  <c r="A3145" i="87"/>
  <c r="A75" i="87"/>
  <c r="A6977" i="87"/>
  <c r="A3152" i="87"/>
  <c r="A1869" i="87"/>
  <c r="A3063" i="87"/>
  <c r="A3067" i="87"/>
  <c r="A3069" i="87"/>
  <c r="A3065" i="87"/>
  <c r="A5439" i="87"/>
  <c r="A3052" i="87"/>
  <c r="A3047" i="87"/>
  <c r="A3054" i="87"/>
  <c r="A3049" i="87"/>
  <c r="A7139" i="87"/>
  <c r="A3870" i="87"/>
  <c r="A2013" i="87"/>
  <c r="A1698" i="87"/>
  <c r="A188" i="87"/>
  <c r="A3533" i="87"/>
  <c r="A9679" i="87"/>
  <c r="A5874" i="87"/>
  <c r="A7693" i="87"/>
  <c r="A2879" i="87"/>
  <c r="A2881" i="87"/>
  <c r="A10552" i="87"/>
  <c r="A7251" i="87"/>
  <c r="A6195" i="87"/>
  <c r="A6197" i="87"/>
  <c r="A2984" i="87"/>
  <c r="A3610" i="87"/>
  <c r="A2953" i="87"/>
  <c r="A8774" i="87"/>
  <c r="A8770" i="87"/>
  <c r="A8398" i="87"/>
  <c r="A979" i="87"/>
  <c r="A8951" i="87"/>
  <c r="A7200" i="87"/>
  <c r="A9635" i="87"/>
  <c r="A3061" i="87"/>
  <c r="A4639" i="87"/>
  <c r="A10259" i="87"/>
  <c r="A3380" i="87"/>
  <c r="A1063" i="87"/>
  <c r="A6876" i="87"/>
  <c r="A2744" i="87"/>
  <c r="A1400" i="87"/>
  <c r="A1033" i="87"/>
  <c r="A6454" i="87"/>
  <c r="A7232" i="87"/>
  <c r="A2334" i="87"/>
  <c r="A1462" i="87"/>
  <c r="A6762" i="87"/>
  <c r="A488" i="87"/>
  <c r="A8103" i="87"/>
  <c r="A3718" i="87"/>
  <c r="A1759" i="87"/>
  <c r="A846" i="87"/>
  <c r="A1243" i="87"/>
  <c r="A5713" i="87"/>
  <c r="A10044" i="87"/>
  <c r="A10543" i="87"/>
  <c r="A8644" i="87"/>
  <c r="A8359" i="87"/>
  <c r="A1778" i="87"/>
  <c r="A7002" i="87"/>
  <c r="A10054" i="87"/>
  <c r="A7244" i="87"/>
  <c r="A4375" i="87"/>
  <c r="A10180" i="87"/>
  <c r="A5109" i="87"/>
  <c r="A8115" i="87"/>
  <c r="A2874" i="87"/>
  <c r="A5362" i="87"/>
  <c r="A10267" i="87"/>
  <c r="A1426" i="87"/>
  <c r="A4808" i="87"/>
  <c r="A4667" i="87"/>
  <c r="A3683" i="87"/>
  <c r="A6580" i="87"/>
  <c r="A6820" i="87"/>
  <c r="A3017" i="87"/>
  <c r="A50" i="87"/>
  <c r="A1615" i="87"/>
  <c r="A8277" i="87"/>
  <c r="A9021" i="87"/>
  <c r="A9128" i="87"/>
  <c r="A1572" i="87"/>
  <c r="A5698" i="87"/>
  <c r="A6790" i="87"/>
  <c r="A3811" i="87"/>
  <c r="A10237" i="87"/>
  <c r="A1428" i="87"/>
  <c r="A8275" i="87"/>
  <c r="A4535" i="87"/>
  <c r="A2995" i="87"/>
  <c r="A483" i="87"/>
  <c r="A439" i="87"/>
  <c r="A8915" i="87"/>
  <c r="A587" i="87"/>
  <c r="A2830" i="87"/>
  <c r="A3003" i="87"/>
  <c r="A2832" i="87"/>
  <c r="A2835" i="87"/>
  <c r="A10148" i="87"/>
  <c r="A2828" i="87"/>
  <c r="A2149" i="87"/>
  <c r="A5897" i="87"/>
  <c r="A7825" i="87"/>
  <c r="A2783" i="87"/>
  <c r="A2781" i="87"/>
  <c r="A1185" i="87"/>
  <c r="A1257" i="87"/>
  <c r="A5788" i="87"/>
  <c r="A2758" i="87"/>
  <c r="A6844" i="87"/>
  <c r="A10574" i="87"/>
  <c r="A5263" i="87"/>
  <c r="A10410" i="87"/>
  <c r="A9897" i="87"/>
  <c r="A5642" i="87"/>
  <c r="A9450" i="87"/>
  <c r="A1638" i="87"/>
  <c r="A639" i="87"/>
  <c r="A2760" i="87"/>
  <c r="A6986" i="87"/>
  <c r="A3696" i="87"/>
  <c r="A6120" i="87"/>
  <c r="A223" i="87"/>
  <c r="A1883" i="87"/>
  <c r="A8251" i="87"/>
  <c r="A10003" i="87"/>
  <c r="A6493" i="87"/>
  <c r="A9230" i="87"/>
  <c r="A8307" i="87"/>
  <c r="A2812" i="87"/>
  <c r="A1172" i="87"/>
  <c r="A2810" i="87"/>
  <c r="A8921" i="87"/>
  <c r="A3630" i="87"/>
  <c r="A4212" i="87"/>
  <c r="A1725" i="87"/>
  <c r="A2216" i="87"/>
  <c r="A2108" i="87"/>
  <c r="A9204" i="87"/>
  <c r="A7120" i="87"/>
  <c r="A7441" i="87"/>
  <c r="A9273" i="87"/>
  <c r="A6447" i="87"/>
  <c r="A1793" i="87"/>
  <c r="A3982" i="87"/>
  <c r="A2820" i="87"/>
  <c r="A6852" i="87"/>
  <c r="A4416" i="87"/>
  <c r="A6128" i="87"/>
  <c r="A1302" i="87"/>
  <c r="A7254" i="87"/>
  <c r="A6980" i="87"/>
  <c r="A2601" i="87"/>
  <c r="A8548" i="87"/>
  <c r="A8038" i="87"/>
  <c r="A4531" i="87"/>
  <c r="A1875" i="87"/>
  <c r="A4449" i="87"/>
  <c r="A9677" i="87"/>
  <c r="A6274" i="87"/>
  <c r="A7239" i="87"/>
  <c r="A8363" i="87"/>
  <c r="A4346" i="87"/>
  <c r="A5669" i="87"/>
  <c r="A4247" i="87"/>
  <c r="A4491" i="87"/>
  <c r="A2808" i="87"/>
  <c r="A2806" i="87"/>
  <c r="A4903" i="87"/>
  <c r="A10138" i="87"/>
  <c r="A1010" i="87"/>
  <c r="A2804" i="87"/>
  <c r="A6247" i="87"/>
  <c r="A8964" i="87"/>
  <c r="A3232" i="87"/>
  <c r="A10572" i="87"/>
  <c r="A2798" i="87"/>
  <c r="A8093" i="87"/>
  <c r="A1551" i="87"/>
  <c r="A6497" i="87"/>
  <c r="A7989" i="87"/>
  <c r="A9043" i="87"/>
  <c r="A1161" i="87"/>
  <c r="A6950" i="87"/>
  <c r="A5314" i="87"/>
  <c r="A6825" i="87"/>
  <c r="A401" i="87"/>
  <c r="A7501" i="87"/>
  <c r="A3027" i="87"/>
  <c r="A10214" i="87"/>
  <c r="A10790" i="87"/>
  <c r="A901" i="87"/>
  <c r="A9353" i="87"/>
  <c r="A8919" i="87"/>
  <c r="A1170" i="87"/>
  <c r="A9068" i="87"/>
  <c r="A2118" i="87"/>
  <c r="A2659" i="87"/>
  <c r="A10378" i="87"/>
  <c r="A2120" i="87"/>
  <c r="A6006" i="87"/>
  <c r="A1885" i="87"/>
  <c r="A6094" i="87"/>
  <c r="A6003" i="87"/>
  <c r="A8647" i="87"/>
  <c r="A8091" i="87"/>
  <c r="A4265" i="87"/>
  <c r="A9313" i="87"/>
  <c r="A10759" i="87"/>
  <c r="A2816" i="87"/>
  <c r="A10400" i="87"/>
  <c r="A6983" i="87"/>
  <c r="A1375" i="87"/>
  <c r="A6138" i="87"/>
  <c r="A9476" i="87"/>
  <c r="A10324" i="87"/>
  <c r="A10757" i="87"/>
  <c r="A10270" i="87"/>
  <c r="A221" i="87"/>
  <c r="A5876" i="87"/>
  <c r="A3600" i="87"/>
  <c r="A2939" i="87"/>
  <c r="A629" i="87"/>
  <c r="A8411" i="87"/>
  <c r="A10718" i="87"/>
  <c r="A10140" i="87"/>
  <c r="A2802" i="87"/>
  <c r="A4905" i="87"/>
  <c r="A10391" i="87"/>
  <c r="A10386" i="87"/>
  <c r="A2796" i="87"/>
  <c r="A953" i="87"/>
  <c r="A2818" i="87"/>
  <c r="A6480" i="87"/>
  <c r="A1553" i="87"/>
  <c r="A5730" i="87"/>
  <c r="A5727" i="87"/>
  <c r="A2814" i="87"/>
  <c r="A3382" i="87"/>
  <c r="A1359" i="87"/>
  <c r="A371" i="87"/>
  <c r="A10056" i="87"/>
  <c r="A6609" i="87"/>
  <c r="A9341" i="87"/>
  <c r="A8923" i="87"/>
  <c r="A10380" i="87"/>
  <c r="A7926" i="87"/>
  <c r="A6427" i="87"/>
  <c r="A3020" i="87"/>
  <c r="A4340" i="87"/>
  <c r="A1770" i="87"/>
  <c r="A429" i="87"/>
  <c r="A631" i="87"/>
  <c r="A5639" i="87"/>
  <c r="A1940" i="87"/>
  <c r="A10752" i="87"/>
  <c r="A43" i="87"/>
  <c r="A10241" i="87"/>
  <c r="A2193" i="87"/>
  <c r="A892" i="87"/>
  <c r="A805" i="87"/>
  <c r="A10787" i="87"/>
  <c r="A8253" i="87"/>
  <c r="A5413" i="87"/>
  <c r="A683" i="87"/>
  <c r="A10389" i="87"/>
  <c r="A5909" i="87"/>
  <c r="A2800" i="87"/>
  <c r="A2036" i="87"/>
  <c r="A1723" i="87"/>
  <c r="A8249" i="87"/>
  <c r="A342" i="87"/>
  <c r="A788" i="87"/>
  <c r="A1721" i="87"/>
  <c r="A1451" i="87"/>
  <c r="A6096" i="87"/>
  <c r="A1331" i="87"/>
  <c r="A2661" i="87"/>
  <c r="A6136" i="87"/>
  <c r="A2822" i="87"/>
  <c r="A3420" i="87"/>
  <c r="A9779" i="87"/>
  <c r="A10272" i="87"/>
  <c r="A9363" i="87"/>
  <c r="A1664" i="87"/>
  <c r="A5328" i="87"/>
  <c r="A2617" i="87"/>
  <c r="A712" i="87"/>
  <c r="A4370" i="87"/>
  <c r="A1433" i="87"/>
  <c r="A5900" i="87"/>
  <c r="A10206" i="87"/>
  <c r="A2619" i="87"/>
  <c r="A6652" i="87"/>
  <c r="A4542" i="87"/>
  <c r="A4642" i="87"/>
  <c r="A7965" i="87"/>
  <c r="A3260" i="87"/>
  <c r="A3653" i="87"/>
  <c r="A942" i="87"/>
  <c r="A2614" i="87"/>
  <c r="A6705" i="87"/>
  <c r="A2236" i="87"/>
  <c r="A10523" i="87"/>
  <c r="A2626" i="87"/>
  <c r="A2624" i="87"/>
  <c r="A2622" i="87"/>
  <c r="A2613" i="87"/>
  <c r="A7073" i="87"/>
  <c r="A1285" i="87"/>
  <c r="A2547" i="87"/>
  <c r="A2551" i="87"/>
  <c r="A2549" i="87"/>
  <c r="A2540" i="87"/>
  <c r="A10610" i="87"/>
  <c r="A2553" i="87"/>
  <c r="A2544" i="87"/>
  <c r="A9369" i="87"/>
  <c r="A2448" i="87"/>
  <c r="A2450" i="87"/>
  <c r="A2452" i="87"/>
  <c r="A1250" i="87"/>
  <c r="A707" i="87"/>
  <c r="A8283" i="87"/>
  <c r="A4508" i="87"/>
  <c r="A2054" i="87"/>
  <c r="A2369" i="87"/>
  <c r="A2371" i="87"/>
  <c r="A1745" i="87"/>
  <c r="A1325" i="87"/>
  <c r="A3874" i="87"/>
  <c r="A8899" i="87"/>
  <c r="A1333" i="87"/>
  <c r="A9722" i="87"/>
  <c r="A7368" i="87"/>
  <c r="A124" i="87"/>
  <c r="A6812" i="87"/>
  <c r="A6889" i="87"/>
  <c r="A3878" i="87"/>
  <c r="A8971" i="87"/>
  <c r="A1152" i="87"/>
  <c r="A4219" i="87"/>
  <c r="A8932" i="87"/>
  <c r="A5844" i="87"/>
  <c r="A1528" i="87"/>
  <c r="A8097" i="87"/>
  <c r="A5238" i="87"/>
  <c r="A2942" i="87"/>
  <c r="A1605" i="87"/>
  <c r="A2644" i="87"/>
  <c r="A515" i="87"/>
  <c r="A763" i="87"/>
  <c r="A1896" i="87"/>
  <c r="A5723" i="87"/>
  <c r="A9865" i="87"/>
  <c r="A8557" i="87"/>
  <c r="A7475" i="87"/>
  <c r="A7831" i="87"/>
  <c r="A8643" i="87"/>
  <c r="A4734" i="87"/>
  <c r="A1531" i="87"/>
  <c r="A4528" i="87"/>
  <c r="A8884" i="87"/>
  <c r="A7563" i="87"/>
  <c r="A7568" i="87"/>
  <c r="A1339" i="87"/>
  <c r="A1256" i="87"/>
  <c r="A204" i="87"/>
  <c r="A8967" i="87"/>
  <c r="A857" i="87"/>
  <c r="A2098" i="87"/>
  <c r="A8353" i="87"/>
  <c r="A1882" i="87"/>
  <c r="A6603" i="87"/>
  <c r="A1685" i="87"/>
  <c r="A5034" i="87"/>
  <c r="A4595" i="87"/>
  <c r="A9892" i="87"/>
  <c r="A7288" i="87"/>
  <c r="A8961" i="87"/>
  <c r="A9942" i="87"/>
  <c r="A7556" i="87"/>
  <c r="A1879" i="87"/>
  <c r="A2546" i="87"/>
  <c r="A1240" i="87"/>
  <c r="A5055" i="87"/>
  <c r="A1340" i="87"/>
  <c r="A8558" i="87"/>
  <c r="A4630" i="87"/>
  <c r="A9176" i="87"/>
  <c r="A844" i="87"/>
  <c r="A2433" i="87"/>
  <c r="A6156" i="87"/>
  <c r="A5045" i="87"/>
  <c r="A6768" i="87"/>
  <c r="A8573" i="87"/>
  <c r="A6617" i="87"/>
  <c r="A6680" i="87"/>
  <c r="A2214" i="87"/>
  <c r="A9944" i="87"/>
  <c r="A2146" i="87"/>
  <c r="A6911" i="87"/>
  <c r="A4693" i="87"/>
  <c r="A9149" i="87"/>
  <c r="A1859" i="87"/>
  <c r="A2657" i="87"/>
  <c r="A1364" i="87"/>
  <c r="A1198" i="87"/>
  <c r="A8810" i="87"/>
  <c r="A1069" i="87"/>
  <c r="A3988" i="87"/>
  <c r="A5435" i="87"/>
  <c r="A4978" i="87"/>
  <c r="A6344" i="87"/>
  <c r="A3114" i="87"/>
  <c r="A6549" i="87"/>
  <c r="A7403" i="87"/>
  <c r="A10251" i="87"/>
  <c r="A9200" i="87"/>
  <c r="A2069" i="87"/>
  <c r="A7954" i="87"/>
  <c r="A10458" i="87"/>
  <c r="A7509" i="87"/>
  <c r="A2107" i="87"/>
  <c r="A5078" i="87"/>
  <c r="A9633" i="87"/>
  <c r="A5338" i="87"/>
  <c r="A8490" i="87"/>
  <c r="A9490" i="87"/>
  <c r="A2654" i="87"/>
  <c r="A696" i="87"/>
  <c r="A4674" i="87"/>
  <c r="A4740" i="87"/>
  <c r="A279" i="87"/>
  <c r="A10258" i="87"/>
  <c r="A2827" i="87"/>
  <c r="A2373" i="87"/>
  <c r="A217" i="87"/>
  <c r="A3024" i="87"/>
  <c r="A3185" i="87"/>
  <c r="A4567" i="87"/>
  <c r="A2658" i="87"/>
  <c r="A5471" i="87"/>
  <c r="A5869" i="87"/>
  <c r="A5098" i="87"/>
  <c r="A6368" i="87"/>
  <c r="A356" i="87"/>
  <c r="A1159" i="87"/>
  <c r="A3210" i="87"/>
  <c r="A7300" i="87"/>
  <c r="A7519" i="87"/>
  <c r="A8056" i="87"/>
  <c r="A7188" i="87"/>
  <c r="A477" i="87"/>
  <c r="A4067" i="87"/>
  <c r="A836" i="87"/>
  <c r="A3147" i="87"/>
  <c r="A997" i="87"/>
  <c r="A287" i="87"/>
  <c r="A10036" i="87"/>
  <c r="A1805" i="87"/>
  <c r="A3051" i="87"/>
  <c r="A432" i="87"/>
  <c r="A2303" i="87"/>
  <c r="A2302" i="87"/>
  <c r="A1620" i="87"/>
  <c r="A5735" i="87"/>
  <c r="A7718" i="87"/>
  <c r="A324" i="87"/>
  <c r="A4719" i="87"/>
  <c r="A10474" i="87"/>
  <c r="A749" i="87"/>
  <c r="A9876" i="87"/>
  <c r="A6294" i="87"/>
  <c r="A3102" i="87"/>
  <c r="A1227" i="87"/>
  <c r="A9989" i="87"/>
  <c r="A8410" i="87"/>
  <c r="A5550" i="87"/>
  <c r="A1057" i="87"/>
  <c r="A410" i="87"/>
  <c r="A8345" i="87"/>
  <c r="A473" i="87"/>
  <c r="A4310" i="87"/>
  <c r="A5627" i="87"/>
  <c r="A169" i="87"/>
  <c r="A2295" i="87"/>
  <c r="A2348" i="87"/>
  <c r="A726" i="87"/>
  <c r="A768" i="87"/>
  <c r="A1754" i="87"/>
  <c r="A7576" i="87"/>
  <c r="A1083" i="87"/>
  <c r="A3239" i="87"/>
  <c r="A10713" i="87"/>
  <c r="A7452" i="87"/>
  <c r="A8300" i="87"/>
  <c r="A8007" i="87"/>
  <c r="A1544" i="87"/>
  <c r="A10486" i="87"/>
  <c r="A1166" i="87"/>
  <c r="A8751" i="87"/>
  <c r="A6165" i="87"/>
  <c r="A3964" i="87"/>
  <c r="A2418" i="87"/>
  <c r="A233" i="87"/>
  <c r="A1934" i="87"/>
  <c r="A5310" i="87"/>
  <c r="A7901" i="87"/>
  <c r="A3309" i="87"/>
  <c r="A6091" i="87"/>
  <c r="A1517" i="87"/>
  <c r="A9461" i="87"/>
  <c r="A3775" i="87"/>
  <c r="A10246" i="87"/>
  <c r="A10774" i="87"/>
  <c r="A1849" i="87"/>
  <c r="A7163" i="87"/>
  <c r="A2878" i="87"/>
  <c r="A2454" i="87"/>
  <c r="A2773" i="87"/>
  <c r="A1577" i="87"/>
  <c r="A2133" i="87"/>
  <c r="A10642" i="87"/>
  <c r="A1535" i="87"/>
  <c r="A2492" i="87"/>
  <c r="A9774" i="87"/>
  <c r="A10590" i="87"/>
  <c r="A4657" i="87"/>
  <c r="A3164" i="87"/>
  <c r="A9641" i="87"/>
  <c r="A7782" i="87"/>
  <c r="A7676" i="87"/>
  <c r="A6033" i="87"/>
  <c r="A2043" i="87"/>
  <c r="A5397" i="87"/>
  <c r="A2621" i="87"/>
  <c r="A2648" i="87"/>
  <c r="A6445" i="87"/>
  <c r="A7671" i="87"/>
  <c r="A249" i="87"/>
  <c r="A6281" i="87"/>
  <c r="A1740" i="87"/>
  <c r="A317" i="87"/>
  <c r="A679" i="87"/>
  <c r="A7879" i="87"/>
  <c r="A5893" i="87"/>
  <c r="A8477" i="87"/>
  <c r="A3176" i="87"/>
  <c r="A2629" i="87"/>
  <c r="A3132" i="87"/>
  <c r="A1688" i="87"/>
  <c r="A6055" i="87"/>
  <c r="A7014" i="87"/>
  <c r="A511" i="87"/>
  <c r="A9121" i="87"/>
  <c r="A9951" i="87"/>
  <c r="A1467" i="87"/>
  <c r="A6282" i="87"/>
  <c r="A10661" i="87"/>
  <c r="A975" i="87"/>
  <c r="A3014" i="87"/>
  <c r="A6279" i="87"/>
  <c r="A6288" i="87"/>
  <c r="A7842" i="87"/>
  <c r="A1622" i="87"/>
  <c r="A4762" i="87"/>
  <c r="A3245" i="87"/>
  <c r="A9447" i="87"/>
  <c r="A2132" i="87"/>
  <c r="A4277" i="87"/>
  <c r="A6444" i="87"/>
  <c r="A2647" i="87"/>
  <c r="A7878" i="87"/>
  <c r="A1466" i="87"/>
  <c r="A1687" i="87"/>
  <c r="A7670" i="87"/>
  <c r="A3175" i="87"/>
  <c r="A1555" i="87"/>
  <c r="A6054" i="87"/>
  <c r="A5892" i="87"/>
  <c r="A8476" i="87"/>
  <c r="A316" i="87"/>
  <c r="A1739" i="87"/>
  <c r="A2633" i="87"/>
  <c r="A510" i="87"/>
  <c r="A2628" i="87"/>
  <c r="A3131" i="87"/>
  <c r="A3013" i="87"/>
  <c r="A10660" i="87"/>
  <c r="A248" i="87"/>
  <c r="A9950" i="87"/>
  <c r="A974" i="87"/>
  <c r="A9120" i="87"/>
  <c r="A678" i="87"/>
  <c r="A7312" i="87"/>
  <c r="A6278" i="87"/>
  <c r="A6287" i="87"/>
  <c r="A7841" i="87"/>
  <c r="A2131" i="87"/>
  <c r="A5881" i="87"/>
  <c r="A1621" i="87"/>
  <c r="A4761" i="87"/>
  <c r="A3244" i="87"/>
  <c r="A9446" i="87"/>
  <c r="A9456" i="87"/>
  <c r="A4276" i="87"/>
  <c r="A6776" i="87"/>
  <c r="A2130" i="87"/>
  <c r="A9224" i="87"/>
  <c r="A84" i="87"/>
  <c r="A1352" i="87"/>
  <c r="A7930" i="87"/>
  <c r="A2097" i="87"/>
  <c r="A8376" i="87"/>
  <c r="A6960" i="87"/>
  <c r="A2095" i="87"/>
  <c r="A7596" i="87"/>
  <c r="A670" i="87"/>
  <c r="A3760" i="87"/>
  <c r="A2096" i="87"/>
  <c r="A9675" i="87"/>
  <c r="A5267" i="87"/>
  <c r="A8801" i="87"/>
  <c r="A7307" i="87"/>
  <c r="A2094" i="87"/>
  <c r="A3452" i="87"/>
  <c r="A672" i="87"/>
  <c r="A5069" i="87"/>
  <c r="A9684" i="87"/>
  <c r="A9406" i="87"/>
  <c r="A123" i="87"/>
  <c r="A7682" i="87"/>
  <c r="A803" i="87"/>
  <c r="A10284" i="87"/>
  <c r="A10200" i="87"/>
  <c r="A5087" i="87"/>
  <c r="A5913" i="87"/>
  <c r="A8368" i="87"/>
  <c r="A4985" i="87"/>
  <c r="A2254" i="87"/>
  <c r="A2267" i="87"/>
  <c r="A1363" i="87"/>
  <c r="A254" i="87"/>
  <c r="A7590" i="87"/>
  <c r="A3764" i="87"/>
  <c r="A10250" i="87"/>
  <c r="A3234" i="87"/>
  <c r="A7219" i="87"/>
  <c r="A804" i="87"/>
  <c r="A1366" i="87"/>
  <c r="A6865" i="87"/>
  <c r="A2065" i="87"/>
  <c r="A10576" i="87"/>
  <c r="A2136" i="87"/>
  <c r="A1985" i="87"/>
  <c r="A8365" i="87"/>
  <c r="A968" i="87"/>
  <c r="A1530" i="87"/>
  <c r="A3740" i="87"/>
  <c r="A1634" i="87"/>
  <c r="A1578" i="87"/>
  <c r="A7944" i="87"/>
  <c r="A3277" i="87"/>
  <c r="A181" i="87"/>
  <c r="A6698" i="87"/>
  <c r="A7068" i="87"/>
  <c r="A7038" i="87"/>
  <c r="A8413" i="87"/>
  <c r="A2498" i="87"/>
  <c r="A1891" i="87"/>
  <c r="A8769" i="87"/>
  <c r="A549" i="87"/>
  <c r="A5472" i="87"/>
  <c r="A1602" i="87"/>
  <c r="A1351" i="87"/>
  <c r="A7039" i="87"/>
  <c r="A10196" i="87"/>
  <c r="A1893" i="87"/>
  <c r="A1470" i="87"/>
  <c r="A2273" i="87"/>
  <c r="A5466" i="87"/>
  <c r="A1889" i="87"/>
  <c r="A8782" i="87"/>
  <c r="A2040" i="87"/>
  <c r="A8456" i="87"/>
  <c r="A4318" i="87"/>
  <c r="A5618" i="87"/>
  <c r="A2340" i="87"/>
  <c r="A9676" i="87"/>
  <c r="A2853" i="87"/>
  <c r="A6043" i="87"/>
  <c r="A2852" i="87"/>
  <c r="A1892" i="87"/>
  <c r="A557" i="87"/>
  <c r="A4018" i="87"/>
  <c r="A1061" i="87"/>
  <c r="A174" i="87"/>
  <c r="A1904" i="87"/>
  <c r="A9709" i="87"/>
  <c r="A8877" i="87"/>
  <c r="A1819" i="87"/>
  <c r="A8671" i="87"/>
  <c r="A9089" i="87"/>
  <c r="A1811" i="87"/>
  <c r="A4479" i="87"/>
  <c r="A1986" i="87"/>
  <c r="A1715" i="87"/>
  <c r="A1144" i="87"/>
  <c r="A8449" i="87"/>
  <c r="A1817" i="87"/>
  <c r="A2414" i="87"/>
  <c r="A2415" i="87"/>
  <c r="A1818" i="87"/>
  <c r="A3328" i="87"/>
  <c r="A7225" i="87"/>
  <c r="A787" i="87"/>
  <c r="A2073" i="87"/>
  <c r="A1816" i="87"/>
  <c r="A1812" i="87"/>
  <c r="A1806" i="87"/>
  <c r="A10781" i="87"/>
  <c r="A1807" i="87"/>
  <c r="A7845" i="87"/>
  <c r="A1203" i="87"/>
  <c r="A1167" i="87"/>
  <c r="A6042" i="87"/>
  <c r="A1804" i="87"/>
  <c r="A9138" i="87"/>
  <c r="A1742" i="87"/>
  <c r="A1537" i="87"/>
  <c r="A1536" i="87"/>
  <c r="A1533" i="87"/>
  <c r="A1538" i="87"/>
  <c r="A1534" i="87"/>
  <c r="A37" i="87"/>
  <c r="A1442" i="87"/>
  <c r="A7387" i="87"/>
  <c r="A2756" i="87"/>
  <c r="A1527" i="87"/>
  <c r="A681" i="87"/>
  <c r="A4548" i="87"/>
  <c r="A6492" i="87"/>
  <c r="A381" i="87"/>
  <c r="A6959" i="87"/>
  <c r="A9612" i="87"/>
  <c r="A1526" i="87"/>
  <c r="A1094" i="87"/>
  <c r="A1762" i="87"/>
  <c r="A2861" i="87"/>
  <c r="A1750" i="87"/>
  <c r="A1096" i="87"/>
  <c r="A9019" i="87"/>
  <c r="A3108" i="87"/>
  <c r="A7388" i="87"/>
  <c r="A6535" i="87"/>
  <c r="A5726" i="87"/>
  <c r="A6536" i="87"/>
  <c r="A7892" i="87"/>
  <c r="A3793" i="87"/>
  <c r="A4230" i="87"/>
  <c r="A6174" i="87"/>
  <c r="A9127" i="87"/>
  <c r="A4811" i="87"/>
  <c r="A1097" i="87"/>
  <c r="A8856" i="87"/>
  <c r="A8857" i="87"/>
  <c r="A3845" i="87"/>
  <c r="A7798" i="87"/>
  <c r="A1384" i="87"/>
  <c r="A1529" i="87"/>
  <c r="A5799" i="87"/>
  <c r="A1543" i="87"/>
  <c r="A5802" i="87"/>
  <c r="A9228" i="87"/>
  <c r="A1349" i="87"/>
  <c r="A1348" i="87"/>
  <c r="A1347" i="87"/>
  <c r="A9213" i="87"/>
  <c r="A1276" i="87"/>
  <c r="A1271" i="87"/>
  <c r="A1277" i="87"/>
  <c r="A1262" i="87"/>
  <c r="A95" i="87"/>
  <c r="A1239" i="87"/>
  <c r="A1238" i="87"/>
  <c r="A6854" i="87"/>
  <c r="A1242" i="87"/>
  <c r="A1241" i="87"/>
  <c r="A1305" i="87"/>
  <c r="A8665" i="87"/>
  <c r="A2189" i="87"/>
  <c r="A8598" i="87"/>
  <c r="A122" i="87"/>
  <c r="A9114" i="87"/>
  <c r="A7823" i="87"/>
  <c r="A7334" i="87"/>
  <c r="A722" i="87"/>
  <c r="A1777" i="87"/>
  <c r="A730" i="87"/>
  <c r="A719" i="87"/>
  <c r="A9431" i="87"/>
  <c r="A2791" i="87"/>
  <c r="A2447" i="87"/>
  <c r="A1743" i="87"/>
  <c r="A7805" i="87"/>
  <c r="A1261" i="87"/>
  <c r="A647" i="87"/>
  <c r="A6093" i="87"/>
  <c r="A565" i="87"/>
  <c r="A2079" i="87"/>
  <c r="A9556" i="87"/>
  <c r="A1633" i="87"/>
  <c r="A1606" i="87"/>
  <c r="A522" i="87"/>
  <c r="A10121" i="87"/>
  <c r="A1165" i="87"/>
  <c r="A5906" i="87"/>
  <c r="A4753" i="87"/>
  <c r="A9124" i="87"/>
  <c r="A3099" i="87"/>
  <c r="A9405" i="87"/>
  <c r="A9652" i="87"/>
  <c r="A6084" i="87"/>
  <c r="A6125" i="87"/>
  <c r="A1735" i="87"/>
  <c r="A8084" i="87"/>
  <c r="A8726" i="87"/>
  <c r="A5965" i="87"/>
  <c r="A6062" i="87"/>
  <c r="A9852" i="87"/>
  <c r="A8248" i="87"/>
  <c r="A5204" i="87"/>
  <c r="A1853" i="87"/>
  <c r="A6736" i="87"/>
  <c r="A5224" i="87"/>
  <c r="A7035" i="87"/>
  <c r="A2024" i="87"/>
  <c r="A1154" i="87"/>
  <c r="A9683" i="87"/>
  <c r="A1153" i="87"/>
  <c r="A10182" i="87"/>
  <c r="A1163" i="87"/>
  <c r="A1160" i="87"/>
  <c r="A9355" i="87"/>
  <c r="A1951" i="87"/>
  <c r="A1157" i="87"/>
  <c r="A8124" i="87"/>
  <c r="A1446" i="87"/>
  <c r="A7046" i="87"/>
  <c r="A4541" i="87"/>
  <c r="A1787" i="87"/>
  <c r="A998" i="87"/>
  <c r="A5824" i="87"/>
  <c r="A995" i="87"/>
  <c r="A4599" i="87"/>
  <c r="A9360" i="87"/>
  <c r="A9500" i="87"/>
  <c r="A6520" i="87"/>
  <c r="A6918" i="87"/>
  <c r="A4283" i="87"/>
  <c r="A10538" i="87"/>
  <c r="A4017" i="87"/>
  <c r="A7986" i="87"/>
  <c r="A1676" i="87"/>
  <c r="A7891" i="87"/>
  <c r="A996" i="87"/>
  <c r="A321" i="87"/>
  <c r="A1234" i="87"/>
  <c r="A9380" i="87"/>
  <c r="A700" i="87"/>
  <c r="A9130" i="87"/>
  <c r="A2726" i="87"/>
  <c r="A6747" i="87"/>
  <c r="A2425" i="87"/>
  <c r="A2424" i="87"/>
  <c r="A211" i="87"/>
  <c r="A5212" i="87"/>
  <c r="A931" i="87"/>
  <c r="A2426" i="87"/>
  <c r="A2423" i="87"/>
  <c r="A5803" i="87"/>
  <c r="A917" i="87"/>
  <c r="A918" i="87"/>
  <c r="A212" i="87"/>
  <c r="A899" i="87"/>
  <c r="A898" i="87"/>
  <c r="A897" i="87"/>
  <c r="A896" i="87"/>
  <c r="A895" i="87"/>
  <c r="A900" i="87"/>
  <c r="A894" i="87"/>
  <c r="A3678" i="87"/>
  <c r="A880" i="87"/>
  <c r="A7022" i="87"/>
  <c r="A2865" i="87"/>
  <c r="A2181" i="87"/>
  <c r="A7023" i="87"/>
  <c r="A7026" i="87"/>
  <c r="A5848" i="87"/>
  <c r="A7025" i="87"/>
  <c r="A6234" i="87"/>
  <c r="A2144" i="87"/>
  <c r="A7019" i="87"/>
  <c r="A6161" i="87"/>
  <c r="A8539" i="87"/>
  <c r="A8905" i="87"/>
  <c r="A7536" i="87"/>
  <c r="A7024" i="87"/>
  <c r="A2930" i="87"/>
  <c r="A1255" i="87"/>
  <c r="A2703" i="87"/>
  <c r="A2502" i="87"/>
  <c r="A340" i="87"/>
  <c r="A6162" i="87"/>
  <c r="A4613" i="87"/>
  <c r="A8100" i="87"/>
  <c r="A10364" i="87"/>
  <c r="A10078" i="87"/>
  <c r="A10404" i="87"/>
  <c r="A6140" i="87"/>
  <c r="A8170" i="87"/>
  <c r="A6310" i="87"/>
  <c r="A2147" i="87"/>
  <c r="A8351" i="87"/>
  <c r="A6805" i="87"/>
  <c r="A562" i="87"/>
  <c r="A6806" i="87"/>
  <c r="A1445" i="87"/>
  <c r="A8212" i="87"/>
  <c r="A8904" i="87"/>
  <c r="A2329" i="87"/>
  <c r="A8617" i="87"/>
  <c r="A9271" i="87"/>
  <c r="A309" i="87"/>
  <c r="A1992" i="87"/>
  <c r="A8968" i="87"/>
  <c r="A6141" i="87"/>
  <c r="A1071" i="87"/>
  <c r="A8540" i="87"/>
  <c r="A10336" i="87"/>
  <c r="A8902" i="87"/>
  <c r="A5527" i="87"/>
  <c r="A3389" i="87"/>
  <c r="A2288" i="87"/>
  <c r="A2931" i="87"/>
  <c r="A4415" i="87"/>
  <c r="A7006" i="87"/>
  <c r="A2739" i="87"/>
  <c r="A6972" i="87"/>
  <c r="A8928" i="87"/>
  <c r="A1310" i="87"/>
  <c r="A1476" i="87"/>
  <c r="A4518" i="87"/>
  <c r="A7420" i="87"/>
  <c r="A1237" i="87"/>
  <c r="A3076" i="87"/>
  <c r="A7156" i="87"/>
  <c r="A7774" i="87"/>
  <c r="A3694" i="87"/>
  <c r="A2129" i="87"/>
  <c r="A5327" i="87"/>
  <c r="A9625" i="87"/>
  <c r="A8974" i="87"/>
  <c r="A7158" i="87"/>
  <c r="A5718" i="87"/>
  <c r="A1790" i="87"/>
  <c r="A405" i="87"/>
  <c r="A8090" i="87"/>
  <c r="A7157" i="87"/>
  <c r="A1104" i="87"/>
  <c r="A6804" i="87"/>
  <c r="A2413" i="87"/>
  <c r="A9827" i="87"/>
  <c r="A4225" i="87"/>
  <c r="A1909" i="87"/>
  <c r="A1281" i="87"/>
  <c r="A4517" i="87"/>
  <c r="A5849" i="87"/>
  <c r="A2300" i="87"/>
  <c r="A9184" i="87"/>
  <c r="A7812" i="87"/>
  <c r="A1679" i="87"/>
  <c r="A1582" i="87"/>
  <c r="A4218" i="87"/>
  <c r="A9001" i="87"/>
  <c r="A7113" i="87"/>
  <c r="A10079" i="87"/>
  <c r="A6355" i="87"/>
  <c r="A8280" i="87"/>
  <c r="A427" i="87"/>
  <c r="A6235" i="87"/>
  <c r="A9894" i="87"/>
  <c r="A9278" i="87"/>
  <c r="A1254" i="87"/>
  <c r="A1524" i="87"/>
  <c r="A882" i="87"/>
  <c r="A1370" i="87"/>
  <c r="A8758" i="87"/>
  <c r="A8131" i="87"/>
  <c r="A8903" i="87"/>
  <c r="A881" i="87"/>
  <c r="A9293" i="87"/>
  <c r="A3387" i="87"/>
  <c r="A9542" i="87"/>
  <c r="A7537" i="87"/>
  <c r="A438" i="87"/>
  <c r="A8096" i="87"/>
  <c r="A5563" i="87"/>
  <c r="A1477" i="87"/>
  <c r="A8541" i="87"/>
  <c r="A9551" i="87"/>
  <c r="A9426" i="87"/>
  <c r="A6681" i="87"/>
  <c r="A5807" i="87"/>
  <c r="A874" i="87"/>
  <c r="A872" i="87"/>
  <c r="A10030" i="87"/>
  <c r="A3266" i="87"/>
  <c r="A5408" i="87"/>
  <c r="A8140" i="87"/>
  <c r="A6740" i="87"/>
  <c r="A5409" i="87"/>
  <c r="A7030" i="87"/>
  <c r="A5084" i="87"/>
  <c r="A5186" i="87"/>
  <c r="A3130" i="87"/>
  <c r="A7496" i="87"/>
  <c r="A870" i="87"/>
  <c r="A2748" i="87"/>
  <c r="A875" i="87"/>
  <c r="A871" i="87"/>
  <c r="A2747" i="87"/>
  <c r="A1464" i="87"/>
  <c r="A873" i="87"/>
  <c r="A1926" i="87"/>
  <c r="A663" i="87"/>
  <c r="A443" i="87"/>
  <c r="A862" i="87"/>
  <c r="A914" i="87"/>
  <c r="A6354" i="87"/>
  <c r="A721" i="87"/>
  <c r="A842" i="87"/>
  <c r="A838" i="87"/>
  <c r="A832" i="87"/>
  <c r="A833" i="87"/>
  <c r="A834" i="87"/>
  <c r="A839" i="87"/>
  <c r="A837" i="87"/>
  <c r="A698" i="87"/>
  <c r="A693" i="87"/>
  <c r="A705" i="87"/>
  <c r="A704" i="87"/>
  <c r="A702" i="87"/>
  <c r="A697" i="87"/>
  <c r="A10146" i="87"/>
  <c r="A703" i="87"/>
  <c r="A1343" i="87"/>
  <c r="A701" i="87"/>
  <c r="A3850" i="87"/>
  <c r="A63" i="87"/>
  <c r="A2675" i="87"/>
  <c r="A6846" i="87"/>
  <c r="A8855" i="87"/>
  <c r="A8018" i="87"/>
  <c r="A64" i="87"/>
  <c r="A3124" i="87"/>
  <c r="A6842" i="87"/>
  <c r="A695" i="87"/>
  <c r="A10227" i="87"/>
  <c r="A8017" i="87"/>
  <c r="A3367" i="87"/>
  <c r="A6843" i="87"/>
  <c r="A8712" i="87"/>
  <c r="A694" i="87"/>
  <c r="A10164" i="87"/>
  <c r="A3228" i="87"/>
  <c r="A10144" i="87"/>
  <c r="A6953" i="87"/>
  <c r="A4514" i="87"/>
  <c r="A10131" i="87"/>
  <c r="A10228" i="87"/>
  <c r="A238" i="87"/>
  <c r="A8854" i="87"/>
  <c r="A3366" i="87"/>
  <c r="A1768" i="87"/>
  <c r="A8868" i="87"/>
  <c r="A6836" i="87"/>
  <c r="A4351" i="87"/>
  <c r="A1012" i="87"/>
  <c r="A8989" i="87"/>
  <c r="A85" i="87"/>
  <c r="A5811" i="87"/>
  <c r="A504" i="87"/>
  <c r="A508" i="87"/>
  <c r="A506" i="87"/>
  <c r="A9088" i="87"/>
  <c r="A478" i="87"/>
  <c r="A474" i="87"/>
  <c r="A475" i="87"/>
  <c r="A8532" i="87"/>
  <c r="A5355" i="87"/>
  <c r="A476" i="87"/>
  <c r="A1670" i="87"/>
  <c r="A479" i="87"/>
  <c r="A10179" i="87"/>
  <c r="A2062" i="87"/>
  <c r="A10132" i="87"/>
  <c r="A8789" i="87"/>
  <c r="A989" i="87"/>
  <c r="A7697" i="87"/>
  <c r="A6775" i="87"/>
  <c r="A464" i="87"/>
  <c r="A7322" i="87"/>
  <c r="A1697" i="87"/>
  <c r="A1454" i="87"/>
  <c r="A463" i="87"/>
  <c r="A6658" i="87"/>
  <c r="A3915" i="87"/>
  <c r="A8664" i="87"/>
  <c r="A1837" i="87"/>
  <c r="A2127" i="87"/>
  <c r="A9755" i="87"/>
  <c r="A6612" i="87"/>
  <c r="A7193" i="87"/>
  <c r="A1187" i="87"/>
  <c r="A6976" i="87"/>
  <c r="A8799" i="87"/>
  <c r="A4558" i="87"/>
  <c r="A715" i="87"/>
  <c r="A6794" i="87"/>
  <c r="A729" i="87"/>
  <c r="A967" i="87"/>
  <c r="A8361" i="87"/>
  <c r="A10269" i="87"/>
  <c r="A3121" i="87"/>
  <c r="A938" i="87"/>
  <c r="A1081" i="87"/>
  <c r="A10507" i="87"/>
  <c r="A3765" i="87"/>
  <c r="A5787" i="87"/>
  <c r="A499" i="87"/>
  <c r="A305" i="87"/>
  <c r="A4950" i="87"/>
  <c r="A8246" i="87"/>
  <c r="A8031" i="87"/>
  <c r="A733" i="87"/>
  <c r="A1718" i="87"/>
  <c r="A7141" i="87"/>
  <c r="A9738" i="87"/>
  <c r="A3293" i="87"/>
  <c r="A7306" i="87"/>
  <c r="A9754" i="87"/>
  <c r="A7469" i="87"/>
  <c r="A1932" i="87"/>
  <c r="A540" i="87"/>
  <c r="A7266" i="87"/>
  <c r="A2906" i="87"/>
  <c r="A9737" i="87"/>
  <c r="A10665" i="87"/>
  <c r="A10266" i="87"/>
  <c r="A5431" i="87"/>
  <c r="A7875" i="87"/>
  <c r="A9084" i="87"/>
  <c r="A3550" i="87"/>
  <c r="A10831" i="87"/>
  <c r="A879" i="87"/>
  <c r="A5879" i="87"/>
  <c r="A3118" i="87"/>
  <c r="A7016" i="87"/>
  <c r="A3128" i="87"/>
  <c r="A9255" i="87"/>
  <c r="A1786" i="87"/>
  <c r="A7319" i="87"/>
  <c r="A5208" i="87"/>
  <c r="A9896" i="87"/>
  <c r="A1776" i="87"/>
  <c r="A519" i="87"/>
  <c r="A4794" i="87"/>
  <c r="A8478" i="87"/>
  <c r="A7116" i="87"/>
  <c r="A6052" i="87"/>
  <c r="A10755" i="87"/>
  <c r="A5152" i="87"/>
  <c r="A10178" i="87"/>
  <c r="A5485" i="87"/>
  <c r="A8179" i="87"/>
  <c r="A1646" i="87"/>
  <c r="A6868" i="87"/>
  <c r="A7159" i="87"/>
  <c r="A9736" i="87"/>
  <c r="A460" i="87"/>
  <c r="A924" i="87"/>
  <c r="A5234" i="87"/>
  <c r="A10754" i="87"/>
  <c r="A494" i="87"/>
  <c r="A1691" i="87"/>
  <c r="A6966" i="87"/>
  <c r="A1437" i="87"/>
  <c r="A1970" i="87"/>
  <c r="A593" i="87"/>
  <c r="A239" i="87"/>
  <c r="A10818" i="87"/>
  <c r="A6051" i="87"/>
  <c r="A7102" i="87"/>
  <c r="A1563" i="87"/>
  <c r="A4568" i="87"/>
  <c r="A3304" i="87"/>
  <c r="A8844" i="87"/>
  <c r="A1189" i="87"/>
  <c r="A7396" i="87"/>
  <c r="A1610" i="87"/>
  <c r="A5237" i="87"/>
  <c r="A462" i="87"/>
  <c r="A7382" i="87"/>
  <c r="A10542" i="87"/>
  <c r="A6570" i="87"/>
  <c r="A6249" i="87"/>
  <c r="A7386" i="87"/>
  <c r="A5988" i="87"/>
  <c r="A1004" i="87"/>
  <c r="A7297" i="87"/>
  <c r="A200" i="87"/>
  <c r="A3137" i="87"/>
  <c r="A3928" i="87"/>
  <c r="A5253" i="87"/>
  <c r="A8002" i="87"/>
  <c r="A3129" i="87"/>
  <c r="A1612" i="87"/>
  <c r="A267" i="87"/>
  <c r="A825" i="87"/>
  <c r="A2848" i="87"/>
  <c r="A5182" i="87"/>
  <c r="A6216" i="87"/>
  <c r="A9275" i="87"/>
  <c r="A7941" i="87"/>
  <c r="A4259" i="87"/>
  <c r="A4664" i="87"/>
  <c r="A599" i="87"/>
  <c r="A6955" i="87"/>
  <c r="A470" i="87"/>
  <c r="A3532" i="87"/>
  <c r="A3797" i="87"/>
  <c r="A2859" i="87"/>
  <c r="A798" i="87"/>
  <c r="A5952" i="87"/>
  <c r="A6212" i="87"/>
  <c r="A312" i="87"/>
  <c r="A547" i="87"/>
  <c r="A1931" i="87"/>
  <c r="A6341" i="87"/>
  <c r="A431" i="87"/>
  <c r="A433" i="87"/>
  <c r="A3323" i="87"/>
  <c r="A4358" i="87"/>
  <c r="A4382" i="87"/>
  <c r="A121" i="87"/>
  <c r="A1852" i="87"/>
  <c r="A7696" i="87"/>
  <c r="A120" i="87"/>
  <c r="A2587" i="87"/>
  <c r="A8663" i="87"/>
  <c r="A6723" i="87"/>
  <c r="A2299" i="87"/>
  <c r="A363" i="87"/>
  <c r="A2387" i="87"/>
  <c r="A160" i="87"/>
  <c r="A9854" i="87"/>
  <c r="A3804" i="87"/>
  <c r="A376" i="87"/>
  <c r="A9512" i="87"/>
  <c r="A2044" i="87"/>
  <c r="A5201" i="87"/>
  <c r="A2261" i="87"/>
  <c r="A6117" i="87"/>
  <c r="A6745" i="87"/>
  <c r="A4540" i="87"/>
  <c r="A7280" i="87"/>
  <c r="A10724" i="87"/>
  <c r="A6333" i="87"/>
  <c r="A6505" i="87"/>
  <c r="A8687" i="87"/>
  <c r="A3305" i="87"/>
  <c r="A5467" i="87"/>
  <c r="A10541" i="87"/>
  <c r="A8773" i="87"/>
  <c r="A7946" i="87"/>
  <c r="A7278" i="87"/>
  <c r="A2670" i="87"/>
  <c r="A8756" i="87"/>
  <c r="A10785" i="87"/>
  <c r="A2517" i="87"/>
  <c r="A7840" i="87"/>
  <c r="A8908" i="87"/>
  <c r="A10626" i="87"/>
  <c r="A7112" i="87"/>
  <c r="A9568" i="87"/>
  <c r="A3343" i="87"/>
  <c r="A2455" i="87"/>
  <c r="A3103" i="87"/>
  <c r="A966" i="87"/>
  <c r="A5148" i="87"/>
  <c r="A412" i="87"/>
  <c r="A2029" i="87"/>
  <c r="A295" i="87"/>
  <c r="A8396" i="87"/>
  <c r="A535" i="87"/>
  <c r="A1587" i="87"/>
  <c r="A5948" i="87"/>
  <c r="A1541" i="87"/>
  <c r="A368" i="87"/>
  <c r="A649" i="87"/>
  <c r="A728" i="87"/>
  <c r="A589" i="87"/>
  <c r="A1922" i="87"/>
  <c r="A367" i="87"/>
  <c r="A1681" i="87"/>
  <c r="A992" i="87"/>
  <c r="A79" i="87"/>
  <c r="A1680" i="87"/>
  <c r="A493" i="87"/>
  <c r="A769" i="87"/>
  <c r="A10033" i="87"/>
  <c r="A1035" i="87"/>
  <c r="A300" i="87"/>
  <c r="A399" i="87"/>
  <c r="A373" i="87"/>
  <c r="A824" i="87"/>
  <c r="A594" i="87"/>
  <c r="A1168" i="87"/>
  <c r="A7522" i="87"/>
  <c r="A10264" i="87"/>
  <c r="A374" i="87"/>
  <c r="A4781" i="87"/>
  <c r="A10756" i="87"/>
  <c r="A4556" i="87"/>
  <c r="A9855" i="87"/>
  <c r="A6722" i="87"/>
  <c r="A375" i="87"/>
  <c r="A5801" i="87"/>
  <c r="A159" i="87"/>
  <c r="A190" i="87"/>
  <c r="A2158" i="87"/>
  <c r="A9307" i="87"/>
  <c r="A9000" i="87"/>
  <c r="A8637" i="87"/>
  <c r="A3796" i="87"/>
  <c r="A7261" i="87"/>
  <c r="A9126" i="87"/>
  <c r="A4957" i="87"/>
  <c r="A10317" i="87"/>
  <c r="A5974" i="87"/>
  <c r="A366" i="87"/>
  <c r="A365" i="87"/>
  <c r="A364" i="87"/>
  <c r="A360" i="87"/>
  <c r="A3249" i="87"/>
  <c r="A358" i="87"/>
  <c r="A355" i="87"/>
  <c r="A3814" i="87"/>
  <c r="A357" i="87"/>
  <c r="A359" i="87"/>
  <c r="A361" i="87"/>
  <c r="A1854" i="87"/>
  <c r="A119" i="87"/>
  <c r="A288" i="87"/>
  <c r="A286" i="87"/>
  <c r="A285" i="87"/>
  <c r="A281" i="87"/>
  <c r="A167" i="87"/>
  <c r="A4620" i="87"/>
  <c r="A280" i="87"/>
  <c r="A282" i="87"/>
  <c r="A276" i="87"/>
  <c r="A278" i="87"/>
  <c r="A5410" i="87"/>
  <c r="A277" i="87"/>
  <c r="A234" i="87"/>
  <c r="A10133" i="87"/>
  <c r="A5638" i="87"/>
  <c r="A4385" i="87"/>
  <c r="A1763" i="87"/>
  <c r="A10187" i="87"/>
  <c r="A273" i="87"/>
  <c r="A6013" i="87"/>
  <c r="A9404" i="87"/>
  <c r="A1513" i="87"/>
  <c r="A1711" i="87"/>
  <c r="A4465" i="87"/>
  <c r="A2305" i="87"/>
  <c r="A232" i="87"/>
  <c r="A664" i="87"/>
  <c r="A770" i="87"/>
  <c r="A2946" i="87"/>
  <c r="A284" i="87"/>
  <c r="A4773" i="87"/>
  <c r="A1987" i="87"/>
  <c r="A5536" i="87"/>
  <c r="A2555" i="87"/>
  <c r="A1129" i="87"/>
  <c r="A2702" i="87"/>
  <c r="A5964" i="87"/>
  <c r="A2932" i="87"/>
  <c r="A235" i="87"/>
  <c r="A118" i="87"/>
  <c r="A236" i="87"/>
  <c r="A237" i="87"/>
  <c r="A170" i="87"/>
  <c r="A171" i="87"/>
  <c r="G61" i="39"/>
  <c r="H61" i="39"/>
  <c r="I61" i="39"/>
  <c r="J61" i="39"/>
  <c r="K61" i="39"/>
  <c r="L61" i="39" s="1"/>
  <c r="G62" i="39"/>
  <c r="H62" i="39"/>
  <c r="I62" i="39"/>
  <c r="J62" i="39"/>
  <c r="K62" i="39"/>
  <c r="L62" i="39" s="1"/>
  <c r="G63" i="39"/>
  <c r="H63" i="39"/>
  <c r="I63" i="39"/>
  <c r="J63" i="39"/>
  <c r="K63" i="39"/>
  <c r="L63" i="39" s="1"/>
  <c r="G64" i="39"/>
  <c r="H64" i="39"/>
  <c r="I64" i="39"/>
  <c r="J64" i="39"/>
  <c r="K64" i="39"/>
  <c r="L64" i="39" s="1"/>
  <c r="G65" i="39"/>
  <c r="H65" i="39"/>
  <c r="I65" i="39"/>
  <c r="J65" i="39"/>
  <c r="K65" i="39"/>
  <c r="L65" i="39" s="1"/>
  <c r="G66" i="39"/>
  <c r="H66" i="39"/>
  <c r="I66" i="39"/>
  <c r="J66" i="39"/>
  <c r="K66" i="39"/>
  <c r="G67" i="39"/>
  <c r="H67" i="39"/>
  <c r="I67" i="39"/>
  <c r="J67" i="39"/>
  <c r="K67" i="39"/>
  <c r="G68" i="39"/>
  <c r="H68" i="39"/>
  <c r="I68" i="39"/>
  <c r="J68" i="39"/>
  <c r="K68" i="39"/>
  <c r="L68" i="39" s="1"/>
  <c r="G69" i="39"/>
  <c r="H69" i="39"/>
  <c r="I69" i="39"/>
  <c r="J69" i="39"/>
  <c r="K69" i="39"/>
  <c r="G70" i="39"/>
  <c r="H70" i="39"/>
  <c r="I70" i="39"/>
  <c r="J70" i="39"/>
  <c r="K70" i="39"/>
  <c r="L70" i="39" s="1"/>
  <c r="G71" i="39"/>
  <c r="H71" i="39"/>
  <c r="I71" i="39"/>
  <c r="J71" i="39"/>
  <c r="K71" i="39"/>
  <c r="G72" i="39"/>
  <c r="H72" i="39"/>
  <c r="I72" i="39"/>
  <c r="J72" i="39"/>
  <c r="K72" i="39"/>
  <c r="G73" i="39"/>
  <c r="H73" i="39"/>
  <c r="I73" i="39"/>
  <c r="J73" i="39"/>
  <c r="K73" i="39"/>
  <c r="L73" i="39" s="1"/>
  <c r="G74" i="39"/>
  <c r="H74" i="39"/>
  <c r="I74" i="39"/>
  <c r="J74" i="39"/>
  <c r="K74" i="39"/>
  <c r="G75" i="39"/>
  <c r="H75" i="39"/>
  <c r="I75" i="39"/>
  <c r="J75" i="39"/>
  <c r="K75" i="39"/>
  <c r="L75" i="39" s="1"/>
  <c r="G76" i="39"/>
  <c r="H76" i="39"/>
  <c r="I76" i="39"/>
  <c r="J76" i="39"/>
  <c r="K76" i="39"/>
  <c r="L76" i="39" s="1"/>
  <c r="G77" i="39"/>
  <c r="H77" i="39"/>
  <c r="I77" i="39"/>
  <c r="J77" i="39"/>
  <c r="K77" i="39"/>
  <c r="L77" i="39" s="1"/>
  <c r="G78" i="39"/>
  <c r="H78" i="39"/>
  <c r="I78" i="39"/>
  <c r="J78" i="39"/>
  <c r="K78" i="39"/>
  <c r="G79" i="39"/>
  <c r="H79" i="39"/>
  <c r="I79" i="39"/>
  <c r="J79" i="39"/>
  <c r="K79" i="39"/>
  <c r="G80" i="39"/>
  <c r="H80" i="39"/>
  <c r="I80" i="39"/>
  <c r="J80" i="39"/>
  <c r="K80" i="39"/>
  <c r="L80" i="39" s="1"/>
  <c r="G81" i="39"/>
  <c r="H81" i="39"/>
  <c r="I81" i="39"/>
  <c r="J81" i="39"/>
  <c r="K81" i="39"/>
  <c r="G82" i="39"/>
  <c r="H82" i="39"/>
  <c r="I82" i="39"/>
  <c r="J82" i="39"/>
  <c r="K82" i="39"/>
  <c r="L82" i="39" s="1"/>
  <c r="G83" i="39"/>
  <c r="H83" i="39"/>
  <c r="I83" i="39"/>
  <c r="J83" i="39"/>
  <c r="K83" i="39"/>
  <c r="L83" i="39" s="1"/>
  <c r="G84" i="39"/>
  <c r="H84" i="39"/>
  <c r="I84" i="39"/>
  <c r="J84" i="39"/>
  <c r="K84" i="39"/>
  <c r="G85" i="39"/>
  <c r="H85" i="39"/>
  <c r="I85" i="39"/>
  <c r="J85" i="39"/>
  <c r="K85" i="39"/>
  <c r="G86" i="39"/>
  <c r="H86" i="39"/>
  <c r="I86" i="39"/>
  <c r="J86" i="39"/>
  <c r="K86" i="39"/>
  <c r="L86" i="39" s="1"/>
  <c r="G87" i="39"/>
  <c r="H87" i="39"/>
  <c r="I87" i="39"/>
  <c r="J87" i="39"/>
  <c r="K87" i="39"/>
  <c r="L87" i="39" s="1"/>
  <c r="G88" i="39"/>
  <c r="H88" i="39"/>
  <c r="I88" i="39"/>
  <c r="J88" i="39"/>
  <c r="K88" i="39"/>
  <c r="L88" i="39" s="1"/>
  <c r="G89" i="39"/>
  <c r="H89" i="39"/>
  <c r="I89" i="39"/>
  <c r="J89" i="39"/>
  <c r="K89" i="39"/>
  <c r="L89" i="39" s="1"/>
  <c r="G90" i="39"/>
  <c r="H90" i="39"/>
  <c r="I90" i="39"/>
  <c r="J90" i="39"/>
  <c r="K90" i="39"/>
  <c r="G91" i="39"/>
  <c r="H91" i="39"/>
  <c r="I91" i="39"/>
  <c r="J91" i="39"/>
  <c r="K91" i="39"/>
  <c r="G92" i="39"/>
  <c r="H92" i="39"/>
  <c r="I92" i="39"/>
  <c r="J92" i="39"/>
  <c r="K92" i="39"/>
  <c r="L92" i="39" s="1"/>
  <c r="G93" i="39"/>
  <c r="H93" i="39"/>
  <c r="I93" i="39"/>
  <c r="J93" i="39"/>
  <c r="K93" i="39"/>
  <c r="G94" i="39"/>
  <c r="H94" i="39"/>
  <c r="I94" i="39"/>
  <c r="J94" i="39"/>
  <c r="K94" i="39"/>
  <c r="G95" i="39"/>
  <c r="H95" i="39"/>
  <c r="I95" i="39"/>
  <c r="J95" i="39"/>
  <c r="K95" i="39"/>
  <c r="L95" i="39" s="1"/>
  <c r="G96" i="39"/>
  <c r="H96" i="39"/>
  <c r="I96" i="39"/>
  <c r="J96" i="39"/>
  <c r="K96" i="39"/>
  <c r="L96" i="39" s="1"/>
  <c r="G97" i="39"/>
  <c r="H97" i="39"/>
  <c r="I97" i="39"/>
  <c r="J97" i="39"/>
  <c r="K97" i="39"/>
  <c r="L97" i="39" s="1"/>
  <c r="G98" i="39"/>
  <c r="H98" i="39"/>
  <c r="I98" i="39"/>
  <c r="J98" i="39"/>
  <c r="K98" i="39"/>
  <c r="L98" i="39" s="1"/>
  <c r="G99" i="39"/>
  <c r="H99" i="39"/>
  <c r="I99" i="39"/>
  <c r="J99" i="39"/>
  <c r="K99" i="39"/>
  <c r="L99" i="39" s="1"/>
  <c r="G100" i="39"/>
  <c r="H100" i="39"/>
  <c r="I100" i="39"/>
  <c r="J100" i="39"/>
  <c r="K100" i="39"/>
  <c r="L100" i="39" s="1"/>
  <c r="G101" i="39"/>
  <c r="H101" i="39"/>
  <c r="I101" i="39"/>
  <c r="J101" i="39"/>
  <c r="K101" i="39"/>
  <c r="L101" i="39" s="1"/>
  <c r="G102" i="39"/>
  <c r="H102" i="39"/>
  <c r="I102" i="39"/>
  <c r="J102" i="39"/>
  <c r="K102" i="39"/>
  <c r="L102" i="39" s="1"/>
  <c r="G103" i="39"/>
  <c r="H103" i="39"/>
  <c r="I103" i="39"/>
  <c r="J103" i="39"/>
  <c r="K103" i="39"/>
  <c r="L103" i="39" s="1"/>
  <c r="G104" i="39"/>
  <c r="H104" i="39"/>
  <c r="I104" i="39"/>
  <c r="J104" i="39"/>
  <c r="K104" i="39"/>
  <c r="L104" i="39" s="1"/>
  <c r="G105" i="39"/>
  <c r="H105" i="39"/>
  <c r="I105" i="39"/>
  <c r="J105" i="39"/>
  <c r="K105" i="39"/>
  <c r="L105" i="39" s="1"/>
  <c r="G106" i="39"/>
  <c r="H106" i="39"/>
  <c r="I106" i="39"/>
  <c r="J106" i="39"/>
  <c r="K106" i="39"/>
  <c r="L106" i="39" s="1"/>
  <c r="G107" i="39"/>
  <c r="H107" i="39"/>
  <c r="I107" i="39"/>
  <c r="J107" i="39"/>
  <c r="K107" i="39"/>
  <c r="L107" i="39" s="1"/>
  <c r="G108" i="39"/>
  <c r="H108" i="39"/>
  <c r="I108" i="39"/>
  <c r="J108" i="39"/>
  <c r="K108" i="39"/>
  <c r="L108" i="39" s="1"/>
  <c r="G109" i="39"/>
  <c r="H109" i="39"/>
  <c r="I109" i="39"/>
  <c r="J109" i="39"/>
  <c r="K109" i="39"/>
  <c r="L109" i="39" s="1"/>
  <c r="G110" i="39"/>
  <c r="H110" i="39"/>
  <c r="I110" i="39"/>
  <c r="J110" i="39"/>
  <c r="K110" i="39"/>
  <c r="G111" i="39"/>
  <c r="H111" i="39"/>
  <c r="I111" i="39"/>
  <c r="J111" i="39"/>
  <c r="K111" i="39"/>
  <c r="L111" i="39" s="1"/>
  <c r="G112" i="39"/>
  <c r="H112" i="39"/>
  <c r="I112" i="39"/>
  <c r="J112" i="39"/>
  <c r="K112" i="39"/>
  <c r="G113" i="39"/>
  <c r="H113" i="39"/>
  <c r="I113" i="39"/>
  <c r="J113" i="39"/>
  <c r="K113" i="39"/>
  <c r="G114" i="39"/>
  <c r="H114" i="39"/>
  <c r="I114" i="39"/>
  <c r="J114" i="39"/>
  <c r="K114" i="39"/>
  <c r="G115" i="39"/>
  <c r="H115" i="39"/>
  <c r="I115" i="39"/>
  <c r="J115" i="39"/>
  <c r="K115" i="39"/>
  <c r="L115" i="39" s="1"/>
  <c r="G116" i="39"/>
  <c r="H116" i="39"/>
  <c r="I116" i="39"/>
  <c r="J116" i="39"/>
  <c r="K116" i="39"/>
  <c r="L116" i="39" s="1"/>
  <c r="G117" i="39"/>
  <c r="H117" i="39"/>
  <c r="I117" i="39"/>
  <c r="J117" i="39"/>
  <c r="K117" i="39"/>
  <c r="L117" i="39" s="1"/>
  <c r="G118" i="39"/>
  <c r="H118" i="39"/>
  <c r="I118" i="39"/>
  <c r="J118" i="39"/>
  <c r="K118" i="39"/>
  <c r="L118" i="39" s="1"/>
  <c r="G119" i="39"/>
  <c r="H119" i="39"/>
  <c r="I119" i="39"/>
  <c r="J119" i="39"/>
  <c r="K119" i="39"/>
  <c r="L119" i="39" s="1"/>
  <c r="G120" i="39"/>
  <c r="H120" i="39"/>
  <c r="I120" i="39"/>
  <c r="J120" i="39"/>
  <c r="K120" i="39"/>
  <c r="L120" i="39" s="1"/>
  <c r="G121" i="39"/>
  <c r="H121" i="39"/>
  <c r="I121" i="39"/>
  <c r="J121" i="39"/>
  <c r="K121" i="39"/>
  <c r="L121" i="39" s="1"/>
  <c r="G122" i="39"/>
  <c r="H122" i="39"/>
  <c r="I122" i="39"/>
  <c r="J122" i="39"/>
  <c r="K122" i="39"/>
  <c r="G123" i="39"/>
  <c r="H123" i="39"/>
  <c r="I123" i="39"/>
  <c r="J123" i="39"/>
  <c r="K123" i="39"/>
  <c r="G124" i="39"/>
  <c r="H124" i="39"/>
  <c r="I124" i="39"/>
  <c r="J124" i="39"/>
  <c r="K124" i="39"/>
  <c r="L124" i="39" s="1"/>
  <c r="G125" i="39"/>
  <c r="H125" i="39"/>
  <c r="I125" i="39"/>
  <c r="J125" i="39"/>
  <c r="K125" i="39"/>
  <c r="G126" i="39"/>
  <c r="H126" i="39"/>
  <c r="I126" i="39"/>
  <c r="J126" i="39"/>
  <c r="K126" i="39"/>
  <c r="G127" i="39"/>
  <c r="H127" i="39"/>
  <c r="I127" i="39"/>
  <c r="J127" i="39"/>
  <c r="K127" i="39"/>
  <c r="L127" i="39" s="1"/>
  <c r="G128" i="39"/>
  <c r="H128" i="39"/>
  <c r="I128" i="39"/>
  <c r="J128" i="39"/>
  <c r="K128" i="39"/>
  <c r="G129" i="39"/>
  <c r="H129" i="39"/>
  <c r="I129" i="39"/>
  <c r="J129" i="39"/>
  <c r="K129" i="39"/>
  <c r="L129" i="39" s="1"/>
  <c r="G130" i="39"/>
  <c r="H130" i="39"/>
  <c r="I130" i="39"/>
  <c r="J130" i="39"/>
  <c r="K130" i="39"/>
  <c r="L130" i="39" s="1"/>
  <c r="G131" i="39"/>
  <c r="H131" i="39"/>
  <c r="I131" i="39"/>
  <c r="J131" i="39"/>
  <c r="K131" i="39"/>
  <c r="L131" i="39" s="1"/>
  <c r="G132" i="39"/>
  <c r="H132" i="39"/>
  <c r="I132" i="39"/>
  <c r="J132" i="39"/>
  <c r="K132" i="39"/>
  <c r="G133" i="39"/>
  <c r="H133" i="39"/>
  <c r="I133" i="39"/>
  <c r="J133" i="39"/>
  <c r="K133" i="39"/>
  <c r="L133" i="39" s="1"/>
  <c r="G134" i="39"/>
  <c r="H134" i="39"/>
  <c r="I134" i="39"/>
  <c r="J134" i="39"/>
  <c r="K134" i="39"/>
  <c r="G135" i="39"/>
  <c r="H135" i="39"/>
  <c r="I135" i="39"/>
  <c r="J135" i="39"/>
  <c r="K135" i="39"/>
  <c r="L135" i="39" s="1"/>
  <c r="G136" i="39"/>
  <c r="H136" i="39"/>
  <c r="I136" i="39"/>
  <c r="J136" i="39"/>
  <c r="K136" i="39"/>
  <c r="L136" i="39" s="1"/>
  <c r="G137" i="39"/>
  <c r="H137" i="39"/>
  <c r="I137" i="39"/>
  <c r="J137" i="39"/>
  <c r="K137" i="39"/>
  <c r="G138" i="39"/>
  <c r="H138" i="39"/>
  <c r="I138" i="39"/>
  <c r="J138" i="39"/>
  <c r="K138" i="39"/>
  <c r="G139" i="39"/>
  <c r="H139" i="39"/>
  <c r="I139" i="39"/>
  <c r="J139" i="39"/>
  <c r="K139" i="39"/>
  <c r="L139" i="39" s="1"/>
  <c r="G140" i="39"/>
  <c r="H140" i="39"/>
  <c r="I140" i="39"/>
  <c r="J140" i="39"/>
  <c r="K140" i="39"/>
  <c r="G141" i="39"/>
  <c r="H141" i="39"/>
  <c r="I141" i="39"/>
  <c r="J141" i="39"/>
  <c r="K141" i="39"/>
  <c r="L141" i="39" s="1"/>
  <c r="G142" i="39"/>
  <c r="H142" i="39"/>
  <c r="I142" i="39"/>
  <c r="J142" i="39"/>
  <c r="K142" i="39"/>
  <c r="G143" i="39"/>
  <c r="H143" i="39"/>
  <c r="I143" i="39"/>
  <c r="J143" i="39"/>
  <c r="K143" i="39"/>
  <c r="G144" i="39"/>
  <c r="H144" i="39"/>
  <c r="I144" i="39"/>
  <c r="J144" i="39"/>
  <c r="K144" i="39"/>
  <c r="L144" i="39" s="1"/>
  <c r="G145" i="39"/>
  <c r="H145" i="39"/>
  <c r="I145" i="39"/>
  <c r="J145" i="39"/>
  <c r="K145" i="39"/>
  <c r="L145" i="39" s="1"/>
  <c r="G146" i="39"/>
  <c r="H146" i="39"/>
  <c r="I146" i="39"/>
  <c r="J146" i="39"/>
  <c r="K146" i="39"/>
  <c r="L146" i="39" s="1"/>
  <c r="G147" i="39"/>
  <c r="H147" i="39"/>
  <c r="I147" i="39"/>
  <c r="J147" i="39"/>
  <c r="K147" i="39"/>
  <c r="L147" i="39" s="1"/>
  <c r="G148" i="39"/>
  <c r="H148" i="39"/>
  <c r="I148" i="39"/>
  <c r="J148" i="39"/>
  <c r="K148" i="39"/>
  <c r="L148" i="39" s="1"/>
  <c r="G149" i="39"/>
  <c r="H149" i="39"/>
  <c r="I149" i="39"/>
  <c r="J149" i="39"/>
  <c r="K149" i="39"/>
  <c r="L149" i="39" s="1"/>
  <c r="G150" i="39"/>
  <c r="H150" i="39"/>
  <c r="I150" i="39"/>
  <c r="J150" i="39"/>
  <c r="K150" i="39"/>
  <c r="L150" i="39" s="1"/>
  <c r="G151" i="39"/>
  <c r="H151" i="39"/>
  <c r="I151" i="39"/>
  <c r="J151" i="39"/>
  <c r="K151" i="39"/>
  <c r="L151" i="39" s="1"/>
  <c r="G152" i="39"/>
  <c r="H152" i="39"/>
  <c r="I152" i="39"/>
  <c r="J152" i="39"/>
  <c r="K152" i="39"/>
  <c r="L152" i="39" s="1"/>
  <c r="G153" i="39"/>
  <c r="H153" i="39"/>
  <c r="I153" i="39"/>
  <c r="J153" i="39"/>
  <c r="K153" i="39"/>
  <c r="L153" i="39" s="1"/>
  <c r="G154" i="39"/>
  <c r="H154" i="39"/>
  <c r="I154" i="39"/>
  <c r="J154" i="39"/>
  <c r="K154" i="39"/>
  <c r="L154" i="39" s="1"/>
  <c r="G155" i="39"/>
  <c r="H155" i="39"/>
  <c r="I155" i="39"/>
  <c r="J155" i="39"/>
  <c r="K155" i="39"/>
  <c r="L155" i="39" s="1"/>
  <c r="G156" i="39"/>
  <c r="H156" i="39"/>
  <c r="I156" i="39"/>
  <c r="J156" i="39"/>
  <c r="K156" i="39"/>
  <c r="L156" i="39" s="1"/>
  <c r="G157" i="39"/>
  <c r="H157" i="39"/>
  <c r="I157" i="39"/>
  <c r="J157" i="39"/>
  <c r="K157" i="39"/>
  <c r="L157" i="39" s="1"/>
  <c r="G158" i="39"/>
  <c r="H158" i="39"/>
  <c r="I158" i="39"/>
  <c r="J158" i="39"/>
  <c r="K158" i="39"/>
  <c r="L158" i="39" s="1"/>
  <c r="G159" i="39"/>
  <c r="H159" i="39"/>
  <c r="I159" i="39"/>
  <c r="J159" i="39"/>
  <c r="K159" i="39"/>
  <c r="L159" i="39" s="1"/>
  <c r="G160" i="39"/>
  <c r="H160" i="39"/>
  <c r="I160" i="39"/>
  <c r="J160" i="39"/>
  <c r="K160" i="39"/>
  <c r="L160" i="39" s="1"/>
  <c r="G161" i="39"/>
  <c r="H161" i="39"/>
  <c r="I161" i="39"/>
  <c r="J161" i="39"/>
  <c r="K161" i="39"/>
  <c r="L161" i="39" s="1"/>
  <c r="G162" i="39"/>
  <c r="H162" i="39"/>
  <c r="I162" i="39"/>
  <c r="J162" i="39"/>
  <c r="K162" i="39"/>
  <c r="L162" i="39" s="1"/>
  <c r="G163" i="39"/>
  <c r="H163" i="39"/>
  <c r="I163" i="39"/>
  <c r="J163" i="39"/>
  <c r="K163" i="39"/>
  <c r="L163" i="39" s="1"/>
  <c r="G164" i="39"/>
  <c r="H164" i="39"/>
  <c r="I164" i="39"/>
  <c r="J164" i="39"/>
  <c r="K164" i="39"/>
  <c r="L164" i="39" s="1"/>
  <c r="G165" i="39"/>
  <c r="H165" i="39"/>
  <c r="I165" i="39"/>
  <c r="J165" i="39"/>
  <c r="K165" i="39"/>
  <c r="L165" i="39" s="1"/>
  <c r="G166" i="39"/>
  <c r="H166" i="39"/>
  <c r="I166" i="39"/>
  <c r="J166" i="39"/>
  <c r="K166" i="39"/>
  <c r="L166" i="39" s="1"/>
  <c r="G167" i="39"/>
  <c r="H167" i="39"/>
  <c r="I167" i="39"/>
  <c r="J167" i="39"/>
  <c r="K167" i="39"/>
  <c r="L167" i="39" s="1"/>
  <c r="G168" i="39"/>
  <c r="H168" i="39"/>
  <c r="I168" i="39"/>
  <c r="J168" i="39"/>
  <c r="K168" i="39"/>
  <c r="L168" i="39" s="1"/>
  <c r="G169" i="39"/>
  <c r="H169" i="39"/>
  <c r="I169" i="39"/>
  <c r="J169" i="39"/>
  <c r="K169" i="39"/>
  <c r="L169" i="39" s="1"/>
  <c r="G170" i="39"/>
  <c r="H170" i="39"/>
  <c r="I170" i="39"/>
  <c r="J170" i="39"/>
  <c r="K170" i="39"/>
  <c r="L170" i="39" s="1"/>
  <c r="G171" i="39"/>
  <c r="H171" i="39"/>
  <c r="I171" i="39"/>
  <c r="J171" i="39"/>
  <c r="K171" i="39"/>
  <c r="L171" i="39" s="1"/>
  <c r="G172" i="39"/>
  <c r="H172" i="39"/>
  <c r="I172" i="39"/>
  <c r="J172" i="39"/>
  <c r="K172" i="39"/>
  <c r="L172" i="39" s="1"/>
  <c r="G173" i="39"/>
  <c r="H173" i="39"/>
  <c r="I173" i="39"/>
  <c r="J173" i="39"/>
  <c r="K173" i="39"/>
  <c r="L173" i="39" s="1"/>
  <c r="G174" i="39"/>
  <c r="H174" i="39"/>
  <c r="I174" i="39"/>
  <c r="J174" i="39"/>
  <c r="K174" i="39"/>
  <c r="L174" i="39" s="1"/>
  <c r="G175" i="39"/>
  <c r="H175" i="39"/>
  <c r="I175" i="39"/>
  <c r="J175" i="39"/>
  <c r="K175" i="39"/>
  <c r="L175" i="39" s="1"/>
  <c r="G176" i="39"/>
  <c r="H176" i="39"/>
  <c r="I176" i="39"/>
  <c r="J176" i="39"/>
  <c r="K176" i="39"/>
  <c r="L176" i="39" s="1"/>
  <c r="G177" i="39"/>
  <c r="H177" i="39"/>
  <c r="I177" i="39"/>
  <c r="J177" i="39"/>
  <c r="K177" i="39"/>
  <c r="L177" i="39" s="1"/>
  <c r="G178" i="39"/>
  <c r="H178" i="39"/>
  <c r="I178" i="39"/>
  <c r="J178" i="39"/>
  <c r="K178" i="39"/>
  <c r="L178" i="39" s="1"/>
  <c r="G179" i="39"/>
  <c r="H179" i="39"/>
  <c r="I179" i="39"/>
  <c r="J179" i="39"/>
  <c r="K179" i="39"/>
  <c r="L179" i="39" s="1"/>
  <c r="G180" i="39"/>
  <c r="H180" i="39"/>
  <c r="I180" i="39"/>
  <c r="J180" i="39"/>
  <c r="K180" i="39"/>
  <c r="L180" i="39" s="1"/>
  <c r="G181" i="39"/>
  <c r="H181" i="39"/>
  <c r="I181" i="39"/>
  <c r="J181" i="39"/>
  <c r="K181" i="39"/>
  <c r="L181" i="39" s="1"/>
  <c r="G182" i="39"/>
  <c r="H182" i="39"/>
  <c r="I182" i="39"/>
  <c r="J182" i="39"/>
  <c r="K182" i="39"/>
  <c r="L182" i="39" s="1"/>
  <c r="G183" i="39"/>
  <c r="H183" i="39"/>
  <c r="I183" i="39"/>
  <c r="J183" i="39"/>
  <c r="K183" i="39"/>
  <c r="L183" i="39" s="1"/>
  <c r="G184" i="39"/>
  <c r="H184" i="39"/>
  <c r="I184" i="39"/>
  <c r="J184" i="39"/>
  <c r="K184" i="39"/>
  <c r="L184" i="39" s="1"/>
  <c r="G185" i="39"/>
  <c r="H185" i="39"/>
  <c r="I185" i="39"/>
  <c r="J185" i="39"/>
  <c r="K185" i="39"/>
  <c r="L185" i="39" s="1"/>
  <c r="G186" i="39"/>
  <c r="H186" i="39"/>
  <c r="I186" i="39"/>
  <c r="J186" i="39"/>
  <c r="K186" i="39"/>
  <c r="L186" i="39" s="1"/>
  <c r="G187" i="39"/>
  <c r="H187" i="39"/>
  <c r="I187" i="39"/>
  <c r="J187" i="39"/>
  <c r="K187" i="39"/>
  <c r="L187" i="39" s="1"/>
  <c r="G188" i="39"/>
  <c r="H188" i="39"/>
  <c r="I188" i="39"/>
  <c r="J188" i="39"/>
  <c r="K188" i="39"/>
  <c r="L188" i="39" s="1"/>
  <c r="G189" i="39"/>
  <c r="H189" i="39"/>
  <c r="I189" i="39"/>
  <c r="J189" i="39"/>
  <c r="K189" i="39"/>
  <c r="L189" i="39" s="1"/>
  <c r="G190" i="39"/>
  <c r="H190" i="39"/>
  <c r="I190" i="39"/>
  <c r="J190" i="39"/>
  <c r="K190" i="39"/>
  <c r="L190" i="39" s="1"/>
  <c r="G191" i="39"/>
  <c r="H191" i="39"/>
  <c r="I191" i="39"/>
  <c r="J191" i="39"/>
  <c r="K191" i="39"/>
  <c r="L191" i="39" s="1"/>
  <c r="G192" i="39"/>
  <c r="H192" i="39"/>
  <c r="I192" i="39"/>
  <c r="J192" i="39"/>
  <c r="K192" i="39"/>
  <c r="L192" i="39" s="1"/>
  <c r="G193" i="39"/>
  <c r="H193" i="39"/>
  <c r="I193" i="39"/>
  <c r="J193" i="39"/>
  <c r="K193" i="39"/>
  <c r="L193" i="39" s="1"/>
  <c r="G194" i="39"/>
  <c r="H194" i="39"/>
  <c r="I194" i="39"/>
  <c r="J194" i="39"/>
  <c r="K194" i="39"/>
  <c r="L194" i="39" s="1"/>
  <c r="G195" i="39"/>
  <c r="H195" i="39"/>
  <c r="I195" i="39"/>
  <c r="J195" i="39"/>
  <c r="K195" i="39"/>
  <c r="L195" i="39" s="1"/>
  <c r="G196" i="39"/>
  <c r="H196" i="39"/>
  <c r="I196" i="39"/>
  <c r="J196" i="39"/>
  <c r="K196" i="39"/>
  <c r="L196" i="39" s="1"/>
  <c r="G197" i="39"/>
  <c r="H197" i="39"/>
  <c r="I197" i="39"/>
  <c r="J197" i="39"/>
  <c r="K197" i="39"/>
  <c r="L197" i="39" s="1"/>
  <c r="G198" i="39"/>
  <c r="H198" i="39"/>
  <c r="I198" i="39"/>
  <c r="J198" i="39"/>
  <c r="K198" i="39"/>
  <c r="L198" i="39" s="1"/>
  <c r="G199" i="39"/>
  <c r="H199" i="39"/>
  <c r="I199" i="39"/>
  <c r="J199" i="39"/>
  <c r="K199" i="39"/>
  <c r="L199" i="39" s="1"/>
  <c r="G200" i="39"/>
  <c r="H200" i="39"/>
  <c r="I200" i="39"/>
  <c r="J200" i="39"/>
  <c r="K200" i="39"/>
  <c r="L200" i="39" s="1"/>
  <c r="G201" i="39"/>
  <c r="H201" i="39"/>
  <c r="I201" i="39"/>
  <c r="J201" i="39"/>
  <c r="K201" i="39"/>
  <c r="L201" i="39" s="1"/>
  <c r="G202" i="39"/>
  <c r="H202" i="39"/>
  <c r="I202" i="39"/>
  <c r="J202" i="39"/>
  <c r="K202" i="39"/>
  <c r="L202" i="39" s="1"/>
  <c r="G203" i="39"/>
  <c r="H203" i="39"/>
  <c r="I203" i="39"/>
  <c r="J203" i="39"/>
  <c r="K203" i="39"/>
  <c r="L203" i="39" s="1"/>
  <c r="G204" i="39"/>
  <c r="H204" i="39"/>
  <c r="I204" i="39"/>
  <c r="J204" i="39"/>
  <c r="K204" i="39"/>
  <c r="L204" i="39" s="1"/>
  <c r="G205" i="39"/>
  <c r="H205" i="39"/>
  <c r="I205" i="39"/>
  <c r="J205" i="39"/>
  <c r="K205" i="39"/>
  <c r="L205" i="39" s="1"/>
  <c r="G206" i="39"/>
  <c r="H206" i="39"/>
  <c r="I206" i="39"/>
  <c r="J206" i="39"/>
  <c r="K206" i="39"/>
  <c r="L206" i="39" s="1"/>
  <c r="G207" i="39"/>
  <c r="H207" i="39"/>
  <c r="I207" i="39"/>
  <c r="J207" i="39"/>
  <c r="K207" i="39"/>
  <c r="L207" i="39" s="1"/>
  <c r="G208" i="39"/>
  <c r="H208" i="39"/>
  <c r="I208" i="39"/>
  <c r="J208" i="39"/>
  <c r="K208" i="39"/>
  <c r="L208" i="39" s="1"/>
  <c r="G209" i="39"/>
  <c r="H209" i="39"/>
  <c r="I209" i="39"/>
  <c r="J209" i="39"/>
  <c r="K209" i="39"/>
  <c r="L209" i="39" s="1"/>
  <c r="G210" i="39"/>
  <c r="H210" i="39"/>
  <c r="I210" i="39"/>
  <c r="J210" i="39"/>
  <c r="K210" i="39"/>
  <c r="L210" i="39" s="1"/>
  <c r="G211" i="39"/>
  <c r="H211" i="39"/>
  <c r="I211" i="39"/>
  <c r="J211" i="39"/>
  <c r="K211" i="39"/>
  <c r="L211" i="39" s="1"/>
  <c r="G212" i="39"/>
  <c r="H212" i="39"/>
  <c r="I212" i="39"/>
  <c r="J212" i="39"/>
  <c r="K212" i="39"/>
  <c r="L212" i="39" s="1"/>
  <c r="G213" i="39"/>
  <c r="H213" i="39"/>
  <c r="I213" i="39"/>
  <c r="J213" i="39"/>
  <c r="K213" i="39"/>
  <c r="L213" i="39" s="1"/>
  <c r="G214" i="39"/>
  <c r="H214" i="39"/>
  <c r="I214" i="39"/>
  <c r="J214" i="39"/>
  <c r="K214" i="39"/>
  <c r="L214" i="39" s="1"/>
  <c r="G215" i="39"/>
  <c r="H215" i="39"/>
  <c r="I215" i="39"/>
  <c r="J215" i="39"/>
  <c r="K215" i="39"/>
  <c r="L215" i="39" s="1"/>
  <c r="G216" i="39"/>
  <c r="H216" i="39"/>
  <c r="I216" i="39"/>
  <c r="J216" i="39"/>
  <c r="K216" i="39"/>
  <c r="L216" i="39" s="1"/>
  <c r="G217" i="39"/>
  <c r="H217" i="39"/>
  <c r="I217" i="39"/>
  <c r="J217" i="39"/>
  <c r="K217" i="39"/>
  <c r="L217" i="39" s="1"/>
  <c r="G218" i="39"/>
  <c r="H218" i="39"/>
  <c r="I218" i="39"/>
  <c r="J218" i="39"/>
  <c r="K218" i="39"/>
  <c r="L218" i="39" s="1"/>
  <c r="G219" i="39"/>
  <c r="H219" i="39"/>
  <c r="I219" i="39"/>
  <c r="J219" i="39"/>
  <c r="K219" i="39"/>
  <c r="L219" i="39" s="1"/>
  <c r="G220" i="39"/>
  <c r="H220" i="39"/>
  <c r="I220" i="39"/>
  <c r="J220" i="39"/>
  <c r="K220" i="39"/>
  <c r="L220" i="39" s="1"/>
  <c r="G221" i="39"/>
  <c r="H221" i="39"/>
  <c r="I221" i="39"/>
  <c r="J221" i="39"/>
  <c r="K221" i="39"/>
  <c r="L221" i="39" s="1"/>
  <c r="G222" i="39"/>
  <c r="H222" i="39"/>
  <c r="I222" i="39"/>
  <c r="J222" i="39"/>
  <c r="K222" i="39"/>
  <c r="L222" i="39" s="1"/>
  <c r="G223" i="39"/>
  <c r="H223" i="39"/>
  <c r="I223" i="39"/>
  <c r="J223" i="39"/>
  <c r="K223" i="39"/>
  <c r="L223" i="39" s="1"/>
  <c r="G224" i="39"/>
  <c r="H224" i="39"/>
  <c r="I224" i="39"/>
  <c r="J224" i="39"/>
  <c r="K224" i="39"/>
  <c r="L224" i="39" s="1"/>
  <c r="G225" i="39"/>
  <c r="H225" i="39"/>
  <c r="I225" i="39"/>
  <c r="J225" i="39"/>
  <c r="K225" i="39"/>
  <c r="L225" i="39" s="1"/>
  <c r="G226" i="39"/>
  <c r="H226" i="39"/>
  <c r="I226" i="39"/>
  <c r="J226" i="39"/>
  <c r="K226" i="39"/>
  <c r="L226" i="39" s="1"/>
  <c r="G227" i="39"/>
  <c r="H227" i="39"/>
  <c r="I227" i="39"/>
  <c r="J227" i="39"/>
  <c r="K227" i="39"/>
  <c r="L227" i="39" s="1"/>
  <c r="G228" i="39"/>
  <c r="H228" i="39"/>
  <c r="I228" i="39"/>
  <c r="J228" i="39"/>
  <c r="K228" i="39"/>
  <c r="L228" i="39" s="1"/>
  <c r="C11" i="3"/>
  <c r="L134" i="39" l="1"/>
  <c r="L122" i="39"/>
  <c r="L110" i="39"/>
  <c r="L74" i="39"/>
  <c r="L142" i="39"/>
  <c r="L137" i="39"/>
  <c r="L93" i="39"/>
  <c r="L81" i="39"/>
  <c r="L69" i="39"/>
  <c r="L112" i="39"/>
  <c r="L71" i="39"/>
  <c r="L138" i="39"/>
  <c r="L126" i="39"/>
  <c r="L114" i="39"/>
  <c r="L90" i="39"/>
  <c r="L78" i="39"/>
  <c r="L66" i="39"/>
  <c r="L85" i="39"/>
  <c r="L143" i="39"/>
  <c r="L140" i="39"/>
  <c r="L128" i="39"/>
  <c r="L123" i="39"/>
  <c r="L94" i="39"/>
  <c r="L125" i="39"/>
  <c r="L113" i="39"/>
  <c r="L132" i="39"/>
  <c r="L84" i="39"/>
  <c r="L72" i="39"/>
  <c r="L91" i="39"/>
  <c r="L79" i="39"/>
  <c r="L67" i="39"/>
  <c r="H250" i="229"/>
  <c r="G250" i="229"/>
  <c r="H249" i="229"/>
  <c r="G249" i="229"/>
  <c r="H248" i="229"/>
  <c r="G248" i="229"/>
  <c r="H247" i="229"/>
  <c r="G247" i="229"/>
  <c r="H246" i="229"/>
  <c r="G246" i="229"/>
  <c r="H245" i="229"/>
  <c r="G245" i="229"/>
  <c r="H244" i="229"/>
  <c r="G244" i="229"/>
  <c r="H243" i="229"/>
  <c r="G243" i="229"/>
  <c r="H242" i="229"/>
  <c r="G242" i="229"/>
  <c r="H241" i="229"/>
  <c r="G241" i="229"/>
  <c r="H240" i="229"/>
  <c r="G240" i="229"/>
  <c r="H239" i="229"/>
  <c r="G239" i="229"/>
  <c r="H238" i="229"/>
  <c r="G238" i="229"/>
  <c r="H237" i="229"/>
  <c r="G237" i="229"/>
  <c r="H236" i="229"/>
  <c r="G236" i="229"/>
  <c r="H235" i="229"/>
  <c r="G235" i="229"/>
  <c r="H234" i="229"/>
  <c r="G234" i="229"/>
  <c r="H233" i="229"/>
  <c r="G233" i="229"/>
  <c r="H232" i="229"/>
  <c r="G232" i="229"/>
  <c r="H231" i="229"/>
  <c r="G231" i="229"/>
  <c r="H230" i="229"/>
  <c r="G230" i="229"/>
  <c r="H229" i="229"/>
  <c r="G229" i="229"/>
  <c r="H228" i="229"/>
  <c r="G228" i="229"/>
  <c r="H227" i="229"/>
  <c r="G227" i="229"/>
  <c r="H226" i="229"/>
  <c r="G226" i="229"/>
  <c r="H225" i="229"/>
  <c r="G225" i="229"/>
  <c r="H224" i="229"/>
  <c r="G224" i="229"/>
  <c r="H223" i="229"/>
  <c r="G223" i="229"/>
  <c r="H222" i="229"/>
  <c r="G222" i="229"/>
  <c r="H221" i="229"/>
  <c r="G221" i="229"/>
  <c r="H220" i="229"/>
  <c r="G220" i="229"/>
  <c r="H219" i="229"/>
  <c r="G219" i="229"/>
  <c r="H218" i="229"/>
  <c r="G218" i="229"/>
  <c r="H217" i="229"/>
  <c r="G217" i="229"/>
  <c r="H216" i="229"/>
  <c r="G216" i="229"/>
  <c r="H215" i="229"/>
  <c r="G215" i="229"/>
  <c r="H214" i="229"/>
  <c r="G214" i="229"/>
  <c r="H213" i="229"/>
  <c r="G213" i="229"/>
  <c r="H212" i="229"/>
  <c r="G212" i="229"/>
  <c r="H211" i="229"/>
  <c r="G211" i="229"/>
  <c r="H210" i="229"/>
  <c r="G210" i="229"/>
  <c r="H209" i="229"/>
  <c r="G209" i="229"/>
  <c r="H208" i="229"/>
  <c r="G208" i="229"/>
  <c r="H207" i="229"/>
  <c r="G207" i="229"/>
  <c r="H206" i="229"/>
  <c r="G206" i="229"/>
  <c r="H205" i="229"/>
  <c r="G205" i="229"/>
  <c r="H204" i="229"/>
  <c r="G204" i="229"/>
  <c r="H203" i="229"/>
  <c r="G203" i="229"/>
  <c r="H202" i="229"/>
  <c r="G202" i="229"/>
  <c r="H201" i="229"/>
  <c r="G201" i="229"/>
  <c r="H200" i="229"/>
  <c r="G200" i="229"/>
  <c r="H199" i="229"/>
  <c r="G199" i="229"/>
  <c r="H198" i="229"/>
  <c r="G198" i="229"/>
  <c r="H197" i="229"/>
  <c r="G197" i="229"/>
  <c r="H196" i="229"/>
  <c r="G196" i="229"/>
  <c r="H195" i="229"/>
  <c r="G195" i="229"/>
  <c r="H194" i="229"/>
  <c r="G194" i="229"/>
  <c r="H193" i="229"/>
  <c r="G193" i="229"/>
  <c r="H192" i="229"/>
  <c r="G192" i="229"/>
  <c r="H191" i="229"/>
  <c r="G191" i="229"/>
  <c r="H190" i="229"/>
  <c r="G190" i="229"/>
  <c r="H189" i="229"/>
  <c r="G189" i="229"/>
  <c r="H188" i="229"/>
  <c r="G188" i="229"/>
  <c r="H187" i="229"/>
  <c r="G187" i="229"/>
  <c r="H186" i="229"/>
  <c r="G186" i="229"/>
  <c r="H185" i="229"/>
  <c r="G185" i="229"/>
  <c r="H184" i="229"/>
  <c r="G184" i="229"/>
  <c r="H183" i="229"/>
  <c r="G183" i="229"/>
  <c r="H182" i="229"/>
  <c r="G182" i="229"/>
  <c r="H181" i="229"/>
  <c r="G181" i="229"/>
  <c r="H180" i="229"/>
  <c r="G180" i="229"/>
  <c r="H179" i="229"/>
  <c r="G179" i="229"/>
  <c r="H178" i="229"/>
  <c r="G178" i="229"/>
  <c r="H177" i="229"/>
  <c r="G177" i="229"/>
  <c r="H176" i="229"/>
  <c r="G176" i="229"/>
  <c r="H175" i="229"/>
  <c r="G175" i="229"/>
  <c r="H174" i="229"/>
  <c r="G174" i="229"/>
  <c r="H173" i="229"/>
  <c r="G173" i="229"/>
  <c r="H172" i="229"/>
  <c r="G172" i="229"/>
  <c r="H171" i="229"/>
  <c r="G171" i="229"/>
  <c r="H170" i="229"/>
  <c r="G170" i="229"/>
  <c r="H169" i="229"/>
  <c r="G169" i="229"/>
  <c r="H168" i="229"/>
  <c r="G168" i="229"/>
  <c r="H167" i="229"/>
  <c r="G167" i="229"/>
  <c r="H166" i="229"/>
  <c r="G166" i="229"/>
  <c r="H165" i="229"/>
  <c r="G165" i="229"/>
  <c r="H164" i="229"/>
  <c r="G164" i="229"/>
  <c r="H163" i="229"/>
  <c r="G163" i="229"/>
  <c r="H162" i="229"/>
  <c r="G162" i="229"/>
  <c r="H161" i="229"/>
  <c r="G161" i="229"/>
  <c r="H160" i="229"/>
  <c r="G160" i="229"/>
  <c r="H159" i="229"/>
  <c r="G159" i="229"/>
  <c r="H158" i="229"/>
  <c r="G158" i="229"/>
  <c r="H157" i="229"/>
  <c r="G157" i="229"/>
  <c r="H156" i="229"/>
  <c r="G156" i="229"/>
  <c r="H155" i="229"/>
  <c r="G155" i="229"/>
  <c r="H154" i="229"/>
  <c r="G154" i="229"/>
  <c r="H153" i="229"/>
  <c r="G153" i="229"/>
  <c r="H152" i="229"/>
  <c r="G152" i="229"/>
  <c r="H151" i="229"/>
  <c r="G151" i="229"/>
  <c r="H150" i="229"/>
  <c r="G150" i="229"/>
  <c r="H149" i="229"/>
  <c r="G149" i="229"/>
  <c r="H148" i="229"/>
  <c r="G148" i="229"/>
  <c r="H147" i="229"/>
  <c r="G147" i="229"/>
  <c r="H146" i="229"/>
  <c r="G146" i="229"/>
  <c r="H145" i="229"/>
  <c r="G145" i="229"/>
  <c r="H144" i="229"/>
  <c r="G144" i="229"/>
  <c r="H143" i="229"/>
  <c r="G143" i="229"/>
  <c r="H142" i="229"/>
  <c r="G142" i="229"/>
  <c r="H141" i="229"/>
  <c r="G141" i="229"/>
  <c r="H140" i="229"/>
  <c r="G140" i="229"/>
  <c r="H139" i="229"/>
  <c r="G139" i="229"/>
  <c r="H138" i="229"/>
  <c r="G138" i="229"/>
  <c r="H137" i="229"/>
  <c r="G137" i="229"/>
  <c r="H136" i="229"/>
  <c r="G136" i="229"/>
  <c r="H135" i="229"/>
  <c r="G135" i="229"/>
  <c r="H134" i="229"/>
  <c r="G134" i="229"/>
  <c r="H133" i="229"/>
  <c r="G133" i="229"/>
  <c r="H132" i="229"/>
  <c r="G132" i="229"/>
  <c r="H131" i="229"/>
  <c r="G131" i="229"/>
  <c r="H130" i="229"/>
  <c r="G130" i="229"/>
  <c r="H129" i="229"/>
  <c r="G129" i="229"/>
  <c r="H128" i="229"/>
  <c r="G128" i="229"/>
  <c r="H127" i="229"/>
  <c r="G127" i="229"/>
  <c r="H126" i="229"/>
  <c r="G126" i="229"/>
  <c r="H125" i="229"/>
  <c r="G125" i="229"/>
  <c r="H124" i="229"/>
  <c r="G124" i="229"/>
  <c r="H123" i="229"/>
  <c r="G123" i="229"/>
  <c r="H122" i="229"/>
  <c r="G122" i="229"/>
  <c r="H121" i="229"/>
  <c r="G121" i="229"/>
  <c r="H120" i="229"/>
  <c r="G120" i="229"/>
  <c r="H119" i="229"/>
  <c r="G119" i="229"/>
  <c r="H118" i="229"/>
  <c r="G118" i="229"/>
  <c r="H117" i="229"/>
  <c r="G117" i="229"/>
  <c r="H116" i="229"/>
  <c r="G116" i="229"/>
  <c r="H115" i="229"/>
  <c r="G115" i="229"/>
  <c r="H114" i="229"/>
  <c r="G114" i="229"/>
  <c r="H113" i="229"/>
  <c r="G113" i="229"/>
  <c r="H112" i="229"/>
  <c r="G112" i="229"/>
  <c r="H111" i="229"/>
  <c r="G111" i="229"/>
  <c r="H110" i="229"/>
  <c r="G110" i="229"/>
  <c r="H109" i="229"/>
  <c r="G109" i="229"/>
  <c r="H108" i="229"/>
  <c r="G108" i="229"/>
  <c r="H107" i="229"/>
  <c r="G107" i="229"/>
  <c r="H106" i="229"/>
  <c r="G106" i="229"/>
  <c r="H105" i="229"/>
  <c r="G105" i="229"/>
  <c r="H104" i="229"/>
  <c r="G104" i="229"/>
  <c r="H103" i="229"/>
  <c r="G103" i="229"/>
  <c r="H102" i="229"/>
  <c r="G102" i="229"/>
  <c r="H101" i="229"/>
  <c r="G101" i="229"/>
  <c r="H100" i="229"/>
  <c r="G100" i="229"/>
  <c r="H99" i="229"/>
  <c r="G99" i="229"/>
  <c r="H98" i="229"/>
  <c r="G98" i="229"/>
  <c r="H97" i="229"/>
  <c r="G97" i="229"/>
  <c r="H96" i="229"/>
  <c r="G96" i="229"/>
  <c r="H95" i="229"/>
  <c r="G95" i="229"/>
  <c r="H94" i="229"/>
  <c r="G94" i="229"/>
  <c r="H93" i="229"/>
  <c r="G93" i="229"/>
  <c r="H92" i="229"/>
  <c r="G92" i="229"/>
  <c r="H91" i="229"/>
  <c r="G91" i="229"/>
  <c r="H90" i="229"/>
  <c r="G90" i="229"/>
  <c r="H89" i="229"/>
  <c r="G89" i="229"/>
  <c r="H88" i="229"/>
  <c r="G88" i="229"/>
  <c r="H87" i="229"/>
  <c r="G87" i="229"/>
  <c r="H86" i="229"/>
  <c r="G86" i="229"/>
  <c r="H85" i="229"/>
  <c r="G85" i="229"/>
  <c r="H84" i="229"/>
  <c r="G84" i="229"/>
  <c r="H83" i="229"/>
  <c r="G83" i="229"/>
  <c r="H82" i="229"/>
  <c r="G82" i="229"/>
  <c r="H81" i="229"/>
  <c r="G81" i="229"/>
  <c r="H80" i="229"/>
  <c r="G80" i="229"/>
  <c r="H79" i="229"/>
  <c r="G79" i="229"/>
  <c r="H78" i="229"/>
  <c r="G78" i="229"/>
  <c r="H77" i="229"/>
  <c r="G77" i="229"/>
  <c r="H76" i="229"/>
  <c r="G76" i="229"/>
  <c r="H75" i="229"/>
  <c r="G75" i="229"/>
  <c r="H74" i="229"/>
  <c r="G74" i="229"/>
  <c r="H73" i="229"/>
  <c r="G73" i="229"/>
  <c r="H72" i="229"/>
  <c r="G72" i="229"/>
  <c r="H71" i="229"/>
  <c r="G71" i="229"/>
  <c r="H70" i="229"/>
  <c r="G70" i="229"/>
  <c r="H69" i="229"/>
  <c r="G69" i="229"/>
  <c r="H68" i="229"/>
  <c r="G68" i="229"/>
  <c r="H67" i="229"/>
  <c r="G67" i="229"/>
  <c r="H66" i="229"/>
  <c r="G66" i="229"/>
  <c r="H65" i="229"/>
  <c r="G65" i="229"/>
  <c r="H64" i="229"/>
  <c r="G64" i="229"/>
  <c r="H63" i="229"/>
  <c r="G63" i="229"/>
  <c r="H62" i="229"/>
  <c r="G62" i="229"/>
  <c r="H61" i="229"/>
  <c r="G61" i="229"/>
  <c r="H60" i="229"/>
  <c r="G60" i="229"/>
  <c r="H59" i="229"/>
  <c r="G59" i="229"/>
  <c r="H58" i="229"/>
  <c r="G58" i="229"/>
  <c r="H57" i="229"/>
  <c r="G57" i="229"/>
  <c r="H56" i="229"/>
  <c r="G56" i="229"/>
  <c r="H55" i="229"/>
  <c r="G55" i="229"/>
  <c r="H54" i="229"/>
  <c r="G54" i="229"/>
  <c r="H53" i="229"/>
  <c r="G53" i="229"/>
  <c r="H52" i="229"/>
  <c r="G52" i="229"/>
  <c r="H51" i="229"/>
  <c r="G51" i="229"/>
  <c r="H50" i="229"/>
  <c r="G50" i="229"/>
  <c r="H49" i="229"/>
  <c r="G49" i="229"/>
  <c r="H48" i="229"/>
  <c r="G48" i="229"/>
  <c r="H47" i="229"/>
  <c r="G47" i="229"/>
  <c r="H46" i="229"/>
  <c r="G46" i="229"/>
  <c r="H45" i="229"/>
  <c r="G45" i="229"/>
  <c r="H44" i="229"/>
  <c r="G44" i="229"/>
  <c r="H43" i="229"/>
  <c r="G43" i="229"/>
  <c r="H42" i="229"/>
  <c r="G42" i="229"/>
  <c r="H41" i="229"/>
  <c r="G41" i="229"/>
  <c r="H40" i="229"/>
  <c r="G40" i="229"/>
  <c r="H39" i="229"/>
  <c r="G39" i="229"/>
  <c r="H38" i="229"/>
  <c r="G38" i="229"/>
  <c r="H37" i="229"/>
  <c r="G37" i="229"/>
  <c r="H36" i="229"/>
  <c r="G36" i="229"/>
  <c r="H35" i="229"/>
  <c r="G35" i="229"/>
  <c r="H34" i="229"/>
  <c r="G34" i="229"/>
  <c r="H33" i="229"/>
  <c r="G33" i="229"/>
  <c r="H32" i="229"/>
  <c r="G32" i="229"/>
  <c r="H31" i="229"/>
  <c r="G31" i="229"/>
  <c r="H30" i="229"/>
  <c r="G30" i="229"/>
  <c r="H29" i="229"/>
  <c r="G29" i="229"/>
  <c r="H28" i="229"/>
  <c r="G28" i="229"/>
  <c r="H27" i="229"/>
  <c r="G27" i="229"/>
  <c r="H26" i="229"/>
  <c r="G26" i="229"/>
  <c r="H25" i="229"/>
  <c r="G25" i="229"/>
  <c r="H24" i="229"/>
  <c r="G24" i="229"/>
  <c r="H23" i="229"/>
  <c r="G23" i="229"/>
  <c r="H22" i="229"/>
  <c r="G22" i="229"/>
  <c r="H21" i="229"/>
  <c r="G21" i="229"/>
  <c r="H20" i="229"/>
  <c r="G20" i="229"/>
  <c r="H19" i="229"/>
  <c r="G19" i="229"/>
  <c r="H18" i="229"/>
  <c r="G18" i="229"/>
  <c r="H17" i="229"/>
  <c r="G17" i="229"/>
  <c r="H16" i="229"/>
  <c r="G16" i="229"/>
  <c r="H15" i="229"/>
  <c r="G15" i="229"/>
  <c r="H14" i="229"/>
  <c r="G14" i="229"/>
  <c r="H13" i="229"/>
  <c r="G13" i="229"/>
  <c r="H12" i="229"/>
  <c r="G12" i="229"/>
  <c r="H11" i="229"/>
  <c r="G11" i="229"/>
  <c r="H10" i="229"/>
  <c r="G10" i="229"/>
  <c r="H9" i="229"/>
  <c r="G9" i="229"/>
  <c r="G8" i="229"/>
  <c r="H8" i="229" s="1"/>
  <c r="H10" i="223"/>
  <c r="H11" i="223"/>
  <c r="H12" i="223"/>
  <c r="H13" i="223"/>
  <c r="H14" i="223"/>
  <c r="H15" i="223"/>
  <c r="H16" i="223"/>
  <c r="H17" i="223"/>
  <c r="H18" i="223"/>
  <c r="H19" i="223"/>
  <c r="H20" i="223"/>
  <c r="H21" i="223"/>
  <c r="H22" i="223"/>
  <c r="H23" i="223"/>
  <c r="H24" i="223"/>
  <c r="H25" i="223"/>
  <c r="H26" i="223"/>
  <c r="H27" i="223"/>
  <c r="H28" i="223"/>
  <c r="H29" i="223"/>
  <c r="H30" i="223"/>
  <c r="H31" i="223"/>
  <c r="H32" i="223"/>
  <c r="H33" i="223"/>
  <c r="H34" i="223"/>
  <c r="H35" i="223"/>
  <c r="H36" i="223"/>
  <c r="H37" i="223"/>
  <c r="H38" i="223"/>
  <c r="H39" i="223"/>
  <c r="H40" i="223"/>
  <c r="H41" i="223"/>
  <c r="H42" i="223"/>
  <c r="H43" i="223"/>
  <c r="H44" i="223"/>
  <c r="H45" i="223"/>
  <c r="H46" i="223"/>
  <c r="H47" i="223"/>
  <c r="H48" i="223"/>
  <c r="H49" i="223"/>
  <c r="H50" i="223"/>
  <c r="H51" i="223"/>
  <c r="H52" i="223"/>
  <c r="H53" i="223"/>
  <c r="H54" i="223"/>
  <c r="H55" i="223"/>
  <c r="H56" i="223"/>
  <c r="H57" i="223"/>
  <c r="H58" i="223"/>
  <c r="H59" i="223"/>
  <c r="H60" i="223"/>
  <c r="H61" i="223"/>
  <c r="H62" i="223"/>
  <c r="H63" i="223"/>
  <c r="H64" i="223"/>
  <c r="H65" i="223"/>
  <c r="H66" i="223"/>
  <c r="H67" i="223"/>
  <c r="H68" i="223"/>
  <c r="H69" i="223"/>
  <c r="H70" i="223"/>
  <c r="H71" i="223"/>
  <c r="H72" i="223"/>
  <c r="H73" i="223"/>
  <c r="H74" i="223"/>
  <c r="H75" i="223"/>
  <c r="H76" i="223"/>
  <c r="H77" i="223"/>
  <c r="H78" i="223"/>
  <c r="H79" i="223"/>
  <c r="H80" i="223"/>
  <c r="H81" i="223"/>
  <c r="H82" i="223"/>
  <c r="H83" i="223"/>
  <c r="H84" i="223"/>
  <c r="H85" i="223"/>
  <c r="H86" i="223"/>
  <c r="H87" i="223"/>
  <c r="H88" i="223"/>
  <c r="H89" i="223"/>
  <c r="H90" i="223"/>
  <c r="H91" i="223"/>
  <c r="H92" i="223"/>
  <c r="H93" i="223"/>
  <c r="H94" i="223"/>
  <c r="H95" i="223"/>
  <c r="H96" i="223"/>
  <c r="H97" i="223"/>
  <c r="H98" i="223"/>
  <c r="H99" i="223"/>
  <c r="H100" i="223"/>
  <c r="H101" i="223"/>
  <c r="H102" i="223"/>
  <c r="H103" i="223"/>
  <c r="H104" i="223"/>
  <c r="H105" i="223"/>
  <c r="H106" i="223"/>
  <c r="H107" i="223"/>
  <c r="H108" i="223"/>
  <c r="H109" i="223"/>
  <c r="H110" i="223"/>
  <c r="H111" i="223"/>
  <c r="H112" i="223"/>
  <c r="H113" i="223"/>
  <c r="H114" i="223"/>
  <c r="H115" i="223"/>
  <c r="H116" i="223"/>
  <c r="H117" i="223"/>
  <c r="H118" i="223"/>
  <c r="H119" i="223"/>
  <c r="H120" i="223"/>
  <c r="H121" i="223"/>
  <c r="H122" i="223"/>
  <c r="H123" i="223"/>
  <c r="H124" i="223"/>
  <c r="H125" i="223"/>
  <c r="H126" i="223"/>
  <c r="H127" i="223"/>
  <c r="H128" i="223"/>
  <c r="H129" i="223"/>
  <c r="H130" i="223"/>
  <c r="H131" i="223"/>
  <c r="H132" i="223"/>
  <c r="H133" i="223"/>
  <c r="H134" i="223"/>
  <c r="H135" i="223"/>
  <c r="H136" i="223"/>
  <c r="H137" i="223"/>
  <c r="H138" i="223"/>
  <c r="H139" i="223"/>
  <c r="H140" i="223"/>
  <c r="H141" i="223"/>
  <c r="H142" i="223"/>
  <c r="H143" i="223"/>
  <c r="H144" i="223"/>
  <c r="H145" i="223"/>
  <c r="H146" i="223"/>
  <c r="H147" i="223"/>
  <c r="H148" i="223"/>
  <c r="H149" i="223"/>
  <c r="H150" i="223"/>
  <c r="H9" i="223"/>
  <c r="H10" i="224"/>
  <c r="H11" i="224"/>
  <c r="H12" i="224"/>
  <c r="H13" i="224"/>
  <c r="H14" i="224"/>
  <c r="H15" i="224"/>
  <c r="H16" i="224"/>
  <c r="H17" i="224"/>
  <c r="H18" i="224"/>
  <c r="H19" i="224"/>
  <c r="H20" i="224"/>
  <c r="H21" i="224"/>
  <c r="H22" i="224"/>
  <c r="H23" i="224"/>
  <c r="H24" i="224"/>
  <c r="H25" i="224"/>
  <c r="H26" i="224"/>
  <c r="H27" i="224"/>
  <c r="H28" i="224"/>
  <c r="H29" i="224"/>
  <c r="H30" i="224"/>
  <c r="H31" i="224"/>
  <c r="H32" i="224"/>
  <c r="H33" i="224"/>
  <c r="H34" i="224"/>
  <c r="H35" i="224"/>
  <c r="H36" i="224"/>
  <c r="H37" i="224"/>
  <c r="H38" i="224"/>
  <c r="H39" i="224"/>
  <c r="H40" i="224"/>
  <c r="H41" i="224"/>
  <c r="H42" i="224"/>
  <c r="H43" i="224"/>
  <c r="H44" i="224"/>
  <c r="H45" i="224"/>
  <c r="H46" i="224"/>
  <c r="H47" i="224"/>
  <c r="H48" i="224"/>
  <c r="H49" i="224"/>
  <c r="H50" i="224"/>
  <c r="H51" i="224"/>
  <c r="H52" i="224"/>
  <c r="H53" i="224"/>
  <c r="H54" i="224"/>
  <c r="H9" i="224"/>
  <c r="H250" i="228"/>
  <c r="G250" i="228"/>
  <c r="H249" i="228"/>
  <c r="G249" i="228"/>
  <c r="H248" i="228"/>
  <c r="G248" i="228"/>
  <c r="H247" i="228"/>
  <c r="G247" i="228"/>
  <c r="H246" i="228"/>
  <c r="G246" i="228"/>
  <c r="H245" i="228"/>
  <c r="G245" i="228"/>
  <c r="H244" i="228"/>
  <c r="G244" i="228"/>
  <c r="H243" i="228"/>
  <c r="G243" i="228"/>
  <c r="H242" i="228"/>
  <c r="G242" i="228"/>
  <c r="H241" i="228"/>
  <c r="G241" i="228"/>
  <c r="H240" i="228"/>
  <c r="G240" i="228"/>
  <c r="H239" i="228"/>
  <c r="G239" i="228"/>
  <c r="H238" i="228"/>
  <c r="G238" i="228"/>
  <c r="H237" i="228"/>
  <c r="G237" i="228"/>
  <c r="H236" i="228"/>
  <c r="G236" i="228"/>
  <c r="H235" i="228"/>
  <c r="G235" i="228"/>
  <c r="H234" i="228"/>
  <c r="G234" i="228"/>
  <c r="H233" i="228"/>
  <c r="G233" i="228"/>
  <c r="H232" i="228"/>
  <c r="G232" i="228"/>
  <c r="H231" i="228"/>
  <c r="G231" i="228"/>
  <c r="H230" i="228"/>
  <c r="G230" i="228"/>
  <c r="H229" i="228"/>
  <c r="G229" i="228"/>
  <c r="H228" i="228"/>
  <c r="G228" i="228"/>
  <c r="H227" i="228"/>
  <c r="G227" i="228"/>
  <c r="H226" i="228"/>
  <c r="G226" i="228"/>
  <c r="H225" i="228"/>
  <c r="G225" i="228"/>
  <c r="H224" i="228"/>
  <c r="G224" i="228"/>
  <c r="H223" i="228"/>
  <c r="G223" i="228"/>
  <c r="H222" i="228"/>
  <c r="G222" i="228"/>
  <c r="H221" i="228"/>
  <c r="G221" i="228"/>
  <c r="H220" i="228"/>
  <c r="G220" i="228"/>
  <c r="H219" i="228"/>
  <c r="G219" i="228"/>
  <c r="H218" i="228"/>
  <c r="G218" i="228"/>
  <c r="H217" i="228"/>
  <c r="G217" i="228"/>
  <c r="H216" i="228"/>
  <c r="G216" i="228"/>
  <c r="H215" i="228"/>
  <c r="G215" i="228"/>
  <c r="H214" i="228"/>
  <c r="G214" i="228"/>
  <c r="H213" i="228"/>
  <c r="G213" i="228"/>
  <c r="H212" i="228"/>
  <c r="G212" i="228"/>
  <c r="H211" i="228"/>
  <c r="G211" i="228"/>
  <c r="H210" i="228"/>
  <c r="G210" i="228"/>
  <c r="H209" i="228"/>
  <c r="G209" i="228"/>
  <c r="H208" i="228"/>
  <c r="G208" i="228"/>
  <c r="H207" i="228"/>
  <c r="G207" i="228"/>
  <c r="H206" i="228"/>
  <c r="G206" i="228"/>
  <c r="H205" i="228"/>
  <c r="G205" i="228"/>
  <c r="H204" i="228"/>
  <c r="G204" i="228"/>
  <c r="H203" i="228"/>
  <c r="G203" i="228"/>
  <c r="H202" i="228"/>
  <c r="G202" i="228"/>
  <c r="H201" i="228"/>
  <c r="G201" i="228"/>
  <c r="H200" i="228"/>
  <c r="G200" i="228"/>
  <c r="H199" i="228"/>
  <c r="G199" i="228"/>
  <c r="H198" i="228"/>
  <c r="G198" i="228"/>
  <c r="H197" i="228"/>
  <c r="G197" i="228"/>
  <c r="H196" i="228"/>
  <c r="G196" i="228"/>
  <c r="H195" i="228"/>
  <c r="G195" i="228"/>
  <c r="H194" i="228"/>
  <c r="G194" i="228"/>
  <c r="H193" i="228"/>
  <c r="G193" i="228"/>
  <c r="H192" i="228"/>
  <c r="G192" i="228"/>
  <c r="H191" i="228"/>
  <c r="G191" i="228"/>
  <c r="H190" i="228"/>
  <c r="G190" i="228"/>
  <c r="H189" i="228"/>
  <c r="G189" i="228"/>
  <c r="H188" i="228"/>
  <c r="G188" i="228"/>
  <c r="H187" i="228"/>
  <c r="G187" i="228"/>
  <c r="H186" i="228"/>
  <c r="G186" i="228"/>
  <c r="H185" i="228"/>
  <c r="G185" i="228"/>
  <c r="H184" i="228"/>
  <c r="G184" i="228"/>
  <c r="H183" i="228"/>
  <c r="G183" i="228"/>
  <c r="H182" i="228"/>
  <c r="G182" i="228"/>
  <c r="H181" i="228"/>
  <c r="G181" i="228"/>
  <c r="H180" i="228"/>
  <c r="G180" i="228"/>
  <c r="H179" i="228"/>
  <c r="G179" i="228"/>
  <c r="H178" i="228"/>
  <c r="G178" i="228"/>
  <c r="H177" i="228"/>
  <c r="G177" i="228"/>
  <c r="H176" i="228"/>
  <c r="G176" i="228"/>
  <c r="H175" i="228"/>
  <c r="G175" i="228"/>
  <c r="H174" i="228"/>
  <c r="G174" i="228"/>
  <c r="H173" i="228"/>
  <c r="G173" i="228"/>
  <c r="H172" i="228"/>
  <c r="G172" i="228"/>
  <c r="H171" i="228"/>
  <c r="G171" i="228"/>
  <c r="H170" i="228"/>
  <c r="G170" i="228"/>
  <c r="H169" i="228"/>
  <c r="G169" i="228"/>
  <c r="H168" i="228"/>
  <c r="G168" i="228"/>
  <c r="H167" i="228"/>
  <c r="G167" i="228"/>
  <c r="H166" i="228"/>
  <c r="G166" i="228"/>
  <c r="H165" i="228"/>
  <c r="G165" i="228"/>
  <c r="H164" i="228"/>
  <c r="G164" i="228"/>
  <c r="H163" i="228"/>
  <c r="G163" i="228"/>
  <c r="H162" i="228"/>
  <c r="G162" i="228"/>
  <c r="H161" i="228"/>
  <c r="G161" i="228"/>
  <c r="H160" i="228"/>
  <c r="G160" i="228"/>
  <c r="H159" i="228"/>
  <c r="G159" i="228"/>
  <c r="H158" i="228"/>
  <c r="G158" i="228"/>
  <c r="H157" i="228"/>
  <c r="G157" i="228"/>
  <c r="H156" i="228"/>
  <c r="G156" i="228"/>
  <c r="H155" i="228"/>
  <c r="G155" i="228"/>
  <c r="H154" i="228"/>
  <c r="G154" i="228"/>
  <c r="H153" i="228"/>
  <c r="G153" i="228"/>
  <c r="H152" i="228"/>
  <c r="G152" i="228"/>
  <c r="H151" i="228"/>
  <c r="G151" i="228"/>
  <c r="H150" i="228"/>
  <c r="G150" i="228"/>
  <c r="H149" i="228"/>
  <c r="G149" i="228"/>
  <c r="H148" i="228"/>
  <c r="G148" i="228"/>
  <c r="H147" i="228"/>
  <c r="G147" i="228"/>
  <c r="H146" i="228"/>
  <c r="G146" i="228"/>
  <c r="H145" i="228"/>
  <c r="G145" i="228"/>
  <c r="H144" i="228"/>
  <c r="G144" i="228"/>
  <c r="H143" i="228"/>
  <c r="G143" i="228"/>
  <c r="H142" i="228"/>
  <c r="G142" i="228"/>
  <c r="H141" i="228"/>
  <c r="G141" i="228"/>
  <c r="H140" i="228"/>
  <c r="G140" i="228"/>
  <c r="H139" i="228"/>
  <c r="G139" i="228"/>
  <c r="H138" i="228"/>
  <c r="G138" i="228"/>
  <c r="H137" i="228"/>
  <c r="G137" i="228"/>
  <c r="H136" i="228"/>
  <c r="G136" i="228"/>
  <c r="H135" i="228"/>
  <c r="G135" i="228"/>
  <c r="H134" i="228"/>
  <c r="G134" i="228"/>
  <c r="H133" i="228"/>
  <c r="G133" i="228"/>
  <c r="H132" i="228"/>
  <c r="G132" i="228"/>
  <c r="H131" i="228"/>
  <c r="G131" i="228"/>
  <c r="H130" i="228"/>
  <c r="G130" i="228"/>
  <c r="H129" i="228"/>
  <c r="G129" i="228"/>
  <c r="H128" i="228"/>
  <c r="G128" i="228"/>
  <c r="H127" i="228"/>
  <c r="G127" i="228"/>
  <c r="H126" i="228"/>
  <c r="G126" i="228"/>
  <c r="H125" i="228"/>
  <c r="G125" i="228"/>
  <c r="H124" i="228"/>
  <c r="G124" i="228"/>
  <c r="H123" i="228"/>
  <c r="G123" i="228"/>
  <c r="H122" i="228"/>
  <c r="G122" i="228"/>
  <c r="H121" i="228"/>
  <c r="G121" i="228"/>
  <c r="H120" i="228"/>
  <c r="G120" i="228"/>
  <c r="H119" i="228"/>
  <c r="G119" i="228"/>
  <c r="H118" i="228"/>
  <c r="G118" i="228"/>
  <c r="H117" i="228"/>
  <c r="G117" i="228"/>
  <c r="H116" i="228"/>
  <c r="G116" i="228"/>
  <c r="H115" i="228"/>
  <c r="G115" i="228"/>
  <c r="H114" i="228"/>
  <c r="G114" i="228"/>
  <c r="H113" i="228"/>
  <c r="G113" i="228"/>
  <c r="H112" i="228"/>
  <c r="G112" i="228"/>
  <c r="H111" i="228"/>
  <c r="G111" i="228"/>
  <c r="H110" i="228"/>
  <c r="G110" i="228"/>
  <c r="H109" i="228"/>
  <c r="G109" i="228"/>
  <c r="H108" i="228"/>
  <c r="G108" i="228"/>
  <c r="H107" i="228"/>
  <c r="G107" i="228"/>
  <c r="H106" i="228"/>
  <c r="G106" i="228"/>
  <c r="H105" i="228"/>
  <c r="G105" i="228"/>
  <c r="H104" i="228"/>
  <c r="G104" i="228"/>
  <c r="H103" i="228"/>
  <c r="G103" i="228"/>
  <c r="H102" i="228"/>
  <c r="G102" i="228"/>
  <c r="H101" i="228"/>
  <c r="G101" i="228"/>
  <c r="H100" i="228"/>
  <c r="G100" i="228"/>
  <c r="H99" i="228"/>
  <c r="G99" i="228"/>
  <c r="H98" i="228"/>
  <c r="G98" i="228"/>
  <c r="H97" i="228"/>
  <c r="G97" i="228"/>
  <c r="H96" i="228"/>
  <c r="G96" i="228"/>
  <c r="H95" i="228"/>
  <c r="G95" i="228"/>
  <c r="H94" i="228"/>
  <c r="G94" i="228"/>
  <c r="H93" i="228"/>
  <c r="G93" i="228"/>
  <c r="H92" i="228"/>
  <c r="G92" i="228"/>
  <c r="H91" i="228"/>
  <c r="G91" i="228"/>
  <c r="H90" i="228"/>
  <c r="G90" i="228"/>
  <c r="H89" i="228"/>
  <c r="G89" i="228"/>
  <c r="H88" i="228"/>
  <c r="G88" i="228"/>
  <c r="H87" i="228"/>
  <c r="G87" i="228"/>
  <c r="H86" i="228"/>
  <c r="G86" i="228"/>
  <c r="H85" i="228"/>
  <c r="G85" i="228"/>
  <c r="H84" i="228"/>
  <c r="G84" i="228"/>
  <c r="H83" i="228"/>
  <c r="G83" i="228"/>
  <c r="H82" i="228"/>
  <c r="G82" i="228"/>
  <c r="H81" i="228"/>
  <c r="G81" i="228"/>
  <c r="H80" i="228"/>
  <c r="G80" i="228"/>
  <c r="H79" i="228"/>
  <c r="G79" i="228"/>
  <c r="H78" i="228"/>
  <c r="G78" i="228"/>
  <c r="H77" i="228"/>
  <c r="G77" i="228"/>
  <c r="H76" i="228"/>
  <c r="G76" i="228"/>
  <c r="H75" i="228"/>
  <c r="G75" i="228"/>
  <c r="H74" i="228"/>
  <c r="G74" i="228"/>
  <c r="H73" i="228"/>
  <c r="G73" i="228"/>
  <c r="H72" i="228"/>
  <c r="G72" i="228"/>
  <c r="H71" i="228"/>
  <c r="G71" i="228"/>
  <c r="H70" i="228"/>
  <c r="G70" i="228"/>
  <c r="H69" i="228"/>
  <c r="G69" i="228"/>
  <c r="H68" i="228"/>
  <c r="G68" i="228"/>
  <c r="H67" i="228"/>
  <c r="G67" i="228"/>
  <c r="H66" i="228"/>
  <c r="G66" i="228"/>
  <c r="H65" i="228"/>
  <c r="G65" i="228"/>
  <c r="H64" i="228"/>
  <c r="G64" i="228"/>
  <c r="H63" i="228"/>
  <c r="G63" i="228"/>
  <c r="H62" i="228"/>
  <c r="G62" i="228"/>
  <c r="H61" i="228"/>
  <c r="G61" i="228"/>
  <c r="H60" i="228"/>
  <c r="G60" i="228"/>
  <c r="H59" i="228"/>
  <c r="G59" i="228"/>
  <c r="H58" i="228"/>
  <c r="G58" i="228"/>
  <c r="H57" i="228"/>
  <c r="G57" i="228"/>
  <c r="H56" i="228"/>
  <c r="G56" i="228"/>
  <c r="H55" i="228"/>
  <c r="G55" i="228"/>
  <c r="H54" i="228"/>
  <c r="G54" i="228"/>
  <c r="H53" i="228"/>
  <c r="G53" i="228"/>
  <c r="H52" i="228"/>
  <c r="G52" i="228"/>
  <c r="H51" i="228"/>
  <c r="G51" i="228"/>
  <c r="H50" i="228"/>
  <c r="G50" i="228"/>
  <c r="H49" i="228"/>
  <c r="G49" i="228"/>
  <c r="H48" i="228"/>
  <c r="G48" i="228"/>
  <c r="H47" i="228"/>
  <c r="G47" i="228"/>
  <c r="H46" i="228"/>
  <c r="G46" i="228"/>
  <c r="H45" i="228"/>
  <c r="G45" i="228"/>
  <c r="H44" i="228"/>
  <c r="G44" i="228"/>
  <c r="H43" i="228"/>
  <c r="G43" i="228"/>
  <c r="H42" i="228"/>
  <c r="G42" i="228"/>
  <c r="H41" i="228"/>
  <c r="G41" i="228"/>
  <c r="H40" i="228"/>
  <c r="G40" i="228"/>
  <c r="H39" i="228"/>
  <c r="G39" i="228"/>
  <c r="H38" i="228"/>
  <c r="G38" i="228"/>
  <c r="H37" i="228"/>
  <c r="G37" i="228"/>
  <c r="H36" i="228"/>
  <c r="G36" i="228"/>
  <c r="H35" i="228"/>
  <c r="G35" i="228"/>
  <c r="H34" i="228"/>
  <c r="G34" i="228"/>
  <c r="H33" i="228"/>
  <c r="G33" i="228"/>
  <c r="H32" i="228"/>
  <c r="G32" i="228"/>
  <c r="H31" i="228"/>
  <c r="G31" i="228"/>
  <c r="H30" i="228"/>
  <c r="G30" i="228"/>
  <c r="H29" i="228"/>
  <c r="G29" i="228"/>
  <c r="H28" i="228"/>
  <c r="G28" i="228"/>
  <c r="H27" i="228"/>
  <c r="G27" i="228"/>
  <c r="H26" i="228"/>
  <c r="G26" i="228"/>
  <c r="H25" i="228"/>
  <c r="G25" i="228"/>
  <c r="H24" i="228"/>
  <c r="G24" i="228"/>
  <c r="H23" i="228"/>
  <c r="G23" i="228"/>
  <c r="H22" i="228"/>
  <c r="G22" i="228"/>
  <c r="H21" i="228"/>
  <c r="G21" i="228"/>
  <c r="H20" i="228"/>
  <c r="G20" i="228"/>
  <c r="H19" i="228"/>
  <c r="G19" i="228"/>
  <c r="H18" i="228"/>
  <c r="G18" i="228"/>
  <c r="H17" i="228"/>
  <c r="G17" i="228"/>
  <c r="H16" i="228"/>
  <c r="G16" i="228"/>
  <c r="H15" i="228"/>
  <c r="G15" i="228"/>
  <c r="H14" i="228"/>
  <c r="G14" i="228"/>
  <c r="H13" i="228"/>
  <c r="G13" i="228"/>
  <c r="H12" i="228"/>
  <c r="G12" i="228"/>
  <c r="H11" i="228"/>
  <c r="G11" i="228"/>
  <c r="H10" i="228"/>
  <c r="G10" i="228"/>
  <c r="H9" i="228"/>
  <c r="G9" i="228"/>
  <c r="H8" i="228"/>
  <c r="G8" i="228"/>
  <c r="L2" i="228" l="1"/>
  <c r="H6" i="229"/>
  <c r="D16" i="82" s="1"/>
  <c r="L2" i="229"/>
  <c r="L4" i="229"/>
  <c r="H6" i="228"/>
  <c r="D15" i="82" s="1"/>
  <c r="L4" i="228"/>
  <c r="E28" i="6"/>
  <c r="G51" i="223" l="1"/>
  <c r="G52" i="223"/>
  <c r="G53" i="223"/>
  <c r="G54" i="223"/>
  <c r="G55" i="223"/>
  <c r="G56" i="223"/>
  <c r="G57" i="223"/>
  <c r="G58" i="223"/>
  <c r="G59" i="223"/>
  <c r="G60" i="223"/>
  <c r="G61" i="223"/>
  <c r="G62" i="223"/>
  <c r="G63" i="223"/>
  <c r="G64" i="223"/>
  <c r="G65" i="223"/>
  <c r="G66" i="223"/>
  <c r="G67" i="223"/>
  <c r="G68" i="223"/>
  <c r="G69" i="223"/>
  <c r="G70" i="223"/>
  <c r="G71" i="223"/>
  <c r="G72" i="223"/>
  <c r="G73" i="223"/>
  <c r="G74" i="223"/>
  <c r="G75" i="223"/>
  <c r="G76" i="223"/>
  <c r="G77" i="223"/>
  <c r="G78" i="223"/>
  <c r="G79" i="223"/>
  <c r="G80" i="223"/>
  <c r="G81" i="223"/>
  <c r="G82" i="223"/>
  <c r="G83" i="223"/>
  <c r="G84" i="223"/>
  <c r="G85" i="223"/>
  <c r="G86" i="223"/>
  <c r="G87" i="223"/>
  <c r="G88" i="223"/>
  <c r="G89" i="223"/>
  <c r="G90" i="223"/>
  <c r="G91" i="223"/>
  <c r="G92" i="223"/>
  <c r="G93" i="223"/>
  <c r="G94" i="223"/>
  <c r="G95" i="223"/>
  <c r="G96" i="223"/>
  <c r="G97" i="223"/>
  <c r="G98" i="223"/>
  <c r="G99" i="223"/>
  <c r="G100" i="223"/>
  <c r="G101" i="223"/>
  <c r="G102" i="223"/>
  <c r="G103" i="223"/>
  <c r="G104" i="223"/>
  <c r="G105" i="223"/>
  <c r="G106" i="223"/>
  <c r="G107" i="223"/>
  <c r="G108" i="223"/>
  <c r="G109" i="223"/>
  <c r="G110" i="223"/>
  <c r="G111" i="223"/>
  <c r="G112" i="223"/>
  <c r="G113" i="223"/>
  <c r="G114" i="223"/>
  <c r="G115" i="223"/>
  <c r="G116" i="223"/>
  <c r="G117" i="223"/>
  <c r="G118" i="223"/>
  <c r="G119" i="223"/>
  <c r="G120" i="223"/>
  <c r="G121" i="223"/>
  <c r="G122" i="223"/>
  <c r="G123" i="223"/>
  <c r="G124" i="223"/>
  <c r="G125" i="223"/>
  <c r="G126" i="223"/>
  <c r="G127" i="223"/>
  <c r="G128" i="223"/>
  <c r="G129" i="223"/>
  <c r="G130" i="223"/>
  <c r="G131" i="223"/>
  <c r="G132" i="223"/>
  <c r="G133" i="223"/>
  <c r="G134" i="223"/>
  <c r="G135" i="223"/>
  <c r="G136" i="223"/>
  <c r="G137" i="223"/>
  <c r="G138" i="223"/>
  <c r="G139" i="223"/>
  <c r="G140" i="223"/>
  <c r="G141" i="223"/>
  <c r="G142" i="223"/>
  <c r="G143" i="223"/>
  <c r="G144" i="223"/>
  <c r="G145" i="223"/>
  <c r="G146" i="223"/>
  <c r="G147" i="223"/>
  <c r="G148" i="223"/>
  <c r="G149" i="223"/>
  <c r="G150" i="223"/>
  <c r="C144" i="39"/>
  <c r="C145" i="39"/>
  <c r="A145" i="39" s="1"/>
  <c r="C146" i="39"/>
  <c r="A146" i="39" s="1"/>
  <c r="C147" i="39"/>
  <c r="C148" i="39"/>
  <c r="C149" i="39"/>
  <c r="B149" i="39" s="1"/>
  <c r="C150" i="39"/>
  <c r="C151" i="39"/>
  <c r="C152" i="39"/>
  <c r="C153" i="39"/>
  <c r="C154" i="39"/>
  <c r="C155" i="39"/>
  <c r="B155" i="39" s="1"/>
  <c r="C156" i="39"/>
  <c r="C157" i="39"/>
  <c r="A157" i="39" s="1"/>
  <c r="C158" i="39"/>
  <c r="B158" i="39" s="1"/>
  <c r="C159" i="39"/>
  <c r="C160" i="39"/>
  <c r="B160" i="39" s="1"/>
  <c r="C161" i="39"/>
  <c r="A161" i="39" s="1"/>
  <c r="C162" i="39"/>
  <c r="C163" i="39"/>
  <c r="C164" i="39"/>
  <c r="C165" i="39"/>
  <c r="C166" i="39"/>
  <c r="B166" i="39" s="1"/>
  <c r="C167" i="39"/>
  <c r="C168" i="39"/>
  <c r="C169" i="39"/>
  <c r="A169" i="39" s="1"/>
  <c r="C170" i="39"/>
  <c r="B170" i="39" s="1"/>
  <c r="C171" i="39"/>
  <c r="C172" i="39"/>
  <c r="A172" i="39" s="1"/>
  <c r="C173" i="39"/>
  <c r="B173" i="39" s="1"/>
  <c r="C174" i="39"/>
  <c r="C175" i="39"/>
  <c r="C176" i="39"/>
  <c r="C177" i="39"/>
  <c r="C178" i="39"/>
  <c r="A178" i="39" s="1"/>
  <c r="C179" i="39"/>
  <c r="C180" i="39"/>
  <c r="B180" i="39" s="1"/>
  <c r="C181" i="39"/>
  <c r="A181" i="39" s="1"/>
  <c r="C182" i="39"/>
  <c r="B182" i="39" s="1"/>
  <c r="C183" i="39"/>
  <c r="B183" i="39" s="1"/>
  <c r="C184" i="39"/>
  <c r="B184" i="39" s="1"/>
  <c r="C185" i="39"/>
  <c r="B185" i="39" s="1"/>
  <c r="C186" i="39"/>
  <c r="C187" i="39"/>
  <c r="C188" i="39"/>
  <c r="B188" i="39" s="1"/>
  <c r="C189" i="39"/>
  <c r="C190" i="39"/>
  <c r="C191" i="39"/>
  <c r="B191" i="39" s="1"/>
  <c r="C192" i="39"/>
  <c r="C193" i="39"/>
  <c r="B193" i="39" s="1"/>
  <c r="C194" i="39"/>
  <c r="A194" i="39" s="1"/>
  <c r="C195" i="39"/>
  <c r="C196" i="39"/>
  <c r="B196" i="39" s="1"/>
  <c r="C197" i="39"/>
  <c r="B197" i="39" s="1"/>
  <c r="C198" i="39"/>
  <c r="C199" i="39"/>
  <c r="B199" i="39" s="1"/>
  <c r="C200" i="39"/>
  <c r="B162" i="39"/>
  <c r="B174" i="39"/>
  <c r="B186" i="39"/>
  <c r="B198" i="39"/>
  <c r="A200" i="39"/>
  <c r="B144" i="39"/>
  <c r="B147" i="39"/>
  <c r="B148" i="39"/>
  <c r="B150" i="39"/>
  <c r="B151" i="39"/>
  <c r="B152" i="39"/>
  <c r="B153" i="39"/>
  <c r="B154" i="39"/>
  <c r="B156" i="39"/>
  <c r="B157" i="39"/>
  <c r="B159" i="39"/>
  <c r="B161" i="39"/>
  <c r="B163" i="39"/>
  <c r="B164" i="39"/>
  <c r="B165" i="39"/>
  <c r="B167" i="39"/>
  <c r="B168" i="39"/>
  <c r="B171" i="39"/>
  <c r="B172" i="39"/>
  <c r="B175" i="39"/>
  <c r="B176" i="39"/>
  <c r="B177" i="39"/>
  <c r="B178" i="39"/>
  <c r="B179" i="39"/>
  <c r="B187" i="39"/>
  <c r="B189" i="39"/>
  <c r="B190" i="39"/>
  <c r="B192" i="39"/>
  <c r="B195" i="39"/>
  <c r="B200" i="39"/>
  <c r="G9" i="224"/>
  <c r="G10" i="224"/>
  <c r="G11" i="224"/>
  <c r="A144" i="39"/>
  <c r="A147" i="39"/>
  <c r="A148" i="39"/>
  <c r="A149" i="39"/>
  <c r="A150" i="39"/>
  <c r="A151" i="39"/>
  <c r="A152" i="39"/>
  <c r="A153" i="39"/>
  <c r="A154" i="39"/>
  <c r="A155" i="39"/>
  <c r="A156" i="39"/>
  <c r="A159" i="39"/>
  <c r="A160" i="39"/>
  <c r="A162" i="39"/>
  <c r="A163" i="39"/>
  <c r="A164" i="39"/>
  <c r="A165" i="39"/>
  <c r="A166" i="39"/>
  <c r="A167" i="39"/>
  <c r="A168" i="39"/>
  <c r="A171" i="39"/>
  <c r="A174" i="39"/>
  <c r="A175" i="39"/>
  <c r="A176" i="39"/>
  <c r="A177" i="39"/>
  <c r="A179" i="39"/>
  <c r="A180" i="39"/>
  <c r="A183" i="39"/>
  <c r="A184" i="39"/>
  <c r="A185" i="39"/>
  <c r="A186" i="39"/>
  <c r="A187" i="39"/>
  <c r="A188" i="39"/>
  <c r="A189" i="39"/>
  <c r="A190" i="39"/>
  <c r="A191" i="39"/>
  <c r="A192" i="39"/>
  <c r="A195" i="39"/>
  <c r="A196" i="39"/>
  <c r="A198" i="39"/>
  <c r="A199" i="39"/>
  <c r="C20" i="3"/>
  <c r="C19" i="3"/>
  <c r="C18" i="3"/>
  <c r="A173" i="39" l="1"/>
  <c r="A197" i="39"/>
  <c r="B145" i="39"/>
  <c r="B3" i="228"/>
  <c r="B3" i="229"/>
  <c r="B169" i="39"/>
  <c r="B181" i="39"/>
  <c r="A193" i="39"/>
  <c r="A170" i="39"/>
  <c r="A182" i="39"/>
  <c r="A158" i="39"/>
  <c r="B194" i="39"/>
  <c r="B146" i="39"/>
  <c r="E22" i="6"/>
  <c r="C30" i="3"/>
  <c r="D25" i="6"/>
  <c r="D23" i="6"/>
  <c r="C21" i="3" l="1"/>
  <c r="C12" i="3"/>
  <c r="C29" i="3"/>
  <c r="E24" i="6"/>
  <c r="G9" i="223"/>
  <c r="G10" i="223"/>
  <c r="G11" i="223"/>
  <c r="G12" i="223"/>
  <c r="E23" i="6"/>
  <c r="B4" i="236" l="1"/>
  <c r="B4" i="237"/>
  <c r="B4" i="228"/>
  <c r="B4" i="229"/>
  <c r="H110" i="224"/>
  <c r="G110" i="224"/>
  <c r="H109" i="224"/>
  <c r="G109" i="224"/>
  <c r="H108" i="224"/>
  <c r="G108" i="224"/>
  <c r="H107" i="224"/>
  <c r="G107" i="224"/>
  <c r="H106" i="224"/>
  <c r="G106" i="224"/>
  <c r="H105" i="224"/>
  <c r="G105" i="224"/>
  <c r="H104" i="224"/>
  <c r="G104" i="224"/>
  <c r="H103" i="224"/>
  <c r="G103" i="224"/>
  <c r="H102" i="224"/>
  <c r="G102" i="224"/>
  <c r="H101" i="224"/>
  <c r="G101" i="224"/>
  <c r="H100" i="224"/>
  <c r="G100" i="224"/>
  <c r="H99" i="224"/>
  <c r="G99" i="224"/>
  <c r="H98" i="224"/>
  <c r="G98" i="224"/>
  <c r="H97" i="224"/>
  <c r="G97" i="224"/>
  <c r="H96" i="224"/>
  <c r="G96" i="224"/>
  <c r="H95" i="224"/>
  <c r="G95" i="224"/>
  <c r="H94" i="224"/>
  <c r="G94" i="224"/>
  <c r="H93" i="224"/>
  <c r="G93" i="224"/>
  <c r="H92" i="224"/>
  <c r="G92" i="224"/>
  <c r="H91" i="224"/>
  <c r="G91" i="224"/>
  <c r="H90" i="224"/>
  <c r="G90" i="224"/>
  <c r="H89" i="224"/>
  <c r="G89" i="224"/>
  <c r="H88" i="224"/>
  <c r="G88" i="224"/>
  <c r="H87" i="224"/>
  <c r="G87" i="224"/>
  <c r="H86" i="224"/>
  <c r="G86" i="224"/>
  <c r="H85" i="224"/>
  <c r="G85" i="224"/>
  <c r="H84" i="224"/>
  <c r="G84" i="224"/>
  <c r="H83" i="224"/>
  <c r="G83" i="224"/>
  <c r="H82" i="224"/>
  <c r="G82" i="224"/>
  <c r="H81" i="224"/>
  <c r="G81" i="224"/>
  <c r="H80" i="224"/>
  <c r="G80" i="224"/>
  <c r="H79" i="224"/>
  <c r="G79" i="224"/>
  <c r="H78" i="224"/>
  <c r="G78" i="224"/>
  <c r="H77" i="224"/>
  <c r="G77" i="224"/>
  <c r="H76" i="224"/>
  <c r="G76" i="224"/>
  <c r="H75" i="224"/>
  <c r="G75" i="224"/>
  <c r="H74" i="224"/>
  <c r="G74" i="224"/>
  <c r="H73" i="224"/>
  <c r="G73" i="224"/>
  <c r="H72" i="224"/>
  <c r="G72" i="224"/>
  <c r="H71" i="224"/>
  <c r="G71" i="224"/>
  <c r="H70" i="224"/>
  <c r="G70" i="224"/>
  <c r="H69" i="224"/>
  <c r="G69" i="224"/>
  <c r="H68" i="224"/>
  <c r="G68" i="224"/>
  <c r="H67" i="224"/>
  <c r="G67" i="224"/>
  <c r="H66" i="224"/>
  <c r="G66" i="224"/>
  <c r="H65" i="224"/>
  <c r="G65" i="224"/>
  <c r="H64" i="224"/>
  <c r="G64" i="224"/>
  <c r="H63" i="224"/>
  <c r="G63" i="224"/>
  <c r="H62" i="224"/>
  <c r="G62" i="224"/>
  <c r="H61" i="224"/>
  <c r="G61" i="224"/>
  <c r="H60" i="224"/>
  <c r="G60" i="224"/>
  <c r="H59" i="224"/>
  <c r="G59" i="224"/>
  <c r="H58" i="224"/>
  <c r="G58" i="224"/>
  <c r="H57" i="224"/>
  <c r="G57" i="224"/>
  <c r="H56" i="224"/>
  <c r="G56" i="224"/>
  <c r="H55" i="224"/>
  <c r="G55" i="224"/>
  <c r="G54" i="224"/>
  <c r="G53" i="224"/>
  <c r="G52" i="224"/>
  <c r="G51" i="224"/>
  <c r="G50" i="224"/>
  <c r="G49" i="224"/>
  <c r="G48" i="224"/>
  <c r="G47" i="224"/>
  <c r="G46" i="224"/>
  <c r="G45" i="224"/>
  <c r="G44" i="224"/>
  <c r="G43" i="224"/>
  <c r="G42" i="224"/>
  <c r="G41" i="224"/>
  <c r="G40" i="224"/>
  <c r="G39" i="224"/>
  <c r="G38" i="224"/>
  <c r="G37" i="224"/>
  <c r="G36" i="224"/>
  <c r="G35" i="224"/>
  <c r="G34" i="224"/>
  <c r="G33" i="224"/>
  <c r="G32" i="224"/>
  <c r="G31" i="224"/>
  <c r="G30" i="224"/>
  <c r="G29" i="224"/>
  <c r="G28" i="224"/>
  <c r="G27" i="224"/>
  <c r="G26" i="224"/>
  <c r="G25" i="224"/>
  <c r="G24" i="224"/>
  <c r="G23" i="224"/>
  <c r="G22" i="224"/>
  <c r="G21" i="224"/>
  <c r="G20" i="224"/>
  <c r="G19" i="224"/>
  <c r="G18" i="224"/>
  <c r="G17" i="224"/>
  <c r="G16" i="224"/>
  <c r="G15" i="224"/>
  <c r="G14" i="224"/>
  <c r="G13" i="224"/>
  <c r="G12" i="224"/>
  <c r="G50" i="223"/>
  <c r="G49" i="223"/>
  <c r="G48" i="223"/>
  <c r="G47" i="223"/>
  <c r="G46" i="223"/>
  <c r="G45" i="223"/>
  <c r="G44" i="223"/>
  <c r="G43" i="223"/>
  <c r="G42" i="223"/>
  <c r="G41" i="223"/>
  <c r="G40" i="223"/>
  <c r="G39" i="223"/>
  <c r="G38" i="223"/>
  <c r="G37" i="223"/>
  <c r="G36" i="223"/>
  <c r="G35" i="223"/>
  <c r="G34" i="223"/>
  <c r="G33" i="223"/>
  <c r="G32" i="223"/>
  <c r="G31" i="223"/>
  <c r="G30" i="223"/>
  <c r="G29" i="223"/>
  <c r="G28" i="223"/>
  <c r="G27" i="223"/>
  <c r="G26" i="223"/>
  <c r="G25" i="223"/>
  <c r="G24" i="223"/>
  <c r="G23" i="223"/>
  <c r="G22" i="223"/>
  <c r="G21" i="223"/>
  <c r="G20" i="223"/>
  <c r="G19" i="223"/>
  <c r="G18" i="223"/>
  <c r="G17" i="223"/>
  <c r="G16" i="223"/>
  <c r="G15" i="223"/>
  <c r="G14" i="223"/>
  <c r="G13" i="223"/>
  <c r="H251" i="220"/>
  <c r="G251" i="220"/>
  <c r="H250" i="220"/>
  <c r="G250" i="220"/>
  <c r="H249" i="220"/>
  <c r="G249" i="220"/>
  <c r="H248" i="220"/>
  <c r="G248" i="220"/>
  <c r="H247" i="220"/>
  <c r="G247" i="220"/>
  <c r="H246" i="220"/>
  <c r="G246" i="220"/>
  <c r="H245" i="220"/>
  <c r="G245" i="220"/>
  <c r="H244" i="220"/>
  <c r="G244" i="220"/>
  <c r="H243" i="220"/>
  <c r="G243" i="220"/>
  <c r="H242" i="220"/>
  <c r="G242" i="220"/>
  <c r="H241" i="220"/>
  <c r="G241" i="220"/>
  <c r="H240" i="220"/>
  <c r="G240" i="220"/>
  <c r="H239" i="220"/>
  <c r="G239" i="220"/>
  <c r="H238" i="220"/>
  <c r="G238" i="220"/>
  <c r="H237" i="220"/>
  <c r="G237" i="220"/>
  <c r="H236" i="220"/>
  <c r="G236" i="220"/>
  <c r="H235" i="220"/>
  <c r="G235" i="220"/>
  <c r="H234" i="220"/>
  <c r="G234" i="220"/>
  <c r="H233" i="220"/>
  <c r="G233" i="220"/>
  <c r="H232" i="220"/>
  <c r="G232" i="220"/>
  <c r="H231" i="220"/>
  <c r="G231" i="220"/>
  <c r="H230" i="220"/>
  <c r="G230" i="220"/>
  <c r="H229" i="220"/>
  <c r="G229" i="220"/>
  <c r="H228" i="220"/>
  <c r="G228" i="220"/>
  <c r="H227" i="220"/>
  <c r="G227" i="220"/>
  <c r="H226" i="220"/>
  <c r="G226" i="220"/>
  <c r="H225" i="220"/>
  <c r="G225" i="220"/>
  <c r="H224" i="220"/>
  <c r="G224" i="220"/>
  <c r="H223" i="220"/>
  <c r="G223" i="220"/>
  <c r="H222" i="220"/>
  <c r="G222" i="220"/>
  <c r="H221" i="220"/>
  <c r="G221" i="220"/>
  <c r="H220" i="220"/>
  <c r="G220" i="220"/>
  <c r="H219" i="220"/>
  <c r="G219" i="220"/>
  <c r="H218" i="220"/>
  <c r="G218" i="220"/>
  <c r="H217" i="220"/>
  <c r="G217" i="220"/>
  <c r="H216" i="220"/>
  <c r="G216" i="220"/>
  <c r="H215" i="220"/>
  <c r="G215" i="220"/>
  <c r="H214" i="220"/>
  <c r="G214" i="220"/>
  <c r="H213" i="220"/>
  <c r="G213" i="220"/>
  <c r="H212" i="220"/>
  <c r="G212" i="220"/>
  <c r="H211" i="220"/>
  <c r="G211" i="220"/>
  <c r="H210" i="220"/>
  <c r="G210" i="220"/>
  <c r="H209" i="220"/>
  <c r="G209" i="220"/>
  <c r="H208" i="220"/>
  <c r="G208" i="220"/>
  <c r="H207" i="220"/>
  <c r="G207" i="220"/>
  <c r="H206" i="220"/>
  <c r="G206" i="220"/>
  <c r="H205" i="220"/>
  <c r="G205" i="220"/>
  <c r="H204" i="220"/>
  <c r="G204" i="220"/>
  <c r="H203" i="220"/>
  <c r="G203" i="220"/>
  <c r="H202" i="220"/>
  <c r="G202" i="220"/>
  <c r="H201" i="220"/>
  <c r="G201" i="220"/>
  <c r="H200" i="220"/>
  <c r="G200" i="220"/>
  <c r="H199" i="220"/>
  <c r="G199" i="220"/>
  <c r="H198" i="220"/>
  <c r="G198" i="220"/>
  <c r="H197" i="220"/>
  <c r="G197" i="220"/>
  <c r="H196" i="220"/>
  <c r="G196" i="220"/>
  <c r="H195" i="220"/>
  <c r="G195" i="220"/>
  <c r="H194" i="220"/>
  <c r="G194" i="220"/>
  <c r="H193" i="220"/>
  <c r="G193" i="220"/>
  <c r="H192" i="220"/>
  <c r="G192" i="220"/>
  <c r="H191" i="220"/>
  <c r="G191" i="220"/>
  <c r="H190" i="220"/>
  <c r="G190" i="220"/>
  <c r="H189" i="220"/>
  <c r="G189" i="220"/>
  <c r="H188" i="220"/>
  <c r="G188" i="220"/>
  <c r="H187" i="220"/>
  <c r="G187" i="220"/>
  <c r="H186" i="220"/>
  <c r="G186" i="220"/>
  <c r="H185" i="220"/>
  <c r="G185" i="220"/>
  <c r="H184" i="220"/>
  <c r="G184" i="220"/>
  <c r="H183" i="220"/>
  <c r="G183" i="220"/>
  <c r="H182" i="220"/>
  <c r="G182" i="220"/>
  <c r="H181" i="220"/>
  <c r="G181" i="220"/>
  <c r="H180" i="220"/>
  <c r="G180" i="220"/>
  <c r="H179" i="220"/>
  <c r="G179" i="220"/>
  <c r="H178" i="220"/>
  <c r="G178" i="220"/>
  <c r="H177" i="220"/>
  <c r="G177" i="220"/>
  <c r="H176" i="220"/>
  <c r="G176" i="220"/>
  <c r="H175" i="220"/>
  <c r="G175" i="220"/>
  <c r="H174" i="220"/>
  <c r="G174" i="220"/>
  <c r="H173" i="220"/>
  <c r="G173" i="220"/>
  <c r="H172" i="220"/>
  <c r="G172" i="220"/>
  <c r="H171" i="220"/>
  <c r="G171" i="220"/>
  <c r="H170" i="220"/>
  <c r="G170" i="220"/>
  <c r="H169" i="220"/>
  <c r="G169" i="220"/>
  <c r="H168" i="220"/>
  <c r="G168" i="220"/>
  <c r="H167" i="220"/>
  <c r="G167" i="220"/>
  <c r="H166" i="220"/>
  <c r="G166" i="220"/>
  <c r="H165" i="220"/>
  <c r="G165" i="220"/>
  <c r="H164" i="220"/>
  <c r="G164" i="220"/>
  <c r="H163" i="220"/>
  <c r="G163" i="220"/>
  <c r="H162" i="220"/>
  <c r="G162" i="220"/>
  <c r="H161" i="220"/>
  <c r="G161" i="220"/>
  <c r="H160" i="220"/>
  <c r="G160" i="220"/>
  <c r="H159" i="220"/>
  <c r="G159" i="220"/>
  <c r="H158" i="220"/>
  <c r="G158" i="220"/>
  <c r="H157" i="220"/>
  <c r="G157" i="220"/>
  <c r="H156" i="220"/>
  <c r="G156" i="220"/>
  <c r="H155" i="220"/>
  <c r="G155" i="220"/>
  <c r="H154" i="220"/>
  <c r="G154" i="220"/>
  <c r="H153" i="220"/>
  <c r="G153" i="220"/>
  <c r="H152" i="220"/>
  <c r="G152" i="220"/>
  <c r="H151" i="220"/>
  <c r="G151" i="220"/>
  <c r="H150" i="220"/>
  <c r="G150" i="220"/>
  <c r="H149" i="220"/>
  <c r="G149" i="220"/>
  <c r="H148" i="220"/>
  <c r="G148" i="220"/>
  <c r="H147" i="220"/>
  <c r="G147" i="220"/>
  <c r="H146" i="220"/>
  <c r="G146" i="220"/>
  <c r="H145" i="220"/>
  <c r="G145" i="220"/>
  <c r="H144" i="220"/>
  <c r="G144" i="220"/>
  <c r="H143" i="220"/>
  <c r="G143" i="220"/>
  <c r="H142" i="220"/>
  <c r="G142" i="220"/>
  <c r="H141" i="220"/>
  <c r="G141" i="220"/>
  <c r="H140" i="220"/>
  <c r="G140" i="220"/>
  <c r="H139" i="220"/>
  <c r="G139" i="220"/>
  <c r="H138" i="220"/>
  <c r="G138" i="220"/>
  <c r="H137" i="220"/>
  <c r="G137" i="220"/>
  <c r="H136" i="220"/>
  <c r="G136" i="220"/>
  <c r="H135" i="220"/>
  <c r="G135" i="220"/>
  <c r="H134" i="220"/>
  <c r="G134" i="220"/>
  <c r="H133" i="220"/>
  <c r="G133" i="220"/>
  <c r="H132" i="220"/>
  <c r="G132" i="220"/>
  <c r="H131" i="220"/>
  <c r="G131" i="220"/>
  <c r="H130" i="220"/>
  <c r="G130" i="220"/>
  <c r="H129" i="220"/>
  <c r="G129" i="220"/>
  <c r="H128" i="220"/>
  <c r="G128" i="220"/>
  <c r="H127" i="220"/>
  <c r="G127" i="220"/>
  <c r="H126" i="220"/>
  <c r="G126" i="220"/>
  <c r="H125" i="220"/>
  <c r="G125" i="220"/>
  <c r="H124" i="220"/>
  <c r="G124" i="220"/>
  <c r="H123" i="220"/>
  <c r="G123" i="220"/>
  <c r="H122" i="220"/>
  <c r="G122" i="220"/>
  <c r="H121" i="220"/>
  <c r="G121" i="220"/>
  <c r="H120" i="220"/>
  <c r="G120" i="220"/>
  <c r="H119" i="220"/>
  <c r="G119" i="220"/>
  <c r="H118" i="220"/>
  <c r="G118" i="220"/>
  <c r="H117" i="220"/>
  <c r="G117" i="220"/>
  <c r="H116" i="220"/>
  <c r="G116" i="220"/>
  <c r="H115" i="220"/>
  <c r="G115" i="220"/>
  <c r="H114" i="220"/>
  <c r="G114" i="220"/>
  <c r="H113" i="220"/>
  <c r="G113" i="220"/>
  <c r="H112" i="220"/>
  <c r="G112" i="220"/>
  <c r="H111" i="220"/>
  <c r="G111" i="220"/>
  <c r="H110" i="220"/>
  <c r="G110" i="220"/>
  <c r="H109" i="220"/>
  <c r="G109" i="220"/>
  <c r="H108" i="220"/>
  <c r="G108" i="220"/>
  <c r="H107" i="220"/>
  <c r="G107" i="220"/>
  <c r="H106" i="220"/>
  <c r="G106" i="220"/>
  <c r="H105" i="220"/>
  <c r="G105" i="220"/>
  <c r="H104" i="220"/>
  <c r="G104" i="220"/>
  <c r="H103" i="220"/>
  <c r="G103" i="220"/>
  <c r="H102" i="220"/>
  <c r="G102" i="220"/>
  <c r="H101" i="220"/>
  <c r="G101" i="220"/>
  <c r="H100" i="220"/>
  <c r="G100" i="220"/>
  <c r="H99" i="220"/>
  <c r="G99" i="220"/>
  <c r="H98" i="220"/>
  <c r="G98" i="220"/>
  <c r="H97" i="220"/>
  <c r="G97" i="220"/>
  <c r="H96" i="220"/>
  <c r="G96" i="220"/>
  <c r="H95" i="220"/>
  <c r="G95" i="220"/>
  <c r="H94" i="220"/>
  <c r="G94" i="220"/>
  <c r="H93" i="220"/>
  <c r="G93" i="220"/>
  <c r="H92" i="220"/>
  <c r="G92" i="220"/>
  <c r="H91" i="220"/>
  <c r="G91" i="220"/>
  <c r="H90" i="220"/>
  <c r="G90" i="220"/>
  <c r="H89" i="220"/>
  <c r="G89" i="220"/>
  <c r="H88" i="220"/>
  <c r="G88" i="220"/>
  <c r="H87" i="220"/>
  <c r="G87" i="220"/>
  <c r="H86" i="220"/>
  <c r="G86" i="220"/>
  <c r="H85" i="220"/>
  <c r="G85" i="220"/>
  <c r="H84" i="220"/>
  <c r="G84" i="220"/>
  <c r="H83" i="220"/>
  <c r="G83" i="220"/>
  <c r="H82" i="220"/>
  <c r="G82" i="220"/>
  <c r="H81" i="220"/>
  <c r="G81" i="220"/>
  <c r="H80" i="220"/>
  <c r="G80" i="220"/>
  <c r="H79" i="220"/>
  <c r="G79" i="220"/>
  <c r="H78" i="220"/>
  <c r="G78" i="220"/>
  <c r="H77" i="220"/>
  <c r="G77" i="220"/>
  <c r="H76" i="220"/>
  <c r="G76" i="220"/>
  <c r="H75" i="220"/>
  <c r="G75" i="220"/>
  <c r="H74" i="220"/>
  <c r="G74" i="220"/>
  <c r="H73" i="220"/>
  <c r="G73" i="220"/>
  <c r="H72" i="220"/>
  <c r="G72" i="220"/>
  <c r="H71" i="220"/>
  <c r="G71" i="220"/>
  <c r="H70" i="220"/>
  <c r="G70" i="220"/>
  <c r="H69" i="220"/>
  <c r="G69" i="220"/>
  <c r="H68" i="220"/>
  <c r="G68" i="220"/>
  <c r="H67" i="220"/>
  <c r="G67" i="220"/>
  <c r="H66" i="220"/>
  <c r="G66" i="220"/>
  <c r="H65" i="220"/>
  <c r="G65" i="220"/>
  <c r="H64" i="220"/>
  <c r="G64" i="220"/>
  <c r="H63" i="220"/>
  <c r="G63" i="220"/>
  <c r="H62" i="220"/>
  <c r="G62" i="220"/>
  <c r="H61" i="220"/>
  <c r="G61" i="220"/>
  <c r="H60" i="220"/>
  <c r="G60" i="220"/>
  <c r="H59" i="220"/>
  <c r="G59" i="220"/>
  <c r="H58" i="220"/>
  <c r="G58" i="220"/>
  <c r="H57" i="220"/>
  <c r="G57" i="220"/>
  <c r="H56" i="220"/>
  <c r="G56" i="220"/>
  <c r="H55" i="220"/>
  <c r="G55" i="220"/>
  <c r="H54" i="220"/>
  <c r="G54" i="220"/>
  <c r="H53" i="220"/>
  <c r="G53" i="220"/>
  <c r="H52" i="220"/>
  <c r="G52" i="220"/>
  <c r="H51" i="220"/>
  <c r="G51" i="220"/>
  <c r="H50" i="220"/>
  <c r="G50" i="220"/>
  <c r="H49" i="220"/>
  <c r="G49" i="220"/>
  <c r="H48" i="220"/>
  <c r="G48" i="220"/>
  <c r="H47" i="220"/>
  <c r="G47" i="220"/>
  <c r="H46" i="220"/>
  <c r="G46" i="220"/>
  <c r="H45" i="220"/>
  <c r="G45" i="220"/>
  <c r="H44" i="220"/>
  <c r="G44" i="220"/>
  <c r="H43" i="220"/>
  <c r="G43" i="220"/>
  <c r="H42" i="220"/>
  <c r="G42" i="220"/>
  <c r="H41" i="220"/>
  <c r="G41" i="220"/>
  <c r="H40" i="220"/>
  <c r="G40" i="220"/>
  <c r="H39" i="220"/>
  <c r="G39" i="220"/>
  <c r="H38" i="220"/>
  <c r="G38" i="220"/>
  <c r="H37" i="220"/>
  <c r="G37" i="220"/>
  <c r="H36" i="220"/>
  <c r="G36" i="220"/>
  <c r="H35" i="220"/>
  <c r="G35" i="220"/>
  <c r="H34" i="220"/>
  <c r="G34" i="220"/>
  <c r="H33" i="220"/>
  <c r="G33" i="220"/>
  <c r="H32" i="220"/>
  <c r="G32" i="220"/>
  <c r="H31" i="220"/>
  <c r="G31" i="220"/>
  <c r="H30" i="220"/>
  <c r="G30" i="220"/>
  <c r="H29" i="220"/>
  <c r="G29" i="220"/>
  <c r="H28" i="220"/>
  <c r="G28" i="220"/>
  <c r="H27" i="220"/>
  <c r="G27" i="220"/>
  <c r="H26" i="220"/>
  <c r="G26" i="220"/>
  <c r="H25" i="220"/>
  <c r="G25" i="220"/>
  <c r="H24" i="220"/>
  <c r="G24" i="220"/>
  <c r="H23" i="220"/>
  <c r="G23" i="220"/>
  <c r="H22" i="220"/>
  <c r="G22" i="220"/>
  <c r="H21" i="220"/>
  <c r="G21" i="220"/>
  <c r="H20" i="220"/>
  <c r="G20" i="220"/>
  <c r="H19" i="220"/>
  <c r="G19" i="220"/>
  <c r="H18" i="220"/>
  <c r="G18" i="220"/>
  <c r="H17" i="220"/>
  <c r="G17" i="220"/>
  <c r="H16" i="220"/>
  <c r="G16" i="220"/>
  <c r="H15" i="220"/>
  <c r="G15" i="220"/>
  <c r="H14" i="220"/>
  <c r="G14" i="220"/>
  <c r="H13" i="220"/>
  <c r="G13" i="220"/>
  <c r="H12" i="220"/>
  <c r="G12" i="220"/>
  <c r="H11" i="220"/>
  <c r="G11" i="220"/>
  <c r="H10" i="220"/>
  <c r="G10" i="220"/>
  <c r="H9" i="220"/>
  <c r="G9" i="220"/>
  <c r="B74" i="3"/>
  <c r="H7" i="220" l="1"/>
  <c r="H7" i="223"/>
  <c r="H7" i="224"/>
  <c r="B216" i="82"/>
  <c r="D216" i="82" s="1" a="1"/>
  <c r="D216" i="82" s="1"/>
  <c r="B217" i="82"/>
  <c r="D217" i="82" s="1" a="1"/>
  <c r="D217" i="82" s="1"/>
  <c r="B218" i="82"/>
  <c r="D218" i="82" s="1" a="1"/>
  <c r="D218" i="82" s="1"/>
  <c r="B219" i="82"/>
  <c r="D219" i="82" s="1" a="1"/>
  <c r="D219" i="82" s="1"/>
  <c r="B220" i="82"/>
  <c r="D220" i="82" s="1" a="1"/>
  <c r="D220" i="82" s="1"/>
  <c r="B221" i="82"/>
  <c r="D221" i="82" s="1" a="1"/>
  <c r="D221" i="82" s="1"/>
  <c r="B222" i="82"/>
  <c r="D222" i="82" s="1" a="1"/>
  <c r="D222" i="82" s="1"/>
  <c r="B223" i="82"/>
  <c r="D223" i="82" s="1" a="1"/>
  <c r="D223" i="82" s="1"/>
  <c r="B224" i="82"/>
  <c r="D224" i="82" s="1" a="1"/>
  <c r="D224" i="82" s="1"/>
  <c r="B225" i="82"/>
  <c r="D225" i="82" s="1" a="1"/>
  <c r="D225" i="82" s="1"/>
  <c r="B226" i="82"/>
  <c r="D226" i="82" s="1" a="1"/>
  <c r="D226" i="82" s="1"/>
  <c r="B227" i="82"/>
  <c r="D227" i="82" s="1" a="1"/>
  <c r="D227" i="82" s="1"/>
  <c r="B228" i="82"/>
  <c r="D228" i="82" s="1" a="1"/>
  <c r="D228" i="82" s="1"/>
  <c r="B229" i="82"/>
  <c r="D229" i="82" s="1" a="1"/>
  <c r="D229" i="82" s="1"/>
  <c r="B230" i="82"/>
  <c r="D230" i="82" s="1" a="1"/>
  <c r="D230" i="82" s="1"/>
  <c r="B231" i="82"/>
  <c r="D231" i="82" s="1" a="1"/>
  <c r="D231" i="82" s="1"/>
  <c r="B232" i="82"/>
  <c r="D232" i="82" s="1" a="1"/>
  <c r="D232" i="82" s="1"/>
  <c r="B233" i="82"/>
  <c r="D233" i="82" s="1" a="1"/>
  <c r="D233" i="82" s="1"/>
  <c r="B234" i="82"/>
  <c r="D234" i="82" s="1" a="1"/>
  <c r="D234" i="82" s="1"/>
  <c r="B235" i="82"/>
  <c r="D235" i="82" s="1" a="1"/>
  <c r="D235" i="82" s="1"/>
  <c r="B236" i="82"/>
  <c r="D236" i="82" s="1" a="1"/>
  <c r="D236" i="82" s="1"/>
  <c r="B237" i="82"/>
  <c r="D237" i="82" s="1" a="1"/>
  <c r="D237" i="82" s="1"/>
  <c r="B238" i="82"/>
  <c r="D238" i="82" s="1" a="1"/>
  <c r="D238" i="82" s="1"/>
  <c r="B239" i="82"/>
  <c r="D239" i="82" s="1" a="1"/>
  <c r="D239" i="82" s="1"/>
  <c r="B240" i="82"/>
  <c r="D240" i="82" s="1" a="1"/>
  <c r="D240" i="82" s="1"/>
  <c r="B241" i="82"/>
  <c r="D241" i="82" s="1" a="1"/>
  <c r="D241" i="82" s="1"/>
  <c r="B242" i="82"/>
  <c r="D242" i="82" s="1" a="1"/>
  <c r="D242" i="82" s="1"/>
  <c r="B243" i="82"/>
  <c r="D243" i="82" s="1" a="1"/>
  <c r="D243" i="82" s="1"/>
  <c r="B244" i="82"/>
  <c r="D244" i="82" s="1" a="1"/>
  <c r="D244" i="82" s="1"/>
  <c r="B245" i="82"/>
  <c r="D245" i="82" s="1" a="1"/>
  <c r="D245" i="82" s="1"/>
  <c r="B246" i="82"/>
  <c r="D246" i="82" s="1" a="1"/>
  <c r="D246" i="82" s="1"/>
  <c r="B247" i="82"/>
  <c r="D247" i="82" s="1" a="1"/>
  <c r="D247" i="82" s="1"/>
  <c r="B248" i="82"/>
  <c r="D248" i="82" s="1" a="1"/>
  <c r="D248" i="82" s="1"/>
  <c r="B249" i="82"/>
  <c r="D249" i="82" s="1" a="1"/>
  <c r="D249" i="82" s="1"/>
  <c r="B250" i="82"/>
  <c r="D250" i="82" s="1" a="1"/>
  <c r="D250" i="82" s="1"/>
  <c r="B251" i="82"/>
  <c r="D251" i="82" s="1" a="1"/>
  <c r="D251" i="82" s="1"/>
  <c r="B252" i="82"/>
  <c r="D252" i="82" s="1" a="1"/>
  <c r="D252" i="82" s="1"/>
  <c r="B253" i="82"/>
  <c r="D253" i="82" s="1" a="1"/>
  <c r="D253" i="82" s="1"/>
  <c r="B254" i="82"/>
  <c r="D254" i="82" s="1" a="1"/>
  <c r="D254" i="82" s="1"/>
  <c r="B255" i="82"/>
  <c r="D255" i="82" s="1" a="1"/>
  <c r="D255" i="82" s="1"/>
  <c r="B256" i="82"/>
  <c r="D256" i="82" s="1" a="1"/>
  <c r="D256" i="82" s="1"/>
  <c r="B257" i="82"/>
  <c r="D257" i="82" s="1" a="1"/>
  <c r="D257" i="82" s="1"/>
  <c r="B258" i="82"/>
  <c r="D258" i="82" s="1" a="1"/>
  <c r="D258" i="82" s="1"/>
  <c r="B259" i="82"/>
  <c r="D259" i="82" s="1" a="1"/>
  <c r="D259" i="82" s="1"/>
  <c r="B260" i="82"/>
  <c r="D260" i="82" s="1" a="1"/>
  <c r="D260" i="82" s="1"/>
  <c r="B261" i="82"/>
  <c r="D261" i="82" s="1" a="1"/>
  <c r="D261" i="82" s="1"/>
  <c r="B262" i="82"/>
  <c r="D262" i="82" s="1" a="1"/>
  <c r="D262" i="82" s="1"/>
  <c r="E18" i="6" l="1"/>
  <c r="A3" i="87"/>
  <c r="A4" i="87"/>
  <c r="A5" i="87"/>
  <c r="A6" i="87"/>
  <c r="A7" i="87"/>
  <c r="A8" i="87"/>
  <c r="A9" i="87"/>
  <c r="A10" i="87"/>
  <c r="A11" i="87"/>
  <c r="A12" i="87"/>
  <c r="A13" i="87"/>
  <c r="A14" i="87"/>
  <c r="A15" i="87"/>
  <c r="A16" i="87"/>
  <c r="A17" i="87"/>
  <c r="A18" i="87"/>
  <c r="A19" i="87"/>
  <c r="A20" i="87"/>
  <c r="A21" i="87"/>
  <c r="A22" i="87"/>
  <c r="A23" i="87"/>
  <c r="A24" i="87"/>
  <c r="A25" i="87"/>
  <c r="A26" i="87"/>
  <c r="A27" i="87"/>
  <c r="A28" i="87"/>
  <c r="A29" i="87"/>
  <c r="A30" i="87"/>
  <c r="A31" i="87"/>
  <c r="A33" i="87"/>
  <c r="A34" i="87"/>
  <c r="A35" i="87"/>
  <c r="A36" i="87"/>
  <c r="A39" i="87"/>
  <c r="A41" i="87"/>
  <c r="A42" i="87"/>
  <c r="A44" i="87"/>
  <c r="A45" i="87"/>
  <c r="A46" i="87"/>
  <c r="A47" i="87"/>
  <c r="A48" i="87"/>
  <c r="A49" i="87"/>
  <c r="A51" i="87"/>
  <c r="A52" i="87"/>
  <c r="A53" i="87"/>
  <c r="A55" i="87"/>
  <c r="A56" i="87"/>
  <c r="A57" i="87"/>
  <c r="A58" i="87"/>
  <c r="A59" i="87"/>
  <c r="A60" i="87"/>
  <c r="A61" i="87"/>
  <c r="A62" i="87"/>
  <c r="A65" i="87"/>
  <c r="A67" i="87"/>
  <c r="A68" i="87"/>
  <c r="A69" i="87"/>
  <c r="A70" i="87"/>
  <c r="A71" i="87"/>
  <c r="A72" i="87"/>
  <c r="A74" i="87"/>
  <c r="A76" i="87"/>
  <c r="A78" i="87"/>
  <c r="A80" i="87"/>
  <c r="A82" i="87"/>
  <c r="A83" i="87"/>
  <c r="A86" i="87"/>
  <c r="A87" i="87"/>
  <c r="A88" i="87"/>
  <c r="A90" i="87"/>
  <c r="A91" i="87"/>
  <c r="A92" i="87"/>
  <c r="A94" i="87"/>
  <c r="A101" i="87"/>
  <c r="A102" i="87"/>
  <c r="A103" i="87"/>
  <c r="A104" i="87"/>
  <c r="A105" i="87"/>
  <c r="A106" i="87"/>
  <c r="A107" i="87"/>
  <c r="A108" i="87"/>
  <c r="A109" i="87"/>
  <c r="A110" i="87"/>
  <c r="A111" i="87"/>
  <c r="A112" i="87"/>
  <c r="A113" i="87"/>
  <c r="A115" i="87"/>
  <c r="A117" i="87"/>
  <c r="A131" i="87"/>
  <c r="A132" i="87"/>
  <c r="A133" i="87"/>
  <c r="A134" i="87"/>
  <c r="A135" i="87"/>
  <c r="A136" i="87"/>
  <c r="A137" i="87"/>
  <c r="A138" i="87"/>
  <c r="A139" i="87"/>
  <c r="A140" i="87"/>
  <c r="A141" i="87"/>
  <c r="A142" i="87"/>
  <c r="A143" i="87"/>
  <c r="A144" i="87"/>
  <c r="A145" i="87"/>
  <c r="A146" i="87"/>
  <c r="A147" i="87"/>
  <c r="A148" i="87"/>
  <c r="A149" i="87"/>
  <c r="A150" i="87"/>
  <c r="A151" i="87"/>
  <c r="A152" i="87"/>
  <c r="A153" i="87"/>
  <c r="A154" i="87"/>
  <c r="A155" i="87"/>
  <c r="A156" i="87"/>
  <c r="A157" i="87"/>
  <c r="A161" i="87"/>
  <c r="A163" i="87"/>
  <c r="A165" i="87"/>
  <c r="A166" i="87"/>
  <c r="A168" i="87"/>
  <c r="A172" i="87"/>
  <c r="A173" i="87"/>
  <c r="A175" i="87"/>
  <c r="A176" i="87"/>
  <c r="A177" i="87"/>
  <c r="A178" i="87"/>
  <c r="A179" i="87"/>
  <c r="A180" i="87"/>
  <c r="A182" i="87"/>
  <c r="A184" i="87"/>
  <c r="A185" i="87"/>
  <c r="A186" i="87"/>
  <c r="A187" i="87"/>
  <c r="A189" i="87"/>
  <c r="A192" i="87"/>
  <c r="A193" i="87"/>
  <c r="A194" i="87"/>
  <c r="A195" i="87"/>
  <c r="A196" i="87"/>
  <c r="A197" i="87"/>
  <c r="A198" i="87"/>
  <c r="A199" i="87"/>
  <c r="A201" i="87"/>
  <c r="A202" i="87"/>
  <c r="A203" i="87"/>
  <c r="A205" i="87"/>
  <c r="A206" i="87"/>
  <c r="A207" i="87"/>
  <c r="A208" i="87"/>
  <c r="A209" i="87"/>
  <c r="A210" i="87"/>
  <c r="A213" i="87"/>
  <c r="A214" i="87"/>
  <c r="A216" i="87"/>
  <c r="A218" i="87"/>
  <c r="A219" i="87"/>
  <c r="A220" i="87"/>
  <c r="A222" i="87"/>
  <c r="A224" i="87"/>
  <c r="A225" i="87"/>
  <c r="A228" i="87"/>
  <c r="A229" i="87"/>
  <c r="A230" i="87"/>
  <c r="A231" i="87"/>
  <c r="A241" i="87"/>
  <c r="A243" i="87"/>
  <c r="A245" i="87"/>
  <c r="A246" i="87"/>
  <c r="A247" i="87"/>
  <c r="A250" i="87"/>
  <c r="A251" i="87"/>
  <c r="A252" i="87"/>
  <c r="A253" i="87"/>
  <c r="A255" i="87"/>
  <c r="A256" i="87"/>
  <c r="A257" i="87"/>
  <c r="A258" i="87"/>
  <c r="A260" i="87"/>
  <c r="A261" i="87"/>
  <c r="A263" i="87"/>
  <c r="A265" i="87"/>
  <c r="A266" i="87"/>
  <c r="A268" i="87"/>
  <c r="A269" i="87"/>
  <c r="A271" i="87"/>
  <c r="A272" i="87"/>
  <c r="A274" i="87"/>
  <c r="A275" i="87"/>
  <c r="A283" i="87"/>
  <c r="A289" i="87"/>
  <c r="A290" i="87"/>
  <c r="A292" i="87"/>
  <c r="A293" i="87"/>
  <c r="A294" i="87"/>
  <c r="A296" i="87"/>
  <c r="A297" i="87"/>
  <c r="A298" i="87"/>
  <c r="A299" i="87"/>
  <c r="A301" i="87"/>
  <c r="A302" i="87"/>
  <c r="A303" i="87"/>
  <c r="A304" i="87"/>
  <c r="A306" i="87"/>
  <c r="A307" i="87"/>
  <c r="A308" i="87"/>
  <c r="A311" i="87"/>
  <c r="A314" i="87"/>
  <c r="A315" i="87"/>
  <c r="A318" i="87"/>
  <c r="A319" i="87"/>
  <c r="A320" i="87"/>
  <c r="A322" i="87"/>
  <c r="A323" i="87"/>
  <c r="A326" i="87"/>
  <c r="A327" i="87"/>
  <c r="A329" i="87"/>
  <c r="A330" i="87"/>
  <c r="A331" i="87"/>
  <c r="A332" i="87"/>
  <c r="A333" i="87"/>
  <c r="A334" i="87"/>
  <c r="A335" i="87"/>
  <c r="A336" i="87"/>
  <c r="A337" i="87"/>
  <c r="A338" i="87"/>
  <c r="A339" i="87"/>
  <c r="A341" i="87"/>
  <c r="A343" i="87"/>
  <c r="A344" i="87"/>
  <c r="A345" i="87"/>
  <c r="A348" i="87"/>
  <c r="A350" i="87"/>
  <c r="A352" i="87"/>
  <c r="A353" i="87"/>
  <c r="A354" i="87"/>
  <c r="A362" i="87"/>
  <c r="A370" i="87"/>
  <c r="A372" i="87"/>
  <c r="A378" i="87"/>
  <c r="A380" i="87"/>
  <c r="A382" i="87"/>
  <c r="A383" i="87"/>
  <c r="A384" i="87"/>
  <c r="A386" i="87"/>
  <c r="A387" i="87"/>
  <c r="A388" i="87"/>
  <c r="A389" i="87"/>
  <c r="A390" i="87"/>
  <c r="A392" i="87"/>
  <c r="A394" i="87"/>
  <c r="A395" i="87"/>
  <c r="A396" i="87"/>
  <c r="A397" i="87"/>
  <c r="A398" i="87"/>
  <c r="A400" i="87"/>
  <c r="A402" i="87"/>
  <c r="A403" i="87"/>
  <c r="A404" i="87"/>
  <c r="A406" i="87"/>
  <c r="A407" i="87"/>
  <c r="A408" i="87"/>
  <c r="A409" i="87"/>
  <c r="A411" i="87"/>
  <c r="A413" i="87"/>
  <c r="A414" i="87"/>
  <c r="A416" i="87"/>
  <c r="A417" i="87"/>
  <c r="A418" i="87"/>
  <c r="A419" i="87"/>
  <c r="A420" i="87"/>
  <c r="A422" i="87"/>
  <c r="A423" i="87"/>
  <c r="A424" i="87"/>
  <c r="A425" i="87"/>
  <c r="A426" i="87"/>
  <c r="A428" i="87"/>
  <c r="A430" i="87"/>
  <c r="A434" i="87"/>
  <c r="A435" i="87"/>
  <c r="A436" i="87"/>
  <c r="A437" i="87"/>
  <c r="A440" i="87"/>
  <c r="A441" i="87"/>
  <c r="A442" i="87"/>
  <c r="A446" i="87"/>
  <c r="A447" i="87"/>
  <c r="A448" i="87"/>
  <c r="A449" i="87"/>
  <c r="A450" i="87"/>
  <c r="A451" i="87"/>
  <c r="A452" i="87"/>
  <c r="A453" i="87"/>
  <c r="A454" i="87"/>
  <c r="A455" i="87"/>
  <c r="A456" i="87"/>
  <c r="A457" i="87"/>
  <c r="A458" i="87"/>
  <c r="A459" i="87"/>
  <c r="A461" i="87"/>
  <c r="A466" i="87"/>
  <c r="A467" i="87"/>
  <c r="A468" i="87"/>
  <c r="A469" i="87"/>
  <c r="A472" i="87"/>
  <c r="A481" i="87"/>
  <c r="A482" i="87"/>
  <c r="A484" i="87"/>
  <c r="A485" i="87"/>
  <c r="A486" i="87"/>
  <c r="A487" i="87"/>
  <c r="A489" i="87"/>
  <c r="A491" i="87"/>
  <c r="A492" i="87"/>
  <c r="A495" i="87"/>
  <c r="A496" i="87"/>
  <c r="A497" i="87"/>
  <c r="A498" i="87"/>
  <c r="A500" i="87"/>
  <c r="A502" i="87"/>
  <c r="A503" i="87"/>
  <c r="A505" i="87"/>
  <c r="A507" i="87"/>
  <c r="A509" i="87"/>
  <c r="A512" i="87"/>
  <c r="A513" i="87"/>
  <c r="A514" i="87"/>
  <c r="A516" i="87"/>
  <c r="A517" i="87"/>
  <c r="A521" i="87"/>
  <c r="A523" i="87"/>
  <c r="A525" i="87"/>
  <c r="A527" i="87"/>
  <c r="A528" i="87"/>
  <c r="A529" i="87"/>
  <c r="A530" i="87"/>
  <c r="A531" i="87"/>
  <c r="A532" i="87"/>
  <c r="A534" i="87"/>
  <c r="A536" i="87"/>
  <c r="A537" i="87"/>
  <c r="A538" i="87"/>
  <c r="A539" i="87"/>
  <c r="A541" i="87"/>
  <c r="A543" i="87"/>
  <c r="A544" i="87"/>
  <c r="A546" i="87"/>
  <c r="A548" i="87"/>
  <c r="A550" i="87"/>
  <c r="A551" i="87"/>
  <c r="A552" i="87"/>
  <c r="A554" i="87"/>
  <c r="A555" i="87"/>
  <c r="A556" i="87"/>
  <c r="A558" i="87"/>
  <c r="A559" i="87"/>
  <c r="A560" i="87"/>
  <c r="A561" i="87"/>
  <c r="A563" i="87"/>
  <c r="A564" i="87"/>
  <c r="A566" i="87"/>
  <c r="A567" i="87"/>
  <c r="A568" i="87"/>
  <c r="A569" i="87"/>
  <c r="A570" i="87"/>
  <c r="A571" i="87"/>
  <c r="A572" i="87"/>
  <c r="A573" i="87"/>
  <c r="A575" i="87"/>
  <c r="A576" i="87"/>
  <c r="A578" i="87"/>
  <c r="A580" i="87"/>
  <c r="A581" i="87"/>
  <c r="A582" i="87"/>
  <c r="A583" i="87"/>
  <c r="A584" i="87"/>
  <c r="A586" i="87"/>
  <c r="A588" i="87"/>
  <c r="A590" i="87"/>
  <c r="A591" i="87"/>
  <c r="A592" i="87"/>
  <c r="A596" i="87"/>
  <c r="A598" i="87"/>
  <c r="A600" i="87"/>
  <c r="A601" i="87"/>
  <c r="A602" i="87"/>
  <c r="A603" i="87"/>
  <c r="A604" i="87"/>
  <c r="A605" i="87"/>
  <c r="A606" i="87"/>
  <c r="A608" i="87"/>
  <c r="A610" i="87"/>
  <c r="A612" i="87"/>
  <c r="A613" i="87"/>
  <c r="A614" i="87"/>
  <c r="A615" i="87"/>
  <c r="A616" i="87"/>
  <c r="A617" i="87"/>
  <c r="A618" i="87"/>
  <c r="A620" i="87"/>
  <c r="A622" i="87"/>
  <c r="A624" i="87"/>
  <c r="A625" i="87"/>
  <c r="A627" i="87"/>
  <c r="A628" i="87"/>
  <c r="A630" i="87"/>
  <c r="A632" i="87"/>
  <c r="A633" i="87"/>
  <c r="A634" i="87"/>
  <c r="A635" i="87"/>
  <c r="A636" i="87"/>
  <c r="A637" i="87"/>
  <c r="A638" i="87"/>
  <c r="A640" i="87"/>
  <c r="A641" i="87"/>
  <c r="A642" i="87"/>
  <c r="A643" i="87"/>
  <c r="A644" i="87"/>
  <c r="A646" i="87"/>
  <c r="A648" i="87"/>
  <c r="A650" i="87"/>
  <c r="A651" i="87"/>
  <c r="A652" i="87"/>
  <c r="A653" i="87"/>
  <c r="A654" i="87"/>
  <c r="A655" i="87"/>
  <c r="A656" i="87"/>
  <c r="A658" i="87"/>
  <c r="A660" i="87"/>
  <c r="A662" i="87"/>
  <c r="A666" i="87"/>
  <c r="A667" i="87"/>
  <c r="A671" i="87"/>
  <c r="A673" i="87"/>
  <c r="A675" i="87"/>
  <c r="A676" i="87"/>
  <c r="A680" i="87"/>
  <c r="A682" i="87"/>
  <c r="A684" i="87"/>
  <c r="A685" i="87"/>
  <c r="A687" i="87"/>
  <c r="A688" i="87"/>
  <c r="A689" i="87"/>
  <c r="A690" i="87"/>
  <c r="A692" i="87"/>
  <c r="A699" i="87"/>
  <c r="A708" i="87"/>
  <c r="A709" i="87"/>
  <c r="A710" i="87"/>
  <c r="A711" i="87"/>
  <c r="A713" i="87"/>
  <c r="A714" i="87"/>
  <c r="A716" i="87"/>
  <c r="A717" i="87"/>
  <c r="A718" i="87"/>
  <c r="A720" i="87"/>
  <c r="A723" i="87"/>
  <c r="A724" i="87"/>
  <c r="A725" i="87"/>
  <c r="A727" i="87"/>
  <c r="A731" i="87"/>
  <c r="A732" i="87"/>
  <c r="A734" i="87"/>
  <c r="A736" i="87"/>
  <c r="A737" i="87"/>
  <c r="A738" i="87"/>
  <c r="A740" i="87"/>
  <c r="A741" i="87"/>
  <c r="A743" i="87"/>
  <c r="A744" i="87"/>
  <c r="A746" i="87"/>
  <c r="A747" i="87"/>
  <c r="A748" i="87"/>
  <c r="A751" i="87"/>
  <c r="A752" i="87"/>
  <c r="A753" i="87"/>
  <c r="A754" i="87"/>
  <c r="A756" i="87"/>
  <c r="A757" i="87"/>
  <c r="A758" i="87"/>
  <c r="A759" i="87"/>
  <c r="A760" i="87"/>
  <c r="A761" i="87"/>
  <c r="A762" i="87"/>
  <c r="A765" i="87"/>
  <c r="A767" i="87"/>
  <c r="A771" i="87"/>
  <c r="A772" i="87"/>
  <c r="A774" i="87"/>
  <c r="A776" i="87"/>
  <c r="A777" i="87"/>
  <c r="A778" i="87"/>
  <c r="A779" i="87"/>
  <c r="A780" i="87"/>
  <c r="A781" i="87"/>
  <c r="A782" i="87"/>
  <c r="A783" i="87"/>
  <c r="A784" i="87"/>
  <c r="A785" i="87"/>
  <c r="A786" i="87"/>
  <c r="A789" i="87"/>
  <c r="A790" i="87"/>
  <c r="A791" i="87"/>
  <c r="A792" i="87"/>
  <c r="A793" i="87"/>
  <c r="A794" i="87"/>
  <c r="A795" i="87"/>
  <c r="A796" i="87"/>
  <c r="A797" i="87"/>
  <c r="A799" i="87"/>
  <c r="A800" i="87"/>
  <c r="A802" i="87"/>
  <c r="A806" i="87"/>
  <c r="A807" i="87"/>
  <c r="A809" i="87"/>
  <c r="A811" i="87"/>
  <c r="A813" i="87"/>
  <c r="A814" i="87"/>
  <c r="A815" i="87"/>
  <c r="A816" i="87"/>
  <c r="A817" i="87"/>
  <c r="A818" i="87"/>
  <c r="A819" i="87"/>
  <c r="A820" i="87"/>
  <c r="A821" i="87"/>
  <c r="A822" i="87"/>
  <c r="A823" i="87"/>
  <c r="A826" i="87"/>
  <c r="A828" i="87"/>
  <c r="A829" i="87"/>
  <c r="A831" i="87"/>
  <c r="A835" i="87"/>
  <c r="A841" i="87"/>
  <c r="A843" i="87"/>
  <c r="A845" i="87"/>
  <c r="A847" i="87"/>
  <c r="A848" i="87"/>
  <c r="A849" i="87"/>
  <c r="A850" i="87"/>
  <c r="A852" i="87"/>
  <c r="A853" i="87"/>
  <c r="A854" i="87"/>
  <c r="A855" i="87"/>
  <c r="A856" i="87"/>
  <c r="A858" i="87"/>
  <c r="A860" i="87"/>
  <c r="A861" i="87"/>
  <c r="A864" i="87"/>
  <c r="A865" i="87"/>
  <c r="A866" i="87"/>
  <c r="A867" i="87"/>
  <c r="A868" i="87"/>
  <c r="A869" i="87"/>
  <c r="A877" i="87"/>
  <c r="A878" i="87"/>
  <c r="A883" i="87"/>
  <c r="A884" i="87"/>
  <c r="A885" i="87"/>
  <c r="A886" i="87"/>
  <c r="A887" i="87"/>
  <c r="A888" i="87"/>
  <c r="A890" i="87"/>
  <c r="A891" i="87"/>
  <c r="A893" i="87"/>
  <c r="A902" i="87"/>
  <c r="A904" i="87"/>
  <c r="A906" i="87"/>
  <c r="A907" i="87"/>
  <c r="A908" i="87"/>
  <c r="A910" i="87"/>
  <c r="A911" i="87"/>
  <c r="A912" i="87"/>
  <c r="A913" i="87"/>
  <c r="A916" i="87"/>
  <c r="A919" i="87"/>
  <c r="A920" i="87"/>
  <c r="A921" i="87"/>
  <c r="A922" i="87"/>
  <c r="A923" i="87"/>
  <c r="A925" i="87"/>
  <c r="A926" i="87"/>
  <c r="A928" i="87"/>
  <c r="A929" i="87"/>
  <c r="A930" i="87"/>
  <c r="A934" i="87"/>
  <c r="A935" i="87"/>
  <c r="A936" i="87"/>
  <c r="A937" i="87"/>
  <c r="A940" i="87"/>
  <c r="A941" i="87"/>
  <c r="A943" i="87"/>
  <c r="A944" i="87"/>
  <c r="A945" i="87"/>
  <c r="A946" i="87"/>
  <c r="A947" i="87"/>
  <c r="A948" i="87"/>
  <c r="A949" i="87"/>
  <c r="A950" i="87"/>
  <c r="A951" i="87"/>
  <c r="A952" i="87"/>
  <c r="A954" i="87"/>
  <c r="A955" i="87"/>
  <c r="A956" i="87"/>
  <c r="A958" i="87"/>
  <c r="A959" i="87"/>
  <c r="A960" i="87"/>
  <c r="A961" i="87"/>
  <c r="A962" i="87"/>
  <c r="A963" i="87"/>
  <c r="A965" i="87"/>
  <c r="A969" i="87"/>
  <c r="A970" i="87"/>
  <c r="A972" i="87"/>
  <c r="A973" i="87"/>
  <c r="A976" i="87"/>
  <c r="A978" i="87"/>
  <c r="A980" i="87"/>
  <c r="A982" i="87"/>
  <c r="A983" i="87"/>
  <c r="A984" i="87"/>
  <c r="A985" i="87"/>
  <c r="A986" i="87"/>
  <c r="A987" i="87"/>
  <c r="A988" i="87"/>
  <c r="A990" i="87"/>
  <c r="A991" i="87"/>
  <c r="A993" i="87"/>
  <c r="A994" i="87"/>
  <c r="A999" i="87"/>
  <c r="A1000" i="87"/>
  <c r="A1001" i="87"/>
  <c r="A1002" i="87"/>
  <c r="A1003" i="87"/>
  <c r="A1006" i="87"/>
  <c r="A1007" i="87"/>
  <c r="A1008" i="87"/>
  <c r="A1009" i="87"/>
  <c r="A1011" i="87"/>
  <c r="A1015" i="87"/>
  <c r="A1016" i="87"/>
  <c r="A1017" i="87"/>
  <c r="A1018" i="87"/>
  <c r="A1019" i="87"/>
  <c r="A1020" i="87"/>
  <c r="A1022" i="87"/>
  <c r="A1023" i="87"/>
  <c r="A1024" i="87"/>
  <c r="A1025" i="87"/>
  <c r="A1027" i="87"/>
  <c r="A1028" i="87"/>
  <c r="A1030" i="87"/>
  <c r="A1031" i="87"/>
  <c r="A1032" i="87"/>
  <c r="A1034" i="87"/>
  <c r="A1036" i="87"/>
  <c r="A1037" i="87"/>
  <c r="A1038" i="87"/>
  <c r="A1039" i="87"/>
  <c r="A1041" i="87"/>
  <c r="A1043" i="87"/>
  <c r="A1044" i="87"/>
  <c r="A1045" i="87"/>
  <c r="A1046" i="87"/>
  <c r="A1048" i="87"/>
  <c r="A1049" i="87"/>
  <c r="A1052" i="87"/>
  <c r="A1053" i="87"/>
  <c r="A1054" i="87"/>
  <c r="A1055" i="87"/>
  <c r="A1056" i="87"/>
  <c r="A1058" i="87"/>
  <c r="A1059" i="87"/>
  <c r="A1060" i="87"/>
  <c r="A1062" i="87"/>
  <c r="A1065" i="87"/>
  <c r="A1066" i="87"/>
  <c r="A1067" i="87"/>
  <c r="A1068" i="87"/>
  <c r="A1070" i="87"/>
  <c r="A1073" i="87"/>
  <c r="A1074" i="87"/>
  <c r="A1076" i="87"/>
  <c r="A1077" i="87"/>
  <c r="A1079" i="87"/>
  <c r="A1080" i="87"/>
  <c r="A1082" i="87"/>
  <c r="A1084" i="87"/>
  <c r="A1086" i="87"/>
  <c r="A1088" i="87"/>
  <c r="A1090" i="87"/>
  <c r="A1091" i="87"/>
  <c r="A1092" i="87"/>
  <c r="A1093" i="87"/>
  <c r="A1095" i="87"/>
  <c r="A1098" i="87"/>
  <c r="A1100" i="87"/>
  <c r="A1102" i="87"/>
  <c r="A1103" i="87"/>
  <c r="A1105" i="87"/>
  <c r="A1107" i="87"/>
  <c r="A1109" i="87"/>
  <c r="A1110" i="87"/>
  <c r="A1111" i="87"/>
  <c r="A1113" i="87"/>
  <c r="A1114" i="87"/>
  <c r="A1115" i="87"/>
  <c r="A1116" i="87"/>
  <c r="A1117" i="87"/>
  <c r="A1118" i="87"/>
  <c r="A1119" i="87"/>
  <c r="A1120" i="87"/>
  <c r="A1121" i="87"/>
  <c r="A1122" i="87"/>
  <c r="A1123" i="87"/>
  <c r="A1125" i="87"/>
  <c r="A1126" i="87"/>
  <c r="A1127" i="87"/>
  <c r="A1128" i="87"/>
  <c r="A1131" i="87"/>
  <c r="A1132" i="87"/>
  <c r="A1133" i="87"/>
  <c r="A1134" i="87"/>
  <c r="A1135" i="87"/>
  <c r="A1136" i="87"/>
  <c r="A1137" i="87"/>
  <c r="A1139" i="87"/>
  <c r="A1140" i="87"/>
  <c r="A1141" i="87"/>
  <c r="A1142" i="87"/>
  <c r="A1143" i="87"/>
  <c r="A1145" i="87"/>
  <c r="A1146" i="87"/>
  <c r="A1148" i="87"/>
  <c r="A1149" i="87"/>
  <c r="A1150" i="87"/>
  <c r="A1151" i="87"/>
  <c r="A1155" i="87"/>
  <c r="A1156" i="87"/>
  <c r="A1158" i="87"/>
  <c r="A1162" i="87"/>
  <c r="A1164" i="87"/>
  <c r="A1169" i="87"/>
  <c r="A1171" i="87"/>
  <c r="A1173" i="87"/>
  <c r="A1174" i="87"/>
  <c r="A1175" i="87"/>
  <c r="A1176" i="87"/>
  <c r="A1177" i="87"/>
  <c r="A1178" i="87"/>
  <c r="A1179" i="87"/>
  <c r="A1180" i="87"/>
  <c r="A1181" i="87"/>
  <c r="A1182" i="87"/>
  <c r="A1183" i="87"/>
  <c r="A1186" i="87"/>
  <c r="A1188" i="87"/>
  <c r="A1190" i="87"/>
  <c r="A1191" i="87"/>
  <c r="A1192" i="87"/>
  <c r="A1193" i="87"/>
  <c r="A1196" i="87"/>
  <c r="A1197" i="87"/>
  <c r="A1199" i="87"/>
  <c r="A1200" i="87"/>
  <c r="A1201" i="87"/>
  <c r="A1202" i="87"/>
  <c r="A1204" i="87"/>
  <c r="A1205" i="87"/>
  <c r="A1206" i="87"/>
  <c r="A1207" i="87"/>
  <c r="A1208" i="87"/>
  <c r="A1209" i="87"/>
  <c r="A1210" i="87"/>
  <c r="A1211" i="87"/>
  <c r="A1212" i="87"/>
  <c r="A1213" i="87"/>
  <c r="A1214" i="87"/>
  <c r="A1216" i="87"/>
  <c r="A1218" i="87"/>
  <c r="A1219" i="87"/>
  <c r="A1220" i="87"/>
  <c r="A1221" i="87"/>
  <c r="A1222" i="87"/>
  <c r="A1224" i="87"/>
  <c r="A1226" i="87"/>
  <c r="A1228" i="87"/>
  <c r="A1231" i="87"/>
  <c r="A1232" i="87"/>
  <c r="A1233" i="87"/>
  <c r="A1235" i="87"/>
  <c r="A1236" i="87"/>
  <c r="A1244" i="87"/>
  <c r="A1246" i="87"/>
  <c r="A1247" i="87"/>
  <c r="A1248" i="87"/>
  <c r="A1249" i="87"/>
  <c r="A1251" i="87"/>
  <c r="A1252" i="87"/>
  <c r="A1253" i="87"/>
  <c r="A1258" i="87"/>
  <c r="A1260" i="87"/>
  <c r="A1265" i="87"/>
  <c r="A1266" i="87"/>
  <c r="A1267" i="87"/>
  <c r="A1268" i="87"/>
  <c r="A1269" i="87"/>
  <c r="A1270" i="87"/>
  <c r="A1273" i="87"/>
  <c r="A1274" i="87"/>
  <c r="A1275" i="87"/>
  <c r="A1279" i="87"/>
  <c r="A1280" i="87"/>
  <c r="A1282" i="87"/>
  <c r="A1283" i="87"/>
  <c r="A1284" i="87"/>
  <c r="A1286" i="87"/>
  <c r="A1287" i="87"/>
  <c r="A1288" i="87"/>
  <c r="A1289" i="87"/>
  <c r="A1290" i="87"/>
  <c r="A1291" i="87"/>
  <c r="A1292" i="87"/>
  <c r="A1294" i="87"/>
  <c r="A1295" i="87"/>
  <c r="A1296" i="87"/>
  <c r="A1297" i="87"/>
  <c r="A1299" i="87"/>
  <c r="A1300" i="87"/>
  <c r="A1301" i="87"/>
  <c r="A1303" i="87"/>
  <c r="A1304" i="87"/>
  <c r="A1306" i="87"/>
  <c r="A1307" i="87"/>
  <c r="A1308" i="87"/>
  <c r="A1309" i="87"/>
  <c r="A1311" i="87"/>
  <c r="A1313" i="87"/>
  <c r="A1314" i="87"/>
  <c r="A1315" i="87"/>
  <c r="A1316" i="87"/>
  <c r="A1317" i="87"/>
  <c r="A1318" i="87"/>
  <c r="A1319" i="87"/>
  <c r="A1320" i="87"/>
  <c r="A1321" i="87"/>
  <c r="A1323" i="87"/>
  <c r="A1324" i="87"/>
  <c r="A1326" i="87"/>
  <c r="A1327" i="87"/>
  <c r="A1328" i="87"/>
  <c r="A1329" i="87"/>
  <c r="A1330" i="87"/>
  <c r="A1332" i="87"/>
  <c r="A1334" i="87"/>
  <c r="A1336" i="87"/>
  <c r="A1338" i="87"/>
  <c r="A1341" i="87"/>
  <c r="A1342" i="87"/>
  <c r="A1344" i="87"/>
  <c r="A1345" i="87"/>
  <c r="A1346" i="87"/>
  <c r="A1350" i="87"/>
  <c r="A1353" i="87"/>
  <c r="A1355" i="87"/>
  <c r="A1356" i="87"/>
  <c r="A1357" i="87"/>
  <c r="A1358" i="87"/>
  <c r="A1360" i="87"/>
  <c r="A1361" i="87"/>
  <c r="A1365" i="87"/>
  <c r="A1368" i="87"/>
  <c r="A1369" i="87"/>
  <c r="A1371" i="87"/>
  <c r="A1372" i="87"/>
  <c r="A1374" i="87"/>
  <c r="A1376" i="87"/>
  <c r="A1378" i="87"/>
  <c r="A1379" i="87"/>
  <c r="A1381" i="87"/>
  <c r="A1382" i="87"/>
  <c r="A1383" i="87"/>
  <c r="A1386" i="87"/>
  <c r="A1388" i="87"/>
  <c r="A1390" i="87"/>
  <c r="A1391" i="87"/>
  <c r="A1393" i="87"/>
  <c r="A1395" i="87"/>
  <c r="A1396" i="87"/>
  <c r="A1397" i="87"/>
  <c r="A1398" i="87"/>
  <c r="A1399" i="87"/>
  <c r="A1401" i="87"/>
  <c r="A1402" i="87"/>
  <c r="A1403" i="87"/>
  <c r="A1404" i="87"/>
  <c r="A1405" i="87"/>
  <c r="A1406" i="87"/>
  <c r="A1407" i="87"/>
  <c r="A1409" i="87"/>
  <c r="A1410" i="87"/>
  <c r="A1411" i="87"/>
  <c r="A1413" i="87"/>
  <c r="A1414" i="87"/>
  <c r="A1415" i="87"/>
  <c r="A1416" i="87"/>
  <c r="A1417" i="87"/>
  <c r="A1418" i="87"/>
  <c r="A1419" i="87"/>
  <c r="A1421" i="87"/>
  <c r="A1422" i="87"/>
  <c r="A1423" i="87"/>
  <c r="A1425" i="87"/>
  <c r="A1427" i="87"/>
  <c r="A1429" i="87"/>
  <c r="A1430" i="87"/>
  <c r="A1432" i="87"/>
  <c r="A1434" i="87"/>
  <c r="A1436" i="87"/>
  <c r="A1438" i="87"/>
  <c r="A1439" i="87"/>
  <c r="A1441" i="87"/>
  <c r="A1444" i="87"/>
  <c r="A1447" i="87"/>
  <c r="A1448" i="87"/>
  <c r="A1449" i="87"/>
  <c r="A1450" i="87"/>
  <c r="A1452" i="87"/>
  <c r="A1453" i="87"/>
  <c r="A1456" i="87"/>
  <c r="A1457" i="87"/>
  <c r="A1458" i="87"/>
  <c r="A1459" i="87"/>
  <c r="A1460" i="87"/>
  <c r="A1461" i="87"/>
  <c r="A1463" i="87"/>
  <c r="A1465" i="87"/>
  <c r="A1469" i="87"/>
  <c r="A1471" i="87"/>
  <c r="A1472" i="87"/>
  <c r="A1474" i="87"/>
  <c r="A1475" i="87"/>
  <c r="A1478" i="87"/>
  <c r="A1479" i="87"/>
  <c r="A1480" i="87"/>
  <c r="A1482" i="87"/>
  <c r="A1483" i="87"/>
  <c r="A1484" i="87"/>
  <c r="A1485" i="87"/>
  <c r="A1486" i="87"/>
  <c r="A1487" i="87"/>
  <c r="A1488" i="87"/>
  <c r="A1489" i="87"/>
  <c r="A1490" i="87"/>
  <c r="A1491" i="87"/>
  <c r="A1493" i="87"/>
  <c r="A1494" i="87"/>
  <c r="A1495" i="87"/>
  <c r="A1496" i="87"/>
  <c r="A1497" i="87"/>
  <c r="A1498" i="87"/>
  <c r="A1499" i="87"/>
  <c r="A1501" i="87"/>
  <c r="A1503" i="87"/>
  <c r="A1504" i="87"/>
  <c r="A1505" i="87"/>
  <c r="A1507" i="87"/>
  <c r="A1509" i="87"/>
  <c r="A1511" i="87"/>
  <c r="A1512" i="87"/>
  <c r="A1514" i="87"/>
  <c r="A1515" i="87"/>
  <c r="A1516" i="87"/>
  <c r="A1519" i="87"/>
  <c r="A1520" i="87"/>
  <c r="A1521" i="87"/>
  <c r="A1522" i="87"/>
  <c r="A1523" i="87"/>
  <c r="A1525" i="87"/>
  <c r="A1532" i="87"/>
  <c r="A1539" i="87"/>
  <c r="A1540" i="87"/>
  <c r="A1542" i="87"/>
  <c r="A1546" i="87"/>
  <c r="A1547" i="87"/>
  <c r="A1548" i="87"/>
  <c r="A1549" i="87"/>
  <c r="A1550" i="87"/>
  <c r="A1552" i="87"/>
  <c r="A1554" i="87"/>
  <c r="A1556" i="87"/>
  <c r="A1557" i="87"/>
  <c r="A1558" i="87"/>
  <c r="A1559" i="87"/>
  <c r="A1560" i="87"/>
  <c r="A1561" i="87"/>
  <c r="A1564" i="87"/>
  <c r="A1566" i="87"/>
  <c r="A1567" i="87"/>
  <c r="A1568" i="87"/>
  <c r="A1569" i="87"/>
  <c r="A1570" i="87"/>
  <c r="A1571" i="87"/>
  <c r="A1573" i="87"/>
  <c r="A1574" i="87"/>
  <c r="A1576" i="87"/>
  <c r="A1581" i="87"/>
  <c r="A1584" i="87"/>
  <c r="A1585" i="87"/>
  <c r="A1586" i="87"/>
  <c r="A1588" i="87"/>
  <c r="A1591" i="87"/>
  <c r="A1592" i="87"/>
  <c r="A1593" i="87"/>
  <c r="A1594" i="87"/>
  <c r="A1595" i="87"/>
  <c r="A1596" i="87"/>
  <c r="A1597" i="87"/>
  <c r="A1599" i="87"/>
  <c r="A1601" i="87"/>
  <c r="A1603" i="87"/>
  <c r="A1604" i="87"/>
  <c r="A1607" i="87"/>
  <c r="A1608" i="87"/>
  <c r="A1609" i="87"/>
  <c r="A1611" i="87"/>
  <c r="A1614" i="87"/>
  <c r="A1616" i="87"/>
  <c r="A1618" i="87"/>
  <c r="A1619" i="87"/>
  <c r="A1624" i="87"/>
  <c r="A1626" i="87"/>
  <c r="A1627" i="87"/>
  <c r="A1629" i="87"/>
  <c r="A1630" i="87"/>
  <c r="A1631" i="87"/>
  <c r="A1632" i="87"/>
  <c r="A1635" i="87"/>
  <c r="A1636" i="87"/>
  <c r="A1637" i="87"/>
  <c r="A1640" i="87"/>
  <c r="A1641" i="87"/>
  <c r="A1642" i="87"/>
  <c r="A1643" i="87"/>
  <c r="A1645" i="87"/>
  <c r="A1647" i="87"/>
  <c r="A1650" i="87"/>
  <c r="A1651" i="87"/>
  <c r="A1652" i="87"/>
  <c r="A1653" i="87"/>
  <c r="A1654" i="87"/>
  <c r="A1655" i="87"/>
  <c r="A1656" i="87"/>
  <c r="A1657" i="87"/>
  <c r="A1658" i="87"/>
  <c r="A1659" i="87"/>
  <c r="A1660" i="87"/>
  <c r="A1662" i="87"/>
  <c r="A1663" i="87"/>
  <c r="A1665" i="87"/>
  <c r="A1666" i="87"/>
  <c r="A1667" i="87"/>
  <c r="A1669" i="87"/>
  <c r="A1672" i="87"/>
  <c r="A1674" i="87"/>
  <c r="A1675" i="87"/>
  <c r="A1678" i="87"/>
  <c r="A1682" i="87"/>
  <c r="A1684" i="87"/>
  <c r="A1686" i="87"/>
  <c r="A1689" i="87"/>
  <c r="A1690" i="87"/>
  <c r="A1692" i="87"/>
  <c r="A1693" i="87"/>
  <c r="A1694" i="87"/>
  <c r="A1695" i="87"/>
  <c r="A1696" i="87"/>
  <c r="A1699" i="87"/>
  <c r="A1701" i="87"/>
  <c r="A1702" i="87"/>
  <c r="A1703" i="87"/>
  <c r="A1705" i="87"/>
  <c r="A1706" i="87"/>
  <c r="A1708" i="87"/>
  <c r="A1710" i="87"/>
  <c r="A1713" i="87"/>
  <c r="A1714" i="87"/>
  <c r="A1716" i="87"/>
  <c r="A1717" i="87"/>
  <c r="A1720" i="87"/>
  <c r="A1722" i="87"/>
  <c r="A1724" i="87"/>
  <c r="A1726" i="87"/>
  <c r="A1727" i="87"/>
  <c r="A1729" i="87"/>
  <c r="A1730" i="87"/>
  <c r="A1731" i="87"/>
  <c r="A1732" i="87"/>
  <c r="A1733" i="87"/>
  <c r="A1734" i="87"/>
  <c r="A1737" i="87"/>
  <c r="A1738" i="87"/>
  <c r="A1741" i="87"/>
  <c r="A1744" i="87"/>
  <c r="A1746" i="87"/>
  <c r="A1747" i="87"/>
  <c r="A1749" i="87"/>
  <c r="A1751" i="87"/>
  <c r="A1752" i="87"/>
  <c r="A1753" i="87"/>
  <c r="A1755" i="87"/>
  <c r="A1756" i="87"/>
  <c r="A1758" i="87"/>
  <c r="A1760" i="87"/>
  <c r="A1761" i="87"/>
  <c r="A1764" i="87"/>
  <c r="A1765" i="87"/>
  <c r="A1767" i="87"/>
  <c r="A1769" i="87"/>
  <c r="A1771" i="87"/>
  <c r="A1773" i="87"/>
  <c r="A1774" i="87"/>
  <c r="A1775" i="87"/>
  <c r="A1781" i="87"/>
  <c r="A1782" i="87"/>
  <c r="A1783" i="87"/>
  <c r="A1784" i="87"/>
  <c r="A1785" i="87"/>
  <c r="A1788" i="87"/>
  <c r="A1789" i="87"/>
  <c r="A1791" i="87"/>
  <c r="A1792" i="87"/>
  <c r="A1794" i="87"/>
  <c r="A1795" i="87"/>
  <c r="A1796" i="87"/>
  <c r="A1797" i="87"/>
  <c r="A1798" i="87"/>
  <c r="A1799" i="87"/>
  <c r="A1800" i="87"/>
  <c r="A1801" i="87"/>
  <c r="A1803" i="87"/>
  <c r="A1808" i="87"/>
  <c r="A1809" i="87"/>
  <c r="A1810" i="87"/>
  <c r="A1813" i="87"/>
  <c r="A1815" i="87"/>
  <c r="A1820" i="87"/>
  <c r="A1821" i="87"/>
  <c r="A1823" i="87"/>
  <c r="A1825" i="87"/>
  <c r="A1826" i="87"/>
  <c r="A1828" i="87"/>
  <c r="A1829" i="87"/>
  <c r="A1831" i="87"/>
  <c r="A1833" i="87"/>
  <c r="A1834" i="87"/>
  <c r="A1836" i="87"/>
  <c r="A1838" i="87"/>
  <c r="A1839" i="87"/>
  <c r="A1840" i="87"/>
  <c r="A1842" i="87"/>
  <c r="A1844" i="87"/>
  <c r="A1846" i="87"/>
  <c r="A1847" i="87"/>
  <c r="A1848" i="87"/>
  <c r="A1851" i="87"/>
  <c r="A1856" i="87"/>
  <c r="A1858" i="87"/>
  <c r="A1860" i="87"/>
  <c r="A1861" i="87"/>
  <c r="A1862" i="87"/>
  <c r="A1864" i="87"/>
  <c r="A1867" i="87"/>
  <c r="A1868" i="87"/>
  <c r="A1870" i="87"/>
  <c r="A1872" i="87"/>
  <c r="A1874" i="87"/>
  <c r="A1876" i="87"/>
  <c r="A1877" i="87"/>
  <c r="A1878" i="87"/>
  <c r="A1880" i="87"/>
  <c r="A1881" i="87"/>
  <c r="A1884" i="87"/>
  <c r="A1886" i="87"/>
  <c r="A1887" i="87"/>
  <c r="A1888" i="87"/>
  <c r="A1890" i="87"/>
  <c r="A1894" i="87"/>
  <c r="A1898" i="87"/>
  <c r="A1899" i="87"/>
  <c r="A1900" i="87"/>
  <c r="A1901" i="87"/>
  <c r="A1902" i="87"/>
  <c r="A1903" i="87"/>
  <c r="A1905" i="87"/>
  <c r="A1906" i="87"/>
  <c r="A1908" i="87"/>
  <c r="A1910" i="87"/>
  <c r="A1912" i="87"/>
  <c r="A1913" i="87"/>
  <c r="A1914" i="87"/>
  <c r="A1915" i="87"/>
  <c r="A1916" i="87"/>
  <c r="A1918" i="87"/>
  <c r="A1919" i="87"/>
  <c r="A1921" i="87"/>
  <c r="A1924" i="87"/>
  <c r="A1925" i="87"/>
  <c r="A1927" i="87"/>
  <c r="A1928" i="87"/>
  <c r="A1930" i="87"/>
  <c r="A1933" i="87"/>
  <c r="A1935" i="87"/>
  <c r="A1936" i="87"/>
  <c r="A1937" i="87"/>
  <c r="A1938" i="87"/>
  <c r="A1939" i="87"/>
  <c r="A1941" i="87"/>
  <c r="A1942" i="87"/>
  <c r="A1944" i="87"/>
  <c r="A1945" i="87"/>
  <c r="A1946" i="87"/>
  <c r="A1947" i="87"/>
  <c r="A1948" i="87"/>
  <c r="A1950" i="87"/>
  <c r="A1952" i="87"/>
  <c r="A1954" i="87"/>
  <c r="A1955" i="87"/>
  <c r="A1957" i="87"/>
  <c r="A1959" i="87"/>
  <c r="A1961" i="87"/>
  <c r="A1962" i="87"/>
  <c r="A1964" i="87"/>
  <c r="A1965" i="87"/>
  <c r="A1966" i="87"/>
  <c r="A1967" i="87"/>
  <c r="A1968" i="87"/>
  <c r="A1969" i="87"/>
  <c r="A1971" i="87"/>
  <c r="A1972" i="87"/>
  <c r="A1973" i="87"/>
  <c r="A1974" i="87"/>
  <c r="A1975" i="87"/>
  <c r="A1976" i="87"/>
  <c r="A1978" i="87"/>
  <c r="A1980" i="87"/>
  <c r="A1981" i="87"/>
  <c r="A1982" i="87"/>
  <c r="A1983" i="87"/>
  <c r="A1984" i="87"/>
  <c r="A1988" i="87"/>
  <c r="A1990" i="87"/>
  <c r="A1991" i="87"/>
  <c r="A1993" i="87"/>
  <c r="A1995" i="87"/>
  <c r="A1996" i="87"/>
  <c r="A1997" i="87"/>
  <c r="A1998" i="87"/>
  <c r="A1999" i="87"/>
  <c r="A2001" i="87"/>
  <c r="A2002" i="87"/>
  <c r="A2003" i="87"/>
  <c r="A2005" i="87"/>
  <c r="A2006" i="87"/>
  <c r="A2007" i="87"/>
  <c r="A2008" i="87"/>
  <c r="A2009" i="87"/>
  <c r="A2011" i="87"/>
  <c r="A2012" i="87"/>
  <c r="A2014" i="87"/>
  <c r="A2015" i="87"/>
  <c r="A2016" i="87"/>
  <c r="A2017" i="87"/>
  <c r="A2019" i="87"/>
  <c r="A2020" i="87"/>
  <c r="A2021" i="87"/>
  <c r="A2022" i="87"/>
  <c r="A2023" i="87"/>
  <c r="A2026" i="87"/>
  <c r="A2027" i="87"/>
  <c r="A2028" i="87"/>
  <c r="A2030" i="87"/>
  <c r="A2031" i="87"/>
  <c r="A2032" i="87"/>
  <c r="A2033" i="87"/>
  <c r="A2034" i="87"/>
  <c r="A2035" i="87"/>
  <c r="A2037" i="87"/>
  <c r="A2039" i="87"/>
  <c r="A2041" i="87"/>
  <c r="A2042" i="87"/>
  <c r="A2045" i="87"/>
  <c r="A2046" i="87"/>
  <c r="A2047" i="87"/>
  <c r="A2049" i="87"/>
  <c r="A2050" i="87"/>
  <c r="A2051" i="87"/>
  <c r="A2052" i="87"/>
  <c r="A2053" i="87"/>
  <c r="A2055" i="87"/>
  <c r="A2056" i="87"/>
  <c r="A2057" i="87"/>
  <c r="A2058" i="87"/>
  <c r="A2059" i="87"/>
  <c r="A2060" i="87"/>
  <c r="A2061" i="87"/>
  <c r="A2063" i="87"/>
  <c r="A2064" i="87"/>
  <c r="A2067" i="87"/>
  <c r="A2068" i="87"/>
  <c r="A2071" i="87"/>
  <c r="A2072" i="87"/>
  <c r="A2074" i="87"/>
  <c r="A2075" i="87"/>
  <c r="A2076" i="87"/>
  <c r="A2077" i="87"/>
  <c r="A2078" i="87"/>
  <c r="A2082" i="87"/>
  <c r="A2083" i="87"/>
  <c r="A2084" i="87"/>
  <c r="A2085" i="87"/>
  <c r="A2086" i="87"/>
  <c r="A2087" i="87"/>
  <c r="A2088" i="87"/>
  <c r="A2089" i="87"/>
  <c r="A2090" i="87"/>
  <c r="A2091" i="87"/>
  <c r="A2093" i="87"/>
  <c r="A2099" i="87"/>
  <c r="A2100" i="87"/>
  <c r="A2101" i="87"/>
  <c r="A2102" i="87"/>
  <c r="A2104" i="87"/>
  <c r="A2106" i="87"/>
  <c r="A2109" i="87"/>
  <c r="A2110" i="87"/>
  <c r="A2111" i="87"/>
  <c r="A2112" i="87"/>
  <c r="A2114" i="87"/>
  <c r="A2115" i="87"/>
  <c r="A2116" i="87"/>
  <c r="A2117" i="87"/>
  <c r="A2119" i="87"/>
  <c r="A2121" i="87"/>
  <c r="A2122" i="87"/>
  <c r="A2124" i="87"/>
  <c r="A2125" i="87"/>
  <c r="A2126" i="87"/>
  <c r="A2128" i="87"/>
  <c r="A2134" i="87"/>
  <c r="A2138" i="87"/>
  <c r="A2139" i="87"/>
  <c r="A2140" i="87"/>
  <c r="A2141" i="87"/>
  <c r="A2142" i="87"/>
  <c r="A2143" i="87"/>
  <c r="A2145" i="87"/>
  <c r="A2150" i="87"/>
  <c r="A2151" i="87"/>
  <c r="A2152" i="87"/>
  <c r="A2153" i="87"/>
  <c r="A2154" i="87"/>
  <c r="A2155" i="87"/>
  <c r="A2156" i="87"/>
  <c r="A2157" i="87"/>
  <c r="A2159" i="87"/>
  <c r="A2160" i="87"/>
  <c r="A2161" i="87"/>
  <c r="A2162" i="87"/>
  <c r="A2163" i="87"/>
  <c r="A2164" i="87"/>
  <c r="A2165" i="87"/>
  <c r="A2166" i="87"/>
  <c r="A2167" i="87"/>
  <c r="A2169" i="87"/>
  <c r="A2170" i="87"/>
  <c r="A2171" i="87"/>
  <c r="A2172" i="87"/>
  <c r="A2173" i="87"/>
  <c r="A2174" i="87"/>
  <c r="A2175" i="87"/>
  <c r="A2176" i="87"/>
  <c r="A2177" i="87"/>
  <c r="A2178" i="87"/>
  <c r="A2179" i="87"/>
  <c r="A2180" i="87"/>
  <c r="A2182" i="87"/>
  <c r="A2183" i="87"/>
  <c r="A2184" i="87"/>
  <c r="A2185" i="87"/>
  <c r="A2188" i="87"/>
  <c r="A2190" i="87"/>
  <c r="A2191" i="87"/>
  <c r="A2192" i="87"/>
  <c r="A2194" i="87"/>
  <c r="A2195" i="87"/>
  <c r="A2196" i="87"/>
  <c r="A2197" i="87"/>
  <c r="A2199" i="87"/>
  <c r="A2200" i="87"/>
  <c r="A2201" i="87"/>
  <c r="A2203" i="87"/>
  <c r="A2204" i="87"/>
  <c r="A2205" i="87"/>
  <c r="A2207" i="87"/>
  <c r="A2208" i="87"/>
  <c r="A2210" i="87"/>
  <c r="A2211" i="87"/>
  <c r="A2212" i="87"/>
  <c r="A2213" i="87"/>
  <c r="A2215" i="87"/>
  <c r="A2217" i="87"/>
  <c r="A2218" i="87"/>
  <c r="A2219" i="87"/>
  <c r="A2220" i="87"/>
  <c r="A2221" i="87"/>
  <c r="A2222" i="87"/>
  <c r="A2223" i="87"/>
  <c r="A2224" i="87"/>
  <c r="A2225" i="87"/>
  <c r="A2227" i="87"/>
  <c r="A2229" i="87"/>
  <c r="A2230" i="87"/>
  <c r="A2231" i="87"/>
  <c r="A2232" i="87"/>
  <c r="A2234" i="87"/>
  <c r="A2235" i="87"/>
  <c r="A2237" i="87"/>
  <c r="A2238" i="87"/>
  <c r="A2239" i="87"/>
  <c r="A2240" i="87"/>
  <c r="A2241" i="87"/>
  <c r="A2242" i="87"/>
  <c r="A2243" i="87"/>
  <c r="A2244" i="87"/>
  <c r="A2246" i="87"/>
  <c r="A2248" i="87"/>
  <c r="A2249" i="87"/>
  <c r="A2250" i="87"/>
  <c r="A2251" i="87"/>
  <c r="A2252" i="87"/>
  <c r="A2253" i="87"/>
  <c r="A2255" i="87"/>
  <c r="A2257" i="87"/>
  <c r="A2259" i="87"/>
  <c r="A2260" i="87"/>
  <c r="A2262" i="87"/>
  <c r="A2263" i="87"/>
  <c r="A2264" i="87"/>
  <c r="A2265" i="87"/>
  <c r="A2266" i="87"/>
  <c r="A2268" i="87"/>
  <c r="A2269" i="87"/>
  <c r="A2270" i="87"/>
  <c r="A2271" i="87"/>
  <c r="A2272" i="87"/>
  <c r="A2274" i="87"/>
  <c r="A2275" i="87"/>
  <c r="A2276" i="87"/>
  <c r="A2277" i="87"/>
  <c r="A2278" i="87"/>
  <c r="A2279" i="87"/>
  <c r="A2280" i="87"/>
  <c r="A2281" i="87"/>
  <c r="A2283" i="87"/>
  <c r="A2284" i="87"/>
  <c r="A2285" i="87"/>
  <c r="A2287" i="87"/>
  <c r="A2289" i="87"/>
  <c r="A2290" i="87"/>
  <c r="A2292" i="87"/>
  <c r="A2293" i="87"/>
  <c r="A2294" i="87"/>
  <c r="A2296" i="87"/>
  <c r="A2297" i="87"/>
  <c r="A2298" i="87"/>
  <c r="A2301" i="87"/>
  <c r="A2304" i="87"/>
  <c r="A2307" i="87"/>
  <c r="A2308" i="87"/>
  <c r="A2309" i="87"/>
  <c r="A2311" i="87"/>
  <c r="A2312" i="87"/>
  <c r="A2313" i="87"/>
  <c r="A2315" i="87"/>
  <c r="A2316" i="87"/>
  <c r="A2317" i="87"/>
  <c r="A2319" i="87"/>
  <c r="A2320" i="87"/>
  <c r="A2321" i="87"/>
  <c r="A2322" i="87"/>
  <c r="A2324" i="87"/>
  <c r="A2325" i="87"/>
  <c r="A2327" i="87"/>
  <c r="A2328" i="87"/>
  <c r="A2330" i="87"/>
  <c r="A2331" i="87"/>
  <c r="A2332" i="87"/>
  <c r="A2333" i="87"/>
  <c r="A2336" i="87"/>
  <c r="A2337" i="87"/>
  <c r="A2338" i="87"/>
  <c r="A2339" i="87"/>
  <c r="A2341" i="87"/>
  <c r="A2342" i="87"/>
  <c r="A2343" i="87"/>
  <c r="A2345" i="87"/>
  <c r="A2346" i="87"/>
  <c r="A2347" i="87"/>
  <c r="A2349" i="87"/>
  <c r="A2350" i="87"/>
  <c r="A2351" i="87"/>
  <c r="A2352" i="87"/>
  <c r="A2353" i="87"/>
  <c r="A2354" i="87"/>
  <c r="A2355" i="87"/>
  <c r="A2356" i="87"/>
  <c r="A2357" i="87"/>
  <c r="A2358" i="87"/>
  <c r="A2359" i="87"/>
  <c r="A2360" i="87"/>
  <c r="A2361" i="87"/>
  <c r="A2362" i="87"/>
  <c r="A2363" i="87"/>
  <c r="A2364" i="87"/>
  <c r="A2365" i="87"/>
  <c r="A2366" i="87"/>
  <c r="A2367" i="87"/>
  <c r="A2370" i="87"/>
  <c r="A2372" i="87"/>
  <c r="A2374" i="87"/>
  <c r="A2375" i="87"/>
  <c r="A2376" i="87"/>
  <c r="A2377" i="87"/>
  <c r="A2378" i="87"/>
  <c r="A2379" i="87"/>
  <c r="A2380" i="87"/>
  <c r="A2381" i="87"/>
  <c r="A2382" i="87"/>
  <c r="A2383" i="87"/>
  <c r="A2385" i="87"/>
  <c r="A2386" i="87"/>
  <c r="A2388" i="87"/>
  <c r="A2389" i="87"/>
  <c r="A2390" i="87"/>
  <c r="A2391" i="87"/>
  <c r="A2393" i="87"/>
  <c r="A2394" i="87"/>
  <c r="A2395" i="87"/>
  <c r="A2396" i="87"/>
  <c r="A2398" i="87"/>
  <c r="A2399" i="87"/>
  <c r="A2401" i="87"/>
  <c r="A2403" i="87"/>
  <c r="A2404" i="87"/>
  <c r="A2405" i="87"/>
  <c r="A2406" i="87"/>
  <c r="A2407" i="87"/>
  <c r="A2408" i="87"/>
  <c r="A2409" i="87"/>
  <c r="A2410" i="87"/>
  <c r="A2411" i="87"/>
  <c r="A2412" i="87"/>
  <c r="A2417" i="87"/>
  <c r="A2419" i="87"/>
  <c r="A2420" i="87"/>
  <c r="A2421" i="87"/>
  <c r="A2422" i="87"/>
  <c r="A2427" i="87"/>
  <c r="A2429" i="87"/>
  <c r="A2430" i="87"/>
  <c r="A2431" i="87"/>
  <c r="A2432" i="87"/>
  <c r="A2434" i="87"/>
  <c r="A2436" i="87"/>
  <c r="A2437" i="87"/>
  <c r="A2438" i="87"/>
  <c r="A2439" i="87"/>
  <c r="A2440" i="87"/>
  <c r="A2441" i="87"/>
  <c r="A2443" i="87"/>
  <c r="A2445" i="87"/>
  <c r="A2446" i="87"/>
  <c r="A2449" i="87"/>
  <c r="A2451" i="87"/>
  <c r="A2453" i="87"/>
  <c r="A2456" i="87"/>
  <c r="A2457" i="87"/>
  <c r="A2458" i="87"/>
  <c r="A2459" i="87"/>
  <c r="A2460" i="87"/>
  <c r="A2461" i="87"/>
  <c r="A2462" i="87"/>
  <c r="A2463" i="87"/>
  <c r="A2464" i="87"/>
  <c r="A2465" i="87"/>
  <c r="A2466" i="87"/>
  <c r="A2467" i="87"/>
  <c r="A2468" i="87"/>
  <c r="A2469" i="87"/>
  <c r="A2470" i="87"/>
  <c r="A2471" i="87"/>
  <c r="A2472" i="87"/>
  <c r="A2473" i="87"/>
  <c r="A2474" i="87"/>
  <c r="A2475" i="87"/>
  <c r="A2476" i="87"/>
  <c r="A2477" i="87"/>
  <c r="A2478" i="87"/>
  <c r="A2479" i="87"/>
  <c r="A2480" i="87"/>
  <c r="A2481" i="87"/>
  <c r="A2482" i="87"/>
  <c r="A2484" i="87"/>
  <c r="A2485" i="87"/>
  <c r="A2486" i="87"/>
  <c r="A2487" i="87"/>
  <c r="A2488" i="87"/>
  <c r="A2489" i="87"/>
  <c r="A2490" i="87"/>
  <c r="A2491" i="87"/>
  <c r="A2493" i="87"/>
  <c r="A2494" i="87"/>
  <c r="A2496" i="87"/>
  <c r="A2497" i="87"/>
  <c r="A2499" i="87"/>
  <c r="A2500" i="87"/>
  <c r="A2501" i="87"/>
  <c r="A2503" i="87"/>
  <c r="A2504" i="87"/>
  <c r="A2506" i="87"/>
  <c r="A2507" i="87"/>
  <c r="A2508" i="87"/>
  <c r="A2509" i="87"/>
  <c r="A2510" i="87"/>
  <c r="A2511" i="87"/>
  <c r="A2512" i="87"/>
  <c r="A2513" i="87"/>
  <c r="A2514" i="87"/>
  <c r="A2515" i="87"/>
  <c r="A2516" i="87"/>
  <c r="A2518" i="87"/>
  <c r="A2520" i="87"/>
  <c r="A2521" i="87"/>
  <c r="A2522" i="87"/>
  <c r="A2523" i="87"/>
  <c r="A2524" i="87"/>
  <c r="A2526" i="87"/>
  <c r="A2527" i="87"/>
  <c r="A2528" i="87"/>
  <c r="A2529" i="87"/>
  <c r="A2531" i="87"/>
  <c r="A2532" i="87"/>
  <c r="A2533" i="87"/>
  <c r="A2534" i="87"/>
  <c r="A2536" i="87"/>
  <c r="A2537" i="87"/>
  <c r="A2538" i="87"/>
  <c r="A2539" i="87"/>
  <c r="A2541" i="87"/>
  <c r="A2543" i="87"/>
  <c r="A2545" i="87"/>
  <c r="A2548" i="87"/>
  <c r="A2550" i="87"/>
  <c r="A2552" i="87"/>
  <c r="A2554" i="87"/>
  <c r="A2556" i="87"/>
  <c r="A2557" i="87"/>
  <c r="A2558" i="87"/>
  <c r="A2560" i="87"/>
  <c r="A2561" i="87"/>
  <c r="A2562" i="87"/>
  <c r="A2564" i="87"/>
  <c r="A2566" i="87"/>
  <c r="A2567" i="87"/>
  <c r="A2568" i="87"/>
  <c r="A2569" i="87"/>
  <c r="A2570" i="87"/>
  <c r="A2571" i="87"/>
  <c r="A2573" i="87"/>
  <c r="A2574" i="87"/>
  <c r="A2575" i="87"/>
  <c r="A2576" i="87"/>
  <c r="A2577" i="87"/>
  <c r="A2578" i="87"/>
  <c r="A2579" i="87"/>
  <c r="A2580" i="87"/>
  <c r="A2581" i="87"/>
  <c r="A2582" i="87"/>
  <c r="A2583" i="87"/>
  <c r="A2584" i="87"/>
  <c r="A2585" i="87"/>
  <c r="A2586" i="87"/>
  <c r="A2589" i="87"/>
  <c r="A2591" i="87"/>
  <c r="A2592" i="87"/>
  <c r="A2594" i="87"/>
  <c r="A2595" i="87"/>
  <c r="A2596" i="87"/>
  <c r="A2597" i="87"/>
  <c r="A2598" i="87"/>
  <c r="A2599" i="87"/>
  <c r="A2600" i="87"/>
  <c r="A2602" i="87"/>
  <c r="A2603" i="87"/>
  <c r="A2605" i="87"/>
  <c r="A2606" i="87"/>
  <c r="A2607" i="87"/>
  <c r="A2608" i="87"/>
  <c r="A2610" i="87"/>
  <c r="A2612" i="87"/>
  <c r="A2615" i="87"/>
  <c r="A2616" i="87"/>
  <c r="A2618" i="87"/>
  <c r="A2620" i="87"/>
  <c r="A2623" i="87"/>
  <c r="A2625" i="87"/>
  <c r="A2627" i="87"/>
  <c r="A2630" i="87"/>
  <c r="A2631" i="87"/>
  <c r="A2632" i="87"/>
  <c r="A2634" i="87"/>
  <c r="A2635" i="87"/>
  <c r="A2636" i="87"/>
  <c r="A2637" i="87"/>
  <c r="A2638" i="87"/>
  <c r="A2639" i="87"/>
  <c r="A2640" i="87"/>
  <c r="A2641" i="87"/>
  <c r="A2642" i="87"/>
  <c r="A2643" i="87"/>
  <c r="A2645" i="87"/>
  <c r="A2646" i="87"/>
  <c r="A2649" i="87"/>
  <c r="A2650" i="87"/>
  <c r="A2651" i="87"/>
  <c r="A2652" i="87"/>
  <c r="A2653" i="87"/>
  <c r="A2655" i="87"/>
  <c r="A2656" i="87"/>
  <c r="A2660" i="87"/>
  <c r="A2662" i="87"/>
  <c r="A2663" i="87"/>
  <c r="A2665" i="87"/>
  <c r="A2667" i="87"/>
  <c r="A2668" i="87"/>
  <c r="A2669" i="87"/>
  <c r="A2671" i="87"/>
  <c r="A2672" i="87"/>
  <c r="A2673" i="87"/>
  <c r="A2674" i="87"/>
  <c r="A2677" i="87"/>
  <c r="A2679" i="87"/>
  <c r="A2681" i="87"/>
  <c r="A2684" i="87"/>
  <c r="A2686" i="87"/>
  <c r="A2688" i="87"/>
  <c r="A2690" i="87"/>
  <c r="A2692" i="87"/>
  <c r="A2694" i="87"/>
  <c r="A2695" i="87"/>
  <c r="A2696" i="87"/>
  <c r="A2697" i="87"/>
  <c r="A2699" i="87"/>
  <c r="A2700" i="87"/>
  <c r="A2701" i="87"/>
  <c r="A2704" i="87"/>
  <c r="A2705" i="87"/>
  <c r="A2706" i="87"/>
  <c r="A2707" i="87"/>
  <c r="A2708" i="87"/>
  <c r="A2710" i="87"/>
  <c r="A2711" i="87"/>
  <c r="A2712" i="87"/>
  <c r="A2714" i="87"/>
  <c r="A2715" i="87"/>
  <c r="A2716" i="87"/>
  <c r="A2717" i="87"/>
  <c r="A2718" i="87"/>
  <c r="A2719" i="87"/>
  <c r="A2720" i="87"/>
  <c r="A2721" i="87"/>
  <c r="A2722" i="87"/>
  <c r="A2723" i="87"/>
  <c r="A2724" i="87"/>
  <c r="A2725" i="87"/>
  <c r="A2727" i="87"/>
  <c r="A2728" i="87"/>
  <c r="A2729" i="87"/>
  <c r="A2731" i="87"/>
  <c r="A2732" i="87"/>
  <c r="A2733" i="87"/>
  <c r="A2734" i="87"/>
  <c r="A2735" i="87"/>
  <c r="A2736" i="87"/>
  <c r="A2737" i="87"/>
  <c r="A2738" i="87"/>
  <c r="A2741" i="87"/>
  <c r="A2742" i="87"/>
  <c r="A2743" i="87"/>
  <c r="A2745" i="87"/>
  <c r="A2746" i="87"/>
  <c r="A2749" i="87"/>
  <c r="A2751" i="87"/>
  <c r="A2752" i="87"/>
  <c r="A2753" i="87"/>
  <c r="A2754" i="87"/>
  <c r="A2755" i="87"/>
  <c r="A2757" i="87"/>
  <c r="A2759" i="87"/>
  <c r="A2761" i="87"/>
  <c r="A2763" i="87"/>
  <c r="A2764" i="87"/>
  <c r="A2765" i="87"/>
  <c r="A2766" i="87"/>
  <c r="A2767" i="87"/>
  <c r="A2768" i="87"/>
  <c r="A2769" i="87"/>
  <c r="A2770" i="87"/>
  <c r="A2771" i="87"/>
  <c r="A2772" i="87"/>
  <c r="A2774" i="87"/>
  <c r="A2775" i="87"/>
  <c r="A2776" i="87"/>
  <c r="A2777" i="87"/>
  <c r="A2778" i="87"/>
  <c r="A2779" i="87"/>
  <c r="A2780" i="87"/>
  <c r="A2782" i="87"/>
  <c r="A2784" i="87"/>
  <c r="A2785" i="87"/>
  <c r="A2786" i="87"/>
  <c r="A2787" i="87"/>
  <c r="A2788" i="87"/>
  <c r="A2789" i="87"/>
  <c r="A2790" i="87"/>
  <c r="A2792" i="87"/>
  <c r="A2794" i="87"/>
  <c r="A2795" i="87"/>
  <c r="A2797" i="87"/>
  <c r="A2799" i="87"/>
  <c r="A2801" i="87"/>
  <c r="A2803" i="87"/>
  <c r="A2805" i="87"/>
  <c r="A2807" i="87"/>
  <c r="A2809" i="87"/>
  <c r="A2811" i="87"/>
  <c r="A2813" i="87"/>
  <c r="A2815" i="87"/>
  <c r="A2817" i="87"/>
  <c r="A2819" i="87"/>
  <c r="A2821" i="87"/>
  <c r="A2823" i="87"/>
  <c r="A2824" i="87"/>
  <c r="A2825" i="87"/>
  <c r="A2826" i="87"/>
  <c r="A2829" i="87"/>
  <c r="A2831" i="87"/>
  <c r="A2833" i="87"/>
  <c r="A2834" i="87"/>
  <c r="A2836" i="87"/>
  <c r="A2838" i="87"/>
  <c r="A2839" i="87"/>
  <c r="A2840" i="87"/>
  <c r="A2841" i="87"/>
  <c r="A2842" i="87"/>
  <c r="A2843" i="87"/>
  <c r="A2844" i="87"/>
  <c r="A2845" i="87"/>
  <c r="A2846" i="87"/>
  <c r="A2847" i="87"/>
  <c r="A2849" i="87"/>
  <c r="A2850" i="87"/>
  <c r="A2851" i="87"/>
  <c r="A2854" i="87"/>
  <c r="A2855" i="87"/>
  <c r="A2856" i="87"/>
  <c r="A2857" i="87"/>
  <c r="A2858" i="87"/>
  <c r="A2860" i="87"/>
  <c r="A2863" i="87"/>
  <c r="A2864" i="87"/>
  <c r="A2866" i="87"/>
  <c r="A2868" i="87"/>
  <c r="A2869" i="87"/>
  <c r="A2870" i="87"/>
  <c r="A2871" i="87"/>
  <c r="A2873" i="87"/>
  <c r="A2876" i="87"/>
  <c r="A2877" i="87"/>
  <c r="A2880" i="87"/>
  <c r="A2882" i="87"/>
  <c r="A2883" i="87"/>
  <c r="A2885" i="87"/>
  <c r="A2886" i="87"/>
  <c r="A2888" i="87"/>
  <c r="A2890" i="87"/>
  <c r="A2892" i="87"/>
  <c r="A2893" i="87"/>
  <c r="A2895" i="87"/>
  <c r="A2896" i="87"/>
  <c r="A2897" i="87"/>
  <c r="A2898" i="87"/>
  <c r="A2899" i="87"/>
  <c r="A2900" i="87"/>
  <c r="A2901" i="87"/>
  <c r="A2902" i="87"/>
  <c r="A2904" i="87"/>
  <c r="A2905" i="87"/>
  <c r="A2907" i="87"/>
  <c r="A2908" i="87"/>
  <c r="A2909" i="87"/>
  <c r="A2910" i="87"/>
  <c r="A2911" i="87"/>
  <c r="A2912" i="87"/>
  <c r="A2913" i="87"/>
  <c r="A2914" i="87"/>
  <c r="A2915" i="87"/>
  <c r="A2916" i="87"/>
  <c r="A2917" i="87"/>
  <c r="A2918" i="87"/>
  <c r="A2919" i="87"/>
  <c r="A2920" i="87"/>
  <c r="A2921" i="87"/>
  <c r="A2922" i="87"/>
  <c r="A2923" i="87"/>
  <c r="A2924" i="87"/>
  <c r="A2925" i="87"/>
  <c r="A2926" i="87"/>
  <c r="A2927" i="87"/>
  <c r="A2928" i="87"/>
  <c r="A2929" i="87"/>
  <c r="A2933" i="87"/>
  <c r="A2934" i="87"/>
  <c r="A2935" i="87"/>
  <c r="A2936" i="87"/>
  <c r="A2937" i="87"/>
  <c r="A2938" i="87"/>
  <c r="A2940" i="87"/>
  <c r="A2941" i="87"/>
  <c r="A2943" i="87"/>
  <c r="A2944" i="87"/>
  <c r="A2945" i="87"/>
  <c r="A2947" i="87"/>
  <c r="A2948" i="87"/>
  <c r="A2949" i="87"/>
  <c r="A2951" i="87"/>
  <c r="A2952" i="87"/>
  <c r="A2954" i="87"/>
  <c r="A2955" i="87"/>
  <c r="A2956" i="87"/>
  <c r="A2957" i="87"/>
  <c r="A2958" i="87"/>
  <c r="A2959" i="87"/>
  <c r="A2960" i="87"/>
  <c r="A2961" i="87"/>
  <c r="A2962" i="87"/>
  <c r="A2963" i="87"/>
  <c r="A2964" i="87"/>
  <c r="A2966" i="87"/>
  <c r="A2967" i="87"/>
  <c r="A2968" i="87"/>
  <c r="A2969" i="87"/>
  <c r="A2970" i="87"/>
  <c r="A2971" i="87"/>
  <c r="A2972" i="87"/>
  <c r="A2973" i="87"/>
  <c r="A2974" i="87"/>
  <c r="A2975" i="87"/>
  <c r="A2976" i="87"/>
  <c r="A2977" i="87"/>
  <c r="A2979" i="87"/>
  <c r="A2981" i="87"/>
  <c r="A2983" i="87"/>
  <c r="A2985" i="87"/>
  <c r="A2986" i="87"/>
  <c r="A2987" i="87"/>
  <c r="A2988" i="87"/>
  <c r="A2989" i="87"/>
  <c r="A2990" i="87"/>
  <c r="A2991" i="87"/>
  <c r="A2992" i="87"/>
  <c r="A2993" i="87"/>
  <c r="A2994" i="87"/>
  <c r="A2996" i="87"/>
  <c r="A2997" i="87"/>
  <c r="A2998" i="87"/>
  <c r="A2999" i="87"/>
  <c r="A3000" i="87"/>
  <c r="A3001" i="87"/>
  <c r="A3002" i="87"/>
  <c r="A3004" i="87"/>
  <c r="A3006" i="87"/>
  <c r="A3007" i="87"/>
  <c r="A3008" i="87"/>
  <c r="A3009" i="87"/>
  <c r="A3010" i="87"/>
  <c r="A3011" i="87"/>
  <c r="A3012" i="87"/>
  <c r="A3015" i="87"/>
  <c r="A3016" i="87"/>
  <c r="A3018" i="87"/>
  <c r="A3019" i="87"/>
  <c r="A3021" i="87"/>
  <c r="A3022" i="87"/>
  <c r="A3023" i="87"/>
  <c r="A3025" i="87"/>
  <c r="A3026" i="87"/>
  <c r="A3028" i="87"/>
  <c r="A3029" i="87"/>
  <c r="A3031" i="87"/>
  <c r="A3032" i="87"/>
  <c r="A3033" i="87"/>
  <c r="A3035" i="87"/>
  <c r="A3037" i="87"/>
  <c r="A3038" i="87"/>
  <c r="A3039" i="87"/>
  <c r="A3040" i="87"/>
  <c r="A3041" i="87"/>
  <c r="A3043" i="87"/>
  <c r="A3044" i="87"/>
  <c r="A3045" i="87"/>
  <c r="A3046" i="87"/>
  <c r="A3048" i="87"/>
  <c r="A3050" i="87"/>
  <c r="A3053" i="87"/>
  <c r="A3055" i="87"/>
  <c r="A3056" i="87"/>
  <c r="A3057" i="87"/>
  <c r="A3058" i="87"/>
  <c r="A3059" i="87"/>
  <c r="A3060" i="87"/>
  <c r="A3062" i="87"/>
  <c r="A3064" i="87"/>
  <c r="A3066" i="87"/>
  <c r="A3068" i="87"/>
  <c r="A3070" i="87"/>
  <c r="A3071" i="87"/>
  <c r="A3072" i="87"/>
  <c r="A3073" i="87"/>
  <c r="A3074" i="87"/>
  <c r="A3075" i="87"/>
  <c r="A3077" i="87"/>
  <c r="A3078" i="87"/>
  <c r="A3079" i="87"/>
  <c r="A3080" i="87"/>
  <c r="A3081" i="87"/>
  <c r="A3082" i="87"/>
  <c r="A3083" i="87"/>
  <c r="A3084" i="87"/>
  <c r="A3085" i="87"/>
  <c r="A3086" i="87"/>
  <c r="A3087" i="87"/>
  <c r="A3088" i="87"/>
  <c r="A3089" i="87"/>
  <c r="A3090" i="87"/>
  <c r="A3091" i="87"/>
  <c r="A3092" i="87"/>
  <c r="A3093" i="87"/>
  <c r="A3094" i="87"/>
  <c r="A3095" i="87"/>
  <c r="A3096" i="87"/>
  <c r="A3097" i="87"/>
  <c r="A3098" i="87"/>
  <c r="A3101" i="87"/>
  <c r="A3104" i="87"/>
  <c r="A3105" i="87"/>
  <c r="A3106" i="87"/>
  <c r="A3107" i="87"/>
  <c r="A3109" i="87"/>
  <c r="A3110" i="87"/>
  <c r="A3111" i="87"/>
  <c r="A3112" i="87"/>
  <c r="A3113" i="87"/>
  <c r="A3115" i="87"/>
  <c r="A3116" i="87"/>
  <c r="A3117" i="87"/>
  <c r="A3120" i="87"/>
  <c r="A3122" i="87"/>
  <c r="A3123" i="87"/>
  <c r="A3125" i="87"/>
  <c r="A3126" i="87"/>
  <c r="A3127" i="87"/>
  <c r="A3133" i="87"/>
  <c r="A3134" i="87"/>
  <c r="A3135" i="87"/>
  <c r="A3136" i="87"/>
  <c r="A3138" i="87"/>
  <c r="A3139" i="87"/>
  <c r="A3140" i="87"/>
  <c r="A3141" i="87"/>
  <c r="A3142" i="87"/>
  <c r="A3143" i="87"/>
  <c r="A3144" i="87"/>
  <c r="A3146" i="87"/>
  <c r="A3149" i="87"/>
  <c r="A3151" i="87"/>
  <c r="A3153" i="87"/>
  <c r="A3155" i="87"/>
  <c r="A3157" i="87"/>
  <c r="A3159" i="87"/>
  <c r="A3161" i="87"/>
  <c r="A3163" i="87"/>
  <c r="A3166" i="87"/>
  <c r="A3168" i="87"/>
  <c r="A3169" i="87"/>
  <c r="A3170" i="87"/>
  <c r="A3171" i="87"/>
  <c r="A3172" i="87"/>
  <c r="A3173" i="87"/>
  <c r="A3174" i="87"/>
  <c r="A3178" i="87"/>
  <c r="A3180" i="87"/>
  <c r="A3182" i="87"/>
  <c r="A3184" i="87"/>
  <c r="A3187" i="87"/>
  <c r="A3189" i="87"/>
  <c r="A3190" i="87"/>
  <c r="A3191" i="87"/>
  <c r="A3192" i="87"/>
  <c r="A3193" i="87"/>
  <c r="A3194" i="87"/>
  <c r="A3195" i="87"/>
  <c r="A3196" i="87"/>
  <c r="A3197" i="87"/>
  <c r="A3198" i="87"/>
  <c r="A3199" i="87"/>
  <c r="A3200" i="87"/>
  <c r="A3201" i="87"/>
  <c r="A3203" i="87"/>
  <c r="A3205" i="87"/>
  <c r="A3207" i="87"/>
  <c r="A3209" i="87"/>
  <c r="A3213" i="87"/>
  <c r="A3214" i="87"/>
  <c r="A3215" i="87"/>
  <c r="A3216" i="87"/>
  <c r="A3217" i="87"/>
  <c r="A3218" i="87"/>
  <c r="A3219" i="87"/>
  <c r="A3220" i="87"/>
  <c r="A3221" i="87"/>
  <c r="A3222" i="87"/>
  <c r="A3223" i="87"/>
  <c r="A3224" i="87"/>
  <c r="A3225" i="87"/>
  <c r="A3226" i="87"/>
  <c r="A3227" i="87"/>
  <c r="A3230" i="87"/>
  <c r="A3231" i="87"/>
  <c r="A3233" i="87"/>
  <c r="A3235" i="87"/>
  <c r="A3236" i="87"/>
  <c r="A3237" i="87"/>
  <c r="A3238" i="87"/>
  <c r="A3240" i="87"/>
  <c r="A3241" i="87"/>
  <c r="A3242" i="87"/>
  <c r="A3243" i="87"/>
  <c r="A3246" i="87"/>
  <c r="A3247" i="87"/>
  <c r="A3248" i="87"/>
  <c r="A3250" i="87"/>
  <c r="A3252" i="87"/>
  <c r="A3253" i="87"/>
  <c r="A3254" i="87"/>
  <c r="A3256" i="87"/>
  <c r="A3257" i="87"/>
  <c r="A3258" i="87"/>
  <c r="A3259" i="87"/>
  <c r="A3261" i="87"/>
  <c r="A3262" i="87"/>
  <c r="A3264" i="87"/>
  <c r="A3265" i="87"/>
  <c r="A3267" i="87"/>
  <c r="A3268" i="87"/>
  <c r="A3269" i="87"/>
  <c r="A3270" i="87"/>
  <c r="A3271" i="87"/>
  <c r="A3272" i="87"/>
  <c r="A3273" i="87"/>
  <c r="A3274" i="87"/>
  <c r="A3275" i="87"/>
  <c r="A3276" i="87"/>
  <c r="A3278" i="87"/>
  <c r="A3279" i="87"/>
  <c r="A3280" i="87"/>
  <c r="A3281" i="87"/>
  <c r="A3282" i="87"/>
  <c r="A3283" i="87"/>
  <c r="A3284" i="87"/>
  <c r="A3285" i="87"/>
  <c r="A3286" i="87"/>
  <c r="A3287" i="87"/>
  <c r="A3289" i="87"/>
  <c r="A3290" i="87"/>
  <c r="A3291" i="87"/>
  <c r="A3292" i="87"/>
  <c r="A3294" i="87"/>
  <c r="A3295" i="87"/>
  <c r="A3297" i="87"/>
  <c r="A3298" i="87"/>
  <c r="A3299" i="87"/>
  <c r="A3300" i="87"/>
  <c r="A3301" i="87"/>
  <c r="A3303" i="87"/>
  <c r="A3306" i="87"/>
  <c r="A3307" i="87"/>
  <c r="A3308" i="87"/>
  <c r="A3310" i="87"/>
  <c r="A3312" i="87"/>
  <c r="A3313" i="87"/>
  <c r="A3314" i="87"/>
  <c r="A3315" i="87"/>
  <c r="A3316" i="87"/>
  <c r="A3318" i="87"/>
  <c r="A3319" i="87"/>
  <c r="A3320" i="87"/>
  <c r="A3321" i="87"/>
  <c r="A3322" i="87"/>
  <c r="A3325" i="87"/>
  <c r="A3326" i="87"/>
  <c r="A3327" i="87"/>
  <c r="A3330" i="87"/>
  <c r="A3331" i="87"/>
  <c r="A3332" i="87"/>
  <c r="A3334" i="87"/>
  <c r="A3336" i="87"/>
  <c r="A3337" i="87"/>
  <c r="A3339" i="87"/>
  <c r="A3341" i="87"/>
  <c r="A3342" i="87"/>
  <c r="A3345" i="87"/>
  <c r="A3347" i="87"/>
  <c r="A3350" i="87"/>
  <c r="A3351" i="87"/>
  <c r="A3352" i="87"/>
  <c r="A3353" i="87"/>
  <c r="A3354" i="87"/>
  <c r="A3355" i="87"/>
  <c r="A3356" i="87"/>
  <c r="A3357" i="87"/>
  <c r="A3358" i="87"/>
  <c r="A3359" i="87"/>
  <c r="A3360" i="87"/>
  <c r="A3361" i="87"/>
  <c r="A3362" i="87"/>
  <c r="A3363" i="87"/>
  <c r="A3364" i="87"/>
  <c r="A3365" i="87"/>
  <c r="A3368" i="87"/>
  <c r="A3369" i="87"/>
  <c r="A3370" i="87"/>
  <c r="A3371" i="87"/>
  <c r="A3372" i="87"/>
  <c r="A3373" i="87"/>
  <c r="A3374" i="87"/>
  <c r="A3375" i="87"/>
  <c r="A3376" i="87"/>
  <c r="A3377" i="87"/>
  <c r="A3378" i="87"/>
  <c r="A3379" i="87"/>
  <c r="A3381" i="87"/>
  <c r="A3383" i="87"/>
  <c r="A3385" i="87"/>
  <c r="A3386" i="87"/>
  <c r="A3388" i="87"/>
  <c r="A3390" i="87"/>
  <c r="A3391" i="87"/>
  <c r="A3392" i="87"/>
  <c r="A3393" i="87"/>
  <c r="A3394" i="87"/>
  <c r="A3395" i="87"/>
  <c r="A3396" i="87"/>
  <c r="A3397" i="87"/>
  <c r="A3398" i="87"/>
  <c r="A3399" i="87"/>
  <c r="A3400" i="87"/>
  <c r="A3401" i="87"/>
  <c r="A3402" i="87"/>
  <c r="A3403" i="87"/>
  <c r="A3404" i="87"/>
  <c r="A3405" i="87"/>
  <c r="A3406" i="87"/>
  <c r="A3408" i="87"/>
  <c r="A3409" i="87"/>
  <c r="A3410" i="87"/>
  <c r="A3411" i="87"/>
  <c r="A3412" i="87"/>
  <c r="A3413" i="87"/>
  <c r="A3414" i="87"/>
  <c r="A3415" i="87"/>
  <c r="A3416" i="87"/>
  <c r="A3417" i="87"/>
  <c r="A3418" i="87"/>
  <c r="A3419" i="87"/>
  <c r="A3421" i="87"/>
  <c r="A3422" i="87"/>
  <c r="A3423" i="87"/>
  <c r="A3424" i="87"/>
  <c r="A3425" i="87"/>
  <c r="A3426" i="87"/>
  <c r="A3427" i="87"/>
  <c r="A3430" i="87"/>
  <c r="A3432" i="87"/>
  <c r="A3434" i="87"/>
  <c r="A3436" i="87"/>
  <c r="A3438" i="87"/>
  <c r="A3440" i="87"/>
  <c r="A3442" i="87"/>
  <c r="A3444" i="87"/>
  <c r="A3446" i="87"/>
  <c r="A3448" i="87"/>
  <c r="A3450" i="87"/>
  <c r="A3453" i="87"/>
  <c r="A3455" i="87"/>
  <c r="A3456" i="87"/>
  <c r="A3457" i="87"/>
  <c r="A3458" i="87"/>
  <c r="A3459" i="87"/>
  <c r="A3460" i="87"/>
  <c r="A3461" i="87"/>
  <c r="A3462" i="87"/>
  <c r="A3463" i="87"/>
  <c r="A3464" i="87"/>
  <c r="A3465" i="87"/>
  <c r="A3466" i="87"/>
  <c r="A3467" i="87"/>
  <c r="A3468" i="87"/>
  <c r="A3469" i="87"/>
  <c r="A3470" i="87"/>
  <c r="A3471" i="87"/>
  <c r="A3472" i="87"/>
  <c r="A3473" i="87"/>
  <c r="A3474" i="87"/>
  <c r="A3475" i="87"/>
  <c r="A3476" i="87"/>
  <c r="A3477" i="87"/>
  <c r="A3478" i="87"/>
  <c r="A3479" i="87"/>
  <c r="A3480" i="87"/>
  <c r="A3481" i="87"/>
  <c r="A3482" i="87"/>
  <c r="A3483" i="87"/>
  <c r="A3484" i="87"/>
  <c r="A3485" i="87"/>
  <c r="A3486" i="87"/>
  <c r="A3487" i="87"/>
  <c r="A3488" i="87"/>
  <c r="A3489" i="87"/>
  <c r="A3490" i="87"/>
  <c r="A3491" i="87"/>
  <c r="A3492" i="87"/>
  <c r="A3493" i="87"/>
  <c r="A3494" i="87"/>
  <c r="A3495" i="87"/>
  <c r="A3496" i="87"/>
  <c r="A3497" i="87"/>
  <c r="A3498" i="87"/>
  <c r="A3499" i="87"/>
  <c r="A3500" i="87"/>
  <c r="A3501" i="87"/>
  <c r="A3502" i="87"/>
  <c r="A3503" i="87"/>
  <c r="A3504" i="87"/>
  <c r="A3505" i="87"/>
  <c r="A3506" i="87"/>
  <c r="A3507" i="87"/>
  <c r="A3508" i="87"/>
  <c r="A3509" i="87"/>
  <c r="A3510" i="87"/>
  <c r="A3511" i="87"/>
  <c r="A3512" i="87"/>
  <c r="A3513" i="87"/>
  <c r="A3514" i="87"/>
  <c r="A3515" i="87"/>
  <c r="A3516" i="87"/>
  <c r="A3517" i="87"/>
  <c r="A3519" i="87"/>
  <c r="A3521" i="87"/>
  <c r="A3523" i="87"/>
  <c r="A3525" i="87"/>
  <c r="A3526" i="87"/>
  <c r="A3527" i="87"/>
  <c r="A3529" i="87"/>
  <c r="A3530" i="87"/>
  <c r="A3531" i="87"/>
  <c r="A3534" i="87"/>
  <c r="A3536" i="87"/>
  <c r="A3537" i="87"/>
  <c r="A3539" i="87"/>
  <c r="A3540" i="87"/>
  <c r="A3541" i="87"/>
  <c r="A3542" i="87"/>
  <c r="A3544" i="87"/>
  <c r="A3545" i="87"/>
  <c r="A3546" i="87"/>
  <c r="A3547" i="87"/>
  <c r="A3548" i="87"/>
  <c r="A3549" i="87"/>
  <c r="A3551" i="87"/>
  <c r="A3552" i="87"/>
  <c r="A3553" i="87"/>
  <c r="A3554" i="87"/>
  <c r="A3555" i="87"/>
  <c r="A3556" i="87"/>
  <c r="A3557" i="87"/>
  <c r="A3558" i="87"/>
  <c r="A3559" i="87"/>
  <c r="A3560" i="87"/>
  <c r="A3562" i="87"/>
  <c r="A3564" i="87"/>
  <c r="A3565" i="87"/>
  <c r="A3566" i="87"/>
  <c r="A3567" i="87"/>
  <c r="A3568" i="87"/>
  <c r="A3569" i="87"/>
  <c r="A3571" i="87"/>
  <c r="A3572" i="87"/>
  <c r="A3573" i="87"/>
  <c r="A3574" i="87"/>
  <c r="A3575" i="87"/>
  <c r="A3576" i="87"/>
  <c r="A3578" i="87"/>
  <c r="A3579" i="87"/>
  <c r="A3580" i="87"/>
  <c r="A3581" i="87"/>
  <c r="A3582" i="87"/>
  <c r="A3583" i="87"/>
  <c r="A3584" i="87"/>
  <c r="A3585" i="87"/>
  <c r="A3586" i="87"/>
  <c r="A3587" i="87"/>
  <c r="A3588" i="87"/>
  <c r="A3589" i="87"/>
  <c r="A3590" i="87"/>
  <c r="A3591" i="87"/>
  <c r="A3592" i="87"/>
  <c r="A3593" i="87"/>
  <c r="A3594" i="87"/>
  <c r="A3595" i="87"/>
  <c r="A3596" i="87"/>
  <c r="A3597" i="87"/>
  <c r="A3599" i="87"/>
  <c r="A3601" i="87"/>
  <c r="A3602" i="87"/>
  <c r="A3604" i="87"/>
  <c r="A3606" i="87"/>
  <c r="A3607" i="87"/>
  <c r="A3608" i="87"/>
  <c r="A3609" i="87"/>
  <c r="A3611" i="87"/>
  <c r="A3613" i="87"/>
  <c r="A3615" i="87"/>
  <c r="A3617" i="87"/>
  <c r="A3619" i="87"/>
  <c r="A3620" i="87"/>
  <c r="A3622" i="87"/>
  <c r="A3623" i="87"/>
  <c r="A3625" i="87"/>
  <c r="A3627" i="87"/>
  <c r="A3628" i="87"/>
  <c r="A3629" i="87"/>
  <c r="A3631" i="87"/>
  <c r="A3632" i="87"/>
  <c r="A3634" i="87"/>
  <c r="A3635" i="87"/>
  <c r="A3636" i="87"/>
  <c r="A3637" i="87"/>
  <c r="A3638" i="87"/>
  <c r="A3639" i="87"/>
  <c r="A3640" i="87"/>
  <c r="A3641" i="87"/>
  <c r="A3642" i="87"/>
  <c r="A3644" i="87"/>
  <c r="A3646" i="87"/>
  <c r="A3648" i="87"/>
  <c r="A3650" i="87"/>
  <c r="A3652" i="87"/>
  <c r="A3654" i="87"/>
  <c r="A3655" i="87"/>
  <c r="A3656" i="87"/>
  <c r="A3658" i="87"/>
  <c r="A3659" i="87"/>
  <c r="A3660" i="87"/>
  <c r="A3661" i="87"/>
  <c r="A3663" i="87"/>
  <c r="A3665" i="87"/>
  <c r="A3666" i="87"/>
  <c r="A3667" i="87"/>
  <c r="A3668" i="87"/>
  <c r="A3669" i="87"/>
  <c r="A3670" i="87"/>
  <c r="A3671" i="87"/>
  <c r="A3673" i="87"/>
  <c r="A3674" i="87"/>
  <c r="A3676" i="87"/>
  <c r="A3677" i="87"/>
  <c r="A3679" i="87"/>
  <c r="A3680" i="87"/>
  <c r="A3681" i="87"/>
  <c r="A3682" i="87"/>
  <c r="A3684" i="87"/>
  <c r="A3685" i="87"/>
  <c r="A3689" i="87"/>
  <c r="A3690" i="87"/>
  <c r="A3691" i="87"/>
  <c r="A3692" i="87"/>
  <c r="A3693" i="87"/>
  <c r="A3695" i="87"/>
  <c r="A3698" i="87"/>
  <c r="A3699" i="87"/>
  <c r="A3700" i="87"/>
  <c r="A3701" i="87"/>
  <c r="A3703" i="87"/>
  <c r="A3704" i="87"/>
  <c r="A3705" i="87"/>
  <c r="A3706" i="87"/>
  <c r="A3707" i="87"/>
  <c r="A3709" i="87"/>
  <c r="A3710" i="87"/>
  <c r="A3711" i="87"/>
  <c r="A3712" i="87"/>
  <c r="A3713" i="87"/>
  <c r="A3714" i="87"/>
  <c r="A3715" i="87"/>
  <c r="A3717" i="87"/>
  <c r="A3719" i="87"/>
  <c r="A3720" i="87"/>
  <c r="A3721" i="87"/>
  <c r="A3722" i="87"/>
  <c r="A3723" i="87"/>
  <c r="A3724" i="87"/>
  <c r="A3725" i="87"/>
  <c r="A3726" i="87"/>
  <c r="A3727" i="87"/>
  <c r="A3729" i="87"/>
  <c r="A3730" i="87"/>
  <c r="A3731" i="87"/>
  <c r="A3732" i="87"/>
  <c r="A3734" i="87"/>
  <c r="A3735" i="87"/>
  <c r="A3737" i="87"/>
  <c r="A3738" i="87"/>
  <c r="A3739" i="87"/>
  <c r="A3741" i="87"/>
  <c r="A3742" i="87"/>
  <c r="A3743" i="87"/>
  <c r="A3744" i="87"/>
  <c r="A3746" i="87"/>
  <c r="A3747" i="87"/>
  <c r="A3748" i="87"/>
  <c r="A3749" i="87"/>
  <c r="A3750" i="87"/>
  <c r="A3751" i="87"/>
  <c r="A3753" i="87"/>
  <c r="A3754" i="87"/>
  <c r="A3755" i="87"/>
  <c r="A3756" i="87"/>
  <c r="A3757" i="87"/>
  <c r="A3758" i="87"/>
  <c r="A3759" i="87"/>
  <c r="A3761" i="87"/>
  <c r="A3762" i="87"/>
  <c r="A3763" i="87"/>
  <c r="A3767" i="87"/>
  <c r="A3768" i="87"/>
  <c r="A3769" i="87"/>
  <c r="A3770" i="87"/>
  <c r="A3772" i="87"/>
  <c r="A3773" i="87"/>
  <c r="A3774" i="87"/>
  <c r="A3776" i="87"/>
  <c r="A3777" i="87"/>
  <c r="A3778" i="87"/>
  <c r="A3780" i="87"/>
  <c r="A3781" i="87"/>
  <c r="A3782" i="87"/>
  <c r="A3783" i="87"/>
  <c r="A3784" i="87"/>
  <c r="A3787" i="87"/>
  <c r="A3788" i="87"/>
  <c r="A3790" i="87"/>
  <c r="A3791" i="87"/>
  <c r="A3792" i="87"/>
  <c r="A3794" i="87"/>
  <c r="A3795" i="87"/>
  <c r="A3799" i="87"/>
  <c r="A3800" i="87"/>
  <c r="A3801" i="87"/>
  <c r="A3802" i="87"/>
  <c r="A3803" i="87"/>
  <c r="A3805" i="87"/>
  <c r="A3806" i="87"/>
  <c r="A3807" i="87"/>
  <c r="A3808" i="87"/>
  <c r="A3809" i="87"/>
  <c r="A3810" i="87"/>
  <c r="A3812" i="87"/>
  <c r="A3813" i="87"/>
  <c r="A3817" i="87"/>
  <c r="A3818" i="87"/>
  <c r="A3819" i="87"/>
  <c r="A3820" i="87"/>
  <c r="A3821" i="87"/>
  <c r="A3822" i="87"/>
  <c r="A3824" i="87"/>
  <c r="A3825" i="87"/>
  <c r="A3826" i="87"/>
  <c r="A3827" i="87"/>
  <c r="A3828" i="87"/>
  <c r="A3829" i="87"/>
  <c r="A3830" i="87"/>
  <c r="A3831" i="87"/>
  <c r="A3832" i="87"/>
  <c r="A3833" i="87"/>
  <c r="A3834" i="87"/>
  <c r="A3835" i="87"/>
  <c r="A3836" i="87"/>
  <c r="A3837" i="87"/>
  <c r="A3839" i="87"/>
  <c r="A3840" i="87"/>
  <c r="A3841" i="87"/>
  <c r="A3842" i="87"/>
  <c r="A3843" i="87"/>
  <c r="A3844" i="87"/>
  <c r="A3846" i="87"/>
  <c r="A3847" i="87"/>
  <c r="A3848" i="87"/>
  <c r="A3849" i="87"/>
  <c r="A3852" i="87"/>
  <c r="A3853" i="87"/>
  <c r="A3854" i="87"/>
  <c r="A3855" i="87"/>
  <c r="A3856" i="87"/>
  <c r="A3857" i="87"/>
  <c r="A3858" i="87"/>
  <c r="A3859" i="87"/>
  <c r="A3860" i="87"/>
  <c r="A3861" i="87"/>
  <c r="A3862" i="87"/>
  <c r="A3863" i="87"/>
  <c r="A3864" i="87"/>
  <c r="A3865" i="87"/>
  <c r="A3866" i="87"/>
  <c r="A3868" i="87"/>
  <c r="A3869" i="87"/>
  <c r="A3871" i="87"/>
  <c r="A3873" i="87"/>
  <c r="A3875" i="87"/>
  <c r="A3876" i="87"/>
  <c r="A3877" i="87"/>
  <c r="A3879" i="87"/>
  <c r="A3880" i="87"/>
  <c r="A3881" i="87"/>
  <c r="A3882" i="87"/>
  <c r="A3883" i="87"/>
  <c r="A3884" i="87"/>
  <c r="A3886" i="87"/>
  <c r="A3888" i="87"/>
  <c r="A3890" i="87"/>
  <c r="A3892" i="87"/>
  <c r="A3896" i="87"/>
  <c r="A3897" i="87"/>
  <c r="A3898" i="87"/>
  <c r="A3900" i="87"/>
  <c r="A3901" i="87"/>
  <c r="A3902" i="87"/>
  <c r="A3903" i="87"/>
  <c r="A3905" i="87"/>
  <c r="A3907" i="87"/>
  <c r="A3909" i="87"/>
  <c r="A3911" i="87"/>
  <c r="A3912" i="87"/>
  <c r="A3913" i="87"/>
  <c r="A3914" i="87"/>
  <c r="A3916" i="87"/>
  <c r="A3917" i="87"/>
  <c r="A3918" i="87"/>
  <c r="A3919" i="87"/>
  <c r="A3920" i="87"/>
  <c r="A3921" i="87"/>
  <c r="A3922" i="87"/>
  <c r="A3924" i="87"/>
  <c r="A3926" i="87"/>
  <c r="A3927" i="87"/>
  <c r="A3930" i="87"/>
  <c r="A3931" i="87"/>
  <c r="A3932" i="87"/>
  <c r="A3933" i="87"/>
  <c r="A3934" i="87"/>
  <c r="A3935" i="87"/>
  <c r="A3936" i="87"/>
  <c r="A3937" i="87"/>
  <c r="A3938" i="87"/>
  <c r="A3939" i="87"/>
  <c r="A3940" i="87"/>
  <c r="A3941" i="87"/>
  <c r="A3942" i="87"/>
  <c r="A3943" i="87"/>
  <c r="A3945" i="87"/>
  <c r="A3947" i="87"/>
  <c r="A3949" i="87"/>
  <c r="A3951" i="87"/>
  <c r="A3953" i="87"/>
  <c r="A3955" i="87"/>
  <c r="A3957" i="87"/>
  <c r="A3959" i="87"/>
  <c r="A3960" i="87"/>
  <c r="A3961" i="87"/>
  <c r="A3963" i="87"/>
  <c r="A3966" i="87"/>
  <c r="A3968" i="87"/>
  <c r="A3970" i="87"/>
  <c r="A3971" i="87"/>
  <c r="A3972" i="87"/>
  <c r="A3973" i="87"/>
  <c r="A3974" i="87"/>
  <c r="A3975" i="87"/>
  <c r="A3976" i="87"/>
  <c r="A3977" i="87"/>
  <c r="A3978" i="87"/>
  <c r="A3979" i="87"/>
  <c r="A3980" i="87"/>
  <c r="A3981" i="87"/>
  <c r="A3983" i="87"/>
  <c r="A3984" i="87"/>
  <c r="A3985" i="87"/>
  <c r="A3986" i="87"/>
  <c r="A3987" i="87"/>
  <c r="A3989" i="87"/>
  <c r="A3990" i="87"/>
  <c r="A3992" i="87"/>
  <c r="A3994" i="87"/>
  <c r="A3996" i="87"/>
  <c r="A3997" i="87"/>
  <c r="A3999" i="87"/>
  <c r="A4000" i="87"/>
  <c r="A4002" i="87"/>
  <c r="A4004" i="87"/>
  <c r="A4005" i="87"/>
  <c r="A4006" i="87"/>
  <c r="A4007" i="87"/>
  <c r="A4011" i="87"/>
  <c r="A4008" i="87"/>
  <c r="A4009" i="87"/>
  <c r="A4014" i="87"/>
  <c r="A4012" i="87"/>
  <c r="A4013" i="87"/>
  <c r="A4015" i="87"/>
  <c r="A4016" i="87"/>
  <c r="A4026" i="87"/>
  <c r="A4028" i="87"/>
  <c r="A4029" i="87"/>
  <c r="A4030" i="87"/>
  <c r="A4031" i="87"/>
  <c r="A4033" i="87"/>
  <c r="A4034" i="87"/>
  <c r="A4035" i="87"/>
  <c r="A4036" i="87"/>
  <c r="A4037" i="87"/>
  <c r="A4038" i="87"/>
  <c r="A4039" i="87"/>
  <c r="A4040" i="87"/>
  <c r="A4041" i="87"/>
  <c r="A4042" i="87"/>
  <c r="A4043" i="87"/>
  <c r="A4044" i="87"/>
  <c r="A4045" i="87"/>
  <c r="A4046" i="87"/>
  <c r="A4047" i="87"/>
  <c r="A4048" i="87"/>
  <c r="A4049" i="87"/>
  <c r="A4050" i="87"/>
  <c r="A4051" i="87"/>
  <c r="A4052" i="87"/>
  <c r="A4053" i="87"/>
  <c r="A4054" i="87"/>
  <c r="A4055" i="87"/>
  <c r="A4056" i="87"/>
  <c r="A4057" i="87"/>
  <c r="A4058" i="87"/>
  <c r="A4059" i="87"/>
  <c r="A4060" i="87"/>
  <c r="A4061" i="87"/>
  <c r="A4062" i="87"/>
  <c r="A4064" i="87"/>
  <c r="A4066" i="87"/>
  <c r="A4068" i="87"/>
  <c r="A4069" i="87"/>
  <c r="A4070" i="87"/>
  <c r="A4071" i="87"/>
  <c r="A4072" i="87"/>
  <c r="A4073" i="87"/>
  <c r="A4074" i="87"/>
  <c r="A4075" i="87"/>
  <c r="A4076" i="87"/>
  <c r="A4077" i="87"/>
  <c r="A4078" i="87"/>
  <c r="A4080" i="87"/>
  <c r="A4081" i="87"/>
  <c r="A4083" i="87"/>
  <c r="A4084" i="87"/>
  <c r="A4085" i="87"/>
  <c r="A4086" i="87"/>
  <c r="A4087" i="87"/>
  <c r="A4088" i="87"/>
  <c r="A4089" i="87"/>
  <c r="A4090" i="87"/>
  <c r="A4091" i="87"/>
  <c r="A4092" i="87"/>
  <c r="A4093" i="87"/>
  <c r="A4094" i="87"/>
  <c r="A4095" i="87"/>
  <c r="A4096" i="87"/>
  <c r="A4097" i="87"/>
  <c r="A4098" i="87"/>
  <c r="A4099" i="87"/>
  <c r="A4100" i="87"/>
  <c r="A4101" i="87"/>
  <c r="A4102" i="87"/>
  <c r="A4103" i="87"/>
  <c r="A4104" i="87"/>
  <c r="A4105" i="87"/>
  <c r="A4106" i="87"/>
  <c r="A4107" i="87"/>
  <c r="A4108" i="87"/>
  <c r="A4109" i="87"/>
  <c r="A4110" i="87"/>
  <c r="A4111" i="87"/>
  <c r="A4112" i="87"/>
  <c r="A4113" i="87"/>
  <c r="A4114" i="87"/>
  <c r="A4115" i="87"/>
  <c r="A4116" i="87"/>
  <c r="A4117" i="87"/>
  <c r="A4118" i="87"/>
  <c r="A4119" i="87"/>
  <c r="A4120" i="87"/>
  <c r="A4121" i="87"/>
  <c r="A4122" i="87"/>
  <c r="A4123" i="87"/>
  <c r="A4124" i="87"/>
  <c r="A4125" i="87"/>
  <c r="A4126" i="87"/>
  <c r="A4127" i="87"/>
  <c r="A4128" i="87"/>
  <c r="A4129" i="87"/>
  <c r="A4130" i="87"/>
  <c r="A4131" i="87"/>
  <c r="A4132" i="87"/>
  <c r="A4133" i="87"/>
  <c r="A4134" i="87"/>
  <c r="A4135" i="87"/>
  <c r="A4136" i="87"/>
  <c r="A4137" i="87"/>
  <c r="A4138" i="87"/>
  <c r="A4139" i="87"/>
  <c r="A4140" i="87"/>
  <c r="A4141" i="87"/>
  <c r="A4142" i="87"/>
  <c r="A4143" i="87"/>
  <c r="A4144" i="87"/>
  <c r="A4145" i="87"/>
  <c r="A4146" i="87"/>
  <c r="A4147" i="87"/>
  <c r="A4148" i="87"/>
  <c r="A4149" i="87"/>
  <c r="A4150" i="87"/>
  <c r="A4151" i="87"/>
  <c r="A4152" i="87"/>
  <c r="A4153" i="87"/>
  <c r="A4154" i="87"/>
  <c r="A4155" i="87"/>
  <c r="A4156" i="87"/>
  <c r="A4157" i="87"/>
  <c r="A4158" i="87"/>
  <c r="A4159" i="87"/>
  <c r="A4160" i="87"/>
  <c r="A4161" i="87"/>
  <c r="A4162" i="87"/>
  <c r="A4163" i="87"/>
  <c r="A4164" i="87"/>
  <c r="A4165" i="87"/>
  <c r="A4166" i="87"/>
  <c r="A4167" i="87"/>
  <c r="A4168" i="87"/>
  <c r="A4169" i="87"/>
  <c r="A4170" i="87"/>
  <c r="A4171" i="87"/>
  <c r="A4172" i="87"/>
  <c r="A4173" i="87"/>
  <c r="A4174" i="87"/>
  <c r="A4175" i="87"/>
  <c r="A4176" i="87"/>
  <c r="A4177" i="87"/>
  <c r="A4178" i="87"/>
  <c r="A4179" i="87"/>
  <c r="A4180" i="87"/>
  <c r="A4181" i="87"/>
  <c r="A4182" i="87"/>
  <c r="A4183" i="87"/>
  <c r="A4184" i="87"/>
  <c r="A4185" i="87"/>
  <c r="A4186" i="87"/>
  <c r="A4187" i="87"/>
  <c r="A4188" i="87"/>
  <c r="A4189" i="87"/>
  <c r="A4190" i="87"/>
  <c r="A4191" i="87"/>
  <c r="A4192" i="87"/>
  <c r="A4193" i="87"/>
  <c r="A4194" i="87"/>
  <c r="A4195" i="87"/>
  <c r="A4196" i="87"/>
  <c r="A4197" i="87"/>
  <c r="A4198" i="87"/>
  <c r="A4199" i="87"/>
  <c r="A4200" i="87"/>
  <c r="A4201" i="87"/>
  <c r="A4202" i="87"/>
  <c r="A4203" i="87"/>
  <c r="A4204" i="87"/>
  <c r="A4205" i="87"/>
  <c r="A4206" i="87"/>
  <c r="A4207" i="87"/>
  <c r="A4208" i="87"/>
  <c r="A4210" i="87"/>
  <c r="A4211" i="87"/>
  <c r="A4213" i="87"/>
  <c r="A4215" i="87"/>
  <c r="A4216" i="87"/>
  <c r="A4217" i="87"/>
  <c r="A4221" i="87"/>
  <c r="A4223" i="87"/>
  <c r="A4224" i="87"/>
  <c r="A4227" i="87"/>
  <c r="A4228" i="87"/>
  <c r="A4229" i="87"/>
  <c r="A4232" i="87"/>
  <c r="A4233" i="87"/>
  <c r="A4234" i="87"/>
  <c r="A4235" i="87"/>
  <c r="A4236" i="87"/>
  <c r="A4237" i="87"/>
  <c r="A4238" i="87"/>
  <c r="A4239" i="87"/>
  <c r="A4240" i="87"/>
  <c r="A4242" i="87"/>
  <c r="A4243" i="87"/>
  <c r="A4244" i="87"/>
  <c r="A4245" i="87"/>
  <c r="A4246" i="87"/>
  <c r="A4248" i="87"/>
  <c r="A4249" i="87"/>
  <c r="A4250" i="87"/>
  <c r="A4252" i="87"/>
  <c r="A4254" i="87"/>
  <c r="A4256" i="87"/>
  <c r="A4258" i="87"/>
  <c r="A4261" i="87"/>
  <c r="A4262" i="87"/>
  <c r="A4264" i="87"/>
  <c r="A4266" i="87"/>
  <c r="A4268" i="87"/>
  <c r="A4269" i="87"/>
  <c r="A4270" i="87"/>
  <c r="A4271" i="87"/>
  <c r="A4272" i="87"/>
  <c r="A4273" i="87"/>
  <c r="A4274" i="87"/>
  <c r="A4275" i="87"/>
  <c r="A4278" i="87"/>
  <c r="A4279" i="87"/>
  <c r="A4280" i="87"/>
  <c r="A4282" i="87"/>
  <c r="A4284" i="87"/>
  <c r="A4285" i="87"/>
  <c r="A4286" i="87"/>
  <c r="A4287" i="87"/>
  <c r="A4288" i="87"/>
  <c r="A4289" i="87"/>
  <c r="A4290" i="87"/>
  <c r="A4292" i="87"/>
  <c r="A4293" i="87"/>
  <c r="A4295" i="87"/>
  <c r="A4297" i="87"/>
  <c r="A4298" i="87"/>
  <c r="A4299" i="87"/>
  <c r="A4301" i="87"/>
  <c r="A4302" i="87"/>
  <c r="A4303" i="87"/>
  <c r="A4304" i="87"/>
  <c r="A4306" i="87"/>
  <c r="A4308" i="87"/>
  <c r="A4309" i="87"/>
  <c r="A4312" i="87"/>
  <c r="A4314" i="87"/>
  <c r="A4316" i="87"/>
  <c r="A4317" i="87"/>
  <c r="A4320" i="87"/>
  <c r="A4321" i="87"/>
  <c r="A4323" i="87"/>
  <c r="A4324" i="87"/>
  <c r="A4325" i="87"/>
  <c r="A4326" i="87"/>
  <c r="A4327" i="87"/>
  <c r="A4329" i="87"/>
  <c r="A4330" i="87"/>
  <c r="A4331" i="87"/>
  <c r="A4332" i="87"/>
  <c r="A4334" i="87"/>
  <c r="A4337" i="87"/>
  <c r="A4339" i="87"/>
  <c r="A4341" i="87"/>
  <c r="A4343" i="87"/>
  <c r="A4344" i="87"/>
  <c r="A4345" i="87"/>
  <c r="A4347" i="87"/>
  <c r="A4348" i="87"/>
  <c r="A4349" i="87"/>
  <c r="A4350" i="87"/>
  <c r="A4352" i="87"/>
  <c r="A4354" i="87"/>
  <c r="A4355" i="87"/>
  <c r="A4356" i="87"/>
  <c r="A4357" i="87"/>
  <c r="A4360" i="87"/>
  <c r="A4361" i="87"/>
  <c r="A4362" i="87"/>
  <c r="A4363" i="87"/>
  <c r="A4365" i="87"/>
  <c r="A4366" i="87"/>
  <c r="A4367" i="87"/>
  <c r="A4368" i="87"/>
  <c r="A4369" i="87"/>
  <c r="A4371" i="87"/>
  <c r="A4373" i="87"/>
  <c r="A4374" i="87"/>
  <c r="A4376" i="87"/>
  <c r="A4378" i="87"/>
  <c r="A4379" i="87"/>
  <c r="A4380" i="87"/>
  <c r="A4381" i="87"/>
  <c r="A4384" i="87"/>
  <c r="A4386" i="87"/>
  <c r="A4387" i="87"/>
  <c r="A4388" i="87"/>
  <c r="A4390" i="87"/>
  <c r="A4391" i="87"/>
  <c r="A4392" i="87"/>
  <c r="A4393" i="87"/>
  <c r="A4394" i="87"/>
  <c r="A4395" i="87"/>
  <c r="A4396" i="87"/>
  <c r="A4397" i="87"/>
  <c r="A4399" i="87"/>
  <c r="A4400" i="87"/>
  <c r="A4401" i="87"/>
  <c r="A4402" i="87"/>
  <c r="A4403" i="87"/>
  <c r="A4404" i="87"/>
  <c r="A4406" i="87"/>
  <c r="A4408" i="87"/>
  <c r="A4409" i="87"/>
  <c r="A4410" i="87"/>
  <c r="A4411" i="87"/>
  <c r="A4414" i="87"/>
  <c r="A4417" i="87"/>
  <c r="A4418" i="87"/>
  <c r="A4419" i="87"/>
  <c r="A4420" i="87"/>
  <c r="A4421" i="87"/>
  <c r="A4423" i="87"/>
  <c r="A4424" i="87"/>
  <c r="A4425" i="87"/>
  <c r="A4426" i="87"/>
  <c r="A4427" i="87"/>
  <c r="A4428" i="87"/>
  <c r="A4429" i="87"/>
  <c r="A4431" i="87"/>
  <c r="A4432" i="87"/>
  <c r="A4434" i="87"/>
  <c r="A4436" i="87"/>
  <c r="A4438" i="87"/>
  <c r="A4440" i="87"/>
  <c r="A4442" i="87"/>
  <c r="A4443" i="87"/>
  <c r="A4444" i="87"/>
  <c r="A4445" i="87"/>
  <c r="A4446" i="87"/>
  <c r="A4447" i="87"/>
  <c r="A4448" i="87"/>
  <c r="A4450" i="87"/>
  <c r="A4452" i="87"/>
  <c r="A4453" i="87"/>
  <c r="A4456" i="87"/>
  <c r="A4457" i="87"/>
  <c r="A4458" i="87"/>
  <c r="A4459" i="87"/>
  <c r="A4460" i="87"/>
  <c r="A4461" i="87"/>
  <c r="A4462" i="87"/>
  <c r="A4463" i="87"/>
  <c r="A4464" i="87"/>
  <c r="A4466" i="87"/>
  <c r="A4468" i="87"/>
  <c r="A4469" i="87"/>
  <c r="A4471" i="87"/>
  <c r="A4472" i="87"/>
  <c r="A4473" i="87"/>
  <c r="A4474" i="87"/>
  <c r="A4476" i="87"/>
  <c r="A4477" i="87"/>
  <c r="A4481" i="87"/>
  <c r="A4482" i="87"/>
  <c r="A4483" i="87"/>
  <c r="A4484" i="87"/>
  <c r="A4487" i="87"/>
  <c r="A4488" i="87"/>
  <c r="A4489" i="87"/>
  <c r="A4490" i="87"/>
  <c r="A4492" i="87"/>
  <c r="A4493" i="87"/>
  <c r="A4494" i="87"/>
  <c r="A4495" i="87"/>
  <c r="A4496" i="87"/>
  <c r="A4497" i="87"/>
  <c r="A4498" i="87"/>
  <c r="A4499" i="87"/>
  <c r="A4501" i="87"/>
  <c r="A4503" i="87"/>
  <c r="A4504" i="87"/>
  <c r="A4506" i="87"/>
  <c r="A4507" i="87"/>
  <c r="A4509" i="87"/>
  <c r="A4511" i="87"/>
  <c r="A4512" i="87"/>
  <c r="A4513" i="87"/>
  <c r="A4515" i="87"/>
  <c r="A4516" i="87"/>
  <c r="A4519" i="87"/>
  <c r="A4520" i="87"/>
  <c r="A4521" i="87"/>
  <c r="A4522" i="87"/>
  <c r="A4523" i="87"/>
  <c r="A4524" i="87"/>
  <c r="A4526" i="87"/>
  <c r="A4527" i="87"/>
  <c r="A4530" i="87"/>
  <c r="A4532" i="87"/>
  <c r="A4534" i="87"/>
  <c r="A4536" i="87"/>
  <c r="A4537" i="87"/>
  <c r="A4539" i="87"/>
  <c r="A4543" i="87"/>
  <c r="A4544" i="87"/>
  <c r="A4546" i="87"/>
  <c r="A4547" i="87"/>
  <c r="A4550" i="87"/>
  <c r="A4551" i="87"/>
  <c r="A4552" i="87"/>
  <c r="A4553" i="87"/>
  <c r="A4554" i="87"/>
  <c r="A4555" i="87"/>
  <c r="A4557" i="87"/>
  <c r="A4559" i="87"/>
  <c r="A4560" i="87"/>
  <c r="A4561" i="87"/>
  <c r="A4562" i="87"/>
  <c r="A4564" i="87"/>
  <c r="A4565" i="87"/>
  <c r="A4566" i="87"/>
  <c r="A4569" i="87"/>
  <c r="A4570" i="87"/>
  <c r="A4571" i="87"/>
  <c r="A4572" i="87"/>
  <c r="A4574" i="87"/>
  <c r="A4575" i="87"/>
  <c r="A4577" i="87"/>
  <c r="A4578" i="87"/>
  <c r="A4579" i="87"/>
  <c r="A4580" i="87"/>
  <c r="A4581" i="87"/>
  <c r="A4582" i="87"/>
  <c r="A4583" i="87"/>
  <c r="A4584" i="87"/>
  <c r="A4598" i="87"/>
  <c r="A4601" i="87"/>
  <c r="A4603" i="87"/>
  <c r="A4604" i="87"/>
  <c r="A4605" i="87"/>
  <c r="A4606" i="87"/>
  <c r="A4607" i="87"/>
  <c r="A4608" i="87"/>
  <c r="A4609" i="87"/>
  <c r="A4610" i="87"/>
  <c r="A4612" i="87"/>
  <c r="A4614" i="87"/>
  <c r="A4616" i="87"/>
  <c r="A4617" i="87"/>
  <c r="A4618" i="87"/>
  <c r="A4619" i="87"/>
  <c r="A4621" i="87"/>
  <c r="A4623" i="87"/>
  <c r="A4625" i="87"/>
  <c r="A4626" i="87"/>
  <c r="A4627" i="87"/>
  <c r="A4629" i="87"/>
  <c r="A4631" i="87"/>
  <c r="A4632" i="87"/>
  <c r="A4634" i="87"/>
  <c r="A4635" i="87"/>
  <c r="A4636" i="87"/>
  <c r="A4637" i="87"/>
  <c r="A4638" i="87"/>
  <c r="A4640" i="87"/>
  <c r="A4641" i="87"/>
  <c r="A4643" i="87"/>
  <c r="A4644" i="87"/>
  <c r="A4646" i="87"/>
  <c r="A4647" i="87"/>
  <c r="A4648" i="87"/>
  <c r="A4649" i="87"/>
  <c r="A4651" i="87"/>
  <c r="A4653" i="87"/>
  <c r="A4654" i="87"/>
  <c r="A4656" i="87"/>
  <c r="A4659" i="87"/>
  <c r="A4661" i="87"/>
  <c r="A4662" i="87"/>
  <c r="A4663" i="87"/>
  <c r="A4665" i="87"/>
  <c r="A4666" i="87"/>
  <c r="A4668" i="87"/>
  <c r="A4669" i="87"/>
  <c r="A4671" i="87"/>
  <c r="A4673" i="87"/>
  <c r="A4676" i="87"/>
  <c r="A4677" i="87"/>
  <c r="A4678" i="87"/>
  <c r="A4680" i="87"/>
  <c r="A4682" i="87"/>
  <c r="A4684" i="87"/>
  <c r="A4686" i="87"/>
  <c r="A4688" i="87"/>
  <c r="A4690" i="87"/>
  <c r="A4692" i="87"/>
  <c r="A4695" i="87"/>
  <c r="A4698" i="87"/>
  <c r="A4700" i="87"/>
  <c r="A4702" i="87"/>
  <c r="A4703" i="87"/>
  <c r="A4705" i="87"/>
  <c r="A4706" i="87"/>
  <c r="A4707" i="87"/>
  <c r="A4709" i="87"/>
  <c r="A4710" i="87"/>
  <c r="A4711" i="87"/>
  <c r="A4712" i="87"/>
  <c r="A4713" i="87"/>
  <c r="A4714" i="87"/>
  <c r="A4716" i="87"/>
  <c r="A4718" i="87"/>
  <c r="A4721" i="87"/>
  <c r="A4723" i="87"/>
  <c r="A4725" i="87"/>
  <c r="A4727" i="87"/>
  <c r="A4728" i="87"/>
  <c r="A4729" i="87"/>
  <c r="A4730" i="87"/>
  <c r="A4732" i="87"/>
  <c r="A4733" i="87"/>
  <c r="A4735" i="87"/>
  <c r="A4736" i="87"/>
  <c r="A4737" i="87"/>
  <c r="A4739" i="87"/>
  <c r="A4742" i="87"/>
  <c r="A4744" i="87"/>
  <c r="A4745" i="87"/>
  <c r="A4746" i="87"/>
  <c r="A4747" i="87"/>
  <c r="A4748" i="87"/>
  <c r="A4749" i="87"/>
  <c r="A4751" i="87"/>
  <c r="A4752" i="87"/>
  <c r="A4754" i="87"/>
  <c r="A4756" i="87"/>
  <c r="A4758" i="87"/>
  <c r="A4760" i="87"/>
  <c r="A4764" i="87"/>
  <c r="A4766" i="87"/>
  <c r="A4768" i="87"/>
  <c r="A4770" i="87"/>
  <c r="A4772" i="87"/>
  <c r="A4774" i="87"/>
  <c r="A4775" i="87"/>
  <c r="A4776" i="87"/>
  <c r="A4777" i="87"/>
  <c r="A4778" i="87"/>
  <c r="A4779" i="87"/>
  <c r="A4780" i="87"/>
  <c r="A4782" i="87"/>
  <c r="A4784" i="87"/>
  <c r="A4786" i="87"/>
  <c r="A4787" i="87"/>
  <c r="A4788" i="87"/>
  <c r="A4790" i="87"/>
  <c r="A4791" i="87"/>
  <c r="A4792" i="87"/>
  <c r="A4793" i="87"/>
  <c r="A4795" i="87"/>
  <c r="A4796" i="87"/>
  <c r="A4797" i="87"/>
  <c r="A4798" i="87"/>
  <c r="A4799" i="87"/>
  <c r="A4800" i="87"/>
  <c r="A4801" i="87"/>
  <c r="A4802" i="87"/>
  <c r="A4803" i="87"/>
  <c r="A4804" i="87"/>
  <c r="A4806" i="87"/>
  <c r="A4807" i="87"/>
  <c r="A4809" i="87"/>
  <c r="A4810" i="87"/>
  <c r="A4812" i="87"/>
  <c r="A4813" i="87"/>
  <c r="A4815" i="87"/>
  <c r="A4817" i="87"/>
  <c r="A4818" i="87"/>
  <c r="A4819" i="87"/>
  <c r="A4820" i="87"/>
  <c r="A4822" i="87"/>
  <c r="A4823" i="87"/>
  <c r="A4824" i="87"/>
  <c r="A4825" i="87"/>
  <c r="A4827" i="87"/>
  <c r="A4828" i="87"/>
  <c r="A4829" i="87"/>
  <c r="A4830" i="87"/>
  <c r="A4831" i="87"/>
  <c r="A4832" i="87"/>
  <c r="A4833" i="87"/>
  <c r="A4834" i="87"/>
  <c r="A4835" i="87"/>
  <c r="A4836" i="87"/>
  <c r="A4837" i="87"/>
  <c r="A4838" i="87"/>
  <c r="A4839" i="87"/>
  <c r="A4840" i="87"/>
  <c r="A4841" i="87"/>
  <c r="A4842" i="87"/>
  <c r="A4843" i="87"/>
  <c r="A4844" i="87"/>
  <c r="A4845" i="87"/>
  <c r="A4846" i="87"/>
  <c r="A4847" i="87"/>
  <c r="A4848" i="87"/>
  <c r="A4849" i="87"/>
  <c r="A4850" i="87"/>
  <c r="A4851" i="87"/>
  <c r="A4852" i="87"/>
  <c r="A4853" i="87"/>
  <c r="A4854" i="87"/>
  <c r="A4855" i="87"/>
  <c r="A4856" i="87"/>
  <c r="A4857" i="87"/>
  <c r="A4858" i="87"/>
  <c r="A4859" i="87"/>
  <c r="A4860" i="87"/>
  <c r="A4861" i="87"/>
  <c r="A4862" i="87"/>
  <c r="A4863" i="87"/>
  <c r="A4864" i="87"/>
  <c r="A4865" i="87"/>
  <c r="A4866" i="87"/>
  <c r="A4867" i="87"/>
  <c r="A4868" i="87"/>
  <c r="A4869" i="87"/>
  <c r="A4870" i="87"/>
  <c r="A4871" i="87"/>
  <c r="A4872" i="87"/>
  <c r="A4873" i="87"/>
  <c r="A4874" i="87"/>
  <c r="A4875" i="87"/>
  <c r="A4876" i="87"/>
  <c r="A4877" i="87"/>
  <c r="A4878" i="87"/>
  <c r="A4879" i="87"/>
  <c r="A4880" i="87"/>
  <c r="A4881" i="87"/>
  <c r="A4882" i="87"/>
  <c r="A4883" i="87"/>
  <c r="A4884" i="87"/>
  <c r="A4885" i="87"/>
  <c r="A4886" i="87"/>
  <c r="A4887" i="87"/>
  <c r="A4888" i="87"/>
  <c r="A4889" i="87"/>
  <c r="A4890" i="87"/>
  <c r="A4891" i="87"/>
  <c r="A4892" i="87"/>
  <c r="A4893" i="87"/>
  <c r="A4895" i="87"/>
  <c r="A4896" i="87"/>
  <c r="A4897" i="87"/>
  <c r="A4898" i="87"/>
  <c r="A4899" i="87"/>
  <c r="A4900" i="87"/>
  <c r="A4901" i="87"/>
  <c r="A4902" i="87"/>
  <c r="A4904" i="87"/>
  <c r="A4906" i="87"/>
  <c r="A4907" i="87"/>
  <c r="A4908" i="87"/>
  <c r="A4910" i="87"/>
  <c r="A4911" i="87"/>
  <c r="A4912" i="87"/>
  <c r="A4913" i="87"/>
  <c r="A4914" i="87"/>
  <c r="A4916" i="87"/>
  <c r="A4917" i="87"/>
  <c r="A4918" i="87"/>
  <c r="A4919" i="87"/>
  <c r="A4920" i="87"/>
  <c r="A4921" i="87"/>
  <c r="A4922" i="87"/>
  <c r="A4924" i="87"/>
  <c r="A4925" i="87"/>
  <c r="A4926" i="87"/>
  <c r="A4927" i="87"/>
  <c r="A4928" i="87"/>
  <c r="A4929" i="87"/>
  <c r="A4930" i="87"/>
  <c r="A4931" i="87"/>
  <c r="A4932" i="87"/>
  <c r="A4933" i="87"/>
  <c r="A4934" i="87"/>
  <c r="A4935" i="87"/>
  <c r="A4936" i="87"/>
  <c r="A4937" i="87"/>
  <c r="A4938" i="87"/>
  <c r="A4939" i="87"/>
  <c r="A4940" i="87"/>
  <c r="A4941" i="87"/>
  <c r="A4942" i="87"/>
  <c r="A4943" i="87"/>
  <c r="A4944" i="87"/>
  <c r="A4945" i="87"/>
  <c r="A4946" i="87"/>
  <c r="A4947" i="87"/>
  <c r="A4949" i="87"/>
  <c r="A4952" i="87"/>
  <c r="A4953" i="87"/>
  <c r="A4954" i="87"/>
  <c r="A4955" i="87"/>
  <c r="A4956" i="87"/>
  <c r="A4958" i="87"/>
  <c r="A4959" i="87"/>
  <c r="A4960" i="87"/>
  <c r="A4961" i="87"/>
  <c r="A4962" i="87"/>
  <c r="A4963" i="87"/>
  <c r="A4964" i="87"/>
  <c r="A4965" i="87"/>
  <c r="A4966" i="87"/>
  <c r="A4967" i="87"/>
  <c r="A4968" i="87"/>
  <c r="A4969" i="87"/>
  <c r="A4970" i="87"/>
  <c r="A4971" i="87"/>
  <c r="A4973" i="87"/>
  <c r="A4974" i="87"/>
  <c r="A4975" i="87"/>
  <c r="A4976" i="87"/>
  <c r="A4977" i="87"/>
  <c r="A4979" i="87"/>
  <c r="A4980" i="87"/>
  <c r="A4981" i="87"/>
  <c r="A4982" i="87"/>
  <c r="A4983" i="87"/>
  <c r="A4984" i="87"/>
  <c r="A4986" i="87"/>
  <c r="A4987" i="87"/>
  <c r="A4988" i="87"/>
  <c r="A4989" i="87"/>
  <c r="A4990" i="87"/>
  <c r="A4991" i="87"/>
  <c r="A4992" i="87"/>
  <c r="A4993" i="87"/>
  <c r="A4995" i="87"/>
  <c r="A4996" i="87"/>
  <c r="A4998" i="87"/>
  <c r="A4999" i="87"/>
  <c r="A5000" i="87"/>
  <c r="A5001" i="87"/>
  <c r="A5002" i="87"/>
  <c r="A5003" i="87"/>
  <c r="A5004" i="87"/>
  <c r="A5005" i="87"/>
  <c r="A5006" i="87"/>
  <c r="A5007" i="87"/>
  <c r="A5009" i="87"/>
  <c r="A5010" i="87"/>
  <c r="A5011" i="87"/>
  <c r="A5012" i="87"/>
  <c r="A5013" i="87"/>
  <c r="A5015" i="87"/>
  <c r="A5016" i="87"/>
  <c r="A5017" i="87"/>
  <c r="A5018" i="87"/>
  <c r="A5019" i="87"/>
  <c r="A5020" i="87"/>
  <c r="A5021" i="87"/>
  <c r="A5022" i="87"/>
  <c r="A5023" i="87"/>
  <c r="A5024" i="87"/>
  <c r="A5025" i="87"/>
  <c r="A5026" i="87"/>
  <c r="A5027" i="87"/>
  <c r="A5028" i="87"/>
  <c r="A5029" i="87"/>
  <c r="A5030" i="87"/>
  <c r="A5031" i="87"/>
  <c r="A5032" i="87"/>
  <c r="A5033" i="87"/>
  <c r="A5035" i="87"/>
  <c r="A5036" i="87"/>
  <c r="A5037" i="87"/>
  <c r="A5038" i="87"/>
  <c r="A5039" i="87"/>
  <c r="A5040" i="87"/>
  <c r="A5041" i="87"/>
  <c r="A5042" i="87"/>
  <c r="A5044" i="87"/>
  <c r="A5047" i="87"/>
  <c r="A5049" i="87"/>
  <c r="A5051" i="87"/>
  <c r="A5052" i="87"/>
  <c r="A5053" i="87"/>
  <c r="A5054" i="87"/>
  <c r="A5056" i="87"/>
  <c r="A5057" i="87"/>
  <c r="A5058" i="87"/>
  <c r="A5060" i="87"/>
  <c r="A5061" i="87"/>
  <c r="A5062" i="87"/>
  <c r="A5063" i="87"/>
  <c r="A5064" i="87"/>
  <c r="A5065" i="87"/>
  <c r="A5066" i="87"/>
  <c r="A5067" i="87"/>
  <c r="A5068" i="87"/>
  <c r="A5070" i="87"/>
  <c r="A5072" i="87"/>
  <c r="A5075" i="87"/>
  <c r="A5077" i="87"/>
  <c r="A5080" i="87"/>
  <c r="A5081" i="87"/>
  <c r="A5082" i="87"/>
  <c r="A5083" i="87"/>
  <c r="A5085" i="87"/>
  <c r="A5086" i="87"/>
  <c r="A5089" i="87"/>
  <c r="A5090" i="87"/>
  <c r="A5091" i="87"/>
  <c r="A5092" i="87"/>
  <c r="A5093" i="87"/>
  <c r="A5094" i="87"/>
  <c r="A5095" i="87"/>
  <c r="A5097" i="87"/>
  <c r="A5100" i="87"/>
  <c r="A5102" i="87"/>
  <c r="A5104" i="87"/>
  <c r="A5105" i="87"/>
  <c r="A5106" i="87"/>
  <c r="A5108" i="87"/>
  <c r="A5110" i="87"/>
  <c r="A5112" i="87"/>
  <c r="A5115" i="87"/>
  <c r="A5116" i="87"/>
  <c r="A5117" i="87"/>
  <c r="A5118" i="87"/>
  <c r="A5120" i="87"/>
  <c r="A5121" i="87"/>
  <c r="A5123" i="87"/>
  <c r="A5124" i="87"/>
  <c r="A5125" i="87"/>
  <c r="A5126" i="87"/>
  <c r="A5127" i="87"/>
  <c r="A5128" i="87"/>
  <c r="A5129" i="87"/>
  <c r="A5130" i="87"/>
  <c r="A5131" i="87"/>
  <c r="A5132" i="87"/>
  <c r="A5133" i="87"/>
  <c r="A5136" i="87"/>
  <c r="A5137" i="87"/>
  <c r="A5138" i="87"/>
  <c r="A5139" i="87"/>
  <c r="A5140" i="87"/>
  <c r="A5141" i="87"/>
  <c r="A5142" i="87"/>
  <c r="A5143" i="87"/>
  <c r="A5144" i="87"/>
  <c r="A5145" i="87"/>
  <c r="A5146" i="87"/>
  <c r="A5147" i="87"/>
  <c r="A5149" i="87"/>
  <c r="A5150" i="87"/>
  <c r="A5151" i="87"/>
  <c r="A5156" i="87"/>
  <c r="A5157" i="87"/>
  <c r="A5158" i="87"/>
  <c r="A5159" i="87"/>
  <c r="A5160" i="87"/>
  <c r="A5161" i="87"/>
  <c r="A5162" i="87"/>
  <c r="A5163" i="87"/>
  <c r="A5164" i="87"/>
  <c r="A5165" i="87"/>
  <c r="A5166" i="87"/>
  <c r="A5167" i="87"/>
  <c r="A5169" i="87"/>
  <c r="A5171" i="87"/>
  <c r="A5172" i="87"/>
  <c r="A5174" i="87"/>
  <c r="A5175" i="87"/>
  <c r="A5176" i="87"/>
  <c r="A5177" i="87"/>
  <c r="A5178" i="87"/>
  <c r="A5180" i="87"/>
  <c r="A5181" i="87"/>
  <c r="A5183" i="87"/>
  <c r="A5184" i="87"/>
  <c r="A5185" i="87"/>
  <c r="A5187" i="87"/>
  <c r="A5188" i="87"/>
  <c r="A5189" i="87"/>
  <c r="A5190" i="87"/>
  <c r="A5191" i="87"/>
  <c r="A5193" i="87"/>
  <c r="A5196" i="87"/>
  <c r="A5198" i="87"/>
  <c r="A5200" i="87"/>
  <c r="A5203" i="87"/>
  <c r="A5206" i="87"/>
  <c r="A5207" i="87"/>
  <c r="A5209" i="87"/>
  <c r="A5210" i="87"/>
  <c r="A5211" i="87"/>
  <c r="A5213" i="87"/>
  <c r="A5214" i="87"/>
  <c r="A5215" i="87"/>
  <c r="A5217" i="87"/>
  <c r="A5218" i="87"/>
  <c r="A5220" i="87"/>
  <c r="A5221" i="87"/>
  <c r="A5222" i="87"/>
  <c r="A5223" i="87"/>
  <c r="A5225" i="87"/>
  <c r="A5226" i="87"/>
  <c r="A5227" i="87"/>
  <c r="A5228" i="87"/>
  <c r="A5229" i="87"/>
  <c r="A5230" i="87"/>
  <c r="A5231" i="87"/>
  <c r="A5232" i="87"/>
  <c r="A5233" i="87"/>
  <c r="A5235" i="87"/>
  <c r="A5236" i="87"/>
  <c r="A5239" i="87"/>
  <c r="A5240" i="87"/>
  <c r="A5242" i="87"/>
  <c r="A5244" i="87"/>
  <c r="A5246" i="87"/>
  <c r="A5248" i="87"/>
  <c r="A5249" i="87"/>
  <c r="A5250" i="87"/>
  <c r="A5251" i="87"/>
  <c r="A5252" i="87"/>
  <c r="A5255" i="87"/>
  <c r="A5256" i="87"/>
  <c r="A5257" i="87"/>
  <c r="A5258" i="87"/>
  <c r="A5259" i="87"/>
  <c r="A5260" i="87"/>
  <c r="A5261" i="87"/>
  <c r="A5262" i="87"/>
  <c r="A5264" i="87"/>
  <c r="A5266" i="87"/>
  <c r="A5269" i="87"/>
  <c r="A5271" i="87"/>
  <c r="A5273" i="87"/>
  <c r="A5274" i="87"/>
  <c r="A5275" i="87"/>
  <c r="A5276" i="87"/>
  <c r="A5277" i="87"/>
  <c r="A5279" i="87"/>
  <c r="A5280" i="87"/>
  <c r="A5281" i="87"/>
  <c r="A5283" i="87"/>
  <c r="A5284" i="87"/>
  <c r="A5286" i="87"/>
  <c r="A5288" i="87"/>
  <c r="A5290" i="87"/>
  <c r="A5292" i="87"/>
  <c r="A5294" i="87"/>
  <c r="A5296" i="87"/>
  <c r="A5298" i="87"/>
  <c r="A5300" i="87"/>
  <c r="A5302" i="87"/>
  <c r="A5304" i="87"/>
  <c r="A5305" i="87"/>
  <c r="A5306" i="87"/>
  <c r="A5307" i="87"/>
  <c r="A5308" i="87"/>
  <c r="A5309" i="87"/>
  <c r="A5311" i="87"/>
  <c r="A5312" i="87"/>
  <c r="A5313" i="87"/>
  <c r="A5315" i="87"/>
  <c r="A5316" i="87"/>
  <c r="A5317" i="87"/>
  <c r="A5318" i="87"/>
  <c r="A5319" i="87"/>
  <c r="A5320" i="87"/>
  <c r="A5321" i="87"/>
  <c r="A5322" i="87"/>
  <c r="A5323" i="87"/>
  <c r="A5324" i="87"/>
  <c r="A5325" i="87"/>
  <c r="A5326" i="87"/>
  <c r="A5329" i="87"/>
  <c r="A5330" i="87"/>
  <c r="A5331" i="87"/>
  <c r="A5333" i="87"/>
  <c r="A5335" i="87"/>
  <c r="A5337" i="87"/>
  <c r="A5340" i="87"/>
  <c r="A5342" i="87"/>
  <c r="A5343" i="87"/>
  <c r="A5344" i="87"/>
  <c r="A5345" i="87"/>
  <c r="A5346" i="87"/>
  <c r="A5347" i="87"/>
  <c r="A5348" i="87"/>
  <c r="A5349" i="87"/>
  <c r="A5350" i="87"/>
  <c r="A5352" i="87"/>
  <c r="A5353" i="87"/>
  <c r="A5354" i="87"/>
  <c r="A5358" i="87"/>
  <c r="A5359" i="87"/>
  <c r="A5360" i="87"/>
  <c r="A5361" i="87"/>
  <c r="A5363" i="87"/>
  <c r="A5364" i="87"/>
  <c r="A5365" i="87"/>
  <c r="A5366" i="87"/>
  <c r="A5367" i="87"/>
  <c r="A5368" i="87"/>
  <c r="A5369" i="87"/>
  <c r="A5370" i="87"/>
  <c r="A5371" i="87"/>
  <c r="A5372" i="87"/>
  <c r="A5373" i="87"/>
  <c r="A5374" i="87"/>
  <c r="A5375" i="87"/>
  <c r="A5376" i="87"/>
  <c r="A5377" i="87"/>
  <c r="A5379" i="87"/>
  <c r="A5381" i="87"/>
  <c r="A5383" i="87"/>
  <c r="A5385" i="87"/>
  <c r="A5387" i="87"/>
  <c r="A5389" i="87"/>
  <c r="A5391" i="87"/>
  <c r="A5393" i="87"/>
  <c r="A5394" i="87"/>
  <c r="A5395" i="87"/>
  <c r="A5396" i="87"/>
  <c r="A5398" i="87"/>
  <c r="A5399" i="87"/>
  <c r="A5400" i="87"/>
  <c r="A5401" i="87"/>
  <c r="A5402" i="87"/>
  <c r="A5403" i="87"/>
  <c r="A5404" i="87"/>
  <c r="A5405" i="87"/>
  <c r="A5407" i="87"/>
  <c r="A5412" i="87"/>
  <c r="A5414" i="87"/>
  <c r="A5415" i="87"/>
  <c r="A5416" i="87"/>
  <c r="A5417" i="87"/>
  <c r="A5418" i="87"/>
  <c r="A5420" i="87"/>
  <c r="A5421" i="87"/>
  <c r="A5422" i="87"/>
  <c r="A5423" i="87"/>
  <c r="A5424" i="87"/>
  <c r="A5425" i="87"/>
  <c r="A5426" i="87"/>
  <c r="A5427" i="87"/>
  <c r="A5428" i="87"/>
  <c r="A5429" i="87"/>
  <c r="A5430" i="87"/>
  <c r="A5432" i="87"/>
  <c r="A5433" i="87"/>
  <c r="A5434" i="87"/>
  <c r="A5436" i="87"/>
  <c r="A5437" i="87"/>
  <c r="A5438" i="87"/>
  <c r="A5440" i="87"/>
  <c r="A5441" i="87"/>
  <c r="A5442" i="87"/>
  <c r="A5443" i="87"/>
  <c r="A5444" i="87"/>
  <c r="A5446" i="87"/>
  <c r="A5448" i="87"/>
  <c r="A5450" i="87"/>
  <c r="A5452" i="87"/>
  <c r="A5454" i="87"/>
  <c r="A5456" i="87"/>
  <c r="A5457" i="87"/>
  <c r="A5458" i="87"/>
  <c r="A5459" i="87"/>
  <c r="A5460" i="87"/>
  <c r="A5461" i="87"/>
  <c r="A5462" i="87"/>
  <c r="A5463" i="87"/>
  <c r="A5464" i="87"/>
  <c r="A5465" i="87"/>
  <c r="A5470" i="87"/>
  <c r="A5473" i="87"/>
  <c r="A5474" i="87"/>
  <c r="A5475" i="87"/>
  <c r="A5476" i="87"/>
  <c r="A5477" i="87"/>
  <c r="A5478" i="87"/>
  <c r="A5479" i="87"/>
  <c r="A5480" i="87"/>
  <c r="A5481" i="87"/>
  <c r="A5482" i="87"/>
  <c r="A5484" i="87"/>
  <c r="A5486" i="87"/>
  <c r="A5487" i="87"/>
  <c r="A5488" i="87"/>
  <c r="A5489" i="87"/>
  <c r="A5490" i="87"/>
  <c r="A5491" i="87"/>
  <c r="A5492" i="87"/>
  <c r="A5493" i="87"/>
  <c r="A5494" i="87"/>
  <c r="A5495" i="87"/>
  <c r="A5496" i="87"/>
  <c r="A5498" i="87"/>
  <c r="A5500" i="87"/>
  <c r="A5501" i="87"/>
  <c r="A5503" i="87"/>
  <c r="A5505" i="87"/>
  <c r="A5507" i="87"/>
  <c r="A5509" i="87"/>
  <c r="A5511" i="87"/>
  <c r="A5513" i="87"/>
  <c r="A5514" i="87"/>
  <c r="A5515" i="87"/>
  <c r="A5516" i="87"/>
  <c r="A5517" i="87"/>
  <c r="A5518" i="87"/>
  <c r="A5520" i="87"/>
  <c r="A5522" i="87"/>
  <c r="A5524" i="87"/>
  <c r="A5526" i="87"/>
  <c r="A5528" i="87"/>
  <c r="A5529" i="87"/>
  <c r="A5530" i="87"/>
  <c r="A5531" i="87"/>
  <c r="A5532" i="87"/>
  <c r="A5533" i="87"/>
  <c r="A5535" i="87"/>
  <c r="A5537" i="87"/>
  <c r="A5538" i="87"/>
  <c r="A5539" i="87"/>
  <c r="A5540" i="87"/>
  <c r="A5541" i="87"/>
  <c r="A5542" i="87"/>
  <c r="A5543" i="87"/>
  <c r="A5544" i="87"/>
  <c r="A5545" i="87"/>
  <c r="A5547" i="87"/>
  <c r="A5548" i="87"/>
  <c r="A5549" i="87"/>
  <c r="A5551" i="87"/>
  <c r="A5552" i="87"/>
  <c r="A5554" i="87"/>
  <c r="A5555" i="87"/>
  <c r="A5556" i="87"/>
  <c r="A5557" i="87"/>
  <c r="A5558" i="87"/>
  <c r="A5559" i="87"/>
  <c r="A5561" i="87"/>
  <c r="A5562" i="87"/>
  <c r="A5565" i="87"/>
  <c r="A5566" i="87"/>
  <c r="A5567" i="87"/>
  <c r="A5569" i="87"/>
  <c r="A5570" i="87"/>
  <c r="A5571" i="87"/>
  <c r="A5572" i="87"/>
  <c r="A5573" i="87"/>
  <c r="A5574" i="87"/>
  <c r="A5576" i="87"/>
  <c r="A5577" i="87"/>
  <c r="A5578" i="87"/>
  <c r="A5579" i="87"/>
  <c r="A5580" i="87"/>
  <c r="A5581" i="87"/>
  <c r="A5582" i="87"/>
  <c r="A5583" i="87"/>
  <c r="A5584" i="87"/>
  <c r="A5585" i="87"/>
  <c r="A5586" i="87"/>
  <c r="A5588" i="87"/>
  <c r="A5590" i="87"/>
  <c r="A5591" i="87"/>
  <c r="A5593" i="87"/>
  <c r="A5595" i="87"/>
  <c r="A5596" i="87"/>
  <c r="A5597" i="87"/>
  <c r="A5598" i="87"/>
  <c r="A5599" i="87"/>
  <c r="A5600" i="87"/>
  <c r="A5601" i="87"/>
  <c r="A5602" i="87"/>
  <c r="A5603" i="87"/>
  <c r="A5604" i="87"/>
  <c r="A5605" i="87"/>
  <c r="A5607" i="87"/>
  <c r="A5608" i="87"/>
  <c r="A5609" i="87"/>
  <c r="A5610" i="87"/>
  <c r="A5611" i="87"/>
  <c r="A5612" i="87"/>
  <c r="A5613" i="87"/>
  <c r="A5614" i="87"/>
  <c r="A5616" i="87"/>
  <c r="A5617" i="87"/>
  <c r="A5619" i="87"/>
  <c r="A5621" i="87"/>
  <c r="A5622" i="87"/>
  <c r="A5623" i="87"/>
  <c r="A5624" i="87"/>
  <c r="A5625" i="87"/>
  <c r="A5626" i="87"/>
  <c r="A5628" i="87"/>
  <c r="A5629" i="87"/>
  <c r="A5630" i="87"/>
  <c r="A5631" i="87"/>
  <c r="A5632" i="87"/>
  <c r="A5633" i="87"/>
  <c r="A5634" i="87"/>
  <c r="A5636" i="87"/>
  <c r="A5637" i="87"/>
  <c r="A5640" i="87"/>
  <c r="A5641" i="87"/>
  <c r="A5643" i="87"/>
  <c r="A5644" i="87"/>
  <c r="A5645" i="87"/>
  <c r="A5646" i="87"/>
  <c r="A5647" i="87"/>
  <c r="A5648" i="87"/>
  <c r="A5649" i="87"/>
  <c r="A5650" i="87"/>
  <c r="A5651" i="87"/>
  <c r="A5652" i="87"/>
  <c r="A5653" i="87"/>
  <c r="A5654" i="87"/>
  <c r="A5655" i="87"/>
  <c r="A5656" i="87"/>
  <c r="A5657" i="87"/>
  <c r="A5658" i="87"/>
  <c r="A5659" i="87"/>
  <c r="A5660" i="87"/>
  <c r="A5662" i="87"/>
  <c r="A5663" i="87"/>
  <c r="A5664" i="87"/>
  <c r="A5666" i="87"/>
  <c r="A5667" i="87"/>
  <c r="A5668" i="87"/>
  <c r="A5670" i="87"/>
  <c r="A5671" i="87"/>
  <c r="A5672" i="87"/>
  <c r="A5673" i="87"/>
  <c r="A5674" i="87"/>
  <c r="A5675" i="87"/>
  <c r="A5676" i="87"/>
  <c r="A5677" i="87"/>
  <c r="A5678" i="87"/>
  <c r="A5679" i="87"/>
  <c r="A5680" i="87"/>
  <c r="A5681" i="87"/>
  <c r="A5682" i="87"/>
  <c r="A5683" i="87"/>
  <c r="A5684" i="87"/>
  <c r="A5685" i="87"/>
  <c r="A5686" i="87"/>
  <c r="A5687" i="87"/>
  <c r="A5688" i="87"/>
  <c r="A5689" i="87"/>
  <c r="A5690" i="87"/>
  <c r="A5691" i="87"/>
  <c r="A5692" i="87"/>
  <c r="A5693" i="87"/>
  <c r="A5694" i="87"/>
  <c r="A5695" i="87"/>
  <c r="A5696" i="87"/>
  <c r="A5697" i="87"/>
  <c r="A5699" i="87"/>
  <c r="A5700" i="87"/>
  <c r="A5701" i="87"/>
  <c r="A5702" i="87"/>
  <c r="A5703" i="87"/>
  <c r="A5704" i="87"/>
  <c r="A5705" i="87"/>
  <c r="A5708" i="87"/>
  <c r="A5710" i="87"/>
  <c r="A5712" i="87"/>
  <c r="A5714" i="87"/>
  <c r="A5716" i="87"/>
  <c r="A5717" i="87"/>
  <c r="A5719" i="87"/>
  <c r="A5720" i="87"/>
  <c r="A5721" i="87"/>
  <c r="A5722" i="87"/>
  <c r="A5724" i="87"/>
  <c r="A5725" i="87"/>
  <c r="A5728" i="87"/>
  <c r="A5729" i="87"/>
  <c r="A5731" i="87"/>
  <c r="A5732" i="87"/>
  <c r="A5734" i="87"/>
  <c r="A5737" i="87"/>
  <c r="A5739" i="87"/>
  <c r="A5741" i="87"/>
  <c r="A5742" i="87"/>
  <c r="A5743" i="87"/>
  <c r="A5744" i="87"/>
  <c r="A5747" i="87"/>
  <c r="A5748" i="87"/>
  <c r="A5750" i="87"/>
  <c r="A5751" i="87"/>
  <c r="A5752" i="87"/>
  <c r="A5753" i="87"/>
  <c r="A5754" i="87"/>
  <c r="A5755" i="87"/>
  <c r="A5756" i="87"/>
  <c r="A5758" i="87"/>
  <c r="A5759" i="87"/>
  <c r="A5760" i="87"/>
  <c r="A5761" i="87"/>
  <c r="A5762" i="87"/>
  <c r="A5763" i="87"/>
  <c r="A5765" i="87"/>
  <c r="A5766" i="87"/>
  <c r="A5767" i="87"/>
  <c r="A5768" i="87"/>
  <c r="A5769" i="87"/>
  <c r="A5770" i="87"/>
  <c r="A5771" i="87"/>
  <c r="A5772" i="87"/>
  <c r="A5773" i="87"/>
  <c r="A5774" i="87"/>
  <c r="A5775" i="87"/>
  <c r="A5776" i="87"/>
  <c r="A5777" i="87"/>
  <c r="A5778" i="87"/>
  <c r="A5779" i="87"/>
  <c r="A5780" i="87"/>
  <c r="A5781" i="87"/>
  <c r="A5782" i="87"/>
  <c r="A5783" i="87"/>
  <c r="A5784" i="87"/>
  <c r="A5785" i="87"/>
  <c r="A5789" i="87"/>
  <c r="A5790" i="87"/>
  <c r="A5791" i="87"/>
  <c r="A5792" i="87"/>
  <c r="A5793" i="87"/>
  <c r="A5794" i="87"/>
  <c r="A5795" i="87"/>
  <c r="A5796" i="87"/>
  <c r="A5797" i="87"/>
  <c r="A5798" i="87"/>
  <c r="A5800" i="87"/>
  <c r="A5805" i="87"/>
  <c r="A5806" i="87"/>
  <c r="A5808" i="87"/>
  <c r="A5809" i="87"/>
  <c r="A5810" i="87"/>
  <c r="A5812" i="87"/>
  <c r="A5813" i="87"/>
  <c r="A5814" i="87"/>
  <c r="A5815" i="87"/>
  <c r="A5816" i="87"/>
  <c r="A5817" i="87"/>
  <c r="A5818" i="87"/>
  <c r="A5819" i="87"/>
  <c r="A5820" i="87"/>
  <c r="A5821" i="87"/>
  <c r="A5822" i="87"/>
  <c r="A5823" i="87"/>
  <c r="A5825" i="87"/>
  <c r="A5826" i="87"/>
  <c r="A5827" i="87"/>
  <c r="A5828" i="87"/>
  <c r="A5829" i="87"/>
  <c r="A5830" i="87"/>
  <c r="A5831" i="87"/>
  <c r="A5832" i="87"/>
  <c r="A5833" i="87"/>
  <c r="A5834" i="87"/>
  <c r="A5835" i="87"/>
  <c r="A5836" i="87"/>
  <c r="A5837" i="87"/>
  <c r="A5838" i="87"/>
  <c r="A5839" i="87"/>
  <c r="A5840" i="87"/>
  <c r="A5841" i="87"/>
  <c r="A5843" i="87"/>
  <c r="A5845" i="87"/>
  <c r="A5846" i="87"/>
  <c r="A5847" i="87"/>
  <c r="A5850" i="87"/>
  <c r="A5851" i="87"/>
  <c r="A5852" i="87"/>
  <c r="A5853" i="87"/>
  <c r="A5854" i="87"/>
  <c r="A5855" i="87"/>
  <c r="A5856" i="87"/>
  <c r="A5857" i="87"/>
  <c r="A5858" i="87"/>
  <c r="A5859" i="87"/>
  <c r="A5860" i="87"/>
  <c r="A5861" i="87"/>
  <c r="A5862" i="87"/>
  <c r="A5863" i="87"/>
  <c r="A5864" i="87"/>
  <c r="A5865" i="87"/>
  <c r="A5866" i="87"/>
  <c r="A5868" i="87"/>
  <c r="A5871" i="87"/>
  <c r="A5873" i="87"/>
  <c r="A5875" i="87"/>
  <c r="A5877" i="87"/>
  <c r="A5878" i="87"/>
  <c r="A5880" i="87"/>
  <c r="A5882" i="87"/>
  <c r="A5883" i="87"/>
  <c r="A5884" i="87"/>
  <c r="A5885" i="87"/>
  <c r="A5886" i="87"/>
  <c r="A5887" i="87"/>
  <c r="A5889" i="87"/>
  <c r="A5890" i="87"/>
  <c r="A5891" i="87"/>
  <c r="A5894" i="87"/>
  <c r="A5895" i="87"/>
  <c r="A5896" i="87"/>
  <c r="A5898" i="87"/>
  <c r="A5899" i="87"/>
  <c r="A5901" i="87"/>
  <c r="A5902" i="87"/>
  <c r="A5903" i="87"/>
  <c r="A5904" i="87"/>
  <c r="A5905" i="87"/>
  <c r="A5908" i="87"/>
  <c r="A5910" i="87"/>
  <c r="A5912" i="87"/>
  <c r="A5914" i="87"/>
  <c r="A5915" i="87"/>
  <c r="A5917" i="87"/>
  <c r="A5918" i="87"/>
  <c r="A5919" i="87"/>
  <c r="A5920" i="87"/>
  <c r="A5921" i="87"/>
  <c r="A5922" i="87"/>
  <c r="A5923" i="87"/>
  <c r="A5924" i="87"/>
  <c r="A5925" i="87"/>
  <c r="A5927" i="87"/>
  <c r="A5928" i="87"/>
  <c r="A5929" i="87"/>
  <c r="A5930" i="87"/>
  <c r="A5931" i="87"/>
  <c r="A5932" i="87"/>
  <c r="A5933" i="87"/>
  <c r="A5934" i="87"/>
  <c r="A5935" i="87"/>
  <c r="A5936" i="87"/>
  <c r="A5937" i="87"/>
  <c r="A5938" i="87"/>
  <c r="A5940" i="87"/>
  <c r="A5942" i="87"/>
  <c r="A5943" i="87"/>
  <c r="A5945" i="87"/>
  <c r="A5947" i="87"/>
  <c r="A5950" i="87"/>
  <c r="A5951" i="87"/>
  <c r="A5953" i="87"/>
  <c r="A5954" i="87"/>
  <c r="A5955" i="87"/>
  <c r="A5956" i="87"/>
  <c r="A5957" i="87"/>
  <c r="A5958" i="87"/>
  <c r="A5959" i="87"/>
  <c r="A5960" i="87"/>
  <c r="A5962" i="87"/>
  <c r="A5963" i="87"/>
  <c r="A5966" i="87"/>
  <c r="A5968" i="87"/>
  <c r="A5970" i="87"/>
  <c r="A5971" i="87"/>
  <c r="A5973" i="87"/>
  <c r="A5976" i="87"/>
  <c r="A5977" i="87"/>
  <c r="A5978" i="87"/>
  <c r="A5979" i="87"/>
  <c r="A5980" i="87"/>
  <c r="A5981" i="87"/>
  <c r="A5982" i="87"/>
  <c r="A5983" i="87"/>
  <c r="A5984" i="87"/>
  <c r="A5985" i="87"/>
  <c r="A5986" i="87"/>
  <c r="A5987" i="87"/>
  <c r="A5990" i="87"/>
  <c r="A5991" i="87"/>
  <c r="A5992" i="87"/>
  <c r="A5993" i="87"/>
  <c r="A5995" i="87"/>
  <c r="A5996" i="87"/>
  <c r="A5997" i="87"/>
  <c r="A5998" i="87"/>
  <c r="A5999" i="87"/>
  <c r="A6000" i="87"/>
  <c r="A6001" i="87"/>
  <c r="A6002" i="87"/>
  <c r="A6004" i="87"/>
  <c r="A6005" i="87"/>
  <c r="A6007" i="87"/>
  <c r="A6008" i="87"/>
  <c r="A6009" i="87"/>
  <c r="A6010" i="87"/>
  <c r="A6011" i="87"/>
  <c r="A6012" i="87"/>
  <c r="A6014" i="87"/>
  <c r="A6015" i="87"/>
  <c r="A6016" i="87"/>
  <c r="A6017" i="87"/>
  <c r="A6018" i="87"/>
  <c r="A6019" i="87"/>
  <c r="A6020" i="87"/>
  <c r="A6021" i="87"/>
  <c r="A6022" i="87"/>
  <c r="A6023" i="87"/>
  <c r="A6024" i="87"/>
  <c r="A6025" i="87"/>
  <c r="A6026" i="87"/>
  <c r="A6027" i="87"/>
  <c r="A6028" i="87"/>
  <c r="A6029" i="87"/>
  <c r="A6032" i="87"/>
  <c r="A6035" i="87"/>
  <c r="A6037" i="87"/>
  <c r="A6039" i="87"/>
  <c r="A6041" i="87"/>
  <c r="A6044" i="87"/>
  <c r="A6046" i="87"/>
  <c r="A6048" i="87"/>
  <c r="A6049" i="87"/>
  <c r="A6050" i="87"/>
  <c r="A6053" i="87"/>
  <c r="A6056" i="87"/>
  <c r="A6057" i="87"/>
  <c r="A6058" i="87"/>
  <c r="A6059" i="87"/>
  <c r="A6060" i="87"/>
  <c r="A6061" i="87"/>
  <c r="A6063" i="87"/>
  <c r="A6064" i="87"/>
  <c r="A6065" i="87"/>
  <c r="A6066" i="87"/>
  <c r="A6067" i="87"/>
  <c r="A6068" i="87"/>
  <c r="A6069" i="87"/>
  <c r="A6070" i="87"/>
  <c r="A6071" i="87"/>
  <c r="A6072" i="87"/>
  <c r="A6073" i="87"/>
  <c r="A6074" i="87"/>
  <c r="A6075" i="87"/>
  <c r="A6076" i="87"/>
  <c r="A6077" i="87"/>
  <c r="A6078" i="87"/>
  <c r="A6079" i="87"/>
  <c r="A6080" i="87"/>
  <c r="A6081" i="87"/>
  <c r="A6082" i="87"/>
  <c r="A6083" i="87"/>
  <c r="A6086" i="87"/>
  <c r="A6087" i="87"/>
  <c r="A6088" i="87"/>
  <c r="A6089" i="87"/>
  <c r="A6090" i="87"/>
  <c r="A6092" i="87"/>
  <c r="A6095" i="87"/>
  <c r="A6097" i="87"/>
  <c r="A6098" i="87"/>
  <c r="A6099" i="87"/>
  <c r="A6100" i="87"/>
  <c r="A6101" i="87"/>
  <c r="A6102" i="87"/>
  <c r="A6103" i="87"/>
  <c r="A6104" i="87"/>
  <c r="A6105" i="87"/>
  <c r="A6106" i="87"/>
  <c r="A6109" i="87"/>
  <c r="A6111" i="87"/>
  <c r="A6112" i="87"/>
  <c r="A6113" i="87"/>
  <c r="A6114" i="87"/>
  <c r="A6115" i="87"/>
  <c r="A6116" i="87"/>
  <c r="A6119" i="87"/>
  <c r="A6121" i="87"/>
  <c r="A6122" i="87"/>
  <c r="A6123" i="87"/>
  <c r="A6124" i="87"/>
  <c r="A6126" i="87"/>
  <c r="A6127" i="87"/>
  <c r="A6129" i="87"/>
  <c r="A6130" i="87"/>
  <c r="A6132" i="87"/>
  <c r="A6133" i="87"/>
  <c r="A6134" i="87"/>
  <c r="A6135" i="87"/>
  <c r="A6137" i="87"/>
  <c r="A6139" i="87"/>
  <c r="A6143" i="87"/>
  <c r="A6144" i="87"/>
  <c r="A6145" i="87"/>
  <c r="A6147" i="87"/>
  <c r="A6148" i="87"/>
  <c r="A6149" i="87"/>
  <c r="A6151" i="87"/>
  <c r="A6152" i="87"/>
  <c r="A6153" i="87"/>
  <c r="A6154" i="87"/>
  <c r="A6155" i="87"/>
  <c r="A6157" i="87"/>
  <c r="A6158" i="87"/>
  <c r="A6160" i="87"/>
  <c r="A6163" i="87"/>
  <c r="A6164" i="87"/>
  <c r="A6166" i="87"/>
  <c r="A6167" i="87"/>
  <c r="A6168" i="87"/>
  <c r="A6169" i="87"/>
  <c r="A6170" i="87"/>
  <c r="A6171" i="87"/>
  <c r="A6172" i="87"/>
  <c r="A6173" i="87"/>
  <c r="A6175" i="87"/>
  <c r="A6177" i="87"/>
  <c r="A6178" i="87"/>
  <c r="A6179" i="87"/>
  <c r="A6180" i="87"/>
  <c r="A6181" i="87"/>
  <c r="A6182" i="87"/>
  <c r="A6183" i="87"/>
  <c r="A6184" i="87"/>
  <c r="A6187" i="87"/>
  <c r="A6188" i="87"/>
  <c r="A6189" i="87"/>
  <c r="A6190" i="87"/>
  <c r="A6191" i="87"/>
  <c r="A6192" i="87"/>
  <c r="A6193" i="87"/>
  <c r="A6194" i="87"/>
  <c r="A6196" i="87"/>
  <c r="A6198" i="87"/>
  <c r="A6199" i="87"/>
  <c r="A6200" i="87"/>
  <c r="A6201" i="87"/>
  <c r="A6202" i="87"/>
  <c r="A6203" i="87"/>
  <c r="A6204" i="87"/>
  <c r="A6205" i="87"/>
  <c r="A6206" i="87"/>
  <c r="A6207" i="87"/>
  <c r="A6208" i="87"/>
  <c r="A6209" i="87"/>
  <c r="A6210" i="87"/>
  <c r="A6211" i="87"/>
  <c r="A6214" i="87"/>
  <c r="A6215" i="87"/>
  <c r="A6217" i="87"/>
  <c r="A6218" i="87"/>
  <c r="A6219" i="87"/>
  <c r="A6220" i="87"/>
  <c r="A6223" i="87"/>
  <c r="A6224" i="87"/>
  <c r="A6225" i="87"/>
  <c r="A6226" i="87"/>
  <c r="A6227" i="87"/>
  <c r="A6228" i="87"/>
  <c r="A6229" i="87"/>
  <c r="A6230" i="87"/>
  <c r="A6231" i="87"/>
  <c r="A6232" i="87"/>
  <c r="A6233" i="87"/>
  <c r="A6236" i="87"/>
  <c r="A6237" i="87"/>
  <c r="A6239" i="87"/>
  <c r="A6240" i="87"/>
  <c r="A6241" i="87"/>
  <c r="A6242" i="87"/>
  <c r="A6243" i="87"/>
  <c r="A6244" i="87"/>
  <c r="A6246" i="87"/>
  <c r="A6248" i="87"/>
  <c r="A6250" i="87"/>
  <c r="A6251" i="87"/>
  <c r="A6252" i="87"/>
  <c r="A6253" i="87"/>
  <c r="A6254" i="87"/>
  <c r="A6255" i="87"/>
  <c r="A6256" i="87"/>
  <c r="A6257" i="87"/>
  <c r="A6258" i="87"/>
  <c r="A6259" i="87"/>
  <c r="A6260" i="87"/>
  <c r="A6261" i="87"/>
  <c r="A6262" i="87"/>
  <c r="A6263" i="87"/>
  <c r="A6264" i="87"/>
  <c r="A6266" i="87"/>
  <c r="A6267" i="87"/>
  <c r="A6268" i="87"/>
  <c r="A6269" i="87"/>
  <c r="A6270" i="87"/>
  <c r="A6271" i="87"/>
  <c r="A6272" i="87"/>
  <c r="A6273" i="87"/>
  <c r="A6275" i="87"/>
  <c r="A6276" i="87"/>
  <c r="A6277" i="87"/>
  <c r="A6280" i="87"/>
  <c r="A6283" i="87"/>
  <c r="A6284" i="87"/>
  <c r="A6285" i="87"/>
  <c r="A6286" i="87"/>
  <c r="A6289" i="87"/>
  <c r="A6291" i="87"/>
  <c r="A6293" i="87"/>
  <c r="A6295" i="87"/>
  <c r="A6297" i="87"/>
  <c r="A6298" i="87"/>
  <c r="A6299" i="87"/>
  <c r="A6300" i="87"/>
  <c r="A6302" i="87"/>
  <c r="A6303" i="87"/>
  <c r="A6304" i="87"/>
  <c r="A6305" i="87"/>
  <c r="A6306" i="87"/>
  <c r="A6308" i="87"/>
  <c r="A6309" i="87"/>
  <c r="A6311" i="87"/>
  <c r="A6312" i="87"/>
  <c r="A6313" i="87"/>
  <c r="A6314" i="87"/>
  <c r="A6315" i="87"/>
  <c r="A6316" i="87"/>
  <c r="A6317" i="87"/>
  <c r="A6318" i="87"/>
  <c r="A6319" i="87"/>
  <c r="A6320" i="87"/>
  <c r="A6321" i="87"/>
  <c r="A6322" i="87"/>
  <c r="A6323" i="87"/>
  <c r="A6324" i="87"/>
  <c r="A6325" i="87"/>
  <c r="A6326" i="87"/>
  <c r="A6328" i="87"/>
  <c r="A6329" i="87"/>
  <c r="A6330" i="87"/>
  <c r="A6332" i="87"/>
  <c r="A6334" i="87"/>
  <c r="A6335" i="87"/>
  <c r="A6336" i="87"/>
  <c r="A6337" i="87"/>
  <c r="A6338" i="87"/>
  <c r="A6339" i="87"/>
  <c r="A6342" i="87"/>
  <c r="A6343" i="87"/>
  <c r="A6345" i="87"/>
  <c r="A6346" i="87"/>
  <c r="A6347" i="87"/>
  <c r="A6348" i="87"/>
  <c r="A6349" i="87"/>
  <c r="A6350" i="87"/>
  <c r="A6351" i="87"/>
  <c r="A6353" i="87"/>
  <c r="A6356" i="87"/>
  <c r="A6357" i="87"/>
  <c r="A6358" i="87"/>
  <c r="A6359" i="87"/>
  <c r="A6360" i="87"/>
  <c r="A6361" i="87"/>
  <c r="A6363" i="87"/>
  <c r="A6365" i="87"/>
  <c r="A6367" i="87"/>
  <c r="A6371" i="87"/>
  <c r="A6372" i="87"/>
  <c r="A6373" i="87"/>
  <c r="A6374" i="87"/>
  <c r="A6376" i="87"/>
  <c r="A6378" i="87"/>
  <c r="A6379" i="87"/>
  <c r="A6381" i="87"/>
  <c r="A6383" i="87"/>
  <c r="A6385" i="87"/>
  <c r="A6386" i="87"/>
  <c r="A6387" i="87"/>
  <c r="A6389" i="87"/>
  <c r="A6391" i="87"/>
  <c r="A6393" i="87"/>
  <c r="A6395" i="87"/>
  <c r="A6397" i="87"/>
  <c r="A6399" i="87"/>
  <c r="A6401" i="87"/>
  <c r="A6402" i="87"/>
  <c r="A6404" i="87"/>
  <c r="A6406" i="87"/>
  <c r="A6408" i="87"/>
  <c r="A6409" i="87"/>
  <c r="A6411" i="87"/>
  <c r="A6413" i="87"/>
  <c r="A6414" i="87"/>
  <c r="A6415" i="87"/>
  <c r="A6416" i="87"/>
  <c r="A6417" i="87"/>
  <c r="A6419" i="87"/>
  <c r="A6420" i="87"/>
  <c r="A6421" i="87"/>
  <c r="A6422" i="87"/>
  <c r="A6423" i="87"/>
  <c r="A6424" i="87"/>
  <c r="A6425" i="87"/>
  <c r="A6426" i="87"/>
  <c r="A6428" i="87"/>
  <c r="A6430" i="87"/>
  <c r="A6431" i="87"/>
  <c r="A6432" i="87"/>
  <c r="A6433" i="87"/>
  <c r="A6434" i="87"/>
  <c r="A6435" i="87"/>
  <c r="A6436" i="87"/>
  <c r="A6438" i="87"/>
  <c r="A6441" i="87"/>
  <c r="A6442" i="87"/>
  <c r="A6443" i="87"/>
  <c r="A6446" i="87"/>
  <c r="A6448" i="87"/>
  <c r="A6449" i="87"/>
  <c r="A6451" i="87"/>
  <c r="A6452" i="87"/>
  <c r="A6453" i="87"/>
  <c r="A6455" i="87"/>
  <c r="A6456" i="87"/>
  <c r="A6457" i="87"/>
  <c r="A6459" i="87"/>
  <c r="A6461" i="87"/>
  <c r="A6462" i="87"/>
  <c r="A6463" i="87"/>
  <c r="A6464" i="87"/>
  <c r="A6465" i="87"/>
  <c r="A6466" i="87"/>
  <c r="A6467" i="87"/>
  <c r="A6468" i="87"/>
  <c r="A6469" i="87"/>
  <c r="A6470" i="87"/>
  <c r="A6471" i="87"/>
  <c r="A6472" i="87"/>
  <c r="A6473" i="87"/>
  <c r="A6474" i="87"/>
  <c r="A6475" i="87"/>
  <c r="A6476" i="87"/>
  <c r="A6477" i="87"/>
  <c r="A6478" i="87"/>
  <c r="A6479" i="87"/>
  <c r="A6481" i="87"/>
  <c r="A6482" i="87"/>
  <c r="A6483" i="87"/>
  <c r="A6484" i="87"/>
  <c r="A6485" i="87"/>
  <c r="A6486" i="87"/>
  <c r="A6487" i="87"/>
  <c r="A6488" i="87"/>
  <c r="A6489" i="87"/>
  <c r="A6490" i="87"/>
  <c r="A6491" i="87"/>
  <c r="A6495" i="87"/>
  <c r="A6496" i="87"/>
  <c r="A6498" i="87"/>
  <c r="A6499" i="87"/>
  <c r="A6500" i="87"/>
  <c r="A6501" i="87"/>
  <c r="A6502" i="87"/>
  <c r="A6503" i="87"/>
  <c r="A6504" i="87"/>
  <c r="A6506" i="87"/>
  <c r="A6507" i="87"/>
  <c r="A6508" i="87"/>
  <c r="A6509" i="87"/>
  <c r="A6510" i="87"/>
  <c r="A6511" i="87"/>
  <c r="A6512" i="87"/>
  <c r="A6513" i="87"/>
  <c r="A6514" i="87"/>
  <c r="A6515" i="87"/>
  <c r="A6517" i="87"/>
  <c r="A6518" i="87"/>
  <c r="A6519" i="87"/>
  <c r="A6521" i="87"/>
  <c r="A6522" i="87"/>
  <c r="A6523" i="87"/>
  <c r="A6524" i="87"/>
  <c r="A6525" i="87"/>
  <c r="A6526" i="87"/>
  <c r="A6528" i="87"/>
  <c r="A6529" i="87"/>
  <c r="A6530" i="87"/>
  <c r="A6531" i="87"/>
  <c r="A6534" i="87"/>
  <c r="A6537" i="87"/>
  <c r="A6538" i="87"/>
  <c r="A6539" i="87"/>
  <c r="A6541" i="87"/>
  <c r="A6542" i="87"/>
  <c r="A6543" i="87"/>
  <c r="A6544" i="87"/>
  <c r="A6545" i="87"/>
  <c r="A6546" i="87"/>
  <c r="A6547" i="87"/>
  <c r="A6548" i="87"/>
  <c r="A6550" i="87"/>
  <c r="A6551" i="87"/>
  <c r="A6552" i="87"/>
  <c r="A6553" i="87"/>
  <c r="A6554" i="87"/>
  <c r="A6555" i="87"/>
  <c r="A6556" i="87"/>
  <c r="A6557" i="87"/>
  <c r="A6558" i="87"/>
  <c r="A6559" i="87"/>
  <c r="A6560" i="87"/>
  <c r="A6561" i="87"/>
  <c r="A6562" i="87"/>
  <c r="A6563" i="87"/>
  <c r="A6564" i="87"/>
  <c r="A6565" i="87"/>
  <c r="A6566" i="87"/>
  <c r="A6567" i="87"/>
  <c r="A6569" i="87"/>
  <c r="A6572" i="87"/>
  <c r="A6574" i="87"/>
  <c r="A6575" i="87"/>
  <c r="A6576" i="87"/>
  <c r="A6577" i="87"/>
  <c r="A6579" i="87"/>
  <c r="A6581" i="87"/>
  <c r="A6582" i="87"/>
  <c r="A6583" i="87"/>
  <c r="A6584" i="87"/>
  <c r="A6585" i="87"/>
  <c r="A6586" i="87"/>
  <c r="A6587" i="87"/>
  <c r="A6588" i="87"/>
  <c r="A6589" i="87"/>
  <c r="A6590" i="87"/>
  <c r="A6592" i="87"/>
  <c r="A6593" i="87"/>
  <c r="A6594" i="87"/>
  <c r="A6596" i="87"/>
  <c r="A6597" i="87"/>
  <c r="A6598" i="87"/>
  <c r="A6599" i="87"/>
  <c r="A6600" i="87"/>
  <c r="A6601" i="87"/>
  <c r="A6602" i="87"/>
  <c r="A6604" i="87"/>
  <c r="A6605" i="87"/>
  <c r="A6606" i="87"/>
  <c r="A6607" i="87"/>
  <c r="A6608" i="87"/>
  <c r="A6610" i="87"/>
  <c r="A6611" i="87"/>
  <c r="A6614" i="87"/>
  <c r="A6615" i="87"/>
  <c r="A6616" i="87"/>
  <c r="A6618" i="87"/>
  <c r="A6619" i="87"/>
  <c r="A6620" i="87"/>
  <c r="A6621" i="87"/>
  <c r="A6622" i="87"/>
  <c r="A6623" i="87"/>
  <c r="A6624" i="87"/>
  <c r="A6625" i="87"/>
  <c r="A6626" i="87"/>
  <c r="A6627" i="87"/>
  <c r="A6628" i="87"/>
  <c r="A6629" i="87"/>
  <c r="A6630" i="87"/>
  <c r="A6631" i="87"/>
  <c r="A6632" i="87"/>
  <c r="A6633" i="87"/>
  <c r="A6634" i="87"/>
  <c r="A6635" i="87"/>
  <c r="A6636" i="87"/>
  <c r="A6637" i="87"/>
  <c r="A6638" i="87"/>
  <c r="A6639" i="87"/>
  <c r="A6640" i="87"/>
  <c r="A6641" i="87"/>
  <c r="A6642" i="87"/>
  <c r="A6643" i="87"/>
  <c r="A6644" i="87"/>
  <c r="A6645" i="87"/>
  <c r="A6646" i="87"/>
  <c r="A6647" i="87"/>
  <c r="A6649" i="87"/>
  <c r="A6651" i="87"/>
  <c r="A6653" i="87"/>
  <c r="A6654" i="87"/>
  <c r="A6655" i="87"/>
  <c r="A6656" i="87"/>
  <c r="A6657" i="87"/>
  <c r="A6659" i="87"/>
  <c r="A6661" i="87"/>
  <c r="A6662" i="87"/>
  <c r="A6663" i="87"/>
  <c r="A6665" i="87"/>
  <c r="A6666" i="87"/>
  <c r="A6667" i="87"/>
  <c r="A6668" i="87"/>
  <c r="A6669" i="87"/>
  <c r="A6670" i="87"/>
  <c r="A6671" i="87"/>
  <c r="A6672" i="87"/>
  <c r="A6673" i="87"/>
  <c r="A6674" i="87"/>
  <c r="A6675" i="87"/>
  <c r="A6676" i="87"/>
  <c r="A6677" i="87"/>
  <c r="A6678" i="87"/>
  <c r="A6679" i="87"/>
  <c r="A6682" i="87"/>
  <c r="A6683" i="87"/>
  <c r="A6684" i="87"/>
  <c r="A6685" i="87"/>
  <c r="A6686" i="87"/>
  <c r="A6687" i="87"/>
  <c r="A6688" i="87"/>
  <c r="A6689" i="87"/>
  <c r="A6690" i="87"/>
  <c r="A6691" i="87"/>
  <c r="A6692" i="87"/>
  <c r="A6693" i="87"/>
  <c r="A6694" i="87"/>
  <c r="A6695" i="87"/>
  <c r="A6696" i="87"/>
  <c r="A6697" i="87"/>
  <c r="A6699" i="87"/>
  <c r="A6701" i="87"/>
  <c r="A6703" i="87"/>
  <c r="A6704" i="87"/>
  <c r="A6706" i="87"/>
  <c r="A6707" i="87"/>
  <c r="A6709" i="87"/>
  <c r="A6710" i="87"/>
  <c r="A6712" i="87"/>
  <c r="A6714" i="87"/>
  <c r="A6715" i="87"/>
  <c r="A6716" i="87"/>
  <c r="A6717" i="87"/>
  <c r="A6718" i="87"/>
  <c r="A6719" i="87"/>
  <c r="A6720" i="87"/>
  <c r="A6721" i="87"/>
  <c r="A6724" i="87"/>
  <c r="A6725" i="87"/>
  <c r="A6726" i="87"/>
  <c r="A6727" i="87"/>
  <c r="A6728" i="87"/>
  <c r="A6729" i="87"/>
  <c r="A6730" i="87"/>
  <c r="A6731" i="87"/>
  <c r="A6732" i="87"/>
  <c r="A6733" i="87"/>
  <c r="A6734" i="87"/>
  <c r="A6735" i="87"/>
  <c r="A6737" i="87"/>
  <c r="A6738" i="87"/>
  <c r="A6739" i="87"/>
  <c r="A6741" i="87"/>
  <c r="A6742" i="87"/>
  <c r="A6743" i="87"/>
  <c r="A6744" i="87"/>
  <c r="A6746" i="87"/>
  <c r="A6748" i="87"/>
  <c r="A6750" i="87"/>
  <c r="A6752" i="87"/>
  <c r="A6753" i="87"/>
  <c r="A6754" i="87"/>
  <c r="A6755" i="87"/>
  <c r="A6756" i="87"/>
  <c r="A6757" i="87"/>
  <c r="A6758" i="87"/>
  <c r="A6759" i="87"/>
  <c r="A6760" i="87"/>
  <c r="A6761" i="87"/>
  <c r="A6763" i="87"/>
  <c r="A6764" i="87"/>
  <c r="A6765" i="87"/>
  <c r="A6767" i="87"/>
  <c r="A6770" i="87"/>
  <c r="A6772" i="87"/>
  <c r="A6774" i="87"/>
  <c r="A6777" i="87"/>
  <c r="A6779" i="87"/>
  <c r="A6780" i="87"/>
  <c r="A6781" i="87"/>
  <c r="A6782" i="87"/>
  <c r="A6783" i="87"/>
  <c r="A6784" i="87"/>
  <c r="A6785" i="87"/>
  <c r="A6786" i="87"/>
  <c r="A6787" i="87"/>
  <c r="A6788" i="87"/>
  <c r="A6789" i="87"/>
  <c r="A6791" i="87"/>
  <c r="A6793" i="87"/>
  <c r="A6796" i="87"/>
  <c r="A6797" i="87"/>
  <c r="A6798" i="87"/>
  <c r="A6799" i="87"/>
  <c r="A6800" i="87"/>
  <c r="A6801" i="87"/>
  <c r="A6802" i="87"/>
  <c r="A6803" i="87"/>
  <c r="A6807" i="87"/>
  <c r="A6808" i="87"/>
  <c r="A6809" i="87"/>
  <c r="A6811" i="87"/>
  <c r="A6814" i="87"/>
  <c r="A6815" i="87"/>
  <c r="A6816" i="87"/>
  <c r="A6818" i="87"/>
  <c r="A6819" i="87"/>
  <c r="A6821" i="87"/>
  <c r="A6823" i="87"/>
  <c r="A6824" i="87"/>
  <c r="A6826" i="87"/>
  <c r="A6828" i="87"/>
  <c r="A6829" i="87"/>
  <c r="A6830" i="87"/>
  <c r="A6831" i="87"/>
  <c r="A6832" i="87"/>
  <c r="A6833" i="87"/>
  <c r="A6834" i="87"/>
  <c r="A6835" i="87"/>
  <c r="A6837" i="87"/>
  <c r="A6839" i="87"/>
  <c r="A6841" i="87"/>
  <c r="A6845" i="87"/>
  <c r="A6848" i="87"/>
  <c r="A6849" i="87"/>
  <c r="A6850" i="87"/>
  <c r="A6851" i="87"/>
  <c r="A6853" i="87"/>
  <c r="A6855" i="87"/>
  <c r="A6856" i="87"/>
  <c r="A6857" i="87"/>
  <c r="A6858" i="87"/>
  <c r="A6859" i="87"/>
  <c r="A6860" i="87"/>
  <c r="A6862" i="87"/>
  <c r="A6863" i="87"/>
  <c r="A6864" i="87"/>
  <c r="A6866" i="87"/>
  <c r="A6867" i="87"/>
  <c r="A6869" i="87"/>
  <c r="A6870" i="87"/>
  <c r="A6871" i="87"/>
  <c r="A6872" i="87"/>
  <c r="A6874" i="87"/>
  <c r="A6875" i="87"/>
  <c r="A6877" i="87"/>
  <c r="A6878" i="87"/>
  <c r="A6879" i="87"/>
  <c r="A6880" i="87"/>
  <c r="A6881" i="87"/>
  <c r="A6882" i="87"/>
  <c r="A6883" i="87"/>
  <c r="A6884" i="87"/>
  <c r="A6885" i="87"/>
  <c r="A6886" i="87"/>
  <c r="A6887" i="87"/>
  <c r="A6888" i="87"/>
  <c r="A6890" i="87"/>
  <c r="A6891" i="87"/>
  <c r="A6892" i="87"/>
  <c r="A6893" i="87"/>
  <c r="A6894" i="87"/>
  <c r="A6895" i="87"/>
  <c r="A6896" i="87"/>
  <c r="A6897" i="87"/>
  <c r="A6898" i="87"/>
  <c r="A6899" i="87"/>
  <c r="A6901" i="87"/>
  <c r="A6902" i="87"/>
  <c r="A6903" i="87"/>
  <c r="A6904" i="87"/>
  <c r="A6906" i="87"/>
  <c r="A6907" i="87"/>
  <c r="A6908" i="87"/>
  <c r="A6910" i="87"/>
  <c r="A6913" i="87"/>
  <c r="A6916" i="87"/>
  <c r="A6917" i="87"/>
  <c r="A6919" i="87"/>
  <c r="A6920" i="87"/>
  <c r="A6921" i="87"/>
  <c r="A6922" i="87"/>
  <c r="A6923" i="87"/>
  <c r="A6924" i="87"/>
  <c r="A6926" i="87"/>
  <c r="A6928" i="87"/>
  <c r="A6930" i="87"/>
  <c r="A6932" i="87"/>
  <c r="A6934" i="87"/>
  <c r="A6936" i="87"/>
  <c r="A6937" i="87"/>
  <c r="A6938" i="87"/>
  <c r="A6939" i="87"/>
  <c r="A6940" i="87"/>
  <c r="A6941" i="87"/>
  <c r="A6942" i="87"/>
  <c r="A6943" i="87"/>
  <c r="A6944" i="87"/>
  <c r="A6945" i="87"/>
  <c r="A6946" i="87"/>
  <c r="A6947" i="87"/>
  <c r="A6949" i="87"/>
  <c r="A6951" i="87"/>
  <c r="A6952" i="87"/>
  <c r="A6954" i="87"/>
  <c r="A6956" i="87"/>
  <c r="A6958" i="87"/>
  <c r="A6961" i="87"/>
  <c r="A6962" i="87"/>
  <c r="A6963" i="87"/>
  <c r="A6965" i="87"/>
  <c r="A6967" i="87"/>
  <c r="A6968" i="87"/>
  <c r="A6970" i="87"/>
  <c r="A6971" i="87"/>
  <c r="A6974" i="87"/>
  <c r="A6975" i="87"/>
  <c r="A6978" i="87"/>
  <c r="A6979" i="87"/>
  <c r="A6981" i="87"/>
  <c r="A6982" i="87"/>
  <c r="A6984" i="87"/>
  <c r="A6985" i="87"/>
  <c r="A6987" i="87"/>
  <c r="A6988" i="87"/>
  <c r="A6989" i="87"/>
  <c r="A6990" i="87"/>
  <c r="A6991" i="87"/>
  <c r="A6992" i="87"/>
  <c r="A6993" i="87"/>
  <c r="A6994" i="87"/>
  <c r="A6995" i="87"/>
  <c r="A6996" i="87"/>
  <c r="A6997" i="87"/>
  <c r="A6999" i="87"/>
  <c r="A7000" i="87"/>
  <c r="A7001" i="87"/>
  <c r="A7003" i="87"/>
  <c r="A7004" i="87"/>
  <c r="A7005" i="87"/>
  <c r="A7007" i="87"/>
  <c r="A7008" i="87"/>
  <c r="A7009" i="87"/>
  <c r="A7010" i="87"/>
  <c r="A7011" i="87"/>
  <c r="A7012" i="87"/>
  <c r="A7015" i="87"/>
  <c r="A7017" i="87"/>
  <c r="A7018" i="87"/>
  <c r="A7020" i="87"/>
  <c r="A7021" i="87"/>
  <c r="A7028" i="87"/>
  <c r="A7029" i="87"/>
  <c r="A7031" i="87"/>
  <c r="A7032" i="87"/>
  <c r="A7033" i="87"/>
  <c r="A7034" i="87"/>
  <c r="A7036" i="87"/>
  <c r="A7037" i="87"/>
  <c r="A7040" i="87"/>
  <c r="A7041" i="87"/>
  <c r="A7042" i="87"/>
  <c r="A7044" i="87"/>
  <c r="A7045" i="87"/>
  <c r="A7047" i="87"/>
  <c r="A7048" i="87"/>
  <c r="A7049" i="87"/>
  <c r="A7050" i="87"/>
  <c r="A7051" i="87"/>
  <c r="A7052" i="87"/>
  <c r="A7054" i="87"/>
  <c r="A7055" i="87"/>
  <c r="A7056" i="87"/>
  <c r="A7057" i="87"/>
  <c r="A7058" i="87"/>
  <c r="A7059" i="87"/>
  <c r="A7060" i="87"/>
  <c r="A7063" i="87"/>
  <c r="A7064" i="87"/>
  <c r="A7065" i="87"/>
  <c r="A7066" i="87"/>
  <c r="A7067" i="87"/>
  <c r="A7069" i="87"/>
  <c r="A7070" i="87"/>
  <c r="A7071" i="87"/>
  <c r="A7072" i="87"/>
  <c r="A7075" i="87"/>
  <c r="A7076" i="87"/>
  <c r="A7077" i="87"/>
  <c r="A7078" i="87"/>
  <c r="A7080" i="87"/>
  <c r="A7081" i="87"/>
  <c r="A7082" i="87"/>
  <c r="A7083" i="87"/>
  <c r="A7084" i="87"/>
  <c r="A7085" i="87"/>
  <c r="A7086" i="87"/>
  <c r="A7087" i="87"/>
  <c r="A7088" i="87"/>
  <c r="A7089" i="87"/>
  <c r="A7090" i="87"/>
  <c r="A7091" i="87"/>
  <c r="A7092" i="87"/>
  <c r="A7093" i="87"/>
  <c r="A7094" i="87"/>
  <c r="A7095" i="87"/>
  <c r="A7096" i="87"/>
  <c r="A7097" i="87"/>
  <c r="A7098" i="87"/>
  <c r="A7099" i="87"/>
  <c r="A7100" i="87"/>
  <c r="A7101" i="87"/>
  <c r="A7103" i="87"/>
  <c r="A7104" i="87"/>
  <c r="A7105" i="87"/>
  <c r="A7106" i="87"/>
  <c r="A7107" i="87"/>
  <c r="A7109" i="87"/>
  <c r="A7110" i="87"/>
  <c r="A7111" i="87"/>
  <c r="A7114" i="87"/>
  <c r="A7115" i="87"/>
  <c r="A7117" i="87"/>
  <c r="A7118" i="87"/>
  <c r="A7119" i="87"/>
  <c r="A7121" i="87"/>
  <c r="A7122" i="87"/>
  <c r="A7123" i="87"/>
  <c r="A7124" i="87"/>
  <c r="A7125" i="87"/>
  <c r="A7126" i="87"/>
  <c r="A7127" i="87"/>
  <c r="A7129" i="87"/>
  <c r="A7130" i="87"/>
  <c r="A7131" i="87"/>
  <c r="A7132" i="87"/>
  <c r="A7133" i="87"/>
  <c r="A7134" i="87"/>
  <c r="A7135" i="87"/>
  <c r="A7138" i="87"/>
  <c r="A7140" i="87"/>
  <c r="A7142" i="87"/>
  <c r="A7143" i="87"/>
  <c r="A7144" i="87"/>
  <c r="A7145" i="87"/>
  <c r="A7146" i="87"/>
  <c r="A7147" i="87"/>
  <c r="A7148" i="87"/>
  <c r="A7149" i="87"/>
  <c r="A7150" i="87"/>
  <c r="A7151" i="87"/>
  <c r="A7152" i="87"/>
  <c r="A7153" i="87"/>
  <c r="A7154" i="87"/>
  <c r="A7155" i="87"/>
  <c r="A7160" i="87"/>
  <c r="A7161" i="87"/>
  <c r="A7162" i="87"/>
  <c r="A7164" i="87"/>
  <c r="A7165" i="87"/>
  <c r="A7166" i="87"/>
  <c r="A7167" i="87"/>
  <c r="A7168" i="87"/>
  <c r="A7169" i="87"/>
  <c r="A7170" i="87"/>
  <c r="A7171" i="87"/>
  <c r="A7172" i="87"/>
  <c r="A7173" i="87"/>
  <c r="A7174" i="87"/>
  <c r="A7175" i="87"/>
  <c r="A7176" i="87"/>
  <c r="A7177" i="87"/>
  <c r="A7178" i="87"/>
  <c r="A7179" i="87"/>
  <c r="A7180" i="87"/>
  <c r="A7181" i="87"/>
  <c r="A7182" i="87"/>
  <c r="A7183" i="87"/>
  <c r="A7185" i="87"/>
  <c r="A7187" i="87"/>
  <c r="A7190" i="87"/>
  <c r="A7192" i="87"/>
  <c r="A7195" i="87"/>
  <c r="A7196" i="87"/>
  <c r="A7197" i="87"/>
  <c r="A7198" i="87"/>
  <c r="A7199" i="87"/>
  <c r="A7201" i="87"/>
  <c r="A7203" i="87"/>
  <c r="A7205" i="87"/>
  <c r="A7206" i="87"/>
  <c r="A7207" i="87"/>
  <c r="A7208" i="87"/>
  <c r="A7210" i="87"/>
  <c r="A7211" i="87"/>
  <c r="A7212" i="87"/>
  <c r="A7213" i="87"/>
  <c r="A7214" i="87"/>
  <c r="A7215" i="87"/>
  <c r="A7217" i="87"/>
  <c r="A7221" i="87"/>
  <c r="A7223" i="87"/>
  <c r="A7224" i="87"/>
  <c r="A7227" i="87"/>
  <c r="A7229" i="87"/>
  <c r="A7230" i="87"/>
  <c r="A7231" i="87"/>
  <c r="A7233" i="87"/>
  <c r="A7234" i="87"/>
  <c r="A7235" i="87"/>
  <c r="A7236" i="87"/>
  <c r="A7237" i="87"/>
  <c r="A7238" i="87"/>
  <c r="A7240" i="87"/>
  <c r="A7241" i="87"/>
  <c r="A7242" i="87"/>
  <c r="A7243" i="87"/>
  <c r="A7245" i="87"/>
  <c r="A7246" i="87"/>
  <c r="A7247" i="87"/>
  <c r="A7248" i="87"/>
  <c r="A7249" i="87"/>
  <c r="A7250" i="87"/>
  <c r="A7252" i="87"/>
  <c r="A7253" i="87"/>
  <c r="A7255" i="87"/>
  <c r="A7257" i="87"/>
  <c r="A7259" i="87"/>
  <c r="A7260" i="87"/>
  <c r="A7262" i="87"/>
  <c r="A7263" i="87"/>
  <c r="A7264" i="87"/>
  <c r="A7265" i="87"/>
  <c r="A7267" i="87"/>
  <c r="A7268" i="87"/>
  <c r="A7269" i="87"/>
  <c r="A7271" i="87"/>
  <c r="A7272" i="87"/>
  <c r="A7274" i="87"/>
  <c r="A7275" i="87"/>
  <c r="A7276" i="87"/>
  <c r="A7277" i="87"/>
  <c r="A7279" i="87"/>
  <c r="A7281" i="87"/>
  <c r="A7282" i="87"/>
  <c r="A7283" i="87"/>
  <c r="A7284" i="87"/>
  <c r="A7285" i="87"/>
  <c r="A7286" i="87"/>
  <c r="A7287" i="87"/>
  <c r="A7289" i="87"/>
  <c r="A7290" i="87"/>
  <c r="A7292" i="87"/>
  <c r="A7293" i="87"/>
  <c r="A7294" i="87"/>
  <c r="A7295" i="87"/>
  <c r="A7296" i="87"/>
  <c r="A7298" i="87"/>
  <c r="A7299" i="87"/>
  <c r="A7301" i="87"/>
  <c r="A7302" i="87"/>
  <c r="A7303" i="87"/>
  <c r="A7304" i="87"/>
  <c r="A7305" i="87"/>
  <c r="A7308" i="87"/>
  <c r="A7309" i="87"/>
  <c r="A7310" i="87"/>
  <c r="A7311" i="87"/>
  <c r="A7313" i="87"/>
  <c r="A7314" i="87"/>
  <c r="A7315" i="87"/>
  <c r="A7316" i="87"/>
  <c r="A7318" i="87"/>
  <c r="A7320" i="87"/>
  <c r="A7321" i="87"/>
  <c r="A7325" i="87"/>
  <c r="A7326" i="87"/>
  <c r="A7327" i="87"/>
  <c r="A7330" i="87"/>
  <c r="A7331" i="87"/>
  <c r="A7332" i="87"/>
  <c r="A7333" i="87"/>
  <c r="A7335" i="87"/>
  <c r="A7336" i="87"/>
  <c r="A7337" i="87"/>
  <c r="A7338" i="87"/>
  <c r="A7339" i="87"/>
  <c r="A7340" i="87"/>
  <c r="A7341" i="87"/>
  <c r="A7342" i="87"/>
  <c r="A7343" i="87"/>
  <c r="A7345" i="87"/>
  <c r="A7346" i="87"/>
  <c r="A7347" i="87"/>
  <c r="A7348" i="87"/>
  <c r="A7349" i="87"/>
  <c r="A7350" i="87"/>
  <c r="A7352" i="87"/>
  <c r="A7353" i="87"/>
  <c r="A7354" i="87"/>
  <c r="A7355" i="87"/>
  <c r="A7356" i="87"/>
  <c r="A7358" i="87"/>
  <c r="A7360" i="87"/>
  <c r="A7362" i="87"/>
  <c r="A7364" i="87"/>
  <c r="A7366" i="87"/>
  <c r="A7367" i="87"/>
  <c r="A7369" i="87"/>
  <c r="A7370" i="87"/>
  <c r="A7372" i="87"/>
  <c r="A7374" i="87"/>
  <c r="A7376" i="87"/>
  <c r="A7377" i="87"/>
  <c r="A7379" i="87"/>
  <c r="A7380" i="87"/>
  <c r="A7381" i="87"/>
  <c r="A7383" i="87"/>
  <c r="A7384" i="87"/>
  <c r="A7385" i="87"/>
  <c r="A7390" i="87"/>
  <c r="A7392" i="87"/>
  <c r="A7394" i="87"/>
  <c r="A7395" i="87"/>
  <c r="A7397" i="87"/>
  <c r="A7398" i="87"/>
  <c r="A7399" i="87"/>
  <c r="A7400" i="87"/>
  <c r="A7401" i="87"/>
  <c r="A7402" i="87"/>
  <c r="A7404" i="87"/>
  <c r="A7405" i="87"/>
  <c r="A7406" i="87"/>
  <c r="A7407" i="87"/>
  <c r="A7408" i="87"/>
  <c r="A7409" i="87"/>
  <c r="A7411" i="87"/>
  <c r="A7412" i="87"/>
  <c r="A7413" i="87"/>
  <c r="A7414" i="87"/>
  <c r="A7415" i="87"/>
  <c r="A7416" i="87"/>
  <c r="A7417" i="87"/>
  <c r="A7419" i="87"/>
  <c r="A7421" i="87"/>
  <c r="A7422" i="87"/>
  <c r="A7423" i="87"/>
  <c r="A7424" i="87"/>
  <c r="A7425" i="87"/>
  <c r="A7426" i="87"/>
  <c r="A7427" i="87"/>
  <c r="A7428" i="87"/>
  <c r="A7429" i="87"/>
  <c r="A7430" i="87"/>
  <c r="A7432" i="87"/>
  <c r="A7434" i="87"/>
  <c r="A7436" i="87"/>
  <c r="A7438" i="87"/>
  <c r="A7440" i="87"/>
  <c r="A7442" i="87"/>
  <c r="A7443" i="87"/>
  <c r="A7444" i="87"/>
  <c r="A7445" i="87"/>
  <c r="A7446" i="87"/>
  <c r="A7447" i="87"/>
  <c r="A7448" i="87"/>
  <c r="A7449" i="87"/>
  <c r="A7451" i="87"/>
  <c r="A7454" i="87"/>
  <c r="A7456" i="87"/>
  <c r="A7458" i="87"/>
  <c r="A7460" i="87"/>
  <c r="A7462" i="87"/>
  <c r="A7463" i="87"/>
  <c r="A7464" i="87"/>
  <c r="A7465" i="87"/>
  <c r="A7466" i="87"/>
  <c r="A7467" i="87"/>
  <c r="A7468" i="87"/>
  <c r="A7471" i="87"/>
  <c r="A7472" i="87"/>
  <c r="A7473" i="87"/>
  <c r="A7474" i="87"/>
  <c r="A7476" i="87"/>
  <c r="A7477" i="87"/>
  <c r="A7478" i="87"/>
  <c r="A7479" i="87"/>
  <c r="A7480" i="87"/>
  <c r="A7481" i="87"/>
  <c r="A7482" i="87"/>
  <c r="A7484" i="87"/>
  <c r="A7485" i="87"/>
  <c r="A7486" i="87"/>
  <c r="A7487" i="87"/>
  <c r="A7488" i="87"/>
  <c r="A7490" i="87"/>
  <c r="A7492" i="87"/>
  <c r="A7493" i="87"/>
  <c r="A7494" i="87"/>
  <c r="A7495" i="87"/>
  <c r="A7497" i="87"/>
  <c r="A7498" i="87"/>
  <c r="A7500" i="87"/>
  <c r="A7502" i="87"/>
  <c r="A7503" i="87"/>
  <c r="A7504" i="87"/>
  <c r="A7506" i="87"/>
  <c r="A7508" i="87"/>
  <c r="A7511" i="87"/>
  <c r="A7513" i="87"/>
  <c r="A7514" i="87"/>
  <c r="A7516" i="87"/>
  <c r="A7518" i="87"/>
  <c r="A7521" i="87"/>
  <c r="A7523" i="87"/>
  <c r="A7524" i="87"/>
  <c r="A7525" i="87"/>
  <c r="A7526" i="87"/>
  <c r="A7527" i="87"/>
  <c r="A7528" i="87"/>
  <c r="A7530" i="87"/>
  <c r="A7531" i="87"/>
  <c r="A7533" i="87"/>
  <c r="A7535" i="87"/>
  <c r="A7538" i="87"/>
  <c r="A7539" i="87"/>
  <c r="A7540" i="87"/>
  <c r="A7541" i="87"/>
  <c r="A7542" i="87"/>
  <c r="A7543" i="87"/>
  <c r="A7544" i="87"/>
  <c r="A7545" i="87"/>
  <c r="A7546" i="87"/>
  <c r="A7547" i="87"/>
  <c r="A7548" i="87"/>
  <c r="A7550" i="87"/>
  <c r="A7552" i="87"/>
  <c r="A7554" i="87"/>
  <c r="A7555" i="87"/>
  <c r="A7558" i="87"/>
  <c r="A7560" i="87"/>
  <c r="A7562" i="87"/>
  <c r="A7565" i="87"/>
  <c r="A7566" i="87"/>
  <c r="A7567" i="87"/>
  <c r="A7569" i="87"/>
  <c r="A7570" i="87"/>
  <c r="A7571" i="87"/>
  <c r="A7572" i="87"/>
  <c r="A7573" i="87"/>
  <c r="A7574" i="87"/>
  <c r="A7575" i="87"/>
  <c r="A7577" i="87"/>
  <c r="A7578" i="87"/>
  <c r="A7579" i="87"/>
  <c r="A7580" i="87"/>
  <c r="A7581" i="87"/>
  <c r="A7582" i="87"/>
  <c r="A7583" i="87"/>
  <c r="A7585" i="87"/>
  <c r="A7586" i="87"/>
  <c r="A7587" i="87"/>
  <c r="A7589" i="87"/>
  <c r="A7591" i="87"/>
  <c r="A7592" i="87"/>
  <c r="A7593" i="87"/>
  <c r="A7594" i="87"/>
  <c r="A7595" i="87"/>
  <c r="A7598" i="87"/>
  <c r="A7600" i="87"/>
  <c r="A7602" i="87"/>
  <c r="A7604" i="87"/>
  <c r="A7606" i="87"/>
  <c r="A7608" i="87"/>
  <c r="A7610" i="87"/>
  <c r="A7612" i="87"/>
  <c r="A7614" i="87"/>
  <c r="A7615" i="87"/>
  <c r="A7618" i="87"/>
  <c r="A7620" i="87"/>
  <c r="A7622" i="87"/>
  <c r="A7624" i="87"/>
  <c r="A7626" i="87"/>
  <c r="A7628" i="87"/>
  <c r="A7629" i="87"/>
  <c r="A7631" i="87"/>
  <c r="A7633" i="87"/>
  <c r="A7635" i="87"/>
  <c r="A7637" i="87"/>
  <c r="A7638" i="87"/>
  <c r="A7640" i="87"/>
  <c r="A7642" i="87"/>
  <c r="A7643" i="87"/>
  <c r="A7645" i="87"/>
  <c r="A7647" i="87"/>
  <c r="A7650" i="87"/>
  <c r="A7652" i="87"/>
  <c r="A7654" i="87"/>
  <c r="A7656" i="87"/>
  <c r="A7660" i="87"/>
  <c r="A7661" i="87"/>
  <c r="A7663" i="87"/>
  <c r="A7664" i="87"/>
  <c r="A7665" i="87"/>
  <c r="A7666" i="87"/>
  <c r="A7667" i="87"/>
  <c r="A7668" i="87"/>
  <c r="A7669" i="87"/>
  <c r="A7672" i="87"/>
  <c r="A7673" i="87"/>
  <c r="A7674" i="87"/>
  <c r="A7675" i="87"/>
  <c r="A7677" i="87"/>
  <c r="A7679" i="87"/>
  <c r="A7680" i="87"/>
  <c r="A7681" i="87"/>
  <c r="A7683" i="87"/>
  <c r="A7684" i="87"/>
  <c r="A7686" i="87"/>
  <c r="A7687" i="87"/>
  <c r="A7688" i="87"/>
  <c r="A7689" i="87"/>
  <c r="A7690" i="87"/>
  <c r="A7691" i="87"/>
  <c r="A7692" i="87"/>
  <c r="A7694" i="87"/>
  <c r="A7695" i="87"/>
  <c r="A7698" i="87"/>
  <c r="A7699" i="87"/>
  <c r="A7700" i="87"/>
  <c r="A7701" i="87"/>
  <c r="A7702" i="87"/>
  <c r="A7703" i="87"/>
  <c r="A7704" i="87"/>
  <c r="A7705" i="87"/>
  <c r="A7706" i="87"/>
  <c r="A7707" i="87"/>
  <c r="A7708" i="87"/>
  <c r="A7709" i="87"/>
  <c r="A7710" i="87"/>
  <c r="A7711" i="87"/>
  <c r="A7712" i="87"/>
  <c r="A7713" i="87"/>
  <c r="A7714" i="87"/>
  <c r="A7715" i="87"/>
  <c r="A7717" i="87"/>
  <c r="A7720" i="87"/>
  <c r="A7722" i="87"/>
  <c r="A7724" i="87"/>
  <c r="A7726" i="87"/>
  <c r="A7729" i="87"/>
  <c r="A7731" i="87"/>
  <c r="A7732" i="87"/>
  <c r="A7733" i="87"/>
  <c r="A7734" i="87"/>
  <c r="A7735" i="87"/>
  <c r="A7736" i="87"/>
  <c r="A7737" i="87"/>
  <c r="A7738" i="87"/>
  <c r="A7739" i="87"/>
  <c r="A7740" i="87"/>
  <c r="A7741" i="87"/>
  <c r="A7742" i="87"/>
  <c r="A7743" i="87"/>
  <c r="A7744" i="87"/>
  <c r="A7745" i="87"/>
  <c r="A7746" i="87"/>
  <c r="A7747" i="87"/>
  <c r="A7748" i="87"/>
  <c r="A7749" i="87"/>
  <c r="A7750" i="87"/>
  <c r="A7752" i="87"/>
  <c r="A7753" i="87"/>
  <c r="A7754" i="87"/>
  <c r="A7755" i="87"/>
  <c r="A7756" i="87"/>
  <c r="A7757" i="87"/>
  <c r="A7758" i="87"/>
  <c r="A7759" i="87"/>
  <c r="A7760" i="87"/>
  <c r="A7761" i="87"/>
  <c r="A7762" i="87"/>
  <c r="A7763" i="87"/>
  <c r="A7764" i="87"/>
  <c r="A7765" i="87"/>
  <c r="A7766" i="87"/>
  <c r="A7767" i="87"/>
  <c r="A7768" i="87"/>
  <c r="A7769" i="87"/>
  <c r="A7770" i="87"/>
  <c r="A7771" i="87"/>
  <c r="A7775" i="87"/>
  <c r="A7777" i="87"/>
  <c r="A7779" i="87"/>
  <c r="A7781" i="87"/>
  <c r="A7783" i="87"/>
  <c r="A7784" i="87"/>
  <c r="A7785" i="87"/>
  <c r="A7786" i="87"/>
  <c r="A7787" i="87"/>
  <c r="A7789" i="87"/>
  <c r="A7790" i="87"/>
  <c r="A7791" i="87"/>
  <c r="A7793" i="87"/>
  <c r="A7794" i="87"/>
  <c r="A7795" i="87"/>
  <c r="A7796" i="87"/>
  <c r="A7797" i="87"/>
  <c r="A7799" i="87"/>
  <c r="A7800" i="87"/>
  <c r="A7801" i="87"/>
  <c r="A7802" i="87"/>
  <c r="A7803" i="87"/>
  <c r="A7804" i="87"/>
  <c r="A7807" i="87"/>
  <c r="A7808" i="87"/>
  <c r="A7809" i="87"/>
  <c r="A7810" i="87"/>
  <c r="A7811" i="87"/>
  <c r="A7814" i="87"/>
  <c r="A7815" i="87"/>
  <c r="A7816" i="87"/>
  <c r="A7817" i="87"/>
  <c r="A7818" i="87"/>
  <c r="A7819" i="87"/>
  <c r="A7820" i="87"/>
  <c r="A7821" i="87"/>
  <c r="A7822" i="87"/>
  <c r="A7824" i="87"/>
  <c r="A7826" i="87"/>
  <c r="A7827" i="87"/>
  <c r="A7828" i="87"/>
  <c r="A7829" i="87"/>
  <c r="A7830" i="87"/>
  <c r="A7832" i="87"/>
  <c r="A7833" i="87"/>
  <c r="A7834" i="87"/>
  <c r="A7835" i="87"/>
  <c r="A7836" i="87"/>
  <c r="A7837" i="87"/>
  <c r="A7838" i="87"/>
  <c r="A7839" i="87"/>
  <c r="A7843" i="87"/>
  <c r="A7844" i="87"/>
  <c r="A7846" i="87"/>
  <c r="A7847" i="87"/>
  <c r="A7848" i="87"/>
  <c r="A7850" i="87"/>
  <c r="A7852" i="87"/>
  <c r="A7853" i="87"/>
  <c r="A7854" i="87"/>
  <c r="A7855" i="87"/>
  <c r="A7856" i="87"/>
  <c r="A7857" i="87"/>
  <c r="A7858" i="87"/>
  <c r="A7860" i="87"/>
  <c r="A7861" i="87"/>
  <c r="A7862" i="87"/>
  <c r="A7863" i="87"/>
  <c r="A7864" i="87"/>
  <c r="A7865" i="87"/>
  <c r="A7866" i="87"/>
  <c r="A7867" i="87"/>
  <c r="A7868" i="87"/>
  <c r="A7869" i="87"/>
  <c r="A7870" i="87"/>
  <c r="A7872" i="87"/>
  <c r="A7873" i="87"/>
  <c r="A7874" i="87"/>
  <c r="A7876" i="87"/>
  <c r="A7877" i="87"/>
  <c r="A7880" i="87"/>
  <c r="A7881" i="87"/>
  <c r="A7882" i="87"/>
  <c r="A7883" i="87"/>
  <c r="A7884" i="87"/>
  <c r="A7885" i="87"/>
  <c r="A7886" i="87"/>
  <c r="A7887" i="87"/>
  <c r="A7889" i="87"/>
  <c r="A7890" i="87"/>
  <c r="A7893" i="87"/>
  <c r="A7894" i="87"/>
  <c r="A7895" i="87"/>
  <c r="A7896" i="87"/>
  <c r="A7897" i="87"/>
  <c r="A7898" i="87"/>
  <c r="A7899" i="87"/>
  <c r="A7900" i="87"/>
  <c r="A7902" i="87"/>
  <c r="A7903" i="87"/>
  <c r="A7904" i="87"/>
  <c r="A7905" i="87"/>
  <c r="A7906" i="87"/>
  <c r="A7907" i="87"/>
  <c r="A7908" i="87"/>
  <c r="A7910" i="87"/>
  <c r="A7911" i="87"/>
  <c r="A7912" i="87"/>
  <c r="A7913" i="87"/>
  <c r="A7914" i="87"/>
  <c r="A7915" i="87"/>
  <c r="A7916" i="87"/>
  <c r="A7917" i="87"/>
  <c r="A7918" i="87"/>
  <c r="A7920" i="87"/>
  <c r="A7921" i="87"/>
  <c r="A7922" i="87"/>
  <c r="A7923" i="87"/>
  <c r="A7925" i="87"/>
  <c r="A7927" i="87"/>
  <c r="A7928" i="87"/>
  <c r="A7929" i="87"/>
  <c r="A7932" i="87"/>
  <c r="A7933" i="87"/>
  <c r="A7934" i="87"/>
  <c r="A7935" i="87"/>
  <c r="A7936" i="87"/>
  <c r="A7938" i="87"/>
  <c r="A7939" i="87"/>
  <c r="A7940" i="87"/>
  <c r="A7942" i="87"/>
  <c r="A7943" i="87"/>
  <c r="A7945" i="87"/>
  <c r="A7948" i="87"/>
  <c r="A7950" i="87"/>
  <c r="A7951" i="87"/>
  <c r="A7953" i="87"/>
  <c r="A7955" i="87"/>
  <c r="A7956" i="87"/>
  <c r="A7957" i="87"/>
  <c r="A7958" i="87"/>
  <c r="A7959" i="87"/>
  <c r="A7961" i="87"/>
  <c r="A7962" i="87"/>
  <c r="A7963" i="87"/>
  <c r="A7964" i="87"/>
  <c r="A7966" i="87"/>
  <c r="A7967" i="87"/>
  <c r="A7968" i="87"/>
  <c r="A7969" i="87"/>
  <c r="A7971" i="87"/>
  <c r="A7973" i="87"/>
  <c r="A7974" i="87"/>
  <c r="A7975" i="87"/>
  <c r="A7976" i="87"/>
  <c r="A7977" i="87"/>
  <c r="A7978" i="87"/>
  <c r="A7979" i="87"/>
  <c r="A7980" i="87"/>
  <c r="A7981" i="87"/>
  <c r="A7982" i="87"/>
  <c r="A7983" i="87"/>
  <c r="A7985" i="87"/>
  <c r="A7987" i="87"/>
  <c r="A7988" i="87"/>
  <c r="A7990" i="87"/>
  <c r="A7991" i="87"/>
  <c r="A7992" i="87"/>
  <c r="A7993" i="87"/>
  <c r="A7994" i="87"/>
  <c r="A7995" i="87"/>
  <c r="A7996" i="87"/>
  <c r="A7997" i="87"/>
  <c r="A7998" i="87"/>
  <c r="A7999" i="87"/>
  <c r="A8000" i="87"/>
  <c r="A8001" i="87"/>
  <c r="A8003" i="87"/>
  <c r="A8004" i="87"/>
  <c r="A8005" i="87"/>
  <c r="A8006" i="87"/>
  <c r="A8008" i="87"/>
  <c r="A8009" i="87"/>
  <c r="A8010" i="87"/>
  <c r="A8011" i="87"/>
  <c r="A8012" i="87"/>
  <c r="A8013" i="87"/>
  <c r="A8014" i="87"/>
  <c r="A8015" i="87"/>
  <c r="A8016" i="87"/>
  <c r="A8019" i="87"/>
  <c r="A8020" i="87"/>
  <c r="A8021" i="87"/>
  <c r="A8022" i="87"/>
  <c r="A8023" i="87"/>
  <c r="A8024" i="87"/>
  <c r="A8025" i="87"/>
  <c r="A8026" i="87"/>
  <c r="A8027" i="87"/>
  <c r="A8028" i="87"/>
  <c r="A8029" i="87"/>
  <c r="A8030" i="87"/>
  <c r="A8033" i="87"/>
  <c r="A8035" i="87"/>
  <c r="A8036" i="87"/>
  <c r="A8037" i="87"/>
  <c r="A8039" i="87"/>
  <c r="A8040" i="87"/>
  <c r="A8041" i="87"/>
  <c r="A8042" i="87"/>
  <c r="A8043" i="87"/>
  <c r="A8044" i="87"/>
  <c r="A8045" i="87"/>
  <c r="A8046" i="87"/>
  <c r="A8047" i="87"/>
  <c r="A8048" i="87"/>
  <c r="A8049" i="87"/>
  <c r="A8050" i="87"/>
  <c r="A8052" i="87"/>
  <c r="A8053" i="87"/>
  <c r="A8055" i="87"/>
  <c r="A8058" i="87"/>
  <c r="A8060" i="87"/>
  <c r="A8062" i="87"/>
  <c r="A8063" i="87"/>
  <c r="A8064" i="87"/>
  <c r="A8065" i="87"/>
  <c r="A8066" i="87"/>
  <c r="A8067" i="87"/>
  <c r="A8068" i="87"/>
  <c r="A8069" i="87"/>
  <c r="A8071" i="87"/>
  <c r="A8072" i="87"/>
  <c r="A8073" i="87"/>
  <c r="A8075" i="87"/>
  <c r="A8077" i="87"/>
  <c r="A8078" i="87"/>
  <c r="A8079" i="87"/>
  <c r="A8081" i="87"/>
  <c r="A8082" i="87"/>
  <c r="A8083" i="87"/>
  <c r="A8085" i="87"/>
  <c r="A8086" i="87"/>
  <c r="A8087" i="87"/>
  <c r="A8088" i="87"/>
  <c r="A8089" i="87"/>
  <c r="A8092" i="87"/>
  <c r="A8094" i="87"/>
  <c r="A8095" i="87"/>
  <c r="A8099" i="87"/>
  <c r="A8101" i="87"/>
  <c r="A8102" i="87"/>
  <c r="A8104" i="87"/>
  <c r="A8105" i="87"/>
  <c r="A8107" i="87"/>
  <c r="A8109" i="87"/>
  <c r="A8110" i="87"/>
  <c r="A8111" i="87"/>
  <c r="A8112" i="87"/>
  <c r="A8113" i="87"/>
  <c r="A8114" i="87"/>
  <c r="A8116" i="87"/>
  <c r="A8117" i="87"/>
  <c r="A8118" i="87"/>
  <c r="A8119" i="87"/>
  <c r="A8120" i="87"/>
  <c r="A8121" i="87"/>
  <c r="A8122" i="87"/>
  <c r="A8123" i="87"/>
  <c r="A8125" i="87"/>
  <c r="A8126" i="87"/>
  <c r="A8127" i="87"/>
  <c r="A8128" i="87"/>
  <c r="A8129" i="87"/>
  <c r="A8130" i="87"/>
  <c r="A8132" i="87"/>
  <c r="A8133" i="87"/>
  <c r="A8134" i="87"/>
  <c r="A8136" i="87"/>
  <c r="A8137" i="87"/>
  <c r="A8139" i="87"/>
  <c r="A8141" i="87"/>
  <c r="A8142" i="87"/>
  <c r="A8143" i="87"/>
  <c r="A8144" i="87"/>
  <c r="A8145" i="87"/>
  <c r="A8146" i="87"/>
  <c r="A8147" i="87"/>
  <c r="A8148" i="87"/>
  <c r="A8149" i="87"/>
  <c r="A8150" i="87"/>
  <c r="A8151" i="87"/>
  <c r="A8153" i="87"/>
  <c r="A8154" i="87"/>
  <c r="A8155" i="87"/>
  <c r="A8157" i="87"/>
  <c r="A8158" i="87"/>
  <c r="A8159" i="87"/>
  <c r="A8160" i="87"/>
  <c r="A8161" i="87"/>
  <c r="A8163" i="87"/>
  <c r="A8165" i="87"/>
  <c r="A8166" i="87"/>
  <c r="A8167" i="87"/>
  <c r="A8168" i="87"/>
  <c r="A8169" i="87"/>
  <c r="A8171" i="87"/>
  <c r="A8172" i="87"/>
  <c r="A8173" i="87"/>
  <c r="A8174" i="87"/>
  <c r="A8175" i="87"/>
  <c r="A8176" i="87"/>
  <c r="A8177" i="87"/>
  <c r="A8178" i="87"/>
  <c r="A8182" i="87"/>
  <c r="A8183" i="87"/>
  <c r="A8184" i="87"/>
  <c r="A8185" i="87"/>
  <c r="A8186" i="87"/>
  <c r="A8188" i="87"/>
  <c r="A8189" i="87"/>
  <c r="A8190" i="87"/>
  <c r="A8191" i="87"/>
  <c r="A8192" i="87"/>
  <c r="A8193" i="87"/>
  <c r="A8194" i="87"/>
  <c r="A8195" i="87"/>
  <c r="A8196" i="87"/>
  <c r="A8197" i="87"/>
  <c r="A8198" i="87"/>
  <c r="A8199" i="87"/>
  <c r="A8200" i="87"/>
  <c r="A8201" i="87"/>
  <c r="A8202" i="87"/>
  <c r="A8203" i="87"/>
  <c r="A8204" i="87"/>
  <c r="A8205" i="87"/>
  <c r="A8207" i="87"/>
  <c r="A8209" i="87"/>
  <c r="A8210" i="87"/>
  <c r="A8211" i="87"/>
  <c r="A8213" i="87"/>
  <c r="A8215" i="87"/>
  <c r="A8216" i="87"/>
  <c r="A8218" i="87"/>
  <c r="A8219" i="87"/>
  <c r="A8220" i="87"/>
  <c r="A8221" i="87"/>
  <c r="A8222" i="87"/>
  <c r="A8223" i="87"/>
  <c r="A8224" i="87"/>
  <c r="A8225" i="87"/>
  <c r="A8227" i="87"/>
  <c r="A8228" i="87"/>
  <c r="A8229" i="87"/>
  <c r="A8230" i="87"/>
  <c r="A8231" i="87"/>
  <c r="A8232" i="87"/>
  <c r="A8233" i="87"/>
  <c r="A8234" i="87"/>
  <c r="A8235" i="87"/>
  <c r="A8236" i="87"/>
  <c r="A8238" i="87"/>
  <c r="A8239" i="87"/>
  <c r="A8240" i="87"/>
  <c r="A8241" i="87"/>
  <c r="A8242" i="87"/>
  <c r="A8243" i="87"/>
  <c r="A8244" i="87"/>
  <c r="A8245" i="87"/>
  <c r="A8247" i="87"/>
  <c r="A8250" i="87"/>
  <c r="A8252" i="87"/>
  <c r="A8254" i="87"/>
  <c r="A8255" i="87"/>
  <c r="A8256" i="87"/>
  <c r="A8257" i="87"/>
  <c r="A8258" i="87"/>
  <c r="A8259" i="87"/>
  <c r="A8260" i="87"/>
  <c r="A8261" i="87"/>
  <c r="A8262" i="87"/>
  <c r="A8263" i="87"/>
  <c r="A8264" i="87"/>
  <c r="A8265" i="87"/>
  <c r="A8266" i="87"/>
  <c r="A8267" i="87"/>
  <c r="A8268" i="87"/>
  <c r="A8270" i="87"/>
  <c r="A8271" i="87"/>
  <c r="A8273" i="87"/>
  <c r="A8274" i="87"/>
  <c r="A8276" i="87"/>
  <c r="A8278" i="87"/>
  <c r="A8279" i="87"/>
  <c r="A8281" i="87"/>
  <c r="A8282" i="87"/>
  <c r="A8284" i="87"/>
  <c r="A8285" i="87"/>
  <c r="A8286" i="87"/>
  <c r="A8287" i="87"/>
  <c r="A8288" i="87"/>
  <c r="A8289" i="87"/>
  <c r="A8290" i="87"/>
  <c r="A8291" i="87"/>
  <c r="A8292" i="87"/>
  <c r="A8294" i="87"/>
  <c r="A8295" i="87"/>
  <c r="A8297" i="87"/>
  <c r="A8298" i="87"/>
  <c r="A8299" i="87"/>
  <c r="A8302" i="87"/>
  <c r="A8303" i="87"/>
  <c r="A8304" i="87"/>
  <c r="A8305" i="87"/>
  <c r="A8306" i="87"/>
  <c r="A8308" i="87"/>
  <c r="A8309" i="87"/>
  <c r="A8310" i="87"/>
  <c r="A8311" i="87"/>
  <c r="A8312" i="87"/>
  <c r="A8313" i="87"/>
  <c r="A8314" i="87"/>
  <c r="A8316" i="87"/>
  <c r="A8317" i="87"/>
  <c r="A8319" i="87"/>
  <c r="A8320" i="87"/>
  <c r="A8321" i="87"/>
  <c r="A8322" i="87"/>
  <c r="A8323" i="87"/>
  <c r="A8324" i="87"/>
  <c r="A8325" i="87"/>
  <c r="A8326" i="87"/>
  <c r="A8327" i="87"/>
  <c r="A8328" i="87"/>
  <c r="A8329" i="87"/>
  <c r="A8330" i="87"/>
  <c r="A8331" i="87"/>
  <c r="A8332" i="87"/>
  <c r="A8333" i="87"/>
  <c r="A8334" i="87"/>
  <c r="A8336" i="87"/>
  <c r="A8337" i="87"/>
  <c r="A8338" i="87"/>
  <c r="A8340" i="87"/>
  <c r="A8342" i="87"/>
  <c r="A8344" i="87"/>
  <c r="A8346" i="87"/>
  <c r="A8347" i="87"/>
  <c r="A8348" i="87"/>
  <c r="A8349" i="87"/>
  <c r="A8350" i="87"/>
  <c r="A8352" i="87"/>
  <c r="A8354" i="87"/>
  <c r="A8355" i="87"/>
  <c r="A8356" i="87"/>
  <c r="A8357" i="87"/>
  <c r="A8358" i="87"/>
  <c r="A8360" i="87"/>
  <c r="A8362" i="87"/>
  <c r="A8364" i="87"/>
  <c r="A8367" i="87"/>
  <c r="A8370" i="87"/>
  <c r="A8372" i="87"/>
  <c r="A8373" i="87"/>
  <c r="A8374" i="87"/>
  <c r="A8375" i="87"/>
  <c r="A8377" i="87"/>
  <c r="A8378" i="87"/>
  <c r="A8379" i="87"/>
  <c r="A8380" i="87"/>
  <c r="A8381" i="87"/>
  <c r="A8382" i="87"/>
  <c r="A8383" i="87"/>
  <c r="A8384" i="87"/>
  <c r="A8386" i="87"/>
  <c r="A8387" i="87"/>
  <c r="A8388" i="87"/>
  <c r="A8389" i="87"/>
  <c r="A8390" i="87"/>
  <c r="A8391" i="87"/>
  <c r="A8392" i="87"/>
  <c r="A8393" i="87"/>
  <c r="A8394" i="87"/>
  <c r="A8395" i="87"/>
  <c r="A8397" i="87"/>
  <c r="A8399" i="87"/>
  <c r="A8400" i="87"/>
  <c r="A8401" i="87"/>
  <c r="A8402" i="87"/>
  <c r="A8404" i="87"/>
  <c r="A8405" i="87"/>
  <c r="A8407" i="87"/>
  <c r="A8408" i="87"/>
  <c r="A8409" i="87"/>
  <c r="A8412" i="87"/>
  <c r="A8415" i="87"/>
  <c r="A8417" i="87"/>
  <c r="A8418" i="87"/>
  <c r="A8419" i="87"/>
  <c r="A8420" i="87"/>
  <c r="A8421" i="87"/>
  <c r="A8423" i="87"/>
  <c r="A8425" i="87"/>
  <c r="A8427" i="87"/>
  <c r="A8428" i="87"/>
  <c r="A8430" i="87"/>
  <c r="A8431" i="87"/>
  <c r="A8432" i="87"/>
  <c r="A8433" i="87"/>
  <c r="A8434" i="87"/>
  <c r="A8435" i="87"/>
  <c r="A8436" i="87"/>
  <c r="A8438" i="87"/>
  <c r="A8439" i="87"/>
  <c r="A8440" i="87"/>
  <c r="A8441" i="87"/>
  <c r="A8443" i="87"/>
  <c r="A8444" i="87"/>
  <c r="A8445" i="87"/>
  <c r="A8446" i="87"/>
  <c r="A8447" i="87"/>
  <c r="A8448" i="87"/>
  <c r="A8450" i="87"/>
  <c r="A8451" i="87"/>
  <c r="A8452" i="87"/>
  <c r="A8453" i="87"/>
  <c r="A8454" i="87"/>
  <c r="A8455" i="87"/>
  <c r="A8457" i="87"/>
  <c r="A8458" i="87"/>
  <c r="A8459" i="87"/>
  <c r="A8460" i="87"/>
  <c r="A8461" i="87"/>
  <c r="A8463" i="87"/>
  <c r="A8465" i="87"/>
  <c r="A8466" i="87"/>
  <c r="A8468" i="87"/>
  <c r="A8469" i="87"/>
  <c r="A8471" i="87"/>
  <c r="A8473" i="87"/>
  <c r="A8474" i="87"/>
  <c r="A8475" i="87"/>
  <c r="A8479" i="87"/>
  <c r="A8481" i="87"/>
  <c r="A8483" i="87"/>
  <c r="A8484" i="87"/>
  <c r="A8485" i="87"/>
  <c r="A8486" i="87"/>
  <c r="A8487" i="87"/>
  <c r="A8488" i="87"/>
  <c r="A8489" i="87"/>
  <c r="A8491" i="87"/>
  <c r="A8493" i="87"/>
  <c r="A8494" i="87"/>
  <c r="A8496" i="87"/>
  <c r="A8497" i="87"/>
  <c r="A8499" i="87"/>
  <c r="A8500" i="87"/>
  <c r="A8501" i="87"/>
  <c r="A8502" i="87"/>
  <c r="A8503" i="87"/>
  <c r="A8505" i="87"/>
  <c r="A8507" i="87"/>
  <c r="A8509" i="87"/>
  <c r="A8511" i="87"/>
  <c r="A8513" i="87"/>
  <c r="A8517" i="87"/>
  <c r="A8519" i="87"/>
  <c r="A8521" i="87"/>
  <c r="A8522" i="87"/>
  <c r="A8523" i="87"/>
  <c r="A8524" i="87"/>
  <c r="A8525" i="87"/>
  <c r="A8526" i="87"/>
  <c r="A8527" i="87"/>
  <c r="A8528" i="87"/>
  <c r="A8529" i="87"/>
  <c r="A8530" i="87"/>
  <c r="A8531" i="87"/>
  <c r="A8534" i="87"/>
  <c r="A8535" i="87"/>
  <c r="A8536" i="87"/>
  <c r="A8537" i="87"/>
  <c r="A8538" i="87"/>
  <c r="A8542" i="87"/>
  <c r="A8543" i="87"/>
  <c r="A8544" i="87"/>
  <c r="A8545" i="87"/>
  <c r="A8546" i="87"/>
  <c r="A8547" i="87"/>
  <c r="A8549" i="87"/>
  <c r="A8550" i="87"/>
  <c r="A8551" i="87"/>
  <c r="A8553" i="87"/>
  <c r="A8554" i="87"/>
  <c r="A8556" i="87"/>
  <c r="A8560" i="87"/>
  <c r="A8561" i="87"/>
  <c r="A8563" i="87"/>
  <c r="A8564" i="87"/>
  <c r="A8565" i="87"/>
  <c r="A8566" i="87"/>
  <c r="A8567" i="87"/>
  <c r="A8569" i="87"/>
  <c r="A8571" i="87"/>
  <c r="A8572" i="87"/>
  <c r="A8574" i="87"/>
  <c r="A8575" i="87"/>
  <c r="A8576" i="87"/>
  <c r="A8577" i="87"/>
  <c r="A8578" i="87"/>
  <c r="A8579" i="87"/>
  <c r="A8580" i="87"/>
  <c r="A8581" i="87"/>
  <c r="A8582" i="87"/>
  <c r="A8583" i="87"/>
  <c r="A8584" i="87"/>
  <c r="A8585" i="87"/>
  <c r="A8586" i="87"/>
  <c r="A8587" i="87"/>
  <c r="A8588" i="87"/>
  <c r="A8590" i="87"/>
  <c r="A8591" i="87"/>
  <c r="A8592" i="87"/>
  <c r="A8593" i="87"/>
  <c r="A8595" i="87"/>
  <c r="A8597" i="87"/>
  <c r="A8599" i="87"/>
  <c r="A8600" i="87"/>
  <c r="A8601" i="87"/>
  <c r="A8602" i="87"/>
  <c r="A8603" i="87"/>
  <c r="A8604" i="87"/>
  <c r="A8605" i="87"/>
  <c r="A8606" i="87"/>
  <c r="A8607" i="87"/>
  <c r="A8608" i="87"/>
  <c r="A8609" i="87"/>
  <c r="A8611" i="87"/>
  <c r="A8612" i="87"/>
  <c r="A8613" i="87"/>
  <c r="A8614" i="87"/>
  <c r="A8615" i="87"/>
  <c r="A8616" i="87"/>
  <c r="A8618" i="87"/>
  <c r="A8619" i="87"/>
  <c r="A8621" i="87"/>
  <c r="A8622" i="87"/>
  <c r="A8623" i="87"/>
  <c r="A8624" i="87"/>
  <c r="A8626" i="87"/>
  <c r="A8627" i="87"/>
  <c r="A8629" i="87"/>
  <c r="A8630" i="87"/>
  <c r="A8632" i="87"/>
  <c r="A8633" i="87"/>
  <c r="A8634" i="87"/>
  <c r="A8635" i="87"/>
  <c r="A8636" i="87"/>
  <c r="A8639" i="87"/>
  <c r="A8642" i="87"/>
  <c r="A8645" i="87"/>
  <c r="A8646" i="87"/>
  <c r="A8648" i="87"/>
  <c r="A8649" i="87"/>
  <c r="A8650" i="87"/>
  <c r="A8651" i="87"/>
  <c r="A8652" i="87"/>
  <c r="A8653" i="87"/>
  <c r="A8655" i="87"/>
  <c r="A8656" i="87"/>
  <c r="A8657" i="87"/>
  <c r="A8659" i="87"/>
  <c r="A8660" i="87"/>
  <c r="A8661" i="87"/>
  <c r="A8662" i="87"/>
  <c r="A8666" i="87"/>
  <c r="A8667" i="87"/>
  <c r="A8668" i="87"/>
  <c r="A8669" i="87"/>
  <c r="A8672" i="87"/>
  <c r="A8673" i="87"/>
  <c r="A8674" i="87"/>
  <c r="A8676" i="87"/>
  <c r="A8677" i="87"/>
  <c r="A8678" i="87"/>
  <c r="A8679" i="87"/>
  <c r="A8680" i="87"/>
  <c r="A8681" i="87"/>
  <c r="A8682" i="87"/>
  <c r="A8683" i="87"/>
  <c r="A8684" i="87"/>
  <c r="A8685" i="87"/>
  <c r="A8686" i="87"/>
  <c r="A8688" i="87"/>
  <c r="A8689" i="87"/>
  <c r="A8691" i="87"/>
  <c r="A8692" i="87"/>
  <c r="A8693" i="87"/>
  <c r="A8695" i="87"/>
  <c r="A8697" i="87"/>
  <c r="A8699" i="87"/>
  <c r="A8701" i="87"/>
  <c r="A8702" i="87"/>
  <c r="A8703" i="87"/>
  <c r="A8704" i="87"/>
  <c r="A8705" i="87"/>
  <c r="A8706" i="87"/>
  <c r="A8707" i="87"/>
  <c r="A8708" i="87"/>
  <c r="A8709" i="87"/>
  <c r="A8710" i="87"/>
  <c r="A8711" i="87"/>
  <c r="A8713" i="87"/>
  <c r="A8714" i="87"/>
  <c r="A8715" i="87"/>
  <c r="A8716" i="87"/>
  <c r="A8717" i="87"/>
  <c r="A8718" i="87"/>
  <c r="A8720" i="87"/>
  <c r="A8721" i="87"/>
  <c r="A8722" i="87"/>
  <c r="A8723" i="87"/>
  <c r="A8724" i="87"/>
  <c r="A8725" i="87"/>
  <c r="A8727" i="87"/>
  <c r="A8728" i="87"/>
  <c r="A8730" i="87"/>
  <c r="A8732" i="87"/>
  <c r="A8734" i="87"/>
  <c r="A8736" i="87"/>
  <c r="A8738" i="87"/>
  <c r="A8739" i="87"/>
  <c r="A8740" i="87"/>
  <c r="A8741" i="87"/>
  <c r="A8742" i="87"/>
  <c r="A8743" i="87"/>
  <c r="A8744" i="87"/>
  <c r="A8746" i="87"/>
  <c r="A8747" i="87"/>
  <c r="A8748" i="87"/>
  <c r="A8750" i="87"/>
  <c r="A8753" i="87"/>
  <c r="A8755" i="87"/>
  <c r="A8757" i="87"/>
  <c r="A8759" i="87"/>
  <c r="A8760" i="87"/>
  <c r="A8761" i="87"/>
  <c r="A8763" i="87"/>
  <c r="A8764" i="87"/>
  <c r="A8765" i="87"/>
  <c r="A8766" i="87"/>
  <c r="A8767" i="87"/>
  <c r="A8768" i="87"/>
  <c r="A8771" i="87"/>
  <c r="A8775" i="87"/>
  <c r="A8776" i="87"/>
  <c r="A8777" i="87"/>
  <c r="A8778" i="87"/>
  <c r="A8779" i="87"/>
  <c r="A8781" i="87"/>
  <c r="A8783" i="87"/>
  <c r="A8784" i="87"/>
  <c r="A8785" i="87"/>
  <c r="A8786" i="87"/>
  <c r="A8787" i="87"/>
  <c r="A8788" i="87"/>
  <c r="A8791" i="87"/>
  <c r="A8792" i="87"/>
  <c r="A8793" i="87"/>
  <c r="A8794" i="87"/>
  <c r="A8795" i="87"/>
  <c r="A8796" i="87"/>
  <c r="A8797" i="87"/>
  <c r="A8798" i="87"/>
  <c r="A8800" i="87"/>
  <c r="A8802" i="87"/>
  <c r="A8803" i="87"/>
  <c r="A8804" i="87"/>
  <c r="A8805" i="87"/>
  <c r="A8807" i="87"/>
  <c r="A8809" i="87"/>
  <c r="A8811" i="87"/>
  <c r="A8812" i="87"/>
  <c r="A8814" i="87"/>
  <c r="A8815" i="87"/>
  <c r="A8816" i="87"/>
  <c r="A8817" i="87"/>
  <c r="A8818" i="87"/>
  <c r="A8819" i="87"/>
  <c r="A8820" i="87"/>
  <c r="A8821" i="87"/>
  <c r="A8822" i="87"/>
  <c r="A8824" i="87"/>
  <c r="A8825" i="87"/>
  <c r="A8826" i="87"/>
  <c r="A8827" i="87"/>
  <c r="A8828" i="87"/>
  <c r="A8829" i="87"/>
  <c r="A8830" i="87"/>
  <c r="A8831" i="87"/>
  <c r="A8832" i="87"/>
  <c r="A8833" i="87"/>
  <c r="A8834" i="87"/>
  <c r="A8835" i="87"/>
  <c r="A8836" i="87"/>
  <c r="A8837" i="87"/>
  <c r="A8838" i="87"/>
  <c r="A8839" i="87"/>
  <c r="A8840" i="87"/>
  <c r="A8841" i="87"/>
  <c r="A8842" i="87"/>
  <c r="A8843" i="87"/>
  <c r="A8845" i="87"/>
  <c r="A8846" i="87"/>
  <c r="A8847" i="87"/>
  <c r="A8848" i="87"/>
  <c r="A8849" i="87"/>
  <c r="A8850" i="87"/>
  <c r="A8851" i="87"/>
  <c r="A8852" i="87"/>
  <c r="A8853" i="87"/>
  <c r="A8858" i="87"/>
  <c r="A8859" i="87"/>
  <c r="A8860" i="87"/>
  <c r="A8861" i="87"/>
  <c r="A8862" i="87"/>
  <c r="A8863" i="87"/>
  <c r="A8864" i="87"/>
  <c r="A8865" i="87"/>
  <c r="A8866" i="87"/>
  <c r="A8867" i="87"/>
  <c r="A8869" i="87"/>
  <c r="A8870" i="87"/>
  <c r="A8871" i="87"/>
  <c r="A8872" i="87"/>
  <c r="A8874" i="87"/>
  <c r="A8875" i="87"/>
  <c r="A8876" i="87"/>
  <c r="A8878" i="87"/>
  <c r="A8880" i="87"/>
  <c r="A8881" i="87"/>
  <c r="A8882" i="87"/>
  <c r="A8883" i="87"/>
  <c r="A8885" i="87"/>
  <c r="A8886" i="87"/>
  <c r="A8887" i="87"/>
  <c r="A8888" i="87"/>
  <c r="A8889" i="87"/>
  <c r="A8890" i="87"/>
  <c r="A8892" i="87"/>
  <c r="A8893" i="87"/>
  <c r="A8894" i="87"/>
  <c r="A8895" i="87"/>
  <c r="A8896" i="87"/>
  <c r="A8897" i="87"/>
  <c r="A8898" i="87"/>
  <c r="A8900" i="87"/>
  <c r="A8901" i="87"/>
  <c r="A8906" i="87"/>
  <c r="A8907" i="87"/>
  <c r="A8909" i="87"/>
  <c r="A8910" i="87"/>
  <c r="A8911" i="87"/>
  <c r="A8912" i="87"/>
  <c r="A8914" i="87"/>
  <c r="A8916" i="87"/>
  <c r="A8918" i="87"/>
  <c r="A8920" i="87"/>
  <c r="A8922" i="87"/>
  <c r="A8924" i="87"/>
  <c r="A8925" i="87"/>
  <c r="A8926" i="87"/>
  <c r="A8927" i="87"/>
  <c r="A8929" i="87"/>
  <c r="A8930" i="87"/>
  <c r="A8931" i="87"/>
  <c r="A8933" i="87"/>
  <c r="A8934" i="87"/>
  <c r="A8935" i="87"/>
  <c r="A8937" i="87"/>
  <c r="A8938" i="87"/>
  <c r="A8939" i="87"/>
  <c r="A8940" i="87"/>
  <c r="A8941" i="87"/>
  <c r="A8942" i="87"/>
  <c r="A8943" i="87"/>
  <c r="A8944" i="87"/>
  <c r="A8945" i="87"/>
  <c r="A8946" i="87"/>
  <c r="A8947" i="87"/>
  <c r="A8948" i="87"/>
  <c r="A8950" i="87"/>
  <c r="A8952" i="87"/>
  <c r="A8953" i="87"/>
  <c r="A8954" i="87"/>
  <c r="A8956" i="87"/>
  <c r="A8958" i="87"/>
  <c r="A8959" i="87"/>
  <c r="A8960" i="87"/>
  <c r="A8962" i="87"/>
  <c r="A8963" i="87"/>
  <c r="A8965" i="87"/>
  <c r="A8966" i="87"/>
  <c r="A8969" i="87"/>
  <c r="A8970" i="87"/>
  <c r="A8972" i="87"/>
  <c r="A8973" i="87"/>
  <c r="A8975" i="87"/>
  <c r="A8976" i="87"/>
  <c r="A8977" i="87"/>
  <c r="A8978" i="87"/>
  <c r="A8979" i="87"/>
  <c r="A8980" i="87"/>
  <c r="A8981" i="87"/>
  <c r="A8982" i="87"/>
  <c r="A8984" i="87"/>
  <c r="A8986" i="87"/>
  <c r="A8987" i="87"/>
  <c r="A8988" i="87"/>
  <c r="A8991" i="87"/>
  <c r="A8992" i="87"/>
  <c r="A8993" i="87"/>
  <c r="A8994" i="87"/>
  <c r="A8995" i="87"/>
  <c r="A8997" i="87"/>
  <c r="A8998" i="87"/>
  <c r="A8999" i="87"/>
  <c r="A9002" i="87"/>
  <c r="A9003" i="87"/>
  <c r="A9004" i="87"/>
  <c r="A9005" i="87"/>
  <c r="A9006" i="87"/>
  <c r="A9007" i="87"/>
  <c r="A9008" i="87"/>
  <c r="A9009" i="87"/>
  <c r="A9010" i="87"/>
  <c r="A9011" i="87"/>
  <c r="A9012" i="87"/>
  <c r="A9013" i="87"/>
  <c r="A9015" i="87"/>
  <c r="A9016" i="87"/>
  <c r="A9017" i="87"/>
  <c r="A9018" i="87"/>
  <c r="A9020" i="87"/>
  <c r="A9022" i="87"/>
  <c r="A9023" i="87"/>
  <c r="A9025" i="87"/>
  <c r="A9026" i="87"/>
  <c r="A9028" i="87"/>
  <c r="A9029" i="87"/>
  <c r="A9031" i="87"/>
  <c r="A9032" i="87"/>
  <c r="A9033" i="87"/>
  <c r="A9034" i="87"/>
  <c r="A9035" i="87"/>
  <c r="A9037" i="87"/>
  <c r="A9038" i="87"/>
  <c r="A9039" i="87"/>
  <c r="A9040" i="87"/>
  <c r="A9041" i="87"/>
  <c r="A9042" i="87"/>
  <c r="A9044" i="87"/>
  <c r="A9045" i="87"/>
  <c r="A9046" i="87"/>
  <c r="A9048" i="87"/>
  <c r="A9049" i="87"/>
  <c r="A9051" i="87"/>
  <c r="A9053" i="87"/>
  <c r="A9055" i="87"/>
  <c r="A9057" i="87"/>
  <c r="A9059" i="87"/>
  <c r="A9061" i="87"/>
  <c r="A9063" i="87"/>
  <c r="A9064" i="87"/>
  <c r="A9065" i="87"/>
  <c r="A9066" i="87"/>
  <c r="A9067" i="87"/>
  <c r="A9069" i="87"/>
  <c r="A9070" i="87"/>
  <c r="A9071" i="87"/>
  <c r="A9072" i="87"/>
  <c r="A9073" i="87"/>
  <c r="A9074" i="87"/>
  <c r="A9075" i="87"/>
  <c r="A9076" i="87"/>
  <c r="A9077" i="87"/>
  <c r="A9078" i="87"/>
  <c r="A9079" i="87"/>
  <c r="A9080" i="87"/>
  <c r="A9081" i="87"/>
  <c r="A9082" i="87"/>
  <c r="A9083" i="87"/>
  <c r="A9086" i="87"/>
  <c r="A9087" i="87"/>
  <c r="A9090" i="87"/>
  <c r="A9091" i="87"/>
  <c r="A9093" i="87"/>
  <c r="A9094" i="87"/>
  <c r="A9095" i="87"/>
  <c r="A9096" i="87"/>
  <c r="A9097" i="87"/>
  <c r="A9098" i="87"/>
  <c r="A9099" i="87"/>
  <c r="A9100" i="87"/>
  <c r="A9101" i="87"/>
  <c r="A9102" i="87"/>
  <c r="A9103" i="87"/>
  <c r="A9104" i="87"/>
  <c r="A9105" i="87"/>
  <c r="A9107" i="87"/>
  <c r="A9108" i="87"/>
  <c r="A9109" i="87"/>
  <c r="A9110" i="87"/>
  <c r="A9111" i="87"/>
  <c r="A9112" i="87"/>
  <c r="A9113" i="87"/>
  <c r="A9115" i="87"/>
  <c r="A9116" i="87"/>
  <c r="A9117" i="87"/>
  <c r="A9118" i="87"/>
  <c r="A9119" i="87"/>
  <c r="A9122" i="87"/>
  <c r="A9123" i="87"/>
  <c r="A9125" i="87"/>
  <c r="A9129" i="87"/>
  <c r="A9131" i="87"/>
  <c r="A9132" i="87"/>
  <c r="A9134" i="87"/>
  <c r="A9135" i="87"/>
  <c r="A9137" i="87"/>
  <c r="A9140" i="87"/>
  <c r="A9141" i="87"/>
  <c r="A9143" i="87"/>
  <c r="A9144" i="87"/>
  <c r="A9145" i="87"/>
  <c r="A9146" i="87"/>
  <c r="A9148" i="87"/>
  <c r="A9151" i="87"/>
  <c r="A9152" i="87"/>
  <c r="A9153" i="87"/>
  <c r="A9154" i="87"/>
  <c r="A9155" i="87"/>
  <c r="A9156" i="87"/>
  <c r="A9157" i="87"/>
  <c r="A9158" i="87"/>
  <c r="A9160" i="87"/>
  <c r="A9161" i="87"/>
  <c r="A9162" i="87"/>
  <c r="A9163" i="87"/>
  <c r="A9164" i="87"/>
  <c r="A9165" i="87"/>
  <c r="A9166" i="87"/>
  <c r="A9167" i="87"/>
  <c r="A9168" i="87"/>
  <c r="A9170" i="87"/>
  <c r="A9172" i="87"/>
  <c r="A9173" i="87"/>
  <c r="A9174" i="87"/>
  <c r="A9175" i="87"/>
  <c r="A9177" i="87"/>
  <c r="A9178" i="87"/>
  <c r="A9179" i="87"/>
  <c r="A9180" i="87"/>
  <c r="A9181" i="87"/>
  <c r="A9182" i="87"/>
  <c r="A9183" i="87"/>
  <c r="A9186" i="87"/>
  <c r="A9188" i="87"/>
  <c r="A9189" i="87"/>
  <c r="A9190" i="87"/>
  <c r="A9191" i="87"/>
  <c r="A9192" i="87"/>
  <c r="A9193" i="87"/>
  <c r="A9194" i="87"/>
  <c r="A9195" i="87"/>
  <c r="A9196" i="87"/>
  <c r="A9197" i="87"/>
  <c r="A9198" i="87"/>
  <c r="A9199" i="87"/>
  <c r="A9202" i="87"/>
  <c r="A9203" i="87"/>
  <c r="A9205" i="87"/>
  <c r="A9206" i="87"/>
  <c r="A9207" i="87"/>
  <c r="A9209" i="87"/>
  <c r="A9210" i="87"/>
  <c r="A9212" i="87"/>
  <c r="A9215" i="87"/>
  <c r="A9216" i="87"/>
  <c r="A9217" i="87"/>
  <c r="A9218" i="87"/>
  <c r="A9219" i="87"/>
  <c r="A9220" i="87"/>
  <c r="A9221" i="87"/>
  <c r="A9223" i="87"/>
  <c r="A9225" i="87"/>
  <c r="A9226" i="87"/>
  <c r="A9227" i="87"/>
  <c r="A9229" i="87"/>
  <c r="A9231" i="87"/>
  <c r="A9232" i="87"/>
  <c r="A9233" i="87"/>
  <c r="A9234" i="87"/>
  <c r="A9235" i="87"/>
  <c r="A9236" i="87"/>
  <c r="A9237" i="87"/>
  <c r="A9238" i="87"/>
  <c r="A9239" i="87"/>
  <c r="A9240" i="87"/>
  <c r="A9241" i="87"/>
  <c r="A9242" i="87"/>
  <c r="A9243" i="87"/>
  <c r="A9244" i="87"/>
  <c r="A9245" i="87"/>
  <c r="A9246" i="87"/>
  <c r="A9247" i="87"/>
  <c r="A9248" i="87"/>
  <c r="A9249" i="87"/>
  <c r="A9250" i="87"/>
  <c r="A9252" i="87"/>
  <c r="A9254" i="87"/>
  <c r="A9256" i="87"/>
  <c r="A9257" i="87"/>
  <c r="A9258" i="87"/>
  <c r="A9259" i="87"/>
  <c r="A9260" i="87"/>
  <c r="A9261" i="87"/>
  <c r="A9262" i="87"/>
  <c r="A9263" i="87"/>
  <c r="A9264" i="87"/>
  <c r="A9265" i="87"/>
  <c r="A9266" i="87"/>
  <c r="A9267" i="87"/>
  <c r="A9268" i="87"/>
  <c r="A9269" i="87"/>
  <c r="A9270" i="87"/>
  <c r="A9272" i="87"/>
  <c r="A9274" i="87"/>
  <c r="A9277" i="87"/>
  <c r="A9280" i="87"/>
  <c r="A9281" i="87"/>
  <c r="A9282" i="87"/>
  <c r="A9283" i="87"/>
  <c r="A9284" i="87"/>
  <c r="A9285" i="87"/>
  <c r="A9286" i="87"/>
  <c r="A9288" i="87"/>
  <c r="A9290" i="87"/>
  <c r="A9291" i="87"/>
  <c r="A9292" i="87"/>
  <c r="A9294" i="87"/>
  <c r="A9295" i="87"/>
  <c r="A9297" i="87"/>
  <c r="A9298" i="87"/>
  <c r="A9299" i="87"/>
  <c r="A9300" i="87"/>
  <c r="A9301" i="87"/>
  <c r="A9302" i="87"/>
  <c r="A9303" i="87"/>
  <c r="A9304" i="87"/>
  <c r="A9305" i="87"/>
  <c r="A9306" i="87"/>
  <c r="A9308" i="87"/>
  <c r="A9309" i="87"/>
  <c r="A9312" i="87"/>
  <c r="A9314" i="87"/>
  <c r="A9316" i="87"/>
  <c r="A9317" i="87"/>
  <c r="A9318" i="87"/>
  <c r="A9319" i="87"/>
  <c r="A9320" i="87"/>
  <c r="A9321" i="87"/>
  <c r="A9322" i="87"/>
  <c r="A9323" i="87"/>
  <c r="A9324" i="87"/>
  <c r="A9325" i="87"/>
  <c r="A9326" i="87"/>
  <c r="A9327" i="87"/>
  <c r="A9329" i="87"/>
  <c r="A9330" i="87"/>
  <c r="A9331" i="87"/>
  <c r="A9332" i="87"/>
  <c r="A9333" i="87"/>
  <c r="A9334" i="87"/>
  <c r="A9335" i="87"/>
  <c r="A9336" i="87"/>
  <c r="A9337" i="87"/>
  <c r="A9338" i="87"/>
  <c r="A9340" i="87"/>
  <c r="A9342" i="87"/>
  <c r="A9343" i="87"/>
  <c r="A9344" i="87"/>
  <c r="A9346" i="87"/>
  <c r="A9348" i="87"/>
  <c r="A9350" i="87"/>
  <c r="A9352" i="87"/>
  <c r="A9354" i="87"/>
  <c r="A9358" i="87"/>
  <c r="A9359" i="87"/>
  <c r="A9362" i="87"/>
  <c r="A9364" i="87"/>
  <c r="A9366" i="87"/>
  <c r="A9367" i="87"/>
  <c r="A9368" i="87"/>
  <c r="A9370" i="87"/>
  <c r="A9371" i="87"/>
  <c r="A9372" i="87"/>
  <c r="A9373" i="87"/>
  <c r="A9374" i="87"/>
  <c r="A9375" i="87"/>
  <c r="A9377" i="87"/>
  <c r="A9378" i="87"/>
  <c r="A9379" i="87"/>
  <c r="A9381" i="87"/>
  <c r="A9382" i="87"/>
  <c r="A9383" i="87"/>
  <c r="A9384" i="87"/>
  <c r="A9385" i="87"/>
  <c r="A9387" i="87"/>
  <c r="A9388" i="87"/>
  <c r="A9390" i="87"/>
  <c r="A9391" i="87"/>
  <c r="A9392" i="87"/>
  <c r="A9393" i="87"/>
  <c r="A9394" i="87"/>
  <c r="A9395" i="87"/>
  <c r="A9396" i="87"/>
  <c r="A9397" i="87"/>
  <c r="A9398" i="87"/>
  <c r="A9401" i="87"/>
  <c r="A9402" i="87"/>
  <c r="A9403" i="87"/>
  <c r="A9407" i="87"/>
  <c r="A9409" i="87"/>
  <c r="A9410" i="87"/>
  <c r="A9411" i="87"/>
  <c r="A9412" i="87"/>
  <c r="A9413" i="87"/>
  <c r="A9414" i="87"/>
  <c r="A9415" i="87"/>
  <c r="A9416" i="87"/>
  <c r="A9417" i="87"/>
  <c r="A9418" i="87"/>
  <c r="A9419" i="87"/>
  <c r="A9421" i="87"/>
  <c r="A9422" i="87"/>
  <c r="A9423" i="87"/>
  <c r="A9425" i="87"/>
  <c r="A9428" i="87"/>
  <c r="A9429" i="87"/>
  <c r="A9430" i="87"/>
  <c r="A9432" i="87"/>
  <c r="A9433" i="87"/>
  <c r="A9435" i="87"/>
  <c r="A9436" i="87"/>
  <c r="A9437" i="87"/>
  <c r="A9438" i="87"/>
  <c r="A9439" i="87"/>
  <c r="A9440" i="87"/>
  <c r="A9441" i="87"/>
  <c r="A9442" i="87"/>
  <c r="A9443" i="87"/>
  <c r="A9444" i="87"/>
  <c r="A9445" i="87"/>
  <c r="A9449" i="87"/>
  <c r="A9451" i="87"/>
  <c r="A9452" i="87"/>
  <c r="A9453" i="87"/>
  <c r="A9455" i="87"/>
  <c r="A9458" i="87"/>
  <c r="A9460" i="87"/>
  <c r="A9463" i="87"/>
  <c r="A9465" i="87"/>
  <c r="A9467" i="87"/>
  <c r="A9469" i="87"/>
  <c r="A9471" i="87"/>
  <c r="A9472" i="87"/>
  <c r="A9473" i="87"/>
  <c r="A9474" i="87"/>
  <c r="A9475" i="87"/>
  <c r="A9477" i="87"/>
  <c r="A9478" i="87"/>
  <c r="A9479" i="87"/>
  <c r="A9480" i="87"/>
  <c r="A9481" i="87"/>
  <c r="A9482" i="87"/>
  <c r="A9484" i="87"/>
  <c r="A9485" i="87"/>
  <c r="A9487" i="87"/>
  <c r="A9488" i="87"/>
  <c r="A9489" i="87"/>
  <c r="A9491" i="87"/>
  <c r="A9492" i="87"/>
  <c r="A9493" i="87"/>
  <c r="A9494" i="87"/>
  <c r="A9496" i="87"/>
  <c r="A9497" i="87"/>
  <c r="A9498" i="87"/>
  <c r="A9499" i="87"/>
  <c r="A9502" i="87"/>
  <c r="A9503" i="87"/>
  <c r="A9505" i="87"/>
  <c r="A9507" i="87"/>
  <c r="A9508" i="87"/>
  <c r="A9509" i="87"/>
  <c r="A9510" i="87"/>
  <c r="A9511" i="87"/>
  <c r="A9513" i="87"/>
  <c r="A9514" i="87"/>
  <c r="A9515" i="87"/>
  <c r="A9516" i="87"/>
  <c r="A9517" i="87"/>
  <c r="A9518" i="87"/>
  <c r="A9519" i="87"/>
  <c r="A9520" i="87"/>
  <c r="A9522" i="87"/>
  <c r="A9524" i="87"/>
  <c r="A9525" i="87"/>
  <c r="A9526" i="87"/>
  <c r="A9527" i="87"/>
  <c r="A9528" i="87"/>
  <c r="A9529" i="87"/>
  <c r="A9530" i="87"/>
  <c r="A9531" i="87"/>
  <c r="A9533" i="87"/>
  <c r="A9534" i="87"/>
  <c r="A9535" i="87"/>
  <c r="A9536" i="87"/>
  <c r="A9537" i="87"/>
  <c r="A9538" i="87"/>
  <c r="A9540" i="87"/>
  <c r="A9541" i="87"/>
  <c r="A9544" i="87"/>
  <c r="A9545" i="87"/>
  <c r="A9546" i="87"/>
  <c r="A9547" i="87"/>
  <c r="A9549" i="87"/>
  <c r="A9550" i="87"/>
  <c r="A9552" i="87"/>
  <c r="A9553" i="87"/>
  <c r="A9554" i="87"/>
  <c r="A9555" i="87"/>
  <c r="A9557" i="87"/>
  <c r="A9558" i="87"/>
  <c r="A9559" i="87"/>
  <c r="A9560" i="87"/>
  <c r="A9562" i="87"/>
  <c r="A9563" i="87"/>
  <c r="A9564" i="87"/>
  <c r="A9565" i="87"/>
  <c r="A9566" i="87"/>
  <c r="A9567" i="87"/>
  <c r="A9569" i="87"/>
  <c r="A9570" i="87"/>
  <c r="A9571" i="87"/>
  <c r="A9573" i="87"/>
  <c r="A9574" i="87"/>
  <c r="A9575" i="87"/>
  <c r="A9576" i="87"/>
  <c r="A9577" i="87"/>
  <c r="A9578" i="87"/>
  <c r="A9579" i="87"/>
  <c r="A9581" i="87"/>
  <c r="A9582" i="87"/>
  <c r="A9583" i="87"/>
  <c r="A9584" i="87"/>
  <c r="A9585" i="87"/>
  <c r="A9586" i="87"/>
  <c r="A9587" i="87"/>
  <c r="A9589" i="87"/>
  <c r="A9590" i="87"/>
  <c r="A9591" i="87"/>
  <c r="A9592" i="87"/>
  <c r="A9593" i="87"/>
  <c r="A9594" i="87"/>
  <c r="A9595" i="87"/>
  <c r="A9596" i="87"/>
  <c r="A9597" i="87"/>
  <c r="A9598" i="87"/>
  <c r="A9600" i="87"/>
  <c r="A9601" i="87"/>
  <c r="A9602" i="87"/>
  <c r="A9604" i="87"/>
  <c r="A9606" i="87"/>
  <c r="A9607" i="87"/>
  <c r="A9609" i="87"/>
  <c r="A9610" i="87"/>
  <c r="A9611" i="87"/>
  <c r="A9614" i="87"/>
  <c r="A9615" i="87"/>
  <c r="A9616" i="87"/>
  <c r="A9617" i="87"/>
  <c r="A9618" i="87"/>
  <c r="A9619" i="87"/>
  <c r="A9621" i="87"/>
  <c r="A9622" i="87"/>
  <c r="A9624" i="87"/>
  <c r="A9626" i="87"/>
  <c r="A9627" i="87"/>
  <c r="A9628" i="87"/>
  <c r="A9629" i="87"/>
  <c r="A9630" i="87"/>
  <c r="A9631" i="87"/>
  <c r="A9632" i="87"/>
  <c r="A9634" i="87"/>
  <c r="A9636" i="87"/>
  <c r="A9638" i="87"/>
  <c r="A9640" i="87"/>
  <c r="A9643" i="87"/>
  <c r="A9645" i="87"/>
  <c r="A9646" i="87"/>
  <c r="A9647" i="87"/>
  <c r="A9649" i="87"/>
  <c r="A9651" i="87"/>
  <c r="A9653" i="87"/>
  <c r="A9654" i="87"/>
  <c r="A9655" i="87"/>
  <c r="A9656" i="87"/>
  <c r="A9657" i="87"/>
  <c r="A9658" i="87"/>
  <c r="A9659" i="87"/>
  <c r="A9660" i="87"/>
  <c r="A9661" i="87"/>
  <c r="A9663" i="87"/>
  <c r="A9664" i="87"/>
  <c r="A9665" i="87"/>
  <c r="A9666" i="87"/>
  <c r="A9667" i="87"/>
  <c r="A9668" i="87"/>
  <c r="A9669" i="87"/>
  <c r="A9670" i="87"/>
  <c r="A9671" i="87"/>
  <c r="A9672" i="87"/>
  <c r="A9674" i="87"/>
  <c r="A9678" i="87"/>
  <c r="A9680" i="87"/>
  <c r="A9681" i="87"/>
  <c r="A9682" i="87"/>
  <c r="A9689" i="87"/>
  <c r="A9690" i="87"/>
  <c r="A9691" i="87"/>
  <c r="A9692" i="87"/>
  <c r="A9693" i="87"/>
  <c r="A9694" i="87"/>
  <c r="A9695" i="87"/>
  <c r="A9696" i="87"/>
  <c r="A9697" i="87"/>
  <c r="A9698" i="87"/>
  <c r="A9699" i="87"/>
  <c r="A9700" i="87"/>
  <c r="A9701" i="87"/>
  <c r="A9702" i="87"/>
  <c r="A9703" i="87"/>
  <c r="A9704" i="87"/>
  <c r="A9705" i="87"/>
  <c r="A9706" i="87"/>
  <c r="A9707" i="87"/>
  <c r="A9708" i="87"/>
  <c r="A9710" i="87"/>
  <c r="A9711" i="87"/>
  <c r="A9712" i="87"/>
  <c r="A9713" i="87"/>
  <c r="A9714" i="87"/>
  <c r="A9716" i="87"/>
  <c r="A9717" i="87"/>
  <c r="A9718" i="87"/>
  <c r="A9719" i="87"/>
  <c r="A9720" i="87"/>
  <c r="A9721" i="87"/>
  <c r="A9723" i="87"/>
  <c r="A9724" i="87"/>
  <c r="A9725" i="87"/>
  <c r="A9726" i="87"/>
  <c r="A9727" i="87"/>
  <c r="A9728" i="87"/>
  <c r="A9729" i="87"/>
  <c r="A9730" i="87"/>
  <c r="A9731" i="87"/>
  <c r="A9732" i="87"/>
  <c r="A9733" i="87"/>
  <c r="A9734" i="87"/>
  <c r="A9735" i="87"/>
  <c r="A9739" i="87"/>
  <c r="A9741" i="87"/>
  <c r="A9742" i="87"/>
  <c r="A9743" i="87"/>
  <c r="A9744" i="87"/>
  <c r="A9745" i="87"/>
  <c r="A9746" i="87"/>
  <c r="A9747" i="87"/>
  <c r="A9748" i="87"/>
  <c r="A9749" i="87"/>
  <c r="A9750" i="87"/>
  <c r="A9751" i="87"/>
  <c r="A9752" i="87"/>
  <c r="A9753" i="87"/>
  <c r="A9756" i="87"/>
  <c r="A9758" i="87"/>
  <c r="A9759" i="87"/>
  <c r="A9760" i="87"/>
  <c r="A9761" i="87"/>
  <c r="A9762" i="87"/>
  <c r="A9763" i="87"/>
  <c r="A9764" i="87"/>
  <c r="A9765" i="87"/>
  <c r="A9767" i="87"/>
  <c r="A9768" i="87"/>
  <c r="A9769" i="87"/>
  <c r="A9771" i="87"/>
  <c r="A9773" i="87"/>
  <c r="A9776" i="87"/>
  <c r="A9777" i="87"/>
  <c r="A9778" i="87"/>
  <c r="A9780" i="87"/>
  <c r="A9781" i="87"/>
  <c r="A9782" i="87"/>
  <c r="A9785" i="87"/>
  <c r="A9787" i="87"/>
  <c r="A9789" i="87"/>
  <c r="A9791" i="87"/>
  <c r="A9793" i="87"/>
  <c r="A9795" i="87"/>
  <c r="A9797" i="87"/>
  <c r="A9798" i="87"/>
  <c r="A9799" i="87"/>
  <c r="A9800" i="87"/>
  <c r="A9801" i="87"/>
  <c r="A9802" i="87"/>
  <c r="A9803" i="87"/>
  <c r="A9804" i="87"/>
  <c r="A9805" i="87"/>
  <c r="A9806" i="87"/>
  <c r="A9807" i="87"/>
  <c r="A9808" i="87"/>
  <c r="A9809" i="87"/>
  <c r="A9810" i="87"/>
  <c r="A9811" i="87"/>
  <c r="A9812" i="87"/>
  <c r="A9813" i="87"/>
  <c r="A9814" i="87"/>
  <c r="A9815" i="87"/>
  <c r="A9816" i="87"/>
  <c r="A9818" i="87"/>
  <c r="A9819" i="87"/>
  <c r="A9821" i="87"/>
  <c r="A9823" i="87"/>
  <c r="A9824" i="87"/>
  <c r="A9826" i="87"/>
  <c r="A9828" i="87"/>
  <c r="A9829" i="87"/>
  <c r="A9830" i="87"/>
  <c r="A9831" i="87"/>
  <c r="A9832" i="87"/>
  <c r="A9833" i="87"/>
  <c r="A9834" i="87"/>
  <c r="A9835" i="87"/>
  <c r="A9836" i="87"/>
  <c r="A9838" i="87"/>
  <c r="A9839" i="87"/>
  <c r="A9840" i="87"/>
  <c r="A9841" i="87"/>
  <c r="A9842" i="87"/>
  <c r="A9843" i="87"/>
  <c r="A9844" i="87"/>
  <c r="A9846" i="87"/>
  <c r="A9847" i="87"/>
  <c r="A9848" i="87"/>
  <c r="A9849" i="87"/>
  <c r="A9850" i="87"/>
  <c r="A9851" i="87"/>
  <c r="A9853" i="87"/>
  <c r="A9857" i="87"/>
  <c r="A9858" i="87"/>
  <c r="A9859" i="87"/>
  <c r="A9860" i="87"/>
  <c r="A9861" i="87"/>
  <c r="A9862" i="87"/>
  <c r="A9863" i="87"/>
  <c r="A9864" i="87"/>
  <c r="A9868" i="87"/>
  <c r="A9869" i="87"/>
  <c r="A9870" i="87"/>
  <c r="A9871" i="87"/>
  <c r="A9872" i="87"/>
  <c r="A9873" i="87"/>
  <c r="A9874" i="87"/>
  <c r="A9875" i="87"/>
  <c r="A9877" i="87"/>
  <c r="A9878" i="87"/>
  <c r="A9879" i="87"/>
  <c r="A9880" i="87"/>
  <c r="A9881" i="87"/>
  <c r="A9882" i="87"/>
  <c r="A9883" i="87"/>
  <c r="A9884" i="87"/>
  <c r="A9886" i="87"/>
  <c r="A9887" i="87"/>
  <c r="A9888" i="87"/>
  <c r="A9889" i="87"/>
  <c r="A9890" i="87"/>
  <c r="A9891" i="87"/>
  <c r="A9893" i="87"/>
  <c r="A9895" i="87"/>
  <c r="A9898" i="87"/>
  <c r="A9899" i="87"/>
  <c r="A9900" i="87"/>
  <c r="A9901" i="87"/>
  <c r="A9902" i="87"/>
  <c r="A9903" i="87"/>
  <c r="A9904" i="87"/>
  <c r="A9905" i="87"/>
  <c r="A9906" i="87"/>
  <c r="A9907" i="87"/>
  <c r="A9908" i="87"/>
  <c r="A9909" i="87"/>
  <c r="A9910" i="87"/>
  <c r="A9911" i="87"/>
  <c r="A9912" i="87"/>
  <c r="A9913" i="87"/>
  <c r="A9914" i="87"/>
  <c r="A9915" i="87"/>
  <c r="A9916" i="87"/>
  <c r="A9917" i="87"/>
  <c r="A9919" i="87"/>
  <c r="A9920" i="87"/>
  <c r="A9921" i="87"/>
  <c r="A9922" i="87"/>
  <c r="A9923" i="87"/>
  <c r="A9924" i="87"/>
  <c r="A9925" i="87"/>
  <c r="A9926" i="87"/>
  <c r="A9927" i="87"/>
  <c r="A9928" i="87"/>
  <c r="A9929" i="87"/>
  <c r="A9930" i="87"/>
  <c r="A9931" i="87"/>
  <c r="A9932" i="87"/>
  <c r="A9933" i="87"/>
  <c r="A9934" i="87"/>
  <c r="A9935" i="87"/>
  <c r="A9936" i="87"/>
  <c r="A9937" i="87"/>
  <c r="A9938" i="87"/>
  <c r="A9939" i="87"/>
  <c r="A9940" i="87"/>
  <c r="A9941" i="87"/>
  <c r="A9943" i="87"/>
  <c r="A9945" i="87"/>
  <c r="A9946" i="87"/>
  <c r="A9948" i="87"/>
  <c r="A9949" i="87"/>
  <c r="A9952" i="87"/>
  <c r="A9953" i="87"/>
  <c r="A9954" i="87"/>
  <c r="A9955" i="87"/>
  <c r="A9956" i="87"/>
  <c r="A9957" i="87"/>
  <c r="A9958" i="87"/>
  <c r="A9959" i="87"/>
  <c r="A9960" i="87"/>
  <c r="A9961" i="87"/>
  <c r="A9963" i="87"/>
  <c r="A9964" i="87"/>
  <c r="A9965" i="87"/>
  <c r="A9966" i="87"/>
  <c r="A9969" i="87"/>
  <c r="A9970" i="87"/>
  <c r="A9972" i="87"/>
  <c r="A9973" i="87"/>
  <c r="A9975" i="87"/>
  <c r="A9976" i="87"/>
  <c r="A9978" i="87"/>
  <c r="A9979" i="87"/>
  <c r="A9980" i="87"/>
  <c r="A9981" i="87"/>
  <c r="A9982" i="87"/>
  <c r="A9983" i="87"/>
  <c r="A9984" i="87"/>
  <c r="A9985" i="87"/>
  <c r="A9986" i="87"/>
  <c r="A9987" i="87"/>
  <c r="A9988" i="87"/>
  <c r="A9990" i="87"/>
  <c r="A9991" i="87"/>
  <c r="A9992" i="87"/>
  <c r="A9993" i="87"/>
  <c r="A9994" i="87"/>
  <c r="A9995" i="87"/>
  <c r="A9996" i="87"/>
  <c r="A9997" i="87"/>
  <c r="A9998" i="87"/>
  <c r="A9999" i="87"/>
  <c r="A10000" i="87"/>
  <c r="A10001" i="87"/>
  <c r="A10002" i="87"/>
  <c r="A10004" i="87"/>
  <c r="A10006" i="87"/>
  <c r="A10007" i="87"/>
  <c r="A10009" i="87"/>
  <c r="A10012" i="87"/>
  <c r="A10014" i="87"/>
  <c r="A10015" i="87"/>
  <c r="A10017" i="87"/>
  <c r="A10019" i="87"/>
  <c r="A10021" i="87"/>
  <c r="A10022" i="87"/>
  <c r="A10023" i="87"/>
  <c r="A10024" i="87"/>
  <c r="A10025" i="87"/>
  <c r="A10026" i="87"/>
  <c r="A10027" i="87"/>
  <c r="A10029" i="87"/>
  <c r="A10031" i="87"/>
  <c r="A10032" i="87"/>
  <c r="A10034" i="87"/>
  <c r="A10035" i="87"/>
  <c r="A10037" i="87"/>
  <c r="A10038" i="87"/>
  <c r="A10039" i="87"/>
  <c r="A10040" i="87"/>
  <c r="A10041" i="87"/>
  <c r="A10042" i="87"/>
  <c r="A10043" i="87"/>
  <c r="A10045" i="87"/>
  <c r="A10046" i="87"/>
  <c r="A10047" i="87"/>
  <c r="A10048" i="87"/>
  <c r="A10049" i="87"/>
  <c r="A10050" i="87"/>
  <c r="A10052" i="87"/>
  <c r="A10053" i="87"/>
  <c r="A10055" i="87"/>
  <c r="A10057" i="87"/>
  <c r="A10058" i="87"/>
  <c r="A10059" i="87"/>
  <c r="A10060" i="87"/>
  <c r="A10061" i="87"/>
  <c r="A10063" i="87"/>
  <c r="A10064" i="87"/>
  <c r="A10065" i="87"/>
  <c r="A10066" i="87"/>
  <c r="A10067" i="87"/>
  <c r="A10068" i="87"/>
  <c r="A10069" i="87"/>
  <c r="A10070" i="87"/>
  <c r="A10072" i="87"/>
  <c r="A10073" i="87"/>
  <c r="A10074" i="87"/>
  <c r="A10075" i="87"/>
  <c r="A10076" i="87"/>
  <c r="A10077" i="87"/>
  <c r="A10080" i="87"/>
  <c r="A10082" i="87"/>
  <c r="A10084" i="87"/>
  <c r="A10085" i="87"/>
  <c r="A10086" i="87"/>
  <c r="A10088" i="87"/>
  <c r="A10089" i="87"/>
  <c r="A10090" i="87"/>
  <c r="A10091" i="87"/>
  <c r="A10092" i="87"/>
  <c r="A10094" i="87"/>
  <c r="A10096" i="87"/>
  <c r="A10097" i="87"/>
  <c r="A10098" i="87"/>
  <c r="A10100" i="87"/>
  <c r="A10102" i="87"/>
  <c r="A10104" i="87"/>
  <c r="A10106" i="87"/>
  <c r="A10108" i="87"/>
  <c r="A10110" i="87"/>
  <c r="A10112" i="87"/>
  <c r="A10113" i="87"/>
  <c r="A10115" i="87"/>
  <c r="A10117" i="87"/>
  <c r="A10118" i="87"/>
  <c r="A10120" i="87"/>
  <c r="A10122" i="87"/>
  <c r="A10124" i="87"/>
  <c r="A10125" i="87"/>
  <c r="A10127" i="87"/>
  <c r="A10128" i="87"/>
  <c r="A10129" i="87"/>
  <c r="A10130" i="87"/>
  <c r="A10135" i="87"/>
  <c r="A10137" i="87"/>
  <c r="A10139" i="87"/>
  <c r="A10141" i="87"/>
  <c r="A10143" i="87"/>
  <c r="A10145" i="87"/>
  <c r="A10147" i="87"/>
  <c r="A10149" i="87"/>
  <c r="A10150" i="87"/>
  <c r="A10151" i="87"/>
  <c r="A10152" i="87"/>
  <c r="A10153" i="87"/>
  <c r="A10154" i="87"/>
  <c r="A10156" i="87"/>
  <c r="A10157" i="87"/>
  <c r="A10158" i="87"/>
  <c r="A10160" i="87"/>
  <c r="A10162" i="87"/>
  <c r="A10163" i="87"/>
  <c r="A10165" i="87"/>
  <c r="A10166" i="87"/>
  <c r="A10167" i="87"/>
  <c r="A10168" i="87"/>
  <c r="A10169" i="87"/>
  <c r="A10170" i="87"/>
  <c r="A10171" i="87"/>
  <c r="A10172" i="87"/>
  <c r="A10173" i="87"/>
  <c r="A10174" i="87"/>
  <c r="A10175" i="87"/>
  <c r="A10176" i="87"/>
  <c r="A10177" i="87"/>
  <c r="A10181" i="87"/>
  <c r="A10184" i="87"/>
  <c r="A10185" i="87"/>
  <c r="A10186" i="87"/>
  <c r="A10188" i="87"/>
  <c r="A10189" i="87"/>
  <c r="A10191" i="87"/>
  <c r="A10193" i="87"/>
  <c r="A10194" i="87"/>
  <c r="A10195" i="87"/>
  <c r="A10198" i="87"/>
  <c r="A10199" i="87"/>
  <c r="A10201" i="87"/>
  <c r="A10202" i="87"/>
  <c r="A10203" i="87"/>
  <c r="A10204" i="87"/>
  <c r="A10205" i="87"/>
  <c r="A10207" i="87"/>
  <c r="A10208" i="87"/>
  <c r="A10209" i="87"/>
  <c r="A10210" i="87"/>
  <c r="A10212" i="87"/>
  <c r="A10213" i="87"/>
  <c r="A10215" i="87"/>
  <c r="A10216" i="87"/>
  <c r="A10217" i="87"/>
  <c r="A10218" i="87"/>
  <c r="A10219" i="87"/>
  <c r="A10220" i="87"/>
  <c r="A10221" i="87"/>
  <c r="A10222" i="87"/>
  <c r="A10223" i="87"/>
  <c r="A10224" i="87"/>
  <c r="A10230" i="87"/>
  <c r="A10231" i="87"/>
  <c r="A10232" i="87"/>
  <c r="A10233" i="87"/>
  <c r="A10235" i="87"/>
  <c r="A10236" i="87"/>
  <c r="A10238" i="87"/>
  <c r="A10240" i="87"/>
  <c r="A10242" i="87"/>
  <c r="A10243" i="87"/>
  <c r="A10244" i="87"/>
  <c r="A10245" i="87"/>
  <c r="A10248" i="87"/>
  <c r="A10249" i="87"/>
  <c r="A10253" i="87"/>
  <c r="A10255" i="87"/>
  <c r="A10257" i="87"/>
  <c r="A10260" i="87"/>
  <c r="A10263" i="87"/>
  <c r="A10265" i="87"/>
  <c r="A10268" i="87"/>
  <c r="A10271" i="87"/>
  <c r="A10273" i="87"/>
  <c r="A10274" i="87"/>
  <c r="A10275" i="87"/>
  <c r="A10276" i="87"/>
  <c r="A10277" i="87"/>
  <c r="A10279" i="87"/>
  <c r="A10281" i="87"/>
  <c r="A10282" i="87"/>
  <c r="A10283" i="87"/>
  <c r="A10285" i="87"/>
  <c r="A10287" i="87"/>
  <c r="A10288" i="87"/>
  <c r="A10289" i="87"/>
  <c r="A10290" i="87"/>
  <c r="A10291" i="87"/>
  <c r="A10292" i="87"/>
  <c r="A10294" i="87"/>
  <c r="A10295" i="87"/>
  <c r="A10296" i="87"/>
  <c r="A10297" i="87"/>
  <c r="A10298" i="87"/>
  <c r="A10299" i="87"/>
  <c r="A10300" i="87"/>
  <c r="A10301" i="87"/>
  <c r="A10303" i="87"/>
  <c r="A10304" i="87"/>
  <c r="A10305" i="87"/>
  <c r="A10306" i="87"/>
  <c r="A10307" i="87"/>
  <c r="A10308" i="87"/>
  <c r="A10309" i="87"/>
  <c r="A10310" i="87"/>
  <c r="A10311" i="87"/>
  <c r="A10313" i="87"/>
  <c r="A10314" i="87"/>
  <c r="A10315" i="87"/>
  <c r="A10316" i="87"/>
  <c r="A10318" i="87"/>
  <c r="A10319" i="87"/>
  <c r="A10320" i="87"/>
  <c r="A10321" i="87"/>
  <c r="A10322" i="87"/>
  <c r="A10323" i="87"/>
  <c r="A10325" i="87"/>
  <c r="A10326" i="87"/>
  <c r="A10327" i="87"/>
  <c r="A10328" i="87"/>
  <c r="A10330" i="87"/>
  <c r="A10331" i="87"/>
  <c r="A10332" i="87"/>
  <c r="A10333" i="87"/>
  <c r="A10334" i="87"/>
  <c r="A10335" i="87"/>
  <c r="A10337" i="87"/>
  <c r="A10338" i="87"/>
  <c r="A10339" i="87"/>
  <c r="A10340" i="87"/>
  <c r="A10342" i="87"/>
  <c r="A10343" i="87"/>
  <c r="A10344" i="87"/>
  <c r="A10345" i="87"/>
  <c r="A10346" i="87"/>
  <c r="A10347" i="87"/>
  <c r="A10348" i="87"/>
  <c r="A10349" i="87"/>
  <c r="A10350" i="87"/>
  <c r="A10352" i="87"/>
  <c r="A10354" i="87"/>
  <c r="A10356" i="87"/>
  <c r="A10357" i="87"/>
  <c r="A10358" i="87"/>
  <c r="A10359" i="87"/>
  <c r="A10360" i="87"/>
  <c r="A10361" i="87"/>
  <c r="A10362" i="87"/>
  <c r="A10363" i="87"/>
  <c r="A10365" i="87"/>
  <c r="A10366" i="87"/>
  <c r="A10367" i="87"/>
  <c r="A10368" i="87"/>
  <c r="A10369" i="87"/>
  <c r="A10370" i="87"/>
  <c r="A10371" i="87"/>
  <c r="A10372" i="87"/>
  <c r="A10373" i="87"/>
  <c r="A10374" i="87"/>
  <c r="A10375" i="87"/>
  <c r="A10376" i="87"/>
  <c r="A10377" i="87"/>
  <c r="A10379" i="87"/>
  <c r="A10381" i="87"/>
  <c r="A10382" i="87"/>
  <c r="A10383" i="87"/>
  <c r="A10384" i="87"/>
  <c r="A10385" i="87"/>
  <c r="A10387" i="87"/>
  <c r="A10388" i="87"/>
  <c r="A10390" i="87"/>
  <c r="A10392" i="87"/>
  <c r="A10393" i="87"/>
  <c r="A10394" i="87"/>
  <c r="A10395" i="87"/>
  <c r="A10396" i="87"/>
  <c r="A10397" i="87"/>
  <c r="A10399" i="87"/>
  <c r="A10401" i="87"/>
  <c r="A10402" i="87"/>
  <c r="A10403" i="87"/>
  <c r="A10406" i="87"/>
  <c r="A10407" i="87"/>
  <c r="A10409" i="87"/>
  <c r="A10411" i="87"/>
  <c r="A10412" i="87"/>
  <c r="A10413" i="87"/>
  <c r="A10414" i="87"/>
  <c r="A10415" i="87"/>
  <c r="A10416" i="87"/>
  <c r="A10417" i="87"/>
  <c r="A10418" i="87"/>
  <c r="A10419" i="87"/>
  <c r="A10420" i="87"/>
  <c r="A10421" i="87"/>
  <c r="A10422" i="87"/>
  <c r="A10424" i="87"/>
  <c r="A10425" i="87"/>
  <c r="A10426" i="87"/>
  <c r="A10427" i="87"/>
  <c r="A10428" i="87"/>
  <c r="A10429" i="87"/>
  <c r="A10430" i="87"/>
  <c r="A10431" i="87"/>
  <c r="A10432" i="87"/>
  <c r="A10433" i="87"/>
  <c r="A10434" i="87"/>
  <c r="A10435" i="87"/>
  <c r="A10436" i="87"/>
  <c r="A10438" i="87"/>
  <c r="A10439" i="87"/>
  <c r="A10440" i="87"/>
  <c r="A10441" i="87"/>
  <c r="A10442" i="87"/>
  <c r="A10443" i="87"/>
  <c r="A10444" i="87"/>
  <c r="A10445" i="87"/>
  <c r="A10446" i="87"/>
  <c r="A10448" i="87"/>
  <c r="A10449" i="87"/>
  <c r="A10450" i="87"/>
  <c r="A10451" i="87"/>
  <c r="A10452" i="87"/>
  <c r="A10453" i="87"/>
  <c r="A10454" i="87"/>
  <c r="A10455" i="87"/>
  <c r="A10456" i="87"/>
  <c r="A10457" i="87"/>
  <c r="A10459" i="87"/>
  <c r="A10460" i="87"/>
  <c r="A10461" i="87"/>
  <c r="A10462" i="87"/>
  <c r="A10463" i="87"/>
  <c r="A10464" i="87"/>
  <c r="A10465" i="87"/>
  <c r="A10466" i="87"/>
  <c r="A10467" i="87"/>
  <c r="A10468" i="87"/>
  <c r="A10469" i="87"/>
  <c r="A10470" i="87"/>
  <c r="A10471" i="87"/>
  <c r="A10472" i="87"/>
  <c r="A10473" i="87"/>
  <c r="A10475" i="87"/>
  <c r="A10476" i="87"/>
  <c r="A10477" i="87"/>
  <c r="A10479" i="87"/>
  <c r="A10481" i="87"/>
  <c r="A10483" i="87"/>
  <c r="A10485" i="87"/>
  <c r="A10488" i="87"/>
  <c r="A10489" i="87"/>
  <c r="A10491" i="87"/>
  <c r="A10492" i="87"/>
  <c r="A10493" i="87"/>
  <c r="A10494" i="87"/>
  <c r="A10495" i="87"/>
  <c r="A10496" i="87"/>
  <c r="A10497" i="87"/>
  <c r="A10498" i="87"/>
  <c r="A10500" i="87"/>
  <c r="A10501" i="87"/>
  <c r="A10502" i="87"/>
  <c r="A10503" i="87"/>
  <c r="A10504" i="87"/>
  <c r="A10505" i="87"/>
  <c r="A10506" i="87"/>
  <c r="A10509" i="87"/>
  <c r="A10511" i="87"/>
  <c r="A10512" i="87"/>
  <c r="A10513" i="87"/>
  <c r="A10514" i="87"/>
  <c r="A10515" i="87"/>
  <c r="A10517" i="87"/>
  <c r="A10518" i="87"/>
  <c r="A10519" i="87"/>
  <c r="A10521" i="87"/>
  <c r="A10522" i="87"/>
  <c r="A10524" i="87"/>
  <c r="A10525" i="87"/>
  <c r="A10527" i="87"/>
  <c r="A10528" i="87"/>
  <c r="A10529" i="87"/>
  <c r="A10530" i="87"/>
  <c r="A10532" i="87"/>
  <c r="A10533" i="87"/>
  <c r="A10534" i="87"/>
  <c r="A10535" i="87"/>
  <c r="A10537" i="87"/>
  <c r="A10539" i="87"/>
  <c r="A10540" i="87"/>
  <c r="A10544" i="87"/>
  <c r="A10545" i="87"/>
  <c r="A10546" i="87"/>
  <c r="A10547" i="87"/>
  <c r="A10548" i="87"/>
  <c r="A10550" i="87"/>
  <c r="A10551" i="87"/>
  <c r="A10553" i="87"/>
  <c r="A10554" i="87"/>
  <c r="A10556" i="87"/>
  <c r="A10557" i="87"/>
  <c r="A10559" i="87"/>
  <c r="A10561" i="87"/>
  <c r="A10563" i="87"/>
  <c r="A10564" i="87"/>
  <c r="A10565" i="87"/>
  <c r="A10567" i="87"/>
  <c r="A10568" i="87"/>
  <c r="A10569" i="87"/>
  <c r="A10570" i="87"/>
  <c r="A10571" i="87"/>
  <c r="A10573" i="87"/>
  <c r="A10575" i="87"/>
  <c r="A10577" i="87"/>
  <c r="A10578" i="87"/>
  <c r="A10579" i="87"/>
  <c r="A10580" i="87"/>
  <c r="A10581" i="87"/>
  <c r="A10582" i="87"/>
  <c r="A10583" i="87"/>
  <c r="A10584" i="87"/>
  <c r="A10586" i="87"/>
  <c r="A10587" i="87"/>
  <c r="A10589" i="87"/>
  <c r="A10592" i="87"/>
  <c r="A10594" i="87"/>
  <c r="A10596" i="87"/>
  <c r="A10598" i="87"/>
  <c r="A10600" i="87"/>
  <c r="A10602" i="87"/>
  <c r="A10604" i="87"/>
  <c r="A10605" i="87"/>
  <c r="A10608" i="87"/>
  <c r="A10609" i="87"/>
  <c r="A10611" i="87"/>
  <c r="A10613" i="87"/>
  <c r="A10615" i="87"/>
  <c r="A10616" i="87"/>
  <c r="A10617" i="87"/>
  <c r="A10618" i="87"/>
  <c r="A10619" i="87"/>
  <c r="A10621" i="87"/>
  <c r="A10622" i="87"/>
  <c r="A10623" i="87"/>
  <c r="A10624" i="87"/>
  <c r="A10625" i="87"/>
  <c r="A10627" i="87"/>
  <c r="A10629" i="87"/>
  <c r="A10631" i="87"/>
  <c r="A10632" i="87"/>
  <c r="A10634" i="87"/>
  <c r="A10635" i="87"/>
  <c r="A10636" i="87"/>
  <c r="A10637" i="87"/>
  <c r="A10638" i="87"/>
  <c r="A10639" i="87"/>
  <c r="A10641" i="87"/>
  <c r="A10644" i="87"/>
  <c r="A10646" i="87"/>
  <c r="A10648" i="87"/>
  <c r="A10650" i="87"/>
  <c r="A10652" i="87"/>
  <c r="A10654" i="87"/>
  <c r="A10656" i="87"/>
  <c r="A10657" i="87"/>
  <c r="A10658" i="87"/>
  <c r="A10659" i="87"/>
  <c r="A10662" i="87"/>
  <c r="A10663" i="87"/>
  <c r="A10664" i="87"/>
  <c r="A10666" i="87"/>
  <c r="A10667" i="87"/>
  <c r="A10668" i="87"/>
  <c r="A10669" i="87"/>
  <c r="A10670" i="87"/>
  <c r="A10671" i="87"/>
  <c r="A10672" i="87"/>
  <c r="A10673" i="87"/>
  <c r="A10674" i="87"/>
  <c r="A10675" i="87"/>
  <c r="A10676" i="87"/>
  <c r="A10677" i="87"/>
  <c r="A10679" i="87"/>
  <c r="A10681" i="87"/>
  <c r="A10683" i="87"/>
  <c r="A10685" i="87"/>
  <c r="A10687" i="87"/>
  <c r="A10689" i="87"/>
  <c r="A10691" i="87"/>
  <c r="A10692" i="87"/>
  <c r="A10694" i="87"/>
  <c r="A10696" i="87"/>
  <c r="A10697" i="87"/>
  <c r="A10699" i="87"/>
  <c r="A10701" i="87"/>
  <c r="A10703" i="87"/>
  <c r="A10705" i="87"/>
  <c r="A10707" i="87"/>
  <c r="A10708" i="87"/>
  <c r="A10710" i="87"/>
  <c r="A10711" i="87"/>
  <c r="A10712" i="87"/>
  <c r="A10714" i="87"/>
  <c r="A10715" i="87"/>
  <c r="A10716" i="87"/>
  <c r="A10717" i="87"/>
  <c r="A10719" i="87"/>
  <c r="A10720" i="87"/>
  <c r="A10721" i="87"/>
  <c r="A10722" i="87"/>
  <c r="A10723" i="87"/>
  <c r="A10726" i="87"/>
  <c r="A10727" i="87"/>
  <c r="A10728" i="87"/>
  <c r="A10729" i="87"/>
  <c r="A10730" i="87"/>
  <c r="A10731" i="87"/>
  <c r="A10734" i="87"/>
  <c r="A10735" i="87"/>
  <c r="A10736" i="87"/>
  <c r="A10737" i="87"/>
  <c r="A10739" i="87"/>
  <c r="A10740" i="87"/>
  <c r="A10741" i="87"/>
  <c r="A10742" i="87"/>
  <c r="A10743" i="87"/>
  <c r="A10744" i="87"/>
  <c r="A10745" i="87"/>
  <c r="A10746" i="87"/>
  <c r="A10748" i="87"/>
  <c r="A10750" i="87"/>
  <c r="A10751" i="87"/>
  <c r="A10753" i="87"/>
  <c r="A10758" i="87"/>
  <c r="A10760" i="87"/>
  <c r="A10762" i="87"/>
  <c r="A10764" i="87"/>
  <c r="A10765" i="87"/>
  <c r="A10766" i="87"/>
  <c r="A10767" i="87"/>
  <c r="A10768" i="87"/>
  <c r="A10769" i="87"/>
  <c r="A10770" i="87"/>
  <c r="A10771" i="87"/>
  <c r="A10773" i="87"/>
  <c r="A10775" i="87"/>
  <c r="A10776" i="87"/>
  <c r="A10777" i="87"/>
  <c r="A10778" i="87"/>
  <c r="A10780" i="87"/>
  <c r="A10782" i="87"/>
  <c r="A10783" i="87"/>
  <c r="A10784" i="87"/>
  <c r="A10786" i="87"/>
  <c r="A10788" i="87"/>
  <c r="A10789" i="87"/>
  <c r="A10791" i="87"/>
  <c r="A10792" i="87"/>
  <c r="A10793" i="87"/>
  <c r="A10794" i="87"/>
  <c r="A10795" i="87"/>
  <c r="A10796" i="87"/>
  <c r="A10798" i="87"/>
  <c r="A10799" i="87"/>
  <c r="A10801" i="87"/>
  <c r="A10804" i="87"/>
  <c r="A10805" i="87"/>
  <c r="A10807" i="87"/>
  <c r="A10809" i="87"/>
  <c r="A10811" i="87"/>
  <c r="A10813" i="87"/>
  <c r="A10815" i="87"/>
  <c r="A10817" i="87"/>
  <c r="A10820" i="87"/>
  <c r="A10821" i="87"/>
  <c r="A10822" i="87"/>
  <c r="A10823" i="87"/>
  <c r="A10824" i="87"/>
  <c r="A10825" i="87"/>
  <c r="A10826" i="87"/>
  <c r="A10828" i="87"/>
  <c r="A10829" i="87"/>
  <c r="A10830" i="87"/>
  <c r="A10832" i="87"/>
  <c r="A10833" i="87"/>
  <c r="A10834" i="87"/>
  <c r="A10835" i="87"/>
  <c r="A10836" i="87"/>
  <c r="A10837" i="87"/>
  <c r="A10838" i="87"/>
  <c r="A2" i="87"/>
  <c r="C262" i="82"/>
  <c r="C261" i="82"/>
  <c r="C260" i="82"/>
  <c r="C259" i="82"/>
  <c r="C258" i="82"/>
  <c r="C257" i="82"/>
  <c r="C256" i="82"/>
  <c r="C255" i="82"/>
  <c r="C254" i="82"/>
  <c r="C253" i="82"/>
  <c r="C252" i="82"/>
  <c r="C251" i="82"/>
  <c r="C250" i="82"/>
  <c r="C249" i="82"/>
  <c r="C248" i="82"/>
  <c r="C247" i="82"/>
  <c r="C246" i="82"/>
  <c r="C245" i="82"/>
  <c r="C244" i="82"/>
  <c r="C243" i="82"/>
  <c r="C242" i="82"/>
  <c r="C241" i="82"/>
  <c r="C240" i="82"/>
  <c r="C239" i="82"/>
  <c r="C238" i="82"/>
  <c r="C237" i="82"/>
  <c r="C236" i="82"/>
  <c r="C235" i="82"/>
  <c r="C234" i="82"/>
  <c r="C233" i="82"/>
  <c r="C232" i="82"/>
  <c r="C231" i="82"/>
  <c r="C230" i="82"/>
  <c r="C229" i="82"/>
  <c r="C228" i="82"/>
  <c r="C227" i="82"/>
  <c r="C226" i="82"/>
  <c r="C225" i="82"/>
  <c r="C224" i="82"/>
  <c r="C223" i="82"/>
  <c r="C222" i="82"/>
  <c r="C221" i="82"/>
  <c r="C220" i="82"/>
  <c r="C219" i="82"/>
  <c r="C218" i="82"/>
  <c r="C217" i="82"/>
  <c r="C216" i="82"/>
  <c r="D2" i="39" l="1" a="1"/>
  <c r="C4" i="82"/>
  <c r="C159" i="82"/>
  <c r="C161" i="82"/>
  <c r="C171" i="82"/>
  <c r="C173" i="82"/>
  <c r="C183" i="82"/>
  <c r="C185" i="82"/>
  <c r="C195" i="82"/>
  <c r="C196" i="82"/>
  <c r="C197" i="82"/>
  <c r="C207" i="82"/>
  <c r="C172" i="82"/>
  <c r="C184" i="82"/>
  <c r="C208" i="82"/>
  <c r="C209" i="82"/>
  <c r="C160" i="82"/>
  <c r="C162" i="82"/>
  <c r="C163" i="82"/>
  <c r="C164" i="82"/>
  <c r="C165" i="82"/>
  <c r="C166" i="82"/>
  <c r="C167" i="82"/>
  <c r="C168" i="82"/>
  <c r="C169" i="82"/>
  <c r="C170" i="82"/>
  <c r="C174" i="82"/>
  <c r="C175" i="82"/>
  <c r="C176" i="82"/>
  <c r="C177" i="82"/>
  <c r="C178" i="82"/>
  <c r="C179" i="82"/>
  <c r="C180" i="82"/>
  <c r="C181" i="82"/>
  <c r="C182" i="82"/>
  <c r="C186" i="82"/>
  <c r="C187" i="82"/>
  <c r="C188" i="82"/>
  <c r="C189" i="82"/>
  <c r="C190" i="82"/>
  <c r="C191" i="82"/>
  <c r="C192" i="82"/>
  <c r="C193" i="82"/>
  <c r="C194" i="82"/>
  <c r="C198" i="82"/>
  <c r="C199" i="82"/>
  <c r="C200" i="82"/>
  <c r="C201" i="82"/>
  <c r="C202" i="82"/>
  <c r="C203" i="82"/>
  <c r="C204" i="82"/>
  <c r="C205" i="82"/>
  <c r="C206" i="82"/>
  <c r="C210" i="82"/>
  <c r="C211" i="82"/>
  <c r="C212" i="82"/>
  <c r="C213" i="82"/>
  <c r="C214" i="82"/>
  <c r="C215" i="82"/>
  <c r="B164" i="82"/>
  <c r="D164" i="82" s="1" a="1"/>
  <c r="D164" i="82" s="1"/>
  <c r="B165" i="82"/>
  <c r="D165" i="82" s="1" a="1"/>
  <c r="D165" i="82" s="1"/>
  <c r="B167" i="82"/>
  <c r="D167" i="82" s="1" a="1"/>
  <c r="D167" i="82" s="1"/>
  <c r="B176" i="82"/>
  <c r="D176" i="82" s="1" a="1"/>
  <c r="D176" i="82" s="1"/>
  <c r="B177" i="82"/>
  <c r="D177" i="82" s="1" a="1"/>
  <c r="D177" i="82" s="1"/>
  <c r="B179" i="82"/>
  <c r="D179" i="82" s="1" a="1"/>
  <c r="D179" i="82" s="1"/>
  <c r="B189" i="82"/>
  <c r="D189" i="82" s="1" a="1"/>
  <c r="D189" i="82" s="1"/>
  <c r="B191" i="82"/>
  <c r="D191" i="82" s="1" a="1"/>
  <c r="D191" i="82" s="1"/>
  <c r="B203" i="82"/>
  <c r="D203" i="82" s="1" a="1"/>
  <c r="D203" i="82" s="1"/>
  <c r="B210" i="82"/>
  <c r="D210" i="82" s="1" a="1"/>
  <c r="D210" i="82" s="1"/>
  <c r="B215" i="82"/>
  <c r="D215" i="82" s="1" a="1"/>
  <c r="D215" i="82" s="1"/>
  <c r="A10840" i="87"/>
  <c r="A10839" i="87"/>
  <c r="G34" i="39" l="1"/>
  <c r="I36" i="39"/>
  <c r="K38" i="39"/>
  <c r="H41" i="39"/>
  <c r="J43" i="39"/>
  <c r="G46" i="39"/>
  <c r="I48" i="39"/>
  <c r="K50" i="39"/>
  <c r="H53" i="39"/>
  <c r="J55" i="39"/>
  <c r="G58" i="39"/>
  <c r="I60" i="39"/>
  <c r="H34" i="39"/>
  <c r="J36" i="39"/>
  <c r="G39" i="39"/>
  <c r="I41" i="39"/>
  <c r="K43" i="39"/>
  <c r="H46" i="39"/>
  <c r="J48" i="39"/>
  <c r="G51" i="39"/>
  <c r="I53" i="39"/>
  <c r="K55" i="39"/>
  <c r="H58" i="39"/>
  <c r="J60" i="39"/>
  <c r="D2" i="39"/>
  <c r="I34" i="39"/>
  <c r="K36" i="39"/>
  <c r="L36" i="39" s="1"/>
  <c r="H39" i="39"/>
  <c r="J41" i="39"/>
  <c r="G44" i="39"/>
  <c r="I46" i="39"/>
  <c r="K48" i="39"/>
  <c r="L48" i="39" s="1"/>
  <c r="H51" i="39"/>
  <c r="J53" i="39"/>
  <c r="G56" i="39"/>
  <c r="I58" i="39"/>
  <c r="K60" i="39"/>
  <c r="C2" i="39"/>
  <c r="J34" i="39"/>
  <c r="G37" i="39"/>
  <c r="I39" i="39"/>
  <c r="K41" i="39"/>
  <c r="H44" i="39"/>
  <c r="J46" i="39"/>
  <c r="G49" i="39"/>
  <c r="I51" i="39"/>
  <c r="K53" i="39"/>
  <c r="H56" i="39"/>
  <c r="J58" i="39"/>
  <c r="K34" i="39"/>
  <c r="H37" i="39"/>
  <c r="J39" i="39"/>
  <c r="G42" i="39"/>
  <c r="I44" i="39"/>
  <c r="K46" i="39"/>
  <c r="H49" i="39"/>
  <c r="J51" i="39"/>
  <c r="G54" i="39"/>
  <c r="I56" i="39"/>
  <c r="K58" i="39"/>
  <c r="G35" i="39"/>
  <c r="I37" i="39"/>
  <c r="K39" i="39"/>
  <c r="L39" i="39" s="1"/>
  <c r="H42" i="39"/>
  <c r="J44" i="39"/>
  <c r="G47" i="39"/>
  <c r="I49" i="39"/>
  <c r="K51" i="39"/>
  <c r="L51" i="39" s="1"/>
  <c r="H54" i="39"/>
  <c r="J56" i="39"/>
  <c r="G59" i="39"/>
  <c r="H35" i="39"/>
  <c r="J37" i="39"/>
  <c r="G40" i="39"/>
  <c r="I42" i="39"/>
  <c r="K44" i="39"/>
  <c r="H47" i="39"/>
  <c r="J49" i="39"/>
  <c r="G52" i="39"/>
  <c r="I54" i="39"/>
  <c r="K56" i="39"/>
  <c r="H59" i="39"/>
  <c r="G33" i="39"/>
  <c r="I35" i="39"/>
  <c r="K37" i="39"/>
  <c r="L37" i="39" s="1"/>
  <c r="H40" i="39"/>
  <c r="J42" i="39"/>
  <c r="G45" i="39"/>
  <c r="I47" i="39"/>
  <c r="K49" i="39"/>
  <c r="L49" i="39" s="1"/>
  <c r="H52" i="39"/>
  <c r="J54" i="39"/>
  <c r="G57" i="39"/>
  <c r="I59" i="39"/>
  <c r="H33" i="39"/>
  <c r="J35" i="39"/>
  <c r="G38" i="39"/>
  <c r="I40" i="39"/>
  <c r="K42" i="39"/>
  <c r="L42" i="39" s="1"/>
  <c r="H45" i="39"/>
  <c r="J47" i="39"/>
  <c r="G50" i="39"/>
  <c r="I52" i="39"/>
  <c r="K54" i="39"/>
  <c r="L54" i="39" s="1"/>
  <c r="H57" i="39"/>
  <c r="J59" i="39"/>
  <c r="I33" i="39"/>
  <c r="K35" i="39"/>
  <c r="L35" i="39" s="1"/>
  <c r="H38" i="39"/>
  <c r="J40" i="39"/>
  <c r="G43" i="39"/>
  <c r="I45" i="39"/>
  <c r="K47" i="39"/>
  <c r="L47" i="39" s="1"/>
  <c r="H50" i="39"/>
  <c r="J52" i="39"/>
  <c r="G55" i="39"/>
  <c r="I57" i="39"/>
  <c r="K59" i="39"/>
  <c r="L59" i="39" s="1"/>
  <c r="J33" i="39"/>
  <c r="G36" i="39"/>
  <c r="I38" i="39"/>
  <c r="K40" i="39"/>
  <c r="L40" i="39" s="1"/>
  <c r="H43" i="39"/>
  <c r="J45" i="39"/>
  <c r="G48" i="39"/>
  <c r="I50" i="39"/>
  <c r="K52" i="39"/>
  <c r="L52" i="39" s="1"/>
  <c r="H55" i="39"/>
  <c r="J57" i="39"/>
  <c r="G60" i="39"/>
  <c r="K33" i="39"/>
  <c r="L33" i="39" s="1"/>
  <c r="H36" i="39"/>
  <c r="J38" i="39"/>
  <c r="G41" i="39"/>
  <c r="I43" i="39"/>
  <c r="K45" i="39"/>
  <c r="L45" i="39" s="1"/>
  <c r="H48" i="39"/>
  <c r="J50" i="39"/>
  <c r="G53" i="39"/>
  <c r="I55" i="39"/>
  <c r="K57" i="39"/>
  <c r="L57" i="39" s="1"/>
  <c r="H60" i="39"/>
  <c r="H19" i="39"/>
  <c r="I19" i="39"/>
  <c r="J19" i="39"/>
  <c r="K19" i="39"/>
  <c r="G20" i="39"/>
  <c r="J16" i="39"/>
  <c r="I16" i="39"/>
  <c r="H16" i="39"/>
  <c r="G16" i="39"/>
  <c r="K15" i="39"/>
  <c r="H13" i="39"/>
  <c r="J10" i="39"/>
  <c r="I31" i="39"/>
  <c r="G32" i="39"/>
  <c r="J21" i="39"/>
  <c r="K21" i="39"/>
  <c r="G22" i="39"/>
  <c r="H22" i="39"/>
  <c r="I22" i="39"/>
  <c r="H14" i="39"/>
  <c r="G14" i="39"/>
  <c r="K13" i="39"/>
  <c r="J13" i="39"/>
  <c r="I13" i="39"/>
  <c r="K10" i="39"/>
  <c r="H8" i="39"/>
  <c r="I4" i="39"/>
  <c r="H32" i="39"/>
  <c r="G24" i="39"/>
  <c r="H24" i="39"/>
  <c r="I24" i="39"/>
  <c r="J24" i="39"/>
  <c r="K24" i="39"/>
  <c r="K11" i="39"/>
  <c r="J11" i="39"/>
  <c r="I11" i="39"/>
  <c r="H11" i="39"/>
  <c r="G11" i="39"/>
  <c r="I8" i="39"/>
  <c r="K5" i="39"/>
  <c r="G7" i="39"/>
  <c r="K29" i="39"/>
  <c r="J4" i="39"/>
  <c r="I32" i="39"/>
  <c r="I26" i="39"/>
  <c r="J26" i="39"/>
  <c r="K26" i="39"/>
  <c r="G27" i="39"/>
  <c r="H27" i="39"/>
  <c r="I9" i="39"/>
  <c r="H9" i="39"/>
  <c r="G9" i="39"/>
  <c r="K8" i="39"/>
  <c r="J8" i="39"/>
  <c r="G6" i="39"/>
  <c r="I29" i="39"/>
  <c r="J29" i="39"/>
  <c r="K6" i="39"/>
  <c r="J6" i="39"/>
  <c r="I6" i="39"/>
  <c r="I27" i="39"/>
  <c r="K32" i="39"/>
  <c r="H31" i="39"/>
  <c r="K4" i="39"/>
  <c r="G5" i="39"/>
  <c r="H5" i="39"/>
  <c r="I5" i="39"/>
  <c r="J5" i="39"/>
  <c r="G31" i="39"/>
  <c r="K30" i="39"/>
  <c r="J30" i="39"/>
  <c r="I30" i="39"/>
  <c r="H30" i="39"/>
  <c r="J27" i="39"/>
  <c r="G25" i="39"/>
  <c r="G4" i="39"/>
  <c r="H7" i="39"/>
  <c r="I7" i="39"/>
  <c r="J7" i="39"/>
  <c r="K7" i="39"/>
  <c r="G8" i="39"/>
  <c r="J28" i="39"/>
  <c r="I28" i="39"/>
  <c r="H28" i="39"/>
  <c r="G28" i="39"/>
  <c r="K27" i="39"/>
  <c r="L27" i="39" s="1"/>
  <c r="H25" i="39"/>
  <c r="J22" i="39"/>
  <c r="H4" i="39"/>
  <c r="J9" i="39"/>
  <c r="K9" i="39"/>
  <c r="G10" i="39"/>
  <c r="H10" i="39"/>
  <c r="I10" i="39"/>
  <c r="H26" i="39"/>
  <c r="G26" i="39"/>
  <c r="K25" i="39"/>
  <c r="J25" i="39"/>
  <c r="I25" i="39"/>
  <c r="K22" i="39"/>
  <c r="L22" i="39" s="1"/>
  <c r="H20" i="39"/>
  <c r="K28" i="39"/>
  <c r="G12" i="39"/>
  <c r="H12" i="39"/>
  <c r="I12" i="39"/>
  <c r="J12" i="39"/>
  <c r="K12" i="39"/>
  <c r="K23" i="39"/>
  <c r="J23" i="39"/>
  <c r="I23" i="39"/>
  <c r="H23" i="39"/>
  <c r="G23" i="39"/>
  <c r="I20" i="39"/>
  <c r="K17" i="39"/>
  <c r="H29" i="39"/>
  <c r="G30" i="39"/>
  <c r="I14" i="39"/>
  <c r="J14" i="39"/>
  <c r="K14" i="39"/>
  <c r="G15" i="39"/>
  <c r="H15" i="39"/>
  <c r="I21" i="39"/>
  <c r="H21" i="39"/>
  <c r="G21" i="39"/>
  <c r="K20" i="39"/>
  <c r="J20" i="39"/>
  <c r="G18" i="39"/>
  <c r="I15" i="39"/>
  <c r="J32" i="39"/>
  <c r="J31" i="39"/>
  <c r="K16" i="39"/>
  <c r="L16" i="39" s="1"/>
  <c r="G17" i="39"/>
  <c r="H17" i="39"/>
  <c r="I17" i="39"/>
  <c r="J17" i="39"/>
  <c r="G19" i="39"/>
  <c r="K18" i="39"/>
  <c r="J18" i="39"/>
  <c r="I18" i="39"/>
  <c r="H18" i="39"/>
  <c r="J15" i="39"/>
  <c r="G13" i="39"/>
  <c r="G29" i="39"/>
  <c r="H6" i="39"/>
  <c r="K31" i="39"/>
  <c r="G2" i="39"/>
  <c r="K3" i="39"/>
  <c r="J3" i="39"/>
  <c r="I3" i="39"/>
  <c r="K2" i="39"/>
  <c r="J2" i="39"/>
  <c r="G3" i="39"/>
  <c r="H3" i="39"/>
  <c r="I2" i="39"/>
  <c r="H2" i="39"/>
  <c r="C15" i="3"/>
  <c r="B204" i="82"/>
  <c r="D204" i="82" s="1" a="1"/>
  <c r="D204" i="82" s="1"/>
  <c r="B192" i="82"/>
  <c r="D192" i="82" s="1" a="1"/>
  <c r="D192" i="82" s="1"/>
  <c r="B163" i="82"/>
  <c r="D163" i="82" s="1" a="1"/>
  <c r="D163" i="82" s="1"/>
  <c r="B199" i="82"/>
  <c r="D199" i="82" s="1" a="1"/>
  <c r="D199" i="82" s="1"/>
  <c r="B180" i="82"/>
  <c r="D180" i="82" s="1" a="1"/>
  <c r="D180" i="82" s="1"/>
  <c r="B168" i="82"/>
  <c r="D168" i="82" s="1" a="1"/>
  <c r="D168" i="82" s="1"/>
  <c r="B198" i="82"/>
  <c r="D198" i="82" s="1" a="1"/>
  <c r="D198" i="82" s="1"/>
  <c r="B186" i="82"/>
  <c r="D186" i="82" s="1" a="1"/>
  <c r="D186" i="82" s="1"/>
  <c r="B207" i="82"/>
  <c r="D207" i="82" s="1" a="1"/>
  <c r="D207" i="82" s="1"/>
  <c r="B195" i="82"/>
  <c r="D195" i="82" s="1" a="1"/>
  <c r="D195" i="82" s="1"/>
  <c r="B183" i="82"/>
  <c r="D183" i="82" s="1" a="1"/>
  <c r="D183" i="82" s="1"/>
  <c r="B171" i="82"/>
  <c r="D171" i="82" s="1" a="1"/>
  <c r="D171" i="82" s="1"/>
  <c r="B159" i="82"/>
  <c r="D159" i="82" s="1" a="1"/>
  <c r="D159" i="82" s="1"/>
  <c r="B187" i="82"/>
  <c r="D187" i="82" s="1" a="1"/>
  <c r="D187" i="82" s="1"/>
  <c r="B213" i="82"/>
  <c r="D213" i="82" s="1" a="1"/>
  <c r="D213" i="82" s="1"/>
  <c r="B184" i="82"/>
  <c r="D184" i="82" s="1" a="1"/>
  <c r="D184" i="82" s="1"/>
  <c r="B160" i="82"/>
  <c r="D160" i="82" s="1" a="1"/>
  <c r="D160" i="82" s="1"/>
  <c r="B174" i="82"/>
  <c r="D174" i="82" s="1" a="1"/>
  <c r="D174" i="82" s="1"/>
  <c r="B200" i="82"/>
  <c r="D200" i="82" s="1" a="1"/>
  <c r="D200" i="82" s="1"/>
  <c r="B175" i="82"/>
  <c r="D175" i="82" s="1" a="1"/>
  <c r="D175" i="82" s="1"/>
  <c r="B201" i="82"/>
  <c r="D201" i="82" s="1" a="1"/>
  <c r="D201" i="82" s="1"/>
  <c r="B162" i="82"/>
  <c r="D162" i="82" s="1" a="1"/>
  <c r="D162" i="82" s="1"/>
  <c r="B188" i="82"/>
  <c r="D188" i="82" s="1" a="1"/>
  <c r="D188" i="82" s="1"/>
  <c r="B214" i="82"/>
  <c r="D214" i="82" s="1" a="1"/>
  <c r="D214" i="82" s="1"/>
  <c r="B202" i="82"/>
  <c r="D202" i="82" s="1" a="1"/>
  <c r="D202" i="82" s="1"/>
  <c r="B190" i="82"/>
  <c r="D190" i="82" s="1" a="1"/>
  <c r="D190" i="82" s="1"/>
  <c r="B178" i="82"/>
  <c r="D178" i="82" s="1" a="1"/>
  <c r="D178" i="82" s="1"/>
  <c r="B166" i="82"/>
  <c r="D166" i="82" s="1" a="1"/>
  <c r="D166" i="82" s="1"/>
  <c r="B206" i="82"/>
  <c r="D206" i="82" s="1" a="1"/>
  <c r="D206" i="82" s="1"/>
  <c r="B182" i="82"/>
  <c r="D182" i="82" s="1" a="1"/>
  <c r="D182" i="82" s="1"/>
  <c r="B170" i="82"/>
  <c r="D170" i="82" s="1" a="1"/>
  <c r="D170" i="82" s="1"/>
  <c r="B205" i="82"/>
  <c r="D205" i="82" s="1" a="1"/>
  <c r="D205" i="82" s="1"/>
  <c r="B193" i="82"/>
  <c r="D193" i="82" s="1" a="1"/>
  <c r="D193" i="82" s="1"/>
  <c r="B181" i="82"/>
  <c r="D181" i="82" s="1" a="1"/>
  <c r="D181" i="82" s="1"/>
  <c r="B169" i="82"/>
  <c r="D169" i="82" s="1" a="1"/>
  <c r="D169" i="82" s="1"/>
  <c r="B212" i="82"/>
  <c r="D212" i="82" s="1" a="1"/>
  <c r="D212" i="82" s="1"/>
  <c r="B211" i="82"/>
  <c r="D211" i="82" s="1" a="1"/>
  <c r="D211" i="82" s="1"/>
  <c r="B209" i="82"/>
  <c r="D209" i="82" s="1" a="1"/>
  <c r="D209" i="82" s="1"/>
  <c r="B197" i="82"/>
  <c r="D197" i="82" s="1" a="1"/>
  <c r="D197" i="82" s="1"/>
  <c r="B185" i="82"/>
  <c r="D185" i="82" s="1" a="1"/>
  <c r="D185" i="82" s="1"/>
  <c r="B173" i="82"/>
  <c r="D173" i="82" s="1" a="1"/>
  <c r="D173" i="82" s="1"/>
  <c r="B161" i="82"/>
  <c r="D161" i="82" s="1" a="1"/>
  <c r="D161" i="82" s="1"/>
  <c r="B208" i="82"/>
  <c r="D208" i="82" s="1" a="1"/>
  <c r="D208" i="82" s="1"/>
  <c r="B196" i="82"/>
  <c r="D196" i="82" s="1" a="1"/>
  <c r="D196" i="82" s="1"/>
  <c r="B172" i="82"/>
  <c r="D172" i="82" s="1" a="1"/>
  <c r="D172" i="82" s="1"/>
  <c r="B194" i="82"/>
  <c r="D194" i="82" s="1" a="1"/>
  <c r="D194" i="82" s="1"/>
  <c r="C32" i="3"/>
  <c r="B69" i="3" s="1"/>
  <c r="L23" i="39" l="1"/>
  <c r="L9" i="39"/>
  <c r="L60" i="39"/>
  <c r="L30" i="39"/>
  <c r="L32" i="39"/>
  <c r="L58" i="39"/>
  <c r="L31" i="39"/>
  <c r="L25" i="39"/>
  <c r="L10" i="39"/>
  <c r="L53" i="39"/>
  <c r="L55" i="39"/>
  <c r="B2" i="237"/>
  <c r="C13" i="82" s="1"/>
  <c r="B2" i="236"/>
  <c r="C12" i="82" s="1"/>
  <c r="L14" i="39"/>
  <c r="L12" i="39"/>
  <c r="L26" i="39"/>
  <c r="L56" i="39"/>
  <c r="L13" i="39"/>
  <c r="L15" i="39"/>
  <c r="L50" i="39"/>
  <c r="L24" i="39"/>
  <c r="L46" i="39"/>
  <c r="L6" i="39"/>
  <c r="L11" i="39"/>
  <c r="L7" i="39"/>
  <c r="L41" i="39"/>
  <c r="L43" i="39"/>
  <c r="L17" i="39"/>
  <c r="L28" i="39"/>
  <c r="L29" i="39"/>
  <c r="L44" i="39"/>
  <c r="L20" i="39"/>
  <c r="L8" i="39"/>
  <c r="L38" i="39"/>
  <c r="L18" i="39"/>
  <c r="L4" i="39"/>
  <c r="L5" i="39"/>
  <c r="L21" i="39"/>
  <c r="L19" i="39"/>
  <c r="L34" i="39"/>
  <c r="L3" i="39"/>
  <c r="B2" i="229"/>
  <c r="B2" i="228"/>
  <c r="C15" i="82" s="1"/>
  <c r="A2" i="3"/>
  <c r="C13" i="3"/>
  <c r="C43" i="39"/>
  <c r="C55" i="39"/>
  <c r="C67" i="39"/>
  <c r="C79" i="39"/>
  <c r="C91" i="39"/>
  <c r="C103" i="39"/>
  <c r="C115" i="39"/>
  <c r="C127" i="39"/>
  <c r="C139" i="39"/>
  <c r="C32" i="39"/>
  <c r="C44" i="39"/>
  <c r="C56" i="39"/>
  <c r="C68" i="39"/>
  <c r="C80" i="39"/>
  <c r="C92" i="39"/>
  <c r="C104" i="39"/>
  <c r="C116" i="39"/>
  <c r="C128" i="39"/>
  <c r="C140" i="39"/>
  <c r="C90" i="39"/>
  <c r="C33" i="39"/>
  <c r="C45" i="39"/>
  <c r="C57" i="39"/>
  <c r="C69" i="39"/>
  <c r="C81" i="39"/>
  <c r="C93" i="39"/>
  <c r="C105" i="39"/>
  <c r="C117" i="39"/>
  <c r="C129" i="39"/>
  <c r="C141" i="39"/>
  <c r="C102" i="39"/>
  <c r="C34" i="39"/>
  <c r="C46" i="39"/>
  <c r="C58" i="39"/>
  <c r="C70" i="39"/>
  <c r="C82" i="39"/>
  <c r="C94" i="39"/>
  <c r="C106" i="39"/>
  <c r="C118" i="39"/>
  <c r="C130" i="39"/>
  <c r="C142" i="39"/>
  <c r="C126" i="39"/>
  <c r="C138" i="39"/>
  <c r="C35" i="39"/>
  <c r="C47" i="39"/>
  <c r="C59" i="39"/>
  <c r="C71" i="39"/>
  <c r="C83" i="39"/>
  <c r="C95" i="39"/>
  <c r="C107" i="39"/>
  <c r="C119" i="39"/>
  <c r="C131" i="39"/>
  <c r="C143" i="39"/>
  <c r="C78" i="39"/>
  <c r="C36" i="39"/>
  <c r="C48" i="39"/>
  <c r="C60" i="39"/>
  <c r="C72" i="39"/>
  <c r="C84" i="39"/>
  <c r="C96" i="39"/>
  <c r="C108" i="39"/>
  <c r="C120" i="39"/>
  <c r="C132" i="39"/>
  <c r="C54" i="39"/>
  <c r="C37" i="39"/>
  <c r="C49" i="39"/>
  <c r="C61" i="39"/>
  <c r="C73" i="39"/>
  <c r="C85" i="39"/>
  <c r="C97" i="39"/>
  <c r="C109" i="39"/>
  <c r="C121" i="39"/>
  <c r="C133" i="39"/>
  <c r="C66" i="39"/>
  <c r="C38" i="39"/>
  <c r="C50" i="39"/>
  <c r="C62" i="39"/>
  <c r="C74" i="39"/>
  <c r="C86" i="39"/>
  <c r="C98" i="39"/>
  <c r="C110" i="39"/>
  <c r="C122" i="39"/>
  <c r="C134" i="39"/>
  <c r="C39" i="39"/>
  <c r="C51" i="39"/>
  <c r="C63" i="39"/>
  <c r="C75" i="39"/>
  <c r="C87" i="39"/>
  <c r="C99" i="39"/>
  <c r="C111" i="39"/>
  <c r="C123" i="39"/>
  <c r="C135" i="39"/>
  <c r="C42" i="39"/>
  <c r="C40" i="39"/>
  <c r="C52" i="39"/>
  <c r="C64" i="39"/>
  <c r="C76" i="39"/>
  <c r="C88" i="39"/>
  <c r="C100" i="39"/>
  <c r="C112" i="39"/>
  <c r="C124" i="39"/>
  <c r="C136" i="39"/>
  <c r="C114" i="39"/>
  <c r="C41" i="39"/>
  <c r="C53" i="39"/>
  <c r="C65" i="39"/>
  <c r="C77" i="39"/>
  <c r="C89" i="39"/>
  <c r="C101" i="39"/>
  <c r="C113" i="39"/>
  <c r="C125" i="39"/>
  <c r="C137" i="39"/>
  <c r="C4" i="39"/>
  <c r="C16" i="39"/>
  <c r="C28" i="39"/>
  <c r="C5" i="39"/>
  <c r="C17" i="39"/>
  <c r="C29" i="39"/>
  <c r="C6" i="39"/>
  <c r="C18" i="39"/>
  <c r="C30" i="39"/>
  <c r="C7" i="39"/>
  <c r="C19" i="39"/>
  <c r="C31" i="39"/>
  <c r="C8" i="39"/>
  <c r="C20" i="39"/>
  <c r="C22" i="39"/>
  <c r="C9" i="39"/>
  <c r="C21" i="39"/>
  <c r="C10" i="39"/>
  <c r="C11" i="39"/>
  <c r="C23" i="39"/>
  <c r="C15" i="39"/>
  <c r="C27" i="39"/>
  <c r="C12" i="39"/>
  <c r="C24" i="39"/>
  <c r="C13" i="39"/>
  <c r="C25" i="39"/>
  <c r="C14" i="39"/>
  <c r="C26" i="39"/>
  <c r="C3" i="39"/>
  <c r="B3" i="39" s="1"/>
  <c r="B2" i="39"/>
  <c r="C2" i="82"/>
  <c r="K4" i="236" l="1"/>
  <c r="K4" i="237"/>
  <c r="K4" i="228"/>
  <c r="K4" i="229"/>
  <c r="C16" i="82"/>
  <c r="A89" i="39"/>
  <c r="B89" i="39"/>
  <c r="C104" i="82" s="1"/>
  <c r="B64" i="39"/>
  <c r="C79" i="82" s="1"/>
  <c r="A64" i="39"/>
  <c r="B39" i="39"/>
  <c r="C54" i="82" s="1"/>
  <c r="A39" i="39"/>
  <c r="A121" i="39"/>
  <c r="B121" i="39"/>
  <c r="C136" i="82" s="1"/>
  <c r="B96" i="39"/>
  <c r="C111" i="82" s="1"/>
  <c r="A96" i="39"/>
  <c r="B83" i="39"/>
  <c r="C98" i="82" s="1"/>
  <c r="A83" i="39"/>
  <c r="B82" i="39"/>
  <c r="C97" i="82" s="1"/>
  <c r="A82" i="39"/>
  <c r="B69" i="39"/>
  <c r="C84" i="82" s="1"/>
  <c r="A69" i="39"/>
  <c r="B56" i="39"/>
  <c r="C71" i="82" s="1"/>
  <c r="A56" i="39"/>
  <c r="B77" i="39"/>
  <c r="C92" i="82" s="1"/>
  <c r="A77" i="39"/>
  <c r="B52" i="39"/>
  <c r="C67" i="82" s="1"/>
  <c r="A52" i="39"/>
  <c r="A134" i="39"/>
  <c r="B134" i="39"/>
  <c r="C149" i="82" s="1"/>
  <c r="B109" i="39"/>
  <c r="C124" i="82" s="1"/>
  <c r="A109" i="39"/>
  <c r="B84" i="39"/>
  <c r="C99" i="82" s="1"/>
  <c r="A84" i="39"/>
  <c r="A71" i="39"/>
  <c r="B71" i="39"/>
  <c r="C86" i="82" s="1"/>
  <c r="B70" i="39"/>
  <c r="C85" i="82" s="1"/>
  <c r="A70" i="39"/>
  <c r="B57" i="39"/>
  <c r="C72" i="82" s="1"/>
  <c r="A57" i="39"/>
  <c r="A44" i="39"/>
  <c r="B59" i="82" s="1"/>
  <c r="B44" i="39"/>
  <c r="C59" i="82" s="1"/>
  <c r="B65" i="39"/>
  <c r="C80" i="82" s="1"/>
  <c r="A65" i="39"/>
  <c r="B40" i="39"/>
  <c r="C55" i="82" s="1"/>
  <c r="A40" i="39"/>
  <c r="A122" i="39"/>
  <c r="B122" i="39"/>
  <c r="C137" i="82" s="1"/>
  <c r="B97" i="39"/>
  <c r="C112" i="82" s="1"/>
  <c r="A97" i="39"/>
  <c r="A72" i="39"/>
  <c r="B72" i="39"/>
  <c r="C87" i="82" s="1"/>
  <c r="A59" i="39"/>
  <c r="B74" i="82" s="1"/>
  <c r="B59" i="39"/>
  <c r="C74" i="82" s="1"/>
  <c r="A58" i="39"/>
  <c r="B58" i="39"/>
  <c r="C73" i="82" s="1"/>
  <c r="A45" i="39"/>
  <c r="B45" i="39"/>
  <c r="C60" i="82" s="1"/>
  <c r="A32" i="39"/>
  <c r="B32" i="39"/>
  <c r="C47" i="82" s="1"/>
  <c r="B53" i="39"/>
  <c r="C68" i="82" s="1"/>
  <c r="A53" i="39"/>
  <c r="B42" i="39"/>
  <c r="A42" i="39"/>
  <c r="B110" i="39"/>
  <c r="C125" i="82" s="1"/>
  <c r="A110" i="39"/>
  <c r="B85" i="39"/>
  <c r="C100" i="82" s="1"/>
  <c r="A85" i="39"/>
  <c r="A60" i="39"/>
  <c r="B75" i="82" s="1"/>
  <c r="B60" i="39"/>
  <c r="C75" i="82" s="1"/>
  <c r="B47" i="39"/>
  <c r="C62" i="82" s="1"/>
  <c r="A47" i="39"/>
  <c r="A46" i="39"/>
  <c r="B46" i="39"/>
  <c r="C61" i="82" s="1"/>
  <c r="A33" i="39"/>
  <c r="B33" i="39"/>
  <c r="B139" i="39"/>
  <c r="C154" i="82" s="1"/>
  <c r="A139" i="39"/>
  <c r="B41" i="39"/>
  <c r="C56" i="82" s="1"/>
  <c r="A41" i="39"/>
  <c r="A135" i="39"/>
  <c r="B135" i="39"/>
  <c r="C150" i="82" s="1"/>
  <c r="B98" i="39"/>
  <c r="C113" i="82" s="1"/>
  <c r="A98" i="39"/>
  <c r="B73" i="39"/>
  <c r="C88" i="82" s="1"/>
  <c r="A73" i="39"/>
  <c r="B48" i="39"/>
  <c r="C63" i="82" s="1"/>
  <c r="A48" i="39"/>
  <c r="B35" i="39"/>
  <c r="C50" i="82" s="1"/>
  <c r="A35" i="39"/>
  <c r="B34" i="39"/>
  <c r="A34" i="39"/>
  <c r="B90" i="39"/>
  <c r="C105" i="82" s="1"/>
  <c r="A90" i="39"/>
  <c r="B127" i="39"/>
  <c r="C142" i="82" s="1"/>
  <c r="A127" i="39"/>
  <c r="B114" i="39"/>
  <c r="C129" i="82" s="1"/>
  <c r="A114" i="39"/>
  <c r="B123" i="39"/>
  <c r="C138" i="82" s="1"/>
  <c r="A123" i="39"/>
  <c r="A86" i="39"/>
  <c r="B101" i="82" s="1"/>
  <c r="D101" i="82" s="1" a="1"/>
  <c r="B86" i="39"/>
  <c r="C101" i="82" s="1"/>
  <c r="A61" i="39"/>
  <c r="B61" i="39"/>
  <c r="C76" i="82" s="1"/>
  <c r="B36" i="39"/>
  <c r="A36" i="39"/>
  <c r="B138" i="39"/>
  <c r="C153" i="82" s="1"/>
  <c r="A138" i="39"/>
  <c r="A102" i="39"/>
  <c r="B102" i="39"/>
  <c r="C117" i="82" s="1"/>
  <c r="B140" i="39"/>
  <c r="C155" i="82" s="1"/>
  <c r="A140" i="39"/>
  <c r="A115" i="39"/>
  <c r="B115" i="39"/>
  <c r="C130" i="82" s="1"/>
  <c r="A136" i="39"/>
  <c r="B136" i="39"/>
  <c r="C151" i="82" s="1"/>
  <c r="B111" i="39"/>
  <c r="C126" i="82" s="1"/>
  <c r="A111" i="39"/>
  <c r="A74" i="39"/>
  <c r="B74" i="39"/>
  <c r="C89" i="82" s="1"/>
  <c r="A49" i="39"/>
  <c r="B49" i="39"/>
  <c r="C64" i="82" s="1"/>
  <c r="B78" i="39"/>
  <c r="C93" i="82" s="1"/>
  <c r="A78" i="39"/>
  <c r="B126" i="39"/>
  <c r="C141" i="82" s="1"/>
  <c r="A126" i="39"/>
  <c r="B141" i="39"/>
  <c r="C156" i="82" s="1"/>
  <c r="A141" i="39"/>
  <c r="B128" i="39"/>
  <c r="C143" i="82" s="1"/>
  <c r="A128" i="39"/>
  <c r="A103" i="39"/>
  <c r="B103" i="39"/>
  <c r="C118" i="82" s="1"/>
  <c r="B124" i="39"/>
  <c r="C139" i="82" s="1"/>
  <c r="A124" i="39"/>
  <c r="B99" i="39"/>
  <c r="C114" i="82" s="1"/>
  <c r="A99" i="39"/>
  <c r="A62" i="39"/>
  <c r="B77" i="82" s="1"/>
  <c r="D77" i="82" s="1" a="1"/>
  <c r="B62" i="39"/>
  <c r="C77" i="82" s="1"/>
  <c r="A37" i="39"/>
  <c r="B37" i="39"/>
  <c r="C52" i="82" s="1"/>
  <c r="B143" i="39"/>
  <c r="C158" i="82" s="1"/>
  <c r="A143" i="39"/>
  <c r="B142" i="39"/>
  <c r="C157" i="82" s="1"/>
  <c r="A142" i="39"/>
  <c r="A129" i="39"/>
  <c r="B129" i="39"/>
  <c r="C144" i="82" s="1"/>
  <c r="B116" i="39"/>
  <c r="C131" i="82" s="1"/>
  <c r="A116" i="39"/>
  <c r="B91" i="39"/>
  <c r="C106" i="82" s="1"/>
  <c r="A91" i="39"/>
  <c r="A137" i="39"/>
  <c r="B152" i="82" s="1"/>
  <c r="B137" i="39"/>
  <c r="C152" i="82" s="1"/>
  <c r="B112" i="39"/>
  <c r="C127" i="82" s="1"/>
  <c r="A112" i="39"/>
  <c r="B87" i="39"/>
  <c r="C102" i="82" s="1"/>
  <c r="A87" i="39"/>
  <c r="A50" i="39"/>
  <c r="B50" i="39"/>
  <c r="C65" i="82" s="1"/>
  <c r="B54" i="39"/>
  <c r="C69" i="82" s="1"/>
  <c r="A54" i="39"/>
  <c r="A131" i="39"/>
  <c r="B131" i="39"/>
  <c r="C146" i="82" s="1"/>
  <c r="B130" i="39"/>
  <c r="C145" i="82" s="1"/>
  <c r="A130" i="39"/>
  <c r="A117" i="39"/>
  <c r="B117" i="39"/>
  <c r="C132" i="82" s="1"/>
  <c r="A104" i="39"/>
  <c r="B104" i="39"/>
  <c r="C119" i="82" s="1"/>
  <c r="B79" i="39"/>
  <c r="C94" i="82" s="1"/>
  <c r="A79" i="39"/>
  <c r="B125" i="39"/>
  <c r="C140" i="82" s="1"/>
  <c r="A125" i="39"/>
  <c r="B100" i="39"/>
  <c r="C115" i="82" s="1"/>
  <c r="A100" i="39"/>
  <c r="A75" i="39"/>
  <c r="B75" i="39"/>
  <c r="C90" i="82" s="1"/>
  <c r="A38" i="39"/>
  <c r="B53" i="82" s="1"/>
  <c r="B38" i="39"/>
  <c r="C53" i="82" s="1"/>
  <c r="B132" i="39"/>
  <c r="C147" i="82" s="1"/>
  <c r="A132" i="39"/>
  <c r="A119" i="39"/>
  <c r="B119" i="39"/>
  <c r="C134" i="82" s="1"/>
  <c r="B118" i="39"/>
  <c r="C133" i="82" s="1"/>
  <c r="A118" i="39"/>
  <c r="B105" i="39"/>
  <c r="C120" i="82" s="1"/>
  <c r="A105" i="39"/>
  <c r="B92" i="39"/>
  <c r="C107" i="82" s="1"/>
  <c r="A92" i="39"/>
  <c r="B67" i="39"/>
  <c r="C82" i="82" s="1"/>
  <c r="A67" i="39"/>
  <c r="B113" i="39"/>
  <c r="C128" i="82" s="1"/>
  <c r="A113" i="39"/>
  <c r="A88" i="39"/>
  <c r="B88" i="39"/>
  <c r="C103" i="82" s="1"/>
  <c r="B63" i="39"/>
  <c r="C78" i="82" s="1"/>
  <c r="A63" i="39"/>
  <c r="B66" i="39"/>
  <c r="C81" i="82" s="1"/>
  <c r="A66" i="39"/>
  <c r="B120" i="39"/>
  <c r="C135" i="82" s="1"/>
  <c r="A120" i="39"/>
  <c r="B107" i="39"/>
  <c r="C122" i="82" s="1"/>
  <c r="A107" i="39"/>
  <c r="B106" i="39"/>
  <c r="C121" i="82" s="1"/>
  <c r="A106" i="39"/>
  <c r="B93" i="39"/>
  <c r="C108" i="82" s="1"/>
  <c r="A93" i="39"/>
  <c r="B80" i="39"/>
  <c r="C95" i="82" s="1"/>
  <c r="A80" i="39"/>
  <c r="B55" i="39"/>
  <c r="C70" i="82" s="1"/>
  <c r="A55" i="39"/>
  <c r="A101" i="39"/>
  <c r="B116" i="82" s="1"/>
  <c r="D116" i="82" s="1" a="1"/>
  <c r="B101" i="39"/>
  <c r="C116" i="82" s="1"/>
  <c r="A76" i="39"/>
  <c r="B76" i="39"/>
  <c r="C91" i="82" s="1"/>
  <c r="B51" i="39"/>
  <c r="C66" i="82" s="1"/>
  <c r="A51" i="39"/>
  <c r="B133" i="39"/>
  <c r="C148" i="82" s="1"/>
  <c r="A133" i="39"/>
  <c r="B108" i="39"/>
  <c r="C123" i="82" s="1"/>
  <c r="A108" i="39"/>
  <c r="B95" i="39"/>
  <c r="C110" i="82" s="1"/>
  <c r="A95" i="39"/>
  <c r="B94" i="39"/>
  <c r="C109" i="82" s="1"/>
  <c r="A94" i="39"/>
  <c r="B81" i="39"/>
  <c r="C96" i="82" s="1"/>
  <c r="A81" i="39"/>
  <c r="B68" i="39"/>
  <c r="C83" i="82" s="1"/>
  <c r="A68" i="39"/>
  <c r="A43" i="39"/>
  <c r="B43" i="39"/>
  <c r="C58" i="82" s="1"/>
  <c r="B15" i="39"/>
  <c r="C30" i="82" s="1"/>
  <c r="A15" i="39"/>
  <c r="B30" i="82" s="1"/>
  <c r="B30" i="39"/>
  <c r="C45" i="82" s="1"/>
  <c r="A30" i="39"/>
  <c r="B23" i="39"/>
  <c r="C38" i="82" s="1"/>
  <c r="A23" i="39"/>
  <c r="A18" i="39"/>
  <c r="B18" i="39"/>
  <c r="C33" i="82" s="1"/>
  <c r="A11" i="39"/>
  <c r="B26" i="82" s="1"/>
  <c r="B11" i="39"/>
  <c r="C26" i="82" s="1"/>
  <c r="B6" i="39"/>
  <c r="C21" i="82" s="1"/>
  <c r="A6" i="39"/>
  <c r="B7" i="39"/>
  <c r="C22" i="82" s="1"/>
  <c r="A7" i="39"/>
  <c r="B10" i="39"/>
  <c r="C25" i="82" s="1"/>
  <c r="A10" i="39"/>
  <c r="B29" i="39"/>
  <c r="C44" i="82" s="1"/>
  <c r="A29" i="39"/>
  <c r="A25" i="39"/>
  <c r="B25" i="39"/>
  <c r="C40" i="82" s="1"/>
  <c r="A19" i="39"/>
  <c r="B19" i="39"/>
  <c r="C34" i="82" s="1"/>
  <c r="B26" i="39"/>
  <c r="C41" i="82" s="1"/>
  <c r="A26" i="39"/>
  <c r="B17" i="39"/>
  <c r="C32" i="82" s="1"/>
  <c r="A17" i="39"/>
  <c r="B22" i="39"/>
  <c r="C37" i="82" s="1"/>
  <c r="A22" i="39"/>
  <c r="B27" i="39"/>
  <c r="C42" i="82" s="1"/>
  <c r="A27" i="39"/>
  <c r="B21" i="39"/>
  <c r="C36" i="82" s="1"/>
  <c r="A21" i="39"/>
  <c r="A14" i="39"/>
  <c r="B14" i="39"/>
  <c r="C29" i="82" s="1"/>
  <c r="A9" i="39"/>
  <c r="B24" i="82" s="1"/>
  <c r="B9" i="39"/>
  <c r="C24" i="82" s="1"/>
  <c r="A5" i="39"/>
  <c r="B5" i="39"/>
  <c r="C20" i="82" s="1"/>
  <c r="B13" i="39"/>
  <c r="C28" i="82" s="1"/>
  <c r="A13" i="39"/>
  <c r="A20" i="39"/>
  <c r="B20" i="39"/>
  <c r="C35" i="82" s="1"/>
  <c r="A28" i="39"/>
  <c r="B43" i="82" s="1"/>
  <c r="B28" i="39"/>
  <c r="C43" i="82" s="1"/>
  <c r="B24" i="39"/>
  <c r="C39" i="82" s="1"/>
  <c r="A24" i="39"/>
  <c r="B8" i="39"/>
  <c r="C23" i="82" s="1"/>
  <c r="A8" i="39"/>
  <c r="B16" i="39"/>
  <c r="C31" i="82" s="1"/>
  <c r="A16" i="39"/>
  <c r="B12" i="39"/>
  <c r="C27" i="82" s="1"/>
  <c r="A12" i="39"/>
  <c r="B31" i="39"/>
  <c r="C46" i="82" s="1"/>
  <c r="A31" i="39"/>
  <c r="B4" i="39"/>
  <c r="C19" i="82" s="1"/>
  <c r="A4" i="39"/>
  <c r="B19" i="82" s="1"/>
  <c r="A3" i="39"/>
  <c r="C18" i="82"/>
  <c r="A2" i="39"/>
  <c r="C57" i="82"/>
  <c r="C48" i="82"/>
  <c r="C49" i="82"/>
  <c r="C51" i="82"/>
  <c r="B114" i="82"/>
  <c r="B138" i="82"/>
  <c r="D138" i="82" s="1" a="1"/>
  <c r="B140" i="82"/>
  <c r="B150" i="82"/>
  <c r="B131" i="82"/>
  <c r="B149" i="82"/>
  <c r="D149" i="82" s="1" a="1"/>
  <c r="B151" i="82"/>
  <c r="B155" i="82"/>
  <c r="B49" i="82"/>
  <c r="B55" i="82"/>
  <c r="B67" i="82"/>
  <c r="B69" i="82"/>
  <c r="B73" i="82"/>
  <c r="B79" i="82"/>
  <c r="D79" i="82" s="1" a="1"/>
  <c r="B87" i="82"/>
  <c r="B91" i="82"/>
  <c r="B93" i="82"/>
  <c r="D93" i="82" s="1" a="1"/>
  <c r="B97" i="82"/>
  <c r="D97" i="82" s="1" a="1"/>
  <c r="B111" i="82"/>
  <c r="B52" i="82"/>
  <c r="B56" i="82"/>
  <c r="B70" i="82"/>
  <c r="B72" i="82"/>
  <c r="B76" i="82"/>
  <c r="B78" i="82"/>
  <c r="B80" i="82"/>
  <c r="B90" i="82"/>
  <c r="B100" i="82"/>
  <c r="D100" i="82" s="1" a="1"/>
  <c r="B104" i="82"/>
  <c r="D104" i="82" s="1" a="1"/>
  <c r="D155" i="82" a="1"/>
  <c r="D140" i="82" a="1"/>
  <c r="D76" i="82" a="1"/>
  <c r="D80" i="82" a="1"/>
  <c r="D78" i="82" a="1"/>
  <c r="D114" i="82" a="1"/>
  <c r="D91" i="82" a="1"/>
  <c r="D87" i="82" a="1"/>
  <c r="D151" i="82" a="1"/>
  <c r="D90" i="82" a="1"/>
  <c r="D150" i="82" a="1"/>
  <c r="D111" i="82" a="1"/>
  <c r="D152" i="82" a="1"/>
  <c r="D131" i="82" a="1"/>
  <c r="D53" i="82" a="1"/>
  <c r="D19" i="82" a="1"/>
  <c r="D24" i="82" a="1"/>
  <c r="D69" i="82" a="1"/>
  <c r="D56" i="82" a="1"/>
  <c r="D49" i="82" a="1"/>
  <c r="D52" i="82" a="1"/>
  <c r="D75" i="82" a="1"/>
  <c r="D70" i="82" a="1"/>
  <c r="D30" i="82" a="1"/>
  <c r="D74" i="82" a="1"/>
  <c r="D67" i="82" a="1"/>
  <c r="D59" i="82" a="1"/>
  <c r="D43" i="82" a="1"/>
  <c r="D55" i="82" a="1"/>
  <c r="D72" i="82" a="1"/>
  <c r="D73" i="82" a="1"/>
  <c r="D26" i="82" a="1"/>
  <c r="B36" i="82" l="1"/>
  <c r="B32" i="82"/>
  <c r="B33" i="82"/>
  <c r="B40" i="82"/>
  <c r="B31" i="82"/>
  <c r="B64" i="82"/>
  <c r="B103" i="82"/>
  <c r="B38" i="82"/>
  <c r="B44" i="82"/>
  <c r="B130" i="82"/>
  <c r="B146" i="82"/>
  <c r="B127" i="82"/>
  <c r="B126" i="82"/>
  <c r="B89" i="82"/>
  <c r="B66" i="82"/>
  <c r="B83" i="82"/>
  <c r="B86" i="82"/>
  <c r="B62" i="82"/>
  <c r="B29" i="82"/>
  <c r="B47" i="82"/>
  <c r="B119" i="82"/>
  <c r="B118" i="82"/>
  <c r="B39" i="82"/>
  <c r="B88" i="82"/>
  <c r="B105" i="82"/>
  <c r="B84" i="82"/>
  <c r="B82" i="82"/>
  <c r="B102" i="82"/>
  <c r="B71" i="82"/>
  <c r="B142" i="82"/>
  <c r="B96" i="82"/>
  <c r="B108" i="82"/>
  <c r="B124" i="82"/>
  <c r="B58" i="82"/>
  <c r="B99" i="82"/>
  <c r="B122" i="82"/>
  <c r="B143" i="82"/>
  <c r="B21" i="82"/>
  <c r="B139" i="82"/>
  <c r="B23" i="82"/>
  <c r="B41" i="82"/>
  <c r="B65" i="82"/>
  <c r="B94" i="82"/>
  <c r="B158" i="82"/>
  <c r="B46" i="82"/>
  <c r="B92" i="82"/>
  <c r="B68" i="82"/>
  <c r="B109" i="82"/>
  <c r="B85" i="82"/>
  <c r="B61" i="82"/>
  <c r="B156" i="82"/>
  <c r="B107" i="82"/>
  <c r="B136" i="82"/>
  <c r="B112" i="82"/>
  <c r="B134" i="82"/>
  <c r="B148" i="82"/>
  <c r="B144" i="82"/>
  <c r="D19" i="82"/>
  <c r="D77" i="82"/>
  <c r="D149" i="82"/>
  <c r="D56" i="82"/>
  <c r="D101" i="82"/>
  <c r="D75" i="82"/>
  <c r="D24" i="82"/>
  <c r="D80" i="82"/>
  <c r="D78" i="82"/>
  <c r="D100" i="82"/>
  <c r="D93" i="82"/>
  <c r="D116" i="82"/>
  <c r="D26" i="82"/>
  <c r="D74" i="82"/>
  <c r="D91" i="82"/>
  <c r="D67" i="82"/>
  <c r="D138" i="82"/>
  <c r="D114" i="82"/>
  <c r="D72" i="82"/>
  <c r="D30" i="82"/>
  <c r="D53" i="82"/>
  <c r="D49" i="82"/>
  <c r="D69" i="82"/>
  <c r="D70" i="82"/>
  <c r="D111" i="82"/>
  <c r="D87" i="82"/>
  <c r="D97" i="82"/>
  <c r="D140" i="82"/>
  <c r="D90" i="82"/>
  <c r="D131" i="82"/>
  <c r="D104" i="82"/>
  <c r="D76" i="82"/>
  <c r="D152" i="82"/>
  <c r="D43" i="82"/>
  <c r="D73" i="82"/>
  <c r="D52" i="82"/>
  <c r="D59" i="82"/>
  <c r="D155" i="82"/>
  <c r="D79" i="82"/>
  <c r="D55" i="82"/>
  <c r="D151" i="82"/>
  <c r="D150" i="82"/>
  <c r="B28" i="82"/>
  <c r="B154" i="82"/>
  <c r="B81" i="82"/>
  <c r="B27" i="82"/>
  <c r="B110" i="82"/>
  <c r="B125" i="82"/>
  <c r="B106" i="82"/>
  <c r="B141" i="82"/>
  <c r="B98" i="82"/>
  <c r="B50" i="82"/>
  <c r="B115" i="82"/>
  <c r="B35" i="82"/>
  <c r="B18" i="82"/>
  <c r="B5" i="220"/>
  <c r="B4" i="220"/>
  <c r="B3" i="220"/>
  <c r="B5" i="224"/>
  <c r="B4" i="224"/>
  <c r="B3" i="224"/>
  <c r="B3" i="223"/>
  <c r="B4" i="223"/>
  <c r="B42" i="82"/>
  <c r="B45" i="82"/>
  <c r="C17" i="82"/>
  <c r="B20" i="82"/>
  <c r="C5" i="82"/>
  <c r="B51" i="82"/>
  <c r="B22" i="82"/>
  <c r="B25" i="82"/>
  <c r="B48" i="82"/>
  <c r="B57" i="82"/>
  <c r="B60" i="82"/>
  <c r="B54" i="82"/>
  <c r="B63" i="82"/>
  <c r="B34" i="82"/>
  <c r="B37" i="82"/>
  <c r="B132" i="82"/>
  <c r="B120" i="82"/>
  <c r="B117" i="82"/>
  <c r="D117" i="82" s="1" a="1"/>
  <c r="B113" i="82"/>
  <c r="D113" i="82" s="1" a="1"/>
  <c r="L2" i="39"/>
  <c r="B5" i="223"/>
  <c r="D84" i="82" a="1"/>
  <c r="D94" i="82" a="1"/>
  <c r="D156" i="82" a="1"/>
  <c r="D92" i="82" a="1"/>
  <c r="D85" i="82" a="1"/>
  <c r="D105" i="82" a="1"/>
  <c r="D146" i="82" a="1"/>
  <c r="D99" i="82" a="1"/>
  <c r="D108" i="82" a="1"/>
  <c r="D103" i="82" a="1"/>
  <c r="D102" i="82" a="1"/>
  <c r="D112" i="82" a="1"/>
  <c r="D81" i="82" a="1"/>
  <c r="D134" i="82" a="1"/>
  <c r="D96" i="82" a="1"/>
  <c r="D148" i="82" a="1"/>
  <c r="D115" i="82" a="1"/>
  <c r="D118" i="82" a="1"/>
  <c r="D109" i="82" a="1"/>
  <c r="D126" i="82" a="1"/>
  <c r="D125" i="82" a="1"/>
  <c r="D119" i="82" a="1"/>
  <c r="D142" i="82" a="1"/>
  <c r="D158" i="82" a="1"/>
  <c r="D122" i="82" a="1"/>
  <c r="D130" i="82" a="1"/>
  <c r="D107" i="82" a="1"/>
  <c r="D82" i="82" a="1"/>
  <c r="D83" i="82" a="1"/>
  <c r="D98" i="82" a="1"/>
  <c r="D124" i="82" a="1"/>
  <c r="D127" i="82" a="1"/>
  <c r="D154" i="82" a="1"/>
  <c r="D143" i="82" a="1"/>
  <c r="D88" i="82" a="1"/>
  <c r="D86" i="82" a="1"/>
  <c r="D144" i="82" a="1"/>
  <c r="D141" i="82" a="1"/>
  <c r="D139" i="82" a="1"/>
  <c r="D89" i="82" a="1"/>
  <c r="D136" i="82" a="1"/>
  <c r="D132" i="82" a="1"/>
  <c r="D110" i="82" a="1"/>
  <c r="D120" i="82" a="1"/>
  <c r="D106" i="82" a="1"/>
  <c r="D38" i="82" a="1"/>
  <c r="D42" i="82" a="1"/>
  <c r="D47" i="82" a="1"/>
  <c r="D46" i="82" a="1"/>
  <c r="D23" i="82" a="1"/>
  <c r="D50" i="82" a="1"/>
  <c r="D27" i="82" a="1"/>
  <c r="D20" i="82" a="1"/>
  <c r="D22" i="82" a="1"/>
  <c r="D44" i="82" a="1"/>
  <c r="D66" i="82" a="1"/>
  <c r="D40" i="82" a="1"/>
  <c r="D36" i="82" a="1"/>
  <c r="D41" i="82" a="1"/>
  <c r="D71" i="82" a="1"/>
  <c r="D62" i="82" a="1"/>
  <c r="D25" i="82" a="1"/>
  <c r="D31" i="82" a="1"/>
  <c r="D51" i="82" a="1"/>
  <c r="D35" i="82" a="1"/>
  <c r="D48" i="82" a="1"/>
  <c r="D28" i="82" a="1"/>
  <c r="D64" i="82" a="1"/>
  <c r="D33" i="82" a="1"/>
  <c r="D37" i="82" a="1"/>
  <c r="D45" i="82" a="1"/>
  <c r="D60" i="82" a="1"/>
  <c r="D34" i="82" a="1"/>
  <c r="D39" i="82" a="1"/>
  <c r="D32" i="82" a="1"/>
  <c r="D65" i="82" a="1"/>
  <c r="D58" i="82" a="1"/>
  <c r="D63" i="82" a="1"/>
  <c r="D57" i="82" a="1"/>
  <c r="D61" i="82" a="1"/>
  <c r="D18" i="82" a="1"/>
  <c r="D29" i="82" a="1"/>
  <c r="D54" i="82" a="1"/>
  <c r="D21" i="82" a="1"/>
  <c r="D68" i="82" a="1"/>
  <c r="D36" i="82" l="1"/>
  <c r="D40" i="82"/>
  <c r="D33" i="82"/>
  <c r="D32" i="82"/>
  <c r="D31" i="82"/>
  <c r="D103" i="82"/>
  <c r="D64" i="82"/>
  <c r="D44" i="82"/>
  <c r="D38" i="82"/>
  <c r="D146" i="82"/>
  <c r="D130" i="82"/>
  <c r="D126" i="82"/>
  <c r="D127" i="82"/>
  <c r="D118" i="82"/>
  <c r="D119" i="82"/>
  <c r="D47" i="82"/>
  <c r="D29" i="82"/>
  <c r="D62" i="82"/>
  <c r="D86" i="82"/>
  <c r="D83" i="82"/>
  <c r="D66" i="82"/>
  <c r="D89" i="82"/>
  <c r="D96" i="82"/>
  <c r="D142" i="82"/>
  <c r="D71" i="82"/>
  <c r="D102" i="82"/>
  <c r="D82" i="82"/>
  <c r="D84" i="82"/>
  <c r="D105" i="82"/>
  <c r="D88" i="82"/>
  <c r="D39" i="82"/>
  <c r="D94" i="82"/>
  <c r="D65" i="82"/>
  <c r="D41" i="82"/>
  <c r="D107" i="82"/>
  <c r="D23" i="82"/>
  <c r="D61" i="82"/>
  <c r="D21" i="82"/>
  <c r="D85" i="82"/>
  <c r="D143" i="82"/>
  <c r="D109" i="82"/>
  <c r="D122" i="82"/>
  <c r="D156" i="82"/>
  <c r="D68" i="82"/>
  <c r="D99" i="82"/>
  <c r="D92" i="82"/>
  <c r="D58" i="82"/>
  <c r="D139" i="82"/>
  <c r="D46" i="82"/>
  <c r="D124" i="82"/>
  <c r="D158" i="82"/>
  <c r="D108" i="82"/>
  <c r="D144" i="82"/>
  <c r="D148" i="82"/>
  <c r="D134" i="82"/>
  <c r="D112" i="82"/>
  <c r="D136" i="82"/>
  <c r="D57" i="82"/>
  <c r="D98" i="82"/>
  <c r="D113" i="82"/>
  <c r="D48" i="82"/>
  <c r="D141" i="82"/>
  <c r="D25" i="82"/>
  <c r="D106" i="82"/>
  <c r="D22" i="82"/>
  <c r="D125" i="82"/>
  <c r="D117" i="82"/>
  <c r="D51" i="82"/>
  <c r="D110" i="82"/>
  <c r="D120" i="82"/>
  <c r="D45" i="82"/>
  <c r="D27" i="82"/>
  <c r="D132" i="82"/>
  <c r="D81" i="82"/>
  <c r="D37" i="82"/>
  <c r="D20" i="82"/>
  <c r="D18" i="82"/>
  <c r="D154" i="82"/>
  <c r="D34" i="82"/>
  <c r="D35" i="82"/>
  <c r="D28" i="82"/>
  <c r="D63" i="82"/>
  <c r="D54" i="82"/>
  <c r="D42" i="82"/>
  <c r="D115" i="82"/>
  <c r="D60" i="82"/>
  <c r="D50" i="82"/>
  <c r="B17" i="82"/>
  <c r="B145" i="82"/>
  <c r="B123" i="82"/>
  <c r="B147" i="82"/>
  <c r="D147" i="82" s="1" a="1"/>
  <c r="B128" i="82"/>
  <c r="D128" i="82" s="1" a="1"/>
  <c r="B129" i="82"/>
  <c r="B153" i="82"/>
  <c r="B133" i="82"/>
  <c r="B137" i="82"/>
  <c r="D137" i="82" s="1" a="1"/>
  <c r="B157" i="82"/>
  <c r="D157" i="82" s="1" a="1"/>
  <c r="B135" i="82"/>
  <c r="B95" i="82"/>
  <c r="B121" i="82"/>
  <c r="D121" i="82" s="1" a="1"/>
  <c r="C25" i="6"/>
  <c r="C22" i="6"/>
  <c r="E15" i="6"/>
  <c r="E14" i="6"/>
  <c r="E9" i="6"/>
  <c r="E3" i="6"/>
  <c r="E7" i="6"/>
  <c r="E26" i="6"/>
  <c r="E5" i="6"/>
  <c r="D123" i="82" a="1"/>
  <c r="D145" i="82" a="1"/>
  <c r="D133" i="82" a="1"/>
  <c r="D135" i="82" a="1"/>
  <c r="D153" i="82" a="1"/>
  <c r="D95" i="82" a="1"/>
  <c r="D129" i="82" a="1"/>
  <c r="D17" i="82" a="1"/>
  <c r="D147" i="82" l="1"/>
  <c r="D123" i="82"/>
  <c r="D145" i="82"/>
  <c r="D121" i="82"/>
  <c r="D17" i="82"/>
  <c r="D95" i="82"/>
  <c r="D129" i="82"/>
  <c r="D135" i="82"/>
  <c r="D157" i="82"/>
  <c r="D137" i="82"/>
  <c r="D133" i="82"/>
  <c r="D153" i="82"/>
  <c r="D128" i="82"/>
  <c r="E25" i="6"/>
  <c r="E16" i="6"/>
  <c r="D263" i="82" l="1"/>
  <c r="F60" i="39" l="1"/>
  <c r="E60" i="39"/>
  <c r="D60" i="39"/>
  <c r="F59" i="39"/>
  <c r="E59" i="39"/>
  <c r="D59" i="39"/>
  <c r="F58" i="39"/>
  <c r="E58" i="39"/>
  <c r="D58" i="39"/>
  <c r="F57" i="39"/>
  <c r="E57" i="39"/>
  <c r="D57" i="39"/>
  <c r="F56" i="39"/>
  <c r="E56" i="39"/>
  <c r="D56" i="39"/>
  <c r="F55" i="39"/>
  <c r="E55" i="39"/>
  <c r="D55" i="39"/>
  <c r="F54" i="39"/>
  <c r="E54" i="39"/>
  <c r="D54" i="39"/>
  <c r="F53" i="39"/>
  <c r="E53" i="39"/>
  <c r="D53" i="39"/>
  <c r="F52" i="39"/>
  <c r="E52" i="39"/>
  <c r="D52" i="39"/>
  <c r="F51" i="39"/>
  <c r="E51" i="39"/>
  <c r="D51" i="39"/>
  <c r="F50" i="39"/>
  <c r="E50" i="39"/>
  <c r="D50" i="39"/>
  <c r="F49" i="39"/>
  <c r="E49" i="39"/>
  <c r="D49" i="39"/>
  <c r="F48" i="39"/>
  <c r="E48" i="39"/>
  <c r="D48" i="39"/>
  <c r="F47" i="39"/>
  <c r="E47" i="39"/>
  <c r="D47" i="39"/>
  <c r="F46" i="39"/>
  <c r="E46" i="39"/>
  <c r="D46" i="39"/>
  <c r="F45" i="39"/>
  <c r="E45" i="39"/>
  <c r="D45" i="39"/>
  <c r="F44" i="39"/>
  <c r="E44" i="39"/>
  <c r="D44" i="39"/>
  <c r="F43" i="39"/>
  <c r="E43" i="39"/>
  <c r="D43" i="39"/>
  <c r="F42" i="39"/>
  <c r="E42" i="39"/>
  <c r="D42" i="39"/>
  <c r="F41" i="39"/>
  <c r="E41" i="39"/>
  <c r="D41" i="39"/>
  <c r="F40" i="39"/>
  <c r="E40" i="39"/>
  <c r="D40" i="39"/>
  <c r="F39" i="39"/>
  <c r="E39" i="39"/>
  <c r="D39" i="39"/>
  <c r="F38" i="39"/>
  <c r="E38" i="39"/>
  <c r="D38" i="39"/>
  <c r="F37" i="39"/>
  <c r="E37" i="39"/>
  <c r="D37" i="39"/>
  <c r="F36" i="39"/>
  <c r="E36" i="39"/>
  <c r="D36" i="39"/>
  <c r="F35" i="39"/>
  <c r="E35" i="39"/>
  <c r="D35" i="39"/>
  <c r="F34" i="39"/>
  <c r="E34" i="39"/>
  <c r="D34" i="39"/>
  <c r="F33" i="39"/>
  <c r="E33" i="39"/>
  <c r="D33" i="39"/>
  <c r="F32" i="39"/>
  <c r="E32" i="39"/>
  <c r="D32" i="39"/>
  <c r="F31" i="39"/>
  <c r="E31" i="39"/>
  <c r="D31" i="39"/>
  <c r="F30" i="39"/>
  <c r="E30" i="39"/>
  <c r="D30" i="39"/>
  <c r="F29" i="39"/>
  <c r="E29" i="39"/>
  <c r="D29" i="39"/>
  <c r="F28" i="39"/>
  <c r="E28" i="39"/>
  <c r="D28" i="39"/>
  <c r="F27" i="39"/>
  <c r="E27" i="39"/>
  <c r="D27" i="39"/>
  <c r="F26" i="39"/>
  <c r="E26" i="39"/>
  <c r="D26" i="39"/>
  <c r="F25" i="39"/>
  <c r="E25" i="39"/>
  <c r="D25" i="39"/>
  <c r="F24" i="39"/>
  <c r="E24" i="39"/>
  <c r="D24" i="39"/>
  <c r="F23" i="39"/>
  <c r="E23" i="39"/>
  <c r="D23" i="39"/>
  <c r="F22" i="39"/>
  <c r="E22" i="39"/>
  <c r="D22" i="39"/>
  <c r="F21" i="39"/>
  <c r="E21" i="39"/>
  <c r="D21" i="39"/>
  <c r="F20" i="39"/>
  <c r="E20" i="39"/>
  <c r="D20" i="39"/>
  <c r="F19" i="39"/>
  <c r="E19" i="39"/>
  <c r="D19" i="39"/>
  <c r="F18" i="39"/>
  <c r="E18" i="39"/>
  <c r="D18" i="39"/>
  <c r="F17" i="39"/>
  <c r="E17" i="39"/>
  <c r="D17" i="39"/>
  <c r="F16" i="39"/>
  <c r="E16" i="39"/>
  <c r="D16" i="39"/>
  <c r="F15" i="39"/>
  <c r="E15" i="39"/>
  <c r="D15" i="39"/>
  <c r="F14" i="39"/>
  <c r="E14" i="39"/>
  <c r="D14" i="39"/>
  <c r="F13" i="39"/>
  <c r="E13" i="39"/>
  <c r="D13" i="39"/>
  <c r="F12" i="39"/>
  <c r="E12" i="39"/>
  <c r="D12" i="39"/>
  <c r="F11" i="39"/>
  <c r="E11" i="39"/>
  <c r="D11" i="39"/>
  <c r="F10" i="39"/>
  <c r="E10" i="39"/>
  <c r="D10" i="39"/>
  <c r="F9" i="39"/>
  <c r="E9" i="39"/>
  <c r="D9" i="39"/>
  <c r="F8" i="39"/>
  <c r="E8" i="39"/>
  <c r="D8" i="39"/>
  <c r="F7" i="39"/>
  <c r="E7" i="39"/>
  <c r="D7" i="39"/>
  <c r="F6" i="39"/>
  <c r="E6" i="39"/>
  <c r="D6" i="39"/>
  <c r="F5" i="39"/>
  <c r="E5" i="39"/>
  <c r="D5" i="39"/>
  <c r="F4" i="39"/>
  <c r="E4" i="39"/>
  <c r="D4" i="39"/>
  <c r="F3" i="39"/>
  <c r="E3" i="39"/>
  <c r="D3" i="39"/>
  <c r="F2" i="39"/>
  <c r="E2" i="39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<sst xmlns="http://schemas.openxmlformats.org/spreadsheetml/2006/main" count="116253" uniqueCount="29166">
  <si>
    <t>Walkthrough:</t>
  </si>
  <si>
    <t>RFP Closes:</t>
  </si>
  <si>
    <t>DISTRICT INFORMATION</t>
  </si>
  <si>
    <t>IMPORTANT DATES</t>
  </si>
  <si>
    <t>Document Type (RFP or RFQ):</t>
  </si>
  <si>
    <t>Category 2 Type:</t>
  </si>
  <si>
    <t>RFQ Title:</t>
  </si>
  <si>
    <t>RFQ Issued on:</t>
  </si>
  <si>
    <t>RFQ Due Date:</t>
  </si>
  <si>
    <t>RFP or RFQ Due Time:</t>
  </si>
  <si>
    <t>E-Rate Program Year:</t>
  </si>
  <si>
    <t>RFP or RFQ Number:</t>
  </si>
  <si>
    <t>Contract Number:</t>
  </si>
  <si>
    <t>District Name:</t>
  </si>
  <si>
    <t>Billed Entity No:</t>
  </si>
  <si>
    <t>Street Address:</t>
  </si>
  <si>
    <t>City:</t>
  </si>
  <si>
    <t>State:</t>
  </si>
  <si>
    <t>TX</t>
  </si>
  <si>
    <t>Zip or Zip +4:</t>
  </si>
  <si>
    <t>City+State+Zip (Calc):</t>
  </si>
  <si>
    <t>WALKTHROUGH INFORMATION (IF REQUIRED)</t>
  </si>
  <si>
    <t>Walkthrough Date:</t>
  </si>
  <si>
    <t>Walkthrough Time:</t>
  </si>
  <si>
    <t>Address:</t>
  </si>
  <si>
    <t>Questions Due By:</t>
  </si>
  <si>
    <t>Response Email Address 1:</t>
  </si>
  <si>
    <t>Response Email Address 2:</t>
  </si>
  <si>
    <t>Please email questions &amp; responses to:</t>
  </si>
  <si>
    <t>Response Email Address 3:</t>
  </si>
  <si>
    <t>Company Information</t>
  </si>
  <si>
    <t>Company Name:</t>
  </si>
  <si>
    <t>Zip:</t>
  </si>
  <si>
    <t>USAC SPIN Number:</t>
  </si>
  <si>
    <t>Submittal Date:</t>
  </si>
  <si>
    <t>Sales Contact Information</t>
  </si>
  <si>
    <t>Primary Contact:</t>
  </si>
  <si>
    <t>Title:</t>
  </si>
  <si>
    <t>Phone:</t>
  </si>
  <si>
    <t>E-Mail:</t>
  </si>
  <si>
    <t>State Contract or Interlocal Agreement Information</t>
  </si>
  <si>
    <t>Organization Name</t>
  </si>
  <si>
    <t>Contract Number</t>
  </si>
  <si>
    <t>Expires</t>
  </si>
  <si>
    <t>Proposer Signature</t>
  </si>
  <si>
    <t>Signature Date</t>
  </si>
  <si>
    <t>Tab Name</t>
  </si>
  <si>
    <t>Beneficiary Short Name</t>
  </si>
  <si>
    <t>Beneficiary Name</t>
  </si>
  <si>
    <t>Entity Number</t>
  </si>
  <si>
    <t>Type</t>
  </si>
  <si>
    <t>Street Address</t>
  </si>
  <si>
    <t>City</t>
  </si>
  <si>
    <t>State</t>
  </si>
  <si>
    <t>Zip</t>
  </si>
  <si>
    <t>Qty</t>
  </si>
  <si>
    <t>Cost</t>
  </si>
  <si>
    <t>Extended</t>
  </si>
  <si>
    <t>% Elig</t>
  </si>
  <si>
    <t>Concatenated</t>
  </si>
  <si>
    <t>Location Name</t>
  </si>
  <si>
    <t>Campus Total</t>
  </si>
  <si>
    <t>Total Cost:</t>
  </si>
  <si>
    <t>Entity Name</t>
  </si>
  <si>
    <t>Entity #</t>
  </si>
  <si>
    <t>Entity Type</t>
  </si>
  <si>
    <t>Parent Entity Name</t>
  </si>
  <si>
    <t>Parent Entity #</t>
  </si>
  <si>
    <t>Parent Entity Type</t>
  </si>
  <si>
    <t>FCC Registration Number</t>
  </si>
  <si>
    <t>Status</t>
  </si>
  <si>
    <t>Physical Address</t>
  </si>
  <si>
    <t>Physical Address 2</t>
  </si>
  <si>
    <t>Physical City</t>
  </si>
  <si>
    <t>Physical County</t>
  </si>
  <si>
    <t>Physical State</t>
  </si>
  <si>
    <t>Physical Zipcode</t>
  </si>
  <si>
    <t>School</t>
  </si>
  <si>
    <t>School District</t>
  </si>
  <si>
    <t>Active</t>
  </si>
  <si>
    <t/>
  </si>
  <si>
    <t>DAVIS ELEMENTARY SCHOOL</t>
  </si>
  <si>
    <t>HOUSTON ELEMENTARY SCHOOL</t>
  </si>
  <si>
    <t>Non-Instructional Facility (NIF)</t>
  </si>
  <si>
    <t>MATHEWS ELEMENTARY SCHOOL</t>
  </si>
  <si>
    <t>2838</t>
  </si>
  <si>
    <t>LAMAR MIDDLE SCHOOL</t>
  </si>
  <si>
    <t xml:space="preserve">    </t>
  </si>
  <si>
    <t>3852</t>
  </si>
  <si>
    <t>8126</t>
  </si>
  <si>
    <t>WEBB MIDDLE SCHOOL</t>
  </si>
  <si>
    <t>2099</t>
  </si>
  <si>
    <t>5099</t>
  </si>
  <si>
    <t>WILLIAMS ELEMENTARY SCHOOL</t>
  </si>
  <si>
    <t>4999</t>
  </si>
  <si>
    <t>3403</t>
  </si>
  <si>
    <t>BROWN ELEMENTARY SCHOOL</t>
  </si>
  <si>
    <t>LEE ELEMENTARY SCHOOL</t>
  </si>
  <si>
    <t>4813</t>
  </si>
  <si>
    <t>2801</t>
  </si>
  <si>
    <t>4334</t>
  </si>
  <si>
    <t>HIGHLAND PARK ELEM SCHOOL</t>
  </si>
  <si>
    <t>4501</t>
  </si>
  <si>
    <t>BOWIE HIGH SCHOOL</t>
  </si>
  <si>
    <t>5422</t>
  </si>
  <si>
    <t>2307</t>
  </si>
  <si>
    <t>7052</t>
  </si>
  <si>
    <t>1230</t>
  </si>
  <si>
    <t>4799</t>
  </si>
  <si>
    <t>5605</t>
  </si>
  <si>
    <t>2899</t>
  </si>
  <si>
    <t>3507</t>
  </si>
  <si>
    <t>2625</t>
  </si>
  <si>
    <t>CUNNINGHAM ELEMENTARY SCHOOL</t>
  </si>
  <si>
    <t>GRAHAM ELEMENTARY SCHOOL</t>
  </si>
  <si>
    <t>0007097322</t>
  </si>
  <si>
    <t>3315</t>
  </si>
  <si>
    <t>BLACKSHEAR ELEMENTARY SCHOOL</t>
  </si>
  <si>
    <t>6613</t>
  </si>
  <si>
    <t>SANCHEZ ELEMENTARY SCHOOL</t>
  </si>
  <si>
    <t>2016</t>
  </si>
  <si>
    <t>2622</t>
  </si>
  <si>
    <t>5016</t>
  </si>
  <si>
    <t>7535</t>
  </si>
  <si>
    <t>BOONE ELEMENTARY SCHOOL</t>
  </si>
  <si>
    <t>Austin</t>
  </si>
  <si>
    <t>AUSTIN</t>
  </si>
  <si>
    <t>ALTERNATIVE LEARNING CENTER</t>
  </si>
  <si>
    <t>1747</t>
  </si>
  <si>
    <t>RODRIGUEZ ELEMENTARY SCHOOL</t>
  </si>
  <si>
    <t>2042</t>
  </si>
  <si>
    <t>9999</t>
  </si>
  <si>
    <t>ANDREWS ELEMENTARY SCHOOL</t>
  </si>
  <si>
    <t>ZAVALA ELEMENTARY SCHOOL</t>
  </si>
  <si>
    <t>4399</t>
  </si>
  <si>
    <t>BURNET</t>
  </si>
  <si>
    <t>TRAVIS</t>
  </si>
  <si>
    <t>Travis</t>
  </si>
  <si>
    <t>78701</t>
  </si>
  <si>
    <t>78702</t>
  </si>
  <si>
    <t>2408</t>
  </si>
  <si>
    <t>78754</t>
  </si>
  <si>
    <t>AUSTIN HIGH SCHOOL</t>
  </si>
  <si>
    <t>78704</t>
  </si>
  <si>
    <t>TRAVIS HIGH SCHOOL</t>
  </si>
  <si>
    <t>78745</t>
  </si>
  <si>
    <t>78721</t>
  </si>
  <si>
    <t>1599</t>
  </si>
  <si>
    <t>CAMPBELL ELEMENTARY SCHOOL</t>
  </si>
  <si>
    <t>78723</t>
  </si>
  <si>
    <t>78724</t>
  </si>
  <si>
    <t>78727</t>
  </si>
  <si>
    <t>4462</t>
  </si>
  <si>
    <t>2998</t>
  </si>
  <si>
    <t>78741</t>
  </si>
  <si>
    <t>78744</t>
  </si>
  <si>
    <t>3255</t>
  </si>
  <si>
    <t>78753</t>
  </si>
  <si>
    <t>3038</t>
  </si>
  <si>
    <t>78756</t>
  </si>
  <si>
    <t>78758</t>
  </si>
  <si>
    <t>78759</t>
  </si>
  <si>
    <t>HART ELEMENTARY SCHOOL</t>
  </si>
  <si>
    <t>400 West Live Oak</t>
  </si>
  <si>
    <t>6201 Davis Lane</t>
  </si>
  <si>
    <t>1101 Wheatley</t>
  </si>
  <si>
    <t>Padron Elementary School</t>
  </si>
  <si>
    <t>SERVICE CENTER</t>
  </si>
  <si>
    <t>PROFESSIONAL DEVELOPMENT CENTER</t>
  </si>
  <si>
    <t>PERFORMING ARTS CENTER</t>
  </si>
  <si>
    <t>Graduation Prep Academy Travis</t>
  </si>
  <si>
    <t>Graduation Prep Academy Navarro</t>
  </si>
  <si>
    <t>301 W 2nd Street</t>
  </si>
  <si>
    <t>500. E. Cesar Chavez</t>
  </si>
  <si>
    <t>Total</t>
  </si>
  <si>
    <t>ALLEN</t>
  </si>
  <si>
    <t>Collin</t>
  </si>
  <si>
    <t>75002</t>
  </si>
  <si>
    <t>3007</t>
  </si>
  <si>
    <t>4447</t>
  </si>
  <si>
    <t>4416</t>
  </si>
  <si>
    <t>LOVEJOY ELEMENTARY SCHOOL</t>
  </si>
  <si>
    <t>LOVEJOY INDEP SCHOOL DISTRICT</t>
  </si>
  <si>
    <t>0012685079</t>
  </si>
  <si>
    <t>256 COUNTRY CLUB RD</t>
  </si>
  <si>
    <t>COLLIN</t>
  </si>
  <si>
    <t>7664</t>
  </si>
  <si>
    <t>MCCOY ELEMENTARY SCHOOL</t>
  </si>
  <si>
    <t>CARROLLTON</t>
  </si>
  <si>
    <t>DALLAS</t>
  </si>
  <si>
    <t>75006</t>
  </si>
  <si>
    <t>1408</t>
  </si>
  <si>
    <t>1614</t>
  </si>
  <si>
    <t>1717</t>
  </si>
  <si>
    <t>GOOD ELEMENTARY SCHOOL</t>
  </si>
  <si>
    <t>3104</t>
  </si>
  <si>
    <t>4307</t>
  </si>
  <si>
    <t>4719</t>
  </si>
  <si>
    <t>7431</t>
  </si>
  <si>
    <t>CENTRAL ELEMENTARY SCHOOL</t>
  </si>
  <si>
    <t>Approved</t>
  </si>
  <si>
    <t>MILLS</t>
  </si>
  <si>
    <t>75007</t>
  </si>
  <si>
    <t>2742</t>
  </si>
  <si>
    <t>3017</t>
  </si>
  <si>
    <t>Denton</t>
  </si>
  <si>
    <t>3703</t>
  </si>
  <si>
    <t>THOMPSON ELEMENTARY SCHOOL</t>
  </si>
  <si>
    <t>5321</t>
  </si>
  <si>
    <t>CELINA</t>
  </si>
  <si>
    <t>75009</t>
  </si>
  <si>
    <t>HEBRON VALLEY ELEM SCHOOL</t>
  </si>
  <si>
    <t>LEWISVILLE ISD</t>
  </si>
  <si>
    <t>0013461769</t>
  </si>
  <si>
    <t>4108 CREEK VALLEY BLVD</t>
  </si>
  <si>
    <t>DENTON</t>
  </si>
  <si>
    <t>75010</t>
  </si>
  <si>
    <t>1100</t>
  </si>
  <si>
    <t>INDIAN CREEK ELEMENTARY SCHOOL</t>
  </si>
  <si>
    <t>2050 ARBOR CREEK DR</t>
  </si>
  <si>
    <t>4016</t>
  </si>
  <si>
    <t>ARBOR CREEK MIDDLE SCHOOL</t>
  </si>
  <si>
    <t>0012708020</t>
  </si>
  <si>
    <t>2109 ARBOR CREEK DR</t>
  </si>
  <si>
    <t>4066</t>
  </si>
  <si>
    <t>75013</t>
  </si>
  <si>
    <t>IRVING</t>
  </si>
  <si>
    <t>75039</t>
  </si>
  <si>
    <t>140 S HEARTZ RD</t>
  </si>
  <si>
    <t>COPPELL</t>
  </si>
  <si>
    <t>75019</t>
  </si>
  <si>
    <t>Coppell</t>
  </si>
  <si>
    <t>Dallas</t>
  </si>
  <si>
    <t>2121</t>
  </si>
  <si>
    <t>2229</t>
  </si>
  <si>
    <t>WILSON ELEMENTARY SCHOOL</t>
  </si>
  <si>
    <t>4519</t>
  </si>
  <si>
    <t>AUSTIN ELEMENTARY SCHOOL</t>
  </si>
  <si>
    <t>6304</t>
  </si>
  <si>
    <t>DENISON</t>
  </si>
  <si>
    <t>GRAYSON</t>
  </si>
  <si>
    <t>75020</t>
  </si>
  <si>
    <t>Grayson</t>
  </si>
  <si>
    <t>4310</t>
  </si>
  <si>
    <t>7633</t>
  </si>
  <si>
    <t>PERRIN LEARNING CENTER</t>
  </si>
  <si>
    <t>SHERMAN INDEP SCHOOL DISTRICT</t>
  </si>
  <si>
    <t>0013044086</t>
  </si>
  <si>
    <t>81 VANDENBURG DR</t>
  </si>
  <si>
    <t>8343</t>
  </si>
  <si>
    <t>LAMAR ELEMENTARY SCHOOL</t>
  </si>
  <si>
    <t>SCHIMELPFENIG MIDDLE SCHOOL</t>
  </si>
  <si>
    <t>PLANO INDEP SCHOOL DISTRICT</t>
  </si>
  <si>
    <t>2400 MAUMELLE DR</t>
  </si>
  <si>
    <t>PLANO</t>
  </si>
  <si>
    <t>75023</t>
  </si>
  <si>
    <t>1410</t>
  </si>
  <si>
    <t>GUINN SPECIAL PROGRAMS</t>
  </si>
  <si>
    <t>2221 LEGACY DR</t>
  </si>
  <si>
    <t>2156</t>
  </si>
  <si>
    <t>THOMAS ELEMENTARY SCHOOL</t>
  </si>
  <si>
    <t>1800 MONTANA TRAIL</t>
  </si>
  <si>
    <t>CARLISLE ELEMENTARY SCHOOL</t>
  </si>
  <si>
    <t>6525 OLD ORCHARD DR</t>
  </si>
  <si>
    <t>4129</t>
  </si>
  <si>
    <t>CLARK HIGH SCHOOL</t>
  </si>
  <si>
    <t>523 W SPRING CREEK PKWY</t>
  </si>
  <si>
    <t>4602</t>
  </si>
  <si>
    <t>CARPENTER MIDDLE SCHOOL</t>
  </si>
  <si>
    <t>3905 RAINIER ROAD</t>
  </si>
  <si>
    <t>5017</t>
  </si>
  <si>
    <t>HUGHSTON ELEMENTARY SCHOOL</t>
  </si>
  <si>
    <t>2601 CROSS BEND RD</t>
  </si>
  <si>
    <t>6428</t>
  </si>
  <si>
    <t>CHRISTIE ELEMENTARY SCHOOL</t>
  </si>
  <si>
    <t>3801 RAINIER RD</t>
  </si>
  <si>
    <t>7220</t>
  </si>
  <si>
    <t>WELLS ELEMENTARY SCHOOL</t>
  </si>
  <si>
    <t>3427 MISSION RIDGE RD</t>
  </si>
  <si>
    <t>8114</t>
  </si>
  <si>
    <t>BETTYE HAUN ELEMENTARY SCHOOL</t>
  </si>
  <si>
    <t>4500 QUINCY LN</t>
  </si>
  <si>
    <t>75024</t>
  </si>
  <si>
    <t>3849</t>
  </si>
  <si>
    <t>JASPER HIGH SCHOOL</t>
  </si>
  <si>
    <t>6800 ARCHGATE DR</t>
  </si>
  <si>
    <t>5214</t>
  </si>
  <si>
    <t>ROBINSON MIDDLE SCHOOL</t>
  </si>
  <si>
    <t>6701 PRESTON MEADOW DR</t>
  </si>
  <si>
    <t>5460</t>
  </si>
  <si>
    <t>GULLEDGE ELEMENTARY SCHOOL</t>
  </si>
  <si>
    <t>6801 PRESTON MEADOW DR</t>
  </si>
  <si>
    <t>5462</t>
  </si>
  <si>
    <t>7500 MARCHMAN WAY</t>
  </si>
  <si>
    <t>75025</t>
  </si>
  <si>
    <t>BETHANY ELEMENTARY SCHOOL</t>
  </si>
  <si>
    <t>2418 MICARTA DR</t>
  </si>
  <si>
    <t>2445</t>
  </si>
  <si>
    <t>RASOR ELEMENTARY SCHOOL</t>
  </si>
  <si>
    <t>945 HEDGCOXE RD</t>
  </si>
  <si>
    <t>2555</t>
  </si>
  <si>
    <t>HENDRICK MIDDLE SCHOOL</t>
  </si>
  <si>
    <t>7400 RED RIVER DR</t>
  </si>
  <si>
    <t>2640</t>
  </si>
  <si>
    <t>HEDGCOXE ELEMENTARY SCHOOL</t>
  </si>
  <si>
    <t>7701 PRESCOTT DR</t>
  </si>
  <si>
    <t>SKAGGS ELEMENTARY SCHOOL</t>
  </si>
  <si>
    <t>3201 RUSSELL CREEK DR</t>
  </si>
  <si>
    <t>4044</t>
  </si>
  <si>
    <t>PRAIRIE TRAIL ELEM SCHOOL</t>
  </si>
  <si>
    <t>5555 TIMBER CREEK RD</t>
  </si>
  <si>
    <t>FLOWER MOUND</t>
  </si>
  <si>
    <t>75028</t>
  </si>
  <si>
    <t>3816</t>
  </si>
  <si>
    <t>TIMBERCREEK ELEMENTARY SCHOOL</t>
  </si>
  <si>
    <t>1900 TIMBER CREEK RD</t>
  </si>
  <si>
    <t>1148</t>
  </si>
  <si>
    <t>FLOWER MOUND ELEMENTARY SCHOOL</t>
  </si>
  <si>
    <t>4101 CHURCHILL DR</t>
  </si>
  <si>
    <t>1527</t>
  </si>
  <si>
    <t>4900 TIMBER CREEK RD</t>
  </si>
  <si>
    <t>FOREST VISTA ELEMENTARY</t>
  </si>
  <si>
    <t>900 FOREST VISTA DR</t>
  </si>
  <si>
    <t>3459</t>
  </si>
  <si>
    <t>FORESTWOOD MIDDLE SCHOOL</t>
  </si>
  <si>
    <t>2810 MORRISS RD</t>
  </si>
  <si>
    <t>3661</t>
  </si>
  <si>
    <t>MARCUS HIGH SCHOOL</t>
  </si>
  <si>
    <t>5707 MORRISS RD</t>
  </si>
  <si>
    <t>3730</t>
  </si>
  <si>
    <t>DONALD ELEMENTARY SCHOOL</t>
  </si>
  <si>
    <t>2400 FOREST VISTA DR</t>
  </si>
  <si>
    <t>4674</t>
  </si>
  <si>
    <t>MCKAMY MIDDLE SCHOOL</t>
  </si>
  <si>
    <t>2401 OLD SETTLERS RD</t>
  </si>
  <si>
    <t>75022</t>
  </si>
  <si>
    <t>4722</t>
  </si>
  <si>
    <t>OLD SETTLERS ELEMENTARY SCHOOL</t>
  </si>
  <si>
    <t>2525 OLD SETTLERS RD</t>
  </si>
  <si>
    <t>4724</t>
  </si>
  <si>
    <t>GARDEN RIDGE ELEMENTARY SCHOOL</t>
  </si>
  <si>
    <t>2220 S GARDEN RIDGE BLVD</t>
  </si>
  <si>
    <t>7270</t>
  </si>
  <si>
    <t>LEWISVILLE</t>
  </si>
  <si>
    <t>ACKER SPECIAL PROGRAMS CENTER</t>
  </si>
  <si>
    <t>FRISCO INDEP SCHOOL DISTRICT</t>
  </si>
  <si>
    <t>7159 HICKORY ST</t>
  </si>
  <si>
    <t>FRISCO</t>
  </si>
  <si>
    <t>75034</t>
  </si>
  <si>
    <t>CURTSINGER ELEMENTARY SCHOOL</t>
  </si>
  <si>
    <t xml:space="preserve">          </t>
  </si>
  <si>
    <t>12450 JEREME TRAIL</t>
  </si>
  <si>
    <t>75035</t>
  </si>
  <si>
    <t>FRISCO HIGH SCHOOL</t>
  </si>
  <si>
    <t>6401 Parkwood Blvd</t>
  </si>
  <si>
    <t>7239</t>
  </si>
  <si>
    <t>ROGERS ELEMENTARY SCHOOL</t>
  </si>
  <si>
    <t>10500 ROGERS ROAD</t>
  </si>
  <si>
    <t>STALEY MIDDLE SCHOOL</t>
  </si>
  <si>
    <t>6927 Stadium Lane</t>
  </si>
  <si>
    <t>75033</t>
  </si>
  <si>
    <t>NOEL A SMITH ELEMENTARY SCHOOL</t>
  </si>
  <si>
    <t>9800 SEAN DR</t>
  </si>
  <si>
    <t>5295</t>
  </si>
  <si>
    <t>75038</t>
  </si>
  <si>
    <t>HOUSTON MIDDLE SCHOOL</t>
  </si>
  <si>
    <t>IRVING INDEP SCHOOL DISTRICT</t>
  </si>
  <si>
    <t>0012699195</t>
  </si>
  <si>
    <t>3033 COUNTRY CLUB DR W</t>
  </si>
  <si>
    <t>5410</t>
  </si>
  <si>
    <t>NAAMAN FOREST HIGH SCHOOL</t>
  </si>
  <si>
    <t>GARLAND INDEP SCHOOL DISTRICT</t>
  </si>
  <si>
    <t>0001647890</t>
  </si>
  <si>
    <t>4843 NAAMAN FOREST BLVD</t>
  </si>
  <si>
    <t>GARLAND</t>
  </si>
  <si>
    <t>75040</t>
  </si>
  <si>
    <t>2732</t>
  </si>
  <si>
    <t>COOPER ELEMENTARY SCHOOL</t>
  </si>
  <si>
    <t>1200 KINGSBRIDGE DR</t>
  </si>
  <si>
    <t>3340</t>
  </si>
  <si>
    <t>VERNAL LISTER ELEMENTARY SCHOOL</t>
  </si>
  <si>
    <t>3131 MARS DR</t>
  </si>
  <si>
    <t>WEAVER ELEMENTARY SCHOOL</t>
  </si>
  <si>
    <t>805 PLEASANT VALLEY RD</t>
  </si>
  <si>
    <t>4834</t>
  </si>
  <si>
    <t>BUSSEY MIDDLE SCHOOL</t>
  </si>
  <si>
    <t>1204 TRAVIS ST</t>
  </si>
  <si>
    <t>4998</t>
  </si>
  <si>
    <t>5118</t>
  </si>
  <si>
    <t>NORTHLAKE ELEMENTARY SCHOOL</t>
  </si>
  <si>
    <t>1626 BOSQUE DR</t>
  </si>
  <si>
    <t>5851</t>
  </si>
  <si>
    <t>FREEMAN ELEMENTARY SCHOOL</t>
  </si>
  <si>
    <t>1220 WALNUT ST</t>
  </si>
  <si>
    <t>5698</t>
  </si>
  <si>
    <t>SHOREHAVEN ELEMENTARY SCHOOL</t>
  </si>
  <si>
    <t>600 SHOREHAVEN DR</t>
  </si>
  <si>
    <t>5777</t>
  </si>
  <si>
    <t>SELLERS MIDDLE SCHOOL</t>
  </si>
  <si>
    <t>1009 MARS DR</t>
  </si>
  <si>
    <t>5852</t>
  </si>
  <si>
    <t>310 S GARLAND AVE</t>
  </si>
  <si>
    <t>6151</t>
  </si>
  <si>
    <t>GARLAND HIGH SCHOOL</t>
  </si>
  <si>
    <t>PATHFINDER ACHIEVEMENT CENTER</t>
  </si>
  <si>
    <t>221 S 9TH ST</t>
  </si>
  <si>
    <t>6210</t>
  </si>
  <si>
    <t>6310</t>
  </si>
  <si>
    <t>KIMBERLIN ACADEMY</t>
  </si>
  <si>
    <t>1520 CUMBERLAND DR</t>
  </si>
  <si>
    <t>8099</t>
  </si>
  <si>
    <t>AUSTIN ACADEMY FOR EXCELLENCE</t>
  </si>
  <si>
    <t>1125 BEVERLY DR</t>
  </si>
  <si>
    <t>SPRING CREEK ELEMENTARY SCHOOL</t>
  </si>
  <si>
    <t>1510 SPRING CREEK DR</t>
  </si>
  <si>
    <t>8533</t>
  </si>
  <si>
    <t>1610 SPRING CREEK DR</t>
  </si>
  <si>
    <t>8535</t>
  </si>
  <si>
    <t>PARK CREST ELEMENTARY SCHOOL</t>
  </si>
  <si>
    <t>2232 PARKCREST DR</t>
  </si>
  <si>
    <t>75041</t>
  </si>
  <si>
    <t>1499</t>
  </si>
  <si>
    <t>SAM HOUSTON MIDDLE SCHOOL</t>
  </si>
  <si>
    <t>2232 SUSSEX DR</t>
  </si>
  <si>
    <t>1498</t>
  </si>
  <si>
    <t>DAUGHERTY ELEMENTARY SCHOOL</t>
  </si>
  <si>
    <t>500 W MILLER RD</t>
  </si>
  <si>
    <t>1806</t>
  </si>
  <si>
    <t>HILLSIDE ACAD FOR EXCELLENCE</t>
  </si>
  <si>
    <t>2014 DAIRY RD</t>
  </si>
  <si>
    <t>3425</t>
  </si>
  <si>
    <t>MEMORIAL PATHWAY ACADEMY HS</t>
  </si>
  <si>
    <t>2825 S 1ST ST</t>
  </si>
  <si>
    <t>7108</t>
  </si>
  <si>
    <t>WATSON TECHNOLOGY CENTER</t>
  </si>
  <si>
    <t>2601 DAIRY RD</t>
  </si>
  <si>
    <t>3599</t>
  </si>
  <si>
    <t>CENTERVILLE ELEMENTARY SCHOOL</t>
  </si>
  <si>
    <t>600 KEEN DR</t>
  </si>
  <si>
    <t>3799</t>
  </si>
  <si>
    <t>CALDWELL ELEMENTARY SCHOOL</t>
  </si>
  <si>
    <t>3400 SATURN RD</t>
  </si>
  <si>
    <t>4398</t>
  </si>
  <si>
    <t>SOUTHGATE ELEMENTARY SCHOOL</t>
  </si>
  <si>
    <t>1115 MAYFIELD AVE</t>
  </si>
  <si>
    <t>ROACH ELEMENTARY SCHOOL</t>
  </si>
  <si>
    <t>1811 MAYFIELD AVE</t>
  </si>
  <si>
    <t>5296</t>
  </si>
  <si>
    <t>75042</t>
  </si>
  <si>
    <t>O HENRY ELEMENTARY SCHOOL</t>
  </si>
  <si>
    <t>RICHARDSON INDEP SCHOOL DIST</t>
  </si>
  <si>
    <t>4100 TYNES DR</t>
  </si>
  <si>
    <t>4636</t>
  </si>
  <si>
    <t>JACKSON TECHNOLOGY CENTER</t>
  </si>
  <si>
    <t>1310 BOBBIE LN</t>
  </si>
  <si>
    <t>4821</t>
  </si>
  <si>
    <t>1621 MCCALLUM DR</t>
  </si>
  <si>
    <t>4837</t>
  </si>
  <si>
    <t>NORTH GARLAND HIGH SCHOOL</t>
  </si>
  <si>
    <t>2109 W BUCKINGHAM RD</t>
  </si>
  <si>
    <t>GOLDEN MEADOWS ELEM SCHOOL</t>
  </si>
  <si>
    <t>1726 TRAVIS ST</t>
  </si>
  <si>
    <t>5067</t>
  </si>
  <si>
    <t>BRADFIELD ELEMENTARY SCHOOL</t>
  </si>
  <si>
    <t>3817 BUCKNELL DR</t>
  </si>
  <si>
    <t>5306</t>
  </si>
  <si>
    <t>BEAVER TECHNOLOGY CENTER</t>
  </si>
  <si>
    <t>3232 MARCH LN</t>
  </si>
  <si>
    <t>5466</t>
  </si>
  <si>
    <t>WALNUT GLEN ACADEMY</t>
  </si>
  <si>
    <t>3101 EDGEWOOD DR</t>
  </si>
  <si>
    <t>6345</t>
  </si>
  <si>
    <t>BULLOCK ELEMENTARY SCHOOL</t>
  </si>
  <si>
    <t>3909 EDGEWOOD DR</t>
  </si>
  <si>
    <t>6999</t>
  </si>
  <si>
    <t>7113</t>
  </si>
  <si>
    <t>1821 OLDGATE LN</t>
  </si>
  <si>
    <t>8399</t>
  </si>
  <si>
    <t>CLUB HILL ELEMENTARY SCHOOL</t>
  </si>
  <si>
    <t>1330 COLONEL DR</t>
  </si>
  <si>
    <t>75043</t>
  </si>
  <si>
    <t>1304</t>
  </si>
  <si>
    <t>HANDLEY ELEMENTARY SCHOOL</t>
  </si>
  <si>
    <t>3725 BROADWAY BLVD</t>
  </si>
  <si>
    <t>1612</t>
  </si>
  <si>
    <t>SHUGART ELEMENTARY SCHOOL</t>
  </si>
  <si>
    <t>4726 ROSEHILL RD</t>
  </si>
  <si>
    <t>1711</t>
  </si>
  <si>
    <t>LYLES MIDDLE SCHOOL</t>
  </si>
  <si>
    <t>4655 S COUNTRY CLUB RD</t>
  </si>
  <si>
    <t>1846</t>
  </si>
  <si>
    <t>LAKEVIEW CENTENNIAL HIGH SCH</t>
  </si>
  <si>
    <t>3505 HAYMAN DR</t>
  </si>
  <si>
    <t>1999</t>
  </si>
  <si>
    <t>SOUTH GARLAND HIGH SCHOOL</t>
  </si>
  <si>
    <t>600 COLONEL DR</t>
  </si>
  <si>
    <t>2351</t>
  </si>
  <si>
    <t>CLASSICAL CENTER AT BRANDENBURG MIDDLE SCHOOL</t>
  </si>
  <si>
    <t>626 NICKENS RD</t>
  </si>
  <si>
    <t>2499</t>
  </si>
  <si>
    <t>HEATHER GLEN ELEMENTARY SCHOOL</t>
  </si>
  <si>
    <t>5119 HEATHER GLEN DR</t>
  </si>
  <si>
    <t>CLASSICAL CENTER AT VIAL ELEMENTARY SCHOOL</t>
  </si>
  <si>
    <t>126 CREEKVIEW DR</t>
  </si>
  <si>
    <t>3501</t>
  </si>
  <si>
    <t>O'BANION MIDDLE SCHOOL</t>
  </si>
  <si>
    <t>700 BIRCHWOOD DR</t>
  </si>
  <si>
    <t>MONTCLAIR ELEMENTARY SCHOOL</t>
  </si>
  <si>
    <t>5200 BROADMOOR DR</t>
  </si>
  <si>
    <t>5249</t>
  </si>
  <si>
    <t>PRICE ELEMENTARY SCHOOL</t>
  </si>
  <si>
    <t>MESQUITE INDEPENDENT SCHOOL DISTRICT</t>
  </si>
  <si>
    <t>0013299839</t>
  </si>
  <si>
    <t>630 STROUD LN</t>
  </si>
  <si>
    <t>5444</t>
  </si>
  <si>
    <t>TOLER ELEMENTARY SCHOOL</t>
  </si>
  <si>
    <t>3520 GUTHRIE RD</t>
  </si>
  <si>
    <t>6220</t>
  </si>
  <si>
    <t>BIG SPRINGS ELEMENTARY SCHOOL</t>
  </si>
  <si>
    <t>3301 W Campbell RD</t>
  </si>
  <si>
    <t>75044</t>
  </si>
  <si>
    <t>LUNA ELEMENTARY SCHOOL</t>
  </si>
  <si>
    <t>1050 LOCHNESS LN</t>
  </si>
  <si>
    <t>3422</t>
  </si>
  <si>
    <t>ABBETT ELEMENTARY SCHOOL</t>
  </si>
  <si>
    <t>730 W MUIRFIELD RD</t>
  </si>
  <si>
    <t>4102</t>
  </si>
  <si>
    <t>HICKMAN ELEMENTARY SCHOOL</t>
  </si>
  <si>
    <t>3114 PINEWOOD DR</t>
  </si>
  <si>
    <t>ETHRIDGE ELEMENTARY SCHOOL</t>
  </si>
  <si>
    <t>2301 SAM HOUSTON DR</t>
  </si>
  <si>
    <t>7599</t>
  </si>
  <si>
    <t>ROBERT B SEWELL ELEMENTARY SCHOOL</t>
  </si>
  <si>
    <t>4400 HUDSON PARK</t>
  </si>
  <si>
    <t>SACHSE</t>
  </si>
  <si>
    <t>75048</t>
  </si>
  <si>
    <t>4630</t>
  </si>
  <si>
    <t>B G HUDSON MIDDLE SCHOOL</t>
  </si>
  <si>
    <t>4405 HUDSON DRIVE</t>
  </si>
  <si>
    <t>4631</t>
  </si>
  <si>
    <t>JOHN ADAMS MIDDLE SCHOOL</t>
  </si>
  <si>
    <t>GRAND PRAIRIE INDEPENDENT SCHOOL DISTRICT</t>
  </si>
  <si>
    <t>0014512545</t>
  </si>
  <si>
    <t>833 W TARRANT RD</t>
  </si>
  <si>
    <t>GRAND PRAIRIE</t>
  </si>
  <si>
    <t>75050</t>
  </si>
  <si>
    <t>3447</t>
  </si>
  <si>
    <t>ALTERNATIVE EDUCATION CENTER</t>
  </si>
  <si>
    <t>2639</t>
  </si>
  <si>
    <t>DWIGHT D EISENHOWER ELEMENTARY SCHOOL</t>
  </si>
  <si>
    <t>2102 N CARRIER PKWY</t>
  </si>
  <si>
    <t>1803</t>
  </si>
  <si>
    <t>STEPHEN F AUSTIN ELEMENTARY SCHOOL</t>
  </si>
  <si>
    <t>815 NW 7TH ST</t>
  </si>
  <si>
    <t>1102 NW 7TH ST</t>
  </si>
  <si>
    <t>GRAND PRAIRIE HIGH SCHOOL</t>
  </si>
  <si>
    <t>101 HIGH SCHOOL DR</t>
  </si>
  <si>
    <t>3740</t>
  </si>
  <si>
    <t>3839</t>
  </si>
  <si>
    <t>Closed</t>
  </si>
  <si>
    <t>3967</t>
  </si>
  <si>
    <t>SAM HOUSTON ELEMENTARY SCHOOL</t>
  </si>
  <si>
    <t>1502 COLLEGE ST</t>
  </si>
  <si>
    <t>5133</t>
  </si>
  <si>
    <t>WILLIAM B TRAVIS WORLD LANGUAGE ACADEMY</t>
  </si>
  <si>
    <t>525 NE 15TH ST</t>
  </si>
  <si>
    <t>5903</t>
  </si>
  <si>
    <t>6003</t>
  </si>
  <si>
    <t>JAMES FANNIN MIDDLE SCHOOL</t>
  </si>
  <si>
    <t>301 NE 28TH ST</t>
  </si>
  <si>
    <t>6224</t>
  </si>
  <si>
    <t>Tarrant</t>
  </si>
  <si>
    <t>75051</t>
  </si>
  <si>
    <t>TARRANT</t>
  </si>
  <si>
    <t>ANDREW JACKSON MIDDLE SCHOOL</t>
  </si>
  <si>
    <t>3504 CORN VALLEY RD</t>
  </si>
  <si>
    <t>75052</t>
  </si>
  <si>
    <t>6410</t>
  </si>
  <si>
    <t>LYNDON B JOHNSON DAEP</t>
  </si>
  <si>
    <t>650 STONEWALL DR</t>
  </si>
  <si>
    <t>5646</t>
  </si>
  <si>
    <t>SAM RAYBURN ELEMENTARY STEAM ACADEMY</t>
  </si>
  <si>
    <t>2800 REFORMA DR</t>
  </si>
  <si>
    <t>5458</t>
  </si>
  <si>
    <t>SOUTH GRAND PRAIRIE HIGH SCHOOL</t>
  </si>
  <si>
    <t>301 W WARRIOR TRL</t>
  </si>
  <si>
    <t>5718</t>
  </si>
  <si>
    <t>LORENZO DE ZAVALA ENVIRONMENTAL SCIENCE ACADEMY</t>
  </si>
  <si>
    <t>3410 KIRBY CREEK DR</t>
  </si>
  <si>
    <t>6400</t>
  </si>
  <si>
    <t>DAVID DANIELS ACADEMY OF SCIENCE &amp; MATH</t>
  </si>
  <si>
    <t>801 SW 19TH ST</t>
  </si>
  <si>
    <t>1339</t>
  </si>
  <si>
    <t>JAMES BOWIE ELEMENTARY SCHOOL</t>
  </si>
  <si>
    <t>425 ALICE DR</t>
  </si>
  <si>
    <t>1810</t>
  </si>
  <si>
    <t>Delmas F. Morton Elementary</t>
  </si>
  <si>
    <t>401 E GRAND PRAIRIE RD</t>
  </si>
  <si>
    <t>1945</t>
  </si>
  <si>
    <t>CROCKETT EARLY EDUCATION SCHOOL</t>
  </si>
  <si>
    <t>1340 SKYLINE RD</t>
  </si>
  <si>
    <t>2353</t>
  </si>
  <si>
    <t>ELLEN OCHOA STEM ACADEMY AT BEN MILAM EL</t>
  </si>
  <si>
    <t>2030 PROCTOR DR</t>
  </si>
  <si>
    <t>3712</t>
  </si>
  <si>
    <t>BONHAM EARLY EDUCATION SCHOOL</t>
  </si>
  <si>
    <t>1301 E CORAL WAY</t>
  </si>
  <si>
    <t>4246</t>
  </si>
  <si>
    <t>YMLA AT JOHN F KENNEDY MIDDLE SCHOOL</t>
  </si>
  <si>
    <t>2205 SE 4TH ST</t>
  </si>
  <si>
    <t>4985</t>
  </si>
  <si>
    <t>FLORENCE HILL ELEMENTARY SCHOOL</t>
  </si>
  <si>
    <t>4213 S ROBINSON RD</t>
  </si>
  <si>
    <t>SUZANNA DICKINSON ELEMENTARY SCHOOL</t>
  </si>
  <si>
    <t>1902 PALMER TRL</t>
  </si>
  <si>
    <t>1928</t>
  </si>
  <si>
    <t>HARRY S TRUMAN MIDDLE SCHOOL</t>
  </si>
  <si>
    <t>1501 COFFEYVILLE TRL</t>
  </si>
  <si>
    <t>2046</t>
  </si>
  <si>
    <t>COLIN POWELL ELEMENTARY SCHOOL</t>
  </si>
  <si>
    <t>5009 S CARRIER PKWY</t>
  </si>
  <si>
    <t>2422</t>
  </si>
  <si>
    <t>GARNER FINE ARTS ACADEMY</t>
  </si>
  <si>
    <t>145 W POLO RD</t>
  </si>
  <si>
    <t>3555</t>
  </si>
  <si>
    <t>WEST ELEMENTARY SCHOOL</t>
  </si>
  <si>
    <t>BARBARA BUSH ELEMENTARY SCHOOL</t>
  </si>
  <si>
    <t>511 E SPRINGDALE LN</t>
  </si>
  <si>
    <t>5253</t>
  </si>
  <si>
    <t>8026</t>
  </si>
  <si>
    <t>GRIFFIN MIDDLE SCHOOL</t>
  </si>
  <si>
    <t>5105 N COLONY BLVD</t>
  </si>
  <si>
    <t>THE COLONY</t>
  </si>
  <si>
    <t>75056</t>
  </si>
  <si>
    <t>1219</t>
  </si>
  <si>
    <t>B B OWEN ELEMENTARY SCHOOL</t>
  </si>
  <si>
    <t>5640 SQUIRES DR</t>
  </si>
  <si>
    <t>1465</t>
  </si>
  <si>
    <t>PETERS COLONY ELEMENTARY SCH</t>
  </si>
  <si>
    <t>5101 NASH DR</t>
  </si>
  <si>
    <t>1700</t>
  </si>
  <si>
    <t>MORNINGSIDE ELEMENTARY SCHOOL</t>
  </si>
  <si>
    <t>6350 PAIGE RD</t>
  </si>
  <si>
    <t>CAMEY ELEMENTARY SCHOOL</t>
  </si>
  <si>
    <t>4949 ARBOR GLEN RD</t>
  </si>
  <si>
    <t>2430</t>
  </si>
  <si>
    <t>THE COLONY HIGH SCHOOL</t>
  </si>
  <si>
    <t>4301 BLAIR OAKS DR</t>
  </si>
  <si>
    <t>2718</t>
  </si>
  <si>
    <t>LAKEVIEW MIDDLE SCHOOL</t>
  </si>
  <si>
    <t>4300 KEYS DR</t>
  </si>
  <si>
    <t>3203</t>
  </si>
  <si>
    <t>STEWARTS CREEK ELEMENTARY SCH</t>
  </si>
  <si>
    <t>4431 AUGUSTA ST</t>
  </si>
  <si>
    <t>3520</t>
  </si>
  <si>
    <t>6001 ETHRIDGE DR</t>
  </si>
  <si>
    <t>3611</t>
  </si>
  <si>
    <t>75057</t>
  </si>
  <si>
    <t>2103 SAVAGE LN</t>
  </si>
  <si>
    <t>2149</t>
  </si>
  <si>
    <t>400 HIGH SCHOOL DR</t>
  </si>
  <si>
    <t>3635</t>
  </si>
  <si>
    <t>3741</t>
  </si>
  <si>
    <t>0013461789</t>
  </si>
  <si>
    <t>DELAY MIDDLE SCHOOL</t>
  </si>
  <si>
    <t>75058</t>
  </si>
  <si>
    <t>Gunter High School</t>
  </si>
  <si>
    <t>Gunter Indep School District</t>
  </si>
  <si>
    <t>1102 N. 8th Street</t>
  </si>
  <si>
    <t>Gunter</t>
  </si>
  <si>
    <t>Gunter Middle School</t>
  </si>
  <si>
    <t>410 Tiger Ln</t>
  </si>
  <si>
    <t>0012698908</t>
  </si>
  <si>
    <t>219 CRANDALL RD</t>
  </si>
  <si>
    <t>75060</t>
  </si>
  <si>
    <t>2260</t>
  </si>
  <si>
    <t>HALEY J ELEMENTARY SCHOOL</t>
  </si>
  <si>
    <t>1400 SCHULZE DR</t>
  </si>
  <si>
    <t>2711</t>
  </si>
  <si>
    <t>2501 10TH ST</t>
  </si>
  <si>
    <t>3545</t>
  </si>
  <si>
    <t>BOWIE MIDDLE SCHOOL</t>
  </si>
  <si>
    <t>600 E 6TH ST</t>
  </si>
  <si>
    <t>4220</t>
  </si>
  <si>
    <t>5056</t>
  </si>
  <si>
    <t>BRITAIN ELEMENTARY SCHOOL</t>
  </si>
  <si>
    <t>631 EDMONDSON DR</t>
  </si>
  <si>
    <t>TOWNLEY ELEMENTARY SCHOOL</t>
  </si>
  <si>
    <t>1030 W VILBIG ST</t>
  </si>
  <si>
    <t>5869</t>
  </si>
  <si>
    <t>SCHULZE ELEMENTARY SCHOOL</t>
  </si>
  <si>
    <t>1200 S IRVING HEIGHTS DR</t>
  </si>
  <si>
    <t>6306</t>
  </si>
  <si>
    <t>ELLIOTT ELEMENTARY SCHOOL</t>
  </si>
  <si>
    <t>1900 S STORY RD</t>
  </si>
  <si>
    <t>6558</t>
  </si>
  <si>
    <t>NIMITZ HIGH SCHOOL</t>
  </si>
  <si>
    <t>100 W OAKDALE RD</t>
  </si>
  <si>
    <t>6833</t>
  </si>
  <si>
    <t>CROCKETT MIDDLE HIGH</t>
  </si>
  <si>
    <t>2431 HANCOCK ST</t>
  </si>
  <si>
    <t>75061</t>
  </si>
  <si>
    <t>1807</t>
  </si>
  <si>
    <t>LIVELY ELEMENTARY SCHOOL</t>
  </si>
  <si>
    <t>1800 PLYMOUTH DR W</t>
  </si>
  <si>
    <t>1920</t>
  </si>
  <si>
    <t>KEYES ELEMENTARY SCHOOL</t>
  </si>
  <si>
    <t>1501 N BRITAIN RD</t>
  </si>
  <si>
    <t>2654</t>
  </si>
  <si>
    <t>BARTON ELEMENTARY SCHOOL</t>
  </si>
  <si>
    <t>2931 CONFLANS RD</t>
  </si>
  <si>
    <t>4171</t>
  </si>
  <si>
    <t>IRVING HIGH SCHOOL</t>
  </si>
  <si>
    <t>900 N O CONNOR RD</t>
  </si>
  <si>
    <t>4513</t>
  </si>
  <si>
    <t>AUSTIN MIDDLE SCHOOL</t>
  </si>
  <si>
    <t>0012699229</t>
  </si>
  <si>
    <t>825 E  UNION BOWER RD</t>
  </si>
  <si>
    <t>4905</t>
  </si>
  <si>
    <t>1200 E UNION BOWER RD</t>
  </si>
  <si>
    <t>5430</t>
  </si>
  <si>
    <t>310 DAVIS DR</t>
  </si>
  <si>
    <t>6219</t>
  </si>
  <si>
    <t>GILBERT F M ELEMENTARY SCHOOL</t>
  </si>
  <si>
    <t>1501 E PIONEER DR</t>
  </si>
  <si>
    <t>7848</t>
  </si>
  <si>
    <t>HALEY T ELEMENTARY SCHOOL</t>
  </si>
  <si>
    <t>3601 CHEYENNE ST</t>
  </si>
  <si>
    <t>75062</t>
  </si>
  <si>
    <t>3083</t>
  </si>
  <si>
    <t>1600 CARLISLE ST</t>
  </si>
  <si>
    <t>3534</t>
  </si>
  <si>
    <t>MACARTHUR HIGH SCHOOL</t>
  </si>
  <si>
    <t>3700 N MACARTHUR BLVD</t>
  </si>
  <si>
    <t>3639</t>
  </si>
  <si>
    <t>TRAVIS MIDDLE SCHOOL</t>
  </si>
  <si>
    <t>1600 FINLEY RD</t>
  </si>
  <si>
    <t>4349</t>
  </si>
  <si>
    <t>FARINE ELEMENTARY SCHOOL</t>
  </si>
  <si>
    <t>615 METKER ST</t>
  </si>
  <si>
    <t>4461</t>
  </si>
  <si>
    <t>4705</t>
  </si>
  <si>
    <t>BRANDENBURG ELEMENTARY SCHOOL</t>
  </si>
  <si>
    <t>2800 HILLCREST DR</t>
  </si>
  <si>
    <t>6902</t>
  </si>
  <si>
    <t>JOHNSTON ELEMENTARY SCHOOL</t>
  </si>
  <si>
    <t>2801 RUTGERS DR</t>
  </si>
  <si>
    <t>7143</t>
  </si>
  <si>
    <t>HANES ELEMENTARY SCHOOL</t>
  </si>
  <si>
    <t>2730 CHEYENNE ST</t>
  </si>
  <si>
    <t>7205</t>
  </si>
  <si>
    <t>75063</t>
  </si>
  <si>
    <t>4520</t>
  </si>
  <si>
    <t>VALLEY RANCH ELEMENTARY</t>
  </si>
  <si>
    <t>CORINTH ELEMENTARY SCHOOL</t>
  </si>
  <si>
    <t>LAKE DALLAS INDEP SCH DISTRICT</t>
  </si>
  <si>
    <t>0012703179</t>
  </si>
  <si>
    <t>3501 CLIFF OAKS DR</t>
  </si>
  <si>
    <t>CORINTH</t>
  </si>
  <si>
    <t>76210</t>
  </si>
  <si>
    <t>1801</t>
  </si>
  <si>
    <t>LAKE DALLAS</t>
  </si>
  <si>
    <t>Denton County</t>
  </si>
  <si>
    <t>75065</t>
  </si>
  <si>
    <t>0548</t>
  </si>
  <si>
    <t>LAKE DALLAS ELEMENTARY SCHOOL</t>
  </si>
  <si>
    <t>LAKE DALLAS HIGH SCHOOL</t>
  </si>
  <si>
    <t>0012703310</t>
  </si>
  <si>
    <t>3016 PARKRIDGE DR</t>
  </si>
  <si>
    <t>2228</t>
  </si>
  <si>
    <t>LAKE DALLAS MIDDLE SCHOOL</t>
  </si>
  <si>
    <t>0012703286</t>
  </si>
  <si>
    <t>325 E. HUNDLEY, PO BOX 548</t>
  </si>
  <si>
    <t>0012703187</t>
  </si>
  <si>
    <t>104 SWISHER RD</t>
  </si>
  <si>
    <t>POLSER ELEMENTARY SCHOOL</t>
  </si>
  <si>
    <t>1520 POLSER RD</t>
  </si>
  <si>
    <t>1220</t>
  </si>
  <si>
    <t>VALLEY RIDGE ELEMENTARY</t>
  </si>
  <si>
    <t>1604 N GARDEN RIDGE BLVD</t>
  </si>
  <si>
    <t>75077</t>
  </si>
  <si>
    <t>2155</t>
  </si>
  <si>
    <t>DEGAN ELEMENTARY SCHOOL</t>
  </si>
  <si>
    <t>1680 COLLEGE PKWY</t>
  </si>
  <si>
    <t>2708</t>
  </si>
  <si>
    <t>HUFFINES MIDDLE SCHOOL</t>
  </si>
  <si>
    <t>1440 N VALLEY PKWY</t>
  </si>
  <si>
    <t>2436</t>
  </si>
  <si>
    <t>BRIARHILL MIDDLE SCHOOL</t>
  </si>
  <si>
    <t>2100 BRIARHILL BLVD</t>
  </si>
  <si>
    <t>HIGHLAND VILLAGE</t>
  </si>
  <si>
    <t>3174</t>
  </si>
  <si>
    <t>HERITAGE ELEMENTARY SCHOOL</t>
  </si>
  <si>
    <t>100 BARNETT BLVD</t>
  </si>
  <si>
    <t>3176</t>
  </si>
  <si>
    <t>LEWISVILLE HIGH SCHOOL</t>
  </si>
  <si>
    <t>1098 W MAIN ST</t>
  </si>
  <si>
    <t>75067</t>
  </si>
  <si>
    <t>3518</t>
  </si>
  <si>
    <t>LAKELAND ELEMENTARY SCHOOL</t>
  </si>
  <si>
    <t>800 FOX AVE</t>
  </si>
  <si>
    <t>4552</t>
  </si>
  <si>
    <t>4901</t>
  </si>
  <si>
    <t>HEDRICK MIDDLE SCHOOL</t>
  </si>
  <si>
    <t>1526 BELLAIRE BLVD</t>
  </si>
  <si>
    <t>Technology Exploration and Career Center - WEST (TECC-W)</t>
  </si>
  <si>
    <t>2553 FM 544</t>
  </si>
  <si>
    <t>5672</t>
  </si>
  <si>
    <t xml:space="preserve"> LEARNING CENTER</t>
  </si>
  <si>
    <t>1601 S EDMONDS LN</t>
  </si>
  <si>
    <t>5802</t>
  </si>
  <si>
    <t>CREEKSIDE ELEMENTARY SCHOOL</t>
  </si>
  <si>
    <t>901 VALLEY VIEW DR</t>
  </si>
  <si>
    <t>6141</t>
  </si>
  <si>
    <t>MCAULIFFE ELEMENTARY SCHOOL</t>
  </si>
  <si>
    <t>2300 BRIARHILL BLVD</t>
  </si>
  <si>
    <t>7060</t>
  </si>
  <si>
    <t>HIGHLAND VILLAGE ELEM SCHOOL</t>
  </si>
  <si>
    <t>301 BRAZOS BLVD</t>
  </si>
  <si>
    <t>7264</t>
  </si>
  <si>
    <t>PARKWAY ELEMENTARY SCHOOL</t>
  </si>
  <si>
    <t>2100 S VALLEY PKWY</t>
  </si>
  <si>
    <t>7498</t>
  </si>
  <si>
    <t>LITTLE ELM HIGH SCHOOL</t>
  </si>
  <si>
    <t>LITTLE ELM ISD</t>
  </si>
  <si>
    <t>0006750319</t>
  </si>
  <si>
    <t>1900 WALKER LANE</t>
  </si>
  <si>
    <t>LITTLE ELM</t>
  </si>
  <si>
    <t>75068</t>
  </si>
  <si>
    <t>400 LOBO LANE</t>
  </si>
  <si>
    <t>ZELLARS CENTER</t>
  </si>
  <si>
    <t>300 LOBO LANE</t>
  </si>
  <si>
    <t>FAUBION MIDDLE SCHOOL</t>
  </si>
  <si>
    <t>MCKINNEY INDEP SCHOOL DISTRICT</t>
  </si>
  <si>
    <t>0012700043</t>
  </si>
  <si>
    <t>2000 ROLLINS ST</t>
  </si>
  <si>
    <t>MC KINNEY</t>
  </si>
  <si>
    <t>75069</t>
  </si>
  <si>
    <t>REUBEN JOHNSON ELEMENTARY</t>
  </si>
  <si>
    <t>0012700175</t>
  </si>
  <si>
    <t>3400 ASH LN</t>
  </si>
  <si>
    <t>MCKINNEY</t>
  </si>
  <si>
    <t>75070</t>
  </si>
  <si>
    <t>BURKS ELEMENTARY SCHOOL</t>
  </si>
  <si>
    <t>0012700092</t>
  </si>
  <si>
    <t>1801 HILL ST</t>
  </si>
  <si>
    <t>3631</t>
  </si>
  <si>
    <t>WEBB ELEMENTARY SCHOOL</t>
  </si>
  <si>
    <t>0012700225</t>
  </si>
  <si>
    <t>810 E LOUISIANA ST</t>
  </si>
  <si>
    <t>4239</t>
  </si>
  <si>
    <t>0012700100</t>
  </si>
  <si>
    <t>601 W LOUISIANA ST</t>
  </si>
  <si>
    <t>4527</t>
  </si>
  <si>
    <t>MCKINNEY HIGH SCHOOL</t>
  </si>
  <si>
    <t>0012700001</t>
  </si>
  <si>
    <t>1400 WILSON CREEK PKWY</t>
  </si>
  <si>
    <t>5320</t>
  </si>
  <si>
    <t>FINCH ELEMENTARY SCHOOL</t>
  </si>
  <si>
    <t>0012700126</t>
  </si>
  <si>
    <t>1205 S TENNESSEE ST</t>
  </si>
  <si>
    <t>6709</t>
  </si>
  <si>
    <t>VALLEY CREEK ELEMENTARY SCHOOL</t>
  </si>
  <si>
    <t>0012700191</t>
  </si>
  <si>
    <t>2800 VALLEY CREEK TRL</t>
  </si>
  <si>
    <t>4375</t>
  </si>
  <si>
    <t>SLAUGHTER ELEMENTARY SCHOOL</t>
  </si>
  <si>
    <t>0012700183</t>
  </si>
  <si>
    <t>2706 WOLFORD ST</t>
  </si>
  <si>
    <t>75071</t>
  </si>
  <si>
    <t>4940</t>
  </si>
  <si>
    <t>GLEN OAKS ELEMENTARY SCHOOL</t>
  </si>
  <si>
    <t>0012700134</t>
  </si>
  <si>
    <t>6100 GLEN OAKS DR</t>
  </si>
  <si>
    <t>5542</t>
  </si>
  <si>
    <t>DOWELL MIDDLE SCHOOL</t>
  </si>
  <si>
    <t>0012700050</t>
  </si>
  <si>
    <t>301 S EASTRIDGE RD</t>
  </si>
  <si>
    <t>6416</t>
  </si>
  <si>
    <t>BARRON ELEMENTARY SCHOOL</t>
  </si>
  <si>
    <t>3300 AVENUE P</t>
  </si>
  <si>
    <t>75074</t>
  </si>
  <si>
    <t>MEMORIAL ELEMENTARY SCHOOL</t>
  </si>
  <si>
    <t>2200 LAUREL LANE</t>
  </si>
  <si>
    <t>DOOLEY ELEMENTARY SCHOOL</t>
  </si>
  <si>
    <t>2425 SAN GABRIEL DR</t>
  </si>
  <si>
    <t>3466</t>
  </si>
  <si>
    <t>PLANO EAST SR HIGH SCHOOL</t>
  </si>
  <si>
    <t>3000 LOS RIOS BLVD</t>
  </si>
  <si>
    <t>3513</t>
  </si>
  <si>
    <t>ARMSTRONG MIDDLE SCHOOL</t>
  </si>
  <si>
    <t>3805 TIMBERLINE DR</t>
  </si>
  <si>
    <t>4001</t>
  </si>
  <si>
    <t>FORMAN ELEMENTARY SCHOOL</t>
  </si>
  <si>
    <t>3600 TIMBERLINE DR</t>
  </si>
  <si>
    <t>4212</t>
  </si>
  <si>
    <t>BOWMAN MIDDLE SCHOOL</t>
  </si>
  <si>
    <t>2501 JUPITER RD</t>
  </si>
  <si>
    <t>4828</t>
  </si>
  <si>
    <t>5123</t>
  </si>
  <si>
    <t>MENDENHALL ELEMENTARY SCHOOL</t>
  </si>
  <si>
    <t>1330 19TH ST</t>
  </si>
  <si>
    <t>5909</t>
  </si>
  <si>
    <t>WILLIAMS HIGH SCHOOL</t>
  </si>
  <si>
    <t>1717 17TH ST</t>
  </si>
  <si>
    <t>6414</t>
  </si>
  <si>
    <t>MEADOWS ELEMENTARY SCHOOL</t>
  </si>
  <si>
    <t>2800 18TH. STREET</t>
  </si>
  <si>
    <t>6525</t>
  </si>
  <si>
    <t>SAIGLING ELEMENTARY SCHOOL</t>
  </si>
  <si>
    <t>3600 MATTERHORN DR</t>
  </si>
  <si>
    <t>75075</t>
  </si>
  <si>
    <t>1523</t>
  </si>
  <si>
    <t>2701 PARKHAVEN DR</t>
  </si>
  <si>
    <t>1902</t>
  </si>
  <si>
    <t>HARRINGTON ELEMENTARY SCHOOL</t>
  </si>
  <si>
    <t>1540 BAFFIN BAY DR</t>
  </si>
  <si>
    <t>2803</t>
  </si>
  <si>
    <t>PLANO SR HIGH SCHOOL</t>
  </si>
  <si>
    <t>2200 INDEPENDENCE PKWY</t>
  </si>
  <si>
    <t>3143</t>
  </si>
  <si>
    <t>HAGGARD MIDDLE SCHOOL</t>
  </si>
  <si>
    <t>2832 PARKHAVEN DR</t>
  </si>
  <si>
    <t>3145</t>
  </si>
  <si>
    <t>WEATHERFORD ELEMENTARY SCHOOL</t>
  </si>
  <si>
    <t>2941 MOLLIMAR DR</t>
  </si>
  <si>
    <t>SIGLER ELEMENTARY SCHOOL</t>
  </si>
  <si>
    <t>1400 JANWOOD DR</t>
  </si>
  <si>
    <t>7231</t>
  </si>
  <si>
    <t>VINES HIGH SCHOOL</t>
  </si>
  <si>
    <t>1401 HIGHEDGE DR</t>
  </si>
  <si>
    <t>7520</t>
  </si>
  <si>
    <t>JACKSON ELEMENTARY SCHOOL</t>
  </si>
  <si>
    <t>1101 JACKSON DR</t>
  </si>
  <si>
    <t>7905</t>
  </si>
  <si>
    <t>WILSON MIDDLE SCHOOL</t>
  </si>
  <si>
    <t>1001 CUSTER RD</t>
  </si>
  <si>
    <t>8309</t>
  </si>
  <si>
    <t>SHEPARD ELEMENTARY SCHOOL</t>
  </si>
  <si>
    <t>1000 WILSON DR</t>
  </si>
  <si>
    <t>8318</t>
  </si>
  <si>
    <t>POTTSBORO ELEMENTARY SCHOOL</t>
  </si>
  <si>
    <t>POTTSBORO INDEP SCHOOL DIST</t>
  </si>
  <si>
    <t>525 E HIGHWAY 120</t>
  </si>
  <si>
    <t>POTTSBORO</t>
  </si>
  <si>
    <t>75076</t>
  </si>
  <si>
    <t>POTTSBORO HIGH SCHOOL</t>
  </si>
  <si>
    <t>901 E HIGHWAY 120</t>
  </si>
  <si>
    <t>7828</t>
  </si>
  <si>
    <t>POTTSBORO MIDDLE SCHOOL</t>
  </si>
  <si>
    <t>207 CARDINAL LN</t>
  </si>
  <si>
    <t>PROSPER HIGH SCHOOL</t>
  </si>
  <si>
    <t>PROSPER INDEP SCHOOL DISTRICT</t>
  </si>
  <si>
    <t>0013045166</t>
  </si>
  <si>
    <t>301 EAGLE DR</t>
  </si>
  <si>
    <t>PROSPER</t>
  </si>
  <si>
    <t>Collin County</t>
  </si>
  <si>
    <t>75078</t>
  </si>
  <si>
    <t>0100</t>
  </si>
  <si>
    <t>PO BOX 338</t>
  </si>
  <si>
    <t>0338</t>
  </si>
  <si>
    <t>ALDRIDGE ELEMENTARY SCHOOL</t>
  </si>
  <si>
    <t>720 PLEASANT VALLEY LN</t>
  </si>
  <si>
    <t>RICHARDSON</t>
  </si>
  <si>
    <t>75080</t>
  </si>
  <si>
    <t>1545</t>
  </si>
  <si>
    <t>CANYON CREEK ELEMENTARY SCHOOL</t>
  </si>
  <si>
    <t>2100 COPPER RIDGE DR</t>
  </si>
  <si>
    <t>2312</t>
  </si>
  <si>
    <t>PRAIRIE CREEK ELEM SCHOOL</t>
  </si>
  <si>
    <t>2120 E PRAIRIE CREEK DR</t>
  </si>
  <si>
    <t>2620</t>
  </si>
  <si>
    <t>PEARCE HIGH SCHOOL</t>
  </si>
  <si>
    <t>1600 N COIT RD</t>
  </si>
  <si>
    <t>2805</t>
  </si>
  <si>
    <t>MOHAWK ELEMENTARY SCHOOL</t>
  </si>
  <si>
    <t>1500 MIMOSA DR</t>
  </si>
  <si>
    <t>2813</t>
  </si>
  <si>
    <t>RICHARDSON NORTH JR HIGH SCH</t>
  </si>
  <si>
    <t>1820 N FLOYD RD</t>
  </si>
  <si>
    <t>3328</t>
  </si>
  <si>
    <t>1313 W SHORE DR</t>
  </si>
  <si>
    <t>4022</t>
  </si>
  <si>
    <t>GREENWOOD HILLS ELEM SCHOOL</t>
  </si>
  <si>
    <t>NORTHRICH ELEMENTARY SCHOOL</t>
  </si>
  <si>
    <t>1301 CUSTER RD</t>
  </si>
  <si>
    <t>4505</t>
  </si>
  <si>
    <t>Arapaho Classical Magnet School</t>
  </si>
  <si>
    <t>1300 CYPRESS DR</t>
  </si>
  <si>
    <t>4720</t>
  </si>
  <si>
    <t>RICHARDSON WEST JR HIGH SCHOOL</t>
  </si>
  <si>
    <t>1309 HOLLY DR</t>
  </si>
  <si>
    <t>4727</t>
  </si>
  <si>
    <t>RICHARDSON HEIGHTS ELEM SCHOOL</t>
  </si>
  <si>
    <t>101 N FLOYD RD</t>
  </si>
  <si>
    <t>5602</t>
  </si>
  <si>
    <t>RICHARDSON HIGH SCHOOL</t>
  </si>
  <si>
    <t>1250 W BELT LINE RD</t>
  </si>
  <si>
    <t>5850</t>
  </si>
  <si>
    <t>6015</t>
  </si>
  <si>
    <t>DOVER ELEMENTARY SCHOOL</t>
  </si>
  <si>
    <t>700 DOVER DR</t>
  </si>
  <si>
    <t>YALE ELEMENTARY SCHOOL</t>
  </si>
  <si>
    <t>1900 E COLLINS BLVD</t>
  </si>
  <si>
    <t>75081</t>
  </si>
  <si>
    <t>2103</t>
  </si>
  <si>
    <t>MATH/SCIENCE/TECHNOLOGY MAGNET</t>
  </si>
  <si>
    <t>450 Abrams RD</t>
  </si>
  <si>
    <t>2214</t>
  </si>
  <si>
    <t>970 SECURITY ROW</t>
  </si>
  <si>
    <t>2234</t>
  </si>
  <si>
    <t>CHRISTA MCAULIFFE LEARNING CEN</t>
  </si>
  <si>
    <t>900 S Greenville Ave</t>
  </si>
  <si>
    <t>DARTMOUTH ELEMENTARY SCHOOL</t>
  </si>
  <si>
    <t>417 DARTMOUTH LN</t>
  </si>
  <si>
    <t>3235</t>
  </si>
  <si>
    <t>RICHARDSON TERRACE ELEM SCHOOL</t>
  </si>
  <si>
    <t>300 N DOROTHY DR</t>
  </si>
  <si>
    <t>3408</t>
  </si>
  <si>
    <t>MARK TWAIN ELEMENTARY SCHOOL</t>
  </si>
  <si>
    <t>1200 LARKSPUR DR</t>
  </si>
  <si>
    <t>3609</t>
  </si>
  <si>
    <t>APOLLO JUNIOR HIGH SCHOOL</t>
  </si>
  <si>
    <t>1600 APOLLO RD</t>
  </si>
  <si>
    <t>3824</t>
  </si>
  <si>
    <t>JESS HARBEN ELEMENTARY SCHOOL</t>
  </si>
  <si>
    <t>600 S GLENVILLE DR</t>
  </si>
  <si>
    <t>4529</t>
  </si>
  <si>
    <t>BERKNER HIGH SCHOOL</t>
  </si>
  <si>
    <t>1600 E SPRING VALLEY RD</t>
  </si>
  <si>
    <t>5351</t>
  </si>
  <si>
    <t>SPRINGRIDGE ELEMENTARY SCHOOL</t>
  </si>
  <si>
    <t>1801 E SPRING VALLEY RD</t>
  </si>
  <si>
    <t>5463</t>
  </si>
  <si>
    <t>RICHLAND ELEMENTARY SCHOOL</t>
  </si>
  <si>
    <t>550 PARK BEND DR</t>
  </si>
  <si>
    <t>5628</t>
  </si>
  <si>
    <t>MILLER ELEMENTARY SCH</t>
  </si>
  <si>
    <t>5651 COVENTRY DR</t>
  </si>
  <si>
    <t>75082</t>
  </si>
  <si>
    <t>AMY PARKS HEATH ELEMENTARY SCHOOL</t>
  </si>
  <si>
    <t>ROCKWALL INDEP SCHOOL DISTRICT</t>
  </si>
  <si>
    <t>330 LAURENCE DR</t>
  </si>
  <si>
    <t>HEATH</t>
  </si>
  <si>
    <t>Rockwall</t>
  </si>
  <si>
    <t>75032</t>
  </si>
  <si>
    <t>WILLIAMS MIDDLE SCHOOL</t>
  </si>
  <si>
    <t>625 EAST FM 552</t>
  </si>
  <si>
    <t>ROCKWALL</t>
  </si>
  <si>
    <t>75087</t>
  </si>
  <si>
    <t>2216</t>
  </si>
  <si>
    <t>HOWARD DOBBS ELEMENTARY SCHOOL</t>
  </si>
  <si>
    <t>901 Interurban</t>
  </si>
  <si>
    <t>2562</t>
  </si>
  <si>
    <t>REINHARDT ELEMENTARY SCHOOL</t>
  </si>
  <si>
    <t>615 HIGHLAND</t>
  </si>
  <si>
    <t>2834</t>
  </si>
  <si>
    <t>ROCKWALL HIGH SCHOOL</t>
  </si>
  <si>
    <t>901 YELLOWJACKET LN</t>
  </si>
  <si>
    <t>4839</t>
  </si>
  <si>
    <t>ROCKWALL QUEST ACADEMY</t>
  </si>
  <si>
    <t>1050 WILLIAMS STREET</t>
  </si>
  <si>
    <t>4920</t>
  </si>
  <si>
    <t>AMANDA ROCHELL ELEM SCHOOL</t>
  </si>
  <si>
    <t>899 ROCHELL CT</t>
  </si>
  <si>
    <t>7362</t>
  </si>
  <si>
    <t>NEBBIE WILLIAMS ELEMENTARY</t>
  </si>
  <si>
    <t>350 DALTON RD</t>
  </si>
  <si>
    <t>7061</t>
  </si>
  <si>
    <t>KEELEY ELEMENTARY SCHOOL</t>
  </si>
  <si>
    <t>8700 LIBERTY GROVE RD</t>
  </si>
  <si>
    <t>ROWLETT</t>
  </si>
  <si>
    <t>75089</t>
  </si>
  <si>
    <t>2372</t>
  </si>
  <si>
    <t>NORMA DORSEY ELEMENTARY SCHOOL</t>
  </si>
  <si>
    <t>6200 DEXHAM RD</t>
  </si>
  <si>
    <t>3245</t>
  </si>
  <si>
    <t>75088</t>
  </si>
  <si>
    <t>CULLINS-LAKE POINTE ELEM SCH</t>
  </si>
  <si>
    <t>5701 SCENIC DR</t>
  </si>
  <si>
    <t>4508</t>
  </si>
  <si>
    <t>KATHERINE STEPHENS ELEMENTARY SCHOOL</t>
  </si>
  <si>
    <t>3700 CHEYENNE DR</t>
  </si>
  <si>
    <t>5122</t>
  </si>
  <si>
    <t>COYLE MIDDLE SCHOOL</t>
  </si>
  <si>
    <t>4500 SKYLINE DR</t>
  </si>
  <si>
    <t>5175</t>
  </si>
  <si>
    <t>ROWLETT HIGH SCHOOL</t>
  </si>
  <si>
    <t>4700 KIRBY RD</t>
  </si>
  <si>
    <t>5191</t>
  </si>
  <si>
    <t>ROWLETT ELEMENTARY SCHOOL</t>
  </si>
  <si>
    <t>3315 CARLA DR</t>
  </si>
  <si>
    <t>5736</t>
  </si>
  <si>
    <t>HERFURTH ELEMENTARY SCHOOL</t>
  </si>
  <si>
    <t>7500 MILLER RD</t>
  </si>
  <si>
    <t>6603</t>
  </si>
  <si>
    <t>BACK ELEMENTARY SCHOOL</t>
  </si>
  <si>
    <t>7300 BLUEBONNET DR</t>
  </si>
  <si>
    <t>6700</t>
  </si>
  <si>
    <t>PINER MIDDLE SCHOOL</t>
  </si>
  <si>
    <t>0013044441</t>
  </si>
  <si>
    <t>402 W. Pecan Street</t>
  </si>
  <si>
    <t>SHERMAN</t>
  </si>
  <si>
    <t>75090</t>
  </si>
  <si>
    <t>1701</t>
  </si>
  <si>
    <t>DILLINGHAM INTERMEDIATE SCHOOL</t>
  </si>
  <si>
    <t>0013014956</t>
  </si>
  <si>
    <t>1701 GALLAGHER DR</t>
  </si>
  <si>
    <t>1809</t>
  </si>
  <si>
    <t>JEFFERSON ELEMENTARY SCHOOL</t>
  </si>
  <si>
    <t>0013028568</t>
  </si>
  <si>
    <t>608 N LEE ST</t>
  </si>
  <si>
    <t>FRED DOUGLASS EARLY CHILDHOOD CENTER</t>
  </si>
  <si>
    <t>0013015201</t>
  </si>
  <si>
    <t>505 E COLLEGE ST</t>
  </si>
  <si>
    <t>4757</t>
  </si>
  <si>
    <t>SHERMAN HIGH SCHOOL</t>
  </si>
  <si>
    <t>0013050158</t>
  </si>
  <si>
    <t>2907 West Travis Street</t>
  </si>
  <si>
    <t>75092</t>
  </si>
  <si>
    <t>6501</t>
  </si>
  <si>
    <t>CRUTCHFIELD ELEMENTARY SCHOOL</t>
  </si>
  <si>
    <t>0013012281</t>
  </si>
  <si>
    <t>521 S DEWEY AVE</t>
  </si>
  <si>
    <t>6619</t>
  </si>
  <si>
    <t>WASHINGTON ELEMENTARY SCHOOL</t>
  </si>
  <si>
    <t>0013058524</t>
  </si>
  <si>
    <t>815 S TRAVIS ST</t>
  </si>
  <si>
    <t>7917</t>
  </si>
  <si>
    <t>FAIRVIEW ELEMENTARY SCHOOL</t>
  </si>
  <si>
    <t>0013018767</t>
  </si>
  <si>
    <t>501 W TAYLOR ST</t>
  </si>
  <si>
    <t>2956</t>
  </si>
  <si>
    <t>WAKEFIELD ELEMENTARY SCHOOL</t>
  </si>
  <si>
    <t>0013058193</t>
  </si>
  <si>
    <t>400 SUNSET BLVD</t>
  </si>
  <si>
    <t>5518</t>
  </si>
  <si>
    <t>BRINKER ELEMENTARY SCHOOL</t>
  </si>
  <si>
    <t>3800 JOHN CLARK PKWY</t>
  </si>
  <si>
    <t>75093</t>
  </si>
  <si>
    <t>7720</t>
  </si>
  <si>
    <t>HUFFMAN ELEMENTARY SCHOOL</t>
  </si>
  <si>
    <t>5510 CHANNEL ISLE DR</t>
  </si>
  <si>
    <t>4817</t>
  </si>
  <si>
    <t>RENNER MIDDLE SCHOOL</t>
  </si>
  <si>
    <t>5701 W PARKER ROAD</t>
  </si>
  <si>
    <t>BARKSDALE ELEMENTARY SCH</t>
  </si>
  <si>
    <t>2424 MIDWAY RD</t>
  </si>
  <si>
    <t>6126</t>
  </si>
  <si>
    <t>DAFFRON ELEMENTARY SCHOOL</t>
  </si>
  <si>
    <t>3900 PRESTON MEADOW DR</t>
  </si>
  <si>
    <t>SHEPTON HIGH SCHOOL</t>
  </si>
  <si>
    <t>5505 PLANO PKWY</t>
  </si>
  <si>
    <t>5601 W PARKER RD</t>
  </si>
  <si>
    <t>0070</t>
  </si>
  <si>
    <t>CANTON</t>
  </si>
  <si>
    <t>VAN ZANDT</t>
  </si>
  <si>
    <t>75103</t>
  </si>
  <si>
    <t>1123</t>
  </si>
  <si>
    <t>1751</t>
  </si>
  <si>
    <t>Van Zandt</t>
  </si>
  <si>
    <t>HIGHLAND ELEMENTARY SCHOOL</t>
  </si>
  <si>
    <t>CEDAR HILL</t>
  </si>
  <si>
    <t>75104</t>
  </si>
  <si>
    <t>4101</t>
  </si>
  <si>
    <t>4925</t>
  </si>
  <si>
    <t>BOWIE ELEMENTARY SCHOOL</t>
  </si>
  <si>
    <t>CORSICANA</t>
  </si>
  <si>
    <t>NAVARRO</t>
  </si>
  <si>
    <t>75110</t>
  </si>
  <si>
    <t>FANNIN ELEMENTARY SCHOOL</t>
  </si>
  <si>
    <t>Certified</t>
  </si>
  <si>
    <t>Navarro</t>
  </si>
  <si>
    <t>2438</t>
  </si>
  <si>
    <t>CARROLL ELEMENTARY SCHOOL</t>
  </si>
  <si>
    <t>MILDRED ELEMENTARY SCHOOL</t>
  </si>
  <si>
    <t>MILDRED INDEP SCHOOL DISTRICT</t>
  </si>
  <si>
    <t>5435 S HIGHWAY 287</t>
  </si>
  <si>
    <t>75109</t>
  </si>
  <si>
    <t>MILDRED HIGH SCHOOL</t>
  </si>
  <si>
    <t>5475 S HWY 287</t>
  </si>
  <si>
    <t>Kaufman County</t>
  </si>
  <si>
    <t>Kaufman</t>
  </si>
  <si>
    <t>0460</t>
  </si>
  <si>
    <t>NORTHSIDE ELEMENTARY SCHOOL</t>
  </si>
  <si>
    <t>DESOTO</t>
  </si>
  <si>
    <t>75115</t>
  </si>
  <si>
    <t>4210</t>
  </si>
  <si>
    <t>5103</t>
  </si>
  <si>
    <t>5426</t>
  </si>
  <si>
    <t>DUNCANVILLE</t>
  </si>
  <si>
    <t>75116</t>
  </si>
  <si>
    <t>3001</t>
  </si>
  <si>
    <t>EDGEWOOD ELEMENTARY SCHOOL</t>
  </si>
  <si>
    <t>ENNIS INDEP SCHOOL DISTRICT</t>
  </si>
  <si>
    <t>501 JETER DR</t>
  </si>
  <si>
    <t>ENNIS</t>
  </si>
  <si>
    <t>Ellis</t>
  </si>
  <si>
    <t>75119</t>
  </si>
  <si>
    <t>3601</t>
  </si>
  <si>
    <t>ENNIS JUNIOR HIGH SCHOOL</t>
  </si>
  <si>
    <t>3101 Ensign Rd</t>
  </si>
  <si>
    <t>3841</t>
  </si>
  <si>
    <t>TRAVIS ELEMENTARY SCHOOL</t>
  </si>
  <si>
    <t>200 N SHAWNEE ST</t>
  </si>
  <si>
    <t>4157</t>
  </si>
  <si>
    <t>ELLIS</t>
  </si>
  <si>
    <t>ENNIS HIGH SCHOOL</t>
  </si>
  <si>
    <t>2301 Ensign Rd</t>
  </si>
  <si>
    <t>6208</t>
  </si>
  <si>
    <t>1701 S HALL ST</t>
  </si>
  <si>
    <t>6337</t>
  </si>
  <si>
    <t>1500 AUSTIN DR</t>
  </si>
  <si>
    <t>7508</t>
  </si>
  <si>
    <t>JACK LUMMUS INTERMEDIATE SCHOOL</t>
  </si>
  <si>
    <t>501 N Clay St</t>
  </si>
  <si>
    <t>8038</t>
  </si>
  <si>
    <t>EUSTACE HIGH SCHOOL</t>
  </si>
  <si>
    <t>EUSTACE INDEPENDENT SCHOOL DISTRICT</t>
  </si>
  <si>
    <t>318 FM 316 SOUTH</t>
  </si>
  <si>
    <t>EUSTACE</t>
  </si>
  <si>
    <t>Henderson</t>
  </si>
  <si>
    <t>75124</t>
  </si>
  <si>
    <t>HENDERSON</t>
  </si>
  <si>
    <t>EUSTACE INTERMEDIATE SCHOOL</t>
  </si>
  <si>
    <t>205 W HENDERSON ST</t>
  </si>
  <si>
    <t>EUSTACE MIDDLE SCHOOL</t>
  </si>
  <si>
    <t>200 FM 316 S</t>
  </si>
  <si>
    <t>Eustace</t>
  </si>
  <si>
    <t>EUSTACE PRIMARY SCHOOL</t>
  </si>
  <si>
    <t>211 Henderson St</t>
  </si>
  <si>
    <t>HAZEL INGRAM ELEMENTARY SCHOOL</t>
  </si>
  <si>
    <t>FERRIS INDEPENDENT SCHOOL DISTRICT</t>
  </si>
  <si>
    <t>0018624106</t>
  </si>
  <si>
    <t>600 S CENTRAL ST</t>
  </si>
  <si>
    <t>FERRIS</t>
  </si>
  <si>
    <t>75125</t>
  </si>
  <si>
    <t>LEE LONGINO ELEMENTARY SCHOOL</t>
  </si>
  <si>
    <t>601 FM 664</t>
  </si>
  <si>
    <t>FERRIS JR HIGH SCHOOL</t>
  </si>
  <si>
    <t>1002 E 8TH ST</t>
  </si>
  <si>
    <t>FERRIS HIGH SCHOOL</t>
  </si>
  <si>
    <t>1025 E 8TH ST</t>
  </si>
  <si>
    <t>WARREN MIDDLE SCHOOL</t>
  </si>
  <si>
    <t>FORNEY INDEP SCHOOL DISTRICT</t>
  </si>
  <si>
    <t>0004965059</t>
  </si>
  <si>
    <t>811 S. Bois D Arc</t>
  </si>
  <si>
    <t>FORNEY</t>
  </si>
  <si>
    <t>KAUFMAN</t>
  </si>
  <si>
    <t>75126</t>
  </si>
  <si>
    <t>KATHRYN WOLFE CRISWELL ELEMENTARY</t>
  </si>
  <si>
    <t>401 N RM 740</t>
  </si>
  <si>
    <t>JOHNSON ELEMENTARY SCHOOL</t>
  </si>
  <si>
    <t>701 S BOIS D ARC ST</t>
  </si>
  <si>
    <t>9680</t>
  </si>
  <si>
    <t>FORNEY HIGH SCHOOL</t>
  </si>
  <si>
    <t>1800 FM 741 S</t>
  </si>
  <si>
    <t>9574</t>
  </si>
  <si>
    <t>FRUITVALE HIGH SCHOOL</t>
  </si>
  <si>
    <t>FRUITVALE INDEP SCHOOL DIST</t>
  </si>
  <si>
    <t>0012970216</t>
  </si>
  <si>
    <t>141 VZCR 1901</t>
  </si>
  <si>
    <t>FRUITVALE</t>
  </si>
  <si>
    <t>75127</t>
  </si>
  <si>
    <t>9799</t>
  </si>
  <si>
    <t>PO BOX 77</t>
  </si>
  <si>
    <t>0077</t>
  </si>
  <si>
    <t>RANDAL ELEM SCHOOL</t>
  </si>
  <si>
    <t>101 TRAVIS STREET</t>
  </si>
  <si>
    <t>HUNT</t>
  </si>
  <si>
    <t>2124</t>
  </si>
  <si>
    <t>2203</t>
  </si>
  <si>
    <t>2355</t>
  </si>
  <si>
    <t>2910</t>
  </si>
  <si>
    <t>4507</t>
  </si>
  <si>
    <t>GRAND SALINE ELEMENTARY SCHOOL</t>
  </si>
  <si>
    <t>GRAND SALINE SCHOOL DISTRICT</t>
  </si>
  <si>
    <t>0012736583</t>
  </si>
  <si>
    <t>405 Stadium Drive</t>
  </si>
  <si>
    <t>GRAND SALINE</t>
  </si>
  <si>
    <t>75140</t>
  </si>
  <si>
    <t>1126</t>
  </si>
  <si>
    <t>GRAND SALINE HIGH SCHOOL</t>
  </si>
  <si>
    <t>0012736591</t>
  </si>
  <si>
    <t>500 STADIUM DRIVE</t>
  </si>
  <si>
    <t>GRAND SALINE MIDDLE SCHOOL</t>
  </si>
  <si>
    <t>0012736617</t>
  </si>
  <si>
    <t>400 STADIUM DRIVE</t>
  </si>
  <si>
    <t>75241</t>
  </si>
  <si>
    <t>9404</t>
  </si>
  <si>
    <t>LUCILLE NASH INTERMEDIATE SCHOOL</t>
  </si>
  <si>
    <t>KAUFMAN INDEP SCHOOL DISTRICT</t>
  </si>
  <si>
    <t>0001647460</t>
  </si>
  <si>
    <t>1002 S. HOUSTON STREET</t>
  </si>
  <si>
    <t>75142</t>
  </si>
  <si>
    <t>GARY W. CAMPBELL HIGH SCHOOL</t>
  </si>
  <si>
    <t>4814 CR 151</t>
  </si>
  <si>
    <t>JAMES R PHILLIPS ELEM SCHOOL</t>
  </si>
  <si>
    <t>1501 ROYAL DRIVE</t>
  </si>
  <si>
    <t>NORMAN JUNIOR HIGH SCHOOL</t>
  </si>
  <si>
    <t>3701 S HOUSTON ST</t>
  </si>
  <si>
    <t>MONDAY PRIMARY SCHOOL</t>
  </si>
  <si>
    <t>905 S MADISON ST</t>
  </si>
  <si>
    <t>2729</t>
  </si>
  <si>
    <t>KAUFMAN HIGH SCHOOL</t>
  </si>
  <si>
    <t>3205 S. HOUSTON</t>
  </si>
  <si>
    <t>3719</t>
  </si>
  <si>
    <t>KEMP HIGH SCHOOL</t>
  </si>
  <si>
    <t>KEMP INDEPENDENT SCHOOL DISTRICT</t>
  </si>
  <si>
    <t>220 STATE HIGHWAY 274</t>
  </si>
  <si>
    <t>KEMP</t>
  </si>
  <si>
    <t>75143</t>
  </si>
  <si>
    <t>4601</t>
  </si>
  <si>
    <t>KEMP INTERMEDIATE SCHOOL</t>
  </si>
  <si>
    <t>101 OLD 40</t>
  </si>
  <si>
    <t>9174</t>
  </si>
  <si>
    <t>KEMP JUNIOR HIGH SCHOOL</t>
  </si>
  <si>
    <t>204 W 17TH ST</t>
  </si>
  <si>
    <t>KEMP PRIMARY SCHOOL</t>
  </si>
  <si>
    <t>905 S MAIN ST</t>
  </si>
  <si>
    <t>KERENS</t>
  </si>
  <si>
    <t>75144</t>
  </si>
  <si>
    <t>1005 WESTRIDGE AVE</t>
  </si>
  <si>
    <t>LANCASTER</t>
  </si>
  <si>
    <t>75146</t>
  </si>
  <si>
    <t>0400</t>
  </si>
  <si>
    <t>LANCASTER INDEPENDENT SCHOOL DISTRICT</t>
  </si>
  <si>
    <t>2929 MARQUIS</t>
  </si>
  <si>
    <t>75134</t>
  </si>
  <si>
    <t>LANCASTER MIDDLE SCHOOL</t>
  </si>
  <si>
    <t>822 W. PLEASANT RUN RD.</t>
  </si>
  <si>
    <t>LANCASTER HIGH SCHOOL</t>
  </si>
  <si>
    <t>200 E WINTERGREEN RD</t>
  </si>
  <si>
    <t>3477</t>
  </si>
  <si>
    <t>BELT LINE ELEM SCHOOL</t>
  </si>
  <si>
    <t>1355 W BELT LINE RD</t>
  </si>
  <si>
    <t>MILLBROOK ELEMENTARY SCHOOL</t>
  </si>
  <si>
    <t>630 MILLBROOK DR</t>
  </si>
  <si>
    <t>PLEASANT RUN ELEMENTARY SCHOOL</t>
  </si>
  <si>
    <t>427 WEST PLEASANT RUN RD.</t>
  </si>
  <si>
    <t>ROLLING HILLS ELEM SCHOOL</t>
  </si>
  <si>
    <t>450 ROLLING HILLS PL</t>
  </si>
  <si>
    <t>WEST MAIN ELEMENTARY SCHOOL</t>
  </si>
  <si>
    <t>531 W MAIN ST</t>
  </si>
  <si>
    <t>CENTRAL ELEMENTARY</t>
  </si>
  <si>
    <t>MABANK INDEP SCHOOL DISTRICT</t>
  </si>
  <si>
    <t>0008786907</t>
  </si>
  <si>
    <t>19119 E. HWY 175</t>
  </si>
  <si>
    <t>MABANK</t>
  </si>
  <si>
    <t>75147</t>
  </si>
  <si>
    <t>LAKEVIEW ELEMENTARY SCHOOL</t>
  </si>
  <si>
    <t>306 HARBOR POINT RD</t>
  </si>
  <si>
    <t>MABANK HIGH SCHOOL</t>
  </si>
  <si>
    <t>18786 E. HWY 175</t>
  </si>
  <si>
    <t>MABANK JUNIOR HIGH SCHOOL</t>
  </si>
  <si>
    <t>822 WEST MASON ST</t>
  </si>
  <si>
    <t>SOUTHSIDE ELEMENTARY SCHOOL</t>
  </si>
  <si>
    <t>109 PASCHALL BLVD</t>
  </si>
  <si>
    <t>7310</t>
  </si>
  <si>
    <t>MALAKOFF ELEMENTARY SCHOOL</t>
  </si>
  <si>
    <t>MALAKOFF INDEP SCHOOL DISTRICT</t>
  </si>
  <si>
    <t>310 N TERRY</t>
  </si>
  <si>
    <t>MALAKOFF</t>
  </si>
  <si>
    <t>75148</t>
  </si>
  <si>
    <t>MALAKOFF ALTERNATIVE PROGRAM</t>
  </si>
  <si>
    <t>1209 WEST ROYALL</t>
  </si>
  <si>
    <t>1209 WEST ROYALL BLVD</t>
  </si>
  <si>
    <t>MALAKOFF HIGH SCHOOL</t>
  </si>
  <si>
    <t>15201 FM 3062</t>
  </si>
  <si>
    <t>9761</t>
  </si>
  <si>
    <t>MALAKOFF MIDDLE SCHOOL</t>
  </si>
  <si>
    <t>106 NORTH CEDAR</t>
  </si>
  <si>
    <t>WILKINSON MIDDLE SCHOOL</t>
  </si>
  <si>
    <t>0013299953</t>
  </si>
  <si>
    <t>2100 CREST PARK</t>
  </si>
  <si>
    <t>MESQUITE</t>
  </si>
  <si>
    <t>75149</t>
  </si>
  <si>
    <t>1507</t>
  </si>
  <si>
    <t>RUGEL ELEMENTARY SCHOOL</t>
  </si>
  <si>
    <t>0013299854</t>
  </si>
  <si>
    <t>2701 SYBIL DR</t>
  </si>
  <si>
    <t>1962</t>
  </si>
  <si>
    <t>TISINGER ELEMENTARY SCHOOL</t>
  </si>
  <si>
    <t>0013299912</t>
  </si>
  <si>
    <t>1701 HILLCREST ST</t>
  </si>
  <si>
    <t>2240</t>
  </si>
  <si>
    <t>SHAW ELEMENTARY SCHOOL</t>
  </si>
  <si>
    <t>0013299896</t>
  </si>
  <si>
    <t>707 PURPLE SAGE</t>
  </si>
  <si>
    <t>2646</t>
  </si>
  <si>
    <t>GALLOWAY ELEMENTARY SCHOOL</t>
  </si>
  <si>
    <t>0013299631</t>
  </si>
  <si>
    <t>200 CLARY DR</t>
  </si>
  <si>
    <t>3010</t>
  </si>
  <si>
    <t>HANBY ELEMENTARY SCHOOL</t>
  </si>
  <si>
    <t>0013299656</t>
  </si>
  <si>
    <t>480 GROSS ROAD</t>
  </si>
  <si>
    <t>3212</t>
  </si>
  <si>
    <t>WEST MESQUITE HIGH SCHOOL</t>
  </si>
  <si>
    <t>0013299946</t>
  </si>
  <si>
    <t>2500 MEMORIAL BLVD</t>
  </si>
  <si>
    <t>3702</t>
  </si>
  <si>
    <t>SEABOURN ELEMENTARY SCHOOL</t>
  </si>
  <si>
    <t>2249 PICADILLY BLVD</t>
  </si>
  <si>
    <t>3710</t>
  </si>
  <si>
    <t>75150</t>
  </si>
  <si>
    <t>MESQUITE HIGH SCHOOL</t>
  </si>
  <si>
    <t>0013299763</t>
  </si>
  <si>
    <t>300 E DAVIS ST</t>
  </si>
  <si>
    <t>4610</t>
  </si>
  <si>
    <t>5024</t>
  </si>
  <si>
    <t>BLACK ELEMENTARY SCHOOL</t>
  </si>
  <si>
    <t>0013299581</t>
  </si>
  <si>
    <t>328 EAST NEWSOM RD</t>
  </si>
  <si>
    <t>AGNEW MIDDLE SCHOOL</t>
  </si>
  <si>
    <t>0013299532</t>
  </si>
  <si>
    <t>729 WILKINSON DR</t>
  </si>
  <si>
    <t>5178</t>
  </si>
  <si>
    <t>MOSS ELEMENTARY SCHOOL</t>
  </si>
  <si>
    <t>0013299771</t>
  </si>
  <si>
    <t>1208 NEW MARKET</t>
  </si>
  <si>
    <t>5710</t>
  </si>
  <si>
    <t>RUTHERFORD ELEMENTARY SCHOOL</t>
  </si>
  <si>
    <t>1607 SIERRA DRIVE</t>
  </si>
  <si>
    <t>6135</t>
  </si>
  <si>
    <t>MCWHORTER ELEMENTARY SCHOOL</t>
  </si>
  <si>
    <t>0013299748</t>
  </si>
  <si>
    <t>1700 HICKORY TREE RD</t>
  </si>
  <si>
    <t>6338</t>
  </si>
  <si>
    <t>SHANDS ELEMENTARY SCHOOL</t>
  </si>
  <si>
    <t>0013299888</t>
  </si>
  <si>
    <t>4836 SHANDS DR</t>
  </si>
  <si>
    <t>1152</t>
  </si>
  <si>
    <t>1502</t>
  </si>
  <si>
    <t>VANSTON MIDDLE SCHOOL</t>
  </si>
  <si>
    <t>0013299938</t>
  </si>
  <si>
    <t>3230 KARLA DR</t>
  </si>
  <si>
    <t>1721</t>
  </si>
  <si>
    <t>FLORENCE ELEMENTARY SCHOOL</t>
  </si>
  <si>
    <t>4600 ASHWOOD DRIVE</t>
  </si>
  <si>
    <t>1966</t>
  </si>
  <si>
    <t>MOTLEY ELEMENTARY SCHOOL</t>
  </si>
  <si>
    <t>0013299789</t>
  </si>
  <si>
    <t>3719 MOON DR</t>
  </si>
  <si>
    <t>2167</t>
  </si>
  <si>
    <t>LAWRENCE ELEMENTARY SCHOOL</t>
  </si>
  <si>
    <t>0013299714</t>
  </si>
  <si>
    <t>3811 RICHMAN</t>
  </si>
  <si>
    <t>2287</t>
  </si>
  <si>
    <t>KIMBALL ELEMENTARY SCHOOL</t>
  </si>
  <si>
    <t>0013299698</t>
  </si>
  <si>
    <t>4010 CORYELL WAY</t>
  </si>
  <si>
    <t>2816</t>
  </si>
  <si>
    <t>PORTER ELEMENTARY SCHOOL</t>
  </si>
  <si>
    <t>0013299813</t>
  </si>
  <si>
    <t>517 VIA AVENIDA</t>
  </si>
  <si>
    <t>RANGE ELEMENTARY SCHOOL</t>
  </si>
  <si>
    <t>0013299847</t>
  </si>
  <si>
    <t>4060 EMERALD DRIVE</t>
  </si>
  <si>
    <t>3230</t>
  </si>
  <si>
    <t>MCKENZIE ELEMENTARY SCHOOL</t>
  </si>
  <si>
    <t>0013299730</t>
  </si>
  <si>
    <t>3535 STEPHENS GREEN</t>
  </si>
  <si>
    <t>3566</t>
  </si>
  <si>
    <t>MCDONALD MIDDLE SCHOOL</t>
  </si>
  <si>
    <t>0013299722</t>
  </si>
  <si>
    <t>2930 TOWN EAST BLVD</t>
  </si>
  <si>
    <t>3935</t>
  </si>
  <si>
    <t>NORTH MESQUITE HIGH SCHOOL</t>
  </si>
  <si>
    <t>0013299805</t>
  </si>
  <si>
    <t>18201 LYNDON B JOHNSON FWY</t>
  </si>
  <si>
    <t>4124</t>
  </si>
  <si>
    <t>KIMBROUGH MIDDLE SCHOOL</t>
  </si>
  <si>
    <t>0013299706</t>
  </si>
  <si>
    <t>3900 N GALLOWAY</t>
  </si>
  <si>
    <t>4265</t>
  </si>
  <si>
    <t>BEASLEY ELEMENTARY SCHOOL</t>
  </si>
  <si>
    <t>0013299565</t>
  </si>
  <si>
    <t>919 GREEN CANYON DR</t>
  </si>
  <si>
    <t>4346</t>
  </si>
  <si>
    <t>POTEET HIGH SCHOOL</t>
  </si>
  <si>
    <t>0013299821</t>
  </si>
  <si>
    <t>3300 POTEET DR</t>
  </si>
  <si>
    <t>4760</t>
  </si>
  <si>
    <t>0013299540</t>
  </si>
  <si>
    <t>3020 POTEET DR</t>
  </si>
  <si>
    <t>4762</t>
  </si>
  <si>
    <t>CANNADAY ELEMENTARY SCHOOL</t>
  </si>
  <si>
    <t>0013299607</t>
  </si>
  <si>
    <t>2701 CHISOLM TRL</t>
  </si>
  <si>
    <t>4829</t>
  </si>
  <si>
    <t>TOSCH ELEMENTARY SCHOOL</t>
  </si>
  <si>
    <t>0013299920</t>
  </si>
  <si>
    <t>2424 LARCHMONT</t>
  </si>
  <si>
    <t>5233</t>
  </si>
  <si>
    <t>PALMER ELEMENTARY SCHOOL</t>
  </si>
  <si>
    <t>PALMER INDEP SCHOOL DISTRICT</t>
  </si>
  <si>
    <t>113 FM 813 W</t>
  </si>
  <si>
    <t>PALMER</t>
  </si>
  <si>
    <t>75152</t>
  </si>
  <si>
    <t>PALMER HIGH SCHOOL</t>
  </si>
  <si>
    <t>422 W Jefferson</t>
  </si>
  <si>
    <t>PALMER MIDDLE SCHOOL</t>
  </si>
  <si>
    <t>112 FM 813 W</t>
  </si>
  <si>
    <t>EASTRIDGE ELEMENTARY SCHOOL</t>
  </si>
  <si>
    <t>RED OAK INDEP SCHOOL DISTRICT</t>
  </si>
  <si>
    <t>0012667861</t>
  </si>
  <si>
    <t>725 E OVILLA RD</t>
  </si>
  <si>
    <t>RED OAK</t>
  </si>
  <si>
    <t>75154</t>
  </si>
  <si>
    <t>Ellis County</t>
  </si>
  <si>
    <t>RED OAK ELEMENTARY SCHOOL</t>
  </si>
  <si>
    <t>0012667887</t>
  </si>
  <si>
    <t>200 VALLEY RIDGE DRIVE</t>
  </si>
  <si>
    <t>RED OAK MIDDLE SCHOOL</t>
  </si>
  <si>
    <t>0012667895</t>
  </si>
  <si>
    <t>154 LOUISE RITTER BLVD</t>
  </si>
  <si>
    <t>Russ Shupmann Elementary</t>
  </si>
  <si>
    <t>0012667903</t>
  </si>
  <si>
    <t>401 E OVILLA RD</t>
  </si>
  <si>
    <t>GLENN HEIGHTS</t>
  </si>
  <si>
    <t>SHIELDS ELEMENTARY SCHOOL</t>
  </si>
  <si>
    <t>0012667952</t>
  </si>
  <si>
    <t>223 West Ovilla Road</t>
  </si>
  <si>
    <t>Glenn Heights</t>
  </si>
  <si>
    <t>WOODEN ELEMENTARY SCHOOL</t>
  </si>
  <si>
    <t>0012667960</t>
  </si>
  <si>
    <t>200 LOUISE RITTER BLVD</t>
  </si>
  <si>
    <t>RICE ELEMENTARY SCHOOL</t>
  </si>
  <si>
    <t>RICE INDEP SCHOOL DISTRICT</t>
  </si>
  <si>
    <t>1500 SW McKinney Street</t>
  </si>
  <si>
    <t>RICE</t>
  </si>
  <si>
    <t>75155</t>
  </si>
  <si>
    <t>SCURRY-ROSSER ELEM SCHOOL</t>
  </si>
  <si>
    <t>SCURRY-ROSSER INDEP SCH DIST</t>
  </si>
  <si>
    <t>0013049663</t>
  </si>
  <si>
    <t>9511 SILVER CREEK DR</t>
  </si>
  <si>
    <t>SCURRY</t>
  </si>
  <si>
    <t>75158</t>
  </si>
  <si>
    <t>SCURRY-ROSSER HIGH SCHOOL</t>
  </si>
  <si>
    <t>0013049671</t>
  </si>
  <si>
    <t>8321 S STATE HIGHWAY 34</t>
  </si>
  <si>
    <t>2137</t>
  </si>
  <si>
    <t>SCURRY-ROSSER MIDDLE SCHOOL</t>
  </si>
  <si>
    <t>0013049697</t>
  </si>
  <si>
    <t>10729 S STATE HIGHWAY 34</t>
  </si>
  <si>
    <t>3163</t>
  </si>
  <si>
    <t>3747</t>
  </si>
  <si>
    <t>TISD CHILD AND ADOLESCENT SCHOOL</t>
  </si>
  <si>
    <t>TERRELL INDEP SCHOOL DISTRICT</t>
  </si>
  <si>
    <t>0011917895</t>
  </si>
  <si>
    <t>1200 E BRIN ST</t>
  </si>
  <si>
    <t>TERRELL</t>
  </si>
  <si>
    <t>75160</t>
  </si>
  <si>
    <t>2938</t>
  </si>
  <si>
    <t>700 N CATHERINE ST</t>
  </si>
  <si>
    <t>2626</t>
  </si>
  <si>
    <t>BURNETT ELEMENTARY SCHOOL</t>
  </si>
  <si>
    <t>921 S ROCKWALL ST</t>
  </si>
  <si>
    <t>4411</t>
  </si>
  <si>
    <t>GILBERT WILLIE SR ELEMENTARY SCHOOL</t>
  </si>
  <si>
    <t>1400 S ROCKWALL AVE</t>
  </si>
  <si>
    <t>5137</t>
  </si>
  <si>
    <t>TERRELL HIGH SCHOOL</t>
  </si>
  <si>
    <t>400 POETRY RD</t>
  </si>
  <si>
    <t>9550</t>
  </si>
  <si>
    <t>DR. BRUCE WOOD ELEMENTARY SCHOOL</t>
  </si>
  <si>
    <t>121 POETRY RD</t>
  </si>
  <si>
    <t>9590</t>
  </si>
  <si>
    <t>TRINIDAD SCHOOL</t>
  </si>
  <si>
    <t>TRINIDAD INDEP SCHOOL DISTRICT</t>
  </si>
  <si>
    <t>105 W EATON ST</t>
  </si>
  <si>
    <t>TRINIDAD</t>
  </si>
  <si>
    <t>75163</t>
  </si>
  <si>
    <t>6073</t>
  </si>
  <si>
    <t>WAXAHACHIE HIGH SCHOOL</t>
  </si>
  <si>
    <t>WAXAHACHIE INDEP SCHOOL DIST</t>
  </si>
  <si>
    <t>1000 N HIGHWAY 77</t>
  </si>
  <si>
    <t>WAXAHACHIE</t>
  </si>
  <si>
    <t>75165</t>
  </si>
  <si>
    <t>1754</t>
  </si>
  <si>
    <t>801 BROWN ST</t>
  </si>
  <si>
    <t>1913</t>
  </si>
  <si>
    <t>600 W 2ND ST</t>
  </si>
  <si>
    <t>MARVIN ELEMENTARY</t>
  </si>
  <si>
    <t>110 BROWN ST</t>
  </si>
  <si>
    <t>2613</t>
  </si>
  <si>
    <t>3406</t>
  </si>
  <si>
    <t>3914</t>
  </si>
  <si>
    <t>DUNAWAY ELEMENTARY SCHOOL</t>
  </si>
  <si>
    <t>600 S HIGHWAY 77</t>
  </si>
  <si>
    <t>5419</t>
  </si>
  <si>
    <t>SHACKELFORD ELEMENTARY SCHOOL</t>
  </si>
  <si>
    <t>1001 BUTCHER RD</t>
  </si>
  <si>
    <t>6079</t>
  </si>
  <si>
    <t>WILLS POINT PRIMARY SCHOOL</t>
  </si>
  <si>
    <t>WILLS POINT INDEPENDENT SCHOOL DISTRICT</t>
  </si>
  <si>
    <t>0011834355</t>
  </si>
  <si>
    <t>447 TERRACE DR</t>
  </si>
  <si>
    <t>WILLS POINT</t>
  </si>
  <si>
    <t>75169</t>
  </si>
  <si>
    <t>2323</t>
  </si>
  <si>
    <t>WILLS POINT HIGH SCHOOL</t>
  </si>
  <si>
    <t>1800 WEST SOUTH COMMERCE</t>
  </si>
  <si>
    <t>WILLS POINT MIDDLE SCHOOL</t>
  </si>
  <si>
    <t>101 SCHOOL ST</t>
  </si>
  <si>
    <t>2440</t>
  </si>
  <si>
    <t>EARNEST O. WOODS INTERMEDIATE SCHOOL</t>
  </si>
  <si>
    <t>307 WINGO WAY</t>
  </si>
  <si>
    <t>9534</t>
  </si>
  <si>
    <t>75172</t>
  </si>
  <si>
    <t>FLOYD ELEMENTARY SCHOOL</t>
  </si>
  <si>
    <t>0013299623</t>
  </si>
  <si>
    <t>3025 HICKORY TREE RD</t>
  </si>
  <si>
    <t>BALCH SPRINGS</t>
  </si>
  <si>
    <t>75180</t>
  </si>
  <si>
    <t>1623</t>
  </si>
  <si>
    <t>HODGES ELEMENTARY SCHOOL</t>
  </si>
  <si>
    <t>0013299664</t>
  </si>
  <si>
    <t>14401 SPRING OAKS DR</t>
  </si>
  <si>
    <t>3540</t>
  </si>
  <si>
    <t>JOEY M. PIRRUNG ELEMENTARY SCHOOL</t>
  </si>
  <si>
    <t>1500 CREEK VALLEY RD</t>
  </si>
  <si>
    <t>75181</t>
  </si>
  <si>
    <t>1500</t>
  </si>
  <si>
    <t>BERRY MIDDLE SCHOOL</t>
  </si>
  <si>
    <t>0013299573</t>
  </si>
  <si>
    <t>2675 BEAR DR</t>
  </si>
  <si>
    <t>1619</t>
  </si>
  <si>
    <t>0013299904</t>
  </si>
  <si>
    <t>2525 HELEN LN</t>
  </si>
  <si>
    <t>1857</t>
  </si>
  <si>
    <t>A.C. NEW MIDDLE SCHOOL</t>
  </si>
  <si>
    <t>0013299797</t>
  </si>
  <si>
    <t>3700 SOUTH BELT LINE ROAD</t>
  </si>
  <si>
    <t>3802</t>
  </si>
  <si>
    <t>SUNNYVALE ELEMENTARY SCHOOL</t>
  </si>
  <si>
    <t>SUNNYVALE INDEPENDENT SCHOOL DIST</t>
  </si>
  <si>
    <t>416 HOUNSEL LANE</t>
  </si>
  <si>
    <t>SUNNYVALE</t>
  </si>
  <si>
    <t>75182</t>
  </si>
  <si>
    <t>2238</t>
  </si>
  <si>
    <t>ROYSE CITY</t>
  </si>
  <si>
    <t>75189</t>
  </si>
  <si>
    <t>ROYSE CITY INDEP SCHOOL DIST</t>
  </si>
  <si>
    <t>1500 FM 1777</t>
  </si>
  <si>
    <t>ROYSE CITY HIGH SCHOOL</t>
  </si>
  <si>
    <t>700 S. FM 2642</t>
  </si>
  <si>
    <t>OUIDA BALEY MIDDLE SCHOOL</t>
  </si>
  <si>
    <t>1310 E. HWY 66</t>
  </si>
  <si>
    <t>75201</t>
  </si>
  <si>
    <t>75224</t>
  </si>
  <si>
    <t>75202</t>
  </si>
  <si>
    <t>75203</t>
  </si>
  <si>
    <t>1714</t>
  </si>
  <si>
    <t>2236</t>
  </si>
  <si>
    <t>75204</t>
  </si>
  <si>
    <t>1510</t>
  </si>
  <si>
    <t>2460</t>
  </si>
  <si>
    <t>2604</t>
  </si>
  <si>
    <t>3417</t>
  </si>
  <si>
    <t>3711</t>
  </si>
  <si>
    <t>HIGHLAND PARK HIGH SCHOOL</t>
  </si>
  <si>
    <t>HIGHLAND PARK INDEP SCH DIST</t>
  </si>
  <si>
    <t>4220 EMERSON AVE</t>
  </si>
  <si>
    <t>75205</t>
  </si>
  <si>
    <t>1070</t>
  </si>
  <si>
    <t>1710</t>
  </si>
  <si>
    <t>HIGHLAND PARK MIDDLE SCHOOL</t>
  </si>
  <si>
    <t>3555 GRANADA DRIVE</t>
  </si>
  <si>
    <t>2235</t>
  </si>
  <si>
    <t>MCCULLOUCH INTERMEDIATE SCHOOL</t>
  </si>
  <si>
    <t>4300 SOUTHERN</t>
  </si>
  <si>
    <t>ARMSTRONG ELEMENTARY SCHOOL</t>
  </si>
  <si>
    <t>3600 CORNELL AVE</t>
  </si>
  <si>
    <t>2819</t>
  </si>
  <si>
    <t>75228</t>
  </si>
  <si>
    <t>75208</t>
  </si>
  <si>
    <t>4624</t>
  </si>
  <si>
    <t>5517</t>
  </si>
  <si>
    <t>7012</t>
  </si>
  <si>
    <t>7817</t>
  </si>
  <si>
    <t>3142</t>
  </si>
  <si>
    <t>2712</t>
  </si>
  <si>
    <t>75211</t>
  </si>
  <si>
    <t>2221</t>
  </si>
  <si>
    <t>75233</t>
  </si>
  <si>
    <t>3515</t>
  </si>
  <si>
    <t>6235</t>
  </si>
  <si>
    <t>75212</t>
  </si>
  <si>
    <t>1520</t>
  </si>
  <si>
    <t>1713</t>
  </si>
  <si>
    <t>NAVARRO ELEMENTARY SCHOOL</t>
  </si>
  <si>
    <t>2001</t>
  </si>
  <si>
    <t>2621</t>
  </si>
  <si>
    <t>3412</t>
  </si>
  <si>
    <t>4518</t>
  </si>
  <si>
    <t>75215</t>
  </si>
  <si>
    <t>2112</t>
  </si>
  <si>
    <t>2412</t>
  </si>
  <si>
    <t>ST ANTHONY SCHOOL</t>
  </si>
  <si>
    <t>ST ANTHONY SCHOOL DISTRICT</t>
  </si>
  <si>
    <t>0023479389</t>
  </si>
  <si>
    <t>3732 MYRTLE ST</t>
  </si>
  <si>
    <t>4046</t>
  </si>
  <si>
    <t>75216</t>
  </si>
  <si>
    <t>1323</t>
  </si>
  <si>
    <t>3563</t>
  </si>
  <si>
    <t>7111</t>
  </si>
  <si>
    <t>75217</t>
  </si>
  <si>
    <t>1814</t>
  </si>
  <si>
    <t>1909</t>
  </si>
  <si>
    <t>1917</t>
  </si>
  <si>
    <t>2039</t>
  </si>
  <si>
    <t>3228</t>
  </si>
  <si>
    <t>ST AUGUSTINE ELEMENTARY SCHOOL</t>
  </si>
  <si>
    <t>4014</t>
  </si>
  <si>
    <t>4408</t>
  </si>
  <si>
    <t>4830</t>
  </si>
  <si>
    <t>7959</t>
  </si>
  <si>
    <t>1105</t>
  </si>
  <si>
    <t>1817</t>
  </si>
  <si>
    <t>2743</t>
  </si>
  <si>
    <t>3123</t>
  </si>
  <si>
    <t>75220</t>
  </si>
  <si>
    <t>3610</t>
  </si>
  <si>
    <t>5140</t>
  </si>
  <si>
    <t>75223</t>
  </si>
  <si>
    <t>1423</t>
  </si>
  <si>
    <t>1553</t>
  </si>
  <si>
    <t>1636</t>
  </si>
  <si>
    <t>75225</t>
  </si>
  <si>
    <t>HYER ELEMENTARY SCHOOL</t>
  </si>
  <si>
    <t>3920 CARUTH BLVD</t>
  </si>
  <si>
    <t>5401</t>
  </si>
  <si>
    <t>6502</t>
  </si>
  <si>
    <t>6601</t>
  </si>
  <si>
    <t>UNIVERSITY PARK ELEM SCHOOL</t>
  </si>
  <si>
    <t>3505 AMHERST AVE</t>
  </si>
  <si>
    <t>7420</t>
  </si>
  <si>
    <t>75227</t>
  </si>
  <si>
    <t>2505</t>
  </si>
  <si>
    <t>4302</t>
  </si>
  <si>
    <t>2376</t>
  </si>
  <si>
    <t>3357</t>
  </si>
  <si>
    <t>3818</t>
  </si>
  <si>
    <t>2402</t>
  </si>
  <si>
    <t>2637</t>
  </si>
  <si>
    <t>3022</t>
  </si>
  <si>
    <t>Education Service Center Region 10 DBA Fiber Network Consortium</t>
  </si>
  <si>
    <t>Consortium</t>
  </si>
  <si>
    <t>4118</t>
  </si>
  <si>
    <t>4973</t>
  </si>
  <si>
    <t>5533</t>
  </si>
  <si>
    <t>5536</t>
  </si>
  <si>
    <t>1718</t>
  </si>
  <si>
    <t>4047</t>
  </si>
  <si>
    <t>5309</t>
  </si>
  <si>
    <t>75231</t>
  </si>
  <si>
    <t>3902</t>
  </si>
  <si>
    <t>MERRIMAN PARK ELEMENTARY SCH</t>
  </si>
  <si>
    <t>7101 WINEDALE DR</t>
  </si>
  <si>
    <t>5649</t>
  </si>
  <si>
    <t>75232</t>
  </si>
  <si>
    <t>2409</t>
  </si>
  <si>
    <t>3605</t>
  </si>
  <si>
    <t>3716</t>
  </si>
  <si>
    <t>3827</t>
  </si>
  <si>
    <t>4512</t>
  </si>
  <si>
    <t>5408</t>
  </si>
  <si>
    <t>3016</t>
  </si>
  <si>
    <t>75234</t>
  </si>
  <si>
    <t>3535</t>
  </si>
  <si>
    <t>MONTGOMERY ELEMENTARY SCHOOL</t>
  </si>
  <si>
    <t>FARMERS BRANCH</t>
  </si>
  <si>
    <t>75235</t>
  </si>
  <si>
    <t>75237</t>
  </si>
  <si>
    <t>LAKE HIGHLANDS HIGH SCHOOL</t>
  </si>
  <si>
    <t>9449 CHURCH RD</t>
  </si>
  <si>
    <t>75238</t>
  </si>
  <si>
    <t>1407</t>
  </si>
  <si>
    <t>1513</t>
  </si>
  <si>
    <t>10059 RAVENSWAY DR</t>
  </si>
  <si>
    <t>WALLACE ELEMENTARY SCHOOL</t>
  </si>
  <si>
    <t>9921 KIRKHAVEN DR</t>
  </si>
  <si>
    <t>2220</t>
  </si>
  <si>
    <t>WHITE ROCK ELEMENTARY SCHOOL</t>
  </si>
  <si>
    <t>9229 CHISWELL RD</t>
  </si>
  <si>
    <t>2513</t>
  </si>
  <si>
    <t>LAKE HIGHLANDS JR HIGH SCHOOL</t>
  </si>
  <si>
    <t>10301 Walnut Hill LN</t>
  </si>
  <si>
    <t>2725</t>
  </si>
  <si>
    <t>LAKE HIGHLANDS ELEM SCHOOL</t>
  </si>
  <si>
    <t>9501 FERNDALE RD</t>
  </si>
  <si>
    <t>2734</t>
  </si>
  <si>
    <t>2736</t>
  </si>
  <si>
    <t>75254</t>
  </si>
  <si>
    <t>RICHARDSON I S D ACADEMY</t>
  </si>
  <si>
    <t>13630 COIT RD</t>
  </si>
  <si>
    <t>75240</t>
  </si>
  <si>
    <t>SPRING VALLEY ELEM SCHOOL</t>
  </si>
  <si>
    <t>13535 SPRING GROVE AVE</t>
  </si>
  <si>
    <t>3724</t>
  </si>
  <si>
    <t>Dobie Primary School</t>
  </si>
  <si>
    <t>14040 ROLLING HILLS LN</t>
  </si>
  <si>
    <t>3808</t>
  </si>
  <si>
    <t>NORTHWOOD HILLS ELEM SCHOOL</t>
  </si>
  <si>
    <t>14532 MEANDERING WAY</t>
  </si>
  <si>
    <t>8017</t>
  </si>
  <si>
    <t>2901 MORGAN DR</t>
  </si>
  <si>
    <t>6516</t>
  </si>
  <si>
    <t>6722</t>
  </si>
  <si>
    <t>FORESTRIDGE ELEMENTARY SCHOOL</t>
  </si>
  <si>
    <t>10330 BUNCHBERRY DR</t>
  </si>
  <si>
    <t>75243</t>
  </si>
  <si>
    <t>LIBERTY JUNIOR HIGH SCHOOL</t>
  </si>
  <si>
    <t>10330 LAWLER RD</t>
  </si>
  <si>
    <t>2634</t>
  </si>
  <si>
    <t>Hamilton Park Pacesetter Magnet School</t>
  </si>
  <si>
    <t>8301 TOWNS ST</t>
  </si>
  <si>
    <t>3658</t>
  </si>
  <si>
    <t>4021</t>
  </si>
  <si>
    <t>STULTS ROAD ELEMENTARY SCHOOL</t>
  </si>
  <si>
    <t>8700 STULTS RD</t>
  </si>
  <si>
    <t>4110</t>
  </si>
  <si>
    <t>AIKIN ELEMENTARY SCHOOL</t>
  </si>
  <si>
    <t>12300 PLEASANT VALLEY DR</t>
  </si>
  <si>
    <t>SKYVIEW ELEMENTARY SCHOOL</t>
  </si>
  <si>
    <t>9229 MEADOWKNOLL DR</t>
  </si>
  <si>
    <t>6163</t>
  </si>
  <si>
    <t>FOREST MEADOW JR HIGH SCHOOL</t>
  </si>
  <si>
    <t>9373 WHITEHURST DR</t>
  </si>
  <si>
    <t>6364</t>
  </si>
  <si>
    <t>MOSS HAVEN ELEMENTARY SCHOOL</t>
  </si>
  <si>
    <t>9202 MOSS FARM LN</t>
  </si>
  <si>
    <t>7524</t>
  </si>
  <si>
    <t>75248</t>
  </si>
  <si>
    <t>1027</t>
  </si>
  <si>
    <t>BRENTFIELD ELEMENTARY SCHOOL</t>
  </si>
  <si>
    <t>6767 BRENTFIELD DR</t>
  </si>
  <si>
    <t>2250</t>
  </si>
  <si>
    <t>PARKHILL JUNIOR HIGH SCHOOL</t>
  </si>
  <si>
    <t>16500 SHADYBANK DR</t>
  </si>
  <si>
    <t>2917</t>
  </si>
  <si>
    <t>7643 LA MANGA DR</t>
  </si>
  <si>
    <t>3128</t>
  </si>
  <si>
    <t>WESTWOOD Math Science Leadership Magnet</t>
  </si>
  <si>
    <t>7630 ARAPAHO RD</t>
  </si>
  <si>
    <t>4343</t>
  </si>
  <si>
    <t>PRESTONWOOD ELEMENTARY SCHOOL</t>
  </si>
  <si>
    <t>6525 LA COSA DR</t>
  </si>
  <si>
    <t>5034</t>
  </si>
  <si>
    <t>7667 ROUNDROCK RD</t>
  </si>
  <si>
    <t>5335</t>
  </si>
  <si>
    <t>75249</t>
  </si>
  <si>
    <t>1124</t>
  </si>
  <si>
    <t>1703</t>
  </si>
  <si>
    <t>HAGGAR ELEMENTARY SCHOOL</t>
  </si>
  <si>
    <t>17820 CAMPBELL RD</t>
  </si>
  <si>
    <t>75252</t>
  </si>
  <si>
    <t>5344</t>
  </si>
  <si>
    <t>75253</t>
  </si>
  <si>
    <t>4801</t>
  </si>
  <si>
    <t>75287</t>
  </si>
  <si>
    <t>MITCHELL ELEMENTARY SCHOOL</t>
  </si>
  <si>
    <t>4223 BRIARGROVE LN</t>
  </si>
  <si>
    <t>6604</t>
  </si>
  <si>
    <t>5705</t>
  </si>
  <si>
    <t>GREENVILLE</t>
  </si>
  <si>
    <t>75401</t>
  </si>
  <si>
    <t>GREENVILLE INDEP SCHOOL DIST</t>
  </si>
  <si>
    <t>6005 STONEWALL</t>
  </si>
  <si>
    <t>75402</t>
  </si>
  <si>
    <t>L.P. WATERS EARLY CHILDHOOD CENTER</t>
  </si>
  <si>
    <t>2504 CARVER ST</t>
  </si>
  <si>
    <t>CROCKETT ELEMENTARY SCHOOL</t>
  </si>
  <si>
    <t>1316 WOLFE CITY DRIVE</t>
  </si>
  <si>
    <t>GREENVILLE HIGH SCHOOL</t>
  </si>
  <si>
    <t>3515 LION'S LAIR ROAD</t>
  </si>
  <si>
    <t>3201 STANFORD ST</t>
  </si>
  <si>
    <t>GREENVILLE MIDDLE SCHOOL</t>
  </si>
  <si>
    <t>3611 TEXAS ST</t>
  </si>
  <si>
    <t>HOUSTON ESC - NEW HORIZONS LEARNING CTR</t>
  </si>
  <si>
    <t>3923 HENRY ST</t>
  </si>
  <si>
    <t>CLARK MIDDLE SCHOOL</t>
  </si>
  <si>
    <t>PRINCETON INDEP SCHOOL DIST</t>
  </si>
  <si>
    <t>301 PANTHER PKWY</t>
  </si>
  <si>
    <t>PRINCETON</t>
  </si>
  <si>
    <t>75407</t>
  </si>
  <si>
    <t>9183</t>
  </si>
  <si>
    <t>LACY ELEMENTARY SCHOOL</t>
  </si>
  <si>
    <t>224 COLLEGE ST</t>
  </si>
  <si>
    <t>PRINCETON HIGH SCHOOL</t>
  </si>
  <si>
    <t>100 E PRINCETON DRIVE</t>
  </si>
  <si>
    <t>WOOD</t>
  </si>
  <si>
    <t>BLOSSOM ELEMENTARY SCHOOL</t>
  </si>
  <si>
    <t>PRAIRILAND INDEP SCHOOL DIST</t>
  </si>
  <si>
    <t>0007096431</t>
  </si>
  <si>
    <t>310 HIGH ST</t>
  </si>
  <si>
    <t>BLOSSOM</t>
  </si>
  <si>
    <t>Lamar</t>
  </si>
  <si>
    <t>75416</t>
  </si>
  <si>
    <t>RIVERCREST HIGH SCHOOL</t>
  </si>
  <si>
    <t>RIVERCREST INDEP SCHOOL DIST</t>
  </si>
  <si>
    <t>0015321763</t>
  </si>
  <si>
    <t>4126 US HIGHWAY 271 S</t>
  </si>
  <si>
    <t>BOGATA</t>
  </si>
  <si>
    <t>Red River</t>
  </si>
  <si>
    <t>75417</t>
  </si>
  <si>
    <t>0130</t>
  </si>
  <si>
    <t>FANNIN</t>
  </si>
  <si>
    <t>3030</t>
  </si>
  <si>
    <t>3031</t>
  </si>
  <si>
    <t>3704</t>
  </si>
  <si>
    <t>Hunt</t>
  </si>
  <si>
    <t>3315 Washington St</t>
  </si>
  <si>
    <t>Commerce</t>
  </si>
  <si>
    <t>Hopkins County</t>
  </si>
  <si>
    <t>DELTA</t>
  </si>
  <si>
    <t>MILLER GROVE SCHOOL</t>
  </si>
  <si>
    <t>MILLER GROVE SCHOOL DISTRICT</t>
  </si>
  <si>
    <t>0012056222</t>
  </si>
  <si>
    <t>7819 FM 275 SOUTH</t>
  </si>
  <si>
    <t>CUMBY</t>
  </si>
  <si>
    <t>Hopkins</t>
  </si>
  <si>
    <t>75433</t>
  </si>
  <si>
    <t>9711</t>
  </si>
  <si>
    <t>HOPKINS</t>
  </si>
  <si>
    <t>9754</t>
  </si>
  <si>
    <t>DEPORT ELEMENTARY SCHOOL</t>
  </si>
  <si>
    <t>247 CHURCH ST</t>
  </si>
  <si>
    <t>DEPORT</t>
  </si>
  <si>
    <t>75435</t>
  </si>
  <si>
    <t>PO BOX 218</t>
  </si>
  <si>
    <t>Lamar County</t>
  </si>
  <si>
    <t>0218</t>
  </si>
  <si>
    <t>9701</t>
  </si>
  <si>
    <t>301 S. Main Street</t>
  </si>
  <si>
    <t>ECTOR</t>
  </si>
  <si>
    <t>RAINS ELEMENTARY SCHOOL</t>
  </si>
  <si>
    <t>RAINS INDEP SCHOOL DISTRICT</t>
  </si>
  <si>
    <t>0012839098</t>
  </si>
  <si>
    <t>372 FM 3299</t>
  </si>
  <si>
    <t>EMORY</t>
  </si>
  <si>
    <t>RAINS</t>
  </si>
  <si>
    <t>75440</t>
  </si>
  <si>
    <t>RAINS HIGH SCHOOL</t>
  </si>
  <si>
    <t>0012839023</t>
  </si>
  <si>
    <t>1651 W US HIGHWAY 69</t>
  </si>
  <si>
    <t>RAINS JUNIOR HIGH SCHOOL</t>
  </si>
  <si>
    <t>0012839049</t>
  </si>
  <si>
    <t>1755 W. U.S. HWY 69</t>
  </si>
  <si>
    <t>FARMERSVILLE HIGH SCHOOL</t>
  </si>
  <si>
    <t>FARMERSVILLE SCHOOL DISTRICT</t>
  </si>
  <si>
    <t>0012819439</t>
  </si>
  <si>
    <t>499  HIGHWAY 78 NORTH</t>
  </si>
  <si>
    <t>FARMERSVILLE</t>
  </si>
  <si>
    <t>75442</t>
  </si>
  <si>
    <t>FARMERSVILLE MIDDLE SCHOOL</t>
  </si>
  <si>
    <t>0012819512</t>
  </si>
  <si>
    <t>501 HWY 78  NORTH</t>
  </si>
  <si>
    <t>TATUM ELEMENTARY SCHOOL</t>
  </si>
  <si>
    <t>0012819652</t>
  </si>
  <si>
    <t>405 N WASHINGTON ST</t>
  </si>
  <si>
    <t>1629</t>
  </si>
  <si>
    <t>HONEY GROVE ELEMENTARY SCHOOL</t>
  </si>
  <si>
    <t>HONEY GROVE IND SCHOOL DIST</t>
  </si>
  <si>
    <t>0017753385</t>
  </si>
  <si>
    <t>1208 N 17TH STREET</t>
  </si>
  <si>
    <t>HONEY GROVE</t>
  </si>
  <si>
    <t>75446</t>
  </si>
  <si>
    <t>HONEY GROVE HIGH SCHOOL</t>
  </si>
  <si>
    <t>1202 N. 17TH STREET</t>
  </si>
  <si>
    <t>HONEY GROVE MIDDLE SCHOOL</t>
  </si>
  <si>
    <t>1204 N 17TH ST</t>
  </si>
  <si>
    <t>SAM RAYBURN ELEMENTARY SCHOOL</t>
  </si>
  <si>
    <t>SAM RAYBURN INDEP SCH DISTRICT</t>
  </si>
  <si>
    <t>0021515093</t>
  </si>
  <si>
    <t>9363 E FM 273</t>
  </si>
  <si>
    <t>IVANHOE</t>
  </si>
  <si>
    <t>75447</t>
  </si>
  <si>
    <t>9717</t>
  </si>
  <si>
    <t>SAM RAYBURN HIGH SCHOOL</t>
  </si>
  <si>
    <t>FANNINDEL JR-SR HIGH SCHOOL</t>
  </si>
  <si>
    <t>FANNINDEL INDEP SCHOOL DIST</t>
  </si>
  <si>
    <t>0012060836</t>
  </si>
  <si>
    <t>601 W MAIN ST</t>
  </si>
  <si>
    <t>LADONIA</t>
  </si>
  <si>
    <t>75449</t>
  </si>
  <si>
    <t>1517</t>
  </si>
  <si>
    <t>LEONARD ELEMENTARY SCHOOL</t>
  </si>
  <si>
    <t>LEONARD INDEP SCHOOL DISTRICT</t>
  </si>
  <si>
    <t>0013111067</t>
  </si>
  <si>
    <t>300 E. MULBERRY</t>
  </si>
  <si>
    <t>LEONARD</t>
  </si>
  <si>
    <t>75452</t>
  </si>
  <si>
    <t>LEONARD HIGH SCHOOL</t>
  </si>
  <si>
    <t>0013111166</t>
  </si>
  <si>
    <t>1000 N. POPLAR</t>
  </si>
  <si>
    <t>LEONARD JUNIOR HIGH SCHOOL</t>
  </si>
  <si>
    <t>0013111125</t>
  </si>
  <si>
    <t>400 E. HACKBERRY</t>
  </si>
  <si>
    <t>LONE OAK ELEMENTARY SCHOOL</t>
  </si>
  <si>
    <t>LONE OAK INDEP SCHOOL DISTRICT</t>
  </si>
  <si>
    <t>8080 HWY 69 S.</t>
  </si>
  <si>
    <t>LONE OAK</t>
  </si>
  <si>
    <t>75453</t>
  </si>
  <si>
    <t>LONE OAK HIGH SCHOOL</t>
  </si>
  <si>
    <t>8204 HWY 69 SOUTH</t>
  </si>
  <si>
    <t>LONE OAK MIDDLE SCHOOL</t>
  </si>
  <si>
    <t>8160 HWY 69 S.</t>
  </si>
  <si>
    <t>Melissa Middle School</t>
  </si>
  <si>
    <t>Melissa Indep School District</t>
  </si>
  <si>
    <t>3150 Cardinal Drive</t>
  </si>
  <si>
    <t>Melissa</t>
  </si>
  <si>
    <t>75454</t>
  </si>
  <si>
    <t>MELISSA</t>
  </si>
  <si>
    <t>MOUNT PLEASANT</t>
  </si>
  <si>
    <t>TITUS</t>
  </si>
  <si>
    <t>HARTS BLUFF ELEMENTARY SCHOOL</t>
  </si>
  <si>
    <t>HARTS BLUFF SCHOOL DISTRICT</t>
  </si>
  <si>
    <t>0011966314</t>
  </si>
  <si>
    <t>3506 FM 1402</t>
  </si>
  <si>
    <t>Titus</t>
  </si>
  <si>
    <t>75455</t>
  </si>
  <si>
    <t>9751</t>
  </si>
  <si>
    <t>E. C. BRICE ELEMENTARY SCHOOL</t>
  </si>
  <si>
    <t>MT PLEASANT I.S.D.</t>
  </si>
  <si>
    <t>0007092331</t>
  </si>
  <si>
    <t>311 CEDAR STREET</t>
  </si>
  <si>
    <t>Titus County</t>
  </si>
  <si>
    <t>FRANCES CORPREW ELEMENTARY SCHOOL</t>
  </si>
  <si>
    <t>909 SCHOOL STREET</t>
  </si>
  <si>
    <t>MOUNT PLEASANT HIGH SCHOOL</t>
  </si>
  <si>
    <t>2110 NORTH EDWARDS</t>
  </si>
  <si>
    <t>MOUNT PLEASANT JUNIOR HIGH SCH</t>
  </si>
  <si>
    <t>2801 OLD PARIS ROAD</t>
  </si>
  <si>
    <t>ANNIE SIMS ELEMENTARY SCHOOL</t>
  </si>
  <si>
    <t>1801 EAST 1ST STREET</t>
  </si>
  <si>
    <t>VIVIAN FOWLER ELEMENTARY SCH</t>
  </si>
  <si>
    <t>502 NORTH O'TYSON</t>
  </si>
  <si>
    <t>P E WALLACE MIDDLE SCHOOL</t>
  </si>
  <si>
    <t>504 DUNN STREET</t>
  </si>
  <si>
    <t>MOUNT VERNON ELEMENTARY SCHOOL</t>
  </si>
  <si>
    <t>MT VERNON INDEP SCHOOL DIST</t>
  </si>
  <si>
    <t>0012717591</t>
  </si>
  <si>
    <t>517 TEXAS HIGHWAY 37</t>
  </si>
  <si>
    <t>MOUNT VERNON</t>
  </si>
  <si>
    <t>FRANKLIN</t>
  </si>
  <si>
    <t>75457</t>
  </si>
  <si>
    <t>MOUNT VERNON HIGH SCHOOL</t>
  </si>
  <si>
    <t>0012717609</t>
  </si>
  <si>
    <t>509 TEXAS HIGHWAY 37</t>
  </si>
  <si>
    <t>MOUNT VERNON JR HIGH SCHOOL</t>
  </si>
  <si>
    <t>0012717625</t>
  </si>
  <si>
    <t>505 TEXAS HIGHWAY 37</t>
  </si>
  <si>
    <t>Farmersville</t>
  </si>
  <si>
    <t>HOWE MIDDLE SCHOOL</t>
  </si>
  <si>
    <t>HOWE INDEP SCHOOL DISTRICT</t>
  </si>
  <si>
    <t>300 BEATRICE ST</t>
  </si>
  <si>
    <t>HOWE</t>
  </si>
  <si>
    <t>75459</t>
  </si>
  <si>
    <t>4554</t>
  </si>
  <si>
    <t>HOWE HIGH SCHOOL</t>
  </si>
  <si>
    <t>200 PONDEROSA RD</t>
  </si>
  <si>
    <t>3663</t>
  </si>
  <si>
    <t>SUMMIT HILL ELEMENTARY</t>
  </si>
  <si>
    <t>701 SUMMIT HILL PKWY</t>
  </si>
  <si>
    <t>4594</t>
  </si>
  <si>
    <t>T. G. GIVENS EARLY CHILDHOOD CENTER</t>
  </si>
  <si>
    <t>PARIS INDEP SCHOOL DISTRICT</t>
  </si>
  <si>
    <t>0012993424</t>
  </si>
  <si>
    <t>655 MARTIN LUTHER KING JR.</t>
  </si>
  <si>
    <t>PARIS</t>
  </si>
  <si>
    <t>LAMAR</t>
  </si>
  <si>
    <t>75460</t>
  </si>
  <si>
    <t>TRAVIS PARIS SCHOOL FOR SUCCESS (PASS)</t>
  </si>
  <si>
    <t>0012993242</t>
  </si>
  <si>
    <t>3270 GRAHAM ST</t>
  </si>
  <si>
    <t>3543</t>
  </si>
  <si>
    <t>THOMAS S. JUSTISS ELEMENTARY SCHOOL</t>
  </si>
  <si>
    <t>0012993408</t>
  </si>
  <si>
    <t>401 18TH ST NW</t>
  </si>
  <si>
    <t>3811</t>
  </si>
  <si>
    <t>A.M. AIKIN ELEMENTARY SCHOOL</t>
  </si>
  <si>
    <t>0012993382</t>
  </si>
  <si>
    <t>3100 PINE MILL RD</t>
  </si>
  <si>
    <t>4937</t>
  </si>
  <si>
    <t>CROCKETT INTERMEDIATE SCHOOL</t>
  </si>
  <si>
    <t>0012993309</t>
  </si>
  <si>
    <t>655 S COLLEGIATE DR</t>
  </si>
  <si>
    <t>6330</t>
  </si>
  <si>
    <t>PARIS JR HIGH SCHOOL</t>
  </si>
  <si>
    <t>0012993218</t>
  </si>
  <si>
    <t>2400 JEFFERSON RD</t>
  </si>
  <si>
    <t>7825</t>
  </si>
  <si>
    <t>GENEVA BAILEY INTERMEDIATE SCHOOL</t>
  </si>
  <si>
    <t>NORTH LAMAR INDEP SCHOOL DIST</t>
  </si>
  <si>
    <t>0011953684</t>
  </si>
  <si>
    <t>3201 PANTHER DRIVE</t>
  </si>
  <si>
    <t>BUILDING 3</t>
  </si>
  <si>
    <t>Paris</t>
  </si>
  <si>
    <t>CECIL EVERETT ELEMENTARY SCHOOL</t>
  </si>
  <si>
    <t>BUILDING 9</t>
  </si>
  <si>
    <t>W.L. HIGGINS ELEMENTARY SCHOOL</t>
  </si>
  <si>
    <t>BUILDING 12</t>
  </si>
  <si>
    <t>NORTH LAMAR HIGH SCHOOL</t>
  </si>
  <si>
    <t>3201 LEWIS LN</t>
  </si>
  <si>
    <t>FRANK STONE MIDDLE SCHOOL</t>
  </si>
  <si>
    <t>BUILDING 1</t>
  </si>
  <si>
    <t>75462</t>
  </si>
  <si>
    <t>PRAIRILAND HIGH SCHOOL</t>
  </si>
  <si>
    <t>466 FM 196 SOUTH</t>
  </si>
  <si>
    <t>PATTONVILLE</t>
  </si>
  <si>
    <t>75468</t>
  </si>
  <si>
    <t>9723</t>
  </si>
  <si>
    <t>FANNINDEL ELEMENTARY SCHOOL</t>
  </si>
  <si>
    <t>409 W MAIN ST</t>
  </si>
  <si>
    <t>PECAN GAP</t>
  </si>
  <si>
    <t>75469</t>
  </si>
  <si>
    <t>9609</t>
  </si>
  <si>
    <t>AARON PARKER ELEMENTARY SCHOOL</t>
  </si>
  <si>
    <t>98 COUNTY ROAD 44112</t>
  </si>
  <si>
    <t>POWDERLY</t>
  </si>
  <si>
    <t>75473</t>
  </si>
  <si>
    <t>9570</t>
  </si>
  <si>
    <t>A E BUTLER INTERMEDIATE SCHOOL</t>
  </si>
  <si>
    <t>QUINLAN INDEP SCHOOL DISTRICT</t>
  </si>
  <si>
    <t>0012983524</t>
  </si>
  <si>
    <t>410 CLARDY DRIVE</t>
  </si>
  <si>
    <t>QUINLAN</t>
  </si>
  <si>
    <t>75474</t>
  </si>
  <si>
    <t>D C CANNON ELEMENTARY SCHOOL</t>
  </si>
  <si>
    <t>0012983607</t>
  </si>
  <si>
    <t>315 SOUTH BUSINESS 34</t>
  </si>
  <si>
    <t>FORD HIGH SCHOOL</t>
  </si>
  <si>
    <t>0012983490</t>
  </si>
  <si>
    <t>10064 BUSINESS HIGHWAY 34 SOUTH</t>
  </si>
  <si>
    <t>THOMPSON MIDDLE SCHOOL</t>
  </si>
  <si>
    <t>0012983789</t>
  </si>
  <si>
    <t>423 PANTHER PATH</t>
  </si>
  <si>
    <t>303 DENTON ST</t>
  </si>
  <si>
    <t>ROXTON</t>
  </si>
  <si>
    <t>75477</t>
  </si>
  <si>
    <t>ROXTON HIGH SCHOOL</t>
  </si>
  <si>
    <t>ROXTON INDEP SCHOOL DISTRICT</t>
  </si>
  <si>
    <t>0012496162</t>
  </si>
  <si>
    <t>SALTILLO SCHOOL</t>
  </si>
  <si>
    <t>SALTILLO INDEP SCHOOL DISTRICT</t>
  </si>
  <si>
    <t>0012002416</t>
  </si>
  <si>
    <t>150 COUNTY ROAD 3534</t>
  </si>
  <si>
    <t>SALTILLO</t>
  </si>
  <si>
    <t>75478</t>
  </si>
  <si>
    <t>SAVOY ELEMENTARY SCHOOL</t>
  </si>
  <si>
    <t>SAVOY INDEP SCHOOL DISTRICT</t>
  </si>
  <si>
    <t>302 W. Hayes</t>
  </si>
  <si>
    <t>SAVOY</t>
  </si>
  <si>
    <t>Fannin</t>
  </si>
  <si>
    <t>75479</t>
  </si>
  <si>
    <t>SAVOY HIGH SCHOOL</t>
  </si>
  <si>
    <t>604 E. Hayes</t>
  </si>
  <si>
    <t>SULPHUR BLUFF SCHOOL</t>
  </si>
  <si>
    <t>SULPHUR BLUFF SCHOOL DISTRICT</t>
  </si>
  <si>
    <t>0011987146</t>
  </si>
  <si>
    <t>1027 COUNTY ROAD 3550</t>
  </si>
  <si>
    <t>SULPHUR BLUFF</t>
  </si>
  <si>
    <t>75481</t>
  </si>
  <si>
    <t>BARBARA BUSH PRIMARY SCHOOL</t>
  </si>
  <si>
    <t>SULPHUR SPRINGS INDEP SCHOOL DIST</t>
  </si>
  <si>
    <t>0011995479</t>
  </si>
  <si>
    <t>390 HILLCREST</t>
  </si>
  <si>
    <t>SULPHUR SPRINGS</t>
  </si>
  <si>
    <t>75482</t>
  </si>
  <si>
    <t>LAMAR PRIMARY SCHOOL</t>
  </si>
  <si>
    <t>0011994894</t>
  </si>
  <si>
    <t>825 CHURCH ST</t>
  </si>
  <si>
    <t>2268</t>
  </si>
  <si>
    <t>SULPHUR SPRINGS HIGH SCHOOL</t>
  </si>
  <si>
    <t>0011995800</t>
  </si>
  <si>
    <t>1200 CONNALLY ST</t>
  </si>
  <si>
    <t>2329</t>
  </si>
  <si>
    <t>TRAVIS PRIMARY SCHOOL</t>
  </si>
  <si>
    <t>0011995057</t>
  </si>
  <si>
    <t>130 GARRISON ST</t>
  </si>
  <si>
    <t>DOUGLASS EARLY LEARNING CENTER</t>
  </si>
  <si>
    <t>0011995313</t>
  </si>
  <si>
    <t>600 CALVERT ST</t>
  </si>
  <si>
    <t>3236</t>
  </si>
  <si>
    <t>SULPHUR SPRINGS MIDDLE SCHOOL</t>
  </si>
  <si>
    <t>0011994118</t>
  </si>
  <si>
    <t>835 W. POSEY LANE</t>
  </si>
  <si>
    <t>4221</t>
  </si>
  <si>
    <t>BOWIE PRIMARY SCHOOL</t>
  </si>
  <si>
    <t>0011994779</t>
  </si>
  <si>
    <t>1400 MOCKINGBIRD LN</t>
  </si>
  <si>
    <t>4899</t>
  </si>
  <si>
    <t>NORTH HOPKINS ELEM SCHOOL</t>
  </si>
  <si>
    <t>NORTH HOPKINS INDEP SCH DIST</t>
  </si>
  <si>
    <t>0011951191</t>
  </si>
  <si>
    <t>1994 FM 71W</t>
  </si>
  <si>
    <t>9742</t>
  </si>
  <si>
    <t>NORTH HOPKINS HIGH SCHOOL</t>
  </si>
  <si>
    <t>1994 FM 71 WEST</t>
  </si>
  <si>
    <t>TOM BEAN ELEMENTARY SCHOOL</t>
  </si>
  <si>
    <t>TOM BEAN INDEP SCHOOL DISTRICT</t>
  </si>
  <si>
    <t>0014838999</t>
  </si>
  <si>
    <t xml:space="preserve">105 Eubanks </t>
  </si>
  <si>
    <t>TOM BEAN</t>
  </si>
  <si>
    <t>75489</t>
  </si>
  <si>
    <t>TOM BEAN HIGH SCHOOL</t>
  </si>
  <si>
    <t>7719 State Hwy 11</t>
  </si>
  <si>
    <t>TOM BEAN MIDDLE SCHOOL</t>
  </si>
  <si>
    <t xml:space="preserve">289 Franklin Rd </t>
  </si>
  <si>
    <t>TRENTON ELEMENTARY SCHOOL</t>
  </si>
  <si>
    <t>TRENTON INDEP SCHOOL DISTRICT</t>
  </si>
  <si>
    <t>0015678105</t>
  </si>
  <si>
    <t>105 WITHERSPOON ST</t>
  </si>
  <si>
    <t>TRENTON</t>
  </si>
  <si>
    <t>75490</t>
  </si>
  <si>
    <t>0005</t>
  </si>
  <si>
    <t>TRENTON HIGH SCHOOL</t>
  </si>
  <si>
    <t>500 BALLENTINE ST</t>
  </si>
  <si>
    <t>WHITEWRIGHT ELEMENTARY SCHOOL</t>
  </si>
  <si>
    <t>WHITEWRIGHT INDEP SCHOOL DIST</t>
  </si>
  <si>
    <t>0012687802</t>
  </si>
  <si>
    <t>305 HIGHLAND DRIVE</t>
  </si>
  <si>
    <t>WHITEWRIGHT</t>
  </si>
  <si>
    <t>75491</t>
  </si>
  <si>
    <t>0888</t>
  </si>
  <si>
    <t>WHITEWRIGHT HIGH SCHOOL</t>
  </si>
  <si>
    <t>0011941473</t>
  </si>
  <si>
    <t>304 ECHOLS LANE</t>
  </si>
  <si>
    <t>WHITEWRIGHT MIDDLE SCHOOL</t>
  </si>
  <si>
    <t>0012687810</t>
  </si>
  <si>
    <t>315 W HIGHLAND DR</t>
  </si>
  <si>
    <t>2808</t>
  </si>
  <si>
    <t>WINFIELD ELEMENTARY SCHOOL</t>
  </si>
  <si>
    <t>WINFIELD INDEP SCHOOL DISTRICT</t>
  </si>
  <si>
    <t>0013655956</t>
  </si>
  <si>
    <t>214 N SCHOOL STREET</t>
  </si>
  <si>
    <t>WINFIELD</t>
  </si>
  <si>
    <t>75493</t>
  </si>
  <si>
    <t>0298</t>
  </si>
  <si>
    <t>WINNSBORO ELEMENTARY SCHOOL</t>
  </si>
  <si>
    <t>WINNSBORO INDEP SCHOOL DIST</t>
  </si>
  <si>
    <t>0014133375</t>
  </si>
  <si>
    <t>310 W COKE RD</t>
  </si>
  <si>
    <t>WINNSBORO</t>
  </si>
  <si>
    <t>75494</t>
  </si>
  <si>
    <t>WINNSBORO HIGH SCHOOL</t>
  </si>
  <si>
    <t>0014133326</t>
  </si>
  <si>
    <t>634 S Post Oak St.</t>
  </si>
  <si>
    <t>Wood</t>
  </si>
  <si>
    <t>3135</t>
  </si>
  <si>
    <t>WINNSBORO JUNIOR HIGH SCHOOL</t>
  </si>
  <si>
    <t>0014133342</t>
  </si>
  <si>
    <t>409 Newsome St</t>
  </si>
  <si>
    <t xml:space="preserve">Van Alstyne High School </t>
  </si>
  <si>
    <t xml:space="preserve">Van Alstyne Independent School District </t>
  </si>
  <si>
    <t>0007112964</t>
  </si>
  <si>
    <t>1722 North Waco Street</t>
  </si>
  <si>
    <t>Van Alstyne</t>
  </si>
  <si>
    <t>75495</t>
  </si>
  <si>
    <t>John and Nelda Partin Elementary</t>
  </si>
  <si>
    <t>201 Newport Street</t>
  </si>
  <si>
    <t xml:space="preserve">Van Alstyne Middle School </t>
  </si>
  <si>
    <t>1314 North Waco Street</t>
  </si>
  <si>
    <t>TEXAS MIDDLE SCHOOL</t>
  </si>
  <si>
    <t>TEXARKANA INDEP SCHOOL DIST</t>
  </si>
  <si>
    <t>0013136346</t>
  </si>
  <si>
    <t>2100 COLLEGE DRIVE</t>
  </si>
  <si>
    <t>TEXARKANA</t>
  </si>
  <si>
    <t>Bowie</t>
  </si>
  <si>
    <t>75503</t>
  </si>
  <si>
    <t>3804</t>
  </si>
  <si>
    <t>BOWIE</t>
  </si>
  <si>
    <t>75501</t>
  </si>
  <si>
    <t>THERON JONES EARLY LITERACY CENTER</t>
  </si>
  <si>
    <t>0013135579</t>
  </si>
  <si>
    <t>2600 W 15TH ST</t>
  </si>
  <si>
    <t>4266</t>
  </si>
  <si>
    <t>DUNBAR INTERMEDIATE CENTER</t>
  </si>
  <si>
    <t>0013130786</t>
  </si>
  <si>
    <t>2315 W 10TH ST</t>
  </si>
  <si>
    <t>4750</t>
  </si>
  <si>
    <t>WAKE VILLAGE ELEMENTARY SCHOOL</t>
  </si>
  <si>
    <t>0013136478</t>
  </si>
  <si>
    <t>400 WILDCAT DR</t>
  </si>
  <si>
    <t>WAKE VILLAGE</t>
  </si>
  <si>
    <t>5924</t>
  </si>
  <si>
    <t xml:space="preserve">LIBERTY-EYLAU Early Childhood Center </t>
  </si>
  <si>
    <t>LIBERTY-EYLAU INDEP SCH DIST</t>
  </si>
  <si>
    <t>0012728994</t>
  </si>
  <si>
    <t>3105 NORRIS COOLEY DR</t>
  </si>
  <si>
    <t>7233</t>
  </si>
  <si>
    <t>LIBERTY-EYLAU HIGH SCHOOL</t>
  </si>
  <si>
    <t>0012728903</t>
  </si>
  <si>
    <t>2905 LEOPARD DR</t>
  </si>
  <si>
    <t>LIBERTY-EYLAU MIDDLE SCHOOL</t>
  </si>
  <si>
    <t>0012728945</t>
  </si>
  <si>
    <t>5555 LEOPARD DR</t>
  </si>
  <si>
    <t>8130</t>
  </si>
  <si>
    <t>BOWIE COUNTY SCH FOR SUCCESS (ALT SCH)</t>
  </si>
  <si>
    <t>0012729000</t>
  </si>
  <si>
    <t>766 MACEDONIA RD</t>
  </si>
  <si>
    <t>1746</t>
  </si>
  <si>
    <t>RED LICK ELEMENTARY SCHOOL</t>
  </si>
  <si>
    <t>RED LICK INDEP SCHOOL DISTRICT</t>
  </si>
  <si>
    <t>0011610250</t>
  </si>
  <si>
    <t>3511 N FM 2148</t>
  </si>
  <si>
    <t>OLD PLEASANT GROVE ELEM SCHOOL</t>
  </si>
  <si>
    <t>PLEASANT GROVE INDEP SCH DIST</t>
  </si>
  <si>
    <t>0012726410</t>
  </si>
  <si>
    <t>6500 PLEASANT GROVE RD</t>
  </si>
  <si>
    <t>0837</t>
  </si>
  <si>
    <t>PLEASANT GROVE HIGH SCHOOL</t>
  </si>
  <si>
    <t>0012726493</t>
  </si>
  <si>
    <t>5406 MCKNIGHT RD</t>
  </si>
  <si>
    <t>0957</t>
  </si>
  <si>
    <t>PLEASANT GROVE MIDDLE SCHOOL</t>
  </si>
  <si>
    <t>0012726469</t>
  </si>
  <si>
    <t>5605 COOKS LN</t>
  </si>
  <si>
    <t>1503</t>
  </si>
  <si>
    <t>TEXAS HIGH SCHOOL</t>
  </si>
  <si>
    <t>0013135884</t>
  </si>
  <si>
    <t xml:space="preserve">4001 Summerhill Rd </t>
  </si>
  <si>
    <t>SPRINGLAKE PARK KDGN CENTER</t>
  </si>
  <si>
    <t>0013135835</t>
  </si>
  <si>
    <t>4324 GHIO FISH BLVD</t>
  </si>
  <si>
    <t>3004</t>
  </si>
  <si>
    <t>WESTLAWN ELEMENTARY SCHOOL</t>
  </si>
  <si>
    <t>0013136536</t>
  </si>
  <si>
    <t>410 WESTLAWN DRIVE</t>
  </si>
  <si>
    <t>0013135637</t>
  </si>
  <si>
    <t>401 W 25TH ST</t>
  </si>
  <si>
    <t>4256</t>
  </si>
  <si>
    <t>Cass</t>
  </si>
  <si>
    <t>2403</t>
  </si>
  <si>
    <t>2439</t>
  </si>
  <si>
    <t>0097</t>
  </si>
  <si>
    <t>CASS</t>
  </si>
  <si>
    <t>DE KALB</t>
  </si>
  <si>
    <t>75559</t>
  </si>
  <si>
    <t>Bowie County</t>
  </si>
  <si>
    <t>HUBBARD ELEMENTARY SCHOOL</t>
  </si>
  <si>
    <t>HUBBARD INDEPENDENT SCHOOL DISTRICT</t>
  </si>
  <si>
    <t>0011906187</t>
  </si>
  <si>
    <t>3347 US HIGHWAY 259 SOUTH</t>
  </si>
  <si>
    <t>9768</t>
  </si>
  <si>
    <t>HOOKS ELEMENTARY SCHOOL</t>
  </si>
  <si>
    <t>HOOKS INDEP SCHOOL DISTRICT</t>
  </si>
  <si>
    <t>0011957016</t>
  </si>
  <si>
    <t>401 PRECINCT ROAD</t>
  </si>
  <si>
    <t>HOOKS</t>
  </si>
  <si>
    <t>75561</t>
  </si>
  <si>
    <t>HOOKS HIGH SCHOOL</t>
  </si>
  <si>
    <t>401 AVENUE A</t>
  </si>
  <si>
    <t>HOOKS JUNIOR HIGH SCHOOL</t>
  </si>
  <si>
    <t>3921 FM 560</t>
  </si>
  <si>
    <t>0249</t>
  </si>
  <si>
    <t>LEARY ISD SCHOOL</t>
  </si>
  <si>
    <t>LEARY INDEP SCHOOL DISTRICT</t>
  </si>
  <si>
    <t>0012902359</t>
  </si>
  <si>
    <t>PO BOX 519</t>
  </si>
  <si>
    <t>0519</t>
  </si>
  <si>
    <t>LINDEN-KILDARE ELEMENTARY SCHOOL</t>
  </si>
  <si>
    <t>LINDEN-KILDARE CONS SCH DIST</t>
  </si>
  <si>
    <t>0001645597</t>
  </si>
  <si>
    <t>107 SOUTH KAUFMAN</t>
  </si>
  <si>
    <t>LINDEN</t>
  </si>
  <si>
    <t>75563</t>
  </si>
  <si>
    <t>LINDEN-KILDARE HIGH SCHOOL</t>
  </si>
  <si>
    <t>2913 Farm Road 125 South</t>
  </si>
  <si>
    <t>MAE LUSTER STEPHENS JR HIGH SCHOOL</t>
  </si>
  <si>
    <t>857 US HWY 59 SOUTH</t>
  </si>
  <si>
    <t>MCLEOD HIGH SCHOOL</t>
  </si>
  <si>
    <t>MCLEOD INDEP SCHOOL DISTRICT</t>
  </si>
  <si>
    <t>0012719167</t>
  </si>
  <si>
    <t>P.O. BOX 350, 19395 FM 125 EAST</t>
  </si>
  <si>
    <t>MCLEOD</t>
  </si>
  <si>
    <t>75565</t>
  </si>
  <si>
    <t>REGION VIII EDUCATION SERVICE CENTER</t>
  </si>
  <si>
    <t>1001</t>
  </si>
  <si>
    <t>NASH ELEMENTARY SCHOOL</t>
  </si>
  <si>
    <t>0013135686</t>
  </si>
  <si>
    <t>100 BURTON</t>
  </si>
  <si>
    <t>NASH</t>
  </si>
  <si>
    <t>75569</t>
  </si>
  <si>
    <t>NEW BOSTON MIDDLE SCHOOL</t>
  </si>
  <si>
    <t>NEW BOSTON INDEP SCH DISTRICT</t>
  </si>
  <si>
    <t>1215 N HIGHWAY 8</t>
  </si>
  <si>
    <t>NEW BOSTON</t>
  </si>
  <si>
    <t>75570</t>
  </si>
  <si>
    <t>1709</t>
  </si>
  <si>
    <t>CRESTVIEW ELEMENTARY SCHOOL</t>
  </si>
  <si>
    <t>0013241914</t>
  </si>
  <si>
    <t>604 N MCCOY BLVD</t>
  </si>
  <si>
    <t>2314</t>
  </si>
  <si>
    <t>NEW BOSTON HIGH SCHOOL</t>
  </si>
  <si>
    <t>1 W LION DR</t>
  </si>
  <si>
    <t>3210</t>
  </si>
  <si>
    <t>MALTA ELEMENTARY SCHOOL</t>
  </si>
  <si>
    <t>MALTA INDEP SCHOOL DISTRICT</t>
  </si>
  <si>
    <t>0011669231</t>
  </si>
  <si>
    <t>6178 W. HIGHWAY 82</t>
  </si>
  <si>
    <t>9500</t>
  </si>
  <si>
    <t>PEWITT ELEMENTARY SCHOOL</t>
  </si>
  <si>
    <t>PEWITT CISD</t>
  </si>
  <si>
    <t>0011967338</t>
  </si>
  <si>
    <t>HWY 67 WEST</t>
  </si>
  <si>
    <t>OMAHA</t>
  </si>
  <si>
    <t>MORRIS</t>
  </si>
  <si>
    <t>75571</t>
  </si>
  <si>
    <t>1106</t>
  </si>
  <si>
    <t>PEWITT HIGH SCHOOL</t>
  </si>
  <si>
    <t>HWY 67 EAST</t>
  </si>
  <si>
    <t>PEWITT JUNIOR HIGH SCHOOL</t>
  </si>
  <si>
    <t>J K HILEMAN ELEMENTARY SCHOOL</t>
  </si>
  <si>
    <t>QUEEN CITY INDEP SCHOOL DIST</t>
  </si>
  <si>
    <t>0004540712</t>
  </si>
  <si>
    <t>1013 Houston St</t>
  </si>
  <si>
    <t>QUEEN CITY</t>
  </si>
  <si>
    <t>75572</t>
  </si>
  <si>
    <t>MORRIS UPCHURCH MIDDLE SCHOOL</t>
  </si>
  <si>
    <t>500 5th St</t>
  </si>
  <si>
    <t>QUEEN CITY HIGH SCHOOL</t>
  </si>
  <si>
    <t>905 Houston Street</t>
  </si>
  <si>
    <t>REDWATER ELEMENTARY SCHOOL</t>
  </si>
  <si>
    <t>REDWATER INDEP SCHOOL DISTRICT</t>
  </si>
  <si>
    <t>0012814877</t>
  </si>
  <si>
    <t>FARM RD 991</t>
  </si>
  <si>
    <t>REDWATER</t>
  </si>
  <si>
    <t>75573</t>
  </si>
  <si>
    <t>REDWATER HIGH SCHOOL</t>
  </si>
  <si>
    <t>0012514950</t>
  </si>
  <si>
    <t>120 RED RIVER ROAD NORTH</t>
  </si>
  <si>
    <t>REDWATER JUNIOR HIGH SCHOOL</t>
  </si>
  <si>
    <t>0012815031</t>
  </si>
  <si>
    <t>204 RED RIVER ROAD NORTH</t>
  </si>
  <si>
    <t>SIMMS INDEP SCHOOL DISTRICT</t>
  </si>
  <si>
    <t>0012455812</t>
  </si>
  <si>
    <t>47 JAMES BOWIE LANE</t>
  </si>
  <si>
    <t>SIMMS</t>
  </si>
  <si>
    <t>75574</t>
  </si>
  <si>
    <t>0009</t>
  </si>
  <si>
    <t>JAMES BOWIE HIGH SCHOOL</t>
  </si>
  <si>
    <t>0012457289</t>
  </si>
  <si>
    <t>LONGVIEW</t>
  </si>
  <si>
    <t>GREGG</t>
  </si>
  <si>
    <t>75601</t>
  </si>
  <si>
    <t>75604</t>
  </si>
  <si>
    <t>5127</t>
  </si>
  <si>
    <t>SPRING HILL PRIMARY SCHOOL</t>
  </si>
  <si>
    <t>SPRING HILL INDEP SCHOOL DIST</t>
  </si>
  <si>
    <t>2700 SPRING HILL RD</t>
  </si>
  <si>
    <t>75605</t>
  </si>
  <si>
    <t>2822</t>
  </si>
  <si>
    <t>SPRING HILL HIGH SCHOOL</t>
  </si>
  <si>
    <t>2800 East George Richey Road</t>
  </si>
  <si>
    <t>Longview</t>
  </si>
  <si>
    <t>SPRING HILL JR HIGH SCHOOL</t>
  </si>
  <si>
    <t>3103 SPRING HILL RD</t>
  </si>
  <si>
    <t>Bramlette STEAM Academy</t>
  </si>
  <si>
    <t>LONGVIEW INDEP SCHOOL DISTRICT</t>
  </si>
  <si>
    <t>0013006465</t>
  </si>
  <si>
    <t>111 TUPELO DR</t>
  </si>
  <si>
    <t>Gregg</t>
  </si>
  <si>
    <t>JOHNSTON-MCQUEEN ELEMENTARY SCHOOL</t>
  </si>
  <si>
    <t>0013015169</t>
  </si>
  <si>
    <t>422 FM 2751</t>
  </si>
  <si>
    <t>7256</t>
  </si>
  <si>
    <t>JL EVERHART ELEMENTARY SCHOOL</t>
  </si>
  <si>
    <t>0013017710</t>
  </si>
  <si>
    <t>2919 TRYON RD</t>
  </si>
  <si>
    <t>5069</t>
  </si>
  <si>
    <t>FOREST PARK MAGNET SCHOOL OF GLOBAL STUDIES</t>
  </si>
  <si>
    <t>0013019542</t>
  </si>
  <si>
    <t>1644 N EASTMAN RD</t>
  </si>
  <si>
    <t>3345</t>
  </si>
  <si>
    <t>FOSTER MIDDLE SCHOOL</t>
  </si>
  <si>
    <t>0013019674</t>
  </si>
  <si>
    <t>1504 S MARTIN LUTHER KING JR BLVD</t>
  </si>
  <si>
    <t>75602</t>
  </si>
  <si>
    <t>3108</t>
  </si>
  <si>
    <t>HUDSON PEP ELEMENTARY SCHOOL</t>
  </si>
  <si>
    <t>0013025838</t>
  </si>
  <si>
    <t>1311 LILLY ST</t>
  </si>
  <si>
    <t>3167</t>
  </si>
  <si>
    <t>Judson STEAM Academy</t>
  </si>
  <si>
    <t>0013029095</t>
  </si>
  <si>
    <t>5745 JUDSON RD</t>
  </si>
  <si>
    <t>1084</t>
  </si>
  <si>
    <t>LONGVIEW HIGH SCHOOL</t>
  </si>
  <si>
    <t>0013032941</t>
  </si>
  <si>
    <t>201 E TOMLINSON PARKWAY</t>
  </si>
  <si>
    <t>SOUTH WARD ELEMENTARY SCHOOL</t>
  </si>
  <si>
    <t>0013050992</t>
  </si>
  <si>
    <t>1011 S MOBBERLY AVE</t>
  </si>
  <si>
    <t>2041</t>
  </si>
  <si>
    <t>VALLEY VIEW ELEMENTARY SCHOOL</t>
  </si>
  <si>
    <t>WARE ELEMENTARY SCHOOL</t>
  </si>
  <si>
    <t>0013058359</t>
  </si>
  <si>
    <t>601 W GARFIELD DR</t>
  </si>
  <si>
    <t>5018</t>
  </si>
  <si>
    <t>PINE TREE MIDDLE SCHOOL</t>
  </si>
  <si>
    <t>PINE TREE INDEP SCHOOL DIST</t>
  </si>
  <si>
    <t>0011816014</t>
  </si>
  <si>
    <t>PO BOX 5878</t>
  </si>
  <si>
    <t>75608</t>
  </si>
  <si>
    <t>5878</t>
  </si>
  <si>
    <t>P.A.C.E./CENTRAL ADMINISTRATION</t>
  </si>
  <si>
    <t>1701 PINE TREE RD</t>
  </si>
  <si>
    <t>BIRCH ELEMENTARY SCHOOL</t>
  </si>
  <si>
    <t>0011815131</t>
  </si>
  <si>
    <t xml:space="preserve">1815 BIRCH DRIVE </t>
  </si>
  <si>
    <t>PINE TREE HIGH SCHOOL</t>
  </si>
  <si>
    <t>0011817228</t>
  </si>
  <si>
    <t>1005 W FAIRMONT ST</t>
  </si>
  <si>
    <t>3511</t>
  </si>
  <si>
    <t>Parkway Elementary School</t>
  </si>
  <si>
    <t>0011815503</t>
  </si>
  <si>
    <t>601 P T PARKWAY</t>
  </si>
  <si>
    <t>PINE TREE JUNIOR HIGH SCHOOL</t>
  </si>
  <si>
    <t>2100 W LOOP 281</t>
  </si>
  <si>
    <t>CARTHAGE</t>
  </si>
  <si>
    <t>Panola</t>
  </si>
  <si>
    <t>75633</t>
  </si>
  <si>
    <t>PANOLA</t>
  </si>
  <si>
    <t>SOUTH ELEMENTARY SCHOOL</t>
  </si>
  <si>
    <t>2500</t>
  </si>
  <si>
    <t>0013882337</t>
  </si>
  <si>
    <t>DIANA</t>
  </si>
  <si>
    <t>UPSHUR</t>
  </si>
  <si>
    <t>75640</t>
  </si>
  <si>
    <t>NEW DIANA HIGH SCHOOL</t>
  </si>
  <si>
    <t>NEW DIANA INDEP SCHOOL DIST</t>
  </si>
  <si>
    <t>11826 STATE HWY 154 EAST</t>
  </si>
  <si>
    <t>NEW DIANA MIDDLE SCHOOL</t>
  </si>
  <si>
    <t>11854 STATE HWY 154 EAST</t>
  </si>
  <si>
    <t>ELYSIAN FIELDS ELEM SCHOOL</t>
  </si>
  <si>
    <t>ELYSIAN FIELDS SCHOOL DISTRICT</t>
  </si>
  <si>
    <t>0011550092</t>
  </si>
  <si>
    <t>PO BOX 119</t>
  </si>
  <si>
    <t>565 FM 451</t>
  </si>
  <si>
    <t>ELYSIAN FIELDS</t>
  </si>
  <si>
    <t>Harrison</t>
  </si>
  <si>
    <t>75642</t>
  </si>
  <si>
    <t>0119</t>
  </si>
  <si>
    <t>ELYSIAN FIELDS HIGH SCHOOL</t>
  </si>
  <si>
    <t>PO BOX 120</t>
  </si>
  <si>
    <t>2400 FM 451</t>
  </si>
  <si>
    <t>Harrison County</t>
  </si>
  <si>
    <t>0120</t>
  </si>
  <si>
    <t>ELYSIAN FIELDS JR HIGH SCHOOL</t>
  </si>
  <si>
    <t>2450 FM 451</t>
  </si>
  <si>
    <t>GARY SCHOOL</t>
  </si>
  <si>
    <t>GARY INDEP SCHOOL DISTRICT</t>
  </si>
  <si>
    <t>1 BOBCAT TRAIL</t>
  </si>
  <si>
    <t>GARY</t>
  </si>
  <si>
    <t>75643</t>
  </si>
  <si>
    <t>GILMER ELEMENTARY SCHOOL</t>
  </si>
  <si>
    <t>GILMER INDEP SCHOOL DISTRICT</t>
  </si>
  <si>
    <t>1625 US HWY 271 N.</t>
  </si>
  <si>
    <t>GILMER</t>
  </si>
  <si>
    <t>75644</t>
  </si>
  <si>
    <t>GILMER HIGH SCHOOL</t>
  </si>
  <si>
    <t>BUFFALO STREET</t>
  </si>
  <si>
    <t>PO BOX 40</t>
  </si>
  <si>
    <t>GILMER INTERMEDIATE SCHOOL</t>
  </si>
  <si>
    <t>HIGHWAY 271 N</t>
  </si>
  <si>
    <t>GILMER JUNIOR HIGH SCHOOL</t>
  </si>
  <si>
    <t>1623 US HIGHWAY 271 NORTH</t>
  </si>
  <si>
    <t>HARMONY HIGH SCHOOL</t>
  </si>
  <si>
    <t>Harmony Independent School District</t>
  </si>
  <si>
    <t>9788 SH 154 WEST</t>
  </si>
  <si>
    <t>BIG SANDY</t>
  </si>
  <si>
    <t>Upshur County</t>
  </si>
  <si>
    <t>75755</t>
  </si>
  <si>
    <t>HARMONY JUNIOR HIGH SCHOOL</t>
  </si>
  <si>
    <t>JAMES POOLE ELEMENTARY SCHOOL</t>
  </si>
  <si>
    <t>UNION HILL ELEMENTARY SCHOOL</t>
  </si>
  <si>
    <t>UNION HILL INDEP SCHOOL DIST</t>
  </si>
  <si>
    <t>FARM ROAD 2088</t>
  </si>
  <si>
    <t>UNION HILL HIGH SCHOOL</t>
  </si>
  <si>
    <t>UNION GROVE ELEMENTARY SCHOOL</t>
  </si>
  <si>
    <t>UNION GROVE SCHOOL DISTRICT</t>
  </si>
  <si>
    <t>0013747639</t>
  </si>
  <si>
    <t>11220 UNION GROVE RD</t>
  </si>
  <si>
    <t>GLADEWATER</t>
  </si>
  <si>
    <t>Upshur</t>
  </si>
  <si>
    <t>75647</t>
  </si>
  <si>
    <t>3666</t>
  </si>
  <si>
    <t>UNION GROVE HIGH SCHOOL</t>
  </si>
  <si>
    <t>0013747852</t>
  </si>
  <si>
    <t>GLADEWATER MIDDLE SCHOOL</t>
  </si>
  <si>
    <t>GLADEWATER INDEP SCHOOL DIST</t>
  </si>
  <si>
    <t>700 MELBA AVE STE B</t>
  </si>
  <si>
    <t>2011</t>
  </si>
  <si>
    <t>BROADWAY ELEMENTARY SCHOOL</t>
  </si>
  <si>
    <t>200 BROADWAY AVE</t>
  </si>
  <si>
    <t>2320</t>
  </si>
  <si>
    <t>WELDON INTERMEDIATE SCHOOL</t>
  </si>
  <si>
    <t>314 SAUNDERS ST</t>
  </si>
  <si>
    <t>3137</t>
  </si>
  <si>
    <t>GLADEWATER HIGH SCHOOL</t>
  </si>
  <si>
    <t>2201 W GAY AVE</t>
  </si>
  <si>
    <t>4357</t>
  </si>
  <si>
    <t>Gladewater Primary School</t>
  </si>
  <si>
    <t>100 W GAY AVE</t>
  </si>
  <si>
    <t>4912</t>
  </si>
  <si>
    <t>SABINE ELEMENTARY SCHOOL</t>
  </si>
  <si>
    <t>SABINE INDEP SCHOOL DISTRICT</t>
  </si>
  <si>
    <t xml:space="preserve"> 645 Access Rd</t>
  </si>
  <si>
    <t>Kilgore</t>
  </si>
  <si>
    <t>75662</t>
  </si>
  <si>
    <t>SABINE HIGH SCHOOL</t>
  </si>
  <si>
    <t>5424 FM 1252 WEST</t>
  </si>
  <si>
    <t>SABINE MIDDLE SCHOOL</t>
  </si>
  <si>
    <t>HALLSVILLE</t>
  </si>
  <si>
    <t>HARRISON</t>
  </si>
  <si>
    <t>75650</t>
  </si>
  <si>
    <t>HALLSVILLE HIGH SCHOOL</t>
  </si>
  <si>
    <t>HALLSVILLE INDEP SCHOOL DIST</t>
  </si>
  <si>
    <t>0012915823</t>
  </si>
  <si>
    <t>616 Cal Young Road</t>
  </si>
  <si>
    <t>HALLSVILLE JUNIOR HIGH SCHOOL</t>
  </si>
  <si>
    <t>1 Bobcat Lane</t>
  </si>
  <si>
    <t>HALLSVILLE INTERMEDIATE</t>
  </si>
  <si>
    <t>401 WALDRON FERRY RD.</t>
  </si>
  <si>
    <t>HALLSVILLE PRIMARY SCHOOL</t>
  </si>
  <si>
    <t>420 Galilee Road</t>
  </si>
  <si>
    <t>HARLETON ELEMENTARY SCHOOL</t>
  </si>
  <si>
    <t>HARLETON INDEP SCHOOL DISTRICT</t>
  </si>
  <si>
    <t>17240 HWY 154</t>
  </si>
  <si>
    <t>HARLETON</t>
  </si>
  <si>
    <t>75651</t>
  </si>
  <si>
    <t>HARLETON JUNIOR HIGH SCHOOL</t>
  </si>
  <si>
    <t>0610</t>
  </si>
  <si>
    <t>HARLETON HIGH SCHOOL</t>
  </si>
  <si>
    <t>17000 HWY 154</t>
  </si>
  <si>
    <t>RUSK</t>
  </si>
  <si>
    <t>75652</t>
  </si>
  <si>
    <t>HENDERSON HIGH SCHOOL</t>
  </si>
  <si>
    <t>HENDERSON INDEPENDENT SCHOOL DISTRICT</t>
  </si>
  <si>
    <t>1900 HIGHWAY 64</t>
  </si>
  <si>
    <t>Rusk</t>
  </si>
  <si>
    <t>Rusk County</t>
  </si>
  <si>
    <t>WYLIE PRIMARY SCHOOL</t>
  </si>
  <si>
    <t>0013196696</t>
  </si>
  <si>
    <t>1765 Hwy 259 S</t>
  </si>
  <si>
    <t>75654</t>
  </si>
  <si>
    <t>HENDERSON MIDDLE SCHOOL</t>
  </si>
  <si>
    <t>501 RICHARDSON DRIVE</t>
  </si>
  <si>
    <t xml:space="preserve"> NORTHSIDE INTERMEDIATE SCHOOL</t>
  </si>
  <si>
    <t>800 NORTH VAN BUREN</t>
  </si>
  <si>
    <t>Hughes Springs Independent School District</t>
  </si>
  <si>
    <t>0011798071</t>
  </si>
  <si>
    <t>701 RUSSELL</t>
  </si>
  <si>
    <t>HUGHES SPRINGS</t>
  </si>
  <si>
    <t>75656</t>
  </si>
  <si>
    <t>Hughes Springs</t>
  </si>
  <si>
    <t>0011796802</t>
  </si>
  <si>
    <t>809 RUSSELL</t>
  </si>
  <si>
    <t>2138</t>
  </si>
  <si>
    <t>0011797537</t>
  </si>
  <si>
    <t>609 RUSSELL</t>
  </si>
  <si>
    <t>2136</t>
  </si>
  <si>
    <t>JEFFERSON HIGH SCHOOL</t>
  </si>
  <si>
    <t>#1 BULLDOG DR</t>
  </si>
  <si>
    <t>JEFFERSON</t>
  </si>
  <si>
    <t>MARION</t>
  </si>
  <si>
    <t>1103</t>
  </si>
  <si>
    <t>9007</t>
  </si>
  <si>
    <t>9123</t>
  </si>
  <si>
    <t>G.W. CARVER  ELEMENTARY SCHOOL</t>
  </si>
  <si>
    <t>KARNACK INDEP SCHOOL DISTRICT</t>
  </si>
  <si>
    <t>FARM ROAD 134</t>
  </si>
  <si>
    <t>KARNACK</t>
  </si>
  <si>
    <t>75661</t>
  </si>
  <si>
    <t>CHANDLER ELEMENTARY SCHOOL</t>
  </si>
  <si>
    <t>KILGORE INDEP SCHOOL DISTRICT</t>
  </si>
  <si>
    <t>2400 CHANDLER ST</t>
  </si>
  <si>
    <t>KILGORE</t>
  </si>
  <si>
    <t>711 N LONGVIEW ST</t>
  </si>
  <si>
    <t>5413</t>
  </si>
  <si>
    <t>KILGORE Primary School</t>
  </si>
  <si>
    <t>255 Baughman Road</t>
  </si>
  <si>
    <t>KILGORE HIGH SCHOOL</t>
  </si>
  <si>
    <t>KILGORE INTERMEDIATE SCHOOL</t>
  </si>
  <si>
    <t>WHIPPEROWILL</t>
  </si>
  <si>
    <t>Kilgore Middle School</t>
  </si>
  <si>
    <t>455 BAUGHMAN RD</t>
  </si>
  <si>
    <t>LANEVILLE SCHOOL</t>
  </si>
  <si>
    <t>LANEVILLE INDEP SCHOOL DIST</t>
  </si>
  <si>
    <t>0013031646</t>
  </si>
  <si>
    <t>7415 HIGHWAY 1798 W</t>
  </si>
  <si>
    <t>LANEVILLE</t>
  </si>
  <si>
    <t>75667</t>
  </si>
  <si>
    <t>LONE STAR ELEMENTARY SCHOOL</t>
  </si>
  <si>
    <t>MARSHALL</t>
  </si>
  <si>
    <t>75670</t>
  </si>
  <si>
    <t>0014272736</t>
  </si>
  <si>
    <t>1501 SANFORD ST</t>
  </si>
  <si>
    <t>6039</t>
  </si>
  <si>
    <t>MARSHALL HIGH SCHOOL</t>
  </si>
  <si>
    <t>MARSHALL INDEP SCHOOL DISTRICT</t>
  </si>
  <si>
    <t>1900 MAVERICK DR</t>
  </si>
  <si>
    <t>6352</t>
  </si>
  <si>
    <t>700 JASPER DR</t>
  </si>
  <si>
    <t>75672</t>
  </si>
  <si>
    <t>2905 E TRAVIS ST</t>
  </si>
  <si>
    <t>4550</t>
  </si>
  <si>
    <t>300 W CAROLANNE BLVD</t>
  </si>
  <si>
    <t>MOUNT ENTERPRISE ELEM SCHOOL</t>
  </si>
  <si>
    <t>MOUNT ENTERPRISE SCHOOL DIST</t>
  </si>
  <si>
    <t>301 NW 3rd St</t>
  </si>
  <si>
    <t>MT ENTERPRISE</t>
  </si>
  <si>
    <t>75681</t>
  </si>
  <si>
    <t>MOUNT ENTERPRISE JR-SR H S</t>
  </si>
  <si>
    <t>WEST RUSK JUNIOR HIGH</t>
  </si>
  <si>
    <t>WEST RUSK CCISD</t>
  </si>
  <si>
    <t>1075 SOUTH MAIN</t>
  </si>
  <si>
    <t xml:space="preserve">NEW LONDON </t>
  </si>
  <si>
    <t>75682</t>
  </si>
  <si>
    <t>WEST RUSK PRIMARY SCHOOL</t>
  </si>
  <si>
    <t xml:space="preserve">1075 SOUTH MAIN </t>
  </si>
  <si>
    <t>NEW LONDON</t>
  </si>
  <si>
    <t>0168</t>
  </si>
  <si>
    <t>WEST RUSK HIGH SCHOOL</t>
  </si>
  <si>
    <t>HIGHWAY 42</t>
  </si>
  <si>
    <t>ORE CITY ELEMENTARY SCHOOL</t>
  </si>
  <si>
    <t>ORE CITY INDEP SCHOOL DISTRICT</t>
  </si>
  <si>
    <t>1000 US Hwy 259 S.</t>
  </si>
  <si>
    <t>ORE CITY</t>
  </si>
  <si>
    <t>75683</t>
  </si>
  <si>
    <t>LEVERETTS CHAPEL HIGH SCHOOL</t>
  </si>
  <si>
    <t>LEVERETTS CHAPEL SCHOOL DIST</t>
  </si>
  <si>
    <t>8956 St. HWY 42 N</t>
  </si>
  <si>
    <t>OVERTON</t>
  </si>
  <si>
    <t>75684</t>
  </si>
  <si>
    <t>PO BOX 669</t>
  </si>
  <si>
    <t>Laird Hill</t>
  </si>
  <si>
    <t>OVERTON ELEMENTARY SCHOOL</t>
  </si>
  <si>
    <t>OVERTON INDEP SCHOOL DISTRICT</t>
  </si>
  <si>
    <t>501 E HENDERSON ST</t>
  </si>
  <si>
    <t>OVERTON HIGH SCHOOL</t>
  </si>
  <si>
    <t>Overton</t>
  </si>
  <si>
    <t>PITTSBURG JUNIOR HIGH</t>
  </si>
  <si>
    <t>PITTSBURG INDEP SCHOOL DIST</t>
  </si>
  <si>
    <t>313 BROACH ST</t>
  </si>
  <si>
    <t>PITTSBURG</t>
  </si>
  <si>
    <t>CAMP</t>
  </si>
  <si>
    <t>75686</t>
  </si>
  <si>
    <t>1005</t>
  </si>
  <si>
    <t>PITTSBURG HIGH SCHOOL</t>
  </si>
  <si>
    <t>300 N TEXAS ST</t>
  </si>
  <si>
    <t>1039</t>
  </si>
  <si>
    <t>PITTSBURG INTERMEDIATE SCHOOL</t>
  </si>
  <si>
    <t>110 FULTON ST</t>
  </si>
  <si>
    <t>PITTSBURG PRIMARY SCHOOL</t>
  </si>
  <si>
    <t>405 BROACH</t>
  </si>
  <si>
    <t>PO BOX 187</t>
  </si>
  <si>
    <t>0187</t>
  </si>
  <si>
    <t>TATUM INDEP SCHOOL DISTRICT</t>
  </si>
  <si>
    <t>1525 N Hill St</t>
  </si>
  <si>
    <t>TATUM</t>
  </si>
  <si>
    <t>75691</t>
  </si>
  <si>
    <t>TATUM HIGH SCHOOL</t>
  </si>
  <si>
    <t>600 CRYSTAL FARMS RD</t>
  </si>
  <si>
    <t>TATUM MIDDLE SCHOOL</t>
  </si>
  <si>
    <t>410 N Hill St</t>
  </si>
  <si>
    <t>TATUM PRIMARY SCHOOL</t>
  </si>
  <si>
    <t>1200 North Hill Street</t>
  </si>
  <si>
    <t>WASKOM ELEMENTARY SCHOOL</t>
  </si>
  <si>
    <t>WASKOM INDEP SCHOOL DISTRICT</t>
  </si>
  <si>
    <t>225 W SCHOOL AVE</t>
  </si>
  <si>
    <t>WASKOM</t>
  </si>
  <si>
    <t>75692</t>
  </si>
  <si>
    <t>WASKOM HIGH SCHOOL</t>
  </si>
  <si>
    <t>WASKOM MIDDLE SCHOOL</t>
  </si>
  <si>
    <t>255 W SCHOOL AVE</t>
  </si>
  <si>
    <t>WHITE OAK HIGH SCHOOL</t>
  </si>
  <si>
    <t>WHITE OAK INDEP SCHOOL DIST</t>
  </si>
  <si>
    <t>0012577102</t>
  </si>
  <si>
    <t>200 S WHITE OAK RD</t>
  </si>
  <si>
    <t>WHITE OAK</t>
  </si>
  <si>
    <t>75693</t>
  </si>
  <si>
    <t>WHITE OAK INTERMEDIATE SCHOOL</t>
  </si>
  <si>
    <t>WHITE OAK MIDDLE SCHOOL</t>
  </si>
  <si>
    <t>WHITE OAK PRIMARY SCHOOL</t>
  </si>
  <si>
    <t>TYLER</t>
  </si>
  <si>
    <t>SMITH</t>
  </si>
  <si>
    <t>75701</t>
  </si>
  <si>
    <t>Tyler Legacy High School</t>
  </si>
  <si>
    <t>TYLER INDEP SCHOOL DISTRICT</t>
  </si>
  <si>
    <t>0011700606</t>
  </si>
  <si>
    <t>4500 Red Raider Dr</t>
  </si>
  <si>
    <t>Smith</t>
  </si>
  <si>
    <t>WAYNE D BOSHEARS CENTER FOR EXCEPTIONAL PROGRAMS</t>
  </si>
  <si>
    <t>0025295536</t>
  </si>
  <si>
    <t>3450 CHANDLER HWY</t>
  </si>
  <si>
    <t>75702</t>
  </si>
  <si>
    <t>A.T. Stewart Academy of Excellence</t>
  </si>
  <si>
    <t>0011700564</t>
  </si>
  <si>
    <t>2800 W SHAW ST</t>
  </si>
  <si>
    <t>1129</t>
  </si>
  <si>
    <t>PEETE ELEMENTARY SCHOOL</t>
  </si>
  <si>
    <t>0011696903</t>
  </si>
  <si>
    <t>1511 BELLWOOD DR.</t>
  </si>
  <si>
    <t>1325</t>
  </si>
  <si>
    <t>HOGG MIDDLE SCHOOL</t>
  </si>
  <si>
    <t>0011700424</t>
  </si>
  <si>
    <t>920 S BROADWAY AVE</t>
  </si>
  <si>
    <t>1610</t>
  </si>
  <si>
    <t>MOORE MIDDLE SCHOOL</t>
  </si>
  <si>
    <t>0011700523</t>
  </si>
  <si>
    <t>2101 Devine St.</t>
  </si>
  <si>
    <t>3500</t>
  </si>
  <si>
    <t>3929</t>
  </si>
  <si>
    <t>BIRDWELL ELEMENTARY SCHOOL</t>
  </si>
  <si>
    <t>0011695426</t>
  </si>
  <si>
    <t>2010 S TALLEY AVE</t>
  </si>
  <si>
    <t>BELL ELEMENTARY SCHOOL</t>
  </si>
  <si>
    <t>0011695087</t>
  </si>
  <si>
    <t>1409 E HANKERSON ST</t>
  </si>
  <si>
    <t>4521</t>
  </si>
  <si>
    <t>CLARKSTON ELEMENTARY SCHOOL</t>
  </si>
  <si>
    <t>0011695533</t>
  </si>
  <si>
    <t>2915 WILLIAMSBURG DR.</t>
  </si>
  <si>
    <t>WOODS ELEMENTARY SCHOOL</t>
  </si>
  <si>
    <t>0011697182</t>
  </si>
  <si>
    <t>3131 FRY AVE.</t>
  </si>
  <si>
    <t>Smith County</t>
  </si>
  <si>
    <t>ORR ELEMENTARY SCHOOL</t>
  </si>
  <si>
    <t>0011696655</t>
  </si>
  <si>
    <t>3350 PINE HAVEN RD.</t>
  </si>
  <si>
    <t>75704</t>
  </si>
  <si>
    <t>Tyler High School</t>
  </si>
  <si>
    <t>0011700655</t>
  </si>
  <si>
    <t>1120 NNW LOOP 323</t>
  </si>
  <si>
    <t>1212</t>
  </si>
  <si>
    <t>GRIFFIN ELEMENTARY SCHOOL</t>
  </si>
  <si>
    <t>0011696291</t>
  </si>
  <si>
    <t>2650 N BROADWAY AVE</t>
  </si>
  <si>
    <t>1218</t>
  </si>
  <si>
    <t>DOUGLAS ELEMENTARY SCHOOL</t>
  </si>
  <si>
    <t>0011696192</t>
  </si>
  <si>
    <t>1525 N. Carlyle Ave.</t>
  </si>
  <si>
    <t>3483</t>
  </si>
  <si>
    <t>BOULTER MIDDLE SCHOOL</t>
  </si>
  <si>
    <t>0011697323</t>
  </si>
  <si>
    <t>2926 GARDEN VALLEY RD</t>
  </si>
  <si>
    <t>3859</t>
  </si>
  <si>
    <t>0011694999</t>
  </si>
  <si>
    <t>1105 W FRANKLIN ST</t>
  </si>
  <si>
    <t>4231</t>
  </si>
  <si>
    <t>RAMEY ELEMENTARY SCHOOL</t>
  </si>
  <si>
    <t>0011696986</t>
  </si>
  <si>
    <t>2000 N. Forest Ave.</t>
  </si>
  <si>
    <t>4942</t>
  </si>
  <si>
    <t>5033</t>
  </si>
  <si>
    <t>BONNER ELEMENTARY SCHOOL</t>
  </si>
  <si>
    <t>0011695475</t>
  </si>
  <si>
    <t>235 S SAUNDERS AVE</t>
  </si>
  <si>
    <t>7559</t>
  </si>
  <si>
    <t>JONES ELEMENTARY SCHOOL</t>
  </si>
  <si>
    <t>0011696358</t>
  </si>
  <si>
    <t>3450 CHANDLER HWY.</t>
  </si>
  <si>
    <t>HUBBARD MIDDLE SCHOOL</t>
  </si>
  <si>
    <t>0011700465</t>
  </si>
  <si>
    <t>1300 HUBBARD DR</t>
  </si>
  <si>
    <t>75703</t>
  </si>
  <si>
    <t>1521</t>
  </si>
  <si>
    <t>0011697083</t>
  </si>
  <si>
    <t>5215 Old Bullard Rd.</t>
  </si>
  <si>
    <t>3664</t>
  </si>
  <si>
    <t>OWENS ELEMENTARY SCHOOL</t>
  </si>
  <si>
    <t>0011696697</t>
  </si>
  <si>
    <t>11780 CR 168</t>
  </si>
  <si>
    <t>DIXIE ELEMENTARY SCHOOL</t>
  </si>
  <si>
    <t>0011695590</t>
  </si>
  <si>
    <t>213 PATTON LN</t>
  </si>
  <si>
    <t>75707</t>
  </si>
  <si>
    <t>3317</t>
  </si>
  <si>
    <t>5334</t>
  </si>
  <si>
    <t>2619</t>
  </si>
  <si>
    <t>2853</t>
  </si>
  <si>
    <t>4414</t>
  </si>
  <si>
    <t>MARTINS MILL HIGH SCHOOL</t>
  </si>
  <si>
    <t>MARTINS MILL SCHOOL DISTRICT</t>
  </si>
  <si>
    <t>301 FM 1861</t>
  </si>
  <si>
    <t>BEN WHEELER</t>
  </si>
  <si>
    <t>75754</t>
  </si>
  <si>
    <t>9699</t>
  </si>
  <si>
    <t>Rejected</t>
  </si>
  <si>
    <t>NACOGDOCHES</t>
  </si>
  <si>
    <t>FRANKSTON ELEMENTARY SCHOOL</t>
  </si>
  <si>
    <t>FRANKSTON INDEP SCH DISTRICT</t>
  </si>
  <si>
    <t>0012809190</t>
  </si>
  <si>
    <t>100 PERRY ST</t>
  </si>
  <si>
    <t>FRANKSTON</t>
  </si>
  <si>
    <t>Anderson</t>
  </si>
  <si>
    <t>75763</t>
  </si>
  <si>
    <t>PO BOX 428</t>
  </si>
  <si>
    <t>FRANKSTON HIGH SCHOOL</t>
  </si>
  <si>
    <t>0012809125</t>
  </si>
  <si>
    <t>FRANKSTON MIDDLE SCHOOL</t>
  </si>
  <si>
    <t>0012809273</t>
  </si>
  <si>
    <t>HAWKINS ELEMENTARY SCHOOL</t>
  </si>
  <si>
    <t>HAWKINS INDEP SCHOOL DISTRICT</t>
  </si>
  <si>
    <t>HWY 14 AT HAWK DR</t>
  </si>
  <si>
    <t>HAWKINS</t>
  </si>
  <si>
    <t>75765</t>
  </si>
  <si>
    <t>HAWKINS MIDDLE SCHOOL HIGH SCHOOL</t>
  </si>
  <si>
    <t>FRED DOUGLASS ELEMENTARY SCHOOL</t>
  </si>
  <si>
    <t>JACKSONVILLE INDEP SCHOOL DIST</t>
  </si>
  <si>
    <t>0025356619</t>
  </si>
  <si>
    <t>1501 PINE STREET</t>
  </si>
  <si>
    <t>JACKSONVILLE</t>
  </si>
  <si>
    <t>Cherokee</t>
  </si>
  <si>
    <t>75766</t>
  </si>
  <si>
    <t>Cherokee County</t>
  </si>
  <si>
    <t>CHEROKEE</t>
  </si>
  <si>
    <t>JACKSONVILLE MIDDLE SCHOOL</t>
  </si>
  <si>
    <t>0025356551</t>
  </si>
  <si>
    <t>1541 PINE STREET</t>
  </si>
  <si>
    <t>WEST SIDE ELEMENTARY SCHOOL</t>
  </si>
  <si>
    <t>0025356643</t>
  </si>
  <si>
    <t>1002 SUNSET AVE</t>
  </si>
  <si>
    <t>EAST SIDE ELEMENTARY SCHOOL</t>
  </si>
  <si>
    <t>0025356593</t>
  </si>
  <si>
    <t>711 FORT WORTH ST</t>
  </si>
  <si>
    <t>2609</t>
  </si>
  <si>
    <t>JACKSONVILLE HIGH SCHOOL</t>
  </si>
  <si>
    <t>0025356536</t>
  </si>
  <si>
    <t>1210 CORINTH ROAD</t>
  </si>
  <si>
    <t>3208</t>
  </si>
  <si>
    <t>JOE WRIGHT ELEMENTARY SCHOOL</t>
  </si>
  <si>
    <t>0025356650</t>
  </si>
  <si>
    <t>1055 N. PINEDA STREET</t>
  </si>
  <si>
    <t>4721</t>
  </si>
  <si>
    <t>LA POYNOR ELEMENTARY SCHOOL</t>
  </si>
  <si>
    <t>LA POYNOR INDEP SCHOOL DIST</t>
  </si>
  <si>
    <t>0012703195</t>
  </si>
  <si>
    <t>HIGHWAY 175</t>
  </si>
  <si>
    <t>LARUE</t>
  </si>
  <si>
    <t>75770</t>
  </si>
  <si>
    <t>LA POYNOR JUNIOR HIGH SCHOOL</t>
  </si>
  <si>
    <t>0012703203</t>
  </si>
  <si>
    <t>LINDALE HIGH SCHOOL</t>
  </si>
  <si>
    <t>LINDALE INDEP SCHOOL DISTRICT</t>
  </si>
  <si>
    <t>920 E HUBBARD ST</t>
  </si>
  <si>
    <t>LINDALE</t>
  </si>
  <si>
    <t>75771</t>
  </si>
  <si>
    <t>3385</t>
  </si>
  <si>
    <t>E. J. MOSS INTERMEDIATE SCHOOL</t>
  </si>
  <si>
    <t>409 EAGLE SPIRIT DR</t>
  </si>
  <si>
    <t>3300</t>
  </si>
  <si>
    <t>LINDALE JUNIOR HIGH SCHOOL</t>
  </si>
  <si>
    <t>15000 CR 463</t>
  </si>
  <si>
    <t>COLLEGE STREET ELEMENTARY SCHOOL</t>
  </si>
  <si>
    <t>200 N COLLEGE ST</t>
  </si>
  <si>
    <t>VELMA PENNY ELEMENTARY</t>
  </si>
  <si>
    <t>1000 MT SYLVAN STREET</t>
  </si>
  <si>
    <t>MINEOLA ELEMENTARY SCHOOL</t>
  </si>
  <si>
    <t>MINEOLA INDEP SCHOOL DISTRICT</t>
  </si>
  <si>
    <t>1000 W LOOP 564</t>
  </si>
  <si>
    <t>MINEOLA</t>
  </si>
  <si>
    <t>75773</t>
  </si>
  <si>
    <t>3000</t>
  </si>
  <si>
    <t>MINEOLA HIGH SCHOOL</t>
  </si>
  <si>
    <t>MINEOLA MIDDLE SCHOOL</t>
  </si>
  <si>
    <t>MINEOLA PRIMARY SCHOOL</t>
  </si>
  <si>
    <t>MURCHISON ELEMENTARY</t>
  </si>
  <si>
    <t>Education Service Center  Region 7</t>
  </si>
  <si>
    <t>NECHES ELEMENTARY SCHOOL</t>
  </si>
  <si>
    <t>NECHES INDEP SCHOOL DISTRICT</t>
  </si>
  <si>
    <t>FM 2574 RD</t>
  </si>
  <si>
    <t>NECHES</t>
  </si>
  <si>
    <t>ANDERSON</t>
  </si>
  <si>
    <t>75779</t>
  </si>
  <si>
    <t>NECHES HIGH SCHOOL</t>
  </si>
  <si>
    <t>SCHOOL RD HWY 79</t>
  </si>
  <si>
    <t>75780</t>
  </si>
  <si>
    <t>QUITMAN ELEMENTARY SCHOOL</t>
  </si>
  <si>
    <t>QUITMAN INDEP SCHOOL DISTRICT</t>
  </si>
  <si>
    <t>0013405683</t>
  </si>
  <si>
    <t>902 E GOODE ST</t>
  </si>
  <si>
    <t>QUITMAN</t>
  </si>
  <si>
    <t>75783</t>
  </si>
  <si>
    <t>1642</t>
  </si>
  <si>
    <t>QUITMAN HIGH SCHOOL</t>
  </si>
  <si>
    <t>1101 E GOODE ST</t>
  </si>
  <si>
    <t>1651</t>
  </si>
  <si>
    <t>75785</t>
  </si>
  <si>
    <t>RUSK ELEMENTARY SCHOOL</t>
  </si>
  <si>
    <t>RUSK INDEP SCHOOL DISTRICT</t>
  </si>
  <si>
    <t>0013048764</t>
  </si>
  <si>
    <t>900 HENDERSON ST</t>
  </si>
  <si>
    <t>RUSK HIGH SCHOOL</t>
  </si>
  <si>
    <t>0013048772</t>
  </si>
  <si>
    <t>SALEM ROAD</t>
  </si>
  <si>
    <t>RUSK JUNIOR HIGH SCHOOL</t>
  </si>
  <si>
    <t>0013048798</t>
  </si>
  <si>
    <t>SALEM RD</t>
  </si>
  <si>
    <t>RUSK PRIMARY SCHOOL</t>
  </si>
  <si>
    <t>0013048806</t>
  </si>
  <si>
    <t>COLLINS STREET</t>
  </si>
  <si>
    <t>TROUP ELEMENTARY SCHOOL</t>
  </si>
  <si>
    <t>TROUP INDEP SCHOOL DISTRICT</t>
  </si>
  <si>
    <t>0013198841</t>
  </si>
  <si>
    <t>201 E BRYANT ST</t>
  </si>
  <si>
    <t>TROUP</t>
  </si>
  <si>
    <t>75789</t>
  </si>
  <si>
    <t>TROUP HIGH SCHOOL</t>
  </si>
  <si>
    <t>0013199054</t>
  </si>
  <si>
    <t>927 ARP DRIVE</t>
  </si>
  <si>
    <t>TROUP MIDDLE SCHOOL</t>
  </si>
  <si>
    <t>0013198932</t>
  </si>
  <si>
    <t>817 ARP DRIVE</t>
  </si>
  <si>
    <t>VAN JUNIOR HIGH SCHOOL</t>
  </si>
  <si>
    <t>VAN INDEPENDENT  SCHOOL DISTRICT</t>
  </si>
  <si>
    <t>506 S OAK ST</t>
  </si>
  <si>
    <t>VAN</t>
  </si>
  <si>
    <t>75790</t>
  </si>
  <si>
    <t>Van</t>
  </si>
  <si>
    <t>Van Zandt County</t>
  </si>
  <si>
    <t>J E RHODES PRIMARY SCHOOL</t>
  </si>
  <si>
    <t>349 E TEXAS</t>
  </si>
  <si>
    <t>0697</t>
  </si>
  <si>
    <t>VAN HIGH SCHOOL</t>
  </si>
  <si>
    <t>801 N HIGHWAY 110</t>
  </si>
  <si>
    <t>BROWN ELEM SCHOOL</t>
  </si>
  <si>
    <t>WHITEHOUSE INDEP SCHOOL DIST</t>
  </si>
  <si>
    <t>0013726484</t>
  </si>
  <si>
    <t xml:space="preserve">14600 CR 2191 </t>
  </si>
  <si>
    <t>Tyler</t>
  </si>
  <si>
    <t>Whitehouse</t>
  </si>
  <si>
    <t>75791</t>
  </si>
  <si>
    <t>WHITEHOUSE HIGH SCHOOL</t>
  </si>
  <si>
    <t>901 E MAIN</t>
  </si>
  <si>
    <t>WHITEHOUSE</t>
  </si>
  <si>
    <t>3130</t>
  </si>
  <si>
    <t>HIGGINS ELEMENTARY SCHOOL</t>
  </si>
  <si>
    <t>306 BASCOM RD</t>
  </si>
  <si>
    <t>HOLLOWAY SIXTH GRADE CAMPUS</t>
  </si>
  <si>
    <t>701 E MAIN ST</t>
  </si>
  <si>
    <t>3600</t>
  </si>
  <si>
    <t>CAIN ELEMENTARY SCHOOL</t>
  </si>
  <si>
    <t>801 HWY 110 S</t>
  </si>
  <si>
    <t>3739</t>
  </si>
  <si>
    <t>WINONA ELEMENTARY SCHOOL</t>
  </si>
  <si>
    <t>WINONA INDEP SCHOOL DISTRICT</t>
  </si>
  <si>
    <t>605 WILDCAT DR</t>
  </si>
  <si>
    <t>WINONA</t>
  </si>
  <si>
    <t>75792</t>
  </si>
  <si>
    <t>WINONA HIGH SCHOOL</t>
  </si>
  <si>
    <t>WINONA JUNIOR HIGH SCHOOL</t>
  </si>
  <si>
    <t>PALESTINE</t>
  </si>
  <si>
    <t>75801</t>
  </si>
  <si>
    <t>WESTWOOD ELEMENTARY SCHOOL</t>
  </si>
  <si>
    <t>WESTWOOD INDEP SCHOOL DIST</t>
  </si>
  <si>
    <t>2305 SALT WORKS RD</t>
  </si>
  <si>
    <t>75803</t>
  </si>
  <si>
    <t>3955</t>
  </si>
  <si>
    <t>A.M. STORY INTERMEDIATE SCHOOL</t>
  </si>
  <si>
    <t>PALESTINE INDEPENDENT SCHOOL DIST</t>
  </si>
  <si>
    <t>5300 N LOOP 256</t>
  </si>
  <si>
    <t>WESTWOOD PRIMARY SCHOOL</t>
  </si>
  <si>
    <t>1701 W POINT TAP RD</t>
  </si>
  <si>
    <t>5453</t>
  </si>
  <si>
    <t>PALESTINE HIGH SCHOOL</t>
  </si>
  <si>
    <t>1600 S LOOP 256</t>
  </si>
  <si>
    <t>PALESTINE JUNIOR HIGH SCHOOL</t>
  </si>
  <si>
    <t>233 BEN MILAM DR</t>
  </si>
  <si>
    <t>201 E GILLESPIE RD</t>
  </si>
  <si>
    <t>6963</t>
  </si>
  <si>
    <t>WESTWOOD HIGH SCHOOL</t>
  </si>
  <si>
    <t>1820 Panther Blvd</t>
  </si>
  <si>
    <t>8470</t>
  </si>
  <si>
    <t>NORTHSIDE PRIMARY SCHOOL</t>
  </si>
  <si>
    <t>2509 STATE HIGHWAY 155 NORTH</t>
  </si>
  <si>
    <t>WESTWOOD JR HIGH SCHOOL</t>
  </si>
  <si>
    <t>1801 Panther Blvd.</t>
  </si>
  <si>
    <t>LEON</t>
  </si>
  <si>
    <t>7739</t>
  </si>
  <si>
    <t>1530</t>
  </si>
  <si>
    <t>Leon</t>
  </si>
  <si>
    <t>1303 E HOUSTON AVE</t>
  </si>
  <si>
    <t>CROCKETT</t>
  </si>
  <si>
    <t>HOUSTON</t>
  </si>
  <si>
    <t>75835</t>
  </si>
  <si>
    <t>EARLY CHILDHOOD CENTER</t>
  </si>
  <si>
    <t>ELKHART ELEMENTARY SCHOOL</t>
  </si>
  <si>
    <t>ELKHART INDEPENDENT SCHOOL DISTRICT</t>
  </si>
  <si>
    <t>SHERIDAN DRIVE</t>
  </si>
  <si>
    <t>ELKHART</t>
  </si>
  <si>
    <t>75839</t>
  </si>
  <si>
    <t>ELKHART MIDDLE SCHOOL</t>
  </si>
  <si>
    <t>0012880977</t>
  </si>
  <si>
    <t>ELKHART INTERMEDIATE SCHOOL</t>
  </si>
  <si>
    <t>SLOCUM HIGH SCHOOL</t>
  </si>
  <si>
    <t>SLOCUM INDEP SCHOOL DISTRICT</t>
  </si>
  <si>
    <t>5765 E STATE HIGHWAY 294</t>
  </si>
  <si>
    <t>FAIRFIELD HIGH SCHOOL</t>
  </si>
  <si>
    <t>FAIRFIELD INDEP SCHOOL DIST</t>
  </si>
  <si>
    <t>631 POST OAK RD</t>
  </si>
  <si>
    <t>FAIRFIELD</t>
  </si>
  <si>
    <t>FREESTONE</t>
  </si>
  <si>
    <t>75840</t>
  </si>
  <si>
    <t>2005</t>
  </si>
  <si>
    <t>FAIRFIELD ELEMENTARY SCHOOL</t>
  </si>
  <si>
    <t>330 West Main</t>
  </si>
  <si>
    <t>Freestone</t>
  </si>
  <si>
    <t>FAIRFIELD INTERMEDIATE SCHOOL</t>
  </si>
  <si>
    <t>605 N Fairway</t>
  </si>
  <si>
    <t>FAIRFIELD JR HIGH SCHOOL</t>
  </si>
  <si>
    <t>701 POST OAK RD</t>
  </si>
  <si>
    <t>116 WEST MYRTLE STREET</t>
  </si>
  <si>
    <t>GRAPELAND</t>
  </si>
  <si>
    <t>75844</t>
  </si>
  <si>
    <t>GRAPELAND HIGH SCHOOL</t>
  </si>
  <si>
    <t>GRAPELAND INDEP SCH DISTRICT</t>
  </si>
  <si>
    <t>GRAPELAND JUNIOR HIGH SCHOOL</t>
  </si>
  <si>
    <t>GROVETON ELEMENTARY SCHOOL</t>
  </si>
  <si>
    <t>GROVETON INDEP SCHOOL DISTRICT</t>
  </si>
  <si>
    <t>0012881207</t>
  </si>
  <si>
    <t>MCGHEE WEST 5TH</t>
  </si>
  <si>
    <t>GROVETON</t>
  </si>
  <si>
    <t>TRINITY</t>
  </si>
  <si>
    <t>75845</t>
  </si>
  <si>
    <t>GROVETON JR-SR HIGH SCHOOL</t>
  </si>
  <si>
    <t>0012881298</t>
  </si>
  <si>
    <t>HIGHWAY 94 AND W 5TH ST</t>
  </si>
  <si>
    <t>LEON ELEMENTARY SCHOOL</t>
  </si>
  <si>
    <t>LEON INDEP SCHOOL DISTRICT</t>
  </si>
  <si>
    <t>0012684999</t>
  </si>
  <si>
    <t>12168 HIGHWAY 79</t>
  </si>
  <si>
    <t>JEWETT</t>
  </si>
  <si>
    <t>75846</t>
  </si>
  <si>
    <t>LEON HIGH SCHOOL</t>
  </si>
  <si>
    <t>0012685004</t>
  </si>
  <si>
    <t>KENNARD ELEMENTARY SCHOOL</t>
  </si>
  <si>
    <t>KENNARD INDEP SCHOOL DISTRICT</t>
  </si>
  <si>
    <t>304 HIGHWAY 7 E</t>
  </si>
  <si>
    <t>KENNARD</t>
  </si>
  <si>
    <t>75847</t>
  </si>
  <si>
    <t>5627</t>
  </si>
  <si>
    <t>LATEXO ELEMENTARY SCHOOL</t>
  </si>
  <si>
    <t>LATEXO INDEP SCHOOL DISTRICT</t>
  </si>
  <si>
    <t>FM 2663 AT HWY 19 NORTH</t>
  </si>
  <si>
    <t>LATEXO</t>
  </si>
  <si>
    <t>75849</t>
  </si>
  <si>
    <t>0975</t>
  </si>
  <si>
    <t>LOVELADY ELEMENTARY SCHOOL</t>
  </si>
  <si>
    <t>LOVELADY ISD</t>
  </si>
  <si>
    <t>0011611290</t>
  </si>
  <si>
    <t>11839 Texas Highway 19 North</t>
  </si>
  <si>
    <t>LOVELADY</t>
  </si>
  <si>
    <t>75851</t>
  </si>
  <si>
    <t>LOVELADY HIGH SCHOOL</t>
  </si>
  <si>
    <t>Oakwood Elementary School</t>
  </si>
  <si>
    <t>OAKWOOD INDEP SCHOOL DISTRICT</t>
  </si>
  <si>
    <t>0013261680</t>
  </si>
  <si>
    <t>631 North Holly St.</t>
  </si>
  <si>
    <t>Oakwood</t>
  </si>
  <si>
    <t>75855</t>
  </si>
  <si>
    <t>9512</t>
  </si>
  <si>
    <t>Oakwood High School</t>
  </si>
  <si>
    <t>TEAGUE ELEMENTARY SCHOOL</t>
  </si>
  <si>
    <t>TEAGUE INDEP SCHOOL DISTRICT</t>
  </si>
  <si>
    <t xml:space="preserve">316 North 10th </t>
  </si>
  <si>
    <t>TEAGUE</t>
  </si>
  <si>
    <t>75860</t>
  </si>
  <si>
    <t>1239</t>
  </si>
  <si>
    <t>TEAGUE JUNIOR HIGH SCHOOL</t>
  </si>
  <si>
    <t>420 Loop 255</t>
  </si>
  <si>
    <t>TEAGUE HIGH SCHOOL</t>
  </si>
  <si>
    <t>1708</t>
  </si>
  <si>
    <t>LANSBERRY ELEMENTARY SCHOOL</t>
  </si>
  <si>
    <t>TRINITY INDEP SCHOOL DISTRICT</t>
  </si>
  <si>
    <t>0013747043</t>
  </si>
  <si>
    <t>400 MAPLE STREET</t>
  </si>
  <si>
    <t>75862</t>
  </si>
  <si>
    <t>TRINITY HIGH SCHOOL</t>
  </si>
  <si>
    <t>HWY 94</t>
  </si>
  <si>
    <t>TRINITY MIDDLE SCHOOL</t>
  </si>
  <si>
    <t>500 EAST CAROLINE</t>
  </si>
  <si>
    <t>LUFKIN</t>
  </si>
  <si>
    <t>ANGELINA</t>
  </si>
  <si>
    <t>75901</t>
  </si>
  <si>
    <t>HERTY PRIMARY SCHOOL</t>
  </si>
  <si>
    <t>LUFKIN INDEP SCHOOL DISTRICT</t>
  </si>
  <si>
    <t>2804 PAUL AVE</t>
  </si>
  <si>
    <t>1632</t>
  </si>
  <si>
    <t>COSTON ELEMENTARY SCHOOL</t>
  </si>
  <si>
    <t>707 TRENTON ST</t>
  </si>
  <si>
    <t>HACKNEY PRIMARY SCHOOL</t>
  </si>
  <si>
    <t>708 LUBBOCK ST</t>
  </si>
  <si>
    <t>LUFKIN HIGH SCHOOL</t>
  </si>
  <si>
    <t>309 S. MEDFORD DRIVE</t>
  </si>
  <si>
    <t>5217</t>
  </si>
  <si>
    <t>KURTH PRIMARY SCHOOL</t>
  </si>
  <si>
    <t>521 YORK DR</t>
  </si>
  <si>
    <t>4882</t>
  </si>
  <si>
    <t>SLACK ELEMENTARY SCHOOL</t>
  </si>
  <si>
    <t>1305 FULLER SPRINGS DR</t>
  </si>
  <si>
    <t>6515</t>
  </si>
  <si>
    <t>ANDERSON ELEMENTARY SCHOOL</t>
  </si>
  <si>
    <t>381 CHAMPIONS DR</t>
  </si>
  <si>
    <t>7229</t>
  </si>
  <si>
    <t>DUNBAR PRIMARY SCHOOL</t>
  </si>
  <si>
    <t>1806 MARTIN LUTHER KING DR.</t>
  </si>
  <si>
    <t>75904</t>
  </si>
  <si>
    <t>1316</t>
  </si>
  <si>
    <t>GARRETT PRIMARY SCHOOL</t>
  </si>
  <si>
    <t>507 KURTH DR</t>
  </si>
  <si>
    <t>ACE ALTERNATIVE SCHOOL</t>
  </si>
  <si>
    <t xml:space="preserve"> 1121 Winston 8 Ranch Road</t>
  </si>
  <si>
    <t>BRANDON ELEMENTARY SCHOOL</t>
  </si>
  <si>
    <t>1612 SAYERS ST</t>
  </si>
  <si>
    <t>2012</t>
  </si>
  <si>
    <t>LUFKIN MIDDLE SCHOOL</t>
  </si>
  <si>
    <t>900 E. DENMAN AVE.</t>
  </si>
  <si>
    <t>BROOKHOLLOW ELEMENTARY SCHOOL</t>
  </si>
  <si>
    <t>1009 LIVE OAK DR</t>
  </si>
  <si>
    <t>4245</t>
  </si>
  <si>
    <t>TROUT PRIMARY SCHOOL</t>
  </si>
  <si>
    <t>1014 ALLENDALE DR</t>
  </si>
  <si>
    <t>4440</t>
  </si>
  <si>
    <t>6735 TED TROUT DR</t>
  </si>
  <si>
    <t>536 FM 3258</t>
  </si>
  <si>
    <t>HUDSON HIGH SCHOOL</t>
  </si>
  <si>
    <t>HUDSON INDEP SCHOOL DISTRICT</t>
  </si>
  <si>
    <t>0011929635</t>
  </si>
  <si>
    <t>HUDSON MIDDLE SCHOOL</t>
  </si>
  <si>
    <t>0011930997</t>
  </si>
  <si>
    <t>SAN AUGUSTINE</t>
  </si>
  <si>
    <t>Jasper</t>
  </si>
  <si>
    <t>3830</t>
  </si>
  <si>
    <t>NEWTON</t>
  </si>
  <si>
    <t>CENTER</t>
  </si>
  <si>
    <t>SHELBY</t>
  </si>
  <si>
    <t>75935</t>
  </si>
  <si>
    <t>3516</t>
  </si>
  <si>
    <t>3641</t>
  </si>
  <si>
    <t>0028</t>
  </si>
  <si>
    <t>2606</t>
  </si>
  <si>
    <t>Polk</t>
  </si>
  <si>
    <t>2624</t>
  </si>
  <si>
    <t>POLK</t>
  </si>
  <si>
    <t>Angelina</t>
  </si>
  <si>
    <t>2023</t>
  </si>
  <si>
    <t>2102</t>
  </si>
  <si>
    <t>ETOILE SCHOOL</t>
  </si>
  <si>
    <t>ETOILE INDEP SCHOOL DISTRICT</t>
  </si>
  <si>
    <t>FARM ROAD 226</t>
  </si>
  <si>
    <t>ETOILE</t>
  </si>
  <si>
    <t>75944</t>
  </si>
  <si>
    <t>GARRISON ELEMENTARY SCHOOL</t>
  </si>
  <si>
    <t>GARRISON INDEP SCHOOL DISTRICT</t>
  </si>
  <si>
    <t>459 N US HIGHWAY 59</t>
  </si>
  <si>
    <t>GARRISON</t>
  </si>
  <si>
    <t>75946</t>
  </si>
  <si>
    <t>2117</t>
  </si>
  <si>
    <t>GARRISON HIGH SCHOOL</t>
  </si>
  <si>
    <t>GARRISON MIDDLE SCHOOL</t>
  </si>
  <si>
    <t>HEMPHILL ELEMENTARY SCHOOL</t>
  </si>
  <si>
    <t>HEMPHILL INDEP SCHOOL DISTRICT</t>
  </si>
  <si>
    <t>1000 MILAM ST</t>
  </si>
  <si>
    <t>HEMPHILL</t>
  </si>
  <si>
    <t>Sabine</t>
  </si>
  <si>
    <t>75948</t>
  </si>
  <si>
    <t>HEMPHILL HIGH SCHOOL</t>
  </si>
  <si>
    <t>HEMPHILL MIDDLE SCHOOL</t>
  </si>
  <si>
    <t>HUNTINGTON ELEMENTARY SCHOOL</t>
  </si>
  <si>
    <t>HUNTINGTON INDEP SCHOOL DIST</t>
  </si>
  <si>
    <t>408 E LINN</t>
  </si>
  <si>
    <t>HUNTINGTON</t>
  </si>
  <si>
    <t>75949</t>
  </si>
  <si>
    <t>0328</t>
  </si>
  <si>
    <t>HUNTINGTON HIGH SCHOOL</t>
  </si>
  <si>
    <t>952 GIBSON ST.</t>
  </si>
  <si>
    <t>HUNTINGTON INTERMEDIATE SCHOOL</t>
  </si>
  <si>
    <t>950 GIBSON ST.</t>
  </si>
  <si>
    <t>HUNTINGTON MIDDLE SCHOOL</t>
  </si>
  <si>
    <t>908 N. FIFTH ST.</t>
  </si>
  <si>
    <t>JASPER</t>
  </si>
  <si>
    <t>75951</t>
  </si>
  <si>
    <t>KIRBYVILLE HIGH SCHOOL</t>
  </si>
  <si>
    <t>KIRBYVILLE INDEP SCHOOL DIST</t>
  </si>
  <si>
    <t>109 EAST PINE ST</t>
  </si>
  <si>
    <t>KIRBYVILLE</t>
  </si>
  <si>
    <t>75956</t>
  </si>
  <si>
    <t>2432</t>
  </si>
  <si>
    <t>KIRBYVILLE JUNIOR HIGH SCHOOL</t>
  </si>
  <si>
    <t>2200 S MARGARET AVE</t>
  </si>
  <si>
    <t>2709</t>
  </si>
  <si>
    <t>KIRBYVILLE CONSOL ELEM SCHOOL</t>
  </si>
  <si>
    <t>2100 S MARGARET AVE</t>
  </si>
  <si>
    <t>MARTINSVILLE SCHOOL</t>
  </si>
  <si>
    <t>Martinsville ISD</t>
  </si>
  <si>
    <t>0001661107</t>
  </si>
  <si>
    <t>HWY 7 EAST &amp; 95 SOUTH</t>
  </si>
  <si>
    <t>MARTINSVILLE</t>
  </si>
  <si>
    <t>75958</t>
  </si>
  <si>
    <t>75961</t>
  </si>
  <si>
    <t>NACOGDOCHES HIGH SCHOOL</t>
  </si>
  <si>
    <t>NACOGDOCHES INDEP SCH DISTRICT</t>
  </si>
  <si>
    <t>0012933214</t>
  </si>
  <si>
    <t>4310 APPLEBY SAND RD</t>
  </si>
  <si>
    <t>2232</t>
  </si>
  <si>
    <t>Nacogdoches</t>
  </si>
  <si>
    <t>RAGUET ELEMENTARY SCHOOL</t>
  </si>
  <si>
    <t>0012933156</t>
  </si>
  <si>
    <t>2708 RAGUET ST</t>
  </si>
  <si>
    <t>75965</t>
  </si>
  <si>
    <t>4031</t>
  </si>
  <si>
    <t>MIKE MOSES MIDDLE SCHOOL</t>
  </si>
  <si>
    <t>0012933206</t>
  </si>
  <si>
    <t>2801 PARK ST</t>
  </si>
  <si>
    <t>4650</t>
  </si>
  <si>
    <t>THOMAS J RUSK ELEMENTARY</t>
  </si>
  <si>
    <t>0012933149</t>
  </si>
  <si>
    <t>411 N MOUND ST</t>
  </si>
  <si>
    <t>5035</t>
  </si>
  <si>
    <t>CARPENTER ELEMENTARY SCHOOL</t>
  </si>
  <si>
    <t>0012933115</t>
  </si>
  <si>
    <t>1005 LEROY ST</t>
  </si>
  <si>
    <t>6903</t>
  </si>
  <si>
    <t>BROOKS-QUINN-JONES ELEMENTARY</t>
  </si>
  <si>
    <t>0012933107</t>
  </si>
  <si>
    <t>907 N SANDERS ST</t>
  </si>
  <si>
    <t>75964</t>
  </si>
  <si>
    <t>NETTIE MARSHALL ELEMENTARY SCHOOL</t>
  </si>
  <si>
    <t>0012933164</t>
  </si>
  <si>
    <t>422 W COX ST</t>
  </si>
  <si>
    <t>5114</t>
  </si>
  <si>
    <t>FREDONIA ELEMENTARY SCHOOL</t>
  </si>
  <si>
    <t>0012933131</t>
  </si>
  <si>
    <t>1326 S FREDONIA ST</t>
  </si>
  <si>
    <t>5908</t>
  </si>
  <si>
    <t>7209</t>
  </si>
  <si>
    <t>RR 1</t>
  </si>
  <si>
    <t>75966</t>
  </si>
  <si>
    <t>0448</t>
  </si>
  <si>
    <t>NEWTON ELEMENTARY SCHOOL</t>
  </si>
  <si>
    <t>NEWTON INDEP SCHOOL DISTRICT</t>
  </si>
  <si>
    <t>416 EAST ST</t>
  </si>
  <si>
    <t>Newton</t>
  </si>
  <si>
    <t>NEWTON HIGH SCHOOL</t>
  </si>
  <si>
    <t>2812 US HIGHWAY 190 E</t>
  </si>
  <si>
    <t>6624</t>
  </si>
  <si>
    <t>NEWTON MIDDLE SCHOOL</t>
  </si>
  <si>
    <t>2814 US HIGHWAY 190 E</t>
  </si>
  <si>
    <t>WEST SABINE ELEMENTARY SCHOOL</t>
  </si>
  <si>
    <t>WEST SABINE INDEP SCH DISTRICT</t>
  </si>
  <si>
    <t>459 Temple Rd NORTH</t>
  </si>
  <si>
    <t>PINELAND</t>
  </si>
  <si>
    <t>SABINE</t>
  </si>
  <si>
    <t>75968</t>
  </si>
  <si>
    <t>WEST SABINE HIGH SCHOOL</t>
  </si>
  <si>
    <t>109 TIMBERLAND HWY</t>
  </si>
  <si>
    <t>CENTRAL HIGH SCHOOL</t>
  </si>
  <si>
    <t>CENTRAL JUNIOR HIGH SCHOOL</t>
  </si>
  <si>
    <t>SAN AUGUSTINE ELEM SCHOOL</t>
  </si>
  <si>
    <t>SAN AUGUSTINE SCHOOL DISTRICT</t>
  </si>
  <si>
    <t>0006558860</t>
  </si>
  <si>
    <t>101 MILAM ST</t>
  </si>
  <si>
    <t>75972</t>
  </si>
  <si>
    <t>SAN AUGUSTINE HIGH SCHOOL</t>
  </si>
  <si>
    <t xml:space="preserve">702 N.. Clark Street  </t>
  </si>
  <si>
    <t>1101</t>
  </si>
  <si>
    <t>SHELBYVILLE</t>
  </si>
  <si>
    <t>75973</t>
  </si>
  <si>
    <t>0325</t>
  </si>
  <si>
    <t>1 TIGER DRIVE</t>
  </si>
  <si>
    <t>TENAHA</t>
  </si>
  <si>
    <t>75974</t>
  </si>
  <si>
    <t>TENAHA HIGH SCHOOL</t>
  </si>
  <si>
    <t>TENAHA INDEP SCHOOL DISTRICT</t>
  </si>
  <si>
    <t>836 BEAR DRIVE</t>
  </si>
  <si>
    <t>TIMPSON</t>
  </si>
  <si>
    <t>75975</t>
  </si>
  <si>
    <t>TIMPSON SCHOOL</t>
  </si>
  <si>
    <t>TIMPSON INDEP SCHOOL DISTRICT</t>
  </si>
  <si>
    <t>0012685475</t>
  </si>
  <si>
    <t>WELLS INDEP SCHOOL DISTRICT</t>
  </si>
  <si>
    <t>HIGHWAY 69</t>
  </si>
  <si>
    <t>WELLS</t>
  </si>
  <si>
    <t>75976</t>
  </si>
  <si>
    <t>WELLS JR-SR HIGH SCHOOL</t>
  </si>
  <si>
    <t>ZAVALLA ELEMENTARY SCHOOL</t>
  </si>
  <si>
    <t>ZAVALLA INDEP SCHOOL DISTRICT</t>
  </si>
  <si>
    <t>0013062161</t>
  </si>
  <si>
    <t>431 E. MAIN STREET</t>
  </si>
  <si>
    <t>ZAVALLA</t>
  </si>
  <si>
    <t>75980</t>
  </si>
  <si>
    <t>ZAVALLA HIGH SCHOOL</t>
  </si>
  <si>
    <t>0013062179</t>
  </si>
  <si>
    <t>6621 KELLY ELLIOTT RD</t>
  </si>
  <si>
    <t>ARLINGTON</t>
  </si>
  <si>
    <t>76001</t>
  </si>
  <si>
    <t>5154</t>
  </si>
  <si>
    <t>CROSS TIMBERS INTERMEDIATE SCHOOL</t>
  </si>
  <si>
    <t>MANSFIELD INDEP SCHOOL DIST</t>
  </si>
  <si>
    <t>2934 RUSSELL RD</t>
  </si>
  <si>
    <t>6919</t>
  </si>
  <si>
    <t>202</t>
  </si>
  <si>
    <t>T A HOWARD MIDDLE SCHOOL</t>
  </si>
  <si>
    <t>7501 CALENDAR RD</t>
  </si>
  <si>
    <t>7750</t>
  </si>
  <si>
    <t>SUMMIT HIGH SCHOOL</t>
  </si>
  <si>
    <t>1071 W TURNER WARNELL RD</t>
  </si>
  <si>
    <t>8501</t>
  </si>
  <si>
    <t>76002</t>
  </si>
  <si>
    <t>87114</t>
  </si>
  <si>
    <t>PARKER</t>
  </si>
  <si>
    <t>JOHNSON</t>
  </si>
  <si>
    <t>Johnson</t>
  </si>
  <si>
    <t>1401 E Davis</t>
  </si>
  <si>
    <t>4206</t>
  </si>
  <si>
    <t>76010</t>
  </si>
  <si>
    <t>1911</t>
  </si>
  <si>
    <t>BERRY ELEMENTARY SCHOOL</t>
  </si>
  <si>
    <t>76018</t>
  </si>
  <si>
    <t>3222</t>
  </si>
  <si>
    <t>4318</t>
  </si>
  <si>
    <t>THORNTON ELEMENTARY SCHOOL</t>
  </si>
  <si>
    <t>Jones Fine Arts-Dual Language Academy</t>
  </si>
  <si>
    <t>76011</t>
  </si>
  <si>
    <t>3219</t>
  </si>
  <si>
    <t>1728</t>
  </si>
  <si>
    <t>LAMAR HIGH SCHOOL</t>
  </si>
  <si>
    <t>1743</t>
  </si>
  <si>
    <t>1832</t>
  </si>
  <si>
    <t>2921</t>
  </si>
  <si>
    <t>76013</t>
  </si>
  <si>
    <t>2208</t>
  </si>
  <si>
    <t>2840</t>
  </si>
  <si>
    <t>5011</t>
  </si>
  <si>
    <t>SAM HOUSTON HIGH SCHOOL</t>
  </si>
  <si>
    <t>MORTON ELEMENTARY SCHOOL</t>
  </si>
  <si>
    <t>2128</t>
  </si>
  <si>
    <t>3240</t>
  </si>
  <si>
    <t>FOSTER ELEMENTARY SCHOOL</t>
  </si>
  <si>
    <t>76016</t>
  </si>
  <si>
    <t>1035</t>
  </si>
  <si>
    <t>2359</t>
  </si>
  <si>
    <t>MARTIN HIGH SCHOOL</t>
  </si>
  <si>
    <t>3499</t>
  </si>
  <si>
    <t>MILLER ELEMENTARY SCHOOL</t>
  </si>
  <si>
    <t>76017</t>
  </si>
  <si>
    <t>4100</t>
  </si>
  <si>
    <t>CHARLOTTE ANDERSON ELEMENTARY SCHOOL</t>
  </si>
  <si>
    <t>2122 W. Nathan Lowe Rd</t>
  </si>
  <si>
    <t>GLENN HARMON ELEMENTARY SCHOOL</t>
  </si>
  <si>
    <t>5700 PETRA DR</t>
  </si>
  <si>
    <t>6358</t>
  </si>
  <si>
    <t>500 Stribling Dr</t>
  </si>
  <si>
    <t>76020</t>
  </si>
  <si>
    <t>4437</t>
  </si>
  <si>
    <t>LIBERTY ELEMENTARY SCHOOL</t>
  </si>
  <si>
    <t>Silver Creek Elementary School</t>
  </si>
  <si>
    <t>BEDFORD HEIGHTS ELEM SCHOOL</t>
  </si>
  <si>
    <t>HURST-EULESS-BEDFORD SCH DIST</t>
  </si>
  <si>
    <t>0014357479</t>
  </si>
  <si>
    <t>1000 CUMMINGS DR</t>
  </si>
  <si>
    <t>BEDFORD</t>
  </si>
  <si>
    <t>76021</t>
  </si>
  <si>
    <t>2364</t>
  </si>
  <si>
    <t>SPRING GARDEN ELEMENTARY SCH</t>
  </si>
  <si>
    <t>2400 CUMMINGS DR</t>
  </si>
  <si>
    <t>2666</t>
  </si>
  <si>
    <t>MEADOW CREEK ELEMENTARY SCHOOL</t>
  </si>
  <si>
    <t>3001 HARWOOD RD</t>
  </si>
  <si>
    <t>3705</t>
  </si>
  <si>
    <t>HARWOOD JUNIOR HIGH SCHOOL</t>
  </si>
  <si>
    <t>3000 MARTIN DR</t>
  </si>
  <si>
    <t>BEDFORD JUNIOR HIGH SCHOOL</t>
  </si>
  <si>
    <t>325 CAROLYN DR</t>
  </si>
  <si>
    <t>4111</t>
  </si>
  <si>
    <t>SHADY BROOK ELEMENTARY SCHOOL</t>
  </si>
  <si>
    <t>2601 SHADY BROOK DR</t>
  </si>
  <si>
    <t>4417</t>
  </si>
  <si>
    <t>76022</t>
  </si>
  <si>
    <t>STONEGATE ELEMENTARY SCHOOL</t>
  </si>
  <si>
    <t>0012890935</t>
  </si>
  <si>
    <t>900 BEDFORD RD</t>
  </si>
  <si>
    <t>6618</t>
  </si>
  <si>
    <t>BELL MANOR ELEMENTARY SCHOOL</t>
  </si>
  <si>
    <t>1300 WINCHESTER WAY</t>
  </si>
  <si>
    <t>6844</t>
  </si>
  <si>
    <t>WISE</t>
  </si>
  <si>
    <t>PO BOX 608</t>
  </si>
  <si>
    <t>0608</t>
  </si>
  <si>
    <t>BOYD HIGH SCHOOL</t>
  </si>
  <si>
    <t>TAYLOR ELEMENTARY SCHOOL</t>
  </si>
  <si>
    <t>BURLESON</t>
  </si>
  <si>
    <t>76028</t>
  </si>
  <si>
    <t>3012</t>
  </si>
  <si>
    <t>4809</t>
  </si>
  <si>
    <t>COLEMAN ELEMENTARY SCHOOL</t>
  </si>
  <si>
    <t>COLLEYVILLE</t>
  </si>
  <si>
    <t>76034</t>
  </si>
  <si>
    <t>BRANSFORD ELEMENTARY SCHOOL</t>
  </si>
  <si>
    <t>GRAPEVINE-COLLEYVILLE IND S D</t>
  </si>
  <si>
    <t>0013135975</t>
  </si>
  <si>
    <t>601 GLADE RD</t>
  </si>
  <si>
    <t>3643</t>
  </si>
  <si>
    <t>O C TAYLOR ELEMENTARY SCHOOL</t>
  </si>
  <si>
    <t>0013137500</t>
  </si>
  <si>
    <t>5300 POOL RD</t>
  </si>
  <si>
    <t>GLENHOPE ELEMENTARY</t>
  </si>
  <si>
    <t>0013136395</t>
  </si>
  <si>
    <t>6600 GLENHOPE CIR</t>
  </si>
  <si>
    <t>5688</t>
  </si>
  <si>
    <t>HERITAGE MIDDLE SCHOOL</t>
  </si>
  <si>
    <t>0013138268</t>
  </si>
  <si>
    <t>5300 HERITAGE AVE</t>
  </si>
  <si>
    <t>5912</t>
  </si>
  <si>
    <t>COLLEYVILLE HERITAGE HIGH SCH</t>
  </si>
  <si>
    <t>0013137922</t>
  </si>
  <si>
    <t>5401 HERITAGE AVE</t>
  </si>
  <si>
    <t>5919</t>
  </si>
  <si>
    <t>COLLEYVILLE MIDDLE SCHOOL</t>
  </si>
  <si>
    <t>0013138037</t>
  </si>
  <si>
    <t>1100 BOGART ST</t>
  </si>
  <si>
    <t>6032</t>
  </si>
  <si>
    <t>COLLEYVILLE ELEMENTARY SCHOOL</t>
  </si>
  <si>
    <t>0013136189</t>
  </si>
  <si>
    <t>5911 Pleasant Run Rd</t>
  </si>
  <si>
    <t>6052</t>
  </si>
  <si>
    <t>DEER CREEK ELEMENTARY SCHOOL</t>
  </si>
  <si>
    <t>BEAR CREEK ELEMENTARY SCHOOL</t>
  </si>
  <si>
    <t>0013135827</t>
  </si>
  <si>
    <t>401 BEAR CREEK DR</t>
  </si>
  <si>
    <t>EULESS</t>
  </si>
  <si>
    <t>76039</t>
  </si>
  <si>
    <t>2091</t>
  </si>
  <si>
    <t>LAKEWOOD ELEMENTARY SCHOOL</t>
  </si>
  <si>
    <t>1600 DONLEY DR</t>
  </si>
  <si>
    <t>NORTH EULESS ELEMENTARY SCHOOL</t>
  </si>
  <si>
    <t>1101 DENTON DR</t>
  </si>
  <si>
    <t>2731</t>
  </si>
  <si>
    <t>EULESS JUNIOR HIGH SCHOOL</t>
  </si>
  <si>
    <t>306 AIRPORT FWY</t>
  </si>
  <si>
    <t>3667</t>
  </si>
  <si>
    <t>500 N INDUSTRIAL BLVD</t>
  </si>
  <si>
    <t>7443</t>
  </si>
  <si>
    <t>MIDWAY PARK ELEMENTARY SCHOOL</t>
  </si>
  <si>
    <t>409 N ECTOR DR</t>
  </si>
  <si>
    <t>WILSHIRE ELEMENTARY SCHOOL</t>
  </si>
  <si>
    <t>420 WILSHIRE DR</t>
  </si>
  <si>
    <t>76040</t>
  </si>
  <si>
    <t>4149</t>
  </si>
  <si>
    <t>OAKWOOD TERRACE ELEM SCHOOL</t>
  </si>
  <si>
    <t>700 RANGER ST</t>
  </si>
  <si>
    <t>SOUTH EULESS ELEM SCHOOL</t>
  </si>
  <si>
    <t>605 S MAIN ST</t>
  </si>
  <si>
    <t>5354</t>
  </si>
  <si>
    <t>3191 W PIPELINE RD</t>
  </si>
  <si>
    <t>KEYS HIGH SCHOOL</t>
  </si>
  <si>
    <t>1100 RAIDER DR STE 100</t>
  </si>
  <si>
    <t>6244</t>
  </si>
  <si>
    <t>9801</t>
  </si>
  <si>
    <t>GLEN ROSE ELEMENTARY SCHOOL</t>
  </si>
  <si>
    <t>GLEN ROSE INDEP SCHOOL DIST</t>
  </si>
  <si>
    <t>601 STADIUM DR</t>
  </si>
  <si>
    <t>GLEN ROSE</t>
  </si>
  <si>
    <t>Somervell</t>
  </si>
  <si>
    <t>76043</t>
  </si>
  <si>
    <t>PO BOX 2129</t>
  </si>
  <si>
    <t>GLEN ROSE HIGH SCHOOL</t>
  </si>
  <si>
    <t>0001669779</t>
  </si>
  <si>
    <t>900 STADIUM DR.</t>
  </si>
  <si>
    <t>GLEN ROSE INTERMEDIATE SCHOOL</t>
  </si>
  <si>
    <t>201 ALLEN ST</t>
  </si>
  <si>
    <t>SOMERVELL</t>
  </si>
  <si>
    <t>GLEN ROSE MIDDLE SCHOOL</t>
  </si>
  <si>
    <t>805 COLLEGE ST</t>
  </si>
  <si>
    <t>GODLEY ELEMENTARY SCHOOL</t>
  </si>
  <si>
    <t>GODLEY INDEP SCHOOL DISTRICT</t>
  </si>
  <si>
    <t>2096002089</t>
  </si>
  <si>
    <t>HWY 2331 &amp; ALLEN ST</t>
  </si>
  <si>
    <t>GODLEY</t>
  </si>
  <si>
    <t>76044</t>
  </si>
  <si>
    <t>GODLEY HIGH SCHOOL</t>
  </si>
  <si>
    <t>2096002090</t>
  </si>
  <si>
    <t>9401 N. HWY 171</t>
  </si>
  <si>
    <t>GODLEY MIDDLE SCHOOL</t>
  </si>
  <si>
    <t>2096006111</t>
  </si>
  <si>
    <t>HWY 2331 AND ALLEN ST</t>
  </si>
  <si>
    <t>GRANBURY</t>
  </si>
  <si>
    <t>76048</t>
  </si>
  <si>
    <t>HOOD</t>
  </si>
  <si>
    <t>ACTON ELEMENTARY SCHOOL</t>
  </si>
  <si>
    <t>GRANBURY INDEP SCHOOL DISTRICT</t>
  </si>
  <si>
    <t>0012728713</t>
  </si>
  <si>
    <t>3200 ACTON HWY</t>
  </si>
  <si>
    <t>76049</t>
  </si>
  <si>
    <t>NETTIE BACCUS ELEMENTARY SCHOOL</t>
  </si>
  <si>
    <t>0012728739</t>
  </si>
  <si>
    <t>901 LOOP 567</t>
  </si>
  <si>
    <t>Hood</t>
  </si>
  <si>
    <t>EMMA ROBERSON ELEMENTARY SCH</t>
  </si>
  <si>
    <t>0012728721</t>
  </si>
  <si>
    <t>1500 MISTY MEADOW DR</t>
  </si>
  <si>
    <t>GRANBURY HIGH SCHOOL</t>
  </si>
  <si>
    <t>0012728648</t>
  </si>
  <si>
    <t>2000 W PEARL ST</t>
  </si>
  <si>
    <t>GRANBURY MIDDLE SCHOOL</t>
  </si>
  <si>
    <t>0012728663</t>
  </si>
  <si>
    <t>2000 CROSSLAND RD</t>
  </si>
  <si>
    <t>MAMBRINO SCHOOL</t>
  </si>
  <si>
    <t>0012728705</t>
  </si>
  <si>
    <t>3835 MAMBRINO HWY</t>
  </si>
  <si>
    <t>OAK WOODS INTERMEDIATE SCHOOL</t>
  </si>
  <si>
    <t>0012728689</t>
  </si>
  <si>
    <t>311 DAVIS RD</t>
  </si>
  <si>
    <t>GRANDVIEW ELEMENTARY SCHOOL</t>
  </si>
  <si>
    <t>GRANDVIEW INDEP SCHOOL DIST</t>
  </si>
  <si>
    <t>0012032116</t>
  </si>
  <si>
    <t>301 ZEBRA PKWY</t>
  </si>
  <si>
    <t>GRANDVIEW</t>
  </si>
  <si>
    <t>76050</t>
  </si>
  <si>
    <t>GRANDVIEW HIGH SCHOOL</t>
  </si>
  <si>
    <t>1009 CAROLL LN</t>
  </si>
  <si>
    <t>GRANDVIEW JUNIOR HIGH SCHOOL</t>
  </si>
  <si>
    <t>705 S 5TH ST</t>
  </si>
  <si>
    <t>DOVE ELEMENTARY SCHOOL</t>
  </si>
  <si>
    <t>0013136288</t>
  </si>
  <si>
    <t>1932 DOVE RD</t>
  </si>
  <si>
    <t>GRAPEVINE</t>
  </si>
  <si>
    <t>76051</t>
  </si>
  <si>
    <t>2702</t>
  </si>
  <si>
    <t>SILVER LAKE ELEMENTARY</t>
  </si>
  <si>
    <t>0013137583</t>
  </si>
  <si>
    <t>1301 N DOOLEY ST</t>
  </si>
  <si>
    <t>2922</t>
  </si>
  <si>
    <t>GRAPEVINE MIDDLE SCHOOL</t>
  </si>
  <si>
    <t>0013138185</t>
  </si>
  <si>
    <t>301 PONY PKWY</t>
  </si>
  <si>
    <t>TIMBERLINE ELEMENTARY SCHOOL</t>
  </si>
  <si>
    <t>0013137617</t>
  </si>
  <si>
    <t>3220 TIMBERLINE DR</t>
  </si>
  <si>
    <t>3834</t>
  </si>
  <si>
    <t>CROSS TIMBER MIDDLE SCHOOL</t>
  </si>
  <si>
    <t>0013138094</t>
  </si>
  <si>
    <t>2301 POOL RD</t>
  </si>
  <si>
    <t>4273</t>
  </si>
  <si>
    <t>GRAPEVINE ELEMENTARY SCHOOL</t>
  </si>
  <si>
    <t>0013136593</t>
  </si>
  <si>
    <t>1801 HALL JOHNSON RD</t>
  </si>
  <si>
    <t>0013137476</t>
  </si>
  <si>
    <t>4500 HERITAGE AVE</t>
  </si>
  <si>
    <t>5762</t>
  </si>
  <si>
    <t>GRAPEVINE HIGH SCHOOL</t>
  </si>
  <si>
    <t>0013137997</t>
  </si>
  <si>
    <t>3223 MUSTANG DR</t>
  </si>
  <si>
    <t>5962</t>
  </si>
  <si>
    <t>HASLET ELEMENTARY SCHOOL</t>
  </si>
  <si>
    <t>NORTHWEST INDEP SCHOOL DIST</t>
  </si>
  <si>
    <t>0011979168</t>
  </si>
  <si>
    <t>1188 Wisdom Way</t>
  </si>
  <si>
    <t>HASLET</t>
  </si>
  <si>
    <t>Tarrant County</t>
  </si>
  <si>
    <t>76052</t>
  </si>
  <si>
    <t>HURST</t>
  </si>
  <si>
    <t>76053</t>
  </si>
  <si>
    <t>SHADY OAKS ELEMENTARY SCHOOL</t>
  </si>
  <si>
    <t>1400 CAVENDER DR</t>
  </si>
  <si>
    <t>4004</t>
  </si>
  <si>
    <t>DONNA PARK ELEMENTARY SCHOOL</t>
  </si>
  <si>
    <t>1125 SCOTT DR</t>
  </si>
  <si>
    <t>4213</t>
  </si>
  <si>
    <t>HARRISON LANE ELEM SCHOOL</t>
  </si>
  <si>
    <t>1000 HARRISON LN</t>
  </si>
  <si>
    <t>5002</t>
  </si>
  <si>
    <t>HURST HILLS ELEMENTARY SCHOOL</t>
  </si>
  <si>
    <t>525 BILLIE RUTH LN</t>
  </si>
  <si>
    <t>5406</t>
  </si>
  <si>
    <t>WEST HURST ELEMENTARY SCHOOL</t>
  </si>
  <si>
    <t>501 PRECINCT LINE RD</t>
  </si>
  <si>
    <t>5417</t>
  </si>
  <si>
    <t>HURST JUNIOR HIGH SCHOOL</t>
  </si>
  <si>
    <t>500 HARMON RD</t>
  </si>
  <si>
    <t>6755</t>
  </si>
  <si>
    <t>BELLAIRE ELEMENTARY SCHOOL</t>
  </si>
  <si>
    <t>501 BELLAIRE DR</t>
  </si>
  <si>
    <t>7006</t>
  </si>
  <si>
    <t>76054</t>
  </si>
  <si>
    <t>2338</t>
  </si>
  <si>
    <t>BELL HIGH SCHOOL</t>
  </si>
  <si>
    <t>1601 BROWN TRL</t>
  </si>
  <si>
    <t>ITASCA ELEMENTARY SCHOOL</t>
  </si>
  <si>
    <t>ITASCA INDEP SCHOOL DISTRICT</t>
  </si>
  <si>
    <t>0011612637</t>
  </si>
  <si>
    <t>300 N FILES</t>
  </si>
  <si>
    <t>ITASCA</t>
  </si>
  <si>
    <t>Hill</t>
  </si>
  <si>
    <t>76055</t>
  </si>
  <si>
    <t>2333</t>
  </si>
  <si>
    <t>HILL</t>
  </si>
  <si>
    <t>ITASCA HIGH SCHOOL</t>
  </si>
  <si>
    <t>123 N COLLEGE</t>
  </si>
  <si>
    <t>ITASCA JUNIOR HIGH SCHOOL</t>
  </si>
  <si>
    <t>208 N Files</t>
  </si>
  <si>
    <t>2302</t>
  </si>
  <si>
    <t>PLUM CREEK ELEMENTARY SCHOOL</t>
  </si>
  <si>
    <t>3110</t>
  </si>
  <si>
    <t>KEENE ALTERNATIVE CENTER</t>
  </si>
  <si>
    <t>KEENE INDEP SCHOOL DISTRICT</t>
  </si>
  <si>
    <t xml:space="preserve">3625 Hwy 67 E </t>
  </si>
  <si>
    <t>KEENE</t>
  </si>
  <si>
    <t>76059</t>
  </si>
  <si>
    <t>0656</t>
  </si>
  <si>
    <t>KEENE ELEMENTARY SCHOOL</t>
  </si>
  <si>
    <t>300 E HIGHWAY 67</t>
  </si>
  <si>
    <t>1214</t>
  </si>
  <si>
    <t>WANDA R SMITH HIGH SCHOOL</t>
  </si>
  <si>
    <t>401 E 4TH ST</t>
  </si>
  <si>
    <t>KEENE JUNIOR HIGH SCHOOL</t>
  </si>
  <si>
    <t>ESC Region 11 Consortium</t>
  </si>
  <si>
    <t>JAMES A. ARTHUR INTERMEDIATE SCHOOL</t>
  </si>
  <si>
    <t>KENNEDALE INDEP SCHOOL DIST</t>
  </si>
  <si>
    <t>0011914983</t>
  </si>
  <si>
    <t>100 MISTLETOE DR</t>
  </si>
  <si>
    <t>KENNEDALE</t>
  </si>
  <si>
    <t>76060</t>
  </si>
  <si>
    <t>KENNEDALE JR HIGH SCHOOL</t>
  </si>
  <si>
    <t>930 CORRY A EDWARDS DR</t>
  </si>
  <si>
    <t>2416</t>
  </si>
  <si>
    <t>KENNEDALE HIGH SCHOOL</t>
  </si>
  <si>
    <t>901 WILDCAT WAY</t>
  </si>
  <si>
    <t>5848</t>
  </si>
  <si>
    <t>1208</t>
  </si>
  <si>
    <t>JAMES F DELANEY ELEMENTARY</t>
  </si>
  <si>
    <t>203 CLOVER LN</t>
  </si>
  <si>
    <t>ALICE PONDER ELEMENTARY SCHOOL</t>
  </si>
  <si>
    <t>101 PLEASANT RIDGE DRIVE</t>
  </si>
  <si>
    <t>MANSFIELD</t>
  </si>
  <si>
    <t>76063</t>
  </si>
  <si>
    <t>1526</t>
  </si>
  <si>
    <t>ROGENE WORLEY MIDDLE SCHOOL</t>
  </si>
  <si>
    <t>0011732625</t>
  </si>
  <si>
    <t>500 PLEASANT RIDGE DR</t>
  </si>
  <si>
    <t>1552</t>
  </si>
  <si>
    <t>MARY ORR INTERMEDIATE SCHOOL</t>
  </si>
  <si>
    <t>2900 E. BROAD STREET</t>
  </si>
  <si>
    <t>ERMA NASH ELEMENTARY SCHOOL</t>
  </si>
  <si>
    <t>0011730629</t>
  </si>
  <si>
    <t>1050 MAGNOLIA ST</t>
  </si>
  <si>
    <t>J L BOREN ELEMENTARY SCHOOL</t>
  </si>
  <si>
    <t>1401 COUNTRY CLUB DRIVE</t>
  </si>
  <si>
    <t>2629</t>
  </si>
  <si>
    <t>BROOKS WESTER MIDDLE SCHOOL</t>
  </si>
  <si>
    <t>1520 N WALNUT CREEK DR</t>
  </si>
  <si>
    <t>2912</t>
  </si>
  <si>
    <t>LORENE SMITH KIRKPATRICK ELEMENTARY</t>
  </si>
  <si>
    <t>MAYPEARL INDEP SCHOOL DISTRICT</t>
  </si>
  <si>
    <t>0012763538</t>
  </si>
  <si>
    <t>P.O. BOX 587, 1024 WEST 4TH STREET</t>
  </si>
  <si>
    <t>MAYPEARL</t>
  </si>
  <si>
    <t>76064</t>
  </si>
  <si>
    <t>MAYPEARL HIGH SCHOOL</t>
  </si>
  <si>
    <t>0012763488</t>
  </si>
  <si>
    <t>600 PHILLIPS ST</t>
  </si>
  <si>
    <t>MAYPEARL MIDDLE SCHOOL</t>
  </si>
  <si>
    <t>0012763421</t>
  </si>
  <si>
    <t>300 PANTHER LN</t>
  </si>
  <si>
    <t>MOUNTAIN PEAK ELEMENTARY</t>
  </si>
  <si>
    <t>MIDLOTHIAN SCHOOL DISTRICT</t>
  </si>
  <si>
    <t>0013410303</t>
  </si>
  <si>
    <t>5201 FM 663</t>
  </si>
  <si>
    <t>MIDLOTHIAN</t>
  </si>
  <si>
    <t>76065</t>
  </si>
  <si>
    <t>IRVIN ELEMENTARY SCHOOL</t>
  </si>
  <si>
    <t>600 S 5TH ST</t>
  </si>
  <si>
    <t>3418</t>
  </si>
  <si>
    <t>MIDLOTHIAN HIGH SCHOOL</t>
  </si>
  <si>
    <t>923 S 9TH ST</t>
  </si>
  <si>
    <t>3636</t>
  </si>
  <si>
    <t>T E BAXTER ELEMENTARY SCHOOL</t>
  </si>
  <si>
    <t>1050 PARK PLACE BLVD</t>
  </si>
  <si>
    <t>5198</t>
  </si>
  <si>
    <t>LONGBRANCH ELEMENTARY SCHOOL</t>
  </si>
  <si>
    <t>6631 FM 1387</t>
  </si>
  <si>
    <t>5223</t>
  </si>
  <si>
    <t>FRANK SEALE MIDDLE SCHOOL</t>
  </si>
  <si>
    <t>700 GEORGE HOPPER RD</t>
  </si>
  <si>
    <t>5507</t>
  </si>
  <si>
    <t>MILLSAP ELEMENTARY SCHOOL</t>
  </si>
  <si>
    <t>MILLSAP INDEP SCHOOL DISTRICT</t>
  </si>
  <si>
    <t>0011627858</t>
  </si>
  <si>
    <t>101 WILSON BEND ROAD</t>
  </si>
  <si>
    <t>MILLSAP</t>
  </si>
  <si>
    <t>Parker</t>
  </si>
  <si>
    <t>76066</t>
  </si>
  <si>
    <t>2303</t>
  </si>
  <si>
    <t>MILLSAP HIGH SCHOOL</t>
  </si>
  <si>
    <t>0011627981</t>
  </si>
  <si>
    <t>600 BULLDOG BLVD</t>
  </si>
  <si>
    <t>MINERAL WELLS ELEMENTARY (fka Travis EL)</t>
  </si>
  <si>
    <t>MINERAL WELLS INDEP SCH DIST</t>
  </si>
  <si>
    <t>0011703584</t>
  </si>
  <si>
    <t>1001 SE MARTIN LUTHER KING JR ST</t>
  </si>
  <si>
    <t>MINERAL WELLS</t>
  </si>
  <si>
    <t>PALO PINTO</t>
  </si>
  <si>
    <t>76067</t>
  </si>
  <si>
    <t>6103</t>
  </si>
  <si>
    <t>300 SW 13TH ST</t>
  </si>
  <si>
    <t>6359</t>
  </si>
  <si>
    <t>2012 SE 12TH ST</t>
  </si>
  <si>
    <t>6628</t>
  </si>
  <si>
    <t>MINERAL WELLS JR HIGH SCHOOL</t>
  </si>
  <si>
    <t>1301 SE 14TH AVE</t>
  </si>
  <si>
    <t>8544</t>
  </si>
  <si>
    <t>MINERAL WELLS HIGH SCHOOL</t>
  </si>
  <si>
    <t>3801 RAM BLVD</t>
  </si>
  <si>
    <t>9117</t>
  </si>
  <si>
    <t>PARADISE ELEMENTARY SCHOOL</t>
  </si>
  <si>
    <t>PARADISE INDEP SCHOOL DISTRICT</t>
  </si>
  <si>
    <t>0007083124</t>
  </si>
  <si>
    <t>SCHOOL HOUSE ROAD</t>
  </si>
  <si>
    <t>PARADISE</t>
  </si>
  <si>
    <t>76073</t>
  </si>
  <si>
    <t>PARADISE HIGH SCHOOL</t>
  </si>
  <si>
    <t>338 SCHOOL HOUSE ROAD</t>
  </si>
  <si>
    <t>Wise</t>
  </si>
  <si>
    <t>Wise County</t>
  </si>
  <si>
    <t>PARADISE JUNIOR HIGH SCHOOL</t>
  </si>
  <si>
    <t>SEVEN HILLS ELEMENTARY SCHOOL</t>
  </si>
  <si>
    <t>RR 1 BOX 227X</t>
  </si>
  <si>
    <t>RHOME</t>
  </si>
  <si>
    <t>76078</t>
  </si>
  <si>
    <t>SPRINGTOWN</t>
  </si>
  <si>
    <t>76082</t>
  </si>
  <si>
    <t>SPRINGTOWN HIGH SCHOOL</t>
  </si>
  <si>
    <t>SPRINGTOWN INDEP SCHOOL DIST</t>
  </si>
  <si>
    <t>0012921243</t>
  </si>
  <si>
    <t>915 West Highway 199</t>
  </si>
  <si>
    <t>SPRINGTOWN MIDDLE SCHOOL</t>
  </si>
  <si>
    <t>500 PO JO DR</t>
  </si>
  <si>
    <t>2142</t>
  </si>
  <si>
    <t>SPRINGTOWN ELEMENTARY</t>
  </si>
  <si>
    <t>VENUS PRIMARY SCHOOL</t>
  </si>
  <si>
    <t>VENUS INDEP SCHOOL DISTRICT</t>
  </si>
  <si>
    <t>0011940905</t>
  </si>
  <si>
    <t>102 STUDENT DR</t>
  </si>
  <si>
    <t>VENUS</t>
  </si>
  <si>
    <t>76084</t>
  </si>
  <si>
    <t>VENUS HIGH SCHOOL</t>
  </si>
  <si>
    <t>#12 BULLDOG DR.</t>
  </si>
  <si>
    <t>VENUS MIDDLE SCHOOL</t>
  </si>
  <si>
    <t>WEATHERFORD</t>
  </si>
  <si>
    <t>76086</t>
  </si>
  <si>
    <t>P A S S LEARNING CENTER</t>
  </si>
  <si>
    <t>WEATHERFORD INDEP SCHOOL DIST</t>
  </si>
  <si>
    <t>0001646520</t>
  </si>
  <si>
    <t>1015 JAMESON ST</t>
  </si>
  <si>
    <t>5014</t>
  </si>
  <si>
    <t>HALL MIDDLE SCHOOL</t>
  </si>
  <si>
    <t>823 S Bowie</t>
  </si>
  <si>
    <t>0439</t>
  </si>
  <si>
    <t>CURTIS ELEMENTARY SCHOOL</t>
  </si>
  <si>
    <t>501 W RUSSELL ST</t>
  </si>
  <si>
    <t>WEATHERFORD HIGH SCHOOL</t>
  </si>
  <si>
    <t>2121 BETHEL RD</t>
  </si>
  <si>
    <t>1776 TEXAS DR</t>
  </si>
  <si>
    <t>6332</t>
  </si>
  <si>
    <t>76087</t>
  </si>
  <si>
    <t>5606</t>
  </si>
  <si>
    <t>TISON MIDDLE SCHOOL</t>
  </si>
  <si>
    <t>102 MEADOW VIEW RD</t>
  </si>
  <si>
    <t>7982</t>
  </si>
  <si>
    <t>MARTIN ELEMENTARY SCHOOL</t>
  </si>
  <si>
    <t>719 N OAKRIDGE DR</t>
  </si>
  <si>
    <t>7778</t>
  </si>
  <si>
    <t>GARNER ELEMENTARY SCHOOL</t>
  </si>
  <si>
    <t>GARNER INDEP SCHOOL DISTRICT</t>
  </si>
  <si>
    <t>0011626066</t>
  </si>
  <si>
    <t>2222 GARNER SCHOOL RD</t>
  </si>
  <si>
    <t>76088</t>
  </si>
  <si>
    <t>7044</t>
  </si>
  <si>
    <t>SOUTHLAKE</t>
  </si>
  <si>
    <t>76092</t>
  </si>
  <si>
    <t>KELLER ISD</t>
  </si>
  <si>
    <t>0014296040</t>
  </si>
  <si>
    <t>3095 JOHNSON RD</t>
  </si>
  <si>
    <t>5611</t>
  </si>
  <si>
    <t>5948</t>
  </si>
  <si>
    <t>RIO VISTA HIGH SCHOOL</t>
  </si>
  <si>
    <t>RIO VISTA INDEPENDENT SCHOOL DISTRICT</t>
  </si>
  <si>
    <t>0012698312</t>
  </si>
  <si>
    <t>100 CAPPS ST</t>
  </si>
  <si>
    <t>RIO VISTA</t>
  </si>
  <si>
    <t>76093</t>
  </si>
  <si>
    <t>RIO VISTA MIDDLE SCHOOL</t>
  </si>
  <si>
    <t>0012698395</t>
  </si>
  <si>
    <t>300 E CAPPS ST</t>
  </si>
  <si>
    <t>RIO VISTA ELEMENTARY SCHOOL</t>
  </si>
  <si>
    <t>0012698270</t>
  </si>
  <si>
    <t>501 S CLEBURNE WHITNEY RD</t>
  </si>
  <si>
    <t>FORT WORTH</t>
  </si>
  <si>
    <t>76102</t>
  </si>
  <si>
    <t>CHARLES NASH ELEMENTARY SCHOOL</t>
  </si>
  <si>
    <t>FORT WORTH INDEP SCH DISTRICT</t>
  </si>
  <si>
    <t>0012048179</t>
  </si>
  <si>
    <t>401 SAMUELS AVE</t>
  </si>
  <si>
    <t>2344</t>
  </si>
  <si>
    <t>76103</t>
  </si>
  <si>
    <t>MEADOWBROOK MIDDLE SCHOOL</t>
  </si>
  <si>
    <t>0011932357</t>
  </si>
  <si>
    <t>2001 EDERVILLE RD S</t>
  </si>
  <si>
    <t>MEADOWBROOK ELEMENTARY SCHOOL</t>
  </si>
  <si>
    <t>0012047247</t>
  </si>
  <si>
    <t>4330 MEADOWBROOK DR</t>
  </si>
  <si>
    <t>SAGAMORE HILL ELEM SCHOOL</t>
  </si>
  <si>
    <t>0012057147</t>
  </si>
  <si>
    <t>701 S HUGHES AVE</t>
  </si>
  <si>
    <t>3757</t>
  </si>
  <si>
    <t>FAYETTE</t>
  </si>
  <si>
    <t>3835</t>
  </si>
  <si>
    <t>VAN ZANDT-GUINN ELEM SCHOOL</t>
  </si>
  <si>
    <t>0012060182</t>
  </si>
  <si>
    <t>501 MISSOURI AVE</t>
  </si>
  <si>
    <t>76104</t>
  </si>
  <si>
    <t>1466</t>
  </si>
  <si>
    <t>SUCCESS HIGH SCHOOL</t>
  </si>
  <si>
    <t>0012001277</t>
  </si>
  <si>
    <t>1003 W CANNON ST</t>
  </si>
  <si>
    <t>TRIMBLE TECHNICAL HIGH SCHOOL</t>
  </si>
  <si>
    <t>DE ZAVALA ELEMENTARY SCHOOL</t>
  </si>
  <si>
    <t>0012040499</t>
  </si>
  <si>
    <t>1419 COLLEGE AVE</t>
  </si>
  <si>
    <t>CARROLL PEAK ELEMENTARY SCHOOL</t>
  </si>
  <si>
    <t>0012056065</t>
  </si>
  <si>
    <t>1201 E JEFFERSON AVE</t>
  </si>
  <si>
    <t>5775</t>
  </si>
  <si>
    <t>0012047866</t>
  </si>
  <si>
    <t>2601 EVANS AVE</t>
  </si>
  <si>
    <t>6817</t>
  </si>
  <si>
    <t>MORNINGSIDE MIDDLE SCHOOL</t>
  </si>
  <si>
    <t>0011996766</t>
  </si>
  <si>
    <t>2751 MISSISSIPPI AVE</t>
  </si>
  <si>
    <t>6836</t>
  </si>
  <si>
    <t>EDWARD BRISCOE ELEMENTARY SCHOOL</t>
  </si>
  <si>
    <t>0012021648</t>
  </si>
  <si>
    <t>2751 YUMA AVE</t>
  </si>
  <si>
    <t>POLYTECHNIC HIGH SCHOOL</t>
  </si>
  <si>
    <t>0011985108</t>
  </si>
  <si>
    <t>1300 CONNER AVE</t>
  </si>
  <si>
    <t>76105</t>
  </si>
  <si>
    <t>JAMES MIDDLE SCHOOL</t>
  </si>
  <si>
    <t>0011993375</t>
  </si>
  <si>
    <t>1101 NASHVILLE AVE</t>
  </si>
  <si>
    <t>1906</t>
  </si>
  <si>
    <t>MCRAE ELEMENTARY SCHOOL</t>
  </si>
  <si>
    <t>0012047148</t>
  </si>
  <si>
    <t>3316 AVENUE N</t>
  </si>
  <si>
    <t>3434</t>
  </si>
  <si>
    <t>SS DILLOW ELEMENTARY SCHOOL</t>
  </si>
  <si>
    <t>0012041281</t>
  </si>
  <si>
    <t>4000 AVENUE N</t>
  </si>
  <si>
    <t>3536</t>
  </si>
  <si>
    <t>MAUDE I LOGAN ELEMENTARY SCHOOL</t>
  </si>
  <si>
    <t>0012046611</t>
  </si>
  <si>
    <t>2300 DILLARD ST</t>
  </si>
  <si>
    <t>T A SIMS ELEMENTARY SCHOOL</t>
  </si>
  <si>
    <t>0012057527</t>
  </si>
  <si>
    <t>3500 CRENSHAW AVE</t>
  </si>
  <si>
    <t>4019</t>
  </si>
  <si>
    <t>5003</t>
  </si>
  <si>
    <t>MITCHELL BLVD ELEMENTARY SCHOOL</t>
  </si>
  <si>
    <t>0012047635</t>
  </si>
  <si>
    <t>3601 MITCHELL BLVD</t>
  </si>
  <si>
    <t>5215</t>
  </si>
  <si>
    <t>76107</t>
  </si>
  <si>
    <t>HELBING ELEMENTARY SCHOOL</t>
  </si>
  <si>
    <t>0012045050</t>
  </si>
  <si>
    <t>3524 N CRUMP ST</t>
  </si>
  <si>
    <t>76106</t>
  </si>
  <si>
    <t>4420</t>
  </si>
  <si>
    <t>DIAMOND HILL-JARVIS HIGH SCH</t>
  </si>
  <si>
    <t>0011977147</t>
  </si>
  <si>
    <t>1411 MAYDELL ST</t>
  </si>
  <si>
    <t>4551</t>
  </si>
  <si>
    <t>MOORE ELEMENTARY SCHOOL</t>
  </si>
  <si>
    <t>0012047759</t>
  </si>
  <si>
    <t>1809 NE 36TH ST</t>
  </si>
  <si>
    <t>4607</t>
  </si>
  <si>
    <t>MEACHAM MIDDLE SCHOOL</t>
  </si>
  <si>
    <t>0011995412</t>
  </si>
  <si>
    <t>3600 WEBER ST</t>
  </si>
  <si>
    <t>4639</t>
  </si>
  <si>
    <t>W J TURNER ELEMENTARY SCHOOL</t>
  </si>
  <si>
    <t>0012059986</t>
  </si>
  <si>
    <t>3001 AZLE AVE</t>
  </si>
  <si>
    <t>KIRKPATRICK ELEMENTARY SCHOOL</t>
  </si>
  <si>
    <t>0012046454</t>
  </si>
  <si>
    <t>3229 LINCOLN AVE</t>
  </si>
  <si>
    <t>5616</t>
  </si>
  <si>
    <t>KIRKPATRICK MIDDLE SCHOOL</t>
  </si>
  <si>
    <t>0011993680</t>
  </si>
  <si>
    <t>3201 REFUGIO AVE</t>
  </si>
  <si>
    <t>5629</t>
  </si>
  <si>
    <t>WASHINGTON HEIGHTS ELEM SCHOOL</t>
  </si>
  <si>
    <t>0012060737</t>
  </si>
  <si>
    <t>3215 N HOUSTON ST</t>
  </si>
  <si>
    <t>5827</t>
  </si>
  <si>
    <t>DIAMOND HILL ELEMENTARY SCHOOL</t>
  </si>
  <si>
    <t>0012040879</t>
  </si>
  <si>
    <t>2000 DEWEY ST</t>
  </si>
  <si>
    <t>6381</t>
  </si>
  <si>
    <t>SAM ROSEN ELEMENTARY SCHOOL</t>
  </si>
  <si>
    <t>0012056388</t>
  </si>
  <si>
    <t>2613 ROOSEVELT AVE</t>
  </si>
  <si>
    <t>6823</t>
  </si>
  <si>
    <t>NORTH SIDE HIGH SCHOOL</t>
  </si>
  <si>
    <t>0011978921</t>
  </si>
  <si>
    <t>2211 MCKINLEY AVE</t>
  </si>
  <si>
    <t>ELDER MIDDLE SCHOOL</t>
  </si>
  <si>
    <t>0011992070</t>
  </si>
  <si>
    <t>709 NW 21ST ST</t>
  </si>
  <si>
    <t>8010</t>
  </si>
  <si>
    <t>MANUEL JARA ELEMENTARY SCHOOL</t>
  </si>
  <si>
    <t>0012046215</t>
  </si>
  <si>
    <t>2100 LINCOLN AVE</t>
  </si>
  <si>
    <t>8036</t>
  </si>
  <si>
    <t>METRO OPPORTUNITY SCHOOL</t>
  </si>
  <si>
    <t>0012000733</t>
  </si>
  <si>
    <t>2720 CULLEN</t>
  </si>
  <si>
    <t>JO KELLY SCHOOL</t>
  </si>
  <si>
    <t>0012000675</t>
  </si>
  <si>
    <t>201 N BAILEY AVE</t>
  </si>
  <si>
    <t>1188</t>
  </si>
  <si>
    <t>100 N UNIVERSITY DR</t>
  </si>
  <si>
    <t>1360</t>
  </si>
  <si>
    <t>TRANSITION CENTER</t>
  </si>
  <si>
    <t>NORTH HI MOUNT ELEM SCHOOL</t>
  </si>
  <si>
    <t>0012048336</t>
  </si>
  <si>
    <t>3801 W 7TH ST</t>
  </si>
  <si>
    <t>2537</t>
  </si>
  <si>
    <t>STRIPLING MIDDLE SCHOOL</t>
  </si>
  <si>
    <t>0011998374</t>
  </si>
  <si>
    <t>2100 CLOVER LN</t>
  </si>
  <si>
    <t>4316</t>
  </si>
  <si>
    <t>SOUTH HI MOUNT ELEM SCHOOL</t>
  </si>
  <si>
    <t>0012057683</t>
  </si>
  <si>
    <t>4101 BIRCHMAN AVE</t>
  </si>
  <si>
    <t>4317</t>
  </si>
  <si>
    <t>BOULEVARD HEIGHTS SCHOOL</t>
  </si>
  <si>
    <t>0012000279</t>
  </si>
  <si>
    <t>5100 EL CAMPO AVE</t>
  </si>
  <si>
    <t>4864</t>
  </si>
  <si>
    <t>ARLINGTON HEIGHTS HIGH SCHOOL</t>
  </si>
  <si>
    <t>0011975745</t>
  </si>
  <si>
    <t>4501 W ROSEDALE ST</t>
  </si>
  <si>
    <t>5427</t>
  </si>
  <si>
    <t>MIDDLE LEVEL LEARNING CENTER</t>
  </si>
  <si>
    <t>0012000881</t>
  </si>
  <si>
    <t>3813 VALENTINE ST</t>
  </si>
  <si>
    <t>5677</t>
  </si>
  <si>
    <t>COMO ELEMENTARY SCHOOL</t>
  </si>
  <si>
    <t>0012026035</t>
  </si>
  <si>
    <t>4000 HORNE ST</t>
  </si>
  <si>
    <t>6915</t>
  </si>
  <si>
    <t>COMO MONTESSORI SCHOOL</t>
  </si>
  <si>
    <t>0012027132</t>
  </si>
  <si>
    <t>4001 LITTLEPAGE ST</t>
  </si>
  <si>
    <t>6929</t>
  </si>
  <si>
    <t>76108</t>
  </si>
  <si>
    <t>NORTH ELEMENTARY SCHOOL</t>
  </si>
  <si>
    <t>WHITE SETTLEMENT IND SCH DIST</t>
  </si>
  <si>
    <t>0012640033</t>
  </si>
  <si>
    <t>9850 LEGACY DRIVE</t>
  </si>
  <si>
    <t>1324</t>
  </si>
  <si>
    <t>0012640108</t>
  </si>
  <si>
    <t>8901 WHITE SETTLEMENT RD</t>
  </si>
  <si>
    <t>WHITE SETTLEMENT</t>
  </si>
  <si>
    <t>0012639969</t>
  </si>
  <si>
    <t>7976 WHITNEY DR</t>
  </si>
  <si>
    <t>2844</t>
  </si>
  <si>
    <t>BREWER HIGH SCHOOL</t>
  </si>
  <si>
    <t>0012639910</t>
  </si>
  <si>
    <t>1025 W. LOOP 820 NORTH</t>
  </si>
  <si>
    <t>3215</t>
  </si>
  <si>
    <t>BREWER MIDDLE SCHOOL</t>
  </si>
  <si>
    <t>0012639936</t>
  </si>
  <si>
    <t>1000 S CHERRY LANE</t>
  </si>
  <si>
    <t>BLUE HAZE ELEMENTARY SCHOOL</t>
  </si>
  <si>
    <t>0012639878</t>
  </si>
  <si>
    <t>601 BLUE HAZE DR</t>
  </si>
  <si>
    <t>4061</t>
  </si>
  <si>
    <t>ALICE CARLSON LEARNING CENTER</t>
  </si>
  <si>
    <t>0012022315</t>
  </si>
  <si>
    <t>3320 W CANTEY ST</t>
  </si>
  <si>
    <t>76109</t>
  </si>
  <si>
    <t>TANGLEWOOD ELEMENTARY SCHOOL</t>
  </si>
  <si>
    <t>0012059762</t>
  </si>
  <si>
    <t>3060 OVERTON PARK DR W</t>
  </si>
  <si>
    <t>1501</t>
  </si>
  <si>
    <t>APPLIED LEARNING ACADEMY</t>
  </si>
  <si>
    <t>0011989290</t>
  </si>
  <si>
    <t>7060 Camp Bowie Blvd.</t>
  </si>
  <si>
    <t>MCLEAN MIDDLE SCHOOL</t>
  </si>
  <si>
    <t>0011994787</t>
  </si>
  <si>
    <t>3816 STADIUM DR</t>
  </si>
  <si>
    <t>WESTCLIFF ELEMENTARY SCHOOL</t>
  </si>
  <si>
    <t>0012060885</t>
  </si>
  <si>
    <t>4300 CLAY AVE</t>
  </si>
  <si>
    <t>5224</t>
  </si>
  <si>
    <t>LILY B CLAYTON ELEMENTARY SCHOOL</t>
  </si>
  <si>
    <t>0012024931</t>
  </si>
  <si>
    <t>2000 PARK PLACE AVE</t>
  </si>
  <si>
    <t>76110</t>
  </si>
  <si>
    <t>DAGGETT MIDDLE SCHOOL</t>
  </si>
  <si>
    <t>0011989928</t>
  </si>
  <si>
    <t>1108 CARLOCK ST</t>
  </si>
  <si>
    <t>1946</t>
  </si>
  <si>
    <t>DAGGETT ELEMENTARY SCHOOL</t>
  </si>
  <si>
    <t>0012038428</t>
  </si>
  <si>
    <t>958 PAGE AVE</t>
  </si>
  <si>
    <t>2627</t>
  </si>
  <si>
    <t>PASCHAL HIGH SCHOOL</t>
  </si>
  <si>
    <t>0011984572</t>
  </si>
  <si>
    <t>3001 FOREST PARK BLVD</t>
  </si>
  <si>
    <t>2828</t>
  </si>
  <si>
    <t>4621</t>
  </si>
  <si>
    <t>WORTH HEIGHTS ELEM SCHOOL</t>
  </si>
  <si>
    <t>0012062162</t>
  </si>
  <si>
    <t>519 E BUTLER ST</t>
  </si>
  <si>
    <t>5522</t>
  </si>
  <si>
    <t>RICHARD J WILSON ELEMENTARY SCHOOL</t>
  </si>
  <si>
    <t>0012061933</t>
  </si>
  <si>
    <t>900 W FOGG ST</t>
  </si>
  <si>
    <t>6127</t>
  </si>
  <si>
    <t>GEORGE CLARKE ELEMENTARY SCHOOL</t>
  </si>
  <si>
    <t>0012024790</t>
  </si>
  <si>
    <t>3300 S HENDERSON ST</t>
  </si>
  <si>
    <t>VERSIA WILLIAMS ELEMENTARY SCHOOL</t>
  </si>
  <si>
    <t>0012061859</t>
  </si>
  <si>
    <t>901 BAURLINE ST</t>
  </si>
  <si>
    <t>76111</t>
  </si>
  <si>
    <t>1023</t>
  </si>
  <si>
    <t>OAKHURST ELEMENTARY SCHOOL</t>
  </si>
  <si>
    <t>0012055257</t>
  </si>
  <si>
    <t>2700 YUCCA AVE</t>
  </si>
  <si>
    <t>2532</t>
  </si>
  <si>
    <t>RIVERSIDE MIDDLE SCHOOL</t>
  </si>
  <si>
    <t>0011997095</t>
  </si>
  <si>
    <t>1600 BOLTON ST</t>
  </si>
  <si>
    <t>2601</t>
  </si>
  <si>
    <t>2701 KIMBO RD</t>
  </si>
  <si>
    <t>CARTER-RIVERSIDE HIGH SCHOOL</t>
  </si>
  <si>
    <t>0011975943</t>
  </si>
  <si>
    <t>3301 YUCCA AVE</t>
  </si>
  <si>
    <t>4836</t>
  </si>
  <si>
    <t>SPRINGDALE ELEMENTARY SCHOOL</t>
  </si>
  <si>
    <t>0012059176</t>
  </si>
  <si>
    <t>3207 HOLLIS ST</t>
  </si>
  <si>
    <t>5013</t>
  </si>
  <si>
    <t>RIVERSIDE APPLIED LEARNING CTR</t>
  </si>
  <si>
    <t>0012056354</t>
  </si>
  <si>
    <t>3600 FOSSIL DR</t>
  </si>
  <si>
    <t>5329</t>
  </si>
  <si>
    <t>6016</t>
  </si>
  <si>
    <t>EASTERN HILLS HIGH SCHOOL</t>
  </si>
  <si>
    <t>0013221973</t>
  </si>
  <si>
    <t>5701 SHELTON ST</t>
  </si>
  <si>
    <t>76112</t>
  </si>
  <si>
    <t>EASTERN HILLS ELEM SCHOOL</t>
  </si>
  <si>
    <t>0012041604</t>
  </si>
  <si>
    <t>5917 SHELTON ST</t>
  </si>
  <si>
    <t>3933</t>
  </si>
  <si>
    <t>ATWOOD MACDONALD ELEM SCHOOL</t>
  </si>
  <si>
    <t>0012046918</t>
  </si>
  <si>
    <t>1850 BARRON LN</t>
  </si>
  <si>
    <t>4230</t>
  </si>
  <si>
    <t>76120</t>
  </si>
  <si>
    <t>EAST HANDLEY ELEMENTARY SCHOOL</t>
  </si>
  <si>
    <t>0012041505</t>
  </si>
  <si>
    <t>2617 MIMS ST</t>
  </si>
  <si>
    <t>5713</t>
  </si>
  <si>
    <t>HANDLEY MIDDLE SCHOOL</t>
  </si>
  <si>
    <t>0011993276</t>
  </si>
  <si>
    <t>2801 PATINO RD</t>
  </si>
  <si>
    <t>6112</t>
  </si>
  <si>
    <t>WEST HANDLEY ELEMENTARY SCHOOL</t>
  </si>
  <si>
    <t>0012061057</t>
  </si>
  <si>
    <t>2749 PUTNAM ST</t>
  </si>
  <si>
    <t>6513</t>
  </si>
  <si>
    <t>MAUDRIE WALTON ELEMENTARY SCHOOL</t>
  </si>
  <si>
    <t>0012060364</t>
  </si>
  <si>
    <t>5816 RICKENBACKER PL</t>
  </si>
  <si>
    <t>7911</t>
  </si>
  <si>
    <t>DUNBAR HIGH SCHOOL</t>
  </si>
  <si>
    <t>0011977766</t>
  </si>
  <si>
    <t>5700 RAMEY AVE</t>
  </si>
  <si>
    <t>76114</t>
  </si>
  <si>
    <t>2669</t>
  </si>
  <si>
    <t>1812</t>
  </si>
  <si>
    <t>3737</t>
  </si>
  <si>
    <t>3923</t>
  </si>
  <si>
    <t>BURTON HILL ELEMENTARY SCHOOL</t>
  </si>
  <si>
    <t>0012022067</t>
  </si>
  <si>
    <t>519 BURTON HILL RD</t>
  </si>
  <si>
    <t>4242</t>
  </si>
  <si>
    <t>76115</t>
  </si>
  <si>
    <t>ROSEMONT MIDDLE SCHOOL</t>
  </si>
  <si>
    <t>0011997301</t>
  </si>
  <si>
    <t>1501 W SEMINARY DR</t>
  </si>
  <si>
    <t>1144</t>
  </si>
  <si>
    <t>HUBBARD HEIGHT ELEMENTARY SCH</t>
  </si>
  <si>
    <t>0001647916</t>
  </si>
  <si>
    <t>1333 W SPURGEON ST</t>
  </si>
  <si>
    <t>CARTER PARK ELEMENTARY SCHOOL</t>
  </si>
  <si>
    <t>0012022562</t>
  </si>
  <si>
    <t>1204 E BROADUS AVE</t>
  </si>
  <si>
    <t>2823</t>
  </si>
  <si>
    <t>WESTERN HILLS ELEMENTARY SCH</t>
  </si>
  <si>
    <t>0012061495</t>
  </si>
  <si>
    <t>2805 LAREDO DR</t>
  </si>
  <si>
    <t>76116</t>
  </si>
  <si>
    <t>3154</t>
  </si>
  <si>
    <t>M L PHILLIPS ELEMENTARY SCHOOL</t>
  </si>
  <si>
    <t>0012056156</t>
  </si>
  <si>
    <t>3020 BIGHAM BLVD</t>
  </si>
  <si>
    <t>4308</t>
  </si>
  <si>
    <t>MONNIG MIDDLE SCHOOL</t>
  </si>
  <si>
    <t>0011996246</t>
  </si>
  <si>
    <t>3136 BIGHAM BLVD</t>
  </si>
  <si>
    <t>LEONARD MIDDLE SCHOOL</t>
  </si>
  <si>
    <t>0011994092</t>
  </si>
  <si>
    <t>8900 CHAPIN RD</t>
  </si>
  <si>
    <t>6606</t>
  </si>
  <si>
    <t>WAVERLY PARK ELEMENTARY SCHOOL</t>
  </si>
  <si>
    <t>0012060802</t>
  </si>
  <si>
    <t>3604 CIMMARON TRL</t>
  </si>
  <si>
    <t>6851</t>
  </si>
  <si>
    <t>WESTERN HILLS HIGH SCHOOL</t>
  </si>
  <si>
    <t>0011987187</t>
  </si>
  <si>
    <t>3600 BOSTON AVE</t>
  </si>
  <si>
    <t>6928</t>
  </si>
  <si>
    <t>INTERNATIONAL NEWCOMER ACADEMY</t>
  </si>
  <si>
    <t>0012000543</t>
  </si>
  <si>
    <t>RIDGLEA HILLS ELEM SCHOOL</t>
  </si>
  <si>
    <t>0012056297</t>
  </si>
  <si>
    <t>6817 CUMBERLAND RD</t>
  </si>
  <si>
    <t>9101</t>
  </si>
  <si>
    <t>LUELLA MERRETT ELEMENTARY SCHOOL</t>
  </si>
  <si>
    <t>0012047536</t>
  </si>
  <si>
    <t>7325 KERMIT AVE</t>
  </si>
  <si>
    <t>9434</t>
  </si>
  <si>
    <t>HALTOM CITY</t>
  </si>
  <si>
    <t>76117</t>
  </si>
  <si>
    <t>4107</t>
  </si>
  <si>
    <t>4216</t>
  </si>
  <si>
    <t>4827</t>
  </si>
  <si>
    <t>NATHA HOWELL ELEMENTARY SCHOOL</t>
  </si>
  <si>
    <t>0012045274</t>
  </si>
  <si>
    <t>1324 KINGS HWY</t>
  </si>
  <si>
    <t>5809</t>
  </si>
  <si>
    <t>76118</t>
  </si>
  <si>
    <t>76119</t>
  </si>
  <si>
    <t>J. Martin Jacquet Middle School</t>
  </si>
  <si>
    <t>0011990850</t>
  </si>
  <si>
    <t>2501 STALCUP RD</t>
  </si>
  <si>
    <t>1537</t>
  </si>
  <si>
    <t>SUNRISE-MCMILLAN ELEMENTARY SCHOOL</t>
  </si>
  <si>
    <t>0012059473</t>
  </si>
  <si>
    <t>3409 STALCUP RD</t>
  </si>
  <si>
    <t>1732</t>
  </si>
  <si>
    <t>A M PATE ELEMENTARY SCHOOL</t>
  </si>
  <si>
    <t>0012055976</t>
  </si>
  <si>
    <t>3800 ANGLIN DR</t>
  </si>
  <si>
    <t>2126</t>
  </si>
  <si>
    <t>2864</t>
  </si>
  <si>
    <t>OAKLAWN ELEMENTARY SCHOOL</t>
  </si>
  <si>
    <t>0012055661</t>
  </si>
  <si>
    <t>3220 HARDEMAN ST</t>
  </si>
  <si>
    <t>3333</t>
  </si>
  <si>
    <t>GLENCREST 6TH GR MIDDLE SCHOOL</t>
  </si>
  <si>
    <t>0011992526</t>
  </si>
  <si>
    <t>4801 EASTLINE DR</t>
  </si>
  <si>
    <t>4603</t>
  </si>
  <si>
    <t>GLEN PARK ELEMENTARY SCHOOL</t>
  </si>
  <si>
    <t>0012043055</t>
  </si>
  <si>
    <t>3601 PECOS ST</t>
  </si>
  <si>
    <t>4951</t>
  </si>
  <si>
    <t>W M GREEN ELEMENTARY SCHOOL</t>
  </si>
  <si>
    <t>0012043386</t>
  </si>
  <si>
    <t>4612 DAVID STRICKLAND RD</t>
  </si>
  <si>
    <t>5204</t>
  </si>
  <si>
    <t>O D WYATT HIGH SCHOOL</t>
  </si>
  <si>
    <t>0011987815</t>
  </si>
  <si>
    <t>2400 E SEMINARY DR</t>
  </si>
  <si>
    <t>5502</t>
  </si>
  <si>
    <t>FOREST OAK MIDDLE SCHOOL</t>
  </si>
  <si>
    <t>0011992302</t>
  </si>
  <si>
    <t>3221 PECOS ST</t>
  </si>
  <si>
    <t>STEPHENS</t>
  </si>
  <si>
    <t>5756</t>
  </si>
  <si>
    <t>5921</t>
  </si>
  <si>
    <t>HARLEAN BEAL ELEMENTARY SCHOOL</t>
  </si>
  <si>
    <t>0012020913</t>
  </si>
  <si>
    <t>5615 FOREST HILL DR</t>
  </si>
  <si>
    <t>6706</t>
  </si>
  <si>
    <t>DAVID K SELLARS ELEMENTARY SCHOOL</t>
  </si>
  <si>
    <t>0012057378</t>
  </si>
  <si>
    <t>4200 DORSEY ST</t>
  </si>
  <si>
    <t>7408</t>
  </si>
  <si>
    <t>BILL J ELLIOTT ELEMENTARY SCHOOL</t>
  </si>
  <si>
    <t>0012042024</t>
  </si>
  <si>
    <t>2501 COOKS LN</t>
  </si>
  <si>
    <t>76123</t>
  </si>
  <si>
    <t>BENBROOK ELEMENTARY SCHOOL</t>
  </si>
  <si>
    <t>0012021291</t>
  </si>
  <si>
    <t>800 MERCEDES ST</t>
  </si>
  <si>
    <t>76126</t>
  </si>
  <si>
    <t>2527</t>
  </si>
  <si>
    <t>WESTPARK ELEMENTARY SCHOOL</t>
  </si>
  <si>
    <t>0012061727</t>
  </si>
  <si>
    <t>10117 WESTPARK DR</t>
  </si>
  <si>
    <t>0001</t>
  </si>
  <si>
    <t>WEDGEWOOD SIXTH GRADE SCHOOL</t>
  </si>
  <si>
    <t>0011998820</t>
  </si>
  <si>
    <t>4212 BELDEN AVE</t>
  </si>
  <si>
    <t>76132</t>
  </si>
  <si>
    <t>1605</t>
  </si>
  <si>
    <t>4108</t>
  </si>
  <si>
    <t>7100</t>
  </si>
  <si>
    <t>SOUTH HILLS ELEMENTARY SCHOOL</t>
  </si>
  <si>
    <t>0012059077</t>
  </si>
  <si>
    <t>3009 BILGLADE RD</t>
  </si>
  <si>
    <t>76133</t>
  </si>
  <si>
    <t>1618</t>
  </si>
  <si>
    <t>2021</t>
  </si>
  <si>
    <t>WESTCREEK ELEMENTARY SCHOOL</t>
  </si>
  <si>
    <t>0012060943</t>
  </si>
  <si>
    <t>3401 WALTON AVE</t>
  </si>
  <si>
    <t>BRUCE SHULKEY ELEMENTARY SCHOOL</t>
  </si>
  <si>
    <t>0012057444</t>
  </si>
  <si>
    <t>5533 WHITMAN AVE</t>
  </si>
  <si>
    <t>WEDGEWOOD MIDDLE SCHOOL</t>
  </si>
  <si>
    <t>0011998648</t>
  </si>
  <si>
    <t>3909 WILKIE WAY</t>
  </si>
  <si>
    <t>2859</t>
  </si>
  <si>
    <t>6101 MCCART AVE</t>
  </si>
  <si>
    <t>J.T. STEVENS ELEMENTARY SCHOOL</t>
  </si>
  <si>
    <t>0012059333</t>
  </si>
  <si>
    <t>6161 WRIGLEY WAY</t>
  </si>
  <si>
    <t>3544</t>
  </si>
  <si>
    <t>SOUTHWEST HIGH SCHOOL</t>
  </si>
  <si>
    <t>0011985819</t>
  </si>
  <si>
    <t>4100 ALTAMESA BLVD</t>
  </si>
  <si>
    <t>5420</t>
  </si>
  <si>
    <t>WOODWAY ELEMENTARY SCHOOL</t>
  </si>
  <si>
    <t>0012062030</t>
  </si>
  <si>
    <t>6701 WOODWAY DR</t>
  </si>
  <si>
    <t>GREENBRIAR ELEMENTARY SCHOOL</t>
  </si>
  <si>
    <t>1605 GRADY LEE ST</t>
  </si>
  <si>
    <t>76134</t>
  </si>
  <si>
    <t>1115</t>
  </si>
  <si>
    <t>E RAY ELEMENTARY SCHOOL</t>
  </si>
  <si>
    <t>EVERMAN INDEP SCHOOL DISTRICT</t>
  </si>
  <si>
    <t>0010839066</t>
  </si>
  <si>
    <t>7309 SHERIDAN RD</t>
  </si>
  <si>
    <t>LAKE WORTH HIGH SCHOOL</t>
  </si>
  <si>
    <t>LAKE WORTH INDEP SCH DISTRICT</t>
  </si>
  <si>
    <t>0011623055</t>
  </si>
  <si>
    <t>4210 BOAT CLUB RD</t>
  </si>
  <si>
    <t>LAKE WORTH</t>
  </si>
  <si>
    <t>76135</t>
  </si>
  <si>
    <t>N A HOWRY INTERMEDIATE SCHOOL</t>
  </si>
  <si>
    <t>4000 DAKOTA TRL</t>
  </si>
  <si>
    <t>6805 TELEPHONE RD</t>
  </si>
  <si>
    <t>EFFIE MORRIS ELEMENTARY SCHOOL</t>
  </si>
  <si>
    <t>3801 MERRITT DR</t>
  </si>
  <si>
    <t>3505</t>
  </si>
  <si>
    <t>FOSSIL HILL MIDDLE SCHOOL</t>
  </si>
  <si>
    <t>3821 STAGHORN CIR S</t>
  </si>
  <si>
    <t>76137</t>
  </si>
  <si>
    <t>1008</t>
  </si>
  <si>
    <t>KELLER COLLEGIATE ACADEMY</t>
  </si>
  <si>
    <t>3901 SUMMERFIELDS BLVD</t>
  </si>
  <si>
    <t>1086</t>
  </si>
  <si>
    <t>PARKVIEW ELEMENTARY SCHOOL</t>
  </si>
  <si>
    <t>6900 BAYBERRY DR</t>
  </si>
  <si>
    <t>1740</t>
  </si>
  <si>
    <t>PARK GLEN ELEMENTARY SCHOOL</t>
  </si>
  <si>
    <t>5100 GLEN CANYON RD</t>
  </si>
  <si>
    <t>SOUDER ELEMENTARY SCHOOL</t>
  </si>
  <si>
    <t>201 N FOREST HILL DR</t>
  </si>
  <si>
    <t>EVERMAN</t>
  </si>
  <si>
    <t>76140</t>
  </si>
  <si>
    <t>HOMMEL ELEMENTARY SCHOOL</t>
  </si>
  <si>
    <t>308 W ENON AVE</t>
  </si>
  <si>
    <t>3814</t>
  </si>
  <si>
    <t>BISHOP ELEMENTARY SCHOOL</t>
  </si>
  <si>
    <t>501 VAUGHN AVE</t>
  </si>
  <si>
    <t>3845</t>
  </si>
  <si>
    <t>8901 OAK GROVE RD</t>
  </si>
  <si>
    <t>EVERMAN HIGH SCHOOL</t>
  </si>
  <si>
    <t>1000 S RACE ST</t>
  </si>
  <si>
    <t>5216</t>
  </si>
  <si>
    <t>WHITLEY ROAD ELEMENTARY SCHOOL</t>
  </si>
  <si>
    <t>7600 WHITLEY RD</t>
  </si>
  <si>
    <t>WATAUGA</t>
  </si>
  <si>
    <t>76148</t>
  </si>
  <si>
    <t>1211</t>
  </si>
  <si>
    <t>3140</t>
  </si>
  <si>
    <t>76179</t>
  </si>
  <si>
    <t>SAGINAW</t>
  </si>
  <si>
    <t>3900</t>
  </si>
  <si>
    <t>4436</t>
  </si>
  <si>
    <t>76131</t>
  </si>
  <si>
    <t>NORTH RICHLAND HILLS</t>
  </si>
  <si>
    <t>76180</t>
  </si>
  <si>
    <t>GREEN VALLEY ELEMENTARY SCHOOL</t>
  </si>
  <si>
    <t>NORTH RIDGE ELEMENTARY SCHOOL</t>
  </si>
  <si>
    <t>2818</t>
  </si>
  <si>
    <t>3301</t>
  </si>
  <si>
    <t>4957</t>
  </si>
  <si>
    <t>5515</t>
  </si>
  <si>
    <t>2630</t>
  </si>
  <si>
    <t>4011</t>
  </si>
  <si>
    <t>76205</t>
  </si>
  <si>
    <t>6120</t>
  </si>
  <si>
    <t>RIVERA ELEMENTARY SCHOOL</t>
  </si>
  <si>
    <t>76207</t>
  </si>
  <si>
    <t>2017</t>
  </si>
  <si>
    <t>76208</t>
  </si>
  <si>
    <t>711 W Stadium Dr</t>
  </si>
  <si>
    <t>1049 W Bypass Hwy 287</t>
  </si>
  <si>
    <t>ARGYLE</t>
  </si>
  <si>
    <t>76226</t>
  </si>
  <si>
    <t>CLAY</t>
  </si>
  <si>
    <t>Montague</t>
  </si>
  <si>
    <t>76230</t>
  </si>
  <si>
    <t>GOLD BURG HIGH SCHOOL</t>
  </si>
  <si>
    <t>EDUCATION SERV CTR-REGION 9</t>
  </si>
  <si>
    <t>0011892379</t>
  </si>
  <si>
    <t>MONTAGUE</t>
  </si>
  <si>
    <t>0012919700</t>
  </si>
  <si>
    <t>108 Hargrove Street</t>
  </si>
  <si>
    <t>COOKE</t>
  </si>
  <si>
    <t>76238</t>
  </si>
  <si>
    <t>FORESTBURG SCHOOL</t>
  </si>
  <si>
    <t>0012806980</t>
  </si>
  <si>
    <t>F M ROAD 455</t>
  </si>
  <si>
    <t>FORESTBURG</t>
  </si>
  <si>
    <t>76239</t>
  </si>
  <si>
    <t>Gainesville Intermediate School</t>
  </si>
  <si>
    <t>GAINESVILLE INDEP SCHOOL DIST</t>
  </si>
  <si>
    <t>0009997263</t>
  </si>
  <si>
    <t>2100 N GRAND AVE</t>
  </si>
  <si>
    <t>GAINESVILLE</t>
  </si>
  <si>
    <t>Cooke</t>
  </si>
  <si>
    <t>76240</t>
  </si>
  <si>
    <t>2346</t>
  </si>
  <si>
    <t>3299</t>
  </si>
  <si>
    <t>3416</t>
  </si>
  <si>
    <t>EDISON ELEMENTARY SCHOOL</t>
  </si>
  <si>
    <t>#1 EDISON DR</t>
  </si>
  <si>
    <t>5199</t>
  </si>
  <si>
    <t>5412</t>
  </si>
  <si>
    <t>0015326374</t>
  </si>
  <si>
    <t>9307</t>
  </si>
  <si>
    <t>JUSTIN</t>
  </si>
  <si>
    <t>76247</t>
  </si>
  <si>
    <t>NORTHWEST HIGH SCHOOL</t>
  </si>
  <si>
    <t>RR 2 BOX 42</t>
  </si>
  <si>
    <t>9604</t>
  </si>
  <si>
    <t>JUSTIN ELEMENTARY SCHOOL</t>
  </si>
  <si>
    <t>425 BOSS RANGE RD</t>
  </si>
  <si>
    <t>9679</t>
  </si>
  <si>
    <t>SHADY GROVE ELEMENTARY SCHOOL</t>
  </si>
  <si>
    <t>1400 SARAH BROOKS DR</t>
  </si>
  <si>
    <t>KELLER</t>
  </si>
  <si>
    <t>76248</t>
  </si>
  <si>
    <t>2006</t>
  </si>
  <si>
    <t>KELLER MIDDLE SCHOOL</t>
  </si>
  <si>
    <t>300 N COLLEGE ST</t>
  </si>
  <si>
    <t>3451</t>
  </si>
  <si>
    <t>BEAR CREEK INTERMEDIATE SCHOOL</t>
  </si>
  <si>
    <t>801 BEAR CREEK PKWY</t>
  </si>
  <si>
    <t>2824</t>
  </si>
  <si>
    <t>WILLIS LANE ELEMENTARY</t>
  </si>
  <si>
    <t>1620 WILLIS LN</t>
  </si>
  <si>
    <t>3126</t>
  </si>
  <si>
    <t>KELLER HARVEL ELEMENTARY SCHOOL</t>
  </si>
  <si>
    <t>635 NORMA LN</t>
  </si>
  <si>
    <t>3805</t>
  </si>
  <si>
    <t>KELLER HIGH SCHOOL</t>
  </si>
  <si>
    <t>601 N PATE ORR RD</t>
  </si>
  <si>
    <t>4299</t>
  </si>
  <si>
    <t>FOSSIL RIDGE HIGH SCHOOL</t>
  </si>
  <si>
    <t>4101 THOMPSON RD</t>
  </si>
  <si>
    <t>76244</t>
  </si>
  <si>
    <t>4001 THOMPSON RD</t>
  </si>
  <si>
    <t>9423</t>
  </si>
  <si>
    <t>KRUM</t>
  </si>
  <si>
    <t>76249</t>
  </si>
  <si>
    <t>KRUM HIGH SCHOOL</t>
  </si>
  <si>
    <t>KRUM INDEP SCHOOL DISTRICT</t>
  </si>
  <si>
    <t>700-A BOBCAT BLVD</t>
  </si>
  <si>
    <t>KRUM MIDDLE SCHOOL</t>
  </si>
  <si>
    <t>805 East McCart</t>
  </si>
  <si>
    <t>LINDSAY ELEMENTARY SCHOOLV</t>
  </si>
  <si>
    <t>LINDSAY INDEP SCHOOL DISTRICT</t>
  </si>
  <si>
    <t>500 W 6TH ST</t>
  </si>
  <si>
    <t>LINDSAY</t>
  </si>
  <si>
    <t>76250</t>
  </si>
  <si>
    <t>0145</t>
  </si>
  <si>
    <t>MONTAGUE ELEMENTARY SCHOOL</t>
  </si>
  <si>
    <t>MONTAGUE I.S.D.</t>
  </si>
  <si>
    <t>76251</t>
  </si>
  <si>
    <t>MUENSTER</t>
  </si>
  <si>
    <t>76252</t>
  </si>
  <si>
    <t>MUENSTER ELEMENTARY SCHOOL</t>
  </si>
  <si>
    <t>MUENSTER INDEP SCHOOL DISTRICT</t>
  </si>
  <si>
    <t>135 W 7TH ST</t>
  </si>
  <si>
    <t>MUENSTER HIGH SCHOOL</t>
  </si>
  <si>
    <t>0014069140</t>
  </si>
  <si>
    <t>NOCONA ELEMENTARY SCHOOL</t>
  </si>
  <si>
    <t>NOCONA INDEP SCHOOL DISTRICT</t>
  </si>
  <si>
    <t>0012877841</t>
  </si>
  <si>
    <t>300 MONTAGUE ST</t>
  </si>
  <si>
    <t>NOCONA</t>
  </si>
  <si>
    <t>76255</t>
  </si>
  <si>
    <t>NOCONA HIGH SCHOOL</t>
  </si>
  <si>
    <t>0012877973</t>
  </si>
  <si>
    <t>1012 CLAY STREET</t>
  </si>
  <si>
    <t>NOCONA MIDDLE SCHOOL</t>
  </si>
  <si>
    <t>0012877932</t>
  </si>
  <si>
    <t>COTTONWOOD STREET</t>
  </si>
  <si>
    <t>PRAIRIE VALLEY ELEMENTARY SCH</t>
  </si>
  <si>
    <t>PRAIRIE VALLEY INDEP SCH DIST</t>
  </si>
  <si>
    <t>HIGHWAY 103</t>
  </si>
  <si>
    <t>PRAIRIE VALLEY HIGH SCHOOL</t>
  </si>
  <si>
    <t>Pilot Point Intermediate School-Gee Campus</t>
  </si>
  <si>
    <t>PILOT POINT SCHOOL DISTRICT</t>
  </si>
  <si>
    <t>0012665543</t>
  </si>
  <si>
    <t>501 E Carroll</t>
  </si>
  <si>
    <t>PILOT POINT</t>
  </si>
  <si>
    <t>76258</t>
  </si>
  <si>
    <t>9256</t>
  </si>
  <si>
    <t>PILOT POINT MIDDLE SCHOOL-SELZ CAMPUS</t>
  </si>
  <si>
    <t>0012665535</t>
  </si>
  <si>
    <t>828 S HARRISON ST</t>
  </si>
  <si>
    <t>PILOT POINT ELEM SCHOOL</t>
  </si>
  <si>
    <t>0012665519</t>
  </si>
  <si>
    <t>829 S JEFFERSON ST</t>
  </si>
  <si>
    <t>9588</t>
  </si>
  <si>
    <t>PONDER ELEMENTARY SCHOOL</t>
  </si>
  <si>
    <t>PONDER INDEP SCHOOL DISTRICT</t>
  </si>
  <si>
    <t>0012184792</t>
  </si>
  <si>
    <t>401 W BAILEY STREET</t>
  </si>
  <si>
    <t>PONDER</t>
  </si>
  <si>
    <t>76259</t>
  </si>
  <si>
    <t>PONDER HIGH SCHOOL</t>
  </si>
  <si>
    <t>300 W BAILEY STREET</t>
  </si>
  <si>
    <t>RINGGOLD ELEMENTARY SCHOOL</t>
  </si>
  <si>
    <t>100 VILLAGE TRL</t>
  </si>
  <si>
    <t>ROANOKE</t>
  </si>
  <si>
    <t>76262</t>
  </si>
  <si>
    <t>8398</t>
  </si>
  <si>
    <t>1401 LANCELOT</t>
  </si>
  <si>
    <t>S &amp; S ELEMENTARY SCHOOL</t>
  </si>
  <si>
    <t>S &amp; S C.I.S.D.</t>
  </si>
  <si>
    <t>0012911160</t>
  </si>
  <si>
    <t>4217 Elementary Drive</t>
  </si>
  <si>
    <t>Southmayd</t>
  </si>
  <si>
    <t>76268</t>
  </si>
  <si>
    <t>SADLER</t>
  </si>
  <si>
    <t>76264</t>
  </si>
  <si>
    <t>S &amp; S HIGH SCHOOL</t>
  </si>
  <si>
    <t>0012911418</t>
  </si>
  <si>
    <t>404 S. MAIN</t>
  </si>
  <si>
    <t>S &amp; S MIDDLE SCHOOL</t>
  </si>
  <si>
    <t>0012911509</t>
  </si>
  <si>
    <t>200 RAM DR</t>
  </si>
  <si>
    <t>SAINT JO ELEMENTARY SCHOOL</t>
  </si>
  <si>
    <t>SAINT JO INDEP SCHOOL DISTRICT</t>
  </si>
  <si>
    <t>503 E EVANS ST</t>
  </si>
  <si>
    <t>SAINT JO</t>
  </si>
  <si>
    <t>76265</t>
  </si>
  <si>
    <t>SAINT JO HIGH SCHOOL</t>
  </si>
  <si>
    <t>CHISHOLM TRAIL ELEM SCHOOL</t>
  </si>
  <si>
    <t>SANGER INDEP SCHOOL DISTRICT</t>
  </si>
  <si>
    <t>812 KEATON RD NORTH</t>
  </si>
  <si>
    <t>SANGER</t>
  </si>
  <si>
    <t>76266</t>
  </si>
  <si>
    <t>SANGER HIGH SCHOOL</t>
  </si>
  <si>
    <t>100 INDIAN LN</t>
  </si>
  <si>
    <t>SANGER MIDDLE SCHOOL</t>
  </si>
  <si>
    <t>105 BERRY ST.</t>
  </si>
  <si>
    <t>SLIDELL JR/SR HIGH SCHOOL</t>
  </si>
  <si>
    <t>SLIDELL INDEP SCHOOL DISTRICT</t>
  </si>
  <si>
    <t>0013053855</t>
  </si>
  <si>
    <t>#1 GREYHOUND LANE</t>
  </si>
  <si>
    <t>P.O. BOX 69</t>
  </si>
  <si>
    <t>SLIDELL</t>
  </si>
  <si>
    <t>76267</t>
  </si>
  <si>
    <t>TIOGA Elementary Middle School</t>
  </si>
  <si>
    <t>TIOGA INDEPENDENT SCHOOL DISTRICT</t>
  </si>
  <si>
    <t>0014818900</t>
  </si>
  <si>
    <t>405 FLORENCE ST</t>
  </si>
  <si>
    <t>TIOGA</t>
  </si>
  <si>
    <t>76271</t>
  </si>
  <si>
    <t>VALLEY VIEW INDEP SCHOOL DIST</t>
  </si>
  <si>
    <t>0007374309</t>
  </si>
  <si>
    <t>712 S LEE ST</t>
  </si>
  <si>
    <t>VALLEY VIEW</t>
  </si>
  <si>
    <t>76272</t>
  </si>
  <si>
    <t>9716</t>
  </si>
  <si>
    <t>VALLEY VIEW HIGH SCHOOL</t>
  </si>
  <si>
    <t>802 S LEE ST</t>
  </si>
  <si>
    <t>WHITESBORO INTERMEDIATE SCHOOL</t>
  </si>
  <si>
    <t>WHITESBORO INDEP SCHOOL DIST</t>
  </si>
  <si>
    <t>211 N COLLEGE STREET</t>
  </si>
  <si>
    <t>WHITESBORO</t>
  </si>
  <si>
    <t>76273</t>
  </si>
  <si>
    <t>115 4TH ST</t>
  </si>
  <si>
    <t>WHITESBORO HIGH SCHOOL</t>
  </si>
  <si>
    <t>WHITESBORO MIDDLE  SCHOOL</t>
  </si>
  <si>
    <t>HARRELL CENTER</t>
  </si>
  <si>
    <t>WICHITA FALLS INDEPENDENT SCHOOL DISTRICT</t>
  </si>
  <si>
    <t>0011887239</t>
  </si>
  <si>
    <t>3115 5TH ST</t>
  </si>
  <si>
    <t>WICHITA FALLS</t>
  </si>
  <si>
    <t>WICHITA</t>
  </si>
  <si>
    <t>76301</t>
  </si>
  <si>
    <t>1822</t>
  </si>
  <si>
    <t>DENVER ALTERNATIVE CENTER</t>
  </si>
  <si>
    <t>1823 5TH ST</t>
  </si>
  <si>
    <t>2119</t>
  </si>
  <si>
    <t>CARRIGAN CENTER</t>
  </si>
  <si>
    <t>1609 BLONDE ST</t>
  </si>
  <si>
    <t>76302</t>
  </si>
  <si>
    <t>BONHAM ELEMENTARY SCHOOL</t>
  </si>
  <si>
    <t>FAIN ELEMENTARY SCHOOL</t>
  </si>
  <si>
    <t>1562 NORMAN ST</t>
  </si>
  <si>
    <t>Wichita</t>
  </si>
  <si>
    <t>2842</t>
  </si>
  <si>
    <t xml:space="preserve">WICHITA CHRISTIAN SCHOOL District </t>
  </si>
  <si>
    <t>1615 MIDWESTERN PARKWAY</t>
  </si>
  <si>
    <t>BOOKER T WASHINGTON ELEMENTARY SCHOOL</t>
  </si>
  <si>
    <t>0014917991</t>
  </si>
  <si>
    <t>1300 HARDING ST</t>
  </si>
  <si>
    <t>7328</t>
  </si>
  <si>
    <t>0014917819</t>
  </si>
  <si>
    <t>2206 LUCAS AVE</t>
  </si>
  <si>
    <t>8134</t>
  </si>
  <si>
    <t>1513 N 6TH ST</t>
  </si>
  <si>
    <t>3118</t>
  </si>
  <si>
    <t>KIRBY MIDDLE SCHOOL</t>
  </si>
  <si>
    <t>0014917793</t>
  </si>
  <si>
    <t>1715 LOOP 11</t>
  </si>
  <si>
    <t>76306</t>
  </si>
  <si>
    <t>4917</t>
  </si>
  <si>
    <t>BURGESS ELEMENTARY SCHOOL</t>
  </si>
  <si>
    <t>0014915102</t>
  </si>
  <si>
    <t>3106 MAURINE ST</t>
  </si>
  <si>
    <t>6900</t>
  </si>
  <si>
    <t>HIRSCHI HIGH SCHOOL</t>
  </si>
  <si>
    <t>3106 BORTON ST</t>
  </si>
  <si>
    <t>6952</t>
  </si>
  <si>
    <t>HAYNES ELEMENTARY SCHOOL</t>
  </si>
  <si>
    <t>0014917736</t>
  </si>
  <si>
    <t>1705 KATHERINE DR</t>
  </si>
  <si>
    <t>2202</t>
  </si>
  <si>
    <t>76305</t>
  </si>
  <si>
    <t>CUNNINGHAM SPECIAL ED CENTER</t>
  </si>
  <si>
    <t>4100 PHILLIPS DR</t>
  </si>
  <si>
    <t>76308</t>
  </si>
  <si>
    <t>2512</t>
  </si>
  <si>
    <t>FRANKLIN ELEMENTARY SCHOOL</t>
  </si>
  <si>
    <t>2112 SPEEDWAY AVE</t>
  </si>
  <si>
    <t>1238</t>
  </si>
  <si>
    <t xml:space="preserve">BARWISE MIDDLE SCHOOL </t>
  </si>
  <si>
    <t>3807 KEMP BLVD</t>
  </si>
  <si>
    <t>0014916811</t>
  </si>
  <si>
    <t>4107 PHILLIPS DR</t>
  </si>
  <si>
    <t>2511</t>
  </si>
  <si>
    <t>MILAM ELEMENTARY SCHOOL</t>
  </si>
  <si>
    <t>2901 BOREN AVE</t>
  </si>
  <si>
    <t>3674</t>
  </si>
  <si>
    <t>3015 AVENUE I</t>
  </si>
  <si>
    <t>76309</t>
  </si>
  <si>
    <t>3113</t>
  </si>
  <si>
    <t>WICHITA FALLS HIGH SCHOOL</t>
  </si>
  <si>
    <t>2149 AVENUE H</t>
  </si>
  <si>
    <t>3341</t>
  </si>
  <si>
    <t>WEST FOUNDATION ELEMENTARY SCH</t>
  </si>
  <si>
    <t>5220 LAKE WELLINGTON PKWY</t>
  </si>
  <si>
    <t>76310</t>
  </si>
  <si>
    <t>1715</t>
  </si>
  <si>
    <t>RIDER HIGH SCHOOL</t>
  </si>
  <si>
    <t>4611 CYPRESS AVE</t>
  </si>
  <si>
    <t>2540</t>
  </si>
  <si>
    <t>4628 MISTLETOE DR</t>
  </si>
  <si>
    <t>2651</t>
  </si>
  <si>
    <t>MCNEIL JUNIOR HIGH SCHOOL</t>
  </si>
  <si>
    <t>4712 BARNETT RD</t>
  </si>
  <si>
    <t>FOWLER ELEMENTARY SCHOOL</t>
  </si>
  <si>
    <t>5100 RIDGECREST DR</t>
  </si>
  <si>
    <t>3132</t>
  </si>
  <si>
    <t>SHEPPARD AFB ELEMENTARY SCHOOL</t>
  </si>
  <si>
    <t>301 ANDERSON DR</t>
  </si>
  <si>
    <t>SHEPPARD AFB</t>
  </si>
  <si>
    <t>76311</t>
  </si>
  <si>
    <t>1336</t>
  </si>
  <si>
    <t>ARCHER</t>
  </si>
  <si>
    <t>BURKBURNETT</t>
  </si>
  <si>
    <t>76354</t>
  </si>
  <si>
    <t>2608</t>
  </si>
  <si>
    <t>103 E WILLIAMS DR</t>
  </si>
  <si>
    <t>2787</t>
  </si>
  <si>
    <t>3005</t>
  </si>
  <si>
    <t>ELECTRA JUNIOR/ SENIOR HIGH SCHOOL</t>
  </si>
  <si>
    <t>ELECTRA INDEP SCHOOL DISTRICT</t>
  </si>
  <si>
    <t>0011828506</t>
  </si>
  <si>
    <t>400 E ROOSEVELT AVE</t>
  </si>
  <si>
    <t>ELECTRA</t>
  </si>
  <si>
    <t>76360</t>
  </si>
  <si>
    <t>2724</t>
  </si>
  <si>
    <t>ELECTRA ELEMENTARY</t>
  </si>
  <si>
    <t>621 S BAILEY ST</t>
  </si>
  <si>
    <t>2802</t>
  </si>
  <si>
    <t>DINSMORE ELEMENTARY SCHOOL</t>
  </si>
  <si>
    <t>700 S MAIN ST</t>
  </si>
  <si>
    <t>2920</t>
  </si>
  <si>
    <t>KNOX</t>
  </si>
  <si>
    <t>HARROLD SCHOOL</t>
  </si>
  <si>
    <t>HARROLD INDEP SCHOOL DISTRICT</t>
  </si>
  <si>
    <t>18106 STEWART ST</t>
  </si>
  <si>
    <t>HARROLD</t>
  </si>
  <si>
    <t>WILBARGER</t>
  </si>
  <si>
    <t>76364</t>
  </si>
  <si>
    <t>HENRIETTA HIGH SCHOOL</t>
  </si>
  <si>
    <t>HENRIETTA INDEP SCHOOL DIST</t>
  </si>
  <si>
    <t>1700 E CRAFTON ST</t>
  </si>
  <si>
    <t>HENRIETTA</t>
  </si>
  <si>
    <t>76365</t>
  </si>
  <si>
    <t>HENRIETTA ELEMENTARY SCHOOL</t>
  </si>
  <si>
    <t>1600 E CRAFTON ST</t>
  </si>
  <si>
    <t>2426</t>
  </si>
  <si>
    <t>HENRIETTA JR HIGH SCHOOL</t>
  </si>
  <si>
    <t>308 E GILBERT ST</t>
  </si>
  <si>
    <t>MIDWAY SCHOOL</t>
  </si>
  <si>
    <t>MIDWAY INDEP SCHOOL DISTRICT</t>
  </si>
  <si>
    <t>12142 STATE HIGHWY 148 SOUTH</t>
  </si>
  <si>
    <t>9684</t>
  </si>
  <si>
    <t>HOLLIDAY HIGH SCHOOL</t>
  </si>
  <si>
    <t>HOLLIDAY INDEP SCHOOL DISTRICT</t>
  </si>
  <si>
    <t>751 COLLEGE STREET</t>
  </si>
  <si>
    <t>HOLLIDAY</t>
  </si>
  <si>
    <t>76366</t>
  </si>
  <si>
    <t>HOLLIDAY MIDDLE SCHOOL</t>
  </si>
  <si>
    <t>HOLLIDAY ELEMENTARY SCHOOL</t>
  </si>
  <si>
    <t>1184</t>
  </si>
  <si>
    <t>1206</t>
  </si>
  <si>
    <t>BRADFORD ELEMENTARY SCHOOL</t>
  </si>
  <si>
    <t>MUNDAY ELEMENTARY SCHOOL</t>
  </si>
  <si>
    <t>MUNDAY INDEP SCHOOL DISTRICT</t>
  </si>
  <si>
    <t>0012881827</t>
  </si>
  <si>
    <t>1111 W MAIN STREET</t>
  </si>
  <si>
    <t>MUNDAY</t>
  </si>
  <si>
    <t>Knox</t>
  </si>
  <si>
    <t>76371</t>
  </si>
  <si>
    <t>MUNDAY HIGH SCHOOL</t>
  </si>
  <si>
    <t>0012881785</t>
  </si>
  <si>
    <t>911 WEST D STREET</t>
  </si>
  <si>
    <t>NEWCASTLE SCHOOL</t>
  </si>
  <si>
    <t>NEWCASTLE INDEP SCHOOL DIST</t>
  </si>
  <si>
    <t>505 WASHINGTON ST</t>
  </si>
  <si>
    <t>NEWCASTLE</t>
  </si>
  <si>
    <t>YOUNG</t>
  </si>
  <si>
    <t>76372</t>
  </si>
  <si>
    <t>OLNEY ELEMENTARY SCHOOL</t>
  </si>
  <si>
    <t>OLNEY INDEP SCHOOL DISTRICT</t>
  </si>
  <si>
    <t>0001647148</t>
  </si>
  <si>
    <t>801 W HAMILTON ST</t>
  </si>
  <si>
    <t>OLNEY</t>
  </si>
  <si>
    <t>76374</t>
  </si>
  <si>
    <t>OLNEY HIGH SCHOOL</t>
  </si>
  <si>
    <t>704 W GROVE ST</t>
  </si>
  <si>
    <t>OLNEY JUNIOR HIGH SCHOOL</t>
  </si>
  <si>
    <t>302 S AVENUE H</t>
  </si>
  <si>
    <t>PETROLIA JUNIOR HIGH-HIGH SCHOOL</t>
  </si>
  <si>
    <t>PETROLIA INDEP SCHOOL DISTRICT</t>
  </si>
  <si>
    <t>8307 FM 810</t>
  </si>
  <si>
    <t>PETROLIA</t>
  </si>
  <si>
    <t>76377</t>
  </si>
  <si>
    <t>SEYMOUR HIGH SCHOOL</t>
  </si>
  <si>
    <t>SEYMOUR INDEP SCHOOL DISTRICT</t>
  </si>
  <si>
    <t>0014739338</t>
  </si>
  <si>
    <t>500 N. Stadium Dr</t>
  </si>
  <si>
    <t>SEYMOUR</t>
  </si>
  <si>
    <t>BAYLOR</t>
  </si>
  <si>
    <t>76380</t>
  </si>
  <si>
    <t>1650</t>
  </si>
  <si>
    <t>SEYMOUR ELEMENTARY SCHOOL</t>
  </si>
  <si>
    <t>0014739288</t>
  </si>
  <si>
    <t>300 E IDAHO ST</t>
  </si>
  <si>
    <t>1770</t>
  </si>
  <si>
    <t>NORTHSIDE SCHOOL</t>
  </si>
  <si>
    <t>NORTHSIDE INDEP SCHOOL DIST</t>
  </si>
  <si>
    <t>18040 US HIGHWAY 283</t>
  </si>
  <si>
    <t>VERNON</t>
  </si>
  <si>
    <t>76384</t>
  </si>
  <si>
    <t>2553</t>
  </si>
  <si>
    <t>SHIVE ELEMENTARY SCHOOL</t>
  </si>
  <si>
    <t>VERNON INDEP SCHOOL DISTRICT</t>
  </si>
  <si>
    <t>3130 BACON ST</t>
  </si>
  <si>
    <t>4211</t>
  </si>
  <si>
    <t>NORTH TEXAS STATE HOSPITAL-AFP</t>
  </si>
  <si>
    <t>SW 8407 FM 433 WEST</t>
  </si>
  <si>
    <t>4741</t>
  </si>
  <si>
    <t>VERNON HIGH SCHOOL</t>
  </si>
  <si>
    <t>2102 YUCCA LN</t>
  </si>
  <si>
    <t>1300 PARADISE ST</t>
  </si>
  <si>
    <t>VERNON MIDDLE SCHOOL</t>
  </si>
  <si>
    <t>2200 YAMPARIKA ST</t>
  </si>
  <si>
    <t>6183</t>
  </si>
  <si>
    <t>MCCORD ELEMENTARY SCHOOL</t>
  </si>
  <si>
    <t>2915 SAND RD</t>
  </si>
  <si>
    <t>6508</t>
  </si>
  <si>
    <t>WINDTHORST ELEMENTARY SCHOOL</t>
  </si>
  <si>
    <t>WINDTHORST INDEP SCHOOL DIST</t>
  </si>
  <si>
    <t>100 SAINT MARYS ST</t>
  </si>
  <si>
    <t>WINDTHORST</t>
  </si>
  <si>
    <t>76389</t>
  </si>
  <si>
    <t>WINDTHORST HIGH SCHOOL</t>
  </si>
  <si>
    <t>HUCKABAY SCHOOL</t>
  </si>
  <si>
    <t>HUCKABAY INDEP SCHOOL DISTRICT</t>
  </si>
  <si>
    <t>0011610805</t>
  </si>
  <si>
    <t>200 COUNTY RD 421</t>
  </si>
  <si>
    <t>STEPHENVILLE</t>
  </si>
  <si>
    <t>ERATH</t>
  </si>
  <si>
    <t>76401</t>
  </si>
  <si>
    <t>STEPHENVILLE INDEP SCH DIST</t>
  </si>
  <si>
    <t>0009694969</t>
  </si>
  <si>
    <t>780 W WASHINGTON ST</t>
  </si>
  <si>
    <t>CHAMBERLIN ELEMENTARY SCHOOL</t>
  </si>
  <si>
    <t>1601 W FREY ST</t>
  </si>
  <si>
    <t>STEPHENVILLE HIGH SCHOOL</t>
  </si>
  <si>
    <t>2650 W OVERHILL DR</t>
  </si>
  <si>
    <t>GILBERT INTERMEDIATE SCHOOL</t>
  </si>
  <si>
    <t>950 N DALE AVE</t>
  </si>
  <si>
    <t>HENDERSON JUNIOR HIGH</t>
  </si>
  <si>
    <t>2798 WEST FREY</t>
  </si>
  <si>
    <t>Three Way Elementary School</t>
  </si>
  <si>
    <t>THREE WAY INDEP SCHOOL DIST</t>
  </si>
  <si>
    <t>0011988847</t>
  </si>
  <si>
    <t>247 COUNTY ROAD 207</t>
  </si>
  <si>
    <t>Erath</t>
  </si>
  <si>
    <t>9713</t>
  </si>
  <si>
    <t>2210</t>
  </si>
  <si>
    <t>EAST ELEMENTARY SCHOOL</t>
  </si>
  <si>
    <t>3810</t>
  </si>
  <si>
    <t>4204</t>
  </si>
  <si>
    <t>3903</t>
  </si>
  <si>
    <t>JACK</t>
  </si>
  <si>
    <t>SHACKELFORD</t>
  </si>
  <si>
    <t>1120 Park Road</t>
  </si>
  <si>
    <t>0095</t>
  </si>
  <si>
    <t>1205 W. Sherman</t>
  </si>
  <si>
    <t>BLANKET</t>
  </si>
  <si>
    <t>BROWN</t>
  </si>
  <si>
    <t>76432</t>
  </si>
  <si>
    <t>EASTLAND</t>
  </si>
  <si>
    <t>COMANCHE</t>
  </si>
  <si>
    <t>76442</t>
  </si>
  <si>
    <t>CALLAHAN</t>
  </si>
  <si>
    <t>1617</t>
  </si>
  <si>
    <t>1939</t>
  </si>
  <si>
    <t>GRAFORD ELEMENTARY SCHOOL</t>
  </si>
  <si>
    <t>GRAFORD INDEP SCHOOL DISTRICT</t>
  </si>
  <si>
    <t>0011653706</t>
  </si>
  <si>
    <t>400 W DIVISION ST</t>
  </si>
  <si>
    <t>GRAFORD</t>
  </si>
  <si>
    <t>Palo Pinto</t>
  </si>
  <si>
    <t>76449</t>
  </si>
  <si>
    <t>Palo Pinto County</t>
  </si>
  <si>
    <t>GRAFORD HIGH SCHOOL</t>
  </si>
  <si>
    <t>GRAHAM</t>
  </si>
  <si>
    <t>76450</t>
  </si>
  <si>
    <t>GRAHAM JUNIOR HIGH SCHOOL</t>
  </si>
  <si>
    <t>GRAHAM INDEP SCHOOL DISTRICT</t>
  </si>
  <si>
    <t>0011891264</t>
  </si>
  <si>
    <t>1000 2ND ST</t>
  </si>
  <si>
    <t>3220</t>
  </si>
  <si>
    <t>PIONEER ELEMENTARY SCHOOL</t>
  </si>
  <si>
    <t>0011892254</t>
  </si>
  <si>
    <t>1425 1ST STREET</t>
  </si>
  <si>
    <t>3547</t>
  </si>
  <si>
    <t>GRAHAM HIGH SCHOOL</t>
  </si>
  <si>
    <t>0011890845</t>
  </si>
  <si>
    <t>1200 BRAZOS ST</t>
  </si>
  <si>
    <t>0011891637</t>
  </si>
  <si>
    <t>1219 CLIFF DRIVE</t>
  </si>
  <si>
    <t>4103</t>
  </si>
  <si>
    <t>GORDON SCHOOL</t>
  </si>
  <si>
    <t>GORDON INDEP SCHOOL DISTRICT</t>
  </si>
  <si>
    <t>112-116 RUSK STREET</t>
  </si>
  <si>
    <t>GORDON</t>
  </si>
  <si>
    <t>76453</t>
  </si>
  <si>
    <t>GORMAN HIGH SCHOOL</t>
  </si>
  <si>
    <t>GORMAN INDEP SCHOOL DISTRICT</t>
  </si>
  <si>
    <t>114 W LEXINGTON</t>
  </si>
  <si>
    <t>GORMAN</t>
  </si>
  <si>
    <t>76454</t>
  </si>
  <si>
    <t>0008</t>
  </si>
  <si>
    <t>MAXFIELD ELEMENTARY SCHOOL</t>
  </si>
  <si>
    <t>GUSTINE SCHOOL</t>
  </si>
  <si>
    <t>GUSTINE INDEP SCHOOL DISTRICT</t>
  </si>
  <si>
    <t>503 W MAIN ST</t>
  </si>
  <si>
    <t>GUSTINE</t>
  </si>
  <si>
    <t>76455</t>
  </si>
  <si>
    <t>HICO ELEMENTARY SCHOOL</t>
  </si>
  <si>
    <t>HICO INDEP SCHOOL DISTRICT</t>
  </si>
  <si>
    <t>805 Tiger Road</t>
  </si>
  <si>
    <t>HICO</t>
  </si>
  <si>
    <t>HAMILTON</t>
  </si>
  <si>
    <t>76457</t>
  </si>
  <si>
    <t>JACKSBORO ELEMENTARY SCHOOL</t>
  </si>
  <si>
    <t>JACKSBORO INDEP SCHOOL DIST</t>
  </si>
  <si>
    <t>1677 N MAIN ST</t>
  </si>
  <si>
    <t>JACKSBORO</t>
  </si>
  <si>
    <t>76458</t>
  </si>
  <si>
    <t>1024</t>
  </si>
  <si>
    <t>Jacksboro Middle School</t>
  </si>
  <si>
    <t>812 W BELKNAP ST</t>
  </si>
  <si>
    <t>JACKSBORO HIGH SCHOOL</t>
  </si>
  <si>
    <t>1400 N MAIN ST</t>
  </si>
  <si>
    <t>1025</t>
  </si>
  <si>
    <t>LINGLEVILLE SCHOOL</t>
  </si>
  <si>
    <t>LINGLEVILLE INDEP SCHOOL DIST</t>
  </si>
  <si>
    <t>0011971967</t>
  </si>
  <si>
    <t>HIGHWAY 219 S-FARM AND MARKET</t>
  </si>
  <si>
    <t>LINGLEVILLE</t>
  </si>
  <si>
    <t>N/A</t>
  </si>
  <si>
    <t>76461</t>
  </si>
  <si>
    <t>LIPAN SECONDARY SCHOOL</t>
  </si>
  <si>
    <t>LIPAN INDEP SCHOOL DISTRICT</t>
  </si>
  <si>
    <t>0014062061</t>
  </si>
  <si>
    <t>211 KICKAPOO STREET</t>
  </si>
  <si>
    <t>LIPAN</t>
  </si>
  <si>
    <t>76462</t>
  </si>
  <si>
    <t>MORAN SCHOOL</t>
  </si>
  <si>
    <t>MORAN INDEP SCHOOL DISTRICT</t>
  </si>
  <si>
    <t>900 MAIN</t>
  </si>
  <si>
    <t>MORAN</t>
  </si>
  <si>
    <t>76464</t>
  </si>
  <si>
    <t>MORGAN MILL ELEM &amp; JR HIGH SCH</t>
  </si>
  <si>
    <t>MORGAN MILL INDEP SCHOOL DIST</t>
  </si>
  <si>
    <t>0007165376</t>
  </si>
  <si>
    <t>FM 1188 &amp; Hwy 281</t>
  </si>
  <si>
    <t>MORGAN MILL</t>
  </si>
  <si>
    <t>76465</t>
  </si>
  <si>
    <t>RANGER ELEMENTARY SCHOOL</t>
  </si>
  <si>
    <t>RANGER INDEP SCHOOL DISTRICT</t>
  </si>
  <si>
    <t>1842 LOOP 254 EAST</t>
  </si>
  <si>
    <t>RANGER</t>
  </si>
  <si>
    <t>76470</t>
  </si>
  <si>
    <t>RISING STAR ELEMENTARY SCHOOL</t>
  </si>
  <si>
    <t>RISING STAR INDEPENDENT SCHOOL DISTRICT</t>
  </si>
  <si>
    <t>ANDERSON STREET</t>
  </si>
  <si>
    <t>RISING STAR</t>
  </si>
  <si>
    <t>76471</t>
  </si>
  <si>
    <t>RISING STAR HIGH SCHOOL</t>
  </si>
  <si>
    <t>NORTH 183 HIGHWAY</t>
  </si>
  <si>
    <t>SANTO ELEMENTARY SCHOOL</t>
  </si>
  <si>
    <t>SANTO INDEP SCHOOL DISTRICT</t>
  </si>
  <si>
    <t>0001646900</t>
  </si>
  <si>
    <t>FARM ROAD 2201</t>
  </si>
  <si>
    <t>SANTO</t>
  </si>
  <si>
    <t>76472</t>
  </si>
  <si>
    <t>SANTO HIGH SCHOOL</t>
  </si>
  <si>
    <t>SIDNEY SCHOOL</t>
  </si>
  <si>
    <t>SIDNEY INDEP SCHOOL DISTRICT</t>
  </si>
  <si>
    <t>0013193446</t>
  </si>
  <si>
    <t>FARM MARKET ROAD 1689</t>
  </si>
  <si>
    <t>SIDNEY</t>
  </si>
  <si>
    <t>76474</t>
  </si>
  <si>
    <t>STRAWN SCHOOL</t>
  </si>
  <si>
    <t>STRAWN INDEP SCHOOL DISTRICT</t>
  </si>
  <si>
    <t>0014184022</t>
  </si>
  <si>
    <t>224 E WALNUT STREET</t>
  </si>
  <si>
    <t>STRAWN</t>
  </si>
  <si>
    <t>76475</t>
  </si>
  <si>
    <t>TOLAR ELEMENTARY</t>
  </si>
  <si>
    <t>TOLAR INDEP SCHOOL DISTRICT</t>
  </si>
  <si>
    <t>0001646637</t>
  </si>
  <si>
    <t>300 HILL CITY HWY</t>
  </si>
  <si>
    <t>TOLAR</t>
  </si>
  <si>
    <t>76476</t>
  </si>
  <si>
    <t>0368</t>
  </si>
  <si>
    <t>TOLAR HIGH SCHOOL</t>
  </si>
  <si>
    <t>301 ROCK CHURCH HWY</t>
  </si>
  <si>
    <t>210 COLLEGE ST</t>
  </si>
  <si>
    <t>THROCKMORTON</t>
  </si>
  <si>
    <t>76483</t>
  </si>
  <si>
    <t>THROCKMORTON HIGH SCHOOL</t>
  </si>
  <si>
    <t>PALO PINTO ELEMENTARY SCHOOL</t>
  </si>
  <si>
    <t>PALO PINTO SCHOOL DISTRICT</t>
  </si>
  <si>
    <t>0020251211</t>
  </si>
  <si>
    <t>821 OAK STREET</t>
  </si>
  <si>
    <t>76484</t>
  </si>
  <si>
    <t>PEASTER ELEMENTARY SCHOOL</t>
  </si>
  <si>
    <t>PEASTER INDEP SCHOOL DISTRICT</t>
  </si>
  <si>
    <t>3400 HARWELL LAKE RD</t>
  </si>
  <si>
    <t>Parker County</t>
  </si>
  <si>
    <t>76485</t>
  </si>
  <si>
    <t>PEASTER HIGH SCHOOL</t>
  </si>
  <si>
    <t>3600 HARWELL LAKE ROAD</t>
  </si>
  <si>
    <t>PERRIN ELEMENTARY SCHOOL</t>
  </si>
  <si>
    <t>PERRIN-WHITT CONS IND SCH DIST</t>
  </si>
  <si>
    <t>0011831542</t>
  </si>
  <si>
    <t>HWY 281 NORTH</t>
  </si>
  <si>
    <t>PERRIN</t>
  </si>
  <si>
    <t>Jack</t>
  </si>
  <si>
    <t>76486</t>
  </si>
  <si>
    <t>PERRIN HIGH SCHOOL</t>
  </si>
  <si>
    <t>0011822491</t>
  </si>
  <si>
    <t>HIGHWAY 281</t>
  </si>
  <si>
    <t>POOLVILLE HIGH SCHOOL</t>
  </si>
  <si>
    <t>POOLVILLE INDEP SCH DISTRICT</t>
  </si>
  <si>
    <t>0012727848</t>
  </si>
  <si>
    <t>1001 LONE STAR RD</t>
  </si>
  <si>
    <t>POOLVILLE</t>
  </si>
  <si>
    <t>76487</t>
  </si>
  <si>
    <t>TEMPLE INDEP SCHOOL DISTRICT</t>
  </si>
  <si>
    <t>0011844024</t>
  </si>
  <si>
    <t>400 W WALKER AVE</t>
  </si>
  <si>
    <t>TEMPLE</t>
  </si>
  <si>
    <t>BELL</t>
  </si>
  <si>
    <t>76501</t>
  </si>
  <si>
    <t>1345</t>
  </si>
  <si>
    <t>Temple</t>
  </si>
  <si>
    <t>Bell</t>
  </si>
  <si>
    <t>0011844636</t>
  </si>
  <si>
    <t>2120 North 1st Street</t>
  </si>
  <si>
    <t>EMERSON ELEMENTARY SCHOOL</t>
  </si>
  <si>
    <t>76502</t>
  </si>
  <si>
    <t>CATER ELEMENTARY SCHOOL</t>
  </si>
  <si>
    <t>4111 LARK TRL</t>
  </si>
  <si>
    <t>1221</t>
  </si>
  <si>
    <t>BONHAM MIDDLE SCHOOL</t>
  </si>
  <si>
    <t>0011844487</t>
  </si>
  <si>
    <t>4600 Midway Dr</t>
  </si>
  <si>
    <t>0011844222</t>
  </si>
  <si>
    <t>2825 Cottonwood Lane</t>
  </si>
  <si>
    <t>76504</t>
  </si>
  <si>
    <t>TEMPLE HIGH SCHOOL</t>
  </si>
  <si>
    <t>0011844677</t>
  </si>
  <si>
    <t>415 N 31ST ST</t>
  </si>
  <si>
    <t>EDWARDS ACADEMY</t>
  </si>
  <si>
    <t>300 South 27th St.</t>
  </si>
  <si>
    <t>2489</t>
  </si>
  <si>
    <t>WESTERN HILLS ELEM SCHOOL</t>
  </si>
  <si>
    <t>0011844321</t>
  </si>
  <si>
    <t>600 ARAPAHO DR</t>
  </si>
  <si>
    <t>0011872728</t>
  </si>
  <si>
    <t>SCOTT ELEMENTARY SCHOOL</t>
  </si>
  <si>
    <t>0011884419</t>
  </si>
  <si>
    <t>2301 W AVENUE P</t>
  </si>
  <si>
    <t>6552</t>
  </si>
  <si>
    <t>Travis Science Academy</t>
  </si>
  <si>
    <t>0011844552</t>
  </si>
  <si>
    <t>1500 S 19TH ST</t>
  </si>
  <si>
    <t>7242</t>
  </si>
  <si>
    <t>Bell County</t>
  </si>
  <si>
    <t>76513</t>
  </si>
  <si>
    <t>SOUTHWEST ELEMENTARY SCHOOL</t>
  </si>
  <si>
    <t>5157</t>
  </si>
  <si>
    <t>MILAM</t>
  </si>
  <si>
    <t>BEN MILAM ELEMENTARY SCHOOL</t>
  </si>
  <si>
    <t>CAMERON</t>
  </si>
  <si>
    <t>CAMERON ELEMENTARY SCHOOL</t>
  </si>
  <si>
    <t>COPPERAS COVE</t>
  </si>
  <si>
    <t>CORYELL</t>
  </si>
  <si>
    <t>76522</t>
  </si>
  <si>
    <t>STEVENS ELEMENTARY SCHOOL</t>
  </si>
  <si>
    <t>WALKER ELEMENTARY SCHOOL</t>
  </si>
  <si>
    <t>3800</t>
  </si>
  <si>
    <t>1 EAGLE DR</t>
  </si>
  <si>
    <t>McLennan</t>
  </si>
  <si>
    <t>EVANT ELEMENTARY SCHOOL</t>
  </si>
  <si>
    <t>EVANT INDEP SCHOOL DISTRICT</t>
  </si>
  <si>
    <t>0013017660</t>
  </si>
  <si>
    <t>339 MEMORY LANE</t>
  </si>
  <si>
    <t>EVANT</t>
  </si>
  <si>
    <t>76525</t>
  </si>
  <si>
    <t>EVANT HIGH SCHOOL</t>
  </si>
  <si>
    <t>0013017678</t>
  </si>
  <si>
    <t>339 Memory Lane</t>
  </si>
  <si>
    <t>FLORENCE HIGH SCHOOL</t>
  </si>
  <si>
    <t>FLORENCE INDEP SCHOOL DISTRICT</t>
  </si>
  <si>
    <t>0015086804</t>
  </si>
  <si>
    <t>401 FM 970</t>
  </si>
  <si>
    <t>FLORENCE</t>
  </si>
  <si>
    <t>Williamson</t>
  </si>
  <si>
    <t>76527</t>
  </si>
  <si>
    <t>304 COLLEGE AVE</t>
  </si>
  <si>
    <t>FLORENCE MIDDLE SCHOOL</t>
  </si>
  <si>
    <t>718 S. PATTERSON AVE</t>
  </si>
  <si>
    <t>GATESVILLE HIGH SCHOOL</t>
  </si>
  <si>
    <t>GATESVILLE ISD</t>
  </si>
  <si>
    <t>0015495435</t>
  </si>
  <si>
    <t>205 S. LOVERS LANE</t>
  </si>
  <si>
    <t>GATESVILLE</t>
  </si>
  <si>
    <t>Coryell</t>
  </si>
  <si>
    <t>76528</t>
  </si>
  <si>
    <t>GATESVILLE INTERMEDIATE SCHOOL</t>
  </si>
  <si>
    <t>311 Hornet Way</t>
  </si>
  <si>
    <t>Coryell County</t>
  </si>
  <si>
    <t>GATESVILLE JR HIGH SCHOOL</t>
  </si>
  <si>
    <t>307 S. LOVERS LANE</t>
  </si>
  <si>
    <t>GATESVILLE ELEMENTARY SCHOOL</t>
  </si>
  <si>
    <t>2537 E. Main Street</t>
  </si>
  <si>
    <t>GATESVILLE PRIMARY SCHOOL</t>
  </si>
  <si>
    <t>308 Hornet Way</t>
  </si>
  <si>
    <t>2636</t>
  </si>
  <si>
    <t>GRANGER</t>
  </si>
  <si>
    <t>WILLIAMSON</t>
  </si>
  <si>
    <t>76530</t>
  </si>
  <si>
    <t>ANN WHITNEY ELEMENTARY SCHOOL</t>
  </si>
  <si>
    <t>HAMILTON INDEP SCHOOL DISTRICT</t>
  </si>
  <si>
    <t>0012698866</t>
  </si>
  <si>
    <t>400 S COLLEGE ST</t>
  </si>
  <si>
    <t>Hamilton</t>
  </si>
  <si>
    <t>76531</t>
  </si>
  <si>
    <t>Hamilton County</t>
  </si>
  <si>
    <t>HAMILTON HIGH SCHOOL</t>
  </si>
  <si>
    <t>0012698882</t>
  </si>
  <si>
    <t>HOLLAND ELEMENTARY SCHOOL</t>
  </si>
  <si>
    <t>HOLLAND INDEP SCHOOL DISTRICT</t>
  </si>
  <si>
    <t>607 CROCKETT STREET</t>
  </si>
  <si>
    <t>HOLLAND</t>
  </si>
  <si>
    <t>76534</t>
  </si>
  <si>
    <t>HOLLAND HIGH SCHOOL</t>
  </si>
  <si>
    <t>100 S ROSE LN</t>
  </si>
  <si>
    <t>HOLLAND MIDDLE SCHOOL</t>
  </si>
  <si>
    <t>100 S. ROSE LANE</t>
  </si>
  <si>
    <t>RANDALL</t>
  </si>
  <si>
    <t>JARRELL ELEMENTARY  SCHOOL</t>
  </si>
  <si>
    <t>JARRELL INDEP SCHOOL DISTRICT</t>
  </si>
  <si>
    <t>0011640232</t>
  </si>
  <si>
    <t>1615 CR 313</t>
  </si>
  <si>
    <t>JARRELL</t>
  </si>
  <si>
    <t>76537</t>
  </si>
  <si>
    <t>KILLEEN</t>
  </si>
  <si>
    <t>WEST WARD ELEMENTARY SCHOOL</t>
  </si>
  <si>
    <t>KILLEEN INDEP SCHOOL DISTRICT</t>
  </si>
  <si>
    <t>709 W DEAN AVE</t>
  </si>
  <si>
    <t>76541</t>
  </si>
  <si>
    <t>902 N 10TH ST</t>
  </si>
  <si>
    <t>76543</t>
  </si>
  <si>
    <t>CLIFTON PARK ELEMENTARY SCHOOL</t>
  </si>
  <si>
    <t>2200 TRIMMIER RD</t>
  </si>
  <si>
    <t>8503</t>
  </si>
  <si>
    <t>8940</t>
  </si>
  <si>
    <t>PERSHING PARK ELEM SCHOOL</t>
  </si>
  <si>
    <t>1500 W CENTRAL TEXAS EXPY</t>
  </si>
  <si>
    <t>76549</t>
  </si>
  <si>
    <t>108 W JASPER DR</t>
  </si>
  <si>
    <t>76542</t>
  </si>
  <si>
    <t>SUGAR LOAF ELEMENTARY SCHOOL</t>
  </si>
  <si>
    <t>1517 BARBARA LN</t>
  </si>
  <si>
    <t>ELLISON HIGH SCHOOL</t>
  </si>
  <si>
    <t>909 E ELMS RD</t>
  </si>
  <si>
    <t>WILLOW SPRINGS ELEM SCHOOL</t>
  </si>
  <si>
    <t>2501 W STAN SCHLUETER LOOP</t>
  </si>
  <si>
    <t>3669</t>
  </si>
  <si>
    <t>CEDAR VALLEY ELEMENTARY SCHOOL</t>
  </si>
  <si>
    <t>4801 CHANTZ DR</t>
  </si>
  <si>
    <t>3745</t>
  </si>
  <si>
    <t>REECES CREEK ELEMENTARY SCHOOL</t>
  </si>
  <si>
    <t>400 W STAN SCHLUETER LOOP</t>
  </si>
  <si>
    <t>PALO ALTO MIDDLE SCHOOL</t>
  </si>
  <si>
    <t>2301 W ELMS RD</t>
  </si>
  <si>
    <t>7637</t>
  </si>
  <si>
    <t>RANCIER MIDDLE SCHOOL</t>
  </si>
  <si>
    <t>3301 HILLIARD AVE</t>
  </si>
  <si>
    <t>BROOKHAVEN ELEMENTARY SCHOOL</t>
  </si>
  <si>
    <t>3221 HILLIARD AVE</t>
  </si>
  <si>
    <t>2648</t>
  </si>
  <si>
    <t>PEEBLES ELEMENTARY SCHOOL</t>
  </si>
  <si>
    <t>1800 N W S YOUNG DR</t>
  </si>
  <si>
    <t>3139</t>
  </si>
  <si>
    <t>3823</t>
  </si>
  <si>
    <t>PATHWAYS ACADEMIC CENTER</t>
  </si>
  <si>
    <t>1322 STAGECOACH ROAD</t>
  </si>
  <si>
    <t>KILLEEN HIGH SCHOOL</t>
  </si>
  <si>
    <t>500 N 38TH ST</t>
  </si>
  <si>
    <t>4161</t>
  </si>
  <si>
    <t>MANOR MIDDLE SCHOOL</t>
  </si>
  <si>
    <t>1700 S W S YOUNG DR</t>
  </si>
  <si>
    <t>HAY BRANCH ELEMENTARY SCHOOL</t>
  </si>
  <si>
    <t>6101 WESTCLIFF RD</t>
  </si>
  <si>
    <t>8802</t>
  </si>
  <si>
    <t>DUNCAN ELEMENTARY SCHOOL</t>
  </si>
  <si>
    <t>FORT HOOD</t>
  </si>
  <si>
    <t>76544</t>
  </si>
  <si>
    <t>51000 TANK DESTROYER BLVD</t>
  </si>
  <si>
    <t>1172</t>
  </si>
  <si>
    <t>CLARKE ELEMENTARY SCHOOL</t>
  </si>
  <si>
    <t>51612 COMANCHE AVE</t>
  </si>
  <si>
    <t>1173</t>
  </si>
  <si>
    <t>423 27TH ST</t>
  </si>
  <si>
    <t>CLEAR CREEK ELEMENTARY SCHOOL</t>
  </si>
  <si>
    <t>4800 WASHINGTON ST</t>
  </si>
  <si>
    <t>1741</t>
  </si>
  <si>
    <t>VENABLE VILLAGE ELEMENTARY SCHOOL</t>
  </si>
  <si>
    <t>60160 VENABLE DR</t>
  </si>
  <si>
    <t>HARKER HEIGHTS</t>
  </si>
  <si>
    <t>76548</t>
  </si>
  <si>
    <t>HARKER HEIGHTS ELEM SCHOOL</t>
  </si>
  <si>
    <t>726 S ANN BLVD</t>
  </si>
  <si>
    <t>1209</t>
  </si>
  <si>
    <t>EASTERN HILLS MIDDLE SCHOOL</t>
  </si>
  <si>
    <t>300 INDIAN TRL</t>
  </si>
  <si>
    <t>7206</t>
  </si>
  <si>
    <t>MOUNTAIN VIEW ELEM SCHOOL</t>
  </si>
  <si>
    <t>500 MOUNTAIN LION RD</t>
  </si>
  <si>
    <t>8838</t>
  </si>
  <si>
    <t>LAMPASAS</t>
  </si>
  <si>
    <t>76550</t>
  </si>
  <si>
    <t>HANNA SPRINGS ELEMENTARY</t>
  </si>
  <si>
    <t>LAMPASAS INDEP SCHOOL DISTRICT</t>
  </si>
  <si>
    <t>604 E AVENUE F</t>
  </si>
  <si>
    <t>Lampasas</t>
  </si>
  <si>
    <t>3125</t>
  </si>
  <si>
    <t>KLINE WHITIS ELEMENTARY SCHOOL</t>
  </si>
  <si>
    <t>500 S WILLIS ST</t>
  </si>
  <si>
    <t>LAMPASAS HIGH SCHOOL</t>
  </si>
  <si>
    <t>2716 S. Highway 281</t>
  </si>
  <si>
    <t>LAMPASAS MIDDLE SCHOOL</t>
  </si>
  <si>
    <t>902 South Broad Street</t>
  </si>
  <si>
    <t>2602</t>
  </si>
  <si>
    <t>2661</t>
  </si>
  <si>
    <t>MILANO ELEM SCHOOL</t>
  </si>
  <si>
    <t>MILANO INDEP SCHOOL DISTRICT</t>
  </si>
  <si>
    <t>0011900156</t>
  </si>
  <si>
    <t>500 N FIRST STREET</t>
  </si>
  <si>
    <t>MILANO</t>
  </si>
  <si>
    <t>76556</t>
  </si>
  <si>
    <t>MILANO HIGH SCHOOL</t>
  </si>
  <si>
    <t>0011899655</t>
  </si>
  <si>
    <t>600 N 6th STREET</t>
  </si>
  <si>
    <t>MOODY</t>
  </si>
  <si>
    <t>MCLENNAN</t>
  </si>
  <si>
    <t>76557</t>
  </si>
  <si>
    <t>MOODY HIGH SCHOOL</t>
  </si>
  <si>
    <t>MOODY INDEP SCHOOL DISTRICT</t>
  </si>
  <si>
    <t>11862 S LONESTAR PKWY</t>
  </si>
  <si>
    <t>MOODY MIDDLE SCHOOL</t>
  </si>
  <si>
    <t>107 CORA LEE LANE</t>
  </si>
  <si>
    <t>MOODY ELEMENTARY SCHOOL</t>
  </si>
  <si>
    <t>200 AVE D</t>
  </si>
  <si>
    <t>Moody</t>
  </si>
  <si>
    <t>76657</t>
  </si>
  <si>
    <t>NOLANVILLE</t>
  </si>
  <si>
    <t>76559</t>
  </si>
  <si>
    <t>NOLANVILLE ELEMENTARY SCHOOL</t>
  </si>
  <si>
    <t>901 OLD NOLANVILLE RD</t>
  </si>
  <si>
    <t>4506</t>
  </si>
  <si>
    <t>OGLESBY SCHOOL</t>
  </si>
  <si>
    <t>OGLESBY INDEP SCHOOL DISTRICT</t>
  </si>
  <si>
    <t>0013977582</t>
  </si>
  <si>
    <t>125 College Ave.</t>
  </si>
  <si>
    <t>OGLESBY</t>
  </si>
  <si>
    <t>76561</t>
  </si>
  <si>
    <t>ROCKDALE ELEMENTARY SCHOOL</t>
  </si>
  <si>
    <t>ROCKDALE INDEP SCHOOL DISTRICT</t>
  </si>
  <si>
    <t>625 W BELTON AVE</t>
  </si>
  <si>
    <t>ROCKDALE</t>
  </si>
  <si>
    <t>76567</t>
  </si>
  <si>
    <t>ROCKDALE HIGH SCHOOL</t>
  </si>
  <si>
    <t>500 Childress Dr</t>
  </si>
  <si>
    <t>Milam</t>
  </si>
  <si>
    <t>ROCKDALE JUNIOR HIGH SCHOOL</t>
  </si>
  <si>
    <t>814 BUSHDALE ROAD</t>
  </si>
  <si>
    <t>Rogers Elementary School</t>
  </si>
  <si>
    <t>ROGERS INDEP SCHOOL DISTRICT</t>
  </si>
  <si>
    <t>0014492565</t>
  </si>
  <si>
    <t>802 Cemetery Rd.</t>
  </si>
  <si>
    <t>ROGERS</t>
  </si>
  <si>
    <t>76569</t>
  </si>
  <si>
    <t>0801</t>
  </si>
  <si>
    <t>Rogers High School</t>
  </si>
  <si>
    <t>1 Eagle Dr.</t>
  </si>
  <si>
    <t>Rogers Middle School</t>
  </si>
  <si>
    <t xml:space="preserve">1 Eagle Dr. </t>
  </si>
  <si>
    <t>FALLS</t>
  </si>
  <si>
    <t>Falls</t>
  </si>
  <si>
    <t>ROSEBUD-LOTT HIGH SCHOOL</t>
  </si>
  <si>
    <t>ROSEBUD-LOTT INDEP SCHOOL DIST</t>
  </si>
  <si>
    <t>0012689162</t>
  </si>
  <si>
    <t>1789 US HIGHWAY 77</t>
  </si>
  <si>
    <t>LOTT</t>
  </si>
  <si>
    <t>76656</t>
  </si>
  <si>
    <t>3654</t>
  </si>
  <si>
    <t>Falls County</t>
  </si>
  <si>
    <t>SALADO JR HIGH SCHOOL</t>
  </si>
  <si>
    <t>SALADO INDEP SCHOOL DISTRICT</t>
  </si>
  <si>
    <t>0006076608</t>
  </si>
  <si>
    <t>620 THOMAS ARNOLD ROAD</t>
  </si>
  <si>
    <t>SALADO</t>
  </si>
  <si>
    <t>76571</t>
  </si>
  <si>
    <t>THOMAS ARNOLD ELEM SCHOOL</t>
  </si>
  <si>
    <t>550 Salado School Rd</t>
  </si>
  <si>
    <t>TAYLOR HIGH SCHOOL</t>
  </si>
  <si>
    <t>TAYLOR INDEP SCHOOL DISTRICT</t>
  </si>
  <si>
    <t>355 FM 973</t>
  </si>
  <si>
    <t>TAYLOR</t>
  </si>
  <si>
    <t>76574</t>
  </si>
  <si>
    <t>MAIN STREET INTERMEDIATE</t>
  </si>
  <si>
    <t>3101 N MAIN, SUITE 105</t>
  </si>
  <si>
    <t>TAYLOR MIDDLE SCHOOL</t>
  </si>
  <si>
    <t>304 CARLOS PARKER BLVD NW</t>
  </si>
  <si>
    <t>2704</t>
  </si>
  <si>
    <t>TH JOHNSON EL</t>
  </si>
  <si>
    <t>0021619143</t>
  </si>
  <si>
    <t>3100 DUCK LANE</t>
  </si>
  <si>
    <t>5004</t>
  </si>
  <si>
    <t>THORNDALE</t>
  </si>
  <si>
    <t>76577</t>
  </si>
  <si>
    <t>THORNDALE ELEMENTARY SCHOOL</t>
  </si>
  <si>
    <t>THORNDALE INDEP SCHOOL DIST</t>
  </si>
  <si>
    <t>201 E NORRIS ST</t>
  </si>
  <si>
    <t>THORNDALE HIGH SCHOOL</t>
  </si>
  <si>
    <t>THRALL ELEMENTARY SCHOOL</t>
  </si>
  <si>
    <t>THRALL INDEP SCHOOL DISTRICT</t>
  </si>
  <si>
    <t>0011978103</t>
  </si>
  <si>
    <t>201 S BOUNDS</t>
  </si>
  <si>
    <t>THRALL</t>
  </si>
  <si>
    <t>76578</t>
  </si>
  <si>
    <t>THRALL HIGH SCHOOL</t>
  </si>
  <si>
    <t>TROY ELEMENTARY SCHOOL</t>
  </si>
  <si>
    <t>TROY INDEP SCHOOL DISTRICT</t>
  </si>
  <si>
    <t>0012668802</t>
  </si>
  <si>
    <t>808 E AUSTIN ST</t>
  </si>
  <si>
    <t>TROY</t>
  </si>
  <si>
    <t>76579</t>
  </si>
  <si>
    <t>TROY HIGH SCHOOL</t>
  </si>
  <si>
    <t>0012668810</t>
  </si>
  <si>
    <t>205 NORTH WACO ROAD</t>
  </si>
  <si>
    <t>Hill County</t>
  </si>
  <si>
    <t>ROBERTSON</t>
  </si>
  <si>
    <t>Mclennan</t>
  </si>
  <si>
    <t>WACO</t>
  </si>
  <si>
    <t>76708</t>
  </si>
  <si>
    <t>CLIFTON</t>
  </si>
  <si>
    <t>BOSQUE</t>
  </si>
  <si>
    <t>76634</t>
  </si>
  <si>
    <t>CLIFTON MIDDLE SCHOOL</t>
  </si>
  <si>
    <t>2147</t>
  </si>
  <si>
    <t>Limestone</t>
  </si>
  <si>
    <t>Central Texas Education Consortium (CTEC12)</t>
  </si>
  <si>
    <t>Bosque</t>
  </si>
  <si>
    <t>DAWSON</t>
  </si>
  <si>
    <t>FROST</t>
  </si>
  <si>
    <t>76641</t>
  </si>
  <si>
    <t>ENGE WASHINGTON INTERMED SCH</t>
  </si>
  <si>
    <t>GROESBECK INDEP SCHOOL DIST</t>
  </si>
  <si>
    <t>803 S. Ellis St.</t>
  </si>
  <si>
    <t>GROESBECK</t>
  </si>
  <si>
    <t>LIMESTONE</t>
  </si>
  <si>
    <t>76642</t>
  </si>
  <si>
    <t>0559</t>
  </si>
  <si>
    <t>Groesbeck</t>
  </si>
  <si>
    <t>GROESBECK HIGH SCHOOL</t>
  </si>
  <si>
    <t>1202 N ELLIS ST</t>
  </si>
  <si>
    <t>GROESBECK MIDDLE SCHOOL</t>
  </si>
  <si>
    <t>410 Elwood-Enge St.</t>
  </si>
  <si>
    <t>H O WHITEHURST ELEMENTARY SCH</t>
  </si>
  <si>
    <t>801 S. Ellis St.</t>
  </si>
  <si>
    <t>610 Spring Valley Road</t>
  </si>
  <si>
    <t>Hewitt</t>
  </si>
  <si>
    <t>76643</t>
  </si>
  <si>
    <t>HILLSBORO INDEP SCHOOL DIST</t>
  </si>
  <si>
    <t>103 COUNTRY CLUB RD</t>
  </si>
  <si>
    <t>HILLSBORO</t>
  </si>
  <si>
    <t>76645</t>
  </si>
  <si>
    <t>HILLSBORO ELEMENTARY SCHOOL</t>
  </si>
  <si>
    <t>115 JANE LN</t>
  </si>
  <si>
    <t>HILLSBORO JUNIOR HIGH SCHOOL</t>
  </si>
  <si>
    <t>0001669381</t>
  </si>
  <si>
    <t>210 E WALNUT ST</t>
  </si>
  <si>
    <t>HILLSBORO HIGH SCHOOL</t>
  </si>
  <si>
    <t>1600 Abbott Avenue</t>
  </si>
  <si>
    <t>HUBBARD HIGH SCHOOL</t>
  </si>
  <si>
    <t>HUBBARD INDEP SCHOOL DISTRICT</t>
  </si>
  <si>
    <t>1803 NW 4th Street</t>
  </si>
  <si>
    <t>HUBBARD</t>
  </si>
  <si>
    <t>76648</t>
  </si>
  <si>
    <t>1803 WEST HWY 31</t>
  </si>
  <si>
    <t>IREDELL SCHOOL</t>
  </si>
  <si>
    <t>IREDELL INDEP SCHOOL DISTRICT</t>
  </si>
  <si>
    <t>0014186845</t>
  </si>
  <si>
    <t>501 E. McLain St.</t>
  </si>
  <si>
    <t>IREDELL</t>
  </si>
  <si>
    <t>76649</t>
  </si>
  <si>
    <t>ITALY HIGH SCHOOL</t>
  </si>
  <si>
    <t>ITALY INDEP SCHOOL DISTRICT</t>
  </si>
  <si>
    <t>300 SOUTH COLLEGE</t>
  </si>
  <si>
    <t>ITALY</t>
  </si>
  <si>
    <t>76651</t>
  </si>
  <si>
    <t>STAFFORD ELEMENTARY SCHOOL</t>
  </si>
  <si>
    <t>301 HARRIS STREET</t>
  </si>
  <si>
    <t>KOPPERL SCHOOL</t>
  </si>
  <si>
    <t>KOPPERL SCHOOL DISTRICT</t>
  </si>
  <si>
    <t>175 County Rd 1240</t>
  </si>
  <si>
    <t>KOPPERL</t>
  </si>
  <si>
    <t>76652</t>
  </si>
  <si>
    <t>LORENA ELEMENTARY SCHOOL</t>
  </si>
  <si>
    <t>LORENA INDEP SCHOOL DISTRICT</t>
  </si>
  <si>
    <t>420 N HOUSTON</t>
  </si>
  <si>
    <t>LORENA</t>
  </si>
  <si>
    <t>76655</t>
  </si>
  <si>
    <t>McLennan County</t>
  </si>
  <si>
    <t>LORENA HIGH SCHOOL</t>
  </si>
  <si>
    <t>1 LEOPARD LN</t>
  </si>
  <si>
    <t>LORENA MIDDLE SCHOOL</t>
  </si>
  <si>
    <t>500 LEOPARD LN</t>
  </si>
  <si>
    <t>ISBILL JUNIOR HIGH SCHOOL</t>
  </si>
  <si>
    <t>MCGREGOR INDEP SCHOOL DISTRICT</t>
  </si>
  <si>
    <t>0013023882</t>
  </si>
  <si>
    <t>305 S VAN BUREN ST</t>
  </si>
  <si>
    <t>MC GREGOR</t>
  </si>
  <si>
    <t>MCGREGOR HIGH SCHOOL</t>
  </si>
  <si>
    <t>903 Bluebonnet Parkway</t>
  </si>
  <si>
    <t>MALONE ELEMENTARY SCHOOL</t>
  </si>
  <si>
    <t>MALONE INDEP SCHOOL DISTRICT</t>
  </si>
  <si>
    <t>202 W HACKBERRY</t>
  </si>
  <si>
    <t>MALONE</t>
  </si>
  <si>
    <t>76660</t>
  </si>
  <si>
    <t>MARLIN</t>
  </si>
  <si>
    <t>76661</t>
  </si>
  <si>
    <t>0088</t>
  </si>
  <si>
    <t>MARLIN HIGH SCHOOL</t>
  </si>
  <si>
    <t>MARLIN INDEP SCHOOL DISTRICT</t>
  </si>
  <si>
    <t>1400 CAPPS ST.</t>
  </si>
  <si>
    <t>MARLIN MIDDLE SCHOOL</t>
  </si>
  <si>
    <t>678 SUCCESS LN.</t>
  </si>
  <si>
    <t>MARLIN ELEMENTARY SCHOOL</t>
  </si>
  <si>
    <t>602 DONOHOO ST.</t>
  </si>
  <si>
    <t>MART ELEMENTARY SCHOOL</t>
  </si>
  <si>
    <t>MART INDEP SCHOOL DISTRICT</t>
  </si>
  <si>
    <t>1400 J.L. Davis Ave.</t>
  </si>
  <si>
    <t>MART</t>
  </si>
  <si>
    <t>76664</t>
  </si>
  <si>
    <t>MART HIGH SCHOOL</t>
  </si>
  <si>
    <t>700 E NAVARRO AVE</t>
  </si>
  <si>
    <t>MERIDIAN ELEMENTARY SCHOOL</t>
  </si>
  <si>
    <t>MERIDIAN INDEP SCHOOL DISTRICT</t>
  </si>
  <si>
    <t>550 Yellow Jacket Drive</t>
  </si>
  <si>
    <t>MERIDIAN</t>
  </si>
  <si>
    <t>76665</t>
  </si>
  <si>
    <t>MERIDIAN HIGH SCHOOL</t>
  </si>
  <si>
    <t>500 Yellow Jacket Drive</t>
  </si>
  <si>
    <t>A B MCBAY ELEMENTARY SCHOOL</t>
  </si>
  <si>
    <t>MEXIA INDEP SCHOOL DISTRICT</t>
  </si>
  <si>
    <t>1000 N ROSS AVE</t>
  </si>
  <si>
    <t>MEXIA</t>
  </si>
  <si>
    <t>76667</t>
  </si>
  <si>
    <t>MEXIA HIGH SCHOOL</t>
  </si>
  <si>
    <t>1120 N ROSS ST</t>
  </si>
  <si>
    <t>MEXIA JR HIGH SCHOOL</t>
  </si>
  <si>
    <t>1120 N Bailey St</t>
  </si>
  <si>
    <t>SIMS INTERMEDIATE SCHOOL</t>
  </si>
  <si>
    <t>1010 N ROSS AVE</t>
  </si>
  <si>
    <t>MILFORD SCHOOL</t>
  </si>
  <si>
    <t>MILFORD INDEP SCHOOL DISTRICT</t>
  </si>
  <si>
    <t>MILFORD</t>
  </si>
  <si>
    <t>76670</t>
  </si>
  <si>
    <t>MORGAN SCHOOL</t>
  </si>
  <si>
    <t>MORGAN INDEP SCHOOL DISTRICT</t>
  </si>
  <si>
    <t>1306 CHARLES ST</t>
  </si>
  <si>
    <t>MORGAN</t>
  </si>
  <si>
    <t>76671</t>
  </si>
  <si>
    <t>MOUNT CALM ISD SCHOOL</t>
  </si>
  <si>
    <t>MOUNT CALM SCHOOL DISTRICT</t>
  </si>
  <si>
    <t>200 N. Coates</t>
  </si>
  <si>
    <t>MOUNT CALM</t>
  </si>
  <si>
    <t>76673</t>
  </si>
  <si>
    <t>PENELOPE SCHOOL</t>
  </si>
  <si>
    <t>PENELOPE INDEP SCHOOL DISTRICT</t>
  </si>
  <si>
    <t>0014006670</t>
  </si>
  <si>
    <t>309 AVE D</t>
  </si>
  <si>
    <t>PENELOPE</t>
  </si>
  <si>
    <t>76676</t>
  </si>
  <si>
    <t>RIESEL ELEMENTARY SCHOOL</t>
  </si>
  <si>
    <t>RIESEL INDEP SCHOOL DISTRICT</t>
  </si>
  <si>
    <t>RIESEL</t>
  </si>
  <si>
    <t>76682</t>
  </si>
  <si>
    <t>VALLEY MILLS ELEMENTARY SCHOOL</t>
  </si>
  <si>
    <t>VALLEY MILLS SCHOOL DISTRICT</t>
  </si>
  <si>
    <t>102 West Ave C</t>
  </si>
  <si>
    <t>VALLEY MILLS</t>
  </si>
  <si>
    <t>76689</t>
  </si>
  <si>
    <t>0518</t>
  </si>
  <si>
    <t>VALLEY MILLS HIGH SCHOOL</t>
  </si>
  <si>
    <t>1 Eagle Way</t>
  </si>
  <si>
    <t>WALNUT SPRINGS SCHOOL</t>
  </si>
  <si>
    <t>WALNUT SPRINGS INDEP SCH DIST</t>
  </si>
  <si>
    <t>AVENUE A</t>
  </si>
  <si>
    <t>WALNUT SPRINGS</t>
  </si>
  <si>
    <t>76690</t>
  </si>
  <si>
    <t>WEST INDEP SCHOOL DISTRICT</t>
  </si>
  <si>
    <t>209 N. Harrison Street</t>
  </si>
  <si>
    <t>WEST</t>
  </si>
  <si>
    <t>76691</t>
  </si>
  <si>
    <t>WEST HIGH SCHOOL</t>
  </si>
  <si>
    <t>1008 Jerry Mashek Drive</t>
  </si>
  <si>
    <t>WEST MIDDLE SCHOOL</t>
  </si>
  <si>
    <t>WEEST</t>
  </si>
  <si>
    <t>WHITNEY HIGH SCHOOL</t>
  </si>
  <si>
    <t>WHITNEY INDEP SCHOOL DISTRICT</t>
  </si>
  <si>
    <t>1400 North Brazos</t>
  </si>
  <si>
    <t>WHITNEY</t>
  </si>
  <si>
    <t>76692</t>
  </si>
  <si>
    <t>WHITNEY MIDDLE SCHOOL</t>
  </si>
  <si>
    <t>185 HCR 1240</t>
  </si>
  <si>
    <t>76701</t>
  </si>
  <si>
    <t>500 N UNIVERSITY PARKS DR</t>
  </si>
  <si>
    <t>1428</t>
  </si>
  <si>
    <t>76706</t>
  </si>
  <si>
    <t>CARVER ACADEMY</t>
  </si>
  <si>
    <t>WACO INDEP SCHOOL DISTRICT</t>
  </si>
  <si>
    <t>0012921888</t>
  </si>
  <si>
    <t>1601 J J FLEWELLEN RD</t>
  </si>
  <si>
    <t>76704</t>
  </si>
  <si>
    <t>G. L. WILEY OPPORTUNITY CTR</t>
  </si>
  <si>
    <t>0012922019</t>
  </si>
  <si>
    <t>1030 E LIVE OAK ST</t>
  </si>
  <si>
    <t>2258</t>
  </si>
  <si>
    <t>J H HINES ELEMENTARY SCHOOL</t>
  </si>
  <si>
    <t>0012922167</t>
  </si>
  <si>
    <t>301 Garrison Street</t>
  </si>
  <si>
    <t>76705</t>
  </si>
  <si>
    <t>LA VEGA ELEMENTARY SCHOOL</t>
  </si>
  <si>
    <t>LA VEGA INDEP SCHOOL DISTRICT</t>
  </si>
  <si>
    <t>0013031208</t>
  </si>
  <si>
    <t>3100 WHEELER STREET</t>
  </si>
  <si>
    <t>2569</t>
  </si>
  <si>
    <t>LA VEGA HIGH SCHOOL</t>
  </si>
  <si>
    <t>0013031224</t>
  </si>
  <si>
    <t>555 N. LOOP 340</t>
  </si>
  <si>
    <t>2573</t>
  </si>
  <si>
    <t>LA VEGA PRIMARY SCHOOL</t>
  </si>
  <si>
    <t>0013031273</t>
  </si>
  <si>
    <t>4400 HARRISON STREET</t>
  </si>
  <si>
    <t>LA VEGA INTERMEDIATE H.P. MILES CAMPUS</t>
  </si>
  <si>
    <t>0013031232</t>
  </si>
  <si>
    <t>4201 WILLIAMS ROAD</t>
  </si>
  <si>
    <t>3470</t>
  </si>
  <si>
    <t>HALLSBURG ELEMENTARY SCHOOL</t>
  </si>
  <si>
    <t>HALLSBURG I.S.D</t>
  </si>
  <si>
    <t>0011838810</t>
  </si>
  <si>
    <t>2313 HALLSBURG RD</t>
  </si>
  <si>
    <t>5019</t>
  </si>
  <si>
    <t>GHOLSON ELEMENTARY SCHOOL</t>
  </si>
  <si>
    <t>GHOLSON INDEP SCHOOL DISTRICT</t>
  </si>
  <si>
    <t>137 HAMILTON DR</t>
  </si>
  <si>
    <t>5994</t>
  </si>
  <si>
    <t>9702</t>
  </si>
  <si>
    <t>BELLS HILL ELEMENTARY SCHOOL</t>
  </si>
  <si>
    <t>0012923405</t>
  </si>
  <si>
    <t>2100 ROSS AVE</t>
  </si>
  <si>
    <t>2700</t>
  </si>
  <si>
    <t>SOUTH WACO ELEMENTARY SCHOOL</t>
  </si>
  <si>
    <t>0012923504</t>
  </si>
  <si>
    <t>2104 GURLEY LN</t>
  </si>
  <si>
    <t>4042</t>
  </si>
  <si>
    <t>ROBINSON ELEMENTARY SCHOOL</t>
  </si>
  <si>
    <t>ROBINSON INDEP SCHOOL DISTRICT</t>
  </si>
  <si>
    <t>201 SOUTH OLD ROBINSON ROAD</t>
  </si>
  <si>
    <t>5505</t>
  </si>
  <si>
    <t>ROBINSON HIGH SCHOOL</t>
  </si>
  <si>
    <t>700 W TATE ST</t>
  </si>
  <si>
    <t>ROBINSON</t>
  </si>
  <si>
    <t>5534</t>
  </si>
  <si>
    <t>ROBINSON JR HIGH SCHOOL</t>
  </si>
  <si>
    <t xml:space="preserve">410 WEST LYNDALE AVENUE </t>
  </si>
  <si>
    <t>78706</t>
  </si>
  <si>
    <t>ROBINSON PRIMARY SCHOOL</t>
  </si>
  <si>
    <t>541 N OLD ROBINSON RD</t>
  </si>
  <si>
    <t>DEAN-HIGHLAND ELEM SCHOOL</t>
  </si>
  <si>
    <t>0012923561</t>
  </si>
  <si>
    <t>3300 Maple Ave</t>
  </si>
  <si>
    <t>76707</t>
  </si>
  <si>
    <t>1213</t>
  </si>
  <si>
    <t>PROVIDENT HEIGHTS ELEM SCHOOL</t>
  </si>
  <si>
    <t>0012923637</t>
  </si>
  <si>
    <t>2415 Bosque Blvd</t>
  </si>
  <si>
    <t>CEDAR RIDGE ELEMENTARY SCHOOL</t>
  </si>
  <si>
    <t>0012923678</t>
  </si>
  <si>
    <t>2115 MERIDIAN AVE</t>
  </si>
  <si>
    <t>2821</t>
  </si>
  <si>
    <t>3149</t>
  </si>
  <si>
    <t>76710</t>
  </si>
  <si>
    <t>HILLCREST PROFESSIONAL DEV SCH</t>
  </si>
  <si>
    <t>0012923744</t>
  </si>
  <si>
    <t>4225 PINE AVE</t>
  </si>
  <si>
    <t>2022</t>
  </si>
  <si>
    <t>MOUNTAINVIEW ELEMENTARY SCHOOL</t>
  </si>
  <si>
    <t>0012923777</t>
  </si>
  <si>
    <t>5901 BISHOP DR</t>
  </si>
  <si>
    <t>LAKE AIR MONTESSORI</t>
  </si>
  <si>
    <t>0012923785</t>
  </si>
  <si>
    <t>4601 COBBS DR</t>
  </si>
  <si>
    <t>WACO HIGH SCHOOL</t>
  </si>
  <si>
    <t>0012923793</t>
  </si>
  <si>
    <t>2020 N 42ND ST</t>
  </si>
  <si>
    <t>TENNYSON MIDDLE SCHOOL</t>
  </si>
  <si>
    <t>0012923827</t>
  </si>
  <si>
    <t>6100 TENNYSON DR</t>
  </si>
  <si>
    <t>4361</t>
  </si>
  <si>
    <t>0012923876</t>
  </si>
  <si>
    <t>1120 N NEW RD</t>
  </si>
  <si>
    <t>4860</t>
  </si>
  <si>
    <t>KENDRICK ELEMENTARY SCHOOL</t>
  </si>
  <si>
    <t>0012923934</t>
  </si>
  <si>
    <t>1801 KENDRICK LN</t>
  </si>
  <si>
    <t>76711</t>
  </si>
  <si>
    <t>1930</t>
  </si>
  <si>
    <t>UNIVERSITY HIGH SCHOOL</t>
  </si>
  <si>
    <t>0012923983</t>
  </si>
  <si>
    <t>3201 S. New Road</t>
  </si>
  <si>
    <t>2106</t>
  </si>
  <si>
    <t>HEWITT ELEMENTARY SCHOOL</t>
  </si>
  <si>
    <t>900 PANTHER WAY</t>
  </si>
  <si>
    <t>HEWITT</t>
  </si>
  <si>
    <t>3064</t>
  </si>
  <si>
    <t>MIDWAY HIGH SCHOOL</t>
  </si>
  <si>
    <t>8200 Mars Dr.</t>
  </si>
  <si>
    <t xml:space="preserve">Waco </t>
  </si>
  <si>
    <t>76712</t>
  </si>
  <si>
    <t>WOODGATE INTERMEDIATE SCHOOL</t>
  </si>
  <si>
    <t>0011713005</t>
  </si>
  <si>
    <t>9400 CHAPEL RD</t>
  </si>
  <si>
    <t>MIDWAY MIDDLE SCHOOL</t>
  </si>
  <si>
    <t>800 N Hewitt Dr.</t>
  </si>
  <si>
    <t>SOUTH BOSQUE ELEMENTARY SCHOOL</t>
  </si>
  <si>
    <t>1 WICKSON RD</t>
  </si>
  <si>
    <t>SPEEGLEVILLE ELEMENTARY SCHOOL</t>
  </si>
  <si>
    <t>101 Maywood Dr.</t>
  </si>
  <si>
    <t xml:space="preserve"> WOODWAY ELEMENTARY SCHOOL</t>
  </si>
  <si>
    <t>325 ESTATES DR</t>
  </si>
  <si>
    <t>3645</t>
  </si>
  <si>
    <t>NORTHWEST ELEMENTARY SCHOOL</t>
  </si>
  <si>
    <t>0013040944</t>
  </si>
  <si>
    <t>311 BLUFFVIEW DR</t>
  </si>
  <si>
    <t>BROWNWOOD</t>
  </si>
  <si>
    <t>76801</t>
  </si>
  <si>
    <t>EDUCATION SERVICE CENTER REGION XV</t>
  </si>
  <si>
    <t>COGGIN ELEMENTARY SCHOOL</t>
  </si>
  <si>
    <t>0013011358</t>
  </si>
  <si>
    <t>1005 AVENUE B</t>
  </si>
  <si>
    <t>BROWNWOOD HIGH SCHOOL</t>
  </si>
  <si>
    <t>0013006994</t>
  </si>
  <si>
    <t>2100 SLAYDEN ST</t>
  </si>
  <si>
    <t>0013016605</t>
  </si>
  <si>
    <t>2700 VINCENT ST</t>
  </si>
  <si>
    <t>ALTERNATIVE CENTER</t>
  </si>
  <si>
    <t>WOODLAND HEIGHTS ELEM SCHOOL</t>
  </si>
  <si>
    <t>0013060298</t>
  </si>
  <si>
    <t>3900 4TH ST</t>
  </si>
  <si>
    <t>EARLY ELEMENTARY SCHOOL</t>
  </si>
  <si>
    <t>201 Sudderth Dr</t>
  </si>
  <si>
    <t>EARLY</t>
  </si>
  <si>
    <t>Brown</t>
  </si>
  <si>
    <t>76802</t>
  </si>
  <si>
    <t>EARLY HIGH SCHOOL</t>
  </si>
  <si>
    <t>115 SUDDERTH DR</t>
  </si>
  <si>
    <t>EARLY MIDDLE SCHOOL</t>
  </si>
  <si>
    <t>700 SUNRISE</t>
  </si>
  <si>
    <t>EARLY PRIMARY SCHOOL</t>
  </si>
  <si>
    <t>965 EARLY BLVD</t>
  </si>
  <si>
    <t>BROWNWOOD INTERMEDIATE SCHOOL</t>
  </si>
  <si>
    <t>0013007018</t>
  </si>
  <si>
    <t>800 ROGAN ST</t>
  </si>
  <si>
    <t>BROWNWOOD MIDDLE SCHOOL</t>
  </si>
  <si>
    <t>0013007026</t>
  </si>
  <si>
    <t>1600 CALVERT RD</t>
  </si>
  <si>
    <t>BALLINGER ELEMENTARY SCHOOL</t>
  </si>
  <si>
    <t>800 BROAD AVENUE</t>
  </si>
  <si>
    <t>BALLINGER</t>
  </si>
  <si>
    <t>RUNNELS</t>
  </si>
  <si>
    <t>76821</t>
  </si>
  <si>
    <t>BALLINGER HIGH SCHOOL</t>
  </si>
  <si>
    <t>2107 N. BROADWAY</t>
  </si>
  <si>
    <t>BALLINGER JUNIOR HIGH SCHOOL</t>
  </si>
  <si>
    <t>1006 CONDA AVE</t>
  </si>
  <si>
    <t>BANGS HIGH SCHOOL</t>
  </si>
  <si>
    <t>219 N 3RD ST</t>
  </si>
  <si>
    <t>BANGS</t>
  </si>
  <si>
    <t>76823</t>
  </si>
  <si>
    <t>BANGS JUNIOR HIGH SCHOOL</t>
  </si>
  <si>
    <t>219 S 3RD ST</t>
  </si>
  <si>
    <t>J B STEPHENS ELEMENTARY SCHOOL</t>
  </si>
  <si>
    <t>NORTH SIXTH STREET</t>
  </si>
  <si>
    <t>BRADY</t>
  </si>
  <si>
    <t>76825</t>
  </si>
  <si>
    <t>BRADY MIDDLE SCHOOL</t>
  </si>
  <si>
    <t>0012541827</t>
  </si>
  <si>
    <t>2309 MENARD HWY</t>
  </si>
  <si>
    <t>Mcculloch</t>
  </si>
  <si>
    <t>BRADY HIGH SCHOOL</t>
  </si>
  <si>
    <t>2301 MENARD HWY</t>
  </si>
  <si>
    <t>7614</t>
  </si>
  <si>
    <t>CHEROKEE SCHOOL</t>
  </si>
  <si>
    <t xml:space="preserve">305 S. Indian Avenue </t>
  </si>
  <si>
    <t>San Saba</t>
  </si>
  <si>
    <t>76832</t>
  </si>
  <si>
    <t>COLEMAN HIGH SCHOOL</t>
  </si>
  <si>
    <t>201 W 15TH ST</t>
  </si>
  <si>
    <t>COLEMAN</t>
  </si>
  <si>
    <t>76834</t>
  </si>
  <si>
    <t>7211</t>
  </si>
  <si>
    <t>303 W 15TH ST</t>
  </si>
  <si>
    <t>7213</t>
  </si>
  <si>
    <t>COLEMAN JUNIOR HIGH SCHOOL</t>
  </si>
  <si>
    <t>301 W 15TH ST</t>
  </si>
  <si>
    <t>EDEN ELEMENTARY SCHOOL</t>
  </si>
  <si>
    <t>113 W BRYAN</t>
  </si>
  <si>
    <t>EDEN</t>
  </si>
  <si>
    <t>CONCHO</t>
  </si>
  <si>
    <t>76837</t>
  </si>
  <si>
    <t>EDEN HIGH SCHOOL</t>
  </si>
  <si>
    <t>GOLDTHWAITE ELEMENTARY SCHOOL</t>
  </si>
  <si>
    <t>GOLDTHWAITE INDEP SCH DIST</t>
  </si>
  <si>
    <t>0013021704</t>
  </si>
  <si>
    <t>1501 CAMPBELL STREET</t>
  </si>
  <si>
    <t>GOLDTHWAITE</t>
  </si>
  <si>
    <t>Mills</t>
  </si>
  <si>
    <t>76844</t>
  </si>
  <si>
    <t>Mills County</t>
  </si>
  <si>
    <t>GOLDTHWAITE JR/SR HIGH SCHOOL</t>
  </si>
  <si>
    <t>0013021712</t>
  </si>
  <si>
    <t>JUNCTION ELEMENTARY SCHOOL</t>
  </si>
  <si>
    <t>0013918578</t>
  </si>
  <si>
    <t>1700 COLLEGE ST</t>
  </si>
  <si>
    <t>JUNCTION</t>
  </si>
  <si>
    <t>KIMBLE</t>
  </si>
  <si>
    <t>76849</t>
  </si>
  <si>
    <t>JUNCTION HIGH SCHOOL</t>
  </si>
  <si>
    <t>JUNCTION MIDDLE SCHOOL</t>
  </si>
  <si>
    <t>LOHN SCHOOL</t>
  </si>
  <si>
    <t>0012732384</t>
  </si>
  <si>
    <t>1112 FM 504</t>
  </si>
  <si>
    <t>LOHN</t>
  </si>
  <si>
    <t>76852</t>
  </si>
  <si>
    <t>LOHN INDEP SCHOOL DISTRICT</t>
  </si>
  <si>
    <t>LOMETA SCHOOL</t>
  </si>
  <si>
    <t>LOMETA INDEP SCHOOL DISTRICT</t>
  </si>
  <si>
    <t>0012736476</t>
  </si>
  <si>
    <t>100 N 8TH ST</t>
  </si>
  <si>
    <t>LOMETA</t>
  </si>
  <si>
    <t>76853</t>
  </si>
  <si>
    <t>MASON HIGH SCHOOL</t>
  </si>
  <si>
    <t>0012536561</t>
  </si>
  <si>
    <t>1105 College Avenue</t>
  </si>
  <si>
    <t>MASON</t>
  </si>
  <si>
    <t>Mason</t>
  </si>
  <si>
    <t>76856</t>
  </si>
  <si>
    <t>MASON INDEP SCHOOL DISTRICT</t>
  </si>
  <si>
    <t>MASON ELEMENTARY</t>
  </si>
  <si>
    <t>0012536520</t>
  </si>
  <si>
    <t>807 W COLLEGE AVE</t>
  </si>
  <si>
    <t>3320</t>
  </si>
  <si>
    <t>MAY ELEMENTARY SCHOOL138</t>
  </si>
  <si>
    <t>MAY INDEPENDENT SCHOOL DIST</t>
  </si>
  <si>
    <t>100 COMANCHE ST</t>
  </si>
  <si>
    <t>MAY</t>
  </si>
  <si>
    <t>76857</t>
  </si>
  <si>
    <t>MAY HIGH SCHOOL</t>
  </si>
  <si>
    <t>MENARD</t>
  </si>
  <si>
    <t>76859</t>
  </si>
  <si>
    <t>0729</t>
  </si>
  <si>
    <t>MENARD ELEM SCHOOL</t>
  </si>
  <si>
    <t>0012216388</t>
  </si>
  <si>
    <t>200 Gay St.</t>
  </si>
  <si>
    <t>Menard</t>
  </si>
  <si>
    <t>Texas</t>
  </si>
  <si>
    <t>MENARD HIGH SCHOOL</t>
  </si>
  <si>
    <t>MENARD ISD</t>
  </si>
  <si>
    <t>0012216289</t>
  </si>
  <si>
    <t>HOUSTON AND WILKINSON</t>
  </si>
  <si>
    <t>MILES ELEMENTARY SCHOOL</t>
  </si>
  <si>
    <t>1001 ROBINSON ST</t>
  </si>
  <si>
    <t>MILES</t>
  </si>
  <si>
    <t>Runnels</t>
  </si>
  <si>
    <t>76861</t>
  </si>
  <si>
    <t>6978</t>
  </si>
  <si>
    <t>PO BOX 308</t>
  </si>
  <si>
    <t>Runnels County</t>
  </si>
  <si>
    <t>0308</t>
  </si>
  <si>
    <t>MILES INDEP SCHOOL DISTRICT</t>
  </si>
  <si>
    <t>MULLIN</t>
  </si>
  <si>
    <t>76864</t>
  </si>
  <si>
    <t>PAINT ROCK SCHOOL</t>
  </si>
  <si>
    <t>698 S SIMS STREET</t>
  </si>
  <si>
    <t>PAINT ROCK</t>
  </si>
  <si>
    <t>Concho County</t>
  </si>
  <si>
    <t>76866</t>
  </si>
  <si>
    <t>PAINT ROCK SCHOOL DISTRICT</t>
  </si>
  <si>
    <t>PRIDDY SCHOOL</t>
  </si>
  <si>
    <t>PRIDDY SCHOOL DISTRICT</t>
  </si>
  <si>
    <t>1375 STATE HIGHWAY 16</t>
  </si>
  <si>
    <t>PRIDDY</t>
  </si>
  <si>
    <t>76870</t>
  </si>
  <si>
    <t>RICHLAND SPRINGS SCHOOL</t>
  </si>
  <si>
    <t>0012736666</t>
  </si>
  <si>
    <t>700 West Coyote Trail</t>
  </si>
  <si>
    <t>RICHLAND SPGS</t>
  </si>
  <si>
    <t>76871</t>
  </si>
  <si>
    <t>RICHLAND SPRINGS IND SCH DIST</t>
  </si>
  <si>
    <t>Rochelle</t>
  </si>
  <si>
    <t>0012699351</t>
  </si>
  <si>
    <t>5902 Lafayette Ave.</t>
  </si>
  <si>
    <t>Rochelle, TX 76872</t>
  </si>
  <si>
    <t>76872</t>
  </si>
  <si>
    <t>ROCHELLE SCHOOL DISTRICT</t>
  </si>
  <si>
    <t>OLFEN SCHOOL</t>
  </si>
  <si>
    <t>OLFEN INDEP SCHOOL DISTRICT</t>
  </si>
  <si>
    <t>OLFEN ROUTE BOX 115</t>
  </si>
  <si>
    <t>ROWENA</t>
  </si>
  <si>
    <t>76875</t>
  </si>
  <si>
    <t>SAN SABA ELEMENTARY SCHOOL</t>
  </si>
  <si>
    <t>0012293718</t>
  </si>
  <si>
    <t>607 WEST STORY</t>
  </si>
  <si>
    <t>SAN SABA</t>
  </si>
  <si>
    <t>76877</t>
  </si>
  <si>
    <t>5618</t>
  </si>
  <si>
    <t>SAN SABA INDEP SCHOOL DISTRICT</t>
  </si>
  <si>
    <t>SAN SABA HIGH SCHOOL</t>
  </si>
  <si>
    <t>0012293544</t>
  </si>
  <si>
    <t>104 S. 8TH STREET</t>
  </si>
  <si>
    <t>SANTA ANNA ELEMENTARY SCHOOL</t>
  </si>
  <si>
    <t>100 SOUTH JEFFERSON</t>
  </si>
  <si>
    <t>SANTA ANNA</t>
  </si>
  <si>
    <t>Coleman County</t>
  </si>
  <si>
    <t>76878</t>
  </si>
  <si>
    <t>SANTA ANNA INDEP SCHOOL DIST</t>
  </si>
  <si>
    <t>SANTA ANNA HIGH SCHOOL</t>
  </si>
  <si>
    <t>701 BOWIE STREET</t>
  </si>
  <si>
    <t>Coleman</t>
  </si>
  <si>
    <t>VALERA</t>
  </si>
  <si>
    <t>76884</t>
  </si>
  <si>
    <t>9700</t>
  </si>
  <si>
    <t>VERIBEST ELEMENTARY SCHOOL</t>
  </si>
  <si>
    <t>VERIBEST INDEPENDENT SCHOOL DISTRICT</t>
  </si>
  <si>
    <t xml:space="preserve">10062 F M HWY 380  </t>
  </si>
  <si>
    <t>VERIBEST</t>
  </si>
  <si>
    <t>TOM GREEN</t>
  </si>
  <si>
    <t>76886</t>
  </si>
  <si>
    <t>VERIBEST HIGH SCHOOL</t>
  </si>
  <si>
    <t xml:space="preserve">10062 FM HWY 380  </t>
  </si>
  <si>
    <t>ZEPHYR SCHOOL</t>
  </si>
  <si>
    <t>ZEPHYR INDEP SCHOOL DISTRICT</t>
  </si>
  <si>
    <t>11625 COUNTY ROAD 281</t>
  </si>
  <si>
    <t>ZEPHYR</t>
  </si>
  <si>
    <t>76890</t>
  </si>
  <si>
    <t>3801</t>
  </si>
  <si>
    <t>0011781986</t>
  </si>
  <si>
    <t>1702 WILSON ST</t>
  </si>
  <si>
    <t>SAN ANGELO</t>
  </si>
  <si>
    <t>Tom Green</t>
  </si>
  <si>
    <t>76901</t>
  </si>
  <si>
    <t>SAN ANGELO INDEP SCHOOL DIST</t>
  </si>
  <si>
    <t>ALTA LOMA ELEMENTARY SCHOOL</t>
  </si>
  <si>
    <t>0011780913</t>
  </si>
  <si>
    <t>1700 N GARFIELD ST</t>
  </si>
  <si>
    <t>1855</t>
  </si>
  <si>
    <t>0011781028</t>
  </si>
  <si>
    <t>700 N VAN BUREN ST</t>
  </si>
  <si>
    <t>2530</t>
  </si>
  <si>
    <t>MCGILL ELEMENTARY SCHOOL</t>
  </si>
  <si>
    <t>0011786357</t>
  </si>
  <si>
    <t>201 MILLSPAUGH ST</t>
  </si>
  <si>
    <t>2871</t>
  </si>
  <si>
    <t>LEE JUNIOR HIGH SCHOOL</t>
  </si>
  <si>
    <t>0011786019</t>
  </si>
  <si>
    <t>2500 SHERWOOD WAY</t>
  </si>
  <si>
    <t>3037</t>
  </si>
  <si>
    <t>0011781739</t>
  </si>
  <si>
    <t>655 CADDO ST</t>
  </si>
  <si>
    <t>3407</t>
  </si>
  <si>
    <t>SANTA RITA ELEMENTARY SCHOOL</t>
  </si>
  <si>
    <t>0011787710</t>
  </si>
  <si>
    <t>615 S MADISON ST</t>
  </si>
  <si>
    <t>GRAPE CREEK ELEMENTARY SCHOOL</t>
  </si>
  <si>
    <t>0013023411</t>
  </si>
  <si>
    <t>9633 N GRAPE CREEK RD</t>
  </si>
  <si>
    <t>6418</t>
  </si>
  <si>
    <t>GRAPE CREEK ISD</t>
  </si>
  <si>
    <t>GRAPE CREEK HIGH SCHOOL</t>
  </si>
  <si>
    <t>0013023429</t>
  </si>
  <si>
    <t>8834 Grape Creek Rd</t>
  </si>
  <si>
    <t>7409</t>
  </si>
  <si>
    <t>OLD Grape Creek Middle</t>
  </si>
  <si>
    <t>0013023445</t>
  </si>
  <si>
    <t>7752 TOMAHAWK LN</t>
  </si>
  <si>
    <t>LAKE VIEW HIGH SCHOOL</t>
  </si>
  <si>
    <t>0011780590</t>
  </si>
  <si>
    <t>900 E 43RD ST</t>
  </si>
  <si>
    <t>76903</t>
  </si>
  <si>
    <t>1845</t>
  </si>
  <si>
    <t>LINCOLN JUNIOR HIGH SCHOOL</t>
  </si>
  <si>
    <t>0001646926</t>
  </si>
  <si>
    <t>255 LAKE VIEW HEROES DRIVE</t>
  </si>
  <si>
    <t>1863</t>
  </si>
  <si>
    <t>GOLIAD ELEMENTARY SCHOOL</t>
  </si>
  <si>
    <t>0011782182</t>
  </si>
  <si>
    <t>120 E 39TH ST</t>
  </si>
  <si>
    <t>DAY HEAD START</t>
  </si>
  <si>
    <t>0025468133</t>
  </si>
  <si>
    <t>3026 N OAKES ST</t>
  </si>
  <si>
    <t>BLACKSHEAR HEAD START</t>
  </si>
  <si>
    <t>0011781259</t>
  </si>
  <si>
    <t>2223 BROWN ST</t>
  </si>
  <si>
    <t>REAGAN ELEMENTARY SCH</t>
  </si>
  <si>
    <t>0011787009</t>
  </si>
  <si>
    <t>1600 VOLNEY ST</t>
  </si>
  <si>
    <t>SAN JACINTO ELEMENTARY SCHOOL</t>
  </si>
  <si>
    <t>0011787199</t>
  </si>
  <si>
    <t>800 SPAULDING ST</t>
  </si>
  <si>
    <t>4930</t>
  </si>
  <si>
    <t>CARVER LEARNING CENTER</t>
  </si>
  <si>
    <t>0011781671</t>
  </si>
  <si>
    <t>301 W 9TH ST</t>
  </si>
  <si>
    <t>5300</t>
  </si>
  <si>
    <t>CENTRAL HIGH ON OAKES</t>
  </si>
  <si>
    <t>0011781937</t>
  </si>
  <si>
    <t>218 N OAKES ST</t>
  </si>
  <si>
    <t>FT CONCHO ELEMENTARY SCHOOL</t>
  </si>
  <si>
    <t>0011782067</t>
  </si>
  <si>
    <t>310 E WASHINGTON DR</t>
  </si>
  <si>
    <t>7460</t>
  </si>
  <si>
    <t>GLENMORE ELEMENTARY SCHOOL</t>
  </si>
  <si>
    <t>0011782091</t>
  </si>
  <si>
    <t>323 PENROSE ST</t>
  </si>
  <si>
    <t>8639</t>
  </si>
  <si>
    <t>RIO VISTA HEAD START</t>
  </si>
  <si>
    <t>0011786688</t>
  </si>
  <si>
    <t>2800 BEN FICKLIN RD</t>
  </si>
  <si>
    <t>9008</t>
  </si>
  <si>
    <t>0011781424</t>
  </si>
  <si>
    <t>4630 SOUTHLAND BLVD</t>
  </si>
  <si>
    <t>76904</t>
  </si>
  <si>
    <t>4545</t>
  </si>
  <si>
    <t>GLENN JUNIOR HIGH SCHOOL</t>
  </si>
  <si>
    <t>0011782158</t>
  </si>
  <si>
    <t>2201 UNIVERSITY AVE</t>
  </si>
  <si>
    <t>5128</t>
  </si>
  <si>
    <t>0011781879</t>
  </si>
  <si>
    <t>2104 JOHNSON AVE</t>
  </si>
  <si>
    <t>5439</t>
  </si>
  <si>
    <t>P A Y S SCHOOL</t>
  </si>
  <si>
    <t>0025228826</t>
  </si>
  <si>
    <t>1820 KNICKERBOCKER RD</t>
  </si>
  <si>
    <t>5500</t>
  </si>
  <si>
    <t>0011781523</t>
  </si>
  <si>
    <t>3700 FOREST TRL</t>
  </si>
  <si>
    <t>6013</t>
  </si>
  <si>
    <t>HOLIMAN ELEMENTARY SCHOOL</t>
  </si>
  <si>
    <t>0011782257</t>
  </si>
  <si>
    <t>1900 RICKS DR</t>
  </si>
  <si>
    <t>76905</t>
  </si>
  <si>
    <t>BELAIRE ELEMENTARY SCHOOL</t>
  </si>
  <si>
    <t>0011781184</t>
  </si>
  <si>
    <t>700 STEPHEN ST</t>
  </si>
  <si>
    <t>8128</t>
  </si>
  <si>
    <t>REAGAN COUNTY HIGH SCHOOL</t>
  </si>
  <si>
    <t>REAGAN CO INDEP SCHOOL DIST</t>
  </si>
  <si>
    <t>1111 12TH ST</t>
  </si>
  <si>
    <t>BIG LAKE</t>
  </si>
  <si>
    <t>Reagan County</t>
  </si>
  <si>
    <t>76932</t>
  </si>
  <si>
    <t>REAGAN COUNTY ELEMENTARY SCH</t>
  </si>
  <si>
    <t>501 N TEXAS AVE</t>
  </si>
  <si>
    <t>Reagan</t>
  </si>
  <si>
    <t>4439</t>
  </si>
  <si>
    <t>REAGAN COUNTY MIDDLE SCHOOL</t>
  </si>
  <si>
    <t>500 PENNSYLVANIA ST</t>
  </si>
  <si>
    <t>BRONTE ELEMENTARY SCHOOL</t>
  </si>
  <si>
    <t>210 S JEFFERSON ST</t>
  </si>
  <si>
    <t>BRONTE</t>
  </si>
  <si>
    <t>COKE</t>
  </si>
  <si>
    <t>76933</t>
  </si>
  <si>
    <t>BRONTE HIGH SCHOOL</t>
  </si>
  <si>
    <t>CHRISTOVAL ELEMENTARY SCHOOL</t>
  </si>
  <si>
    <t>20000 Rudd Street</t>
  </si>
  <si>
    <t>CHRISTOVAL</t>
  </si>
  <si>
    <t>76935</t>
  </si>
  <si>
    <t>CHRISTOVAL HIGH SCHOOL</t>
  </si>
  <si>
    <t>20454 Tonail Trail</t>
  </si>
  <si>
    <t>ELDORADO ELEMENTARY SCHOOL</t>
  </si>
  <si>
    <t>0025408484</t>
  </si>
  <si>
    <t>205 WEST FIELDS AVE</t>
  </si>
  <si>
    <t>ELDORADO</t>
  </si>
  <si>
    <t>Schleicher</t>
  </si>
  <si>
    <t>76936</t>
  </si>
  <si>
    <t>SCHLEICHER CO INDEP SCH DIST</t>
  </si>
  <si>
    <t>ELDORADO HIGH SCHOOL</t>
  </si>
  <si>
    <t>0025408543</t>
  </si>
  <si>
    <t>ELDORADO MIDDLE SCHOOL</t>
  </si>
  <si>
    <t>0025408527</t>
  </si>
  <si>
    <t>IRION HIGH SCHOOL</t>
  </si>
  <si>
    <t>IRION COUNTY INDEP SCHOOL DIST</t>
  </si>
  <si>
    <t>302 North 3rd Street</t>
  </si>
  <si>
    <t>MERTZON</t>
  </si>
  <si>
    <t>Irion</t>
  </si>
  <si>
    <t>76941</t>
  </si>
  <si>
    <t>OZONA HIGH SCHOOL</t>
  </si>
  <si>
    <t>605 AVENUE E</t>
  </si>
  <si>
    <t>OZONA</t>
  </si>
  <si>
    <t>76943</t>
  </si>
  <si>
    <t>OZONA ELEMENTARY SCHOOL</t>
  </si>
  <si>
    <t>804 14TH ST</t>
  </si>
  <si>
    <t>OZONA JUNIOR HIGH SCHOOL</t>
  </si>
  <si>
    <t>506 AVENUE G</t>
  </si>
  <si>
    <t>1323 HAMILTON STREET</t>
  </si>
  <si>
    <t>ROBERT LEE</t>
  </si>
  <si>
    <t>76945</t>
  </si>
  <si>
    <t>SONORA ELEMENTARY SCHOOL</t>
  </si>
  <si>
    <t>0011612686</t>
  </si>
  <si>
    <t>807 S CONCHO AVE</t>
  </si>
  <si>
    <t>SONORA</t>
  </si>
  <si>
    <t>SUTTON</t>
  </si>
  <si>
    <t>76950</t>
  </si>
  <si>
    <t>3922</t>
  </si>
  <si>
    <t>SONORA HIGH SCHOOL</t>
  </si>
  <si>
    <t>SONORA INDEP SCHOOL DISTRICT</t>
  </si>
  <si>
    <t>0011612785</t>
  </si>
  <si>
    <t>1717 Tayloe Ave</t>
  </si>
  <si>
    <t>Sutton</t>
  </si>
  <si>
    <t>SONORA MIDDLE SCHOOL</t>
  </si>
  <si>
    <t>0011612744</t>
  </si>
  <si>
    <t>408 W. 1st Street</t>
  </si>
  <si>
    <t>STERLING CITY</t>
  </si>
  <si>
    <t>76951</t>
  </si>
  <si>
    <t>0786</t>
  </si>
  <si>
    <t>WALL</t>
  </si>
  <si>
    <t>76957</t>
  </si>
  <si>
    <t>WALL ELEMENTARY SCHOOL</t>
  </si>
  <si>
    <t>WALL INDEP SCHOOL DISTRICT</t>
  </si>
  <si>
    <t>0012498051</t>
  </si>
  <si>
    <t xml:space="preserve">8065 LOOP 570 </t>
  </si>
  <si>
    <t>Tom Green County</t>
  </si>
  <si>
    <t>WALL HIGH SCHOOL</t>
  </si>
  <si>
    <t>0012498176</t>
  </si>
  <si>
    <t>76757</t>
  </si>
  <si>
    <t>WALL MIDDLE SCHOOL</t>
  </si>
  <si>
    <t>0012498168</t>
  </si>
  <si>
    <t>WATER VALLEY ELEMENTARY SCHOOL</t>
  </si>
  <si>
    <t>0011855947</t>
  </si>
  <si>
    <t>15575 Adams Avenue</t>
  </si>
  <si>
    <t>WATER VALLEY</t>
  </si>
  <si>
    <t>76958</t>
  </si>
  <si>
    <t>WATER VALLEY INDEP SCHOOL DIST</t>
  </si>
  <si>
    <t>WATER VALLEY HIGH SCHOOL</t>
  </si>
  <si>
    <t>17886 Wildcat Drive</t>
  </si>
  <si>
    <t>Harris</t>
  </si>
  <si>
    <t>77002</t>
  </si>
  <si>
    <t>HARRIS</t>
  </si>
  <si>
    <t>The Archdiocese of Galveston Consortia</t>
  </si>
  <si>
    <t>77003</t>
  </si>
  <si>
    <t>BAYLOR COLLEGE OF MEDICINE BIOTECH ACADEMY AT RUSK</t>
  </si>
  <si>
    <t>HOUSTON INDEP SCHOOL DISTRICT</t>
  </si>
  <si>
    <t>0013047840</t>
  </si>
  <si>
    <t>2805 GARROW ST</t>
  </si>
  <si>
    <t>DOUGLASS ELEMENTARY SCHOOL</t>
  </si>
  <si>
    <t>77004</t>
  </si>
  <si>
    <t>0013005756</t>
  </si>
  <si>
    <t>2900 HOLMAN ST</t>
  </si>
  <si>
    <t>77020</t>
  </si>
  <si>
    <t>YATES HIGH SCHOOL</t>
  </si>
  <si>
    <t>0013061874</t>
  </si>
  <si>
    <t>3650 ALABAMA</t>
  </si>
  <si>
    <t>MACGREGOR ELEMENTARY SCHOOL</t>
  </si>
  <si>
    <t>0013034525</t>
  </si>
  <si>
    <t>4801 LA BRANCH ST</t>
  </si>
  <si>
    <t>5650</t>
  </si>
  <si>
    <t>LOCKHART ELEMENTARY SCHOOL</t>
  </si>
  <si>
    <t>0013056007</t>
  </si>
  <si>
    <t>3200 ROSEDALE ST</t>
  </si>
  <si>
    <t>6211</t>
  </si>
  <si>
    <t>3129 SOUTHMORE BLVD</t>
  </si>
  <si>
    <t>6214</t>
  </si>
  <si>
    <t>3501 SOUTHMORE BLVD</t>
  </si>
  <si>
    <t>77005</t>
  </si>
  <si>
    <t>WEST UNIVERSITY ELEM SCHOOL</t>
  </si>
  <si>
    <t>0013059233</t>
  </si>
  <si>
    <t>3756 UNIVERSITY BLVD</t>
  </si>
  <si>
    <t>WOODROW WILSON MONTESSORI</t>
  </si>
  <si>
    <t>0013060074</t>
  </si>
  <si>
    <t>2100 YUPON ST</t>
  </si>
  <si>
    <t>77006</t>
  </si>
  <si>
    <t>1830</t>
  </si>
  <si>
    <t>4001 STANFORD ST</t>
  </si>
  <si>
    <t>5717</t>
  </si>
  <si>
    <t>77007</t>
  </si>
  <si>
    <t>HARVARD ELEMENTARY SCHOOL</t>
  </si>
  <si>
    <t>0013024591</t>
  </si>
  <si>
    <t>810 HARVARD ST</t>
  </si>
  <si>
    <t>1607</t>
  </si>
  <si>
    <t>0013036264</t>
  </si>
  <si>
    <t>6401 ARNOT ST</t>
  </si>
  <si>
    <t>2007</t>
  </si>
  <si>
    <t>0013012174</t>
  </si>
  <si>
    <t>2112 CROCKETT ST</t>
  </si>
  <si>
    <t>77018</t>
  </si>
  <si>
    <t>1417 HOUSTON AVE</t>
  </si>
  <si>
    <t>High School For Law And Justice</t>
  </si>
  <si>
    <t>0013031810</t>
  </si>
  <si>
    <t>3505 COYLE ST</t>
  </si>
  <si>
    <t>7710</t>
  </si>
  <si>
    <t>77008</t>
  </si>
  <si>
    <t>HAMILTON MIDDLE SCHOOL</t>
  </si>
  <si>
    <t>0013024070</t>
  </si>
  <si>
    <t>139 E 20TH ST</t>
  </si>
  <si>
    <t>2533</t>
  </si>
  <si>
    <t>SINCLAIR ELEMENTARY SCHOOL</t>
  </si>
  <si>
    <t>0013050398</t>
  </si>
  <si>
    <t>6410 GROVEWOOD LN</t>
  </si>
  <si>
    <t>HELMS ELEMENTARY SCHOOL</t>
  </si>
  <si>
    <t>0013024815</t>
  </si>
  <si>
    <t>503 W 21ST ST</t>
  </si>
  <si>
    <t>FIELD ELEMENTARY SCHOOL</t>
  </si>
  <si>
    <t>0013019138</t>
  </si>
  <si>
    <t>703 E 17TH ST</t>
  </si>
  <si>
    <t>LOVE ELEMENTARY SCHOOL</t>
  </si>
  <si>
    <t>0013033014</t>
  </si>
  <si>
    <t>1120 W 13TH ST</t>
  </si>
  <si>
    <t>6627</t>
  </si>
  <si>
    <t>HEIGHTS HIGH SCHOOL</t>
  </si>
  <si>
    <t>0013028899</t>
  </si>
  <si>
    <t>413 E 13TH ST</t>
  </si>
  <si>
    <t>7021</t>
  </si>
  <si>
    <t>0013028576</t>
  </si>
  <si>
    <t>5000 SHARMAN ST</t>
  </si>
  <si>
    <t>77009</t>
  </si>
  <si>
    <t>RYAN ELEMENTARY SCHOOL</t>
  </si>
  <si>
    <t>4001 HARDY ST</t>
  </si>
  <si>
    <t>BROWNING ELEMENTARY SCHOOL</t>
  </si>
  <si>
    <t>0013006978</t>
  </si>
  <si>
    <t>607 NORTHWOOD ST</t>
  </si>
  <si>
    <t>4510</t>
  </si>
  <si>
    <t>LOOSCAN ELEMENTARY SCHOOL</t>
  </si>
  <si>
    <t>0013032966</t>
  </si>
  <si>
    <t>3800 ROBERTSON ST</t>
  </si>
  <si>
    <t>0013025341</t>
  </si>
  <si>
    <t>1100 MERRILL ST</t>
  </si>
  <si>
    <t>6009</t>
  </si>
  <si>
    <t>0013055652</t>
  </si>
  <si>
    <t>3311 BEAUCHAMP ST</t>
  </si>
  <si>
    <t>NORTHSIDE HIGH SCHOOL</t>
  </si>
  <si>
    <t>0013014485</t>
  </si>
  <si>
    <t>1101 QUITMAN ST</t>
  </si>
  <si>
    <t>7815</t>
  </si>
  <si>
    <t>SHERMAN ELEMENTARY SCHOOL</t>
  </si>
  <si>
    <t>0013050133</t>
  </si>
  <si>
    <t>1909 MCKEE ST</t>
  </si>
  <si>
    <t>8200</t>
  </si>
  <si>
    <t>MARSHALL MIDDLE SCHOOL</t>
  </si>
  <si>
    <t>0013035274</t>
  </si>
  <si>
    <t>1115 NOBLE ST</t>
  </si>
  <si>
    <t>8437</t>
  </si>
  <si>
    <t>CLEMENTE MARTINEZ ELEMENTARY SCHOOL</t>
  </si>
  <si>
    <t>0013009014</t>
  </si>
  <si>
    <t>901 HAYS ST</t>
  </si>
  <si>
    <t>8910</t>
  </si>
  <si>
    <t>77011</t>
  </si>
  <si>
    <t>BURNET ELEMENTARY SCHOOL</t>
  </si>
  <si>
    <t>0013007372</t>
  </si>
  <si>
    <t>5403 CANAL ST</t>
  </si>
  <si>
    <t>EDISON MIDDLE SCHOOL</t>
  </si>
  <si>
    <t>0013016951</t>
  </si>
  <si>
    <t>6901 AVENUE I</t>
  </si>
  <si>
    <t>0013019849</t>
  </si>
  <si>
    <t>7101 CANAL ST</t>
  </si>
  <si>
    <t>2753</t>
  </si>
  <si>
    <t>TIJERINA ELEMENTARY SCHOOL</t>
  </si>
  <si>
    <t>0013055314</t>
  </si>
  <si>
    <t>6501 SHERMAN ST</t>
  </si>
  <si>
    <t>3521</t>
  </si>
  <si>
    <t>GALLEGOS ELEMENTARY SCHOOL</t>
  </si>
  <si>
    <t>0013020821</t>
  </si>
  <si>
    <t>7415 HARRISBURG BLVD</t>
  </si>
  <si>
    <t>4740</t>
  </si>
  <si>
    <t>BRISCOE ELEMENTARY SCHOOL</t>
  </si>
  <si>
    <t>0013006721</t>
  </si>
  <si>
    <t>321 FOREST HILL BLVD</t>
  </si>
  <si>
    <t>77012</t>
  </si>
  <si>
    <t>0013014618</t>
  </si>
  <si>
    <t>7521 AVENUE H</t>
  </si>
  <si>
    <t>1125</t>
  </si>
  <si>
    <t>J R HARRIS ELEMENTARY SCHOOL</t>
  </si>
  <si>
    <t>0013028121</t>
  </si>
  <si>
    <t>801 BROADWAY ST</t>
  </si>
  <si>
    <t>1020 CORAL ST</t>
  </si>
  <si>
    <t>2906</t>
  </si>
  <si>
    <t>DAVILA ELEMENTARY SCHOOL</t>
  </si>
  <si>
    <t>0013014469</t>
  </si>
  <si>
    <t>7610 DAHLIA ST</t>
  </si>
  <si>
    <t>SOUTHMAYD ELEMENTARY SCHOOL</t>
  </si>
  <si>
    <t>0013051073</t>
  </si>
  <si>
    <t>1800 CORAL ST</t>
  </si>
  <si>
    <t>0013049028</t>
  </si>
  <si>
    <t>2700 BERKLEY ST</t>
  </si>
  <si>
    <t>3550</t>
  </si>
  <si>
    <t>3721</t>
  </si>
  <si>
    <t>DEADY MIDDLE SCHOOL</t>
  </si>
  <si>
    <t>0013014626</t>
  </si>
  <si>
    <t>2500 BROADWAY ST</t>
  </si>
  <si>
    <t>CRESPO ELEM SCHOOL</t>
  </si>
  <si>
    <t>0013012059</t>
  </si>
  <si>
    <t>7500 OFFICE CITY DR</t>
  </si>
  <si>
    <t>4115</t>
  </si>
  <si>
    <t>LUTHERAN SOUTH ACADEMY</t>
  </si>
  <si>
    <t>LUTHERAN EDUCATION ASSOCIATION OF HOUSTON</t>
  </si>
  <si>
    <t>12555 RYEWATER DRIVE</t>
  </si>
  <si>
    <t>77089</t>
  </si>
  <si>
    <t>OATES ELEMENTARY SCHOOL</t>
  </si>
  <si>
    <t>0013042155</t>
  </si>
  <si>
    <t>10044 WALLISVILLE RD</t>
  </si>
  <si>
    <t>77013</t>
  </si>
  <si>
    <t>4616</t>
  </si>
  <si>
    <t>FURR HIGH SCHOOL</t>
  </si>
  <si>
    <t>0013020078</t>
  </si>
  <si>
    <t>520 MERCURY DR</t>
  </si>
  <si>
    <t>77014</t>
  </si>
  <si>
    <t>1405</t>
  </si>
  <si>
    <t>1620</t>
  </si>
  <si>
    <t>DELORAS E THOMPSON ELEMENTARY SCHOOL</t>
  </si>
  <si>
    <t>SPRING INDEP SCHOOL DISTRICT</t>
  </si>
  <si>
    <t>0012686283</t>
  </si>
  <si>
    <t>12470 WALTERS RD</t>
  </si>
  <si>
    <t>BENEKE ELEMENTARY SCHOOL</t>
  </si>
  <si>
    <t>0012685285</t>
  </si>
  <si>
    <t>3840 BRIARCHASE DR</t>
  </si>
  <si>
    <t>2755</t>
  </si>
  <si>
    <t>CLARK PRIMARY SCHOOL</t>
  </si>
  <si>
    <t>0012685293</t>
  </si>
  <si>
    <t>12625 RIVER LAUREL DR</t>
  </si>
  <si>
    <t>3642</t>
  </si>
  <si>
    <t>NORTH SHORE MIDDLE SCHOOL</t>
  </si>
  <si>
    <t>GALENA PARK INDEP SCHOOL DIST</t>
  </si>
  <si>
    <t>120 CASTLEGORY RD</t>
  </si>
  <si>
    <t>77015</t>
  </si>
  <si>
    <t>1669</t>
  </si>
  <si>
    <t>NORTH SHORE ELEMENTARY SCHOOL</t>
  </si>
  <si>
    <t>14310 DUNCANNON DR</t>
  </si>
  <si>
    <t>2514</t>
  </si>
  <si>
    <t>13350 WOODFOREST BLVD</t>
  </si>
  <si>
    <t>2826</t>
  </si>
  <si>
    <t>NORTH SHORE HIGH SCHOOL</t>
  </si>
  <si>
    <t>13501 HOLLYPARK DR</t>
  </si>
  <si>
    <t>2902</t>
  </si>
  <si>
    <t>CIMARRON ELEMENTARY SCHOOL</t>
  </si>
  <si>
    <t>816 CIMARRON ST</t>
  </si>
  <si>
    <t>CLOVERLEAF ELEMENTARY SCHOOL</t>
  </si>
  <si>
    <t>1035 FRANKIE ST</t>
  </si>
  <si>
    <t>5180</t>
  </si>
  <si>
    <t>R P HARRIS ELEMENTARY SCHOOL</t>
  </si>
  <si>
    <t>0013046321</t>
  </si>
  <si>
    <t>1262 MAE DR</t>
  </si>
  <si>
    <t>PYBURN ELEMENTARY SCHOOL</t>
  </si>
  <si>
    <t>12302 COULSON ST</t>
  </si>
  <si>
    <t>6104</t>
  </si>
  <si>
    <t>WOODLAND ACRES ELEM SCHOOL</t>
  </si>
  <si>
    <t>12936 SARAHS LN</t>
  </si>
  <si>
    <t>6335</t>
  </si>
  <si>
    <t>WOODLAND ACRES MIDDLE SCHOOL</t>
  </si>
  <si>
    <t>12947 MYRTLE LN</t>
  </si>
  <si>
    <t>6353</t>
  </si>
  <si>
    <t>MARSHALL EL</t>
  </si>
  <si>
    <t>6200 Winfield Rd</t>
  </si>
  <si>
    <t>77050</t>
  </si>
  <si>
    <t>FONWOOD EARLY CHILDHOOD CTR</t>
  </si>
  <si>
    <t>9709 MESA DR</t>
  </si>
  <si>
    <t>77078</t>
  </si>
  <si>
    <t>77016</t>
  </si>
  <si>
    <t>2723</t>
  </si>
  <si>
    <t>FOREST BROOK MIDDLE SCHOOL</t>
  </si>
  <si>
    <t>7525 TIDWELL RD</t>
  </si>
  <si>
    <t>4413</t>
  </si>
  <si>
    <t>SHADYDALE ELEMENTARY SCHOOL</t>
  </si>
  <si>
    <t>5905 TIDWELL RD</t>
  </si>
  <si>
    <t>4745</t>
  </si>
  <si>
    <t>6002</t>
  </si>
  <si>
    <t>77017</t>
  </si>
  <si>
    <t>3032</t>
  </si>
  <si>
    <t>PARK PLACE ELEMENTARY SCHOOL</t>
  </si>
  <si>
    <t>0013043666</t>
  </si>
  <si>
    <t>8235 PARK PLACE BLVD</t>
  </si>
  <si>
    <t>RUCKER ELEMENTARY SCHOOL</t>
  </si>
  <si>
    <t>0013047758</t>
  </si>
  <si>
    <t>5201 VINETT ST</t>
  </si>
  <si>
    <t>4958</t>
  </si>
  <si>
    <t>0013006150</t>
  </si>
  <si>
    <t>8100 ELROD ST</t>
  </si>
  <si>
    <t>STEVENSON MIDDLE SCHOOL</t>
  </si>
  <si>
    <t>0013051818</t>
  </si>
  <si>
    <t>9595 WINKLER DR</t>
  </si>
  <si>
    <t>PATTERSON ELEMENTARY SCHOOL</t>
  </si>
  <si>
    <t>0013043872</t>
  </si>
  <si>
    <t>5302 ALLENDALE RD</t>
  </si>
  <si>
    <t>6729</t>
  </si>
  <si>
    <t>0013051768</t>
  </si>
  <si>
    <t>1910 LA MONTE LN</t>
  </si>
  <si>
    <t>DURHAM ELEMENTARY SCHOOL</t>
  </si>
  <si>
    <t>0013015565</t>
  </si>
  <si>
    <t>4803 BRINKMAN ST</t>
  </si>
  <si>
    <t>OAK FOREST ELEMENTARY SCHOOL</t>
  </si>
  <si>
    <t>0013041967</t>
  </si>
  <si>
    <t>1401 W 43RD ST</t>
  </si>
  <si>
    <t>4106</t>
  </si>
  <si>
    <t>BLACK MIDDLE SCHOOL</t>
  </si>
  <si>
    <t>0013005731</t>
  </si>
  <si>
    <t>1575 CHANTILLY LN</t>
  </si>
  <si>
    <t>4150</t>
  </si>
  <si>
    <t>4205</t>
  </si>
  <si>
    <t>GARDEN OAKS ELEMENTARY SCHOOL</t>
  </si>
  <si>
    <t>0013020904</t>
  </si>
  <si>
    <t>901 SUE BARNETT DR</t>
  </si>
  <si>
    <t>5415</t>
  </si>
  <si>
    <t>WALTRIP HIGH SCHOOL</t>
  </si>
  <si>
    <t>0013058276</t>
  </si>
  <si>
    <t>1900 W 34TH ST</t>
  </si>
  <si>
    <t>6107</t>
  </si>
  <si>
    <t>77546</t>
  </si>
  <si>
    <t>LUTHERAN HIGH SCHOOL NORTH</t>
  </si>
  <si>
    <t>1130 W 34TH ST</t>
  </si>
  <si>
    <t>6206</t>
  </si>
  <si>
    <t>6329</t>
  </si>
  <si>
    <t>BOOKER T. WASHINGTON HIGH SCHOOL</t>
  </si>
  <si>
    <t>0013058565</t>
  </si>
  <si>
    <t>4204 YALE ST</t>
  </si>
  <si>
    <t>6545</t>
  </si>
  <si>
    <t>77019</t>
  </si>
  <si>
    <t>WILLIAM WHARTON K-8 DUAL LANGUAGE ACADEMY</t>
  </si>
  <si>
    <t>0013059605</t>
  </si>
  <si>
    <t>900 W GRAY ST</t>
  </si>
  <si>
    <t>4226</t>
  </si>
  <si>
    <t>4537</t>
  </si>
  <si>
    <t>RIVER OAKS ELEMENTARY SCHOOL</t>
  </si>
  <si>
    <t>0013047089</t>
  </si>
  <si>
    <t>2008 KIRBY DR</t>
  </si>
  <si>
    <t>ATHERTON EL</t>
  </si>
  <si>
    <t>0013003140</t>
  </si>
  <si>
    <t>2011 SOLO ST</t>
  </si>
  <si>
    <t>4223</t>
  </si>
  <si>
    <t>ELIOT ELEMENTARY SCHOOL</t>
  </si>
  <si>
    <t>0013017082</t>
  </si>
  <si>
    <t>6411 LAREDO ST</t>
  </si>
  <si>
    <t>SCROGGINS ELEMENTARY SCHOOL</t>
  </si>
  <si>
    <t>0013049655</t>
  </si>
  <si>
    <t>400 BOYLES ST</t>
  </si>
  <si>
    <t>5242</t>
  </si>
  <si>
    <t>RAUL MARTINEZ ELEMENTARY SCHOOL</t>
  </si>
  <si>
    <t>0013046313</t>
  </si>
  <si>
    <t>7211 MARKET ST</t>
  </si>
  <si>
    <t>WHEATLEY HIGH SCHOOL</t>
  </si>
  <si>
    <t>0013059621</t>
  </si>
  <si>
    <t>4900 MARKET ST</t>
  </si>
  <si>
    <t>6517</t>
  </si>
  <si>
    <t>MCREYNOLDS MIDDLE SCHOOL</t>
  </si>
  <si>
    <t>0013036066</t>
  </si>
  <si>
    <t>5910 MARKET ST</t>
  </si>
  <si>
    <t>NAT Q HENDERSON ELEM SCHOOL</t>
  </si>
  <si>
    <t>0013039466</t>
  </si>
  <si>
    <t>701 SOLO ST</t>
  </si>
  <si>
    <t>PUGH ELEMENTARY SCHOOL</t>
  </si>
  <si>
    <t>0013045224</t>
  </si>
  <si>
    <t>1147 KRESS ST</t>
  </si>
  <si>
    <t>7416</t>
  </si>
  <si>
    <t>BRUCE ELEMENTARY SCHOOL</t>
  </si>
  <si>
    <t>0013007034</t>
  </si>
  <si>
    <t>510 JENSEN</t>
  </si>
  <si>
    <t>MICHAEL E. DEBAKEY HIGH SCHOOL FOR HEALTH PROFESS</t>
  </si>
  <si>
    <t>0013014642</t>
  </si>
  <si>
    <t>2545 Pressler</t>
  </si>
  <si>
    <t>77030</t>
  </si>
  <si>
    <t>1042</t>
  </si>
  <si>
    <t>0013055215</t>
  </si>
  <si>
    <t>3500 TAMPA ST</t>
  </si>
  <si>
    <t>77021</t>
  </si>
  <si>
    <t>1244</t>
  </si>
  <si>
    <t>PECK ELEMENTARY SCHOOL</t>
  </si>
  <si>
    <t>HARTSFIELD ELEMENTARY SCHOOL</t>
  </si>
  <si>
    <t>0013024567</t>
  </si>
  <si>
    <t>5001 PERRY ST</t>
  </si>
  <si>
    <t>3706</t>
  </si>
  <si>
    <t>CULLEN MIDDLE SCHOOL</t>
  </si>
  <si>
    <t>0013012315</t>
  </si>
  <si>
    <t>6900 SCOTT ST</t>
  </si>
  <si>
    <t>4851</t>
  </si>
  <si>
    <t>0013019658</t>
  </si>
  <si>
    <t>3919 WARD ST</t>
  </si>
  <si>
    <t>4861</t>
  </si>
  <si>
    <t>WHIDBY ELEMENTARY SCHOOL</t>
  </si>
  <si>
    <t>0013059639</t>
  </si>
  <si>
    <t>7625 SPRINGHILL ST</t>
  </si>
  <si>
    <t>6033</t>
  </si>
  <si>
    <t>BURBANK ELEMENTARY SCHOOL</t>
  </si>
  <si>
    <t>0013007299</t>
  </si>
  <si>
    <t>216 TIDWELL RD</t>
  </si>
  <si>
    <t>77022</t>
  </si>
  <si>
    <t>ALLEN ELEMENTARY SCHOOL</t>
  </si>
  <si>
    <t>400 VICTORIA DR</t>
  </si>
  <si>
    <t>BURBANK MIDDLE SCHOOL</t>
  </si>
  <si>
    <t>0013007307</t>
  </si>
  <si>
    <t>315 BERRY RD</t>
  </si>
  <si>
    <t>3209</t>
  </si>
  <si>
    <t>KENNEDY ELEMENTARY SCHOOL</t>
  </si>
  <si>
    <t>0013030119</t>
  </si>
  <si>
    <t>HERRERA ELEMENTARY SCHOOL</t>
  </si>
  <si>
    <t>0013025002</t>
  </si>
  <si>
    <t>525 BENNINGTON ST</t>
  </si>
  <si>
    <t>4911</t>
  </si>
  <si>
    <t>BURRUS ELEMENTARY SCHOOL</t>
  </si>
  <si>
    <t>0013007448</t>
  </si>
  <si>
    <t>701 E 33RD ST</t>
  </si>
  <si>
    <t>5101</t>
  </si>
  <si>
    <t>ROOSEVELT ELEMENTARY SCHOOL</t>
  </si>
  <si>
    <t>0013047550</t>
  </si>
  <si>
    <t>6700 FULTON ST</t>
  </si>
  <si>
    <t>5416</t>
  </si>
  <si>
    <t>5557</t>
  </si>
  <si>
    <t>JANOWSKI ELEMENTARY SCHOOL</t>
  </si>
  <si>
    <t>0013028451</t>
  </si>
  <si>
    <t>7500 BAUMAN RD</t>
  </si>
  <si>
    <t>6125</t>
  </si>
  <si>
    <t>NAVARRO MIDDLE SCHOOL</t>
  </si>
  <si>
    <t>0013028303</t>
  </si>
  <si>
    <t>5100 POLK ST</t>
  </si>
  <si>
    <t>77023</t>
  </si>
  <si>
    <t>1420</t>
  </si>
  <si>
    <t>LANTRIP ELEMENTARY SCHOOL</t>
  </si>
  <si>
    <t>0013031679</t>
  </si>
  <si>
    <t>100 TELEPHONE RD</t>
  </si>
  <si>
    <t>1834</t>
  </si>
  <si>
    <t>CAGE ELEMENTARY SCHOOL</t>
  </si>
  <si>
    <t>0013009055</t>
  </si>
  <si>
    <t>4528 LEELAND ST</t>
  </si>
  <si>
    <t>3047</t>
  </si>
  <si>
    <t>AUSTIN H S</t>
  </si>
  <si>
    <t>0013003264</t>
  </si>
  <si>
    <t>1700 DUMBLE ST</t>
  </si>
  <si>
    <t>CARRILLO ELEMENTARY SCHOOL</t>
  </si>
  <si>
    <t>0013009584</t>
  </si>
  <si>
    <t>960 S WAYSIDE DR</t>
  </si>
  <si>
    <t>J P HENDERSON ELEM SCHOOL</t>
  </si>
  <si>
    <t>0013028113</t>
  </si>
  <si>
    <t>1800 DISMUKE ST</t>
  </si>
  <si>
    <t>4753</t>
  </si>
  <si>
    <t>GEORGE I.  SANCHEZ CHARTER SCHOOL</t>
  </si>
  <si>
    <t>GEORGE I. SANCHEZ CHARTER  SCHOOL District</t>
  </si>
  <si>
    <t>0014099493</t>
  </si>
  <si>
    <t>6001 GULF FWY</t>
  </si>
  <si>
    <t>5423</t>
  </si>
  <si>
    <t>77024</t>
  </si>
  <si>
    <t>SPRING BRANCH MIDDLE SCHOOL</t>
  </si>
  <si>
    <t>SPRING BRANCH ISD</t>
  </si>
  <si>
    <t>1000 PINEY POINT RD</t>
  </si>
  <si>
    <t>MEMORIAL SR HIGH SCHOOL</t>
  </si>
  <si>
    <t>935 ECHO LN</t>
  </si>
  <si>
    <t>2806</t>
  </si>
  <si>
    <t>HUNTERS CREEK ELEM SCHOOL</t>
  </si>
  <si>
    <t>10650 BEINHORN RD</t>
  </si>
  <si>
    <t>BENDWOOD SCHOOL</t>
  </si>
  <si>
    <t>12750 KIMBERLEY LN</t>
  </si>
  <si>
    <t>MEMORIAL MIDDLE SCHOOL</t>
  </si>
  <si>
    <t>12550 VINDON DR</t>
  </si>
  <si>
    <t>4130</t>
  </si>
  <si>
    <t>BUNKER HILL ELEMENTARY SCHOOL</t>
  </si>
  <si>
    <t>11950 TAYLORCREST RD</t>
  </si>
  <si>
    <t>4300</t>
  </si>
  <si>
    <t>FROSTWOOD ELEMENTARY SCHOOL</t>
  </si>
  <si>
    <t>12214 MEMORIAL DR</t>
  </si>
  <si>
    <t>6207</t>
  </si>
  <si>
    <t>MEMORIAL DRIVE ELEM SCHOOL</t>
  </si>
  <si>
    <t>11202 SMITHDALE RD</t>
  </si>
  <si>
    <t>77025</t>
  </si>
  <si>
    <t>1107</t>
  </si>
  <si>
    <t>PERSHING MIDDLE SCHOOL</t>
  </si>
  <si>
    <t>0013044151</t>
  </si>
  <si>
    <t>7000 BRAES BLVD</t>
  </si>
  <si>
    <t>TWAIN ELEMENTARY SCHOOL</t>
  </si>
  <si>
    <t>0013056056</t>
  </si>
  <si>
    <t>3801 UNDERWOOD ST</t>
  </si>
  <si>
    <t>7550 SEUSS DR</t>
  </si>
  <si>
    <t>2271</t>
  </si>
  <si>
    <t>LONGFELLOW ELEMENTARY SCHOOL</t>
  </si>
  <si>
    <t>0013032909</t>
  </si>
  <si>
    <t>3614 MURWORTH DR</t>
  </si>
  <si>
    <t>3622</t>
  </si>
  <si>
    <t>SHEARN ELEMENTARY SCHOOL</t>
  </si>
  <si>
    <t>0013050034</t>
  </si>
  <si>
    <t>9802 STELLA LINK RD</t>
  </si>
  <si>
    <t>4605</t>
  </si>
  <si>
    <t>KEY MIDDLE SCHOOL</t>
  </si>
  <si>
    <t>0013030259</t>
  </si>
  <si>
    <t>4000 KELLEY ST</t>
  </si>
  <si>
    <t>77026</t>
  </si>
  <si>
    <t>1534</t>
  </si>
  <si>
    <t>BARBARA JORDAN HIGH SCHOOL FOR CAREERS</t>
  </si>
  <si>
    <t>0013004718</t>
  </si>
  <si>
    <t>5800 EASTEX FWY</t>
  </si>
  <si>
    <t>1565</t>
  </si>
  <si>
    <t>KASHMERE GARDENS ELEM SCHOOL</t>
  </si>
  <si>
    <t>0013029863</t>
  </si>
  <si>
    <t>4901 LOCKWOOD DR</t>
  </si>
  <si>
    <t>2942</t>
  </si>
  <si>
    <t>ROSS ELEMENTARY SCHOOL</t>
  </si>
  <si>
    <t>0013047675</t>
  </si>
  <si>
    <t>2819 BAY ST</t>
  </si>
  <si>
    <t>ISAACS ELEMENTARY SCHOOL</t>
  </si>
  <si>
    <t>0013027834</t>
  </si>
  <si>
    <t>3830 PICKFAIR ST</t>
  </si>
  <si>
    <t>3968</t>
  </si>
  <si>
    <t>FLEMING MIDDLE SCHOOL</t>
  </si>
  <si>
    <t>0013019252</t>
  </si>
  <si>
    <t>4910 COLLINGSWORTH ST</t>
  </si>
  <si>
    <t>5150</t>
  </si>
  <si>
    <t>DOGAN ELEMENTARY SCHOOL</t>
  </si>
  <si>
    <t>0013015094</t>
  </si>
  <si>
    <t>4202 LIBERTY RD</t>
  </si>
  <si>
    <t>5824</t>
  </si>
  <si>
    <t>77027</t>
  </si>
  <si>
    <t>3936</t>
  </si>
  <si>
    <t>77028</t>
  </si>
  <si>
    <t>KASHMERE HIGH SCHOOL</t>
  </si>
  <si>
    <t>0013029871</t>
  </si>
  <si>
    <t>6900 WILEYVALE RD</t>
  </si>
  <si>
    <t>4156</t>
  </si>
  <si>
    <t>HILLIARD ELEMENTARY SCHOOL</t>
  </si>
  <si>
    <t>6511 N WAYSIDE DR</t>
  </si>
  <si>
    <t>4429</t>
  </si>
  <si>
    <t>MCGOWEN ELEMENTARY SCHOOL</t>
  </si>
  <si>
    <t>0013025697</t>
  </si>
  <si>
    <t>6820 HOMESTEAD RD</t>
  </si>
  <si>
    <t>5045</t>
  </si>
  <si>
    <t>ELMORE ELEMENTARY SCHOOL</t>
  </si>
  <si>
    <t>8200 TATE ST</t>
  </si>
  <si>
    <t>5532</t>
  </si>
  <si>
    <t>77029</t>
  </si>
  <si>
    <t>2033</t>
  </si>
  <si>
    <t>WHITTIER ELEMENTARY SCHOOL</t>
  </si>
  <si>
    <t>0013059811</t>
  </si>
  <si>
    <t>10511 LA CROSSE ST</t>
  </si>
  <si>
    <t>2111</t>
  </si>
  <si>
    <t>JACINTO CITY ELEMENTARY SCHOOL</t>
  </si>
  <si>
    <t>10910 WIGGINS ST</t>
  </si>
  <si>
    <t>2863</t>
  </si>
  <si>
    <t>0013025408</t>
  </si>
  <si>
    <t>1600 GELLHORN DR</t>
  </si>
  <si>
    <t>PLEASANTVILLE ELEM SCHOOL</t>
  </si>
  <si>
    <t>0013044649</t>
  </si>
  <si>
    <t>1431 GELLHORN DR</t>
  </si>
  <si>
    <t>3343</t>
  </si>
  <si>
    <t>PORT HOUSTON ELEMENTARY SCHOOL</t>
  </si>
  <si>
    <t>0013044839</t>
  </si>
  <si>
    <t>1800 MCCARTY ST</t>
  </si>
  <si>
    <t>3761</t>
  </si>
  <si>
    <t>ROBERTS ELEMENTARY SCHOOL</t>
  </si>
  <si>
    <t>0013047287</t>
  </si>
  <si>
    <t>6000 GREENBRIAR ST</t>
  </si>
  <si>
    <t>1145</t>
  </si>
  <si>
    <t>BELL EL</t>
  </si>
  <si>
    <t>0013005202</t>
  </si>
  <si>
    <t>12323 SHAFTSBURY DR</t>
  </si>
  <si>
    <t>77031</t>
  </si>
  <si>
    <t>2054</t>
  </si>
  <si>
    <t>2916</t>
  </si>
  <si>
    <t xml:space="preserve">Humble </t>
  </si>
  <si>
    <t>77396</t>
  </si>
  <si>
    <t>MADING ELEMENTARY SCHOOL</t>
  </si>
  <si>
    <t>0013034558</t>
  </si>
  <si>
    <t>8511 CRESTMONT ST</t>
  </si>
  <si>
    <t>77033</t>
  </si>
  <si>
    <t>KELSO ELEMENTARY SCHOOL</t>
  </si>
  <si>
    <t>0013030077</t>
  </si>
  <si>
    <t>5800 SOUTHMUND ST</t>
  </si>
  <si>
    <t>ALCOTT EL</t>
  </si>
  <si>
    <t>0013002068</t>
  </si>
  <si>
    <t>5859 BELLFORT ST</t>
  </si>
  <si>
    <t>2143</t>
  </si>
  <si>
    <t>2144</t>
  </si>
  <si>
    <t>BASTIAN EL</t>
  </si>
  <si>
    <t>0013004874</t>
  </si>
  <si>
    <t>5051 BELLFORT</t>
  </si>
  <si>
    <t>PASADENA INDEP SCHOOL DISTRICT</t>
  </si>
  <si>
    <t>0012508818</t>
  </si>
  <si>
    <t>2323 THETA ST</t>
  </si>
  <si>
    <t>77034</t>
  </si>
  <si>
    <t>1250</t>
  </si>
  <si>
    <t>1401</t>
  </si>
  <si>
    <t>GARFIELD ELEMENTARY SCHOOL</t>
  </si>
  <si>
    <t>0012508875</t>
  </si>
  <si>
    <t>10301 HARTSOOK ST</t>
  </si>
  <si>
    <t>GENOA ELEMENTARY SCHOOL</t>
  </si>
  <si>
    <t>0012508909</t>
  </si>
  <si>
    <t>12900 ALMEDA GENOA RD</t>
  </si>
  <si>
    <t>77035</t>
  </si>
  <si>
    <t>2707</t>
  </si>
  <si>
    <t>RED ELEMENTARY SCHOOL</t>
  </si>
  <si>
    <t>0013046594</t>
  </si>
  <si>
    <t>4520 TONAWANDA DR</t>
  </si>
  <si>
    <t>ANDERSON EL</t>
  </si>
  <si>
    <t>0013002522</t>
  </si>
  <si>
    <t>5727 LUDINGTON DR</t>
  </si>
  <si>
    <t>4305</t>
  </si>
  <si>
    <t>WESTBURY HIGH SCHOOL</t>
  </si>
  <si>
    <t>0013059282</t>
  </si>
  <si>
    <t>11911 CHIMNEY ROCK RD</t>
  </si>
  <si>
    <t>4403</t>
  </si>
  <si>
    <t>VARNETT SCHOOL</t>
  </si>
  <si>
    <t>FOERSTER ELEMENTARY SCHOOL</t>
  </si>
  <si>
    <t>0013019427</t>
  </si>
  <si>
    <t>14200 FONMEADOW DR</t>
  </si>
  <si>
    <t>5218</t>
  </si>
  <si>
    <t>77036</t>
  </si>
  <si>
    <t>WHITE ELEMENTARY SCHOOL</t>
  </si>
  <si>
    <t>0013059696</t>
  </si>
  <si>
    <t>9001 TRIOLA LN</t>
  </si>
  <si>
    <t>6147</t>
  </si>
  <si>
    <t>SHARPSTOWN INTERNATIONAL SCHOOL</t>
  </si>
  <si>
    <t>0013049903</t>
  </si>
  <si>
    <t>8330 TRIOLA LN</t>
  </si>
  <si>
    <t>PAT NEFF EARLY LEARNING CENTER</t>
  </si>
  <si>
    <t>0013039714</t>
  </si>
  <si>
    <t>8200 CARVEL LN</t>
  </si>
  <si>
    <t>6320</t>
  </si>
  <si>
    <t>6322</t>
  </si>
  <si>
    <t>77037</t>
  </si>
  <si>
    <t>77038</t>
  </si>
  <si>
    <t>77039</t>
  </si>
  <si>
    <t>77575</t>
  </si>
  <si>
    <t>12330 VICKERY ST</t>
  </si>
  <si>
    <t>3608</t>
  </si>
  <si>
    <t>Humble</t>
  </si>
  <si>
    <t>77040</t>
  </si>
  <si>
    <t>POST ELEMENTARY SCHOOL</t>
  </si>
  <si>
    <t>2400</t>
  </si>
  <si>
    <t>77041</t>
  </si>
  <si>
    <t>WALNUT BEND ELEMENTARY SCHOOL</t>
  </si>
  <si>
    <t>0013058243</t>
  </si>
  <si>
    <t>10620 BRIAR FOREST DR</t>
  </si>
  <si>
    <t>77042</t>
  </si>
  <si>
    <t>REVERE MIDDLE SCHOOL</t>
  </si>
  <si>
    <t>0013046800</t>
  </si>
  <si>
    <t>10502 BRIAR FOREST DR</t>
  </si>
  <si>
    <t>3349</t>
  </si>
  <si>
    <t>4133</t>
  </si>
  <si>
    <t>TERRACE ELEMENTARY SCHOOL</t>
  </si>
  <si>
    <t>10400 ROTHBURY ST</t>
  </si>
  <si>
    <t>77043</t>
  </si>
  <si>
    <t>1819</t>
  </si>
  <si>
    <t>SPRING OAKS MIDDLE SCHOOL</t>
  </si>
  <si>
    <t>2150 SHADOWDALE DR</t>
  </si>
  <si>
    <t>10595 HAMMERLY</t>
  </si>
  <si>
    <t>SHERWOOD ELEMENTARY SCHOOL</t>
  </si>
  <si>
    <t>1700 SHERWOOD FOREST ST</t>
  </si>
  <si>
    <t>3504</t>
  </si>
  <si>
    <t>SHADOW OAKS ELEMENTARY SCHOOL</t>
  </si>
  <si>
    <t>1335 SHADOWDALE DR</t>
  </si>
  <si>
    <t>4208</t>
  </si>
  <si>
    <t>MONAHAN ELEMENTARY SCHOOL</t>
  </si>
  <si>
    <t>SHELDON INDEP SCHOOL DISTRICT</t>
  </si>
  <si>
    <t>0011676418</t>
  </si>
  <si>
    <t>8901 DEEP VALLEY DR</t>
  </si>
  <si>
    <t>77044</t>
  </si>
  <si>
    <t>KING HIGH SCHOOL</t>
  </si>
  <si>
    <t>8540 C E KING PKWY</t>
  </si>
  <si>
    <t>2000</t>
  </si>
  <si>
    <t>KING MIDDLE SCHOOL</t>
  </si>
  <si>
    <t>8530 C E KING PKWY</t>
  </si>
  <si>
    <t>77045</t>
  </si>
  <si>
    <t>HOBBY ELEMENTARY SCHOOL</t>
  </si>
  <si>
    <t>0013025309</t>
  </si>
  <si>
    <t>4021 WOODMONT DR</t>
  </si>
  <si>
    <t>MADISON HIGH SCHOOL</t>
  </si>
  <si>
    <t>0013034665</t>
  </si>
  <si>
    <t>13719 WHITE HEATHER DR</t>
  </si>
  <si>
    <t>4421</t>
  </si>
  <si>
    <t>GRISSOM ELEMENTARY SCHOOL</t>
  </si>
  <si>
    <t>0013022686</t>
  </si>
  <si>
    <t>4900 SIMSBROOK DR</t>
  </si>
  <si>
    <t>LAWSON MIDDLE SCHOOL</t>
  </si>
  <si>
    <t>0013015250</t>
  </si>
  <si>
    <t>14000 STANCLIFF ST</t>
  </si>
  <si>
    <t>5328</t>
  </si>
  <si>
    <t>0013037205</t>
  </si>
  <si>
    <t>4000 SIMSBROOK DR</t>
  </si>
  <si>
    <t>PETERSEN ELEMENTARY SCHOOL</t>
  </si>
  <si>
    <t>0013044177</t>
  </si>
  <si>
    <t>14404 WATERLOO DR</t>
  </si>
  <si>
    <t>6620</t>
  </si>
  <si>
    <t>77047</t>
  </si>
  <si>
    <t>WOODSON MIDDLE SCHOOL</t>
  </si>
  <si>
    <t>0013060389</t>
  </si>
  <si>
    <t>10720 SOUTHVIEW ST</t>
  </si>
  <si>
    <t>1038</t>
  </si>
  <si>
    <t>LAW ELEMENTARY SCHOOL</t>
  </si>
  <si>
    <t>0013031828</t>
  </si>
  <si>
    <t>12401 S COAST DR</t>
  </si>
  <si>
    <t>ALMEDA EL</t>
  </si>
  <si>
    <t>0013002233</t>
  </si>
  <si>
    <t>14226 Almeda School Road</t>
  </si>
  <si>
    <t>5061</t>
  </si>
  <si>
    <t>77048</t>
  </si>
  <si>
    <t>THOMAS MIDDLE SCHOOL</t>
  </si>
  <si>
    <t>0013055181</t>
  </si>
  <si>
    <t>5655 SELINSKY RD</t>
  </si>
  <si>
    <t>1864</t>
  </si>
  <si>
    <t>STERLING HIGH SCHOOL</t>
  </si>
  <si>
    <t>0013051743</t>
  </si>
  <si>
    <t>11625 MARTINDALE RD</t>
  </si>
  <si>
    <t>CODWELL ELEMENTARY SCHOOL</t>
  </si>
  <si>
    <t>0013011333</t>
  </si>
  <si>
    <t>5225 TAVENOR LN</t>
  </si>
  <si>
    <t>SHELDON EARLY CHILDHOOD ACADEMY</t>
  </si>
  <si>
    <t>17010 BEAUMONT HWY</t>
  </si>
  <si>
    <t>77049</t>
  </si>
  <si>
    <t>1045</t>
  </si>
  <si>
    <t>SHELDON ELEMENTARY SCHOOL</t>
  </si>
  <si>
    <t>17203 HALL SHEPPERD RD</t>
  </si>
  <si>
    <t>1049</t>
  </si>
  <si>
    <t>HIGHPOINT EAST HIGH SCHOOL</t>
  </si>
  <si>
    <t>HARRIS COUNTY  DEPARTMENT OF EDUCATION</t>
  </si>
  <si>
    <t>0013025184</t>
  </si>
  <si>
    <t>8003 E SAM HOUSTON PKWY N</t>
  </si>
  <si>
    <t>2305</t>
  </si>
  <si>
    <t>ROYALWOOD ELEMENTARY SCHOOL</t>
  </si>
  <si>
    <t>7715 ROYALWOOD DR</t>
  </si>
  <si>
    <t>3018</t>
  </si>
  <si>
    <t>PURPLE SAGE ELEMENTARY SCHOOL</t>
  </si>
  <si>
    <t>6500 PURPLE SAGE RD</t>
  </si>
  <si>
    <t>CUNNINGHAM MIDDLE SCHOOL</t>
  </si>
  <si>
    <t>14110 WALLISVILLE RD</t>
  </si>
  <si>
    <t>TICE ELEMENTARY SCHOOL</t>
  </si>
  <si>
    <t>14120 WALLISVILLE RD</t>
  </si>
  <si>
    <t>YOUNG ELEMENTARY SCHOOL</t>
  </si>
  <si>
    <t>0013017637</t>
  </si>
  <si>
    <t>3555 BELLFORT ST</t>
  </si>
  <si>
    <t>77051</t>
  </si>
  <si>
    <t xml:space="preserve">ATTUCKS MIDDLE </t>
  </si>
  <si>
    <t>0013003173</t>
  </si>
  <si>
    <t>4330 BELLFORT ST</t>
  </si>
  <si>
    <t>1802</t>
  </si>
  <si>
    <t>REYNOLDS ELEMENTARY SCHOOL</t>
  </si>
  <si>
    <t>0013046818</t>
  </si>
  <si>
    <t>9601 ROSEHAVEN DR</t>
  </si>
  <si>
    <t>WORTHING HIGH SCHOOL</t>
  </si>
  <si>
    <t>0013060405</t>
  </si>
  <si>
    <t>9215 SCOTT ST</t>
  </si>
  <si>
    <t>3302</t>
  </si>
  <si>
    <t>RIDGEGATE ELEMENTARY SCHOOL</t>
  </si>
  <si>
    <t>FORT BEND INDEP SCHOOL DIST</t>
  </si>
  <si>
    <t>6015 W RIDGECREEK DR</t>
  </si>
  <si>
    <t>Fort Bend</t>
  </si>
  <si>
    <t>77053</t>
  </si>
  <si>
    <t>3423</t>
  </si>
  <si>
    <t>WILLOWRIDGE HIGH SCHOOL</t>
  </si>
  <si>
    <t>16301 CHIMNEY ROCK RD</t>
  </si>
  <si>
    <t>RIDGEMONT ELEMENTARY SCHOOL</t>
  </si>
  <si>
    <t>4910 RAVEN RIDGE DR</t>
  </si>
  <si>
    <t>MCAULIFFE MIDDLE SCHOOL</t>
  </si>
  <si>
    <t>16650 S POST OAK RD</t>
  </si>
  <si>
    <t>5000</t>
  </si>
  <si>
    <t>BLUE RIDGE ELEM SCHOOL</t>
  </si>
  <si>
    <t>6241 MCHARD RD</t>
  </si>
  <si>
    <t>77055</t>
  </si>
  <si>
    <t>1104</t>
  </si>
  <si>
    <t>RIDGECREST ELEMENTARY SCHOOL</t>
  </si>
  <si>
    <t>2015 RIDGECREST DR</t>
  </si>
  <si>
    <t>LANDRUM MIDDLE SCHOOL</t>
  </si>
  <si>
    <t>2200 RIDGECREST DR</t>
  </si>
  <si>
    <t>TREASURE FOREST ELEMENTARY SCH</t>
  </si>
  <si>
    <t>7635 AMELIA RD</t>
  </si>
  <si>
    <t>1737</t>
  </si>
  <si>
    <t>2034</t>
  </si>
  <si>
    <t>HOUSMAN ELEMENTARY SCHOOL</t>
  </si>
  <si>
    <t>6705 HOUSMAN ST</t>
  </si>
  <si>
    <t>Houston</t>
  </si>
  <si>
    <t>9016 WESTVIEW DR</t>
  </si>
  <si>
    <t>SPRING BRANCH EDUCATION CTR</t>
  </si>
  <si>
    <t>WOODVIEW ELEMENTARY SCHOOL</t>
  </si>
  <si>
    <t>9749 CEDARDALE DR</t>
  </si>
  <si>
    <t>6133</t>
  </si>
  <si>
    <t>VALLEY OAKS ELEMENTARY SCHOOL</t>
  </si>
  <si>
    <t>8390 WESTVIEW DR</t>
  </si>
  <si>
    <t>6738</t>
  </si>
  <si>
    <t>7222</t>
  </si>
  <si>
    <t>77056</t>
  </si>
  <si>
    <t>3502</t>
  </si>
  <si>
    <t>TANGLEWOOD MIDDLE SCHOOL</t>
  </si>
  <si>
    <t>0013022009</t>
  </si>
  <si>
    <t>5215 SAN FELIPE ST</t>
  </si>
  <si>
    <t>PILGRIM ACADEMY</t>
  </si>
  <si>
    <t>0013044359</t>
  </si>
  <si>
    <t>6302 SKYLINE</t>
  </si>
  <si>
    <t>77057</t>
  </si>
  <si>
    <t>BRIARGROVE ELEMENTARY SCHOOL</t>
  </si>
  <si>
    <t>0013006598</t>
  </si>
  <si>
    <t>6145 SAN FELIPE ST</t>
  </si>
  <si>
    <t>T H ROGERS MS</t>
  </si>
  <si>
    <t>0013054671</t>
  </si>
  <si>
    <t>5840 SAN FELIPE ST</t>
  </si>
  <si>
    <t>3059</t>
  </si>
  <si>
    <t>WISDOM HIGH SCHOOL</t>
  </si>
  <si>
    <t>0013031968</t>
  </si>
  <si>
    <t>6529 BEVERLYHILL ST</t>
  </si>
  <si>
    <t>6406</t>
  </si>
  <si>
    <t>3333 BERING DR</t>
  </si>
  <si>
    <t>6727</t>
  </si>
  <si>
    <t>GALVESTON</t>
  </si>
  <si>
    <t>2812</t>
  </si>
  <si>
    <t>5100</t>
  </si>
  <si>
    <t>77060</t>
  </si>
  <si>
    <t>4802</t>
  </si>
  <si>
    <t>Bellfort Early Childhood Center</t>
  </si>
  <si>
    <t>0013005269</t>
  </si>
  <si>
    <t>7647 BELLFORT ST</t>
  </si>
  <si>
    <t>77061</t>
  </si>
  <si>
    <t>LEWIS ELEMENTARY SCHOOL</t>
  </si>
  <si>
    <t>0013032172</t>
  </si>
  <si>
    <t>7649 ROCKHILL ST</t>
  </si>
  <si>
    <t>2101</t>
  </si>
  <si>
    <t>GARDEN VILLAS ELEM SCHOOL</t>
  </si>
  <si>
    <t>0013020912</t>
  </si>
  <si>
    <t>7185 SANTA FE DR</t>
  </si>
  <si>
    <t>WARD ELEMENTARY SCHOOL</t>
  </si>
  <si>
    <t>5812</t>
  </si>
  <si>
    <t>77063</t>
  </si>
  <si>
    <t>1146</t>
  </si>
  <si>
    <t>0013017264</t>
  </si>
  <si>
    <t>9533 SKYLINE DR</t>
  </si>
  <si>
    <t>PINEY POINT ELEMENTARY SCHOOL</t>
  </si>
  <si>
    <t>0013044482</t>
  </si>
  <si>
    <t>8921 PAGEWOOD LN</t>
  </si>
  <si>
    <t>5543</t>
  </si>
  <si>
    <t>FRAZIER ELEMENTARY SCHOOL</t>
  </si>
  <si>
    <t>GREENWOOD FOREST ELEM SCHOOL</t>
  </si>
  <si>
    <t>KLEIN ISD</t>
  </si>
  <si>
    <t>0012689311</t>
  </si>
  <si>
    <t>12100 MISTY VALLEY DR</t>
  </si>
  <si>
    <t>77066</t>
  </si>
  <si>
    <t>WUNDERLICH INTERMEDIATE SCHOOL</t>
  </si>
  <si>
    <t>0012689568</t>
  </si>
  <si>
    <t>11800 MISTY VALLEY DR</t>
  </si>
  <si>
    <t>2716</t>
  </si>
  <si>
    <t>KAISER ELEMENTARY SCHOOL</t>
  </si>
  <si>
    <t>0012689352</t>
  </si>
  <si>
    <t>13430 BAMMEL NORTH HOUSTON RD</t>
  </si>
  <si>
    <t>2924</t>
  </si>
  <si>
    <t>KLEIN FOREST HIGH SCHOOL</t>
  </si>
  <si>
    <t>0012689394</t>
  </si>
  <si>
    <t>11400 MISTY VALLEY DR</t>
  </si>
  <si>
    <t>3402</t>
  </si>
  <si>
    <t>KLENK ELEMENTARY SCHOOL</t>
  </si>
  <si>
    <t>0012689436</t>
  </si>
  <si>
    <t>6111 BOURGEOIS RD</t>
  </si>
  <si>
    <t>LINK ELEMENTARY SCHOOL</t>
  </si>
  <si>
    <t>0012685335</t>
  </si>
  <si>
    <t>2815 RIDGE HOLLOW DR</t>
  </si>
  <si>
    <t>77067</t>
  </si>
  <si>
    <t>WELLS MIDDLE SCHOOL</t>
  </si>
  <si>
    <t>0012685418</t>
  </si>
  <si>
    <t>4033 GLADERIDGE DR</t>
  </si>
  <si>
    <t>77068</t>
  </si>
  <si>
    <t>3204</t>
  </si>
  <si>
    <t>77070</t>
  </si>
  <si>
    <t>HANCOCK ELEMENTARY SCHOOL</t>
  </si>
  <si>
    <t>MILNE ELEMENTARY SCHOOL</t>
  </si>
  <si>
    <t>0013036900</t>
  </si>
  <si>
    <t>7800 PORTAL DR</t>
  </si>
  <si>
    <t>77071</t>
  </si>
  <si>
    <t>WELCH MIDDLE SCHOOL</t>
  </si>
  <si>
    <t>0013058912</t>
  </si>
  <si>
    <t>11544 S GESSNER DR</t>
  </si>
  <si>
    <t>VALLEY WEST ELEMENTARY SCHOOL</t>
  </si>
  <si>
    <t>0013057385</t>
  </si>
  <si>
    <t>10707 S GESSNER DR</t>
  </si>
  <si>
    <t>2720</t>
  </si>
  <si>
    <t>77073</t>
  </si>
  <si>
    <t>77074</t>
  </si>
  <si>
    <t>0013006135</t>
  </si>
  <si>
    <t>8302 BRAES RIVER DR</t>
  </si>
  <si>
    <t>5008</t>
  </si>
  <si>
    <t>SHARPSTOWN HIGH SCHOOL</t>
  </si>
  <si>
    <t>0013049895</t>
  </si>
  <si>
    <t>7504 BISSONNET ST</t>
  </si>
  <si>
    <t>SUGAR GROVE ACADEMY</t>
  </si>
  <si>
    <t>0013052097</t>
  </si>
  <si>
    <t>8405 BONHOMME RD</t>
  </si>
  <si>
    <t>5609</t>
  </si>
  <si>
    <t>LONG ACADEMY</t>
  </si>
  <si>
    <t>0013032859</t>
  </si>
  <si>
    <t>6501 BELLAIRE BLVD</t>
  </si>
  <si>
    <t>SUTTON ELEMENTARY SCHOOL</t>
  </si>
  <si>
    <t>0013052451</t>
  </si>
  <si>
    <t>7402 ALBACORE DR</t>
  </si>
  <si>
    <t>6512</t>
  </si>
  <si>
    <t>MCNAMARA ELEMENTARY SCHOOL</t>
  </si>
  <si>
    <t>0013036041</t>
  </si>
  <si>
    <t>8714 MCAVOY DR</t>
  </si>
  <si>
    <t>7308</t>
  </si>
  <si>
    <t>77075</t>
  </si>
  <si>
    <t>JESSUP ELEMENTARY SCHOOL</t>
  </si>
  <si>
    <t>0012508982</t>
  </si>
  <si>
    <t>9301 ALMEDA GENOA RD</t>
  </si>
  <si>
    <t>2315</t>
  </si>
  <si>
    <t>3409</t>
  </si>
  <si>
    <t>0013036983</t>
  </si>
  <si>
    <t>10900 GULFDALE DR</t>
  </si>
  <si>
    <t>4608</t>
  </si>
  <si>
    <t>ATKINSON ELEMENTARY SCHOOL</t>
  </si>
  <si>
    <t>0012509451</t>
  </si>
  <si>
    <t>9602 KINGSPOINT RD</t>
  </si>
  <si>
    <t>5144</t>
  </si>
  <si>
    <t>77076</t>
  </si>
  <si>
    <t>BARRICK EL</t>
  </si>
  <si>
    <t>0013004791</t>
  </si>
  <si>
    <t>12001 WINFREY LN</t>
  </si>
  <si>
    <t>FONVILLE MIDDLE SCHOOL</t>
  </si>
  <si>
    <t>0013019476</t>
  </si>
  <si>
    <t>725 E LITTLE YORK RD</t>
  </si>
  <si>
    <t>1626</t>
  </si>
  <si>
    <t>DURKEE ELEMENTARY SCHOOL</t>
  </si>
  <si>
    <t>0013015573</t>
  </si>
  <si>
    <t>7301 NORDLING RD</t>
  </si>
  <si>
    <t>DE CHAUMES ELEMENTARY SCHOOL</t>
  </si>
  <si>
    <t>0013014550</t>
  </si>
  <si>
    <t>155 COOPER RD</t>
  </si>
  <si>
    <t>2541</t>
  </si>
  <si>
    <t>LYONS ELEMENTARY SCHOOL</t>
  </si>
  <si>
    <t>0013033345</t>
  </si>
  <si>
    <t>800 ROXELLA ST</t>
  </si>
  <si>
    <t>4431</t>
  </si>
  <si>
    <t>NORTHLINE ELEMENTARY SCHOOL</t>
  </si>
  <si>
    <t>0013040761</t>
  </si>
  <si>
    <t>821 E WITCHER LN</t>
  </si>
  <si>
    <t>4818</t>
  </si>
  <si>
    <t>77077</t>
  </si>
  <si>
    <t>BUSH ELEMENTARY SCHOOL</t>
  </si>
  <si>
    <t>0013007497</t>
  </si>
  <si>
    <t>13800 WESTERLOCH DR</t>
  </si>
  <si>
    <t>1900</t>
  </si>
  <si>
    <t>3743</t>
  </si>
  <si>
    <t>ASKEW EL</t>
  </si>
  <si>
    <t>0013003090</t>
  </si>
  <si>
    <t>11200 WOOD LODGE DR</t>
  </si>
  <si>
    <t>4237</t>
  </si>
  <si>
    <t>ASHFORD EL</t>
  </si>
  <si>
    <t>0013003066</t>
  </si>
  <si>
    <t>1815 SHANNON VALLEY DR</t>
  </si>
  <si>
    <t>6000</t>
  </si>
  <si>
    <t>NORTH FOREST HIGH SCHOOL</t>
  </si>
  <si>
    <t>10726 MESA DR</t>
  </si>
  <si>
    <t>77079</t>
  </si>
  <si>
    <t>WOLFE ELEMENTARY SCHOOL</t>
  </si>
  <si>
    <t>KATY INDEP SCHOOL DISTRICT</t>
  </si>
  <si>
    <t>0013060249</t>
  </si>
  <si>
    <t>502 ADDICKS HOWELL RD</t>
  </si>
  <si>
    <t>2309</t>
  </si>
  <si>
    <t>WESTCHESTER ACADEMY OF INTL. STUDIES</t>
  </si>
  <si>
    <t>901 YORKCHESTER DR</t>
  </si>
  <si>
    <t>3437</t>
  </si>
  <si>
    <t>WILCHESTER ELEMENTARY SCHOOL</t>
  </si>
  <si>
    <t>13618 SAINT MARYS LN</t>
  </si>
  <si>
    <t>3440</t>
  </si>
  <si>
    <t>STRATFORD HIGH SCHOOL</t>
  </si>
  <si>
    <t>14555 FERN DR</t>
  </si>
  <si>
    <t>5405</t>
  </si>
  <si>
    <t>THORNWOOD ELEMENTARY SCHOOL</t>
  </si>
  <si>
    <t>14400 FERN DR</t>
  </si>
  <si>
    <t>5508</t>
  </si>
  <si>
    <t>RUMMEL CREEK ELEMENTARY SCHOOL</t>
  </si>
  <si>
    <t>625 BRITTMOORE RD</t>
  </si>
  <si>
    <t>6101</t>
  </si>
  <si>
    <t>NOTTINGHAM ELEMENTARY SCHOOL</t>
  </si>
  <si>
    <t>570 NOTTINGHAM OAKS TRL</t>
  </si>
  <si>
    <t>6365</t>
  </si>
  <si>
    <t>MEADOW WOOD ELEM SCHOOL</t>
  </si>
  <si>
    <t>14230 MEMORIAL DR</t>
  </si>
  <si>
    <t>6721</t>
  </si>
  <si>
    <t>SPRING FOREST MIDDLE SCHOOL</t>
  </si>
  <si>
    <t>14240 MEMORIAL DR</t>
  </si>
  <si>
    <t>HOLLIBROOK ELEMENTARY SCHOOL</t>
  </si>
  <si>
    <t>3602 HOLLISTER ST</t>
  </si>
  <si>
    <t>77080</t>
  </si>
  <si>
    <t>NORTHBROOK MIDDLE SCHOOL</t>
  </si>
  <si>
    <t>3030 ROSEFIELD DR</t>
  </si>
  <si>
    <t>2610</t>
  </si>
  <si>
    <t>BUFFALO CREEK ELEMENTARY</t>
  </si>
  <si>
    <t>2801 BLALOCK RD</t>
  </si>
  <si>
    <t>SPRING SHADOWS ELEM SCHOOL</t>
  </si>
  <si>
    <t>9725 KEMPWOOD DR</t>
  </si>
  <si>
    <t>3905</t>
  </si>
  <si>
    <t>NORTHBROOK SR HIGH SCHOOL</t>
  </si>
  <si>
    <t>1 RAIDER CIR S</t>
  </si>
  <si>
    <t>3910</t>
  </si>
  <si>
    <t>ST JEROME SCHOOL</t>
  </si>
  <si>
    <t>8757 KEMPWOOD</t>
  </si>
  <si>
    <t>CEDAR BROOK ELEMENTARY SCHOOL</t>
  </si>
  <si>
    <t>2121 OJEMAN RD</t>
  </si>
  <si>
    <t>6205</t>
  </si>
  <si>
    <t>SPRING WOODS SR HIGH SCHOOL</t>
  </si>
  <si>
    <t>2045 GESSNER DR</t>
  </si>
  <si>
    <t>6327</t>
  </si>
  <si>
    <t>SPRING WOODS MIDDLE SCHOOL</t>
  </si>
  <si>
    <t>9810 NEUENS RD</t>
  </si>
  <si>
    <t>PINE SHADOWS ELEMENTARY SCHOOL</t>
  </si>
  <si>
    <t>9900 NEUENS RD</t>
  </si>
  <si>
    <t>SPRING BRANCH ELEM SCHOOL</t>
  </si>
  <si>
    <t>1700 CAMPBELL RD</t>
  </si>
  <si>
    <t>7404</t>
  </si>
  <si>
    <t>BENAVIDEZ EL</t>
  </si>
  <si>
    <t>0013005335</t>
  </si>
  <si>
    <t>6262 GULFTON ST</t>
  </si>
  <si>
    <t>77081</t>
  </si>
  <si>
    <t>2306</t>
  </si>
  <si>
    <t>0013012356</t>
  </si>
  <si>
    <t>5100 GULFTON ST</t>
  </si>
  <si>
    <t>5108</t>
  </si>
  <si>
    <t>BRAEBURN ELEMENTARY SCHOOL</t>
  </si>
  <si>
    <t>0013006457</t>
  </si>
  <si>
    <t>7707 RAMPART ST</t>
  </si>
  <si>
    <t>7105</t>
  </si>
  <si>
    <t>77082</t>
  </si>
  <si>
    <t>HODGES BEND MIDDLE SCHOOL</t>
  </si>
  <si>
    <t>16510 BISSONNET ST</t>
  </si>
  <si>
    <t>77083</t>
  </si>
  <si>
    <t>MISSION WEST ELEMENTARY SCHOOL</t>
  </si>
  <si>
    <t>7325 CLODINE REDDICK RD</t>
  </si>
  <si>
    <t>3625</t>
  </si>
  <si>
    <t>MISSION BEND ELEMENTARY SCHOOL</t>
  </si>
  <si>
    <t>16200 BEECHNUT ST</t>
  </si>
  <si>
    <t>MISSION GLEN ELEMENTARY SCHOOL</t>
  </si>
  <si>
    <t>16053 MISSION GLEN DR</t>
  </si>
  <si>
    <t>5360</t>
  </si>
  <si>
    <t>ARIZONA FLEMING ELEMENTARY SCH</t>
  </si>
  <si>
    <t>14850 BISSONNET ST</t>
  </si>
  <si>
    <t>5831</t>
  </si>
  <si>
    <t>77084</t>
  </si>
  <si>
    <t>2510</t>
  </si>
  <si>
    <t>0013004965</t>
  </si>
  <si>
    <t>4815 HICKORY DOWNS DR</t>
  </si>
  <si>
    <t>MAYDE CREEK ELEMENTARY SCHOOL</t>
  </si>
  <si>
    <t>0013035530</t>
  </si>
  <si>
    <t>2698 GREENHOUSE RD</t>
  </si>
  <si>
    <t>MAYDE CREEK JUNIOR HIGH SCHOOL</t>
  </si>
  <si>
    <t>0013035555</t>
  </si>
  <si>
    <t>2700 GREENHOUSE RD</t>
  </si>
  <si>
    <t>4410</t>
  </si>
  <si>
    <t>MAYDE CREEK HIGH SCHOOL</t>
  </si>
  <si>
    <t>0013035548</t>
  </si>
  <si>
    <t>19202 GROESCHKE RD</t>
  </si>
  <si>
    <t>5600</t>
  </si>
  <si>
    <t>FONDREN ELEMENTARY SCHOOL</t>
  </si>
  <si>
    <t>0013019450</t>
  </si>
  <si>
    <t>12405 CARLSBAD ST</t>
  </si>
  <si>
    <t>77085</t>
  </si>
  <si>
    <t>1224</t>
  </si>
  <si>
    <t>WINDSOR VILLAGE ELEM SCHOOL</t>
  </si>
  <si>
    <t>0013060157</t>
  </si>
  <si>
    <t>14440 POLO ST</t>
  </si>
  <si>
    <t>3352</t>
  </si>
  <si>
    <t>77086</t>
  </si>
  <si>
    <t>EPPS ISLAND ELEMENTARY SCHOOL</t>
  </si>
  <si>
    <t>0012689303</t>
  </si>
  <si>
    <t>7403 SMILING WOOD LN</t>
  </si>
  <si>
    <t>3112</t>
  </si>
  <si>
    <t>BROOKLINE ELEMENTARY SCHOOL</t>
  </si>
  <si>
    <t>0013006820</t>
  </si>
  <si>
    <t>6301 SOUTH LOOP E</t>
  </si>
  <si>
    <t>77087</t>
  </si>
  <si>
    <t>1012</t>
  </si>
  <si>
    <t>GOLFCREST ELEMENTARY SCHOOL</t>
  </si>
  <si>
    <t>0013021738</t>
  </si>
  <si>
    <t>7414 FAIRWAY DR</t>
  </si>
  <si>
    <t>3623</t>
  </si>
  <si>
    <t>GREGG ELEMENTARY SCHOOL</t>
  </si>
  <si>
    <t>0013022595</t>
  </si>
  <si>
    <t>6701 ROXBURY RD</t>
  </si>
  <si>
    <t>HARTMAN MIDDLE SCHOOL</t>
  </si>
  <si>
    <t>0013024559</t>
  </si>
  <si>
    <t>7111 WESTOVER ST</t>
  </si>
  <si>
    <t>5943</t>
  </si>
  <si>
    <t>CORNELIUS ELEMENTARY SCHOOL</t>
  </si>
  <si>
    <t>0013011937</t>
  </si>
  <si>
    <t>7475 WESTOVER ST</t>
  </si>
  <si>
    <t>6113</t>
  </si>
  <si>
    <t>EILAND ELEMENTARY SCHOOL</t>
  </si>
  <si>
    <t>0012689295</t>
  </si>
  <si>
    <t>6700 N KLEIN CIRCLE DR</t>
  </si>
  <si>
    <t>77088</t>
  </si>
  <si>
    <t>KLEIN INTERMEDIATE SCHOOL</t>
  </si>
  <si>
    <t>0012689410</t>
  </si>
  <si>
    <t>4710 W MOUNT HOUSTON RD</t>
  </si>
  <si>
    <t>3053</t>
  </si>
  <si>
    <t>NITSCH ELEMENTARY SCHOOL</t>
  </si>
  <si>
    <t>0012689493</t>
  </si>
  <si>
    <t>4702 W MOUNT HOUSTON RD</t>
  </si>
  <si>
    <t>OSBORNE ELEMENTARY SCHOOL</t>
  </si>
  <si>
    <t>0013042593</t>
  </si>
  <si>
    <t>800 RINGOLD ST</t>
  </si>
  <si>
    <t>7035</t>
  </si>
  <si>
    <t>0012509873</t>
  </si>
  <si>
    <t>8880 SOUTHBLUFF BLVD</t>
  </si>
  <si>
    <t>BEVERLY HILLS INTER SCHOOL</t>
  </si>
  <si>
    <t>0012508099</t>
  </si>
  <si>
    <t>11111 Beamer Rd</t>
  </si>
  <si>
    <t>1415</t>
  </si>
  <si>
    <t>MEADOR ELEMENTARY SCHOOL</t>
  </si>
  <si>
    <t>0012509048</t>
  </si>
  <si>
    <t>10701 SEAFORD DR</t>
  </si>
  <si>
    <t>1505</t>
  </si>
  <si>
    <t>DOBIE HIGH SCHOOL</t>
  </si>
  <si>
    <t>0012506671</t>
  </si>
  <si>
    <t>10220 BLACKHAWK BLVD</t>
  </si>
  <si>
    <t>1000</t>
  </si>
  <si>
    <t>0012509683</t>
  </si>
  <si>
    <t>10503 HUGHES RD</t>
  </si>
  <si>
    <t>4530</t>
  </si>
  <si>
    <t>THOMPSON INTERMEDIATE SCHOOL</t>
  </si>
  <si>
    <t>0012508529</t>
  </si>
  <si>
    <t>11309 SAGEDOWNE LN</t>
  </si>
  <si>
    <t>4619</t>
  </si>
  <si>
    <t>STUCHBERY ELEMENTARY SCHOOL</t>
  </si>
  <si>
    <t>0012509402</t>
  </si>
  <si>
    <t>11210 HUGHES RD</t>
  </si>
  <si>
    <t>0012509568</t>
  </si>
  <si>
    <t>11825 TEANECK DR</t>
  </si>
  <si>
    <t>BAMMEL ELEMENTARY SCHOOL</t>
  </si>
  <si>
    <t>0012685269</t>
  </si>
  <si>
    <t>17309 RED OAK DR</t>
  </si>
  <si>
    <t>77090</t>
  </si>
  <si>
    <t>1243</t>
  </si>
  <si>
    <t>PONDEROSA ELEMENTARY SCHOOL</t>
  </si>
  <si>
    <t>0012685368</t>
  </si>
  <si>
    <t>17202 BUTTE CREEK RD</t>
  </si>
  <si>
    <t>2322</t>
  </si>
  <si>
    <t>WESTFIELD HIGH SCHOOL</t>
  </si>
  <si>
    <t>0012685426</t>
  </si>
  <si>
    <t>16713 ELLA BLVD</t>
  </si>
  <si>
    <t>BAMMEL MIDDLE SCHOOL</t>
  </si>
  <si>
    <t>0012685277</t>
  </si>
  <si>
    <t>16711 ELLA BLVD</t>
  </si>
  <si>
    <t>MEYER ELEMENTARY SCHOOL</t>
  </si>
  <si>
    <t>0012685343</t>
  </si>
  <si>
    <t>16330 FOREST WAY DR</t>
  </si>
  <si>
    <t>4717</t>
  </si>
  <si>
    <t>77091</t>
  </si>
  <si>
    <t>1205</t>
  </si>
  <si>
    <t>WESLEY ELEMENTARY SCHOOL</t>
  </si>
  <si>
    <t>0013058995</t>
  </si>
  <si>
    <t>800 DILLARD ST</t>
  </si>
  <si>
    <t>2301</t>
  </si>
  <si>
    <t>M.C. WILLIAMS MIDDLE SCHOOL</t>
  </si>
  <si>
    <t>0013059936</t>
  </si>
  <si>
    <t>6100 KNOX ST</t>
  </si>
  <si>
    <t>4143</t>
  </si>
  <si>
    <t>HIGHLAND HEIGHTS ELEM SCHOOL</t>
  </si>
  <si>
    <t>0013025127</t>
  </si>
  <si>
    <t>865 PAUL QUINN ST</t>
  </si>
  <si>
    <t>4154</t>
  </si>
  <si>
    <t>77092</t>
  </si>
  <si>
    <t>1436</t>
  </si>
  <si>
    <t>0013011135</t>
  </si>
  <si>
    <t>6001 GOLDEN FOREST DR</t>
  </si>
  <si>
    <t>KATE SMITH ELEMENTARY SCHOOL</t>
  </si>
  <si>
    <t>0013050554</t>
  </si>
  <si>
    <t>4802 CHRYSTELL LN</t>
  </si>
  <si>
    <t>BENBROOK EL</t>
  </si>
  <si>
    <t>0013005343</t>
  </si>
  <si>
    <t>4026 BOLIN RD</t>
  </si>
  <si>
    <t>4711</t>
  </si>
  <si>
    <t>SCARBOROUGH HIGH SCHOOL</t>
  </si>
  <si>
    <t>0013049382</t>
  </si>
  <si>
    <t>4141 COSTA RICA RD</t>
  </si>
  <si>
    <t>WAINWRIGHT ELEMENTARY SCHOOL</t>
  </si>
  <si>
    <t>0013058185</t>
  </si>
  <si>
    <t>5330 MILWEE ST</t>
  </si>
  <si>
    <t>6655</t>
  </si>
  <si>
    <t>77093</t>
  </si>
  <si>
    <t>SCARBOROUGH ELEMENTARY SCHOOL</t>
  </si>
  <si>
    <t>0013049374</t>
  </si>
  <si>
    <t>3021 LITTLE YORK RD</t>
  </si>
  <si>
    <t>3519</t>
  </si>
  <si>
    <t>HENRY MIDDLE SCHOOL</t>
  </si>
  <si>
    <t>0013024864</t>
  </si>
  <si>
    <t>10702 E HARDY RD</t>
  </si>
  <si>
    <t>4002</t>
  </si>
  <si>
    <t>COOP ELEMENTARY SCHOOL</t>
  </si>
  <si>
    <t>0013011846</t>
  </si>
  <si>
    <t>10130 ALDINE WESTFIELD RD</t>
  </si>
  <si>
    <t>5449</t>
  </si>
  <si>
    <t>GARCIA ELEMENTARY SCHOOL</t>
  </si>
  <si>
    <t>0013020870</t>
  </si>
  <si>
    <t>9550 ALDINE WESTFIELD RD</t>
  </si>
  <si>
    <t>0013005475</t>
  </si>
  <si>
    <t>2310 BERRY RD</t>
  </si>
  <si>
    <t>7418</t>
  </si>
  <si>
    <t>RODERICK R. PAIGE ELEMENTARY SCHOOL</t>
  </si>
  <si>
    <t>0013006291</t>
  </si>
  <si>
    <t>7501 CURRY RD</t>
  </si>
  <si>
    <t>8821</t>
  </si>
  <si>
    <t>1149</t>
  </si>
  <si>
    <t>2901</t>
  </si>
  <si>
    <t>77096</t>
  </si>
  <si>
    <t>HEROD ELEMENTARY SCHOOL</t>
  </si>
  <si>
    <t>0013024997</t>
  </si>
  <si>
    <t>5627 JASON ST</t>
  </si>
  <si>
    <t>2110</t>
  </si>
  <si>
    <t>LOVETT ELEMENTARY SCHOOL</t>
  </si>
  <si>
    <t>0013033030</t>
  </si>
  <si>
    <t>8814 S RICE AVE</t>
  </si>
  <si>
    <t>FONDREN MIDDLE SCHOOL</t>
  </si>
  <si>
    <t>0013019468</t>
  </si>
  <si>
    <t>6333 S BRAESWOOD BLVD</t>
  </si>
  <si>
    <t>KOLTER ELEMENTARY SCHOOL</t>
  </si>
  <si>
    <t>0013030606</t>
  </si>
  <si>
    <t>9710 RUNNYMEADE DR</t>
  </si>
  <si>
    <t>ELROD ELEMENTARY SCHOOL</t>
  </si>
  <si>
    <t>0013017215</t>
  </si>
  <si>
    <t>6230 DUMFRIES DR</t>
  </si>
  <si>
    <t>PARKER ELEMENTARY SCHOOL</t>
  </si>
  <si>
    <t>0013043690</t>
  </si>
  <si>
    <t>10626 ATWELL DR</t>
  </si>
  <si>
    <t>MEYERLAND MIDDLE SCHOOL</t>
  </si>
  <si>
    <t>0013028964</t>
  </si>
  <si>
    <t>10410 MANHATTAN DR</t>
  </si>
  <si>
    <t>5202</t>
  </si>
  <si>
    <t>10901 SANDPIPER DR</t>
  </si>
  <si>
    <t>HALPIN EARLY CHILDHOOD CENTER</t>
  </si>
  <si>
    <t>0013023965</t>
  </si>
  <si>
    <t>0013031596</t>
  </si>
  <si>
    <t>3325 WESTHEIMER RD</t>
  </si>
  <si>
    <t>77098</t>
  </si>
  <si>
    <t>1003</t>
  </si>
  <si>
    <t>LANIER MIDDLE SCHOOL</t>
  </si>
  <si>
    <t>0013031653</t>
  </si>
  <si>
    <t>2600 WOODHEAD ST</t>
  </si>
  <si>
    <t>1615</t>
  </si>
  <si>
    <t>3107</t>
  </si>
  <si>
    <t>POE ELEMENTARY SCHOOL</t>
  </si>
  <si>
    <t>0013044706</t>
  </si>
  <si>
    <t>5100 HAZARD ST</t>
  </si>
  <si>
    <t>5330</t>
  </si>
  <si>
    <t>FORT BEND</t>
  </si>
  <si>
    <t>77099</t>
  </si>
  <si>
    <t>Harris County</t>
  </si>
  <si>
    <t>MONTGOMERY</t>
  </si>
  <si>
    <t>77301</t>
  </si>
  <si>
    <t>1160</t>
  </si>
  <si>
    <t>Montgomery</t>
  </si>
  <si>
    <t>2100</t>
  </si>
  <si>
    <t>2528</t>
  </si>
  <si>
    <t>4557</t>
  </si>
  <si>
    <t>5111</t>
  </si>
  <si>
    <t>77304</t>
  </si>
  <si>
    <t>Disciplinary Alternative Education Program</t>
  </si>
  <si>
    <t>CLEVELAND</t>
  </si>
  <si>
    <t>Liberty</t>
  </si>
  <si>
    <t>77327</t>
  </si>
  <si>
    <t>LIBERTY</t>
  </si>
  <si>
    <t>5621</t>
  </si>
  <si>
    <t>TARKINGTON PRIMARY SCHOOL</t>
  </si>
  <si>
    <t>TARKINGTON INDEP SCHOOL DIST</t>
  </si>
  <si>
    <t>0012625240</t>
  </si>
  <si>
    <t xml:space="preserve">2770 FM 163 </t>
  </si>
  <si>
    <t>TARKINGTON HIGH SCHOOL</t>
  </si>
  <si>
    <t>2770 FM 163</t>
  </si>
  <si>
    <t>TARKINGTON MIDDLE SCHOOL</t>
  </si>
  <si>
    <t>2770 FM  163</t>
  </si>
  <si>
    <t>GOODRICH ELEMENTARY SCHOOL</t>
  </si>
  <si>
    <t>GOODRICH INDEP SCHOOL DISTRICT</t>
  </si>
  <si>
    <t>0014193551</t>
  </si>
  <si>
    <t>234 KATIE SIMPSON</t>
  </si>
  <si>
    <t>GOODRICH</t>
  </si>
  <si>
    <t>77335</t>
  </si>
  <si>
    <t>Polk County</t>
  </si>
  <si>
    <t>0789</t>
  </si>
  <si>
    <t>BEN BOWEN CHILDHOOD CENTER</t>
  </si>
  <si>
    <t>HUFFMAN INDEP SCHOOL DISTRICT</t>
  </si>
  <si>
    <t>24403 EAST LAKE HOUSTON PARKWAY</t>
  </si>
  <si>
    <t>HUFFMAN</t>
  </si>
  <si>
    <t>77336</t>
  </si>
  <si>
    <t>HARGRAVE HIGH SCHOOL</t>
  </si>
  <si>
    <t>25400 WILLY LANE</t>
  </si>
  <si>
    <t>HUFFMAN MIDDLE SCHOOL</t>
  </si>
  <si>
    <t>3407 HUFFMAN EASTGATE ROAD</t>
  </si>
  <si>
    <t>Huffman ELEMENTARY SCHOOL</t>
  </si>
  <si>
    <t>24403 E LAKE HOUSTON PKWY</t>
  </si>
  <si>
    <t>HUMBLE</t>
  </si>
  <si>
    <t>77338</t>
  </si>
  <si>
    <t>HUMBLE ELEMENTARY SCHOOL</t>
  </si>
  <si>
    <t>HUMBLE INDEPENDENT SCHOOL DISTRICT</t>
  </si>
  <si>
    <t>0012426136</t>
  </si>
  <si>
    <t>20252 FIELDTREE</t>
  </si>
  <si>
    <t>HUMBLE HIGH SCHOOL</t>
  </si>
  <si>
    <t>0012427415</t>
  </si>
  <si>
    <t>1700 WILSON RD</t>
  </si>
  <si>
    <t>6118</t>
  </si>
  <si>
    <t>0012426250</t>
  </si>
  <si>
    <t>1500 MONTGOMERY LN</t>
  </si>
  <si>
    <t>8043</t>
  </si>
  <si>
    <t>KINGWOOD PARK HIGH SCHOOL</t>
  </si>
  <si>
    <t>4015 WOODLAND HILLS DR</t>
  </si>
  <si>
    <t>KINGWOOD</t>
  </si>
  <si>
    <t>77339</t>
  </si>
  <si>
    <t>0904</t>
  </si>
  <si>
    <t>ELM GROVE ELEMENTARY SCHOOL</t>
  </si>
  <si>
    <t>0011870581</t>
  </si>
  <si>
    <t>2815 CLEAR RIDGE DR</t>
  </si>
  <si>
    <t>1328</t>
  </si>
  <si>
    <t>KINGWOOD MIDDLE SCHOOL</t>
  </si>
  <si>
    <t>0012427191</t>
  </si>
  <si>
    <t>2407 PINE TERRACE</t>
  </si>
  <si>
    <t>1404</t>
  </si>
  <si>
    <t>WOODLAND HILLS ELEM SCHOOL</t>
  </si>
  <si>
    <t>0012931002</t>
  </si>
  <si>
    <t>2222 TREE LN</t>
  </si>
  <si>
    <t>1766</t>
  </si>
  <si>
    <t>1800 TRAILWOOD VILLAGE DR</t>
  </si>
  <si>
    <t>3306</t>
  </si>
  <si>
    <t>KINGWOOD HIGH SCHOOL</t>
  </si>
  <si>
    <t>0012427514</t>
  </si>
  <si>
    <t>2701 KINGWOOD DR</t>
  </si>
  <si>
    <t>CREEKWOOD MIDDLE SCHOOL</t>
  </si>
  <si>
    <t>0012427050</t>
  </si>
  <si>
    <t>3603 W LAKE HOUSTON PKWY</t>
  </si>
  <si>
    <t>BEAR BRANCH ELEMENTARY SCHOOL</t>
  </si>
  <si>
    <t>0011867272</t>
  </si>
  <si>
    <t>3500 GARDEN LAKE DR</t>
  </si>
  <si>
    <t>HUNTSVILLE</t>
  </si>
  <si>
    <t>WALKER</t>
  </si>
  <si>
    <t>77340</t>
  </si>
  <si>
    <t>GIBBS PRE-K CENTER</t>
  </si>
  <si>
    <t>HUNTSVILLE INDEP SCHOOL DIST</t>
  </si>
  <si>
    <t>0012722039</t>
  </si>
  <si>
    <t>1800 19TH ST</t>
  </si>
  <si>
    <t>Walker</t>
  </si>
  <si>
    <t>HUNTSVILLE ELEMENTARY SCHOOL</t>
  </si>
  <si>
    <t>0012722054</t>
  </si>
  <si>
    <t>87 MARTIN LUTHER KING DR</t>
  </si>
  <si>
    <t>77320</t>
  </si>
  <si>
    <t>HUNTSVILLE HIGH SCHOOL</t>
  </si>
  <si>
    <t>0012722062</t>
  </si>
  <si>
    <t>2821 FM</t>
  </si>
  <si>
    <t>HUNTSVILLE INTERMEDIATE</t>
  </si>
  <si>
    <t>0012722070</t>
  </si>
  <si>
    <t>HIGHWAY 190 EAST</t>
  </si>
  <si>
    <t>SCOTT JOHNSON ELEMENTARY SCHOOL</t>
  </si>
  <si>
    <t>0012722088</t>
  </si>
  <si>
    <t>603 HIGHWAY 190 E</t>
  </si>
  <si>
    <t>MANCE PARK MIDDLE SCHOOL</t>
  </si>
  <si>
    <t>0012722096</t>
  </si>
  <si>
    <t>1010 8TH STREET</t>
  </si>
  <si>
    <t>0012722104</t>
  </si>
  <si>
    <t>1604 10TH ST</t>
  </si>
  <si>
    <t>STEWART ELEMENTARY SCHOOL</t>
  </si>
  <si>
    <t>0012722112</t>
  </si>
  <si>
    <t>3400 BOETTCHER DR</t>
  </si>
  <si>
    <t>SUGARLAND</t>
  </si>
  <si>
    <t>77478</t>
  </si>
  <si>
    <t>BRAZORIA</t>
  </si>
  <si>
    <t>AMARILLO</t>
  </si>
  <si>
    <t>POTTER</t>
  </si>
  <si>
    <t>79107</t>
  </si>
  <si>
    <t>SAN ANTONIO</t>
  </si>
  <si>
    <t>BEXAR</t>
  </si>
  <si>
    <t>78252</t>
  </si>
  <si>
    <t>BEAUMONT</t>
  </si>
  <si>
    <t>77705</t>
  </si>
  <si>
    <t>DAYTON</t>
  </si>
  <si>
    <t>77535</t>
  </si>
  <si>
    <t>76597</t>
  </si>
  <si>
    <t>RICHMOND</t>
  </si>
  <si>
    <t>77406</t>
  </si>
  <si>
    <t>ROSHARON</t>
  </si>
  <si>
    <t>77583</t>
  </si>
  <si>
    <t>EL PASO</t>
  </si>
  <si>
    <t>79938</t>
  </si>
  <si>
    <t>EDINBURG</t>
  </si>
  <si>
    <t>HIDALGO</t>
  </si>
  <si>
    <t>78542</t>
  </si>
  <si>
    <t>LIVINGSTON</t>
  </si>
  <si>
    <t>77351</t>
  </si>
  <si>
    <t>HIDDEN HOLLOW ELEMENTARY SCHOOL</t>
  </si>
  <si>
    <t>0012426037</t>
  </si>
  <si>
    <t>4104 APPALACHIAN TRL</t>
  </si>
  <si>
    <t>77345</t>
  </si>
  <si>
    <t>1099</t>
  </si>
  <si>
    <t>GREENTREE ELEMENTARY SCHOOL</t>
  </si>
  <si>
    <t>0011874732</t>
  </si>
  <si>
    <t>3502 BROOK SHADOW DR</t>
  </si>
  <si>
    <t>1190</t>
  </si>
  <si>
    <t>DEERWOOD ELEMENTARY SCHOOL</t>
  </si>
  <si>
    <t>0011869765</t>
  </si>
  <si>
    <t>2920 FOREST GARDEN DR</t>
  </si>
  <si>
    <t>1409</t>
  </si>
  <si>
    <t>WILLOW CREEK ELEMENTARY SCHOOL</t>
  </si>
  <si>
    <t>0012930848</t>
  </si>
  <si>
    <t>2002 WILLOW TERRACE DR</t>
  </si>
  <si>
    <t>1785</t>
  </si>
  <si>
    <t>RIVERWOOD MIDDLE SCHOOL</t>
  </si>
  <si>
    <t>0012427209</t>
  </si>
  <si>
    <t>2910 HIGH VALLEY DR</t>
  </si>
  <si>
    <t>1852</t>
  </si>
  <si>
    <t>SHADOW FOREST ELEM SCHOOL</t>
  </si>
  <si>
    <t>0012426755</t>
  </si>
  <si>
    <t>2300 MILLS BRANCH DR</t>
  </si>
  <si>
    <t>KIngwood</t>
  </si>
  <si>
    <t>OAKS ELEMENTARY SCHOOL</t>
  </si>
  <si>
    <t>0012426615</t>
  </si>
  <si>
    <t>5858 UPPER LAKE DR</t>
  </si>
  <si>
    <t>77346</t>
  </si>
  <si>
    <t>PINE FOREST ELEMENTARY SCHOOL</t>
  </si>
  <si>
    <t>0012426680</t>
  </si>
  <si>
    <t>19702 W LAKE HOUSTON PKWY</t>
  </si>
  <si>
    <t>0012426581</t>
  </si>
  <si>
    <t>6500 KINGWOOD GLEN DR</t>
  </si>
  <si>
    <t>2071</t>
  </si>
  <si>
    <t>COMMUNITY LEARNING CENTER</t>
  </si>
  <si>
    <t>18901 TIMBER FOREST DR</t>
  </si>
  <si>
    <t>2531</t>
  </si>
  <si>
    <t>WHISPERING PINES ELEMENTARY SCH</t>
  </si>
  <si>
    <t>0012426904</t>
  </si>
  <si>
    <t>17321 WOODLAND HILLS DR</t>
  </si>
  <si>
    <t>HUMBLE MIDDLE SCHOOL</t>
  </si>
  <si>
    <t>11207 WILL CLAYTON PKWY</t>
  </si>
  <si>
    <t>ATASCOCITA MIDDLE SCHOOL</t>
  </si>
  <si>
    <t>0012426938</t>
  </si>
  <si>
    <t>18810 W LAKE HOUSTON PKWY</t>
  </si>
  <si>
    <t>3186</t>
  </si>
  <si>
    <t>TIMBERS ELEMENTARY SCHOOL</t>
  </si>
  <si>
    <t>0012426854</t>
  </si>
  <si>
    <t>6910 LONESOME WOODS TRL</t>
  </si>
  <si>
    <t>LEGGETT ELEMENTARY SCHOOL</t>
  </si>
  <si>
    <t>LEGGETT INDEP SCHOOL DISTRICT</t>
  </si>
  <si>
    <t>FARM MARKET ROAD 942 EAST</t>
  </si>
  <si>
    <t>LEGGETT</t>
  </si>
  <si>
    <t>77350</t>
  </si>
  <si>
    <t>TIMBER CREEK ELEMENTARY SCHOOL</t>
  </si>
  <si>
    <t>LIVINGSTON INDEP SCHOOL DIST</t>
  </si>
  <si>
    <t>0013032602</t>
  </si>
  <si>
    <t>701 N WILLIS AVE</t>
  </si>
  <si>
    <t>LIVINGSTON JUNIOR HIGH SCHOOL</t>
  </si>
  <si>
    <t>0013032636</t>
  </si>
  <si>
    <t>1801 US 59 Loop North</t>
  </si>
  <si>
    <t>Creekside Elementary</t>
  </si>
  <si>
    <t>0013032628</t>
  </si>
  <si>
    <t>#1 Lions Ave</t>
  </si>
  <si>
    <t>PINE RIDGE PRIMARY</t>
  </si>
  <si>
    <t>0013032644</t>
  </si>
  <si>
    <t>1200 MILL RIDGE DR</t>
  </si>
  <si>
    <t>3050</t>
  </si>
  <si>
    <t>LIVINGSTON HIGH SCHOOL</t>
  </si>
  <si>
    <t>0013032610</t>
  </si>
  <si>
    <t>400 FM 350 SOUTH, P. O. 1297</t>
  </si>
  <si>
    <t>WILLIE E WILLIAMS ELEMENTARY</t>
  </si>
  <si>
    <t>MAGNOLIA INDEP SCHOOL DISTRICT</t>
  </si>
  <si>
    <t>18101 FM 1488</t>
  </si>
  <si>
    <t>MAGNOLIA</t>
  </si>
  <si>
    <t>77355</t>
  </si>
  <si>
    <t>77353</t>
  </si>
  <si>
    <t>MAGNOLIA HIGH SCHOOL</t>
  </si>
  <si>
    <t>MAGNOLIA JUNIOR HIGH SCHOOL</t>
  </si>
  <si>
    <t>31138 NICHOLS SAWMILL ROAD</t>
  </si>
  <si>
    <t>BEAR BRANCH JR HIGH SCHOOL</t>
  </si>
  <si>
    <t>31310 FM 2978</t>
  </si>
  <si>
    <t>MAGNOLIA ELEMENTARY SCHOOL</t>
  </si>
  <si>
    <t>31900 NICHOLS SAWMILL RD</t>
  </si>
  <si>
    <t>J L LYON ELEMENTARY SCHOOL</t>
  </si>
  <si>
    <t>27035 NICHOLS SAWMILL RD</t>
  </si>
  <si>
    <t>8909 FM 1488</t>
  </si>
  <si>
    <t>77354</t>
  </si>
  <si>
    <t>77356</t>
  </si>
  <si>
    <t>MONTGOMERY INDEP SCHOOL DIST</t>
  </si>
  <si>
    <t>13755 Liberty</t>
  </si>
  <si>
    <t>MONTGOMERY HIGH SCHOOL</t>
  </si>
  <si>
    <t>22825 Hwy 105 West</t>
  </si>
  <si>
    <t>Lincoln Elementary School</t>
  </si>
  <si>
    <t>700 Dr. Martin Luther King Jr. Drive</t>
  </si>
  <si>
    <t>MONTGOMERY JR HIGH SCHOOL</t>
  </si>
  <si>
    <t>19000 Stewart Creek Road</t>
  </si>
  <si>
    <t>0013117767</t>
  </si>
  <si>
    <t>NEW CANEY</t>
  </si>
  <si>
    <t>77357</t>
  </si>
  <si>
    <t>NEW CANEY ELEMENTARY SCHOOL</t>
  </si>
  <si>
    <t>NEW CANEY INDEP SCHOOL DIST</t>
  </si>
  <si>
    <t>0013118096</t>
  </si>
  <si>
    <t>20501 FM 1485</t>
  </si>
  <si>
    <t>Montgomery County</t>
  </si>
  <si>
    <t>9107</t>
  </si>
  <si>
    <t>KEEFER CROSSING MIDDLE SCHOOL</t>
  </si>
  <si>
    <t>0013117973</t>
  </si>
  <si>
    <t>20350 FM 1485 West</t>
  </si>
  <si>
    <t>NEW CANEY HIGH SCHOOL</t>
  </si>
  <si>
    <t>0013118146</t>
  </si>
  <si>
    <t>22784 US HIGHWAY 59 S</t>
  </si>
  <si>
    <t>9115</t>
  </si>
  <si>
    <t>GULF COAST TRADES CENTER - Raven School</t>
  </si>
  <si>
    <t>0003803426</t>
  </si>
  <si>
    <t>143 FOREST SERVICE RD #233</t>
  </si>
  <si>
    <t>NEW WAVERLY</t>
  </si>
  <si>
    <t>77358</t>
  </si>
  <si>
    <t>NEW WAVERLY HIGH SCHOOL</t>
  </si>
  <si>
    <t>New Waverly ISD</t>
  </si>
  <si>
    <t>0012685178</t>
  </si>
  <si>
    <t>9464 STATE HWY 75</t>
  </si>
  <si>
    <t>NEW WAVERLY INTERMEDIATE SCHOOL</t>
  </si>
  <si>
    <t>0012685186</t>
  </si>
  <si>
    <t>215 CLARA RUDD LN</t>
  </si>
  <si>
    <t>NEW WAVERLY ELEMENTARY SCHOOL</t>
  </si>
  <si>
    <t>0012685194</t>
  </si>
  <si>
    <t>355 FARM TO MARKET 1375</t>
  </si>
  <si>
    <t>ONALASKA ELEMENTARY SCHOOL</t>
  </si>
  <si>
    <t>ONALASKA INDEP SCHOOL DISTRICT</t>
  </si>
  <si>
    <t>304 SOUTH FM356  STREET</t>
  </si>
  <si>
    <t>ONALASKA</t>
  </si>
  <si>
    <t>77360</t>
  </si>
  <si>
    <t>ONALASKA JR-SR HIGH SCHOOL</t>
  </si>
  <si>
    <t>1885 FM3459 STREET</t>
  </si>
  <si>
    <t>ROBERT CRIPPEN ELEM SCH</t>
  </si>
  <si>
    <t>0013118245</t>
  </si>
  <si>
    <t>18690 CUMBERLAND BLVD</t>
  </si>
  <si>
    <t>PORTER</t>
  </si>
  <si>
    <t>77365</t>
  </si>
  <si>
    <t>3632</t>
  </si>
  <si>
    <t>0013118179</t>
  </si>
  <si>
    <t>22256 FORD RD</t>
  </si>
  <si>
    <t>5400</t>
  </si>
  <si>
    <t>0013118492</t>
  </si>
  <si>
    <t>24161 BRIAR BERRY LANE</t>
  </si>
  <si>
    <t>9171</t>
  </si>
  <si>
    <t>THE LEARNING CENTER (DEAP)</t>
  </si>
  <si>
    <t>0013118369</t>
  </si>
  <si>
    <t>20419 FM 1485</t>
  </si>
  <si>
    <t>SHEPHERD HIGH SCHOOL</t>
  </si>
  <si>
    <t>SHEPHERD INDEP SCHOOL DISTRICT</t>
  </si>
  <si>
    <t>1 PIRATE LANE</t>
  </si>
  <si>
    <t>SHEPHERD</t>
  </si>
  <si>
    <t>San Jacinto County</t>
  </si>
  <si>
    <t>77371</t>
  </si>
  <si>
    <t>San Jacinto</t>
  </si>
  <si>
    <t>SHEPHERD MIDDLE SCHOOL</t>
  </si>
  <si>
    <t>1401 SOUTH BYRD AVENUE</t>
  </si>
  <si>
    <t>9338</t>
  </si>
  <si>
    <t>Shepherd</t>
  </si>
  <si>
    <t>SHEPHERD ELEMENTARY SCHOOL</t>
  </si>
  <si>
    <t>10300 HIGHWAY 150</t>
  </si>
  <si>
    <t>PEACH CREEK ELEMENTARY</t>
  </si>
  <si>
    <t>SPLENDORA INDEP SCH DISTRICT</t>
  </si>
  <si>
    <t>0013502182</t>
  </si>
  <si>
    <t>14455 COX STREET</t>
  </si>
  <si>
    <t>SPLENDORA</t>
  </si>
  <si>
    <t>77372</t>
  </si>
  <si>
    <t>SPLENDORA JR HIGH SCHOOL</t>
  </si>
  <si>
    <t>23411 FM 2090</t>
  </si>
  <si>
    <t>GREENLEAF ELEMENTARY SCHOOL</t>
  </si>
  <si>
    <t>26275 F M 2090</t>
  </si>
  <si>
    <t>SALYERS ELEMENTARY SCHOOL</t>
  </si>
  <si>
    <t>0012685376</t>
  </si>
  <si>
    <t>25705 HARDY ST</t>
  </si>
  <si>
    <t>SPRING</t>
  </si>
  <si>
    <t>77373</t>
  </si>
  <si>
    <t>SPRING HIGH SCHOOL</t>
  </si>
  <si>
    <t>0012685392</t>
  </si>
  <si>
    <t>19428 INTERSTATE 45 NORTH</t>
  </si>
  <si>
    <t>SMITH ELEMENTARY SCHOOL</t>
  </si>
  <si>
    <t>0012685384</t>
  </si>
  <si>
    <t>26000 CYPRESSWOOD DR</t>
  </si>
  <si>
    <t>5860</t>
  </si>
  <si>
    <t>WINSHIP ELEMENTARY SCHOOL</t>
  </si>
  <si>
    <t>0012685434</t>
  </si>
  <si>
    <t>2175 SPRING CREEK DR</t>
  </si>
  <si>
    <t>TWIN CREEK MIDDLE SCHOOL</t>
  </si>
  <si>
    <t>0012685400</t>
  </si>
  <si>
    <t>27100 CYPRESSWOOD DR</t>
  </si>
  <si>
    <t>6370</t>
  </si>
  <si>
    <t>JENKINS ELEMENTARY SCHOOL</t>
  </si>
  <si>
    <t>0012685327</t>
  </si>
  <si>
    <t>4615 REYNALDO DR</t>
  </si>
  <si>
    <t>6861</t>
  </si>
  <si>
    <t>0012685251</t>
  </si>
  <si>
    <t>6218 LYNNGATE DR</t>
  </si>
  <si>
    <t>7356</t>
  </si>
  <si>
    <t>DUEITT MIDDLE SCHOOL</t>
  </si>
  <si>
    <t>0012685301</t>
  </si>
  <si>
    <t>1 EAGLE CROSSING</t>
  </si>
  <si>
    <t>HIRSCH ELEMENTARY SCHOOL</t>
  </si>
  <si>
    <t>0012685319</t>
  </si>
  <si>
    <t>2633 TRAILING VINE RD</t>
  </si>
  <si>
    <t>7716</t>
  </si>
  <si>
    <t>TOMBALL</t>
  </si>
  <si>
    <t>77375</t>
  </si>
  <si>
    <t>TOMBALL HIGH SCHOOL</t>
  </si>
  <si>
    <t>TOMBALL INDEP SCHOOL DISTRICT</t>
  </si>
  <si>
    <t>30330 QUINN RD</t>
  </si>
  <si>
    <t>SCHULTZ ELEMENTARY SCHOOL</t>
  </si>
  <si>
    <t>0012689535</t>
  </si>
  <si>
    <t>7920 WILLOW FOREST DR</t>
  </si>
  <si>
    <t>DECKER PRAIRIE ELEM SCHOOL</t>
  </si>
  <si>
    <t>27427 DECKER PRAIRIE ROSEHILL RD</t>
  </si>
  <si>
    <t>15614 GETTYSBURG DR</t>
  </si>
  <si>
    <t>TOMBALL ELEMENTARY SCHOOL</t>
  </si>
  <si>
    <t>1110 INWOOD ST.</t>
  </si>
  <si>
    <t>TOMBALL INTERMEDIATE SCHOOL</t>
  </si>
  <si>
    <t>723 W MAIN ST</t>
  </si>
  <si>
    <t>TOMBALL JUNIOR HIGH SCHOOL</t>
  </si>
  <si>
    <t>30403 QUINN RD</t>
  </si>
  <si>
    <t>WALLER</t>
  </si>
  <si>
    <t>CC HARDY ELEMENTARY SCHOOL</t>
  </si>
  <si>
    <t>WILLIS INDEP SCHOOL DISTRICT</t>
  </si>
  <si>
    <t>0014603096</t>
  </si>
  <si>
    <t>701 GERALD ST</t>
  </si>
  <si>
    <t>WILLIS</t>
  </si>
  <si>
    <t>77378</t>
  </si>
  <si>
    <t>WILLIS HIGH SCHOOL</t>
  </si>
  <si>
    <t>10005 Highway 75 N</t>
  </si>
  <si>
    <t>LYNNE LUCAS MIDDLE SCHOOL</t>
  </si>
  <si>
    <t>1304 N CAMPBELL ST</t>
  </si>
  <si>
    <t>8668</t>
  </si>
  <si>
    <t>PARMLEY ELEMENTARY SCHOOL</t>
  </si>
  <si>
    <t>600 N CAMPBELL ST</t>
  </si>
  <si>
    <t>STUBBLEFIELD ALTERNATIVE SCHL</t>
  </si>
  <si>
    <t xml:space="preserve">207 PHILPOT </t>
  </si>
  <si>
    <t>TURNER ELEMENTARY SCHOOL</t>
  </si>
  <si>
    <t>10575  HWY 75 N</t>
  </si>
  <si>
    <t>EHRHARDT ELEMENTARY SCHOOL</t>
  </si>
  <si>
    <t>0012689287</t>
  </si>
  <si>
    <t>6603 ROSEBROOK LN</t>
  </si>
  <si>
    <t>KLEIN</t>
  </si>
  <si>
    <t>77379</t>
  </si>
  <si>
    <t>4159</t>
  </si>
  <si>
    <t>KRAHN ELEMENTARY SCHOOL</t>
  </si>
  <si>
    <t>0012689451</t>
  </si>
  <si>
    <t>9502 EDAY DR</t>
  </si>
  <si>
    <t>4350</t>
  </si>
  <si>
    <t>THEISS ELEMENTARY SCHOOL</t>
  </si>
  <si>
    <t>0012689550</t>
  </si>
  <si>
    <t>17510 THEISS MAIL ROUTE RD</t>
  </si>
  <si>
    <t>4615</t>
  </si>
  <si>
    <t>DOERRE INTERMEDIATE SCHOOL</t>
  </si>
  <si>
    <t>0012689279</t>
  </si>
  <si>
    <t>18218 THEISS MAIL ROUTE RD</t>
  </si>
  <si>
    <t>BRILL ELEMENTARY SCHOOL</t>
  </si>
  <si>
    <t>0012689261</t>
  </si>
  <si>
    <t>9102 HERTS RD</t>
  </si>
  <si>
    <t>KLEB INTERMEDIATE SCHOOL</t>
  </si>
  <si>
    <t>0012689360</t>
  </si>
  <si>
    <t>7425 LOUETTA RD</t>
  </si>
  <si>
    <t>MITTELSTADT ELEMENTARY SCHOOL</t>
  </si>
  <si>
    <t>0012689485</t>
  </si>
  <si>
    <t>7525 KLEINGREEN LN</t>
  </si>
  <si>
    <t>7286</t>
  </si>
  <si>
    <t>KLEIN HIGH SCHOOL</t>
  </si>
  <si>
    <t>0012689402</t>
  </si>
  <si>
    <t>16715 STUEBNER AIRLINE RD</t>
  </si>
  <si>
    <t>7376</t>
  </si>
  <si>
    <t>7705</t>
  </si>
  <si>
    <t>BENFER ELEMENTARY SCHOOL</t>
  </si>
  <si>
    <t>0012689253</t>
  </si>
  <si>
    <t>18027 KUYKENDAHL RD STE B</t>
  </si>
  <si>
    <t>8286</t>
  </si>
  <si>
    <t>STRACK INTERMEDIATE SCHOOL</t>
  </si>
  <si>
    <t>0012689543</t>
  </si>
  <si>
    <t>18027 KUYKENDAHL RD</t>
  </si>
  <si>
    <t>8285</t>
  </si>
  <si>
    <t>KUEHNLE ELEMENTARY SCHOOL</t>
  </si>
  <si>
    <t>0012689469</t>
  </si>
  <si>
    <t>5510 WINDING RIDGE DR</t>
  </si>
  <si>
    <t>8841</t>
  </si>
  <si>
    <t>THE WOODLANDS</t>
  </si>
  <si>
    <t>77381</t>
  </si>
  <si>
    <t>6028</t>
  </si>
  <si>
    <t>POWELL ELEMENTARY SCHOOL</t>
  </si>
  <si>
    <t>FORD ELEMENTARY SCHOOL</t>
  </si>
  <si>
    <t>ROTH ELEMENTARY SCHOOL</t>
  </si>
  <si>
    <t>0012689519</t>
  </si>
  <si>
    <t>21623 CASTLEMONT LN</t>
  </si>
  <si>
    <t>77388</t>
  </si>
  <si>
    <t>3860</t>
  </si>
  <si>
    <t>HAUDE ELEMENTARY SCHOOL</t>
  </si>
  <si>
    <t>0012689337</t>
  </si>
  <si>
    <t>3111 LOUETTA RD</t>
  </si>
  <si>
    <t>4647</t>
  </si>
  <si>
    <t>LEMM ELEMENTARY SCHOOL</t>
  </si>
  <si>
    <t>0012689477</t>
  </si>
  <si>
    <t>19034 JOANLEIGH DR</t>
  </si>
  <si>
    <t>5950</t>
  </si>
  <si>
    <t>NORTHAMPTON ELEMENTARY SCHOOL</t>
  </si>
  <si>
    <t>0012689501</t>
  </si>
  <si>
    <t>6404 ROOT RD</t>
  </si>
  <si>
    <t>77389</t>
  </si>
  <si>
    <t>3660</t>
  </si>
  <si>
    <t>HILDEBRANDT INTERMEDIATE SCH</t>
  </si>
  <si>
    <t>0012689345</t>
  </si>
  <si>
    <t>22800 HILDEBRANDT RD</t>
  </si>
  <si>
    <t>KLEIN OAK HIGH SCHOOL</t>
  </si>
  <si>
    <t>0012689428</t>
  </si>
  <si>
    <t>22603 NORTHCREST DR</t>
  </si>
  <si>
    <t>4451</t>
  </si>
  <si>
    <t>JACK FIELDS ELEMENTARY SCHOOL</t>
  </si>
  <si>
    <t>0012426177</t>
  </si>
  <si>
    <t>2205 S HOUSTON AVE</t>
  </si>
  <si>
    <t>NORTH BELT ELEMENTARY SCHOOL</t>
  </si>
  <si>
    <t>0012426482</t>
  </si>
  <si>
    <t>8105 E NORTH BELT</t>
  </si>
  <si>
    <t>BELLAIRE</t>
  </si>
  <si>
    <t>77401</t>
  </si>
  <si>
    <t>3002</t>
  </si>
  <si>
    <t>MANDARIN CHINESE LANGUAGE IMMERSION MAGNET SCHOOL</t>
  </si>
  <si>
    <t>0013021928</t>
  </si>
  <si>
    <t>5445 W ALABAMA ST</t>
  </si>
  <si>
    <t>CONDIT ELEMENTARY SCHOOL</t>
  </si>
  <si>
    <t>0013011671</t>
  </si>
  <si>
    <t>7000 S 3RD ST</t>
  </si>
  <si>
    <t>BELLAIRE H S</t>
  </si>
  <si>
    <t>0013005210</t>
  </si>
  <si>
    <t>5100 MAPLE ST</t>
  </si>
  <si>
    <t>4936</t>
  </si>
  <si>
    <t>HORN ELEMENTARY SCHOOL</t>
  </si>
  <si>
    <t>0013025671</t>
  </si>
  <si>
    <t>4535 PINE ST</t>
  </si>
  <si>
    <t>5503</t>
  </si>
  <si>
    <t>MATAGORDA</t>
  </si>
  <si>
    <t>HEARNE ELEMENTARY SCHOOL</t>
  </si>
  <si>
    <t>EAGLE LAKE PRIMARY SCHOOL</t>
  </si>
  <si>
    <t>RICE CONS INDEP SCHOOL DIST</t>
  </si>
  <si>
    <t>600 J D HUTCHINS DR</t>
  </si>
  <si>
    <t>EAGLE LAKE</t>
  </si>
  <si>
    <t>COLORADO</t>
  </si>
  <si>
    <t>77434</t>
  </si>
  <si>
    <t>ALTAIR</t>
  </si>
  <si>
    <t>77412</t>
  </si>
  <si>
    <t>GARWOOD ELEMENTARY SCHOOL</t>
  </si>
  <si>
    <t>7827 HIGHWAY 71 SOUTH</t>
  </si>
  <si>
    <t>GARWOOD</t>
  </si>
  <si>
    <t>77442</t>
  </si>
  <si>
    <t>RICE HIGH SCHOOL</t>
  </si>
  <si>
    <t>1095 RAIDER DR.</t>
  </si>
  <si>
    <t>SHERIDAN ELEMENTARY SCHOOL</t>
  </si>
  <si>
    <t>FARM RD 2437</t>
  </si>
  <si>
    <t>SHERIDAN</t>
  </si>
  <si>
    <t>77475</t>
  </si>
  <si>
    <t>The Diocese of Victoria Consortia</t>
  </si>
  <si>
    <t>Matagorda</t>
  </si>
  <si>
    <t>PIERCE ELEMENTARY SCHOOL</t>
  </si>
  <si>
    <t>LAMAR CONS INDEP SCHOOL DIST</t>
  </si>
  <si>
    <t>0013005020</t>
  </si>
  <si>
    <t>7511 AVE J</t>
  </si>
  <si>
    <t>BEASLEY</t>
  </si>
  <si>
    <t>77417</t>
  </si>
  <si>
    <t>0121</t>
  </si>
  <si>
    <t>BLESSING ELEMENTARY SCHOOL</t>
  </si>
  <si>
    <t>TIDEHAVEN ISD</t>
  </si>
  <si>
    <t>0012955175</t>
  </si>
  <si>
    <t>231 Fm 616 Ave B</t>
  </si>
  <si>
    <t>BLESSING</t>
  </si>
  <si>
    <t>Matagorda County</t>
  </si>
  <si>
    <t>77419</t>
  </si>
  <si>
    <t>WHARTON</t>
  </si>
  <si>
    <t>BROOKSHIRE</t>
  </si>
  <si>
    <t>77423</t>
  </si>
  <si>
    <t>2817</t>
  </si>
  <si>
    <t>77433</t>
  </si>
  <si>
    <t>EAGLE LAKE INTERMEDIATE SCHOOL</t>
  </si>
  <si>
    <t>701 TATE AVE</t>
  </si>
  <si>
    <t>1232</t>
  </si>
  <si>
    <t>Wharton</t>
  </si>
  <si>
    <t>EL CAMPO INDEP SCHOOL DISTRICT</t>
  </si>
  <si>
    <t>0013040811</t>
  </si>
  <si>
    <t>2610 MEADOW LN</t>
  </si>
  <si>
    <t>EL CAMPO</t>
  </si>
  <si>
    <t>77437</t>
  </si>
  <si>
    <t>2153</t>
  </si>
  <si>
    <t>MYATT ELEMENTARY SCHOOL</t>
  </si>
  <si>
    <t>0013037932</t>
  </si>
  <si>
    <t>501 W WEBB ST</t>
  </si>
  <si>
    <t>EL CAMPO HIGH SCHOOL</t>
  </si>
  <si>
    <t>0013017041</t>
  </si>
  <si>
    <t>600 W NORRIS ST</t>
  </si>
  <si>
    <t>HUTCHINS ELEMENTARY SCHOOL</t>
  </si>
  <si>
    <t>0013026018</t>
  </si>
  <si>
    <t>1006 ROBERTS ST</t>
  </si>
  <si>
    <t>3244</t>
  </si>
  <si>
    <t>EL CAMPO MIDDLE SCHOOL</t>
  </si>
  <si>
    <t>0013017066</t>
  </si>
  <si>
    <t>1401 MCCLURE ST</t>
  </si>
  <si>
    <t>5361</t>
  </si>
  <si>
    <t>TIDEHAVEN HIGH SCHOOL</t>
  </si>
  <si>
    <t>0012955571</t>
  </si>
  <si>
    <t>205 FM 1095</t>
  </si>
  <si>
    <t>El Maton</t>
  </si>
  <si>
    <t>77440</t>
  </si>
  <si>
    <t>ELMATON</t>
  </si>
  <si>
    <t>TIDEHAVEN INTERMEDIATE SCHOOL</t>
  </si>
  <si>
    <t>0012955530</t>
  </si>
  <si>
    <t>HUGGINS ELEMENTARY SCHOOL</t>
  </si>
  <si>
    <t>0013025853</t>
  </si>
  <si>
    <t>1 HUGGINS DR</t>
  </si>
  <si>
    <t>FULSHEAR</t>
  </si>
  <si>
    <t>77441</t>
  </si>
  <si>
    <t>HEMPSTEAD ELEMENTARY SCHOOL</t>
  </si>
  <si>
    <t>HEMPSTEAD INDEP SCHOOL DIST</t>
  </si>
  <si>
    <t>0015508047</t>
  </si>
  <si>
    <t>1111 BARBE STREET</t>
  </si>
  <si>
    <t>HEMPSTEAD</t>
  </si>
  <si>
    <t>77445</t>
  </si>
  <si>
    <t>HEMPSTEAD HIGH SCHOOL</t>
  </si>
  <si>
    <t>801 DONOHO ST</t>
  </si>
  <si>
    <t>HEMPSTEAD MIDDLE SCHOOL</t>
  </si>
  <si>
    <t>1424 13TH ST</t>
  </si>
  <si>
    <t>Jones Elementary</t>
  </si>
  <si>
    <t>WALLER INDEP SCHOOL DISTRICT</t>
  </si>
  <si>
    <t>OWENS RD AND UNIVERSITY DR</t>
  </si>
  <si>
    <t>PRAIRIE VIEW</t>
  </si>
  <si>
    <t>77446</t>
  </si>
  <si>
    <t>ROBERTS ROAD ELEMENTARY SCHOOL</t>
  </si>
  <si>
    <t>24920 ZUBE RD</t>
  </si>
  <si>
    <t>HOCKLEY</t>
  </si>
  <si>
    <t>77447</t>
  </si>
  <si>
    <t>MCROBERTS ELEMENTARY SCHOOL</t>
  </si>
  <si>
    <t>0013036074</t>
  </si>
  <si>
    <t>3535 NORTH FRY RD</t>
  </si>
  <si>
    <t>KATY</t>
  </si>
  <si>
    <t>77449</t>
  </si>
  <si>
    <t>WINBORN ELEMENTARY SCHOOL</t>
  </si>
  <si>
    <t>0013060140</t>
  </si>
  <si>
    <t>22555 PRINCE GEORGE LN</t>
  </si>
  <si>
    <t>SUNDOWN ELEMENTARY SCHOOL</t>
  </si>
  <si>
    <t>0013052279</t>
  </si>
  <si>
    <t>20100 SAUMS RD</t>
  </si>
  <si>
    <t>3330</t>
  </si>
  <si>
    <t>GOLBOW ELEMENTARY SCHOOL</t>
  </si>
  <si>
    <t>0013021613</t>
  </si>
  <si>
    <t>3535 LAKES OF BRIDGEWATER DR</t>
  </si>
  <si>
    <t>MCDONALD JUNIOR HIGH SCHOOL</t>
  </si>
  <si>
    <t>0013035845</t>
  </si>
  <si>
    <t>3635 LAKES OF BRIDGEWATER DR</t>
  </si>
  <si>
    <t>3865</t>
  </si>
  <si>
    <t>WEST MEMORIAL JR HIGH SCHOOL</t>
  </si>
  <si>
    <t>0013059167</t>
  </si>
  <si>
    <t>22311 PROVINCIAL BLVD</t>
  </si>
  <si>
    <t>77450</t>
  </si>
  <si>
    <t>1621</t>
  </si>
  <si>
    <t>WEST MEMORIAL ELEM SCHOOL</t>
  </si>
  <si>
    <t>0013059159</t>
  </si>
  <si>
    <t>22605 PROVINCIAL BLVD</t>
  </si>
  <si>
    <t>1627</t>
  </si>
  <si>
    <t>0013054895</t>
  </si>
  <si>
    <t>20700 KINGSLAND BLVD</t>
  </si>
  <si>
    <t>2705</t>
  </si>
  <si>
    <t>NOTTINGHAM COUNTRY ELEM SCHOOL</t>
  </si>
  <si>
    <t>0013041066</t>
  </si>
  <si>
    <t>20500 KINGSLAND BLVD</t>
  </si>
  <si>
    <t>2923</t>
  </si>
  <si>
    <t>0013010749</t>
  </si>
  <si>
    <t>1100 S PEEK RD</t>
  </si>
  <si>
    <t>3633</t>
  </si>
  <si>
    <t>MEMORIAL PARKWAY ELEM SCHOOL</t>
  </si>
  <si>
    <t>0013036306</t>
  </si>
  <si>
    <t>21603 PARK TREE LN</t>
  </si>
  <si>
    <t>PATTISON ELEMENTARY SCHOOL</t>
  </si>
  <si>
    <t>0013043880</t>
  </si>
  <si>
    <t>19910 STONELODGE ST</t>
  </si>
  <si>
    <t>5200</t>
  </si>
  <si>
    <t>MEMORIAL PARKWAY JR HIGH SCH</t>
  </si>
  <si>
    <t>0013036314</t>
  </si>
  <si>
    <t>21203 HIGHLAND KNOLLS DR</t>
  </si>
  <si>
    <t>HAYES ELEMENTARY SCHOOL</t>
  </si>
  <si>
    <t>0013024682</t>
  </si>
  <si>
    <t>21203 PARK TIMBERS LN</t>
  </si>
  <si>
    <t>5372</t>
  </si>
  <si>
    <t>BECK JR HIGH SCHOOL</t>
  </si>
  <si>
    <t>0013005087</t>
  </si>
  <si>
    <t>5200 S FRY RD</t>
  </si>
  <si>
    <t>7210</t>
  </si>
  <si>
    <t>LOUISE</t>
  </si>
  <si>
    <t>77455</t>
  </si>
  <si>
    <t>LOUISE ELEMENTARY SCHOOL</t>
  </si>
  <si>
    <t>LOUISE INDEP SCHOOL DISTRICT</t>
  </si>
  <si>
    <t>408 SECOND STREET</t>
  </si>
  <si>
    <t>LOUISE HIGH SCHOOL</t>
  </si>
  <si>
    <t>505 Hackberry Street</t>
  </si>
  <si>
    <t>MARKHAM ELEMENTARY SCHOOL</t>
  </si>
  <si>
    <t>0012955431</t>
  </si>
  <si>
    <t>200 6TH ST</t>
  </si>
  <si>
    <t>MARKHAM</t>
  </si>
  <si>
    <t>77456</t>
  </si>
  <si>
    <t>MATAGORDA ELEMENTARY SCHOOL</t>
  </si>
  <si>
    <t>MATAGORDA INDEP SCHOOL DIST</t>
  </si>
  <si>
    <t>717 WIGHTMAN RD</t>
  </si>
  <si>
    <t>77457</t>
  </si>
  <si>
    <t>QUAIL VALLEY ELEMENTARY SCHOOL</t>
  </si>
  <si>
    <t>3500 QUAIL VILLAGE DR</t>
  </si>
  <si>
    <t>MISSOURI CITY</t>
  </si>
  <si>
    <t>77459</t>
  </si>
  <si>
    <t>LEXINGTON CREEK ELEMENTARY SCH</t>
  </si>
  <si>
    <t>2335 DULLES AVE</t>
  </si>
  <si>
    <t>2224</t>
  </si>
  <si>
    <t>LANTERN LANE ELEMENTARY SCHOOL</t>
  </si>
  <si>
    <t>3323 MISSION VALLEY DR</t>
  </si>
  <si>
    <t>LAKE OLYMPIA MIDDLE SCHOOL</t>
  </si>
  <si>
    <t>3100 LAKE OLYMPIA PKWY</t>
  </si>
  <si>
    <t>4208 CROW VALLEY DR</t>
  </si>
  <si>
    <t>4272</t>
  </si>
  <si>
    <t>ELKINS HIGH SCHOOL</t>
  </si>
  <si>
    <t>7007 FLAT BANK DR</t>
  </si>
  <si>
    <t>Fort Bend County</t>
  </si>
  <si>
    <t>6111</t>
  </si>
  <si>
    <t>NEEDVILLE ELEMENTARY SCHOOL</t>
  </si>
  <si>
    <t>NEEDVILLE INDEP SCHOOL DIST</t>
  </si>
  <si>
    <t>3600 MARGARET ST</t>
  </si>
  <si>
    <t>NEEDVILLE</t>
  </si>
  <si>
    <t>77461</t>
  </si>
  <si>
    <t>NEEDVILLE HIGH SCHOOL</t>
  </si>
  <si>
    <t>16319 HWY 36</t>
  </si>
  <si>
    <t>NEEDVILLE MIDDLE SCHOOL</t>
  </si>
  <si>
    <t>PALACIOS JUNIOR HIGH SCHOOL</t>
  </si>
  <si>
    <t>PALACIOS INDEP SCHOOL DISTRICT</t>
  </si>
  <si>
    <t>0013043534</t>
  </si>
  <si>
    <t>200 SHARK DR</t>
  </si>
  <si>
    <t>PALACIOS</t>
  </si>
  <si>
    <t>77465</t>
  </si>
  <si>
    <t>PALACIOS HIGH SCHOOL</t>
  </si>
  <si>
    <t>0013043518</t>
  </si>
  <si>
    <t>100 SHARK DR</t>
  </si>
  <si>
    <t>3630</t>
  </si>
  <si>
    <t>0013009964</t>
  </si>
  <si>
    <t>1001 5TH ST</t>
  </si>
  <si>
    <t>EAST SIDE INTERMEDIATE SCHOOL</t>
  </si>
  <si>
    <t>0013016738</t>
  </si>
  <si>
    <t>901 2ND ST</t>
  </si>
  <si>
    <t>2520 DURKIN RD</t>
  </si>
  <si>
    <t>PATTISON</t>
  </si>
  <si>
    <t>77466</t>
  </si>
  <si>
    <t>0013051735</t>
  </si>
  <si>
    <t>1630 PITTS RD</t>
  </si>
  <si>
    <t>1390</t>
  </si>
  <si>
    <t>JUAN SEGUIN ELEMENTARY</t>
  </si>
  <si>
    <t>0013029061</t>
  </si>
  <si>
    <t>605 MABEL ST</t>
  </si>
  <si>
    <t>77469</t>
  </si>
  <si>
    <t>2715</t>
  </si>
  <si>
    <t>PINK ELEMENTARY SCHOOL</t>
  </si>
  <si>
    <t>0013054705</t>
  </si>
  <si>
    <t>1001 COLLINS RD</t>
  </si>
  <si>
    <t>2756</t>
  </si>
  <si>
    <t>JANE LONG ELEMENTARY SCHOOL</t>
  </si>
  <si>
    <t>0013028428</t>
  </si>
  <si>
    <t>907 MAIN ST</t>
  </si>
  <si>
    <t>3432</t>
  </si>
  <si>
    <t>0013050539</t>
  </si>
  <si>
    <t>2014 LAMAR DR</t>
  </si>
  <si>
    <t>5302</t>
  </si>
  <si>
    <t>PECAN GROVE ELEMENTARY SCHOOL</t>
  </si>
  <si>
    <t>3330 OLD SOUTH DR</t>
  </si>
  <si>
    <t>0013034921</t>
  </si>
  <si>
    <t>5111 FM 762 RD</t>
  </si>
  <si>
    <t>9312</t>
  </si>
  <si>
    <t>0013036546</t>
  </si>
  <si>
    <t>1930 J MEYER RD</t>
  </si>
  <si>
    <t>9452</t>
  </si>
  <si>
    <t>0013028204</t>
  </si>
  <si>
    <t>301 THIRD STREET</t>
  </si>
  <si>
    <t>ROSENBERG</t>
  </si>
  <si>
    <t>77471</t>
  </si>
  <si>
    <t>WESSENDORFF MIDDLE SCHOOL</t>
  </si>
  <si>
    <t>0013028089</t>
  </si>
  <si>
    <t>5201 MUSTANG AVE</t>
  </si>
  <si>
    <t>LAMAR GUIDANCE CENTER</t>
  </si>
  <si>
    <t>0013002324</t>
  </si>
  <si>
    <t>930 E STADIUM DR</t>
  </si>
  <si>
    <t>LAMAR CONSOLIDATED HIGH SCHOOL</t>
  </si>
  <si>
    <t>0013031588</t>
  </si>
  <si>
    <t>4606 MUSTANG AVE</t>
  </si>
  <si>
    <t>LAMAR JUNIOR HIGH SCHOOL</t>
  </si>
  <si>
    <t>0013031604</t>
  </si>
  <si>
    <t>4814 MUSTANG AVE</t>
  </si>
  <si>
    <t>FORT BEND CO ALTERNATIVE</t>
  </si>
  <si>
    <t>400 COEN ROAD</t>
  </si>
  <si>
    <t>Brazoria</t>
  </si>
  <si>
    <t>1708 AVENUE M</t>
  </si>
  <si>
    <t>3363</t>
  </si>
  <si>
    <t>0013055637</t>
  </si>
  <si>
    <t>2700 AVENUE K</t>
  </si>
  <si>
    <t>RAY ELEMENTARY SCHOOL</t>
  </si>
  <si>
    <t>0013054903</t>
  </si>
  <si>
    <t>2611 AVENUE N</t>
  </si>
  <si>
    <t>0013006283</t>
  </si>
  <si>
    <t>2304 BAMORE RD</t>
  </si>
  <si>
    <t>4906</t>
  </si>
  <si>
    <t>0013039615</t>
  </si>
  <si>
    <t>4700 AVENUE N</t>
  </si>
  <si>
    <t>GEORGE JUNIOR HIGH SCHOOL</t>
  </si>
  <si>
    <t>0013021167</t>
  </si>
  <si>
    <t>4601 AIRPORT AVE</t>
  </si>
  <si>
    <t>TERRY HIGH SCHOOL</t>
  </si>
  <si>
    <t>0013004551</t>
  </si>
  <si>
    <t>5500 AVENUE N</t>
  </si>
  <si>
    <t>5652</t>
  </si>
  <si>
    <t>SEALY HIGH SCHOOL</t>
  </si>
  <si>
    <t>SEALY INDEP SCHOOL DISTRICT</t>
  </si>
  <si>
    <t>2372 CHAMPIONSHIP DR</t>
  </si>
  <si>
    <t>SEALY</t>
  </si>
  <si>
    <t>77474</t>
  </si>
  <si>
    <t>SEALY JUNIOR HIGH SCHOOL</t>
  </si>
  <si>
    <t>939 TIGER LN</t>
  </si>
  <si>
    <t>2534</t>
  </si>
  <si>
    <t>MAGGIE B SELMAN ELEM SCHOOL</t>
  </si>
  <si>
    <t>1741 HIGHWAY 90 W</t>
  </si>
  <si>
    <t>3453</t>
  </si>
  <si>
    <t>12037 PENDER LN</t>
  </si>
  <si>
    <t>STAFFORD</t>
  </si>
  <si>
    <t>77477</t>
  </si>
  <si>
    <t>1622</t>
  </si>
  <si>
    <t>3940</t>
  </si>
  <si>
    <t>TOWNEWEST ELEMENTARY SCHOOL</t>
  </si>
  <si>
    <t>13927 OLD RICHMOND RD</t>
  </si>
  <si>
    <t>SUGAR LAND</t>
  </si>
  <si>
    <t>77498</t>
  </si>
  <si>
    <t>BARRINGTON PLACE ELEM SCHOOL</t>
  </si>
  <si>
    <t>2100 SQUIRE DOBBINS DR</t>
  </si>
  <si>
    <t>1835</t>
  </si>
  <si>
    <t>KEMPNER HIGH SCHOOL</t>
  </si>
  <si>
    <t>14777 VOSS RD</t>
  </si>
  <si>
    <t>SUGAR LAND MIDDLE SCHOOL</t>
  </si>
  <si>
    <t>321 7TH ST</t>
  </si>
  <si>
    <t>WOOD ALTERNATIVE EDUCATION CTR</t>
  </si>
  <si>
    <t>139 AVENUE E</t>
  </si>
  <si>
    <t>314 LAKEVIEW DR</t>
  </si>
  <si>
    <t>DULLES HIGH SCHOOL</t>
  </si>
  <si>
    <t>550 DULLES AVE</t>
  </si>
  <si>
    <t>3746</t>
  </si>
  <si>
    <t>DULLES MIDDLE SCHOOL</t>
  </si>
  <si>
    <t>500 DULLES AVE</t>
  </si>
  <si>
    <t>TECHNICAL PROFESSIONAL EDUC CT</t>
  </si>
  <si>
    <t>540 DULLES AVE</t>
  </si>
  <si>
    <t>DULLES ELEMENTARY SCHOOL</t>
  </si>
  <si>
    <t>630 DULLES AVE</t>
  </si>
  <si>
    <t>HIGHLANDS ELEMENTARY SCHOOL</t>
  </si>
  <si>
    <t>2022 COLONIST PARK DR</t>
  </si>
  <si>
    <t>MACARIO GARCIA MIDDLE SCHOOL</t>
  </si>
  <si>
    <t>18550 OLD RICHMOND RD</t>
  </si>
  <si>
    <t>STEPHEN F AUSTIN HIGH SCHOOL</t>
  </si>
  <si>
    <t>3434 PHEASANT CREEK DR</t>
  </si>
  <si>
    <t>SUGAR MILL ELEMENTARY SCHOOL</t>
  </si>
  <si>
    <t>13707 JESS PIRTLE BLVD</t>
  </si>
  <si>
    <t>COMMONWEALTH ELEMENTARY SCHOOL</t>
  </si>
  <si>
    <t>4909 COMMONWEALTH BLVD</t>
  </si>
  <si>
    <t>77479</t>
  </si>
  <si>
    <t>SETTLERS WAY ELEMENTARY SCHOOL</t>
  </si>
  <si>
    <t>3015 SETTLERS WAY BLVD</t>
  </si>
  <si>
    <t>COLONY BEND ELEMENTARY SCHOOL</t>
  </si>
  <si>
    <t>2720 PLANTERS ST</t>
  </si>
  <si>
    <t>1816</t>
  </si>
  <si>
    <t>AUSTIN PARKWAY ELEM SCHOOL</t>
  </si>
  <si>
    <t>4400 AUSTIN PKWY</t>
  </si>
  <si>
    <t>2141</t>
  </si>
  <si>
    <t>CLEMENTS HIGH SCHOOL</t>
  </si>
  <si>
    <t>4200 ELKINS RD</t>
  </si>
  <si>
    <t>FIRST COLONY MIDDLE SCHOOL</t>
  </si>
  <si>
    <t>3225 AUSTIN PKWY</t>
  </si>
  <si>
    <t>COLONY MEADOWS ELEM SCHOOL</t>
  </si>
  <si>
    <t>4510 SWEETWATER BLVD</t>
  </si>
  <si>
    <t>3009</t>
  </si>
  <si>
    <t>BRAZOS BEND ELEMENTARY SCHOOL</t>
  </si>
  <si>
    <t>621 CUNNINGHAM CREEK BLVD</t>
  </si>
  <si>
    <t>5319</t>
  </si>
  <si>
    <t>WALKER STATION ELEMENTARY SCH</t>
  </si>
  <si>
    <t>6200 HOMEWARD WAY</t>
  </si>
  <si>
    <t>5873</t>
  </si>
  <si>
    <t>DICKINSON ELEMENTARY SCHOOL</t>
  </si>
  <si>
    <t>0013052394</t>
  </si>
  <si>
    <t>7110 GREATWOOD PKWY</t>
  </si>
  <si>
    <t>6275</t>
  </si>
  <si>
    <t>SWEENY</t>
  </si>
  <si>
    <t>77480</t>
  </si>
  <si>
    <t>1203</t>
  </si>
  <si>
    <t>SWEENY ELEMENTARY SCHOOL</t>
  </si>
  <si>
    <t>SWEENY INDEP SCHOOL DISTRICT</t>
  </si>
  <si>
    <t>0013054598</t>
  </si>
  <si>
    <t>905 SYCAMORE ST</t>
  </si>
  <si>
    <t>1308</t>
  </si>
  <si>
    <t>SWEENY HIGH SCHOOL</t>
  </si>
  <si>
    <t>0013054606</t>
  </si>
  <si>
    <t>600 E ASHLEY WILSON RD</t>
  </si>
  <si>
    <t>SWEENY JUNIOR HIGH SCHOOL</t>
  </si>
  <si>
    <t>0013054622</t>
  </si>
  <si>
    <t>800 N ELM ST</t>
  </si>
  <si>
    <t>VAN VLECK ELEMENTARY SCHOOL</t>
  </si>
  <si>
    <t>VAN VLECK INDEP SCHOOL DIST</t>
  </si>
  <si>
    <t>178 S 4TH ST</t>
  </si>
  <si>
    <t>VAN VLECK</t>
  </si>
  <si>
    <t>77482</t>
  </si>
  <si>
    <t>4710</t>
  </si>
  <si>
    <t>O H HERMAN MIDDLE SCHOOL</t>
  </si>
  <si>
    <t>719 FIRST STREET</t>
  </si>
  <si>
    <t>VAN VLECK HIGH SCHOOL</t>
  </si>
  <si>
    <t>133 S. 4th Street</t>
  </si>
  <si>
    <t>HOLLEMAN ELEMENTARY SCHOOL</t>
  </si>
  <si>
    <t>2200 BRAZEAL ST</t>
  </si>
  <si>
    <t>77484</t>
  </si>
  <si>
    <t>WALLER HIGH SCHOOL</t>
  </si>
  <si>
    <t>20950 FIELD STORE ROAD</t>
  </si>
  <si>
    <t>8402</t>
  </si>
  <si>
    <t>SCHULTZ JUNIOR HIGH SCHOOL</t>
  </si>
  <si>
    <t>19010 STOKES RD</t>
  </si>
  <si>
    <t>8720</t>
  </si>
  <si>
    <t>PO BOX 158</t>
  </si>
  <si>
    <t>0158</t>
  </si>
  <si>
    <t>Brazoria County</t>
  </si>
  <si>
    <t>WHARTON HIGH SCHOOL</t>
  </si>
  <si>
    <t>WHARTON INDEP SCHOOL DISTRICT</t>
  </si>
  <si>
    <t>1 TIGER AVE</t>
  </si>
  <si>
    <t>77488</t>
  </si>
  <si>
    <t>2932</t>
  </si>
  <si>
    <t>WHARTON JUNIOR HIGH SCHOOL</t>
  </si>
  <si>
    <t>0016796351</t>
  </si>
  <si>
    <t>1120 N RUSK ST</t>
  </si>
  <si>
    <t>3148</t>
  </si>
  <si>
    <t>SIVELLS ELEMENTARY SCHOOL</t>
  </si>
  <si>
    <t>0011968559</t>
  </si>
  <si>
    <t>1605 N ALABAMA RD</t>
  </si>
  <si>
    <t>4135</t>
  </si>
  <si>
    <t>PROGRESSIVE HIGH SCHOOL</t>
  </si>
  <si>
    <t>1555 INDEPENDENCE BLVD</t>
  </si>
  <si>
    <t>77489</t>
  </si>
  <si>
    <t>E A JONES ELEMENTARY SCHOOL</t>
  </si>
  <si>
    <t>1800 5TH ST</t>
  </si>
  <si>
    <t>1116</t>
  </si>
  <si>
    <t>MISSOURI CITY MIDDLE SCHOOL</t>
  </si>
  <si>
    <t>200 LOUISIANA ST</t>
  </si>
  <si>
    <t>1120</t>
  </si>
  <si>
    <t>HUNTERS GLEN ELEMENTARY SCH</t>
  </si>
  <si>
    <t>8295 INDEPENDENCE BLVD</t>
  </si>
  <si>
    <t>3265</t>
  </si>
  <si>
    <t>BRIARGATE ELEMENTARY SCHOOL</t>
  </si>
  <si>
    <t>15817 BLUERIDGE RD</t>
  </si>
  <si>
    <t>GLOVER ELEMENTARY SCH</t>
  </si>
  <si>
    <t>1510 COLUMBIA BLUE DR</t>
  </si>
  <si>
    <t>5112</t>
  </si>
  <si>
    <t>KATY ELEMENTARY SCHOOL</t>
  </si>
  <si>
    <t>0013029897</t>
  </si>
  <si>
    <t>5726 GEORGE BUSH AVE</t>
  </si>
  <si>
    <t>77493</t>
  </si>
  <si>
    <t>HUTSELL ELEMENTARY SCHOOL</t>
  </si>
  <si>
    <t>0013026042</t>
  </si>
  <si>
    <t>5360 FRANZ RD</t>
  </si>
  <si>
    <t>KATY JUNIOR HIGH SCHOOL</t>
  </si>
  <si>
    <t>0013029913</t>
  </si>
  <si>
    <t>5350 FRANZ RD</t>
  </si>
  <si>
    <t>MILLER CAREER CENTER</t>
  </si>
  <si>
    <t>1734 KATYLAND DR</t>
  </si>
  <si>
    <t>OPPORTUNITY AWARENESS CENTER</t>
  </si>
  <si>
    <t>0013042452</t>
  </si>
  <si>
    <t>1732 KATYLAND DR</t>
  </si>
  <si>
    <t>KATY HIGH SCHOOL</t>
  </si>
  <si>
    <t>0013029905</t>
  </si>
  <si>
    <t>6331 HIGHWAY BLVD</t>
  </si>
  <si>
    <t>77494</t>
  </si>
  <si>
    <t>EDNA MAE FIELDER ELEM SCHOOL</t>
  </si>
  <si>
    <t>0013016969</t>
  </si>
  <si>
    <t>2100 GREENWAY VILLAGE DR</t>
  </si>
  <si>
    <t>STAFFORD HIGH SCHOOL</t>
  </si>
  <si>
    <t>STAFFORD MUNICIPAL SCHOOL DIST</t>
  </si>
  <si>
    <t>0014564892</t>
  </si>
  <si>
    <t>100 Spartan Dr.</t>
  </si>
  <si>
    <t>1625 Staffordshire Rd.</t>
  </si>
  <si>
    <t>77497</t>
  </si>
  <si>
    <t>Stafford Magnet School (New)</t>
  </si>
  <si>
    <t>200 Stafford Pride</t>
  </si>
  <si>
    <t>STAFFORD Early Childhood Center</t>
  </si>
  <si>
    <t>1350 Constutution</t>
  </si>
  <si>
    <t>SPARKS ELEMENTARY SCHOOL</t>
  </si>
  <si>
    <t>0012510145</t>
  </si>
  <si>
    <t>2503 E SOUTHMORE AVE</t>
  </si>
  <si>
    <t>PASADENA</t>
  </si>
  <si>
    <t>77502</t>
  </si>
  <si>
    <t>1429</t>
  </si>
  <si>
    <t>0012509329</t>
  </si>
  <si>
    <t>1522 SCARBOROUGH LN</t>
  </si>
  <si>
    <t>1674</t>
  </si>
  <si>
    <t>SOUTHMORE INTERMEDIATE SCHOOL</t>
  </si>
  <si>
    <t>0012508479</t>
  </si>
  <si>
    <t>2000 Patricia Lane</t>
  </si>
  <si>
    <t>2519</t>
  </si>
  <si>
    <t>MAE SMYTHE ELEM SCHOOL</t>
  </si>
  <si>
    <t>0012509238</t>
  </si>
  <si>
    <t>2424 BURKE RD</t>
  </si>
  <si>
    <t>SOUTH SHAVER ELEMENTARY SCHOOL</t>
  </si>
  <si>
    <t>0012509279</t>
  </si>
  <si>
    <t>200 West Ave</t>
  </si>
  <si>
    <t>0012506580</t>
  </si>
  <si>
    <t>2121 CHERRYBROOK LN</t>
  </si>
  <si>
    <t>QUEENS INTERMEDIATE SCHOOL</t>
  </si>
  <si>
    <t>0012508248</t>
  </si>
  <si>
    <t>1452 QUEENS RD.</t>
  </si>
  <si>
    <t>BAILEY ELEMENTARY SCHOOL</t>
  </si>
  <si>
    <t>0012508693</t>
  </si>
  <si>
    <t>2707 LAFFERTY RD</t>
  </si>
  <si>
    <t>PARK VIEW INTERMEDIATE SCHOOL</t>
  </si>
  <si>
    <t>0012508214</t>
  </si>
  <si>
    <t>3003 DABNEY DR</t>
  </si>
  <si>
    <t>5530</t>
  </si>
  <si>
    <t>FISHER ELEMENTARY SCHOOL</t>
  </si>
  <si>
    <t>0012508743</t>
  </si>
  <si>
    <t>2920 Watters Road</t>
  </si>
  <si>
    <t>77503</t>
  </si>
  <si>
    <t>MCMASTERS ELEMENTARY SCHOOL</t>
  </si>
  <si>
    <t>0012509386</t>
  </si>
  <si>
    <t>1011 BENNETT DR</t>
  </si>
  <si>
    <t>2205</t>
  </si>
  <si>
    <t>SAN JACINTO INTERMEDIATE SCH</t>
  </si>
  <si>
    <t>0012508255</t>
  </si>
  <si>
    <t>3600 Red Bluff Rd</t>
  </si>
  <si>
    <t>2524</t>
  </si>
  <si>
    <t>PARKS ELEMENTARY SCHOOL</t>
  </si>
  <si>
    <t>0012509063</t>
  </si>
  <si>
    <t>3302 SAN AUGUSTINE AVE</t>
  </si>
  <si>
    <t>GOLDEN ACRES ELEM SCHOOL</t>
  </si>
  <si>
    <t>0012508925</t>
  </si>
  <si>
    <t>5232 Sycamore</t>
  </si>
  <si>
    <t>77504</t>
  </si>
  <si>
    <t>JENSEN ELEMENTARY SCHOOL</t>
  </si>
  <si>
    <t>0012509469</t>
  </si>
  <si>
    <t>3514 TULIP ST</t>
  </si>
  <si>
    <t>0012510012</t>
  </si>
  <si>
    <t>4221 FOX MEADOW LN</t>
  </si>
  <si>
    <t>2815</t>
  </si>
  <si>
    <t>VW MILLER INTERMEDIATE SCHOOL</t>
  </si>
  <si>
    <t>0012508503</t>
  </si>
  <si>
    <t>1002 FAIRMONT PKWY</t>
  </si>
  <si>
    <t>2904</t>
  </si>
  <si>
    <t>0012509816</t>
  </si>
  <si>
    <t>4200 CRENSHAW RD</t>
  </si>
  <si>
    <t>3614</t>
  </si>
  <si>
    <t>TEGELER TECH HIGH SCH</t>
  </si>
  <si>
    <t>0012507729</t>
  </si>
  <si>
    <t>4949 BURKE RD</t>
  </si>
  <si>
    <t>HARVEY TURNER ELEMENTARY SCHOOL</t>
  </si>
  <si>
    <t>0012510483</t>
  </si>
  <si>
    <t>4333 LILY ST</t>
  </si>
  <si>
    <t>77505</t>
  </si>
  <si>
    <t>3735</t>
  </si>
  <si>
    <t>BONDY INTERMEDIATE SCHOOL</t>
  </si>
  <si>
    <t>5101 KEITH RD</t>
  </si>
  <si>
    <t>3809</t>
  </si>
  <si>
    <t>KRUSE ELEMENTARY SCHOOL</t>
  </si>
  <si>
    <t>0012509014</t>
  </si>
  <si>
    <t>400 Park Lane</t>
  </si>
  <si>
    <t>77506</t>
  </si>
  <si>
    <t>PASADENA HIGH SCHOOL</t>
  </si>
  <si>
    <t>0012506515</t>
  </si>
  <si>
    <t>206 S SHAVER ST</t>
  </si>
  <si>
    <t>RICHEY ELEMENTARY SCHOOL</t>
  </si>
  <si>
    <t>0012509170</t>
  </si>
  <si>
    <t>610 S RICHEY ST</t>
  </si>
  <si>
    <t>JACKSON INTERMEDIATE SCHOOL</t>
  </si>
  <si>
    <t>0012508123</t>
  </si>
  <si>
    <t>1020 East Thomas</t>
  </si>
  <si>
    <t>RED BLUFF ELEMENTARY SCHOOL</t>
  </si>
  <si>
    <t>0012509147</t>
  </si>
  <si>
    <t>416 BEARLE ST</t>
  </si>
  <si>
    <t>FELIX MORALES ELEMENTARY SCHOOL</t>
  </si>
  <si>
    <t>0012510814</t>
  </si>
  <si>
    <t>305 W HARRIS AVE</t>
  </si>
  <si>
    <t>3413</t>
  </si>
  <si>
    <t>GARDENS ELEMENTARY SCHOOL</t>
  </si>
  <si>
    <t>0012508842</t>
  </si>
  <si>
    <t>1107 HARRIS AVE</t>
  </si>
  <si>
    <t>3617</t>
  </si>
  <si>
    <t>POMEROY ELEMENTARY SCHOOL</t>
  </si>
  <si>
    <t>0012509105</t>
  </si>
  <si>
    <t>920 BURKE RD</t>
  </si>
  <si>
    <t>DAN J KUBACAK ELEMENTARY</t>
  </si>
  <si>
    <t>SANTA FE I.S.D.</t>
  </si>
  <si>
    <t>0012685210</t>
  </si>
  <si>
    <t xml:space="preserve"> 4131 WARPATH AVENUE</t>
  </si>
  <si>
    <t>SANTA FE</t>
  </si>
  <si>
    <t>77510</t>
  </si>
  <si>
    <t>SANTA FE HIGH SCHOOL</t>
  </si>
  <si>
    <t>0012685228</t>
  </si>
  <si>
    <t>16000 HWY 6</t>
  </si>
  <si>
    <t>THE MAINTENANCE OFFICES</t>
  </si>
  <si>
    <t>0012685236</t>
  </si>
  <si>
    <t>4135 WARPATH</t>
  </si>
  <si>
    <t>SANTA FE JUNIOR HIGH SCHOOL</t>
  </si>
  <si>
    <t>0012686267</t>
  </si>
  <si>
    <t>4132 WARPATH AVE</t>
  </si>
  <si>
    <t>WOLLAM ELEMENTARY SCHOOL</t>
  </si>
  <si>
    <t>0012685244</t>
  </si>
  <si>
    <t>3400 AVENUE S</t>
  </si>
  <si>
    <t>2644</t>
  </si>
  <si>
    <t>PO BOX 399</t>
  </si>
  <si>
    <t>0399</t>
  </si>
  <si>
    <t>4652</t>
  </si>
  <si>
    <t>Galveston</t>
  </si>
  <si>
    <t>BAYTOWN JUNIOR HIGH SCHOOL</t>
  </si>
  <si>
    <t>GOOSE CREEK CONS IND SCH DIST</t>
  </si>
  <si>
    <t>7707 BAYWAY DR</t>
  </si>
  <si>
    <t>BAYTOWN</t>
  </si>
  <si>
    <t>77520</t>
  </si>
  <si>
    <t>1313</t>
  </si>
  <si>
    <t>816 N PRUETT ST</t>
  </si>
  <si>
    <t>ROBERT LEE HIGH SCHOOL</t>
  </si>
  <si>
    <t>1809 MARKET ST</t>
  </si>
  <si>
    <t>6543</t>
  </si>
  <si>
    <t>POINT ALTERNATIVE CENTER</t>
  </si>
  <si>
    <t>401 JONES RD</t>
  </si>
  <si>
    <t>HIGHLANDS</t>
  </si>
  <si>
    <t>77562</t>
  </si>
  <si>
    <t>77522</t>
  </si>
  <si>
    <t>LORENZO DE ZAVALA ELEM SCHOOL</t>
  </si>
  <si>
    <t>305 TRI CITY BEACH RD</t>
  </si>
  <si>
    <t>7313</t>
  </si>
  <si>
    <t>HARLEM ELEMENTARY SCHOOL</t>
  </si>
  <si>
    <t>3330 INTERSTATE 10 E</t>
  </si>
  <si>
    <t>77521</t>
  </si>
  <si>
    <t>4500 BARKALOO RD</t>
  </si>
  <si>
    <t>200 E WALLISVILLE RD</t>
  </si>
  <si>
    <t>HIGHLANDS JUNIOR HIGH SCHOOL</t>
  </si>
  <si>
    <t>1212 E WALLISVILLE RD</t>
  </si>
  <si>
    <t>ALAMO ELEMENTARY SCHOOL</t>
  </si>
  <si>
    <t>6100 NORTH MAIN</t>
  </si>
  <si>
    <t>ASHBEL SMITH ELEMENTARY SCHOOL</t>
  </si>
  <si>
    <t>403 EAST JAMES</t>
  </si>
  <si>
    <t>3022 MASSEY TOMPKINS RD</t>
  </si>
  <si>
    <t>CARVER ELEMENTARY SCHOOL</t>
  </si>
  <si>
    <t>610 S PRUETT ST</t>
  </si>
  <si>
    <t>CEDAR BAYOU JUNIOR HIGH SCHOOL</t>
  </si>
  <si>
    <t>2610 ELVINTA</t>
  </si>
  <si>
    <t>GENTRY JUNIOR HIGH SCHOOL</t>
  </si>
  <si>
    <t>1919 E ARCHER RD</t>
  </si>
  <si>
    <t>HOPPER PRIMARY SCHOOL</t>
  </si>
  <si>
    <t>405 E HOUSTON ST</t>
  </si>
  <si>
    <t>HORACE MANN JUNIOR HIGH SCHOOL</t>
  </si>
  <si>
    <t>310 S HIGHWAY 146</t>
  </si>
  <si>
    <t>2615 VIRGINIA ST</t>
  </si>
  <si>
    <t>300 W BAKER RD</t>
  </si>
  <si>
    <t>STUART CAREER CENTER</t>
  </si>
  <si>
    <t>300 YMCA DRIVE</t>
  </si>
  <si>
    <t>100 ROBIN RD</t>
  </si>
  <si>
    <t>CHANNELVIEW</t>
  </si>
  <si>
    <t>77530</t>
  </si>
  <si>
    <t>2730</t>
  </si>
  <si>
    <t>POLK ELEMENTARY SCHOOL</t>
  </si>
  <si>
    <t>600 Audubon Woods Dr</t>
  </si>
  <si>
    <t>4122</t>
  </si>
  <si>
    <t>CROSBY</t>
  </si>
  <si>
    <t>77532</t>
  </si>
  <si>
    <t>CROSBY MIDDLE SCHOOL</t>
  </si>
  <si>
    <t>CROSBY ELEMENTARY SCHOOL</t>
  </si>
  <si>
    <t>HULL-DAISETTA HIGH SCHOOL</t>
  </si>
  <si>
    <t>HULL-DAISETTA INDEP SCH DIST</t>
  </si>
  <si>
    <t>HWY 770</t>
  </si>
  <si>
    <t>DAISETTA</t>
  </si>
  <si>
    <t>77533</t>
  </si>
  <si>
    <t>HULL-DAISETTA JR HIGH SCHOOL</t>
  </si>
  <si>
    <t>FM 160</t>
  </si>
  <si>
    <t>DEER PARK</t>
  </si>
  <si>
    <t>77536</t>
  </si>
  <si>
    <t>710 W San Augustine</t>
  </si>
  <si>
    <t>1926</t>
  </si>
  <si>
    <t>LONG ELEMENTARY SCHOOL</t>
  </si>
  <si>
    <t>5346</t>
  </si>
  <si>
    <t>5659</t>
  </si>
  <si>
    <t>BURTON ELEMENTARY SCHOOL</t>
  </si>
  <si>
    <t>1625 HUNTER GREEN LN</t>
  </si>
  <si>
    <t>FRESNO</t>
  </si>
  <si>
    <t>77545</t>
  </si>
  <si>
    <t>9579</t>
  </si>
  <si>
    <t>FRIENDSWOOD</t>
  </si>
  <si>
    <t>ZUE S BALES INTERMEDIATE SCHOOL</t>
  </si>
  <si>
    <t>FRIENDSWOOD INDEP SCH DISTRICT</t>
  </si>
  <si>
    <t>0001665702</t>
  </si>
  <si>
    <t>211 STADIUM LANE</t>
  </si>
  <si>
    <t>FRIENDSWOOD JUNIOR HIGH SCHOOL</t>
  </si>
  <si>
    <t>1000 MANISON PARKWAY</t>
  </si>
  <si>
    <t>3925</t>
  </si>
  <si>
    <t xml:space="preserve">506 W EDGEWOOD </t>
  </si>
  <si>
    <t xml:space="preserve">CLINE ELEMENTARY </t>
  </si>
  <si>
    <t xml:space="preserve">505 BRIARMEADOW </t>
  </si>
  <si>
    <t>4810</t>
  </si>
  <si>
    <t>FRIENDSWOOD HIGH SCHOOL</t>
  </si>
  <si>
    <t xml:space="preserve">702 GREENBRIAR </t>
  </si>
  <si>
    <t>5308</t>
  </si>
  <si>
    <t>GALENA PARK</t>
  </si>
  <si>
    <t>77547</t>
  </si>
  <si>
    <t>MACARTHUR ELEMENTARY SCHOOL</t>
  </si>
  <si>
    <t>1801 N MAIN ST</t>
  </si>
  <si>
    <t>2339</t>
  </si>
  <si>
    <t>GALENA PARK HIGH SCHOOL</t>
  </si>
  <si>
    <t>1000 KEENE ST</t>
  </si>
  <si>
    <t>GALENA PARK ELEMENTARY SCHOOL</t>
  </si>
  <si>
    <t>401 N MAIN ST</t>
  </si>
  <si>
    <t>GALENA PARK MIDDLE SCHOOL</t>
  </si>
  <si>
    <t>400 KEENE ST</t>
  </si>
  <si>
    <t>3263</t>
  </si>
  <si>
    <t>77550</t>
  </si>
  <si>
    <t>GALVESTON INDEP SCHOOL DIST</t>
  </si>
  <si>
    <t>1514 AVENUE N 1/2</t>
  </si>
  <si>
    <t>MORGAN ELEMENTARY</t>
  </si>
  <si>
    <t>1410 37TH ST</t>
  </si>
  <si>
    <t>4160</t>
  </si>
  <si>
    <t>CENTRAL MIDDLE SCHOOL</t>
  </si>
  <si>
    <t>3014 SEALY AVENUE</t>
  </si>
  <si>
    <t>4218</t>
  </si>
  <si>
    <t>AIM HIGH SCHOOL</t>
  </si>
  <si>
    <t>5200 AVENUE N 1/2</t>
  </si>
  <si>
    <t>77551</t>
  </si>
  <si>
    <t>4625</t>
  </si>
  <si>
    <t>ROSENBERG ELEMENTARY</t>
  </si>
  <si>
    <t>721 10TH ST</t>
  </si>
  <si>
    <t>5115</t>
  </si>
  <si>
    <t>BALL HIGH SCHOOL</t>
  </si>
  <si>
    <t>4115 AVENUE O</t>
  </si>
  <si>
    <t>6940</t>
  </si>
  <si>
    <t>SCOTT</t>
  </si>
  <si>
    <t>4116 AVENUE N 1/2</t>
  </si>
  <si>
    <t>COLLEGIATE ACADEMY</t>
  </si>
  <si>
    <t>7100 STEWART RD</t>
  </si>
  <si>
    <t>1750</t>
  </si>
  <si>
    <t>6802 JONES DR</t>
  </si>
  <si>
    <t>1858</t>
  </si>
  <si>
    <t>5501 AVENUE S</t>
  </si>
  <si>
    <t>CRENSHAW ELEMENTARYMIDDLE SCHOOL</t>
  </si>
  <si>
    <t>416 HIGHWAY 87</t>
  </si>
  <si>
    <t>CRYSTAL BEACH</t>
  </si>
  <si>
    <t>77650</t>
  </si>
  <si>
    <t>OPPE ELEMENTARY SCHOOL</t>
  </si>
  <si>
    <t>2915 81ST ST</t>
  </si>
  <si>
    <t>77554</t>
  </si>
  <si>
    <t>9268</t>
  </si>
  <si>
    <t>HARDIN DAEP ABU</t>
  </si>
  <si>
    <t>HARDIN INDEP SCHOOL DISTRICT</t>
  </si>
  <si>
    <t>12195 Hwy 146 North</t>
  </si>
  <si>
    <t>HARDIN</t>
  </si>
  <si>
    <t>77561</t>
  </si>
  <si>
    <t>HARDIN HIGH SCHOOL</t>
  </si>
  <si>
    <t>501 FM 834 East</t>
  </si>
  <si>
    <t>HARDIN JUNIOR HIGH SCHOOL</t>
  </si>
  <si>
    <t>395 FM 834 East</t>
  </si>
  <si>
    <t>2547</t>
  </si>
  <si>
    <t>Kids First Head Start</t>
  </si>
  <si>
    <t>HITCHCOCK INDEP SCHOOL DIST</t>
  </si>
  <si>
    <t>5701 FM 2004 RD</t>
  </si>
  <si>
    <t>HITCHCOCK</t>
  </si>
  <si>
    <t>77563</t>
  </si>
  <si>
    <t>1603</t>
  </si>
  <si>
    <t>6625 FM 2004 RD</t>
  </si>
  <si>
    <t>3049</t>
  </si>
  <si>
    <t>7013 STEWART ST</t>
  </si>
  <si>
    <t>3356</t>
  </si>
  <si>
    <t>HULL-DAISETTA ELEM SCHOOL</t>
  </si>
  <si>
    <t>RR 1 BOX 10</t>
  </si>
  <si>
    <t>HULL</t>
  </si>
  <si>
    <t>77564</t>
  </si>
  <si>
    <t>3200</t>
  </si>
  <si>
    <t>4401</t>
  </si>
  <si>
    <t>5203</t>
  </si>
  <si>
    <t>5311</t>
  </si>
  <si>
    <t>LA MARQUE</t>
  </si>
  <si>
    <t>77568</t>
  </si>
  <si>
    <t>0007</t>
  </si>
  <si>
    <t>LA MARQUE HIGH SCHOOL</t>
  </si>
  <si>
    <t>TEXAS CITY INDEP SCHOOL DIST</t>
  </si>
  <si>
    <t>0001668466</t>
  </si>
  <si>
    <t>397 DUROUX</t>
  </si>
  <si>
    <t>LA MARQUE MIDDLE SCHOOL</t>
  </si>
  <si>
    <t>1431 BAYOU RD</t>
  </si>
  <si>
    <t>100 LAKE RD</t>
  </si>
  <si>
    <t>LA PORTE</t>
  </si>
  <si>
    <t>77571</t>
  </si>
  <si>
    <t>BAKER 6TH GRADE CENTER</t>
  </si>
  <si>
    <t>LA PORTE INDEP SCHOOL DISTRICT</t>
  </si>
  <si>
    <t>9800 SPENCER HWY</t>
  </si>
  <si>
    <t>4074</t>
  </si>
  <si>
    <t>301 E FAIRMONT PKWY</t>
  </si>
  <si>
    <t>BAYSHORE ELEMENTARY SCHOOL</t>
  </si>
  <si>
    <t>800 MCCABE RD</t>
  </si>
  <si>
    <t>COLLEGE PARK ELEMENTARY SCHOOL</t>
  </si>
  <si>
    <t>4315 LUELLA AVE</t>
  </si>
  <si>
    <t>6464</t>
  </si>
  <si>
    <t>DEWALT ALTERNATIVE HIGH SCHOOL</t>
  </si>
  <si>
    <t>401 N 2ND ST</t>
  </si>
  <si>
    <t>JENNIE REID ELEMENTARY SCHOOL</t>
  </si>
  <si>
    <t>10001 W FAIRMONT PKWY</t>
  </si>
  <si>
    <t>LA PORTE ELEMENTARY SCHOOL</t>
  </si>
  <si>
    <t>0012972634</t>
  </si>
  <si>
    <t>725 S BROADWAY</t>
  </si>
  <si>
    <t>LA PORTE HIGH SCHOOL</t>
  </si>
  <si>
    <t>LA PORTE JUNIOR HIGH SCHOOL</t>
  </si>
  <si>
    <t>401 S BROADWAY ST</t>
  </si>
  <si>
    <t>5315</t>
  </si>
  <si>
    <t>LOMAX ELEMENTARY SCHOOL</t>
  </si>
  <si>
    <t>10615 N AVE L</t>
  </si>
  <si>
    <t>LOMAX JUNIOR HIGH SCHOOL</t>
  </si>
  <si>
    <t>9801 N AVE L</t>
  </si>
  <si>
    <t>LEO RIZZUTO ELEMENTARY SCHOOL</t>
  </si>
  <si>
    <t>3201 FAIRINGTON BLVD</t>
  </si>
  <si>
    <t>LIBERTY INDEP SCHOOL DISTRICT</t>
  </si>
  <si>
    <t>0011613304</t>
  </si>
  <si>
    <t>1202 BOWIE ST</t>
  </si>
  <si>
    <t>LIBERTY HIGH SCHOOL</t>
  </si>
  <si>
    <t>0011612892</t>
  </si>
  <si>
    <t>2615 JEFFERSON DR</t>
  </si>
  <si>
    <t>4311</t>
  </si>
  <si>
    <t>LIBERTY MIDDLE SCHOOL</t>
  </si>
  <si>
    <t>0011613031</t>
  </si>
  <si>
    <t>2515 Jefferson Dr.</t>
  </si>
  <si>
    <t>0011613338</t>
  </si>
  <si>
    <t>1629 Grand Ave.</t>
  </si>
  <si>
    <t>2503</t>
  </si>
  <si>
    <t>PEARLAND</t>
  </si>
  <si>
    <t>77581</t>
  </si>
  <si>
    <t>WEST HARDIN ELEMENTARY SCHOOL</t>
  </si>
  <si>
    <t>WEST HARDIN CCISD</t>
  </si>
  <si>
    <t>39227 HIGHWAY 105</t>
  </si>
  <si>
    <t>SARATOGA</t>
  </si>
  <si>
    <t>Hardin</t>
  </si>
  <si>
    <t>77585</t>
  </si>
  <si>
    <t>8923</t>
  </si>
  <si>
    <t>WEST HARDIN HIGH SCHOOL</t>
  </si>
  <si>
    <t>WALTER MATTHYS ELEMENTARY SCHOOL</t>
  </si>
  <si>
    <t>0012510863</t>
  </si>
  <si>
    <t>1500 MAIN ST</t>
  </si>
  <si>
    <t>SOUTH HOUSTON</t>
  </si>
  <si>
    <t>77587</t>
  </si>
  <si>
    <t>4252</t>
  </si>
  <si>
    <t>PEARL HALL ELEMENTARY SCHOOL</t>
  </si>
  <si>
    <t>0012508941</t>
  </si>
  <si>
    <t>1504 9th Street</t>
  </si>
  <si>
    <t>SOUTH HOUSTON ELEM SCHOOL</t>
  </si>
  <si>
    <t>0012509246</t>
  </si>
  <si>
    <t xml:space="preserve">900 MAIN ST </t>
  </si>
  <si>
    <t>L F SMITH ELEMENTARY SCHOOL</t>
  </si>
  <si>
    <t>0012509212</t>
  </si>
  <si>
    <t>2703 Perez</t>
  </si>
  <si>
    <t>Pasadena</t>
  </si>
  <si>
    <t>SOUTH HOUSTON INTER SCHOOL</t>
  </si>
  <si>
    <t>0012508420</t>
  </si>
  <si>
    <t>900 COLLEGE AVE</t>
  </si>
  <si>
    <t>4261</t>
  </si>
  <si>
    <t>SOUTH HOUSTON HIGH SCHOOL</t>
  </si>
  <si>
    <t>0012506614</t>
  </si>
  <si>
    <t>3820 S SHAVER ST</t>
  </si>
  <si>
    <t>5206</t>
  </si>
  <si>
    <t>H C CARLESTON ELEMENTARY SCHOOL</t>
  </si>
  <si>
    <t>PEARLAND IND. SCHOOL DISTRICT</t>
  </si>
  <si>
    <t>3010 HARKEY RD</t>
  </si>
  <si>
    <t>77584</t>
  </si>
  <si>
    <t>2961</t>
  </si>
  <si>
    <t>CHALLENGER ELEMENTARY SCHOOL</t>
  </si>
  <si>
    <t>9434 HUGHES RANCH RD</t>
  </si>
  <si>
    <t>C J HARRIS ELEMENTARY SCHOOL</t>
  </si>
  <si>
    <t>2314 SCHLEIDER DRIVE</t>
  </si>
  <si>
    <t>SAM JAMISON MIDDLE SCHOOL</t>
  </si>
  <si>
    <t>2506 WOODY RD</t>
  </si>
  <si>
    <t>LAWHON ELEMENTARY SCHOOL</t>
  </si>
  <si>
    <t>5810 BROOKSIDE RD</t>
  </si>
  <si>
    <t>PEARLAND HIGH SCHOOL</t>
  </si>
  <si>
    <t>3775 S MAIN STREET</t>
  </si>
  <si>
    <t>PEARLAND JUNIOR HIGH EAST</t>
  </si>
  <si>
    <t>2315 OLD ALVIN RD</t>
  </si>
  <si>
    <t>PEARLAND JUNIOR HIGH WEST</t>
  </si>
  <si>
    <t>2337 N GALVESTON AVE</t>
  </si>
  <si>
    <t>RUSTIC OAK ELEMENTARY SCHOOL</t>
  </si>
  <si>
    <t>1302 RUSTIC LN</t>
  </si>
  <si>
    <t>LEON H SABLATURA MIDDLE SCHOOL</t>
  </si>
  <si>
    <t>2201 N GALVESTON AVE</t>
  </si>
  <si>
    <t>SHADYCREST ELEMENTARY SCHOOL</t>
  </si>
  <si>
    <t>2405 SHADYBEND</t>
  </si>
  <si>
    <t>TEXAS CITY</t>
  </si>
  <si>
    <t>77590</t>
  </si>
  <si>
    <t>BLOCKER MIDDLE SCHOOL</t>
  </si>
  <si>
    <t>1800 9TH AVE N</t>
  </si>
  <si>
    <t>FRY INTERMEDIATE SCHOOL</t>
  </si>
  <si>
    <t>300 25TH AVE N</t>
  </si>
  <si>
    <t>HEIGHTS ELEMENTARY SCHOOL</t>
  </si>
  <si>
    <t>300 N LOGAN ST</t>
  </si>
  <si>
    <t>KOHFELDT ELEMENTARY SCHOOL</t>
  </si>
  <si>
    <t>1705 13TH AVE N</t>
  </si>
  <si>
    <t>GUAJARDO ELEMENTARY SCHOOL</t>
  </si>
  <si>
    <t>2300 21ST ST N</t>
  </si>
  <si>
    <t>301 16TH AVE N</t>
  </si>
  <si>
    <t>ROOSEVELT-WILSON ELEM SCHOOL</t>
  </si>
  <si>
    <t>TEXAS CITY HIGH SCHOOL</t>
  </si>
  <si>
    <t>1431 9TH AVE N</t>
  </si>
  <si>
    <t>5120</t>
  </si>
  <si>
    <t>ORANGE</t>
  </si>
  <si>
    <t>HENDERSON JUNIOR HIGH SCHOOL</t>
  </si>
  <si>
    <t>HARDIN-JEFFERSON SCHOOL DIST</t>
  </si>
  <si>
    <t>3025 HIGHWAY 326 S</t>
  </si>
  <si>
    <t>SOUR LAKE</t>
  </si>
  <si>
    <t>77659</t>
  </si>
  <si>
    <t>CHINA ELEMENTARY SCHOOL</t>
  </si>
  <si>
    <t>0011929056</t>
  </si>
  <si>
    <t>605 HENDERSON AVE</t>
  </si>
  <si>
    <t>CHINA</t>
  </si>
  <si>
    <t>77613</t>
  </si>
  <si>
    <t>Orange</t>
  </si>
  <si>
    <t>77632</t>
  </si>
  <si>
    <t>EVADALE SCHOOL</t>
  </si>
  <si>
    <t>EVADALE INDEP SCHOOL DISTRICT</t>
  </si>
  <si>
    <t>HWY 105 SOUTH</t>
  </si>
  <si>
    <t>EVADALE</t>
  </si>
  <si>
    <t>77615</t>
  </si>
  <si>
    <t>FRED ELEMENTARY SCHOOL</t>
  </si>
  <si>
    <t>WARREN INDEP SCHOOL DISTRICT</t>
  </si>
  <si>
    <t>140 County Road 4650</t>
  </si>
  <si>
    <t>FRED</t>
  </si>
  <si>
    <t>77616</t>
  </si>
  <si>
    <t>GROVES</t>
  </si>
  <si>
    <t>77619</t>
  </si>
  <si>
    <t>WEST GROVE EARLY CHILDHOOD CTR</t>
  </si>
  <si>
    <t>PORT NECHES-GROVES SCHOOL DIST</t>
  </si>
  <si>
    <t>5840 W JEFFERSON ST</t>
  </si>
  <si>
    <t>Jefferson</t>
  </si>
  <si>
    <t>3725</t>
  </si>
  <si>
    <t>GROVES ELEMENTARY SCHOOL</t>
  </si>
  <si>
    <t>0012707238</t>
  </si>
  <si>
    <t>3901 CLEVELAND AVE</t>
  </si>
  <si>
    <t>VAN BUREN ELEMENTARY SCHOOL</t>
  </si>
  <si>
    <t>0012707204</t>
  </si>
  <si>
    <t>6400 VAN BUREN ST</t>
  </si>
  <si>
    <t>5660</t>
  </si>
  <si>
    <t>GROVES MIDDLE SCHOOL</t>
  </si>
  <si>
    <t>0012707261</t>
  </si>
  <si>
    <t>5201 WILSON ST</t>
  </si>
  <si>
    <t>6047</t>
  </si>
  <si>
    <t>HAMSHIRE-FANNETT HIGH SCHOOL</t>
  </si>
  <si>
    <t>HAMSHIRE-FANNETT SCHOOL DIST</t>
  </si>
  <si>
    <t>0012719225</t>
  </si>
  <si>
    <t>12552 2ND ST</t>
  </si>
  <si>
    <t>HAMSHIRE</t>
  </si>
  <si>
    <t>77622</t>
  </si>
  <si>
    <t>HIGH ISLAND SCHOOL</t>
  </si>
  <si>
    <t>HIGH ISLAND</t>
  </si>
  <si>
    <t>77623</t>
  </si>
  <si>
    <t>PO BOX 246</t>
  </si>
  <si>
    <t>KOUNTZE ELEMENTARY SCHOOL</t>
  </si>
  <si>
    <t>KOUNTZE INDEP SCHOOL DISTRICT</t>
  </si>
  <si>
    <t>0012727293</t>
  </si>
  <si>
    <t>PARK STREET</t>
  </si>
  <si>
    <t>KOUNTZE</t>
  </si>
  <si>
    <t>77625</t>
  </si>
  <si>
    <t>PO BOX 460</t>
  </si>
  <si>
    <t>KOUNTZE HIGH SCHOOL</t>
  </si>
  <si>
    <t>0012727319</t>
  </si>
  <si>
    <t>FM 1293</t>
  </si>
  <si>
    <t>KOUNTZE MIDDLE SCHOOL</t>
  </si>
  <si>
    <t>0012727301</t>
  </si>
  <si>
    <t>NEDERLAND ISD</t>
  </si>
  <si>
    <t>0012229282</t>
  </si>
  <si>
    <t>200 17TH ST</t>
  </si>
  <si>
    <t>NEDERLAND</t>
  </si>
  <si>
    <t>77627</t>
  </si>
  <si>
    <t>5029</t>
  </si>
  <si>
    <t>HELENA PARK ELEMENTARY SCHOOL</t>
  </si>
  <si>
    <t>0012454823</t>
  </si>
  <si>
    <t>2800 HELENA AVE</t>
  </si>
  <si>
    <t>0012230041</t>
  </si>
  <si>
    <t>200 S 6TH ST</t>
  </si>
  <si>
    <t>HILLCREST ELEMENTARY SCHOOL</t>
  </si>
  <si>
    <t>0012230132</t>
  </si>
  <si>
    <t>2611 AVENUE H</t>
  </si>
  <si>
    <t>LANGHAM ELEMENTARY SCHOOL</t>
  </si>
  <si>
    <t>0012230157</t>
  </si>
  <si>
    <t>800 12TH STREET</t>
  </si>
  <si>
    <t>NEDERLAND HIGH SCHOOL</t>
  </si>
  <si>
    <t>0012230272</t>
  </si>
  <si>
    <t>18TH ST &amp; SPURLOCK RD</t>
  </si>
  <si>
    <t>0012230249</t>
  </si>
  <si>
    <t>2620 HELENA AVE</t>
  </si>
  <si>
    <t>77630</t>
  </si>
  <si>
    <t>2418</t>
  </si>
  <si>
    <t>MB NORTH EC LEARNING CENTER</t>
  </si>
  <si>
    <t>WEST ORANGE-COVE CONS SCH DIST</t>
  </si>
  <si>
    <t>801 CORDREY ST</t>
  </si>
  <si>
    <t>3420</t>
  </si>
  <si>
    <t>WEST ORANGE-STARK MIDDLE SCH</t>
  </si>
  <si>
    <t>1402 GREEN AVE</t>
  </si>
  <si>
    <t>WEST ORANGE-STARK HIGH SCHOOL</t>
  </si>
  <si>
    <t>1400 NEWTON ST</t>
  </si>
  <si>
    <t>WEST ORANGE</t>
  </si>
  <si>
    <t>6735</t>
  </si>
  <si>
    <t>LITTLE CYPRESS INT SCHOOL</t>
  </si>
  <si>
    <t>LITTLE CYPRESS-MAURICEVILLE ISD</t>
  </si>
  <si>
    <t>0012720272</t>
  </si>
  <si>
    <t>2300 ALLIE PAYNE RD</t>
  </si>
  <si>
    <t>1044</t>
  </si>
  <si>
    <t>LITTLE CYPRESS JR HIGH SCHOOL</t>
  </si>
  <si>
    <t>0012720280</t>
  </si>
  <si>
    <t>6765 FM 1130</t>
  </si>
  <si>
    <t>LITTLE CYPRESS ELEM SCHOOL</t>
  </si>
  <si>
    <t>0012717732</t>
  </si>
  <si>
    <t>5723 MEEKS DR</t>
  </si>
  <si>
    <t>1019</t>
  </si>
  <si>
    <t>MAURICEVILLE MIDDLE SCHOOL</t>
  </si>
  <si>
    <t>0012720314</t>
  </si>
  <si>
    <t>19952 FM 1130</t>
  </si>
  <si>
    <t>6538</t>
  </si>
  <si>
    <t>MAURICEVILLE ELEMENTARY SCHOOL</t>
  </si>
  <si>
    <t>0012720306</t>
  </si>
  <si>
    <t>20040 FM 1130</t>
  </si>
  <si>
    <t>6540</t>
  </si>
  <si>
    <t>LITTLE CYPRESS-MAURICEVILLE HIGH SCHOOL</t>
  </si>
  <si>
    <t>0012720298</t>
  </si>
  <si>
    <t>7327 HIGHWAY 87 N</t>
  </si>
  <si>
    <t>9278</t>
  </si>
  <si>
    <t>ORANGEFIELD ELEMENTARY SCHOOL</t>
  </si>
  <si>
    <t>ORANGEFIELD INDEP SCHOOL DIST</t>
  </si>
  <si>
    <t xml:space="preserve">10288 FM 105 </t>
  </si>
  <si>
    <t>ORANGEFIELD</t>
  </si>
  <si>
    <t>Orange County</t>
  </si>
  <si>
    <t>0228</t>
  </si>
  <si>
    <t>ORANGEFIELD HIGH SCHOOL</t>
  </si>
  <si>
    <t>10058 FM 105</t>
  </si>
  <si>
    <t>ORANGEFIELD JUNIOR HIGH SCHOOL</t>
  </si>
  <si>
    <t>7745 Sandbar Road</t>
  </si>
  <si>
    <t>WHEATLEY SCHOOL OF EARLY CHILDHOOD PROGRAMS</t>
  </si>
  <si>
    <t>PORT ARTHUR INDEP SCHOOL DIST</t>
  </si>
  <si>
    <t>0012727483</t>
  </si>
  <si>
    <t>1100 JEFFERSON DRIVE</t>
  </si>
  <si>
    <t>PORT ARTHUR</t>
  </si>
  <si>
    <t>77642</t>
  </si>
  <si>
    <t>77640</t>
  </si>
  <si>
    <t>Port Acres Elementary School</t>
  </si>
  <si>
    <t>0012727343</t>
  </si>
  <si>
    <t>6301 Pat Avenue</t>
  </si>
  <si>
    <t>1256</t>
  </si>
  <si>
    <t>LINCOLN MIDDLE SCHOOL</t>
  </si>
  <si>
    <t>0012727418</t>
  </si>
  <si>
    <t>1023 ABE LINCOLN AVE</t>
  </si>
  <si>
    <t>4918</t>
  </si>
  <si>
    <t>1000 10TH ST</t>
  </si>
  <si>
    <t>DEQUEEN ELEMENTARY SCHOOL</t>
  </si>
  <si>
    <t>0012727335</t>
  </si>
  <si>
    <t>740 DEQUEEN BLVD</t>
  </si>
  <si>
    <t>MEMORIAL 9TH GRADE ACADEMY</t>
  </si>
  <si>
    <t>0012727327</t>
  </si>
  <si>
    <t>3505 STF SGT LUCIAN ADAMS BLVD</t>
  </si>
  <si>
    <t>TAFT ELEMENTARY SCHOOL</t>
  </si>
  <si>
    <t>0012707196</t>
  </si>
  <si>
    <t>2500 TAFT AVE</t>
  </si>
  <si>
    <t>0359</t>
  </si>
  <si>
    <t>0012727459</t>
  </si>
  <si>
    <t>1115 LAKEVIEW AVE</t>
  </si>
  <si>
    <t>THOMAS JEFFERSON MIDDLE SCHOOL</t>
  </si>
  <si>
    <t>0012727426</t>
  </si>
  <si>
    <t>2200 JEFFERSON DR</t>
  </si>
  <si>
    <t>1850</t>
  </si>
  <si>
    <t>TYRRELL ELEMENTARY SCHOOL</t>
  </si>
  <si>
    <t>0012727467</t>
  </si>
  <si>
    <t>4401 FERNDALE DR</t>
  </si>
  <si>
    <t>2032</t>
  </si>
  <si>
    <t>2222</t>
  </si>
  <si>
    <t>Lakeview Elementary School</t>
  </si>
  <si>
    <t>0012727400</t>
  </si>
  <si>
    <t>3900 10TH STREET</t>
  </si>
  <si>
    <t>0012727376</t>
  </si>
  <si>
    <t>3245 36TH ST</t>
  </si>
  <si>
    <t>4528</t>
  </si>
  <si>
    <t>WOODCREST ELEMENTARY SCHOOL</t>
  </si>
  <si>
    <t>0012707220</t>
  </si>
  <si>
    <t>1522 HEISLER ST</t>
  </si>
  <si>
    <t>PORT NECHES</t>
  </si>
  <si>
    <t>77651</t>
  </si>
  <si>
    <t>2213</t>
  </si>
  <si>
    <t>1810 PORT NECHES AVE</t>
  </si>
  <si>
    <t>PORT NECHES-GROVES HIGH SCHOOL</t>
  </si>
  <si>
    <t>0012707279</t>
  </si>
  <si>
    <t>1401 MERRIMAN ST</t>
  </si>
  <si>
    <t>2952</t>
  </si>
  <si>
    <t>PORT NECHES MIDDLE SCHOOL</t>
  </si>
  <si>
    <t>0012707253</t>
  </si>
  <si>
    <t>2031 LLANO ST</t>
  </si>
  <si>
    <t>3701</t>
  </si>
  <si>
    <t>PORT NECHES ELEMENTARY SCHOOL</t>
  </si>
  <si>
    <t>0012707246</t>
  </si>
  <si>
    <t>2101 LLANO ST</t>
  </si>
  <si>
    <t>RIDGEWOOD ELEMENTARY SCHOOL</t>
  </si>
  <si>
    <t>0012707212</t>
  </si>
  <si>
    <t>2820 MERRIMAN ST</t>
  </si>
  <si>
    <t>SABINE PASS SCHOOL</t>
  </si>
  <si>
    <t>SABINE PASS INDEP SCHOOL DIST</t>
  </si>
  <si>
    <t>5641 SOUTH GULFWAY DR</t>
  </si>
  <si>
    <t>SABINE PASS</t>
  </si>
  <si>
    <t>77655</t>
  </si>
  <si>
    <t>Jefferson County</t>
  </si>
  <si>
    <t>EDWARD JOHNSON MEMORIAL SILSBEE MIDDLE SCHOOL</t>
  </si>
  <si>
    <t>SILSBEE INDEP SCHOOL DISTRICT</t>
  </si>
  <si>
    <t>1140 HIGHWAY 327 E</t>
  </si>
  <si>
    <t>SILSBEE</t>
  </si>
  <si>
    <t>77656</t>
  </si>
  <si>
    <t>KIRBY ELEMENTARY SCHOOL</t>
  </si>
  <si>
    <t>1205 N 5TH ST</t>
  </si>
  <si>
    <t>SILSBEE HIGH SCHOOL</t>
  </si>
  <si>
    <t>1575 US HIGHWAY 96 N</t>
  </si>
  <si>
    <t>7475</t>
  </si>
  <si>
    <t>LAURA REEVES PRIMARY  SCHOOL</t>
  </si>
  <si>
    <t>695 WOODROW ST</t>
  </si>
  <si>
    <t>5437</t>
  </si>
  <si>
    <t>READ-TURRENTINE ELEM SCHOOL</t>
  </si>
  <si>
    <t>730 S 7TH ST</t>
  </si>
  <si>
    <t>LUMBERTON EARLY CHILDHOOD SCH</t>
  </si>
  <si>
    <t>LUMBERTON INDEP SCHOOL DIST</t>
  </si>
  <si>
    <t>1020 S MAIN</t>
  </si>
  <si>
    <t>PO BOX 8123</t>
  </si>
  <si>
    <t>LUMBERTON</t>
  </si>
  <si>
    <t>77657</t>
  </si>
  <si>
    <t>0123</t>
  </si>
  <si>
    <t>LUMBERTON HIGH SCHOOL</t>
  </si>
  <si>
    <t>103 S. LHS DRIVE</t>
  </si>
  <si>
    <t>LUMBERTON INTERMEDIATE SCHOOL</t>
  </si>
  <si>
    <t>107 S. LHS DRIVE</t>
  </si>
  <si>
    <t>LUMBERTON MIDDLE SCHOOL</t>
  </si>
  <si>
    <t>123 S. MAIN</t>
  </si>
  <si>
    <t>LUMBERTON PRIMARY SCHOOL</t>
  </si>
  <si>
    <t>128 E. CANDLESTICK</t>
  </si>
  <si>
    <t>SOUR LAKE ELEMENTARY SCHOOL</t>
  </si>
  <si>
    <t>HIGHWAY 326</t>
  </si>
  <si>
    <t>HARDIN-JEFFERSON HIGH SCHOOL</t>
  </si>
  <si>
    <t>SPURGER ELEMENTARY SCHOOL</t>
  </si>
  <si>
    <t>SPURGER INDEP SCHOOL DISTRICT</t>
  </si>
  <si>
    <t>0012703344</t>
  </si>
  <si>
    <t>HIGHWAY 92 NORTH</t>
  </si>
  <si>
    <t>SPURGER</t>
  </si>
  <si>
    <t>77660</t>
  </si>
  <si>
    <t>SPURGER HIGH SCHOOL</t>
  </si>
  <si>
    <t>0012703351</t>
  </si>
  <si>
    <t>VIDOR INDEP SCHOOL DISTRICT</t>
  </si>
  <si>
    <t>2400 HIGHWAY 12</t>
  </si>
  <si>
    <t>VIDOR</t>
  </si>
  <si>
    <t>77662</t>
  </si>
  <si>
    <t>VIDOR MIDDLE SCHOOL</t>
  </si>
  <si>
    <t>2500 HIGHWAY 12</t>
  </si>
  <si>
    <t>VIDOR JUNIOR HIGH SCHOOL</t>
  </si>
  <si>
    <t>945 N TRAM RD</t>
  </si>
  <si>
    <t>VIDOR ELEMENTARY SCHOOL</t>
  </si>
  <si>
    <t>400 OLD HIGHWAY 90 E</t>
  </si>
  <si>
    <t>AIMS CENTER HS</t>
  </si>
  <si>
    <t>500 STADIUM ST</t>
  </si>
  <si>
    <t>5847</t>
  </si>
  <si>
    <t>VIDOR HIGH SCHOOL</t>
  </si>
  <si>
    <t>500 ORANGE ST</t>
  </si>
  <si>
    <t>4150 N MAIN ST</t>
  </si>
  <si>
    <t>8244</t>
  </si>
  <si>
    <t>WARREN</t>
  </si>
  <si>
    <t>77664</t>
  </si>
  <si>
    <t>WARREN HIGH SCHOOL</t>
  </si>
  <si>
    <t>405 FM 3290</t>
  </si>
  <si>
    <t>WARREN ELEMENTARY SCHOOL</t>
  </si>
  <si>
    <t>307 FM 3290</t>
  </si>
  <si>
    <t>WARREN JUNIOR HIGH SCHOOL</t>
  </si>
  <si>
    <t>395 FM 3290</t>
  </si>
  <si>
    <t>77703</t>
  </si>
  <si>
    <t>4306</t>
  </si>
  <si>
    <t>5918</t>
  </si>
  <si>
    <t>HAMSHIRE-FANNETT INTER SCHOOL</t>
  </si>
  <si>
    <t>0012719233</t>
  </si>
  <si>
    <t>11407 DUGAT ROAD</t>
  </si>
  <si>
    <t>Beaumont</t>
  </si>
  <si>
    <t>9515</t>
  </si>
  <si>
    <t>HAMSHIRE-FANNETT MIDDLE SCHOOL</t>
  </si>
  <si>
    <t>0012719241</t>
  </si>
  <si>
    <t>11375 Dugat Rd</t>
  </si>
  <si>
    <t>HAMSHIRE-FANNETT ELEM SCHOOL</t>
  </si>
  <si>
    <t>0012719217</t>
  </si>
  <si>
    <t>23395 Burrell-Wingate Rd</t>
  </si>
  <si>
    <t>9573</t>
  </si>
  <si>
    <t>77706</t>
  </si>
  <si>
    <t>2038</t>
  </si>
  <si>
    <t>3503</t>
  </si>
  <si>
    <t>77708</t>
  </si>
  <si>
    <t>2308</t>
  </si>
  <si>
    <t>7820</t>
  </si>
  <si>
    <t>BRYAN</t>
  </si>
  <si>
    <t>BRAZOS</t>
  </si>
  <si>
    <t>77802</t>
  </si>
  <si>
    <t>HENDERSON ELEMENTARY SCHOOL</t>
  </si>
  <si>
    <t>1826</t>
  </si>
  <si>
    <t>NEAL ELEMENTARY SCHOOL</t>
  </si>
  <si>
    <t>3722</t>
  </si>
  <si>
    <t>77807</t>
  </si>
  <si>
    <t>GRIMES</t>
  </si>
  <si>
    <t>BRENHAM</t>
  </si>
  <si>
    <t>77833</t>
  </si>
  <si>
    <t>ALTON ELEMENTARY SCHOOL</t>
  </si>
  <si>
    <t>3838</t>
  </si>
  <si>
    <t>5010</t>
  </si>
  <si>
    <t>CALDWELL</t>
  </si>
  <si>
    <t>77836</t>
  </si>
  <si>
    <t>Burleson</t>
  </si>
  <si>
    <t>COLLEGE STATION</t>
  </si>
  <si>
    <t>Brazos</t>
  </si>
  <si>
    <t>77845</t>
  </si>
  <si>
    <t>LEE</t>
  </si>
  <si>
    <t>FRANKLIN MIDDLE SCHOOL</t>
  </si>
  <si>
    <t>FRANKLIN INDEP SCHOOL DISTRICT</t>
  </si>
  <si>
    <t>OWENSVILLE ST</t>
  </si>
  <si>
    <t>Robertson County</t>
  </si>
  <si>
    <t>77856</t>
  </si>
  <si>
    <t>ROLAND-REYNOLDS ELEMENTARY SCH</t>
  </si>
  <si>
    <t>OWENSVILLE STREET</t>
  </si>
  <si>
    <t>FRANKLIN HIGH SCHOOL</t>
  </si>
  <si>
    <t>1252 WEST FM 1644</t>
  </si>
  <si>
    <t>Robertson</t>
  </si>
  <si>
    <t>GAUSE ELEMENTARY SCHOOL</t>
  </si>
  <si>
    <t>GAUSE ISD</t>
  </si>
  <si>
    <t>0012970034</t>
  </si>
  <si>
    <t>400 COLLEGE</t>
  </si>
  <si>
    <t>GAUSE</t>
  </si>
  <si>
    <t>77857</t>
  </si>
  <si>
    <t>Milam County</t>
  </si>
  <si>
    <t>HEARNE</t>
  </si>
  <si>
    <t>77859</t>
  </si>
  <si>
    <t>HEARNE JUNIOR HIGH SCHOOL</t>
  </si>
  <si>
    <t>IOLA ELEM &amp; HIGH SCHOOL</t>
  </si>
  <si>
    <t>IOLA INDEP SCHOOL DISTRICT</t>
  </si>
  <si>
    <t>HIGHWAY 39</t>
  </si>
  <si>
    <t>IOLA</t>
  </si>
  <si>
    <t>77861</t>
  </si>
  <si>
    <t>MADISONVILLE INTERMEDIATE SCHOOL</t>
  </si>
  <si>
    <t>Madisonville CISD</t>
  </si>
  <si>
    <t>926 Raney Lane</t>
  </si>
  <si>
    <t>MADISONVILLE</t>
  </si>
  <si>
    <t>MADISON</t>
  </si>
  <si>
    <t>77864</t>
  </si>
  <si>
    <t>MADISONVILLE JR HIGH SCHOOL</t>
  </si>
  <si>
    <t>707 S MAY ST</t>
  </si>
  <si>
    <t>MADISONVILLE ELEM SCHOOL</t>
  </si>
  <si>
    <t>100 RANEY LANE</t>
  </si>
  <si>
    <t>MADISONVILLE HIGH SCHOOL</t>
  </si>
  <si>
    <t>811 S MAY ST</t>
  </si>
  <si>
    <t>MUMFORD ELEMENTARY SCHOOL</t>
  </si>
  <si>
    <t>MUMFORD INDEP SCHOOL DISTRICT</t>
  </si>
  <si>
    <t>9755 FM 50</t>
  </si>
  <si>
    <t>MUMFORD</t>
  </si>
  <si>
    <t>NAVASOTA HIGH SCHOOL</t>
  </si>
  <si>
    <t>NAVASOTA INDEP SCHOOL DISTRICT</t>
  </si>
  <si>
    <t>0013039623</t>
  </si>
  <si>
    <t>9238 HIGHWAY 90 SOUTH</t>
  </si>
  <si>
    <t>NAVASOTA</t>
  </si>
  <si>
    <t>Grimes</t>
  </si>
  <si>
    <t>77868</t>
  </si>
  <si>
    <t>NAVASOTA JUNIOR HIGH SCHOOL</t>
  </si>
  <si>
    <t>0013039649</t>
  </si>
  <si>
    <t>9038 HIGHWAY 90 SOUTH</t>
  </si>
  <si>
    <t>JOHN C WEBB ELEMENTARY SCHOOL</t>
  </si>
  <si>
    <t>0013028774</t>
  </si>
  <si>
    <t>1605 NEAL</t>
  </si>
  <si>
    <t>0511</t>
  </si>
  <si>
    <t>BRULE ELEMENTARY SCHOOL</t>
  </si>
  <si>
    <t>0013039631</t>
  </si>
  <si>
    <t>203 BROSIG AVE</t>
  </si>
  <si>
    <t>NORMANGEE ELEMENTARY SCHOOL</t>
  </si>
  <si>
    <t>NORMANGEE INDEP SCHOOL DIST</t>
  </si>
  <si>
    <t>0015580251</t>
  </si>
  <si>
    <t>116 SPUR 3</t>
  </si>
  <si>
    <t>NORMANGEE</t>
  </si>
  <si>
    <t>77871</t>
  </si>
  <si>
    <t>NORMANGEE HIGH SCHOOL</t>
  </si>
  <si>
    <t xml:space="preserve"> 116 SPUR 3 </t>
  </si>
  <si>
    <t>NORTH ZULCH</t>
  </si>
  <si>
    <t>77872</t>
  </si>
  <si>
    <t>NORTH ZULCH ELEMENTARYSECONDARY SCHOOL</t>
  </si>
  <si>
    <t>NORTH ZULCH SCHOOL DISTRICT</t>
  </si>
  <si>
    <t>11390 5TH ST</t>
  </si>
  <si>
    <t>RICHARDS ELEMENTARY SCHOOL</t>
  </si>
  <si>
    <t>RICHARDS INDEPENDENT SCHOOL DISTRICT</t>
  </si>
  <si>
    <t>9477 PANTHER DR</t>
  </si>
  <si>
    <t>RICHARDS</t>
  </si>
  <si>
    <t>77873</t>
  </si>
  <si>
    <t>RICHARDS HIGH SCHOOL</t>
  </si>
  <si>
    <t>SNOOK SECONDARY SCHOOL</t>
  </si>
  <si>
    <t>SNOOK INDEP SCHOOL DISTRICT</t>
  </si>
  <si>
    <t>10110 FM 2155</t>
  </si>
  <si>
    <t>Somerville</t>
  </si>
  <si>
    <t>77879</t>
  </si>
  <si>
    <t>SOMERVILLE ELEMENTARY SCHOOL</t>
  </si>
  <si>
    <t>SOMERVILLE INDEP SCHOOL DIST</t>
  </si>
  <si>
    <t>0025442880</t>
  </si>
  <si>
    <t>200 SECOND ST</t>
  </si>
  <si>
    <t>SOMERVILLE</t>
  </si>
  <si>
    <t>SOMERVILLE HIGH SCHOOL</t>
  </si>
  <si>
    <t>0025542898</t>
  </si>
  <si>
    <t>514 8TH STREET</t>
  </si>
  <si>
    <t>VICTORIA</t>
  </si>
  <si>
    <t>77901</t>
  </si>
  <si>
    <t>Victoria</t>
  </si>
  <si>
    <t>VISD Head Start at Gross El</t>
  </si>
  <si>
    <t>VICTORIA INDEP SCHOOL DISTRICT</t>
  </si>
  <si>
    <t>1208 N NAVARRO ST</t>
  </si>
  <si>
    <t>6023</t>
  </si>
  <si>
    <t>7346</t>
  </si>
  <si>
    <t>OConnor ACE Elementary School</t>
  </si>
  <si>
    <t>3402 Bobolink St</t>
  </si>
  <si>
    <t>Aloe Elementary School</t>
  </si>
  <si>
    <t>62 Chaparral Drive</t>
  </si>
  <si>
    <t>77905</t>
  </si>
  <si>
    <t>77902</t>
  </si>
  <si>
    <t>Crain Elementary School</t>
  </si>
  <si>
    <t>2706 N AZALEA ST</t>
  </si>
  <si>
    <t>Dudley Elementary School</t>
  </si>
  <si>
    <t>3307 Callis Rd</t>
  </si>
  <si>
    <t>Hopkins Elementary School</t>
  </si>
  <si>
    <t>110 Hopkins Rd</t>
  </si>
  <si>
    <t>Howell Middle School</t>
  </si>
  <si>
    <t>2502 Fannin Dr</t>
  </si>
  <si>
    <t>DeLeon Elementary School</t>
  </si>
  <si>
    <t>1002 Santa Barbara St</t>
  </si>
  <si>
    <t>77904</t>
  </si>
  <si>
    <t>Mission Valley Elementary School</t>
  </si>
  <si>
    <t>12063 FM 236</t>
  </si>
  <si>
    <t>VISD Multipurpose bldg on Commercial St</t>
  </si>
  <si>
    <t>306 E COMMERCIAL ST</t>
  </si>
  <si>
    <t>Patti Welder Middle School</t>
  </si>
  <si>
    <t>1604 EAST NORTH ST</t>
  </si>
  <si>
    <t>Rowland Elementary School</t>
  </si>
  <si>
    <t>2706 LEARY LN</t>
  </si>
  <si>
    <t>Shields Elementary School</t>
  </si>
  <si>
    <t>3400 Bluebonnet</t>
  </si>
  <si>
    <t>Smith Elementary School</t>
  </si>
  <si>
    <t>2901 Erwin St</t>
  </si>
  <si>
    <t>Vickers Elementary School</t>
  </si>
  <si>
    <t>708 Glascow St</t>
  </si>
  <si>
    <t>77903</t>
  </si>
  <si>
    <t>CUERO</t>
  </si>
  <si>
    <t>DE WITT</t>
  </si>
  <si>
    <t>77954</t>
  </si>
  <si>
    <t>2132</t>
  </si>
  <si>
    <t>2733</t>
  </si>
  <si>
    <t>HUNT ELEMENTARY SCHOOL</t>
  </si>
  <si>
    <t>JACKSON</t>
  </si>
  <si>
    <t>Jackson</t>
  </si>
  <si>
    <t>Jackson County</t>
  </si>
  <si>
    <t>GANADO ELEMENTARY SCHOOL</t>
  </si>
  <si>
    <t>GANADO INDEP SCHOOL DISTRICT</t>
  </si>
  <si>
    <t>DEVERS STREET</t>
  </si>
  <si>
    <t>GANADO</t>
  </si>
  <si>
    <t>77962</t>
  </si>
  <si>
    <t>GANADO HIGH SCHOOL</t>
  </si>
  <si>
    <t>501 W. DEVERS</t>
  </si>
  <si>
    <t>GOLIAD INDEP SCHOOL DISTRICT</t>
  </si>
  <si>
    <t>0013021753</t>
  </si>
  <si>
    <t>142 W HIGH ST</t>
  </si>
  <si>
    <t>GOLIAD</t>
  </si>
  <si>
    <t>77963</t>
  </si>
  <si>
    <t>GOLIAD HIGH SCHOOL</t>
  </si>
  <si>
    <t>0013021761</t>
  </si>
  <si>
    <t>749 TIGER DRIVE</t>
  </si>
  <si>
    <t>GOLIAD MIDDLE SCHOOL</t>
  </si>
  <si>
    <t>0013021779</t>
  </si>
  <si>
    <t>659 TIGER DRIVE</t>
  </si>
  <si>
    <t>HALLETTSVILLE HIGH SCHOOL</t>
  </si>
  <si>
    <t>HALLETTSVILLE INDEP SCH DIST</t>
  </si>
  <si>
    <t>200 N RIDGE ST</t>
  </si>
  <si>
    <t>HALLETTSVILLE</t>
  </si>
  <si>
    <t>LAVACA</t>
  </si>
  <si>
    <t>77964</t>
  </si>
  <si>
    <t>HALLETTSVILLE JR HIGH SCHOOL</t>
  </si>
  <si>
    <t>410 S RUSSELL ST</t>
  </si>
  <si>
    <t>2957</t>
  </si>
  <si>
    <t>Lavaca</t>
  </si>
  <si>
    <t>HALLETTSVILLE ELEM SCHOOL</t>
  </si>
  <si>
    <t>3120</t>
  </si>
  <si>
    <t>VYSEHRAD ELEMENTARY SCHOOL</t>
  </si>
  <si>
    <t>VYSEHRAD INDEP SCHOOL DISTRICT</t>
  </si>
  <si>
    <t>COUNTY RD 182</t>
  </si>
  <si>
    <t>VISD Wood Elementary Building</t>
  </si>
  <si>
    <t>Wood Hi Road</t>
  </si>
  <si>
    <t>Inez</t>
  </si>
  <si>
    <t>77968</t>
  </si>
  <si>
    <t>Industrial Elementary West</t>
  </si>
  <si>
    <t>INDUSTRIAL INDEP SCHOOL DIST</t>
  </si>
  <si>
    <t>0012736450</t>
  </si>
  <si>
    <t>599 FARM ROAD 444</t>
  </si>
  <si>
    <t>INEZ</t>
  </si>
  <si>
    <t>INDUSTRIAL JR HIGH SCHOOL</t>
  </si>
  <si>
    <t>0012736443</t>
  </si>
  <si>
    <t>3 Fifth Street</t>
  </si>
  <si>
    <t>Vanderbilt</t>
  </si>
  <si>
    <t>77991</t>
  </si>
  <si>
    <t>MEYERSVILLE ELEMENTARY SCHOOL</t>
  </si>
  <si>
    <t>MEYERSVILLE INDEP SCHOOL DIST</t>
  </si>
  <si>
    <t>1897 MEYERSVILLE RD</t>
  </si>
  <si>
    <t>MEYERSVILLE</t>
  </si>
  <si>
    <t>77974</t>
  </si>
  <si>
    <t>MOULTON ELEMENTARY SCHOOL</t>
  </si>
  <si>
    <t>MOULTON INDEP SCHOOL DISTRICT</t>
  </si>
  <si>
    <t>400 BOBCAT DRIVE</t>
  </si>
  <si>
    <t>MOULTON</t>
  </si>
  <si>
    <t>77975</t>
  </si>
  <si>
    <t>MOULTON HIGH SCHOOL</t>
  </si>
  <si>
    <t>Victoria County</t>
  </si>
  <si>
    <t>2827</t>
  </si>
  <si>
    <t>3062</t>
  </si>
  <si>
    <t>SHINER</t>
  </si>
  <si>
    <t>77984</t>
  </si>
  <si>
    <t>SHINER ELEMENTARY SCHOOL</t>
  </si>
  <si>
    <t>SHINER INDEP SCHOOL DISTRICT</t>
  </si>
  <si>
    <t>0012454922</t>
  </si>
  <si>
    <t>510 CR 348</t>
  </si>
  <si>
    <t>0804</t>
  </si>
  <si>
    <t>SHINER HIGH SCHOOL</t>
  </si>
  <si>
    <t>0012454971</t>
  </si>
  <si>
    <t>SWEET HOME ELEMENTARY SCHOOL</t>
  </si>
  <si>
    <t>SWEET HOME INDEP SCH DISTRICT</t>
  </si>
  <si>
    <t xml:space="preserve">7508 FM 531 </t>
  </si>
  <si>
    <t>SWEET HOME</t>
  </si>
  <si>
    <t>77987</t>
  </si>
  <si>
    <t>REFUGIO</t>
  </si>
  <si>
    <t>INDUSTRIAL ELEMENTARY EAST</t>
  </si>
  <si>
    <t>0012736468</t>
  </si>
  <si>
    <t>390 MAIN STREET</t>
  </si>
  <si>
    <t>VANDERBILT</t>
  </si>
  <si>
    <t>INDUSTRIAL HIGH SCHOOL</t>
  </si>
  <si>
    <t>0012736435</t>
  </si>
  <si>
    <t>187 FIFTH STREET</t>
  </si>
  <si>
    <t>WESTHOFF ELEMENTARY SCHOOL</t>
  </si>
  <si>
    <t>WESTHOFF INDEP SCHOOL DIST</t>
  </si>
  <si>
    <t>P.O. BOX 38, 244 LYNCH AVE</t>
  </si>
  <si>
    <t>WESTHOFF</t>
  </si>
  <si>
    <t>77994</t>
  </si>
  <si>
    <t>YOAKUM</t>
  </si>
  <si>
    <t>3624</t>
  </si>
  <si>
    <t>BANDERA</t>
  </si>
  <si>
    <t>BOERNE</t>
  </si>
  <si>
    <t>Kendall</t>
  </si>
  <si>
    <t>78006</t>
  </si>
  <si>
    <t>CASTROVILLE ELEMENTARY SCH</t>
  </si>
  <si>
    <t>MEDINA VALLEY INDEP SCH DIST</t>
  </si>
  <si>
    <t>1000 MADRID ST</t>
  </si>
  <si>
    <t>CASTROVILLE</t>
  </si>
  <si>
    <t>MEDINA</t>
  </si>
  <si>
    <t>78009</t>
  </si>
  <si>
    <t>San Antonio</t>
  </si>
  <si>
    <t>78228</t>
  </si>
  <si>
    <t>MEDINA VALLEY HIGH SCHOOL</t>
  </si>
  <si>
    <t>8395 FM 471 S</t>
  </si>
  <si>
    <t>KERR</t>
  </si>
  <si>
    <t>ATASCOSA</t>
  </si>
  <si>
    <t>78011</t>
  </si>
  <si>
    <t>La Salle</t>
  </si>
  <si>
    <t>FRIO</t>
  </si>
  <si>
    <t>HARPER MIDDLE SCHOOL</t>
  </si>
  <si>
    <t>GEORGE WEST ELEMENTARY SCHOOL</t>
  </si>
  <si>
    <t>GEORGE WEST SCHOOL DISTRICT</t>
  </si>
  <si>
    <t>910 HOUSTON ST</t>
  </si>
  <si>
    <t>GEORGE WEST</t>
  </si>
  <si>
    <t>Live Oak</t>
  </si>
  <si>
    <t>78022</t>
  </si>
  <si>
    <t>GEORGE WEST PRIMARY SCHOOL</t>
  </si>
  <si>
    <t>405 TRAVIS ST</t>
  </si>
  <si>
    <t>GEORGE WEST HIGH SCHOOL</t>
  </si>
  <si>
    <t>1013 HOUSTON ST</t>
  </si>
  <si>
    <t>GEORGE WEST JUNIOR HIGH SCHOOL</t>
  </si>
  <si>
    <t>900 HOUSTON ST</t>
  </si>
  <si>
    <t>HELOTES ELEMENTARY SCHOOL</t>
  </si>
  <si>
    <t>0013024823</t>
  </si>
  <si>
    <t>13878 RIGGS RD</t>
  </si>
  <si>
    <t>HELOTES</t>
  </si>
  <si>
    <t>78023</t>
  </si>
  <si>
    <t>3916</t>
  </si>
  <si>
    <t>HUNT INDEP SCHOOL DISTRICT</t>
  </si>
  <si>
    <t>0012732442</t>
  </si>
  <si>
    <t>1 HUNT SCHOOL RD</t>
  </si>
  <si>
    <t>78024</t>
  </si>
  <si>
    <t>INGRAM ELEMENTARY SCHOOL</t>
  </si>
  <si>
    <t>INGRAM INDEP SCHOOL DISTRICT</t>
  </si>
  <si>
    <t>700 HIGHWAY 39</t>
  </si>
  <si>
    <t>INGRAM</t>
  </si>
  <si>
    <t>78025</t>
  </si>
  <si>
    <t>Kerr</t>
  </si>
  <si>
    <t>INGRAM MIDDLE SCHOOL</t>
  </si>
  <si>
    <t>TIVY HIGH SCHOOL</t>
  </si>
  <si>
    <t>KERRVILLE INDEP SCHOOL DIST</t>
  </si>
  <si>
    <t>3250 Loop 534</t>
  </si>
  <si>
    <t>KERRVILLE</t>
  </si>
  <si>
    <t>78028</t>
  </si>
  <si>
    <t>3202</t>
  </si>
  <si>
    <t>3549</t>
  </si>
  <si>
    <t>DANIELS ELEMENTARY SCHOOL</t>
  </si>
  <si>
    <t>2002 SINGING WIND DR</t>
  </si>
  <si>
    <t>STARKEY ELEMENTARY SCHOOL</t>
  </si>
  <si>
    <t>1030 W MAIN ST</t>
  </si>
  <si>
    <t>4027</t>
  </si>
  <si>
    <t>4600</t>
  </si>
  <si>
    <t>B. T. WILSON SIXTH GRADE SCHOOL</t>
  </si>
  <si>
    <t>605 Tivy St.</t>
  </si>
  <si>
    <t>NIMITZ ELEMENTARY SCHOOL</t>
  </si>
  <si>
    <t>100 VALLEY VIEW DR</t>
  </si>
  <si>
    <t>6245</t>
  </si>
  <si>
    <t>LACOSTE ELEMENTARY</t>
  </si>
  <si>
    <t>16069 UVALDE ST</t>
  </si>
  <si>
    <t>LA COSTE</t>
  </si>
  <si>
    <t>78039</t>
  </si>
  <si>
    <t>LAREDO</t>
  </si>
  <si>
    <t>WEBB</t>
  </si>
  <si>
    <t>78040</t>
  </si>
  <si>
    <t>K TARVER ELEMENTARY SCHOOL</t>
  </si>
  <si>
    <t>LAREDO INDEP SCHOOL DISTRICT</t>
  </si>
  <si>
    <t>0012729406</t>
  </si>
  <si>
    <t>3200 Tilden Ave.</t>
  </si>
  <si>
    <t>Laredo</t>
  </si>
  <si>
    <t>LEYENDECKER ELEMENTARY SCHOOL</t>
  </si>
  <si>
    <t>0012729430</t>
  </si>
  <si>
    <t>1311 Garden St.</t>
  </si>
  <si>
    <t>2404</t>
  </si>
  <si>
    <t>CHRISTEN MIDDLE SCHOOL</t>
  </si>
  <si>
    <t>0012729281</t>
  </si>
  <si>
    <t>2001 Santa Maria Ave</t>
  </si>
  <si>
    <t>0012729455</t>
  </si>
  <si>
    <t>2002 San Bernardo Ave.</t>
  </si>
  <si>
    <t>DON JOSE GALLEGO ELEMENTARY SCHOOL</t>
  </si>
  <si>
    <t>0012729273</t>
  </si>
  <si>
    <t>520 Clark Blvd.</t>
  </si>
  <si>
    <t>MACDONELL ELEMENTARY SCHOOL</t>
  </si>
  <si>
    <t>0012729448</t>
  </si>
  <si>
    <t>1606 Benavides St.</t>
  </si>
  <si>
    <t>3754</t>
  </si>
  <si>
    <t>DIOCESE OF LAREDO</t>
  </si>
  <si>
    <t>The Diocese of Laredo Consortia</t>
  </si>
  <si>
    <t>BRUNI ELEMENTARY SCHOOL</t>
  </si>
  <si>
    <t>0012729265</t>
  </si>
  <si>
    <t>1508 San Eduardo Ave</t>
  </si>
  <si>
    <t>3861</t>
  </si>
  <si>
    <t>0012729463</t>
  </si>
  <si>
    <t>2002 Marcella Ave.</t>
  </si>
  <si>
    <t>78043</t>
  </si>
  <si>
    <t>3959</t>
  </si>
  <si>
    <t>J C MARTIN ELEMENTARY SCHOOL</t>
  </si>
  <si>
    <t>0012729380</t>
  </si>
  <si>
    <t>1600 Monterrey Ave</t>
  </si>
  <si>
    <t>4536</t>
  </si>
  <si>
    <t>VIDAL M. TREVINO MAGNET SCHOOL</t>
  </si>
  <si>
    <t>0012729539</t>
  </si>
  <si>
    <t>2101 Lyon St.</t>
  </si>
  <si>
    <t>NUECES</t>
  </si>
  <si>
    <t>DOVALINA ELEMENTARY SCHOOL</t>
  </si>
  <si>
    <t>0012729323</t>
  </si>
  <si>
    <t>1700 W. Anna Ave.</t>
  </si>
  <si>
    <t>DAICHES ELEMENTARY SCHOOL</t>
  </si>
  <si>
    <t>0012729315</t>
  </si>
  <si>
    <t>1401 Green St.</t>
  </si>
  <si>
    <t>7033</t>
  </si>
  <si>
    <t>0012729364</t>
  </si>
  <si>
    <t>1208 Market St.</t>
  </si>
  <si>
    <t>8816</t>
  </si>
  <si>
    <t>NYE ELEMENTARY SCHOOL</t>
  </si>
  <si>
    <t>UNITED ISD</t>
  </si>
  <si>
    <t>101 E DEL MAR BLVD</t>
  </si>
  <si>
    <t>78041</t>
  </si>
  <si>
    <t>2318</t>
  </si>
  <si>
    <t>UNITED MIDDLE SCHOOL</t>
  </si>
  <si>
    <t>700 E DEL MAR BLVD</t>
  </si>
  <si>
    <t>COL SANTOS BENAVIDES SCHOOL</t>
  </si>
  <si>
    <t>900 E DEL MAR BLVD</t>
  </si>
  <si>
    <t>CLARK ELEMENTARY SCHOOL</t>
  </si>
  <si>
    <t>500 W HILLSIDE RD</t>
  </si>
  <si>
    <t>500 W HILLSIDE RD REAR</t>
  </si>
  <si>
    <t>NEWMAN ELEMENTARY SCHOOL</t>
  </si>
  <si>
    <t>1300 ALTA VISTA DR</t>
  </si>
  <si>
    <t>FARIAS ELEMENTARY SCHOOL</t>
  </si>
  <si>
    <t>0012729331</t>
  </si>
  <si>
    <t>1510 Chicago St.</t>
  </si>
  <si>
    <t>SANTA MARIA ELEMENTARY SCHOOL</t>
  </si>
  <si>
    <t>0012729513</t>
  </si>
  <si>
    <t>3817 Santa Maria St.</t>
  </si>
  <si>
    <t>4250</t>
  </si>
  <si>
    <t>0012729489</t>
  </si>
  <si>
    <t>800 Eistetter St.</t>
  </si>
  <si>
    <t>5075</t>
  </si>
  <si>
    <t>GUTIERREZ ELEMENTARY SCHOOL</t>
  </si>
  <si>
    <t>505 CALLE DEL NORTE</t>
  </si>
  <si>
    <t>5938</t>
  </si>
  <si>
    <t>ALEXANDER HIGH SCHOOL</t>
  </si>
  <si>
    <t>3600 E DEL MAR BLVD</t>
  </si>
  <si>
    <t>6500</t>
  </si>
  <si>
    <t>H LIGARDE ELEMENTARY SCHOOL</t>
  </si>
  <si>
    <t>0012729349</t>
  </si>
  <si>
    <t>2800 S. Canada Ave.</t>
  </si>
  <si>
    <t>78046</t>
  </si>
  <si>
    <t>J W NIXON HIGH SCHOOL</t>
  </si>
  <si>
    <t>0012729398</t>
  </si>
  <si>
    <t>2000 East Plum St</t>
  </si>
  <si>
    <t>1031</t>
  </si>
  <si>
    <t>1204</t>
  </si>
  <si>
    <t>MILTON ELEMENTARY SCHOOL</t>
  </si>
  <si>
    <t>0012729471</t>
  </si>
  <si>
    <t>2500 East Ash</t>
  </si>
  <si>
    <t>1368</t>
  </si>
  <si>
    <t>2316</t>
  </si>
  <si>
    <t>0012729497</t>
  </si>
  <si>
    <t>2401 Clark Blvd.</t>
  </si>
  <si>
    <t>0012729414</t>
  </si>
  <si>
    <t>1818 Arkansas Ave.</t>
  </si>
  <si>
    <t>HACHAR ELEMENTARY SCHOOL</t>
  </si>
  <si>
    <t>0012729356</t>
  </si>
  <si>
    <t>3000 Guadalupe St.</t>
  </si>
  <si>
    <t>3526</t>
  </si>
  <si>
    <t>SANTO NINO ELEMENTARY SCHOOL</t>
  </si>
  <si>
    <t>0012729521</t>
  </si>
  <si>
    <t>2701 Bismark St.</t>
  </si>
  <si>
    <t>TRAUTMANN MIDDLE SCHOOL</t>
  </si>
  <si>
    <t>8501 CURLY LN</t>
  </si>
  <si>
    <t>78045</t>
  </si>
  <si>
    <t>TRAUTMANN ELEMENTARY SCHOOL</t>
  </si>
  <si>
    <t>810 LINDENWOOD DR</t>
  </si>
  <si>
    <t>WASHINGTON MIDDLE SCHOOL</t>
  </si>
  <si>
    <t>10306 RIVERBANK DR</t>
  </si>
  <si>
    <t>UNITED HIGH SCHOOL</t>
  </si>
  <si>
    <t>2811 UNITED AVE</t>
  </si>
  <si>
    <t>FINLEY ELEMENTARY SCHOOL</t>
  </si>
  <si>
    <t>2001 LOWRY RD</t>
  </si>
  <si>
    <t>7040</t>
  </si>
  <si>
    <t>KAZEN ELEMENTARY SCHOOL</t>
  </si>
  <si>
    <t>9620 ALBANY DR</t>
  </si>
  <si>
    <t>7898</t>
  </si>
  <si>
    <t>MATIAS DE LLANO ELEMENTARY SCH</t>
  </si>
  <si>
    <t>1415 SHILOH DR</t>
  </si>
  <si>
    <t>8317</t>
  </si>
  <si>
    <t>SALINAS ELEMENTARY SCHOOL</t>
  </si>
  <si>
    <t>3611 Alfredo Cantu D</t>
  </si>
  <si>
    <t>RUIZ ELEMENTARY SCHOOL</t>
  </si>
  <si>
    <t>1717 LOS PRESIDENTES AVE</t>
  </si>
  <si>
    <t>6014</t>
  </si>
  <si>
    <t>UNITED SOUTH MIDDLE SCHOOL</t>
  </si>
  <si>
    <t>3703 LOS PRESIDENTES AVE</t>
  </si>
  <si>
    <t>6038</t>
  </si>
  <si>
    <t>UNITED SOUTH HIGH SCHOOL</t>
  </si>
  <si>
    <t>4001 LOS PRESIDENTES AVE</t>
  </si>
  <si>
    <t>6044</t>
  </si>
  <si>
    <t>J A KAWAS ELEMENTARY</t>
  </si>
  <si>
    <t>0012729372</t>
  </si>
  <si>
    <t>2100 S. Milmo Ave</t>
  </si>
  <si>
    <t>6511</t>
  </si>
  <si>
    <t>CIGARROA HIGH SCHOOL</t>
  </si>
  <si>
    <t>0012729299</t>
  </si>
  <si>
    <t>2600 Zacatecas St.</t>
  </si>
  <si>
    <t>6821</t>
  </si>
  <si>
    <t>ZACHRY ELEMENTARY SCHOOL</t>
  </si>
  <si>
    <t>0012729547</t>
  </si>
  <si>
    <t>3200 Chacota St.</t>
  </si>
  <si>
    <t>7030</t>
  </si>
  <si>
    <t>SALVADOR GARCIA MIDDLE SCHOOL</t>
  </si>
  <si>
    <t>499 PENA DR</t>
  </si>
  <si>
    <t>7611</t>
  </si>
  <si>
    <t>JUAREZ-LINCOLN ELEMENTARY SCH</t>
  </si>
  <si>
    <t>1600 ESPEJO MOLINA RD</t>
  </si>
  <si>
    <t>7641</t>
  </si>
  <si>
    <t>PEREZ ELEMENTARY SCHOOL</t>
  </si>
  <si>
    <t>500 SIERRA VISTA BLVD</t>
  </si>
  <si>
    <t>LOS OBISPOS MIDDLE SCHOOL</t>
  </si>
  <si>
    <t>4801 S EJIDO AVE</t>
  </si>
  <si>
    <t>7759</t>
  </si>
  <si>
    <t>3301 SIERRA VISTA BLVD</t>
  </si>
  <si>
    <t>7760</t>
  </si>
  <si>
    <t>KENNEDY-ZAPATA ELEMENTARY</t>
  </si>
  <si>
    <t>3809 S. ESPEJO-MOLINA RD</t>
  </si>
  <si>
    <t>8051</t>
  </si>
  <si>
    <t>CIGARROA MIDDLE SCHOOL</t>
  </si>
  <si>
    <t>0012729307</t>
  </si>
  <si>
    <t>2600 Palo Blanco St</t>
  </si>
  <si>
    <t>8219</t>
  </si>
  <si>
    <t>PACIANO PRADA ELEMENTARY SCH</t>
  </si>
  <si>
    <t>510 SORIA DR</t>
  </si>
  <si>
    <t>8541</t>
  </si>
  <si>
    <t>LYTLE HIGH SCHOOL</t>
  </si>
  <si>
    <t>LYTLE INDEP SCHOOL DISTRICT</t>
  </si>
  <si>
    <t>15437 COTTAGE ST</t>
  </si>
  <si>
    <t>LYTLE</t>
  </si>
  <si>
    <t>Atascosa</t>
  </si>
  <si>
    <t>78052</t>
  </si>
  <si>
    <t>LYTLE JR HIGH SCHOOL</t>
  </si>
  <si>
    <t>COTTAGE ST</t>
  </si>
  <si>
    <t>LYTLE ELEMENTARY SCHOOL</t>
  </si>
  <si>
    <t>11550 LAREDO STREET</t>
  </si>
  <si>
    <t>1 BOBCAT LN</t>
  </si>
  <si>
    <t>78055</t>
  </si>
  <si>
    <t>MEDINA SECONDARY SCHOOL</t>
  </si>
  <si>
    <t>MEDINA INDEP SCHOOL DISTRICT</t>
  </si>
  <si>
    <t>0012686945</t>
  </si>
  <si>
    <t>NATALIA ELEMENTARY SCHOOL</t>
  </si>
  <si>
    <t>NATALIA INDEP SCHOOL DISTRICT</t>
  </si>
  <si>
    <t>0012726428</t>
  </si>
  <si>
    <t>901 Pearson Street</t>
  </si>
  <si>
    <t>NATALIA</t>
  </si>
  <si>
    <t>Medina</t>
  </si>
  <si>
    <t>78059</t>
  </si>
  <si>
    <t>NATALIA HIGH SCHOOL</t>
  </si>
  <si>
    <t>0012726451</t>
  </si>
  <si>
    <t>905 Kearney Street</t>
  </si>
  <si>
    <t>NATALIA JR HIGH SCHOOL</t>
  </si>
  <si>
    <t>0012726444</t>
  </si>
  <si>
    <t>807 Pearson Street</t>
  </si>
  <si>
    <t>PEARSALL HIGH SCHOOL</t>
  </si>
  <si>
    <t>PEARSALL INDEP SCHOOL DISTRICT</t>
  </si>
  <si>
    <t>1990 MAVERICK DR</t>
  </si>
  <si>
    <t>PEARSALL</t>
  </si>
  <si>
    <t>78061</t>
  </si>
  <si>
    <t>TED FLORES ELEMENTARY SCHOOL</t>
  </si>
  <si>
    <t>321 W PENA ST</t>
  </si>
  <si>
    <t>1933</t>
  </si>
  <si>
    <t>PEARSALL INTERMEDIATE SCHOOL</t>
  </si>
  <si>
    <t>415 E Florida</t>
  </si>
  <si>
    <t>PEARSALL JUNIOR HIGH SCHOOL</t>
  </si>
  <si>
    <t>607 E Alabama</t>
  </si>
  <si>
    <t>3348</t>
  </si>
  <si>
    <t>831 STADIUM DRIVE</t>
  </si>
  <si>
    <t>PLEASANTON</t>
  </si>
  <si>
    <t>78064</t>
  </si>
  <si>
    <t>OLD PLEASANTON ELEMENTARY SCHOOL</t>
  </si>
  <si>
    <t>PLEASANTON INDEP SCHOOL DIST</t>
  </si>
  <si>
    <t>0012695318</t>
  </si>
  <si>
    <t>616 MAIN STREET</t>
  </si>
  <si>
    <t>PLEASANTON HIGH SCHOOL</t>
  </si>
  <si>
    <t>0012695284</t>
  </si>
  <si>
    <t>900 WEST ADAMS STREET</t>
  </si>
  <si>
    <t>PLEASANTON JUNIOR HIGH SCHOOL</t>
  </si>
  <si>
    <t>0012695292</t>
  </si>
  <si>
    <t>1140 JOLLY STREET</t>
  </si>
  <si>
    <t>PLEASANTON PRIMARY SCHOOL</t>
  </si>
  <si>
    <t>0012695326</t>
  </si>
  <si>
    <t>1209 DOWNEY DRIVE</t>
  </si>
  <si>
    <t>POTEET ELEMENTARY SCHOOL</t>
  </si>
  <si>
    <t>POTEET INDEP SCHOOL DISTRICT</t>
  </si>
  <si>
    <t>0012703567</t>
  </si>
  <si>
    <t>1100 SCHOOL DRIVE</t>
  </si>
  <si>
    <t>POTEET</t>
  </si>
  <si>
    <t>78065</t>
  </si>
  <si>
    <t>0138</t>
  </si>
  <si>
    <t>0012703617</t>
  </si>
  <si>
    <t>1020 FM 1470</t>
  </si>
  <si>
    <t>POTEET JR HIGH SCHOOL</t>
  </si>
  <si>
    <t>0012703591</t>
  </si>
  <si>
    <t>1000 FM 1470</t>
  </si>
  <si>
    <t>A L BENAVIDES ELEMENTARY SCH</t>
  </si>
  <si>
    <t>ZAPATA COUNTY INDEP SCHOOL DISTRICT</t>
  </si>
  <si>
    <t>307 Lincoln Street</t>
  </si>
  <si>
    <t>SAN YGNACIO</t>
  </si>
  <si>
    <t>Zapata</t>
  </si>
  <si>
    <t>78067</t>
  </si>
  <si>
    <t>0219</t>
  </si>
  <si>
    <t>ZAPATA</t>
  </si>
  <si>
    <t>SOMERSET ELEMENTARY SCHOOL</t>
  </si>
  <si>
    <t>SOMERSET INDEP SCHOOL DISTRICT</t>
  </si>
  <si>
    <t>0011640760</t>
  </si>
  <si>
    <t>7840 SIXTH ST</t>
  </si>
  <si>
    <t>SOMERSET</t>
  </si>
  <si>
    <t>78069</t>
  </si>
  <si>
    <t>SOMERSET HIGH SCHOOL</t>
  </si>
  <si>
    <t>7650 S. LOOP 1604 WEST</t>
  </si>
  <si>
    <t>0279</t>
  </si>
  <si>
    <t>Comal</t>
  </si>
  <si>
    <t>Comal County</t>
  </si>
  <si>
    <t>THREE RIVERS ELEMENTARY SCHOOL</t>
  </si>
  <si>
    <t>THREE RIVERS SCHOOL DISTRICT</t>
  </si>
  <si>
    <t>108 N SCHOOL RD</t>
  </si>
  <si>
    <t>THREE RIVERS</t>
  </si>
  <si>
    <t>78071</t>
  </si>
  <si>
    <t>2559</t>
  </si>
  <si>
    <t>LIVE OAK</t>
  </si>
  <si>
    <t>THREE RIVERS JR/ SR  HIGH SCHOOL</t>
  </si>
  <si>
    <t>351 S SCHOOL RD</t>
  </si>
  <si>
    <t>MCMULLEN COUNTY SCHOOL</t>
  </si>
  <si>
    <t>MCMULLEN CO INDEP SCHOOL DIST</t>
  </si>
  <si>
    <t>0012698528</t>
  </si>
  <si>
    <t>901 RIVER STREET</t>
  </si>
  <si>
    <t>TILDEN</t>
  </si>
  <si>
    <t>McMullen</t>
  </si>
  <si>
    <t>78072</t>
  </si>
  <si>
    <t>ZAPATA HIGH SCHOOL</t>
  </si>
  <si>
    <t>2009 STATE HIGHWAY 16</t>
  </si>
  <si>
    <t>78076</t>
  </si>
  <si>
    <t>3962</t>
  </si>
  <si>
    <t>ZAPATA MIDDLE SCHOOL</t>
  </si>
  <si>
    <t>702 E 17th Avenue</t>
  </si>
  <si>
    <t>ZAPATA NORTH ELEMENTARY</t>
  </si>
  <si>
    <t>502 E 17TH AVE</t>
  </si>
  <si>
    <t>2963</t>
  </si>
  <si>
    <t>ZAPATA SOUTH ELEMENTARY SCHOOL</t>
  </si>
  <si>
    <t>500 DELMAR ST</t>
  </si>
  <si>
    <t>Zapata County</t>
  </si>
  <si>
    <t>2969</t>
  </si>
  <si>
    <t>Bee</t>
  </si>
  <si>
    <t>BEE</t>
  </si>
  <si>
    <t>DOBIE INTERMEDIATE SCHOOL</t>
  </si>
  <si>
    <t>SCHERTZ-CIBOLO-UNIVERSAL CITY ISD</t>
  </si>
  <si>
    <t>0009980335</t>
  </si>
  <si>
    <t>395 W BORGFELD RD</t>
  </si>
  <si>
    <t>CIBOLO</t>
  </si>
  <si>
    <t>GUADALUPE</t>
  </si>
  <si>
    <t>78108</t>
  </si>
  <si>
    <t>78109</t>
  </si>
  <si>
    <t>Falls City Elementary School</t>
  </si>
  <si>
    <t>FALLS CITY INDEP SCHOOL DIST</t>
  </si>
  <si>
    <t>0011616117</t>
  </si>
  <si>
    <t>700 North Nelson St</t>
  </si>
  <si>
    <t>Falls City</t>
  </si>
  <si>
    <t>Karnes County</t>
  </si>
  <si>
    <t>78113</t>
  </si>
  <si>
    <t>Falls City High School</t>
  </si>
  <si>
    <t>0011616075</t>
  </si>
  <si>
    <t>FLORESVILLE</t>
  </si>
  <si>
    <t>WILSON</t>
  </si>
  <si>
    <t>78114</t>
  </si>
  <si>
    <t>Bexar</t>
  </si>
  <si>
    <t>1200 5TH ST</t>
  </si>
  <si>
    <t>2009</t>
  </si>
  <si>
    <t>2014</t>
  </si>
  <si>
    <t>FLORESVILLE SOUTH ELEMENTARY SCHOOL</t>
  </si>
  <si>
    <t>FLORESVILLE INDEP SCHOOL DIST</t>
  </si>
  <si>
    <t>0007371867</t>
  </si>
  <si>
    <t>2000 TIGER LN</t>
  </si>
  <si>
    <t>2120</t>
  </si>
  <si>
    <t>FLORESVILLE HIGH SCHOOL</t>
  </si>
  <si>
    <t xml:space="preserve">1813 TIGER LN                                                </t>
  </si>
  <si>
    <t>2197</t>
  </si>
  <si>
    <t>FLORESVILLE MIDDLE SCHOOL</t>
  </si>
  <si>
    <t xml:space="preserve">2601 B Street                                                            </t>
  </si>
  <si>
    <t>2196</t>
  </si>
  <si>
    <t>FLORESVILLE ALTERNATIVE CTR</t>
  </si>
  <si>
    <t>335 ALTERNATIVE LANE</t>
  </si>
  <si>
    <t>NAVARRO INDEP SCHOOL DISTRICT</t>
  </si>
  <si>
    <t>380 LINK ROAD</t>
  </si>
  <si>
    <t>SEGUIN</t>
  </si>
  <si>
    <t>78155</t>
  </si>
  <si>
    <t>NAVARRO INTERMEDIATE SCHOOL</t>
  </si>
  <si>
    <t>588 LINK ROAD</t>
  </si>
  <si>
    <t>NAVARRO HIGH SCHOOL</t>
  </si>
  <si>
    <t>0011795580</t>
  </si>
  <si>
    <t>6350 NORTH STATE HIGHWAY 123</t>
  </si>
  <si>
    <t>1840</t>
  </si>
  <si>
    <t>KARNES CITY HIGH SCHOOL</t>
  </si>
  <si>
    <t>KARNES CITY INDEP SCHOOL DIST</t>
  </si>
  <si>
    <t>400 N HIGHWAY 123</t>
  </si>
  <si>
    <t>KARNES CITY</t>
  </si>
  <si>
    <t>Karnes</t>
  </si>
  <si>
    <t>78118</t>
  </si>
  <si>
    <t>KARNES CITY JR HIGH SCHOOL</t>
  </si>
  <si>
    <t>410 N HIGHWAY 123</t>
  </si>
  <si>
    <t>ROGER E SIDES ELEMENTARY SCH</t>
  </si>
  <si>
    <t>221 N ESPLANADE ST</t>
  </si>
  <si>
    <t>2919</t>
  </si>
  <si>
    <t>KENEDY ELEMENTARY SCHOOL</t>
  </si>
  <si>
    <t>KENEDY INDEP SCHOOL DISTRICT</t>
  </si>
  <si>
    <t>401 FM 719</t>
  </si>
  <si>
    <t>KENEDY</t>
  </si>
  <si>
    <t>KARNES</t>
  </si>
  <si>
    <t>78119</t>
  </si>
  <si>
    <t>KENEDY HIGH SCHOOL</t>
  </si>
  <si>
    <t>KENEDY MIDDLE SCHOOL</t>
  </si>
  <si>
    <t>LA VERNIA</t>
  </si>
  <si>
    <t>78121</t>
  </si>
  <si>
    <t>LA VERNIA JUNIOR HIGH SCHOOL</t>
  </si>
  <si>
    <t>LA VERNIA INDEP SCHOOL DIST</t>
  </si>
  <si>
    <t>0011634623</t>
  </si>
  <si>
    <t>195 BLUEBONNETT ROAD</t>
  </si>
  <si>
    <t>LA VERNIA INTERMEDIATE SCHOOL</t>
  </si>
  <si>
    <t>369 FM 1346 SOUTH</t>
  </si>
  <si>
    <t>LA VERNIA HIGH SCHOOL</t>
  </si>
  <si>
    <t>225 BLUEBONNET RD</t>
  </si>
  <si>
    <t>9554</t>
  </si>
  <si>
    <t>MCQUEENEY ELEMENTARY SCHOOL</t>
  </si>
  <si>
    <t>SEGUIN ISD</t>
  </si>
  <si>
    <t>8860 FM 725</t>
  </si>
  <si>
    <t>MC QUEENEY</t>
  </si>
  <si>
    <t>78123</t>
  </si>
  <si>
    <t>MARION MIDDLE SCHOOL</t>
  </si>
  <si>
    <t>MARION INDEP SCHOOL DISTRICT</t>
  </si>
  <si>
    <t>115 W OTTO</t>
  </si>
  <si>
    <t>78124</t>
  </si>
  <si>
    <t>KRUEGER ELEMENTARY SCHOOL</t>
  </si>
  <si>
    <t>306 S CUNNINGHAM</t>
  </si>
  <si>
    <t>MARION HIGH SCHOOL</t>
  </si>
  <si>
    <t>BULLDOG DRIVE</t>
  </si>
  <si>
    <t>WALNUT SPRINGS ELEMENTARY</t>
  </si>
  <si>
    <t>NEW BRAUNFELS INDEP SCH DIST</t>
  </si>
  <si>
    <t>0011635117</t>
  </si>
  <si>
    <t>1900 S WALNUT AVE</t>
  </si>
  <si>
    <t>NEW BRAUNFELS</t>
  </si>
  <si>
    <t>COMAL</t>
  </si>
  <si>
    <t>78130</t>
  </si>
  <si>
    <t>LAMAR ELEMENTARY</t>
  </si>
  <si>
    <t>0011635034</t>
  </si>
  <si>
    <t>240 N CENTRAL AVE</t>
  </si>
  <si>
    <t>4214</t>
  </si>
  <si>
    <t>SEELE ELEMENTARY SCHOOL</t>
  </si>
  <si>
    <t>0011635406</t>
  </si>
  <si>
    <t>540 HOWARD ST</t>
  </si>
  <si>
    <t>5332</t>
  </si>
  <si>
    <t>CARL SCHURZ ELEMENTARY SCHOOL</t>
  </si>
  <si>
    <t>0011634979</t>
  </si>
  <si>
    <t>633 W COLL ST</t>
  </si>
  <si>
    <t>5622</t>
  </si>
  <si>
    <t>NEW BRAUNFELS MIDDLE SCHOOL</t>
  </si>
  <si>
    <t>0005734215</t>
  </si>
  <si>
    <t>4150 KLEIN MEADOW</t>
  </si>
  <si>
    <t>5753</t>
  </si>
  <si>
    <t>5821</t>
  </si>
  <si>
    <t>LONE STAR ELEMENTARY</t>
  </si>
  <si>
    <t>0011635075</t>
  </si>
  <si>
    <t>2343 W SAN ANTONIO ST</t>
  </si>
  <si>
    <t>6766</t>
  </si>
  <si>
    <t>COUNTY LINE ELEMENTARY</t>
  </si>
  <si>
    <t>0011635240</t>
  </si>
  <si>
    <t>1200 W COUNTY LINE RD</t>
  </si>
  <si>
    <t>8342</t>
  </si>
  <si>
    <t>NEW BRAUNFELS HIGH SCHOOL</t>
  </si>
  <si>
    <t>0011635299</t>
  </si>
  <si>
    <t>2551 LOOP 337</t>
  </si>
  <si>
    <t>8502</t>
  </si>
  <si>
    <t>OAK RUN MIDDLE SCHOOL</t>
  </si>
  <si>
    <t>0011635356</t>
  </si>
  <si>
    <t>415 OAK RUN POINT</t>
  </si>
  <si>
    <t>78132</t>
  </si>
  <si>
    <t>CANYON LAKE</t>
  </si>
  <si>
    <t>NIXON-SMILEY ELEMENTARY SCHOOL</t>
  </si>
  <si>
    <t>NIXON-SMILEY CONS IND SCH DIST</t>
  </si>
  <si>
    <t>0011640307</t>
  </si>
  <si>
    <t xml:space="preserve">500 Anglin St </t>
  </si>
  <si>
    <t xml:space="preserve">Smiley </t>
  </si>
  <si>
    <t>GONZALES</t>
  </si>
  <si>
    <t>78159</t>
  </si>
  <si>
    <t>NIXON</t>
  </si>
  <si>
    <t>78140</t>
  </si>
  <si>
    <t>NIXON-SMILEY HIGH SCHOOL</t>
  </si>
  <si>
    <t>800 RANCHO ROAD</t>
  </si>
  <si>
    <t>NIXON-SMILEY MIDDLE SCHOOL</t>
  </si>
  <si>
    <t xml:space="preserve">800 Rancho Rd </t>
  </si>
  <si>
    <t>Nixon</t>
  </si>
  <si>
    <t>NORDHEIM SCHOOL</t>
  </si>
  <si>
    <t>NORDHEIM INDEP SCHOOL DISTRICT</t>
  </si>
  <si>
    <t>500 N BROADWAY</t>
  </si>
  <si>
    <t>NORDHEIM</t>
  </si>
  <si>
    <t>78141</t>
  </si>
  <si>
    <t>PAWNEE ELEMENTARYJUNIOR HIGH SCHOOL</t>
  </si>
  <si>
    <t>PAWNEE INDEPENDENT SCHOOL DISTRICT</t>
  </si>
  <si>
    <t>0011738416</t>
  </si>
  <si>
    <t>6229 FM 798</t>
  </si>
  <si>
    <t>PAWNEE</t>
  </si>
  <si>
    <t>78145</t>
  </si>
  <si>
    <t>0569</t>
  </si>
  <si>
    <t>PETTUS ELEMENTARY SCHOOL</t>
  </si>
  <si>
    <t>PETTUS INDEP SCHOOL DISTRICT</t>
  </si>
  <si>
    <t>500 BEE ST</t>
  </si>
  <si>
    <t>PETTUS</t>
  </si>
  <si>
    <t>78146</t>
  </si>
  <si>
    <t>PETTUS SECONDARY</t>
  </si>
  <si>
    <t>500 N MAY ST</t>
  </si>
  <si>
    <t>POTH ELEMENTARY SCHOOL</t>
  </si>
  <si>
    <t>POTH INDEP SCHOOL DISTRICT</t>
  </si>
  <si>
    <t>210 BRINKOETER ST</t>
  </si>
  <si>
    <t>POTH</t>
  </si>
  <si>
    <t>Wilson</t>
  </si>
  <si>
    <t>78147</t>
  </si>
  <si>
    <t>Wilson County</t>
  </si>
  <si>
    <t>POTH HIGH SCHOOL</t>
  </si>
  <si>
    <t>506 N DICKSON ST</t>
  </si>
  <si>
    <t>POTH JUNIOR HIGH SCHOOL</t>
  </si>
  <si>
    <t>505 N DICKSON ST</t>
  </si>
  <si>
    <t>UNIVERSAL CITY</t>
  </si>
  <si>
    <t>PO BOX 2217</t>
  </si>
  <si>
    <t>78148</t>
  </si>
  <si>
    <t>1217</t>
  </si>
  <si>
    <t>RANDOLPH HIGH SCHOOL</t>
  </si>
  <si>
    <t>RANDOLPH FIELD SCHOOL DISTRICT</t>
  </si>
  <si>
    <t>0013047998</t>
  </si>
  <si>
    <t>BLDG 1225 RANDOLPH AFB</t>
  </si>
  <si>
    <t>RANDOLPH MIDDLE SCHOOL</t>
  </si>
  <si>
    <t>0013048012</t>
  </si>
  <si>
    <t>RANDOLPH AFB 1225</t>
  </si>
  <si>
    <t>3115</t>
  </si>
  <si>
    <t>3626</t>
  </si>
  <si>
    <t>ROSE GARDEN ELEMENTARY SCHOOL</t>
  </si>
  <si>
    <t>10414 E FM 1518</t>
  </si>
  <si>
    <t>Schertz</t>
  </si>
  <si>
    <t>Guadalupe</t>
  </si>
  <si>
    <t>78154</t>
  </si>
  <si>
    <t>RUNGE ELEMENTARY SCHOOL</t>
  </si>
  <si>
    <t>RUNGE INDEP SCHOOL DISTRICT</t>
  </si>
  <si>
    <t>600 REIFERT STREET</t>
  </si>
  <si>
    <t>RUNGE</t>
  </si>
  <si>
    <t>78151</t>
  </si>
  <si>
    <t>RUNGE HIGH SCHOOL</t>
  </si>
  <si>
    <t>600 REIFERT ST</t>
  </si>
  <si>
    <t>WIEDERSTEIN ELEMENTARY SCHOOL</t>
  </si>
  <si>
    <t>171 BORGFELD ROAD</t>
  </si>
  <si>
    <t>0560</t>
  </si>
  <si>
    <t>LAURA INGALLS WILDER INTERMEDIATE SCHOOL</t>
  </si>
  <si>
    <t>806 SAVANNAH DR</t>
  </si>
  <si>
    <t>SCHERTZ</t>
  </si>
  <si>
    <t>RAY D CORBETT JUNIOR HIGH SCHOOL</t>
  </si>
  <si>
    <t>12000 Ray Corbett DR</t>
  </si>
  <si>
    <t>1818</t>
  </si>
  <si>
    <t>SCHERTZ ELEMENTARY SCHOOL</t>
  </si>
  <si>
    <t>701 CURTISS AVE</t>
  </si>
  <si>
    <t>SAMUEL CLEMENS HIGH SCHOOL</t>
  </si>
  <si>
    <t>1001 ELBEL RD</t>
  </si>
  <si>
    <t>KOENNECKE ELEMENTARY SCHOOL</t>
  </si>
  <si>
    <t>1441 JOE CARRILLO BLVD</t>
  </si>
  <si>
    <t>PATLAN ELEMENTARY SCHOOL</t>
  </si>
  <si>
    <t>2501 BREUSTEDT ST</t>
  </si>
  <si>
    <t>1467</t>
  </si>
  <si>
    <t>BRIESEMEISTER MIDDLE SCHOOL</t>
  </si>
  <si>
    <t>1616 W COURT ST</t>
  </si>
  <si>
    <t>WEINERT ELEMENTARY SCHOOL</t>
  </si>
  <si>
    <t>1112 N HEIDEKE ST</t>
  </si>
  <si>
    <t>SEGUIN HIGH SCHOOL</t>
  </si>
  <si>
    <t>815 LAMAR</t>
  </si>
  <si>
    <t>3913</t>
  </si>
  <si>
    <t>BALL EARLY CHILDHOOD CENTER</t>
  </si>
  <si>
    <t>812 SHANNON AVENUE</t>
  </si>
  <si>
    <t>1567 WEST KINGSBURY STREET</t>
  </si>
  <si>
    <t>118 N BOWIE ST</t>
  </si>
  <si>
    <t>JEFFERSON AVENUE ELEM SCHOOL</t>
  </si>
  <si>
    <t>215 SHORT AVE</t>
  </si>
  <si>
    <t>VOGEL ELEMENTARY SCHOOL</t>
  </si>
  <si>
    <t>16121 FM 725</t>
  </si>
  <si>
    <t>8416</t>
  </si>
  <si>
    <t>STOCKDALE ELEMENTARY SCHOOL</t>
  </si>
  <si>
    <t>STOCKDALE INDEP SCHOOL DIST</t>
  </si>
  <si>
    <t>800 South 6th Street</t>
  </si>
  <si>
    <t>STOCKDALE</t>
  </si>
  <si>
    <t>78160</t>
  </si>
  <si>
    <t>Stockdale</t>
  </si>
  <si>
    <t>STOCKDALE HIGH SCHOOL</t>
  </si>
  <si>
    <t>501 South 6th Street</t>
  </si>
  <si>
    <t>STOCKDALE JUNIOR HIGH SCHOOL</t>
  </si>
  <si>
    <t>600 West Street</t>
  </si>
  <si>
    <t>78201</t>
  </si>
  <si>
    <t>SAN ANTONIO INDEP SCHOOL DIST</t>
  </si>
  <si>
    <t>0011796869</t>
  </si>
  <si>
    <t>3407 CAPITOL AVE</t>
  </si>
  <si>
    <t>MAVERICK ELEMENTARY SCHOOL</t>
  </si>
  <si>
    <t>107 RALEIGH PL</t>
  </si>
  <si>
    <t>WHITTIER MIDDLE SCHOOL</t>
  </si>
  <si>
    <t>2101 EDISON DR</t>
  </si>
  <si>
    <t>1421 CLOWER</t>
  </si>
  <si>
    <t>1915 W OLMOS DR</t>
  </si>
  <si>
    <t>YOUNG WOMENS LEADERSHIP ACADEMY</t>
  </si>
  <si>
    <t>2123 W HUISACHE AVE</t>
  </si>
  <si>
    <t>723 DONALDSON AVE</t>
  </si>
  <si>
    <t>4852</t>
  </si>
  <si>
    <t>WOODLAWN ACADEMY</t>
  </si>
  <si>
    <t>1717 W MAGNOLIA AVE</t>
  </si>
  <si>
    <t>NELSON ELEMENTARY SCHOOL</t>
  </si>
  <si>
    <t>1014 WAVERLY AVE</t>
  </si>
  <si>
    <t>6045</t>
  </si>
  <si>
    <t>BEACON HILL ACADEMY</t>
  </si>
  <si>
    <t>1411 W ASHBY PL</t>
  </si>
  <si>
    <t>BASKIN ELEMENTARY SCHOOL</t>
  </si>
  <si>
    <t>630 CRESTVIEW DR</t>
  </si>
  <si>
    <t>6622</t>
  </si>
  <si>
    <t xml:space="preserve">BOWDEN ACADEMY </t>
  </si>
  <si>
    <t>515 WILLOW</t>
  </si>
  <si>
    <t>78202</t>
  </si>
  <si>
    <t>1255</t>
  </si>
  <si>
    <t>1932</t>
  </si>
  <si>
    <t>1823 NOLAN</t>
  </si>
  <si>
    <t>SKIDMORE</t>
  </si>
  <si>
    <t>78389</t>
  </si>
  <si>
    <t>318 MARTIN LUTHER KING DR</t>
  </si>
  <si>
    <t>78203</t>
  </si>
  <si>
    <t>1738</t>
  </si>
  <si>
    <t>823 S GEVERS ST</t>
  </si>
  <si>
    <t>1841</t>
  </si>
  <si>
    <t>78204</t>
  </si>
  <si>
    <t>2015 S FLORES ST</t>
  </si>
  <si>
    <t>1936</t>
  </si>
  <si>
    <t>2434</t>
  </si>
  <si>
    <t>COLLINS GARDEN ELEM SCHOOL</t>
  </si>
  <si>
    <t>167 HARRIMAN PL</t>
  </si>
  <si>
    <t>2462</t>
  </si>
  <si>
    <t>HARRIS MIDDLE SCHOOL</t>
  </si>
  <si>
    <t>325 PRUITT AVE</t>
  </si>
  <si>
    <t>BURBANK HIGH SCHOOL</t>
  </si>
  <si>
    <t>1002 EDWARDS</t>
  </si>
  <si>
    <t>FOX TECHNICAL HIGH SCHOOL</t>
  </si>
  <si>
    <t>637 N MAIN AVE</t>
  </si>
  <si>
    <t>78205</t>
  </si>
  <si>
    <t>BONHAM ACADEMY</t>
  </si>
  <si>
    <t>925 S SAINT MARYS ST</t>
  </si>
  <si>
    <t>3410</t>
  </si>
  <si>
    <t>ESTRADA ACHIEVEMENT CENTER</t>
  </si>
  <si>
    <t>1112 S ZARZAMORA ST</t>
  </si>
  <si>
    <t>78207</t>
  </si>
  <si>
    <t>IRVING MIDDLE SCHOOL</t>
  </si>
  <si>
    <t>1300 DELGADO ST</t>
  </si>
  <si>
    <t>1473</t>
  </si>
  <si>
    <t>OGDEN ELEMENTARY SCHOOL</t>
  </si>
  <si>
    <t>2215 LEAL ST</t>
  </si>
  <si>
    <t>MARGIL ELEMENTARY SCHOOL</t>
  </si>
  <si>
    <t>601 N LAS MORAS ST</t>
  </si>
  <si>
    <t>2335</t>
  </si>
  <si>
    <t>2215 MORALES ST</t>
  </si>
  <si>
    <t>3829</t>
  </si>
  <si>
    <t>TAFOLLA MIDDLE SCHOOL</t>
  </si>
  <si>
    <t>1303 W DURANGO BLVD</t>
  </si>
  <si>
    <t>LANIER HIGH SCHOOL</t>
  </si>
  <si>
    <t>1514 W DURANGO BLVD</t>
  </si>
  <si>
    <t>3626 W DURANGO BLVD</t>
  </si>
  <si>
    <t>4632</t>
  </si>
  <si>
    <t>2311 SAN LUIS ST</t>
  </si>
  <si>
    <t>4736</t>
  </si>
  <si>
    <t>JT BRACKENRIDGE ELEMENTARY SCHOOL</t>
  </si>
  <si>
    <t>1214 GUADALUPE ST</t>
  </si>
  <si>
    <t>DAVID BARKLEY/FRANCISCO RUIZ ELEMENTARY SCHOOL</t>
  </si>
  <si>
    <t>1111 S. Navidad Street</t>
  </si>
  <si>
    <t>RHODES MIDDLE SCHOOL</t>
  </si>
  <si>
    <t>3000 TAMPICO ST</t>
  </si>
  <si>
    <t>6453</t>
  </si>
  <si>
    <t>COOPER ACADEMY at NAVARRO</t>
  </si>
  <si>
    <t>623 S PECOS LA TRINIDAD</t>
  </si>
  <si>
    <t>BREWER ELEMENTARY SCHOOL</t>
  </si>
  <si>
    <t>906 MERIDA ST</t>
  </si>
  <si>
    <t>6830</t>
  </si>
  <si>
    <t>KING ELEMENTARY SCHOOL</t>
  </si>
  <si>
    <t>1001 CERALVO ST</t>
  </si>
  <si>
    <t>7119</t>
  </si>
  <si>
    <t>STORM ELEMENTARY SCHOOL</t>
  </si>
  <si>
    <t>435 BRADY BLVD</t>
  </si>
  <si>
    <t>8001</t>
  </si>
  <si>
    <t>PERSHING ELEMENTARY SCHOOL</t>
  </si>
  <si>
    <t>600 SANDMEYER ST</t>
  </si>
  <si>
    <t>78208</t>
  </si>
  <si>
    <t>1646</t>
  </si>
  <si>
    <t>78209</t>
  </si>
  <si>
    <t>GARNER MIDDLE SCHOOL</t>
  </si>
  <si>
    <t>NORTH EAST INDEP SCH DISTRICT</t>
  </si>
  <si>
    <t>0001664853</t>
  </si>
  <si>
    <t>4302 HARRY WURZBACH RD</t>
  </si>
  <si>
    <t>2940</t>
  </si>
  <si>
    <t>NORTHWOOD ELEMENTARY SCHOOL</t>
  </si>
  <si>
    <t>519 PIKE RD</t>
  </si>
  <si>
    <t>6049</t>
  </si>
  <si>
    <t>201 PARLAND PL</t>
  </si>
  <si>
    <t>6530</t>
  </si>
  <si>
    <t>78210</t>
  </si>
  <si>
    <t>1010</t>
  </si>
  <si>
    <t>BRACKENRIDGE HIGH SCHOOL</t>
  </si>
  <si>
    <t>400 EAGLELAND DR</t>
  </si>
  <si>
    <t>HERFF ELEMENTARY SCHOOL</t>
  </si>
  <si>
    <t>996 S HACKBERRY</t>
  </si>
  <si>
    <t>1956</t>
  </si>
  <si>
    <t>POE MIDDLE SCHOOL</t>
  </si>
  <si>
    <t>814 ARANSAS AVE</t>
  </si>
  <si>
    <t>2212</t>
  </si>
  <si>
    <t>GREEN ELEMENTARY SCHOOL</t>
  </si>
  <si>
    <t>122 W WHITTIER ST</t>
  </si>
  <si>
    <t>Young Womens Leadership Academy - Primary</t>
  </si>
  <si>
    <t>401 BERKSHIRE AVE</t>
  </si>
  <si>
    <t>635 RIGSBY AVE</t>
  </si>
  <si>
    <t>RIVERSIDE PARK ELEM SCHOOL</t>
  </si>
  <si>
    <t>202 SCHOOL ST</t>
  </si>
  <si>
    <t>1950 RIGSBY AVE</t>
  </si>
  <si>
    <t>4433</t>
  </si>
  <si>
    <t>ELOISE JAPHET ACADEMY</t>
  </si>
  <si>
    <t>314 ASTOR ST</t>
  </si>
  <si>
    <t>STEELE ELEMENTARY SCHOOL</t>
  </si>
  <si>
    <t>722 HAGGIN ST</t>
  </si>
  <si>
    <t>HIGHLANDS HIGH SCHOOL</t>
  </si>
  <si>
    <t>3118 ELGIN AVE</t>
  </si>
  <si>
    <t>MIGUEL CARRILLO ELEMENTARY SCHOOL</t>
  </si>
  <si>
    <t>SOUTH SAN ANTONIO IND SCH DIST</t>
  </si>
  <si>
    <t>0012050332</t>
  </si>
  <si>
    <t>500 PRICE AVE</t>
  </si>
  <si>
    <t>78211</t>
  </si>
  <si>
    <t>1807 CENTENNIAL BLVD</t>
  </si>
  <si>
    <t>934 FLANDERS AVE</t>
  </si>
  <si>
    <t>STONEWALL FLANDERS ELEMENTARY</t>
  </si>
  <si>
    <t>HARLANDALE INDEP SCHOOL DIST</t>
  </si>
  <si>
    <t>804 STONEWALL ST</t>
  </si>
  <si>
    <t>DWIGHT MIDDLE SCHOOL</t>
  </si>
  <si>
    <t>0012050159</t>
  </si>
  <si>
    <t>2454 W SOUTHCROSS BLVD</t>
  </si>
  <si>
    <t>1847</t>
  </si>
  <si>
    <t>78224</t>
  </si>
  <si>
    <t>COLUMBIA HEIGHTS ELEM SCHOOL</t>
  </si>
  <si>
    <t>1610 FITCH AVE</t>
  </si>
  <si>
    <t>ATHENS ELEMENTARY SCHOOL</t>
  </si>
  <si>
    <t>0012050134</t>
  </si>
  <si>
    <t>2707 W GERALD AVE</t>
  </si>
  <si>
    <t>A LEAL JR MIDDLE SCHOOL</t>
  </si>
  <si>
    <t>743 W SOUTHCROSS BLVD</t>
  </si>
  <si>
    <t>COLLIER ELEMENTARY SCHOOL</t>
  </si>
  <si>
    <t>834 W SOUTHCROSS BLVD</t>
  </si>
  <si>
    <t>2745</t>
  </si>
  <si>
    <t>0012050472</t>
  </si>
  <si>
    <t>245 PRICE AVE</t>
  </si>
  <si>
    <t>PALO ALTO ELEMENTARY SCHOOL</t>
  </si>
  <si>
    <t>0012050431</t>
  </si>
  <si>
    <t>1725 PALO ALTO RD</t>
  </si>
  <si>
    <t>4029</t>
  </si>
  <si>
    <t>78212</t>
  </si>
  <si>
    <t>ROGERS ACADEMY</t>
  </si>
  <si>
    <t>620 MCILVAINE</t>
  </si>
  <si>
    <t>EDISON HIGH SCHOOL</t>
  </si>
  <si>
    <t>701 SANTA MONICA</t>
  </si>
  <si>
    <t>1828</t>
  </si>
  <si>
    <t>COTTON ACADEMY</t>
  </si>
  <si>
    <t>1616 BLANCO RD</t>
  </si>
  <si>
    <t>TWAIN MIDDLE SCHOOL</t>
  </si>
  <si>
    <t>2411 SAN PEDRO AVE</t>
  </si>
  <si>
    <t>2833</t>
  </si>
  <si>
    <t>2909</t>
  </si>
  <si>
    <t>3415</t>
  </si>
  <si>
    <t>HAWTHORNE ACADEMY</t>
  </si>
  <si>
    <t>115 W JOSEPHINE ST</t>
  </si>
  <si>
    <t>4125</t>
  </si>
  <si>
    <t>621 W EUCLID AVE</t>
  </si>
  <si>
    <t>518 E MAGNOLIA AVE</t>
  </si>
  <si>
    <t>LARKSPUR ELEMENTARY SCHOOL</t>
  </si>
  <si>
    <t>1802 Larkspur</t>
  </si>
  <si>
    <t>78213</t>
  </si>
  <si>
    <t>1815</t>
  </si>
  <si>
    <t>CASTLE HILLS ELEMENTARY SCHOOL</t>
  </si>
  <si>
    <t>200 LEMONWOOD DR</t>
  </si>
  <si>
    <t>WEST AVENUE PreK Academy</t>
  </si>
  <si>
    <t>3915 WEST AVE</t>
  </si>
  <si>
    <t>3070</t>
  </si>
  <si>
    <t>INTERNATIONAL SCHOOL OF AMERICA</t>
  </si>
  <si>
    <t>1400 JACKSON KELLER RD</t>
  </si>
  <si>
    <t>3206</t>
  </si>
  <si>
    <t>Legacy of Educational Excellence High School</t>
  </si>
  <si>
    <t>JACKSON-KELLER ELEMENTARY SCHOOL</t>
  </si>
  <si>
    <t>1601 JACKSON KELLER RD</t>
  </si>
  <si>
    <t>3231</t>
  </si>
  <si>
    <t>DELLVIEW ELEMENTARY SCHOOL</t>
  </si>
  <si>
    <t>7235 DEWHURST RD</t>
  </si>
  <si>
    <t>ARNOLD ELEMENTARY SCHOOL</t>
  </si>
  <si>
    <t>467 FREILING</t>
  </si>
  <si>
    <t>OLMOS ELEMENTARY SCHOOL</t>
  </si>
  <si>
    <t>1103 ALLENA DR</t>
  </si>
  <si>
    <t>1826 BASSE RD</t>
  </si>
  <si>
    <t>4606</t>
  </si>
  <si>
    <t>211 W MALONE AVE</t>
  </si>
  <si>
    <t>78214</t>
  </si>
  <si>
    <t>MORRILL ELEMENTARY SCHOOL</t>
  </si>
  <si>
    <t>5200 S FLORES ST</t>
  </si>
  <si>
    <t>E H GILBERT ELEMENTARY SCHOOL</t>
  </si>
  <si>
    <t>931 E SOUTHCROSS</t>
  </si>
  <si>
    <t>HARLANDALE HIGH SCHOOL</t>
  </si>
  <si>
    <t>114 E GERALD AVE</t>
  </si>
  <si>
    <t>FRANK TEJEDA ACADEMY</t>
  </si>
  <si>
    <t>12121 SE LOOP 410</t>
  </si>
  <si>
    <t>78221</t>
  </si>
  <si>
    <t>HARLANDALE MIDDLE SCHOOL</t>
  </si>
  <si>
    <t>300 W HUFF AVE</t>
  </si>
  <si>
    <t>2157</t>
  </si>
  <si>
    <t>WRIGHT ELEMENTARY SCHOOL</t>
  </si>
  <si>
    <t>115 E HUFF AVE</t>
  </si>
  <si>
    <t>2230</t>
  </si>
  <si>
    <t>906 MARCH RD</t>
  </si>
  <si>
    <t>HARLANDALE ALTERNATIVE CENTER (HAC)</t>
  </si>
  <si>
    <t>V. M. ADAMS ELEMENTARY SCHOOL</t>
  </si>
  <si>
    <t>135 E SOUTHCROSS BLVD</t>
  </si>
  <si>
    <t>78215</t>
  </si>
  <si>
    <t>ESC Region 20 Fiber Consortium</t>
  </si>
  <si>
    <t>CHURCHILL HIGH SCHOOL</t>
  </si>
  <si>
    <t>12049 BLANCO RD</t>
  </si>
  <si>
    <t>78216</t>
  </si>
  <si>
    <t>2411</t>
  </si>
  <si>
    <t>EISENHOWER MIDDLE SCHOOL</t>
  </si>
  <si>
    <t>8231 BLANCO RD</t>
  </si>
  <si>
    <t>3401</t>
  </si>
  <si>
    <t>HARMONY HILLS ELEM SCHOOL</t>
  </si>
  <si>
    <t>10727 MEMORY LN</t>
  </si>
  <si>
    <t>5744</t>
  </si>
  <si>
    <t>RIDGEVIEW ELEMENTARY SCHOOL</t>
  </si>
  <si>
    <t>8223 MCCULLOUGH AVE</t>
  </si>
  <si>
    <t>6404</t>
  </si>
  <si>
    <t>5703 BLANCO RD</t>
  </si>
  <si>
    <t>NIMITZ MIDDLE SCHOOL</t>
  </si>
  <si>
    <t>5426 BLANCO RD</t>
  </si>
  <si>
    <t>NORTHERN HILLS ELEM SCHOOL</t>
  </si>
  <si>
    <t>13901 HIGGINS RD</t>
  </si>
  <si>
    <t>78217</t>
  </si>
  <si>
    <t>1294</t>
  </si>
  <si>
    <t>ALTERNATIVE HIGH SCHOOL</t>
  </si>
  <si>
    <t>103 W RAMPART DR</t>
  </si>
  <si>
    <t>OAK GROVE ELEMENTARY SCHOOL</t>
  </si>
  <si>
    <t>3250 NACOGDOCHES RD</t>
  </si>
  <si>
    <t>3321</t>
  </si>
  <si>
    <t>CLEAR SPRING ELEMENTARY SCHOOL</t>
  </si>
  <si>
    <t>4311 CLEAR SPRING DR</t>
  </si>
  <si>
    <t>ACADEMY OF CREATIVE EDUCATION</t>
  </si>
  <si>
    <t>3736 PERRIN CENTRAL BLVD BLDG 2</t>
  </si>
  <si>
    <t>ALTERNATIVE MIDDLE SCHOOL</t>
  </si>
  <si>
    <t>REGENCY PLACE ELEMENTARY SCHOOL</t>
  </si>
  <si>
    <t>10222 Broadway</t>
  </si>
  <si>
    <t>2923 MACARTHUR VW</t>
  </si>
  <si>
    <t>SERNA ELEMENTARY SCHOOL</t>
  </si>
  <si>
    <t>2569 NE LOOP 410</t>
  </si>
  <si>
    <t>6082</t>
  </si>
  <si>
    <t>WALZEM ELEMENTARY SCHOOL</t>
  </si>
  <si>
    <t>4618 WALZEM RD</t>
  </si>
  <si>
    <t>78218</t>
  </si>
  <si>
    <t>1609</t>
  </si>
  <si>
    <t>KRUEGER MIDDLE SCHOOL</t>
  </si>
  <si>
    <t>438 LANARK DR</t>
  </si>
  <si>
    <t>ROOSEVELT HIGH SCHOOL</t>
  </si>
  <si>
    <t>5110 WALZEM RD</t>
  </si>
  <si>
    <t>WINDCREST</t>
  </si>
  <si>
    <t>WHITE MIDDLE SCHOOL</t>
  </si>
  <si>
    <t>7800 MIDCROWN DR</t>
  </si>
  <si>
    <t>CAMELOT ELEMENTARY SCHOOL</t>
  </si>
  <si>
    <t>311 Merlin Drive</t>
  </si>
  <si>
    <t>EAST TERRELL HILLS ELEM SCHOOL</t>
  </si>
  <si>
    <t>4415 BLOOMDALE</t>
  </si>
  <si>
    <t>6523 CASCADE PL</t>
  </si>
  <si>
    <t>78219</t>
  </si>
  <si>
    <t>2114</t>
  </si>
  <si>
    <t>3635 BELGIUM LN</t>
  </si>
  <si>
    <t>78220</t>
  </si>
  <si>
    <t>4635 E HOUSTON ST</t>
  </si>
  <si>
    <t>DAVIS MIDDLE SCHOOL</t>
  </si>
  <si>
    <t>4702 E HOUSTON ST</t>
  </si>
  <si>
    <t>1720</t>
  </si>
  <si>
    <t>White ES</t>
  </si>
  <si>
    <t>545 S WW WHITE RD</t>
  </si>
  <si>
    <t>M.L. KING ACADEMY</t>
  </si>
  <si>
    <t>3501 MARTIN LUTHER KING DR</t>
  </si>
  <si>
    <t>2325</t>
  </si>
  <si>
    <t>207 LINCOLNSHIRE DR</t>
  </si>
  <si>
    <t>3114</t>
  </si>
  <si>
    <t>GATES ELEMENTARY SCHOOL</t>
  </si>
  <si>
    <t>510 MORNINGVIEW DR</t>
  </si>
  <si>
    <t>4826 SEABREEZE DR</t>
  </si>
  <si>
    <t>RAYBURN ELEMENTARY SCHOOL</t>
  </si>
  <si>
    <t>635 RAYBURN DR</t>
  </si>
  <si>
    <t>1346</t>
  </si>
  <si>
    <t>CARROLL BELL ELEMENTARY SCHOOL</t>
  </si>
  <si>
    <t>519 W Harding Blvd</t>
  </si>
  <si>
    <t>142 E AMBER ST</t>
  </si>
  <si>
    <t>2454</t>
  </si>
  <si>
    <t>VESTAL ELEMENTARY SCHOOL</t>
  </si>
  <si>
    <t>1102 Cantrell Dr (formerly 1111 W Vestal Pl)</t>
  </si>
  <si>
    <t>MCCOLLUM HIGH SCHOOL</t>
  </si>
  <si>
    <t>500 W FORMOSA BLVD</t>
  </si>
  <si>
    <t>TERRELL WELLS MIDDLE SCHOOL</t>
  </si>
  <si>
    <t>422 W HUTCHINS PL</t>
  </si>
  <si>
    <t>2746</t>
  </si>
  <si>
    <t>KINGSBOROUGH MIDDLE SCHOOL</t>
  </si>
  <si>
    <t>422 E ASHLEY RD</t>
  </si>
  <si>
    <t>GILLETTE ELEMENTARY SCHOOL</t>
  </si>
  <si>
    <t>625 GILLETTE BLVD</t>
  </si>
  <si>
    <t>9131 YETT BLVD</t>
  </si>
  <si>
    <t>LOSOYA MIDDLE SCHOOL</t>
  </si>
  <si>
    <t>SOUTHSIDE INDEP SCHOOL DIST</t>
  </si>
  <si>
    <t>1610 MARTINEZ LOSOYA RD</t>
  </si>
  <si>
    <t>9613</t>
  </si>
  <si>
    <t>SOUTHSIDE HIGH SCHOOL</t>
  </si>
  <si>
    <t>19190 Hwy 281 South #2</t>
  </si>
  <si>
    <t>WILLIAM PEARCE PRIMARY SCHOOL</t>
  </si>
  <si>
    <t>19190 Hwy 281 South #3</t>
  </si>
  <si>
    <t>2277</t>
  </si>
  <si>
    <t>Salado Elementary</t>
  </si>
  <si>
    <t>5020</t>
  </si>
  <si>
    <t>78223</t>
  </si>
  <si>
    <t>HIGHLAND HILLS ELEM SCHOOL</t>
  </si>
  <si>
    <t>734 GLAMIS AVE</t>
  </si>
  <si>
    <t>FORBES ACADEMY</t>
  </si>
  <si>
    <t>2630 SALLY GAY DR</t>
  </si>
  <si>
    <t>ROGERS MIDDLE SCHOOL</t>
  </si>
  <si>
    <t>314 GALWAY ST</t>
  </si>
  <si>
    <t>2820</t>
  </si>
  <si>
    <t>BALL ACADEMY</t>
  </si>
  <si>
    <t>343 KOEHLER CT</t>
  </si>
  <si>
    <t>FOSTER ACADEMY</t>
  </si>
  <si>
    <t>6718 PECAN VALLEY DR</t>
  </si>
  <si>
    <t>SCHENCK ELEMENTARY SCHOOL</t>
  </si>
  <si>
    <t>101 KATE SCHENCK AVE</t>
  </si>
  <si>
    <t>3305</t>
  </si>
  <si>
    <t>SOUTH SAN ANTONIO HIGH SCHOOL</t>
  </si>
  <si>
    <t>0012049904</t>
  </si>
  <si>
    <t>7535 BARLITE BOULEVARD</t>
  </si>
  <si>
    <t>KINDRED ELEMENTARY SCHOOL</t>
  </si>
  <si>
    <t>0012050290</t>
  </si>
  <si>
    <t>7811 KINDRED ST</t>
  </si>
  <si>
    <t>0012050258</t>
  </si>
  <si>
    <t>1919 W HUTCHINS PL</t>
  </si>
  <si>
    <t>1602</t>
  </si>
  <si>
    <t>ABRAHAM KAZEN MIDDLE SCHOOL</t>
  </si>
  <si>
    <t>0012050019</t>
  </si>
  <si>
    <t>1520 GILLETTE BLVD</t>
  </si>
  <si>
    <t>2113</t>
  </si>
  <si>
    <t>78225</t>
  </si>
  <si>
    <t>GRAEBNER ELEMENTARY SCHOOL</t>
  </si>
  <si>
    <t>530 HOOVER AVE</t>
  </si>
  <si>
    <t>78226</t>
  </si>
  <si>
    <t>LOWELL MIDDLE SCHOOL</t>
  </si>
  <si>
    <t>919 THOMPSON PL</t>
  </si>
  <si>
    <t>1417</t>
  </si>
  <si>
    <t>KELLY ELEMENTARY SCHOOL</t>
  </si>
  <si>
    <t>1026 THOMPSON PL</t>
  </si>
  <si>
    <t>PASSMORE ELEMENTARY SCHOOL</t>
  </si>
  <si>
    <t>0013043815</t>
  </si>
  <si>
    <t>570 PINN RD</t>
  </si>
  <si>
    <t>78227</t>
  </si>
  <si>
    <t>1234</t>
  </si>
  <si>
    <t>1509</t>
  </si>
  <si>
    <t>JAY HIGH SCHOOL</t>
  </si>
  <si>
    <t>0013028873</t>
  </si>
  <si>
    <t>7611 MARBACH RD</t>
  </si>
  <si>
    <t>1608</t>
  </si>
  <si>
    <t>MEADOW VILLAGE ELEM SCHOOL</t>
  </si>
  <si>
    <t>0013036132</t>
  </si>
  <si>
    <t>1406 MEADOW WAY DR</t>
  </si>
  <si>
    <t>1658</t>
  </si>
  <si>
    <t>ANSON JONES MIDDLE SCHOOL</t>
  </si>
  <si>
    <t>0013002647</t>
  </si>
  <si>
    <t>1256 PINN RD</t>
  </si>
  <si>
    <t>JOHN GLENN ELEMENTARY SCHOOL</t>
  </si>
  <si>
    <t>0013028857</t>
  </si>
  <si>
    <t>2385 HORAL ST</t>
  </si>
  <si>
    <t>MARY HULL ELEMENTARY SCHOOL</t>
  </si>
  <si>
    <t>0013035381</t>
  </si>
  <si>
    <t>7320 REMUDA DR</t>
  </si>
  <si>
    <t>CABLE ELEMENTARY SCHOOL</t>
  </si>
  <si>
    <t>0013009048</t>
  </si>
  <si>
    <t>1706 PINN RD</t>
  </si>
  <si>
    <t>2907</t>
  </si>
  <si>
    <t>WESTWOOD TERRACE ELEM SCHOOL</t>
  </si>
  <si>
    <t>0013059530</t>
  </si>
  <si>
    <t>2315 Hackamore Ln</t>
  </si>
  <si>
    <t>3439</t>
  </si>
  <si>
    <t>0013031307</t>
  </si>
  <si>
    <t>101 DUMONT DR</t>
  </si>
  <si>
    <t>VALLEY HI ELEMENTARY SCHOOL</t>
  </si>
  <si>
    <t>0013057336</t>
  </si>
  <si>
    <t>8503 RAY ELLISON BLVD</t>
  </si>
  <si>
    <t>RAYBURN MIDDLE SCHOOL</t>
  </si>
  <si>
    <t>0013046560</t>
  </si>
  <si>
    <t>1400 CEDARHURST DR</t>
  </si>
  <si>
    <t>4746</t>
  </si>
  <si>
    <t>2304</t>
  </si>
  <si>
    <t>COLBY GLASS ELEMENTARY SCHOOL</t>
  </si>
  <si>
    <t>0013011382</t>
  </si>
  <si>
    <t>519 CLEARVIEW DR</t>
  </si>
  <si>
    <t>2447</t>
  </si>
  <si>
    <t>EDUARDO VILLARREAL ELEMENTARY SCHOOL</t>
  </si>
  <si>
    <t>0013057666</t>
  </si>
  <si>
    <t>2902 WHITE TAIL DR</t>
  </si>
  <si>
    <t>2749</t>
  </si>
  <si>
    <t>LONGFELLOW MIDDLE SCHOOL</t>
  </si>
  <si>
    <t>1130 E SUNSHINE DR</t>
  </si>
  <si>
    <t>WOODLAWN HILLS ELEM SCHOOL</t>
  </si>
  <si>
    <t>110 W QUILL DR</t>
  </si>
  <si>
    <t>SUL ROSS MIDDLE SCHOOL</t>
  </si>
  <si>
    <t>0013052113</t>
  </si>
  <si>
    <t>3630 CALLAGHAN RD</t>
  </si>
  <si>
    <t>4323</t>
  </si>
  <si>
    <t>GREGRIO ESPARZA ELEMENTARY SCHOOL</t>
  </si>
  <si>
    <t>0013017561</t>
  </si>
  <si>
    <t>5700 HEMPHILL DR</t>
  </si>
  <si>
    <t>HUPPERTZ ELEMENTARY SCHOOL</t>
  </si>
  <si>
    <t>247 BANGOR DR</t>
  </si>
  <si>
    <t>MADISON ELEMENTARY SCHOOL</t>
  </si>
  <si>
    <t>2900 W WOODLAWN AVE</t>
  </si>
  <si>
    <t>FENWICK ELEMENTARY SCHOOL</t>
  </si>
  <si>
    <t>1930 WAVERLY AVE</t>
  </si>
  <si>
    <t>5342</t>
  </si>
  <si>
    <t>MEMORIAL HIGH SCHOOL</t>
  </si>
  <si>
    <t>6155</t>
  </si>
  <si>
    <t>78237</t>
  </si>
  <si>
    <t>HEALTH CAREERS HIGH SCHOOL</t>
  </si>
  <si>
    <t>0013024757</t>
  </si>
  <si>
    <t>4646 HAMILTON WOLFE RD</t>
  </si>
  <si>
    <t>78229</t>
  </si>
  <si>
    <t>3331</t>
  </si>
  <si>
    <t>3370</t>
  </si>
  <si>
    <t>3700</t>
  </si>
  <si>
    <t>HOLMGREEN CENTER</t>
  </si>
  <si>
    <t>0013025481</t>
  </si>
  <si>
    <t>8580 EWING HALSELL DR</t>
  </si>
  <si>
    <t>GLENOAKS ELEMENTARY SCHOOL</t>
  </si>
  <si>
    <t>0013021415</t>
  </si>
  <si>
    <t>5103 NEWCOME DR</t>
  </si>
  <si>
    <t>4924</t>
  </si>
  <si>
    <t>78230</t>
  </si>
  <si>
    <t>HOBBY MIDDLE SCHOOL</t>
  </si>
  <si>
    <t>0013025317</t>
  </si>
  <si>
    <t>11843 VANCE JACKSON RD</t>
  </si>
  <si>
    <t>1441</t>
  </si>
  <si>
    <t>HOWSMAN ELEMENTARY SCHOOL</t>
  </si>
  <si>
    <t>0013025788</t>
  </si>
  <si>
    <t>11431 VANCE JACKSON RD</t>
  </si>
  <si>
    <t>COLONIES NORTH ELEM SCHOOL</t>
  </si>
  <si>
    <t>0013011481</t>
  </si>
  <si>
    <t>9915 NORTHAMPTON DR</t>
  </si>
  <si>
    <t>COLONIAL HILLS ELEM SCHOOL</t>
  </si>
  <si>
    <t>2627 KERRYBROOK CT</t>
  </si>
  <si>
    <t>4534</t>
  </si>
  <si>
    <t>JACKSON MIDDLE SCHOOL</t>
  </si>
  <si>
    <t>4538 VANCE JACKSON RD</t>
  </si>
  <si>
    <t>5325</t>
  </si>
  <si>
    <t>OAK MEADOW ELEMENTARY SCHOOL</t>
  </si>
  <si>
    <t>2800 HUNTERS GREEN ST</t>
  </si>
  <si>
    <t>78231</t>
  </si>
  <si>
    <t>78232</t>
  </si>
  <si>
    <t>HIDDEN FOREST ELEMENTARY SCH</t>
  </si>
  <si>
    <t>802 SILVER SPRUCE ST</t>
  </si>
  <si>
    <t>THOUSAND OAKS ELEMENTARY SCH</t>
  </si>
  <si>
    <t>16080 HENDERSON PASS</t>
  </si>
  <si>
    <t>BRADLEY MIDDLE SCHOOL</t>
  </si>
  <si>
    <t>14819 HEIMER RD</t>
  </si>
  <si>
    <t>COKER ELEMENTARY SCHOOL</t>
  </si>
  <si>
    <t>302 HEIMER RD</t>
  </si>
  <si>
    <t>4887</t>
  </si>
  <si>
    <t>78233</t>
  </si>
  <si>
    <t>WOOD MIDDLE SCHOOL</t>
  </si>
  <si>
    <t>14800 JUDSON RD</t>
  </si>
  <si>
    <t>WOODSTONE ELEMENTARY SCHOOL</t>
  </si>
  <si>
    <t>5602 FOUNTAINWOOD ST</t>
  </si>
  <si>
    <t>EL DORADO ELEMENTARY SCHOOL</t>
  </si>
  <si>
    <t>12634 EL SENDERO ST</t>
  </si>
  <si>
    <t>6317</t>
  </si>
  <si>
    <t>FORT SAM HOUSTON ELEM SCHOOL</t>
  </si>
  <si>
    <t>FORT SAM HOUSTON SCHOOL DIST</t>
  </si>
  <si>
    <t>4351 NURSERY RD</t>
  </si>
  <si>
    <t>78234</t>
  </si>
  <si>
    <t>1402</t>
  </si>
  <si>
    <t>COLE JR-SR HIGH SCHOOL</t>
  </si>
  <si>
    <t>4001 WINANS RD</t>
  </si>
  <si>
    <t>LACKLAND ELEMENTARY SCHOOL</t>
  </si>
  <si>
    <t>LACKLAND INDEP SCHOOL DISTRICT</t>
  </si>
  <si>
    <t>2460 KENLY AVE</t>
  </si>
  <si>
    <t>78236</t>
  </si>
  <si>
    <t>STACEY JR &amp; SR HIGH SCHOOL</t>
  </si>
  <si>
    <t>1824</t>
  </si>
  <si>
    <t>2607</t>
  </si>
  <si>
    <t>3105</t>
  </si>
  <si>
    <t>HENRY B. GONZALEZ ELEMENTARY SCHOOL</t>
  </si>
  <si>
    <t>78238</t>
  </si>
  <si>
    <t>NEFF MIDDLE SCHOOL</t>
  </si>
  <si>
    <t>0013043831</t>
  </si>
  <si>
    <t>5227 EVERS RD</t>
  </si>
  <si>
    <t>0013044979</t>
  </si>
  <si>
    <t>6003 THUNDER DR</t>
  </si>
  <si>
    <t>3448</t>
  </si>
  <si>
    <t>6500 INGRAM RD</t>
  </si>
  <si>
    <t>3932</t>
  </si>
  <si>
    <t>HOLMES HIGH SCHOOL</t>
  </si>
  <si>
    <t>0013025473</t>
  </si>
  <si>
    <t>BASTROP</t>
  </si>
  <si>
    <t>DOLORES LINTON ELEMENTARY SCHOOL</t>
  </si>
  <si>
    <t>0013032529</t>
  </si>
  <si>
    <t>2103 OAKHILL RD</t>
  </si>
  <si>
    <t>4908</t>
  </si>
  <si>
    <t>78239</t>
  </si>
  <si>
    <t>WINDCREST ELEMENTARY SCHOOL</t>
  </si>
  <si>
    <t>465 FAIRCREST DR</t>
  </si>
  <si>
    <t>2448</t>
  </si>
  <si>
    <t>MONTGOMERY ELEM SCHOOL</t>
  </si>
  <si>
    <t>7047 MONTGOMERY</t>
  </si>
  <si>
    <t>3322</t>
  </si>
  <si>
    <t>78240</t>
  </si>
  <si>
    <t>OAK HILLS TERRACE ELEM SCHOOL</t>
  </si>
  <si>
    <t>0013042015</t>
  </si>
  <si>
    <t>5710 CARY GRANT DR</t>
  </si>
  <si>
    <t>2444</t>
  </si>
  <si>
    <t>0013055231</t>
  </si>
  <si>
    <t>6450 PEMBROKE RD</t>
  </si>
  <si>
    <t>EARL RUDDER MIDDLE SCHOOL</t>
  </si>
  <si>
    <t>0013047766</t>
  </si>
  <si>
    <t>6558 HORN BLVD</t>
  </si>
  <si>
    <t>0013035241</t>
  </si>
  <si>
    <t>8000 LOBO LN</t>
  </si>
  <si>
    <t>2645</t>
  </si>
  <si>
    <t>LEON VALLEY ELEMENTARY SCHOOL</t>
  </si>
  <si>
    <t>0013032073</t>
  </si>
  <si>
    <t>7111 HUEBNER RD</t>
  </si>
  <si>
    <t>3121</t>
  </si>
  <si>
    <t>MCDERMOTT ELEMENTARY SCHOOL</t>
  </si>
  <si>
    <t>0013035837</t>
  </si>
  <si>
    <t>5111 USAA BLVD</t>
  </si>
  <si>
    <t>78242</t>
  </si>
  <si>
    <t>FRANK MADLA ELEMENTARY</t>
  </si>
  <si>
    <t>0012050514</t>
  </si>
  <si>
    <t>6100 ROYALGATE DR</t>
  </si>
  <si>
    <t>1133</t>
  </si>
  <si>
    <t>FIVE PALMS ELEMENTARY SCHOOL</t>
  </si>
  <si>
    <t>0012050191</t>
  </si>
  <si>
    <t>7138 FIVE PALMS DR</t>
  </si>
  <si>
    <t>NEIL ARMSTRONG ELEMENTARY SCHOOL</t>
  </si>
  <si>
    <t>0012050381</t>
  </si>
  <si>
    <t>7111 APPLE VALLEY DR</t>
  </si>
  <si>
    <t>ALAN B SHEPARD MIDDLE SCHOOL</t>
  </si>
  <si>
    <t>0012050076</t>
  </si>
  <si>
    <t>5558 RAY ELLISON BLVD</t>
  </si>
  <si>
    <t>EDMUND CODY ELEMENTARY SCHOOL</t>
  </si>
  <si>
    <t>0013016837</t>
  </si>
  <si>
    <t>10403 DUGAS DR</t>
  </si>
  <si>
    <t>78245</t>
  </si>
  <si>
    <t>1037</t>
  </si>
  <si>
    <t>NORTHSIDE ALTERNATIVE HIGH SCHOOL</t>
  </si>
  <si>
    <t>0013002308</t>
  </si>
  <si>
    <t>144 HUNT LN</t>
  </si>
  <si>
    <t>1102</t>
  </si>
  <si>
    <t>E M PEASE MIDDLE SCHOOL</t>
  </si>
  <si>
    <t>0013043963</t>
  </si>
  <si>
    <t>201 HUNT LN</t>
  </si>
  <si>
    <t>ADAMS HILL ELEMENTARY SCHOOL</t>
  </si>
  <si>
    <t>0013001789</t>
  </si>
  <si>
    <t>9627 ADAMS HL</t>
  </si>
  <si>
    <t>FOX RUN ELEMENTARY SCHOOL</t>
  </si>
  <si>
    <t>6111 FOX CREEK ST</t>
  </si>
  <si>
    <t>78247</t>
  </si>
  <si>
    <t>1154</t>
  </si>
  <si>
    <t>LONGS CREEK ELEMENTARY SCHOOL</t>
  </si>
  <si>
    <t>15806 OCONNOR RD</t>
  </si>
  <si>
    <t>5005 STAHL RD</t>
  </si>
  <si>
    <t>STAHL ELEMENTARY SCHOOL</t>
  </si>
  <si>
    <t>5222 STAHL RD</t>
  </si>
  <si>
    <t>DRISCOLL MIDDLE SCHOOL</t>
  </si>
  <si>
    <t>17150 JONES MALTSBERGER RD</t>
  </si>
  <si>
    <t>REDLAND OAKS ELEMENTARY SCHOOL</t>
  </si>
  <si>
    <t>16650 REDLAND RD</t>
  </si>
  <si>
    <t>4400</t>
  </si>
  <si>
    <t>HUEBNER ROAD ELEMENTARY SCHOOL</t>
  </si>
  <si>
    <t>16311 HUEBNER RD</t>
  </si>
  <si>
    <t>78248</t>
  </si>
  <si>
    <t>1696</t>
  </si>
  <si>
    <t>LOCKE HILL ELEMENTARY SCHOOL</t>
  </si>
  <si>
    <t>0013032727</t>
  </si>
  <si>
    <t>5050 DE ZAVALA RD</t>
  </si>
  <si>
    <t>78249</t>
  </si>
  <si>
    <t>2025</t>
  </si>
  <si>
    <t>0013010830</t>
  </si>
  <si>
    <t>5150 DE ZAVALA RD</t>
  </si>
  <si>
    <t>2027</t>
  </si>
  <si>
    <t>0013006218</t>
  </si>
  <si>
    <t>6614 SPRING TIME ST</t>
  </si>
  <si>
    <t>STINSON MIDDLE SCHOOL</t>
  </si>
  <si>
    <t>0013051842</t>
  </si>
  <si>
    <t>13200 SKYHAWK DR</t>
  </si>
  <si>
    <t>SCOBEE ELEMENTARY SCHOOL</t>
  </si>
  <si>
    <t>0013049598</t>
  </si>
  <si>
    <t>11223 CEDAR PARK</t>
  </si>
  <si>
    <t>4288</t>
  </si>
  <si>
    <t>COKE STEVENSON MIDDLE SCHOOL</t>
  </si>
  <si>
    <t>0013051800</t>
  </si>
  <si>
    <t>8403 TEZEL RD</t>
  </si>
  <si>
    <t>78254</t>
  </si>
  <si>
    <t>BRAUN STATION ELEM SCHOOL</t>
  </si>
  <si>
    <t>0013006515</t>
  </si>
  <si>
    <t>8631 TEZEL RD</t>
  </si>
  <si>
    <t>2237</t>
  </si>
  <si>
    <t>BRAUCHLE ELEMENTARY SCHOOL</t>
  </si>
  <si>
    <t>0013006507</t>
  </si>
  <si>
    <t>8555 BOWENS CROSSING ST</t>
  </si>
  <si>
    <t>78250</t>
  </si>
  <si>
    <t>NORTHWEST CROSSING ELEM SCHOOL</t>
  </si>
  <si>
    <t>0013040928</t>
  </si>
  <si>
    <t>10255 DOVER RDG</t>
  </si>
  <si>
    <t>FERNANDEZ ELEMENTARY SCHOOL</t>
  </si>
  <si>
    <t>0013019088</t>
  </si>
  <si>
    <t>6845 RIDGEBROOK ST</t>
  </si>
  <si>
    <t>KNOWLTON ELEMENTARY SCHOOL</t>
  </si>
  <si>
    <t>0013030556</t>
  </si>
  <si>
    <t>9500 TIMBER PATH</t>
  </si>
  <si>
    <t>3973</t>
  </si>
  <si>
    <t>TIMBERWILDE ELEMENTARY SCHOOL</t>
  </si>
  <si>
    <t>0013055413</t>
  </si>
  <si>
    <t>8838 TIMBERWILDE ST</t>
  </si>
  <si>
    <t>4330</t>
  </si>
  <si>
    <t>0013017207</t>
  </si>
  <si>
    <t>8885 HEATH CIRCLE DR</t>
  </si>
  <si>
    <t>H B ZACHRY MIDDLE SCHOOL</t>
  </si>
  <si>
    <t>0013062112</t>
  </si>
  <si>
    <t>9410 TIMBER PATH</t>
  </si>
  <si>
    <t>4921</t>
  </si>
  <si>
    <t>CARLOS COON ELEMENTARY SCHOOL</t>
  </si>
  <si>
    <t>0013009485</t>
  </si>
  <si>
    <t>3110 TIMBER VIEW DR</t>
  </si>
  <si>
    <t>78251</t>
  </si>
  <si>
    <t>EVERS ELEMENTARY SCHOOL</t>
  </si>
  <si>
    <t>0013017736</t>
  </si>
  <si>
    <t>1715 RICHLAND HILLS DR</t>
  </si>
  <si>
    <t>2978</t>
  </si>
  <si>
    <t>JORDAN MIDDLE SCHOOL</t>
  </si>
  <si>
    <t>0013115902</t>
  </si>
  <si>
    <t>1725 RICHLAND HILLS DR</t>
  </si>
  <si>
    <t>SOUTHWEST INDEP SCHOOL DIST</t>
  </si>
  <si>
    <t>5830 Old Pearsall Rd</t>
  </si>
  <si>
    <t>BIG COUNTRY ELEMENTARY SCHOOL</t>
  </si>
  <si>
    <t>2250 PUE RD</t>
  </si>
  <si>
    <t>BOB HOPE ELEMENTARY SCHOOL</t>
  </si>
  <si>
    <t>0015322951</t>
  </si>
  <si>
    <t>3022 Reforma Dr</t>
  </si>
  <si>
    <t>CHRISTA MCAULIFFE MIDDLE SCHOOL</t>
  </si>
  <si>
    <t>9390 SW Loop 410</t>
  </si>
  <si>
    <t>ELM CREEK ELEMENTARY</t>
  </si>
  <si>
    <t>11535 PEARSALL RD</t>
  </si>
  <si>
    <t>78002</t>
  </si>
  <si>
    <t>HIDDEN COVE ELEMENTARY SCHOOL</t>
  </si>
  <si>
    <t>0015323009</t>
  </si>
  <si>
    <t>5102 TRADING POST DR</t>
  </si>
  <si>
    <t>3100</t>
  </si>
  <si>
    <t>RONALD MCNAIR MIDDLE SCHOOL</t>
  </si>
  <si>
    <t>11553 PEARSALL RD</t>
  </si>
  <si>
    <t>SKY HARBOUR ELEMENTARY SCHOOL</t>
  </si>
  <si>
    <t>5902 FISHERS BEND ST</t>
  </si>
  <si>
    <t>11916 DRAGON LN</t>
  </si>
  <si>
    <t>11960 DRAGON LANE</t>
  </si>
  <si>
    <t>Sun Valley Elementary School</t>
  </si>
  <si>
    <t>6803 SW LOOP 410</t>
  </si>
  <si>
    <t>TAFT HIGH SCHOOL</t>
  </si>
  <si>
    <t>0013054739</t>
  </si>
  <si>
    <t>11600 Culebra Rd.</t>
  </si>
  <si>
    <t>78253</t>
  </si>
  <si>
    <t>GALM ELEMENTARY SCHOOL</t>
  </si>
  <si>
    <t>0013020847</t>
  </si>
  <si>
    <t>1454 SAXONHILL DR</t>
  </si>
  <si>
    <t>78255</t>
  </si>
  <si>
    <t>LEON SPRINGS ELEMENTARY SCHOOL</t>
  </si>
  <si>
    <t>0013032065</t>
  </si>
  <si>
    <t>23881 W IH 10</t>
  </si>
  <si>
    <t>78257</t>
  </si>
  <si>
    <t>1157</t>
  </si>
  <si>
    <t>STONE OAK ELEMENTARY SCHOOL</t>
  </si>
  <si>
    <t>21045 CRESCENT OAKS</t>
  </si>
  <si>
    <t>78258</t>
  </si>
  <si>
    <t>ENCINO PARK ELEMENTARY SCHOOL</t>
  </si>
  <si>
    <t>2550 ENCINO RIO</t>
  </si>
  <si>
    <t>78259</t>
  </si>
  <si>
    <t>2031</t>
  </si>
  <si>
    <t>3430</t>
  </si>
  <si>
    <t>0090</t>
  </si>
  <si>
    <t>1 COYOTE TRL</t>
  </si>
  <si>
    <t>Jim Wells</t>
  </si>
  <si>
    <t>JIM WELLS</t>
  </si>
  <si>
    <t xml:space="preserve">  </t>
  </si>
  <si>
    <t>SAN PATRICIO</t>
  </si>
  <si>
    <t>San Patricio</t>
  </si>
  <si>
    <t>Nueces</t>
  </si>
  <si>
    <t>DUVAL</t>
  </si>
  <si>
    <t>Ben Bolt</t>
  </si>
  <si>
    <t>BRUNI HIGH SCHOOL</t>
  </si>
  <si>
    <t>WEBB CONSOL INDEP SCHOOL DIST</t>
  </si>
  <si>
    <t>0012697918</t>
  </si>
  <si>
    <t>619 AVENUE F</t>
  </si>
  <si>
    <t>BRUNI</t>
  </si>
  <si>
    <t>78344</t>
  </si>
  <si>
    <t>BRUNI MIDDLE SCHOOL</t>
  </si>
  <si>
    <t>OILTON ELEMENTARY SCHOOL</t>
  </si>
  <si>
    <t>BONITA ST</t>
  </si>
  <si>
    <t>OILTON</t>
  </si>
  <si>
    <t>78371</t>
  </si>
  <si>
    <t>FALFURRIAS</t>
  </si>
  <si>
    <t>78355</t>
  </si>
  <si>
    <t>LA GLORIA ELEMENTARY SCHOOL</t>
  </si>
  <si>
    <t>LA GLORIA INDEP SCHOOL DIST</t>
  </si>
  <si>
    <t>RR 1 BOX 87C</t>
  </si>
  <si>
    <t>Brooks County</t>
  </si>
  <si>
    <t>9606</t>
  </si>
  <si>
    <t>FREER HIGH SCHOOL</t>
  </si>
  <si>
    <t>FREER INDEP SCHOOL DISTRICT</t>
  </si>
  <si>
    <t>905 S. NORTON  AVE.</t>
  </si>
  <si>
    <t>FREER</t>
  </si>
  <si>
    <t>Duval</t>
  </si>
  <si>
    <t>78357</t>
  </si>
  <si>
    <t>FREER JUNIOR HIGH SCHOOL</t>
  </si>
  <si>
    <t>603 S. Norton Ave</t>
  </si>
  <si>
    <t>NORMAN THOMAS ELEM SCHOOL</t>
  </si>
  <si>
    <t>1301 S. Norton Ave</t>
  </si>
  <si>
    <t>GREGORY-PORTLAND JUNIOR HIGH SCHOOL</t>
  </si>
  <si>
    <t>GREGORY-PORTLAND IND SCH DIST</t>
  </si>
  <si>
    <t>4600 WILDCAT DR</t>
  </si>
  <si>
    <t>PORTLAND</t>
  </si>
  <si>
    <t>78374</t>
  </si>
  <si>
    <t>GREGORY</t>
  </si>
  <si>
    <t>78359</t>
  </si>
  <si>
    <t>308 N. Gregory Ave.</t>
  </si>
  <si>
    <t>BLASCHKE-SHELDON SCHOOL</t>
  </si>
  <si>
    <t>INGLESIDE ISD</t>
  </si>
  <si>
    <t>2426 MUSTANG DRIVE</t>
  </si>
  <si>
    <t>INGLESIDE</t>
  </si>
  <si>
    <t>78362</t>
  </si>
  <si>
    <t>INGLESIDE PRIMARY SCHOOL</t>
  </si>
  <si>
    <t>0001668920</t>
  </si>
  <si>
    <t>2100 Achievement Blvd</t>
  </si>
  <si>
    <t>INGLESIDE HIGH SCHOOL</t>
  </si>
  <si>
    <t>2807 MUSTANG DRIVE</t>
  </si>
  <si>
    <t>LEON TAYLOR JR HIGH SCHOOL</t>
  </si>
  <si>
    <t>2739 MUSTANG DRIVE</t>
  </si>
  <si>
    <t>SANTA GERTRUDIS ACADEMY HIGH SCHOOL</t>
  </si>
  <si>
    <t>SANTA GERTRUDIS INDEP SCH DIST</t>
  </si>
  <si>
    <t>1055 W SANTA GERTRUDIS</t>
  </si>
  <si>
    <t>KINGSVILLE</t>
  </si>
  <si>
    <t>Kleberg</t>
  </si>
  <si>
    <t>78363</t>
  </si>
  <si>
    <t>KLEBERG</t>
  </si>
  <si>
    <t>KINGSVILLE INDEPENDENT SCHOOL DISTRICT</t>
  </si>
  <si>
    <t>1111 E AILSIE AVE</t>
  </si>
  <si>
    <t>6811</t>
  </si>
  <si>
    <t>78364</t>
  </si>
  <si>
    <t>KLEBERG ELEMENTARY SCHOOL</t>
  </si>
  <si>
    <t>900 N 6TH ST</t>
  </si>
  <si>
    <t>3758</t>
  </si>
  <si>
    <t>GILLETT INTERMEDIATE SCHOOL</t>
  </si>
  <si>
    <t>1007 NORTH 17TH ST</t>
  </si>
  <si>
    <t>915 S ARMSTRONG AVE</t>
  </si>
  <si>
    <t>5786</t>
  </si>
  <si>
    <t>HARREL ELEMENTARY SCHOOL</t>
  </si>
  <si>
    <t>925 W JOHNSTON AVE</t>
  </si>
  <si>
    <t>HARVEY ELEMENTARY SCHOOL</t>
  </si>
  <si>
    <t>1301 E KENEDY AVE</t>
  </si>
  <si>
    <t>5941</t>
  </si>
  <si>
    <t>RICARDO ELEMENTARY SCHOOL</t>
  </si>
  <si>
    <t>RICARDO INDEPEPENDENT SCHOOL DISTRICT</t>
  </si>
  <si>
    <t>138 W COUNTY ROAD 2160</t>
  </si>
  <si>
    <t>8815</t>
  </si>
  <si>
    <t>H.M. KING HIGH SCHOOL</t>
  </si>
  <si>
    <t>2210 S BRAHMA BLVD</t>
  </si>
  <si>
    <t>SANTA GERTRUDIS ELEM SCHOOL</t>
  </si>
  <si>
    <t>803 SANTA ROSA</t>
  </si>
  <si>
    <t>Kleberg County</t>
  </si>
  <si>
    <t>KEYS ACADEMY</t>
  </si>
  <si>
    <t>MATHIS HIGH SCHOOL</t>
  </si>
  <si>
    <t>MATHIS INDEP SCHOOL DISTRICT</t>
  </si>
  <si>
    <t>1615 E SAN PATRICIO AVE</t>
  </si>
  <si>
    <t>MATHIS</t>
  </si>
  <si>
    <t>78368</t>
  </si>
  <si>
    <t>4543</t>
  </si>
  <si>
    <t>San Patricio County</t>
  </si>
  <si>
    <t>MATHIS INTERMEDIATE SCHOOL</t>
  </si>
  <si>
    <t>550 E San Patricio Ave</t>
  </si>
  <si>
    <t>MATHIS MIDDLE SCHOOL</t>
  </si>
  <si>
    <t>1627 E SAN PATRICIO AVE</t>
  </si>
  <si>
    <t>MATHIS LEARNING CENTER</t>
  </si>
  <si>
    <t>516 E ST MARY ST</t>
  </si>
  <si>
    <t>ODEM ELEMENTARY SCHOOL</t>
  </si>
  <si>
    <t>ODEM-EDROY INDEPENDENT SCHOOL DISTRICT</t>
  </si>
  <si>
    <t>1 OWL SQ</t>
  </si>
  <si>
    <t>ODEM</t>
  </si>
  <si>
    <t>78370</t>
  </si>
  <si>
    <t>4388</t>
  </si>
  <si>
    <t>ODEM HIGH SCHOOL</t>
  </si>
  <si>
    <t>ODEM JUNIOR HIGH SCHOOL</t>
  </si>
  <si>
    <t>ORANGE GROVE</t>
  </si>
  <si>
    <t>78372</t>
  </si>
  <si>
    <t>0534</t>
  </si>
  <si>
    <t>ORANGE GROVE HIGH SCHOOL</t>
  </si>
  <si>
    <t>ORANGE GROVE INDEP SCHOOL DIST</t>
  </si>
  <si>
    <t>701 S REYNOLDS</t>
  </si>
  <si>
    <t>ORANGE GROVE INTERMEDIATE SCHOOL</t>
  </si>
  <si>
    <t>506 S. DIBRELL</t>
  </si>
  <si>
    <t>ORANGE GROVE JR HIGH SCHOOL</t>
  </si>
  <si>
    <t>600 THEIL ST</t>
  </si>
  <si>
    <t>ORANGE GROVE PRIMARY SCHOOL</t>
  </si>
  <si>
    <t>205 DAHME AVE</t>
  </si>
  <si>
    <t>BRUNDRETT MIDDLE SCHOOL</t>
  </si>
  <si>
    <t>PORT ARANSAS SCHOOL DISTRICT</t>
  </si>
  <si>
    <t>100 S STATION ST</t>
  </si>
  <si>
    <t>PORT ARANSAS</t>
  </si>
  <si>
    <t>78373</t>
  </si>
  <si>
    <t>OLSEN ELEMENTARY SCHOOL</t>
  </si>
  <si>
    <t>PORT ARANSAS HIGH SCHOOL</t>
  </si>
  <si>
    <t>EAST CLIFF ELEMENTARY SCHOOL</t>
  </si>
  <si>
    <t>200 FULTON PL</t>
  </si>
  <si>
    <t>1326</t>
  </si>
  <si>
    <t>T.M. CLARK ELEMENTARY</t>
  </si>
  <si>
    <t>2250 MEMORIAL PKWY</t>
  </si>
  <si>
    <t>2908</t>
  </si>
  <si>
    <t>4015 Moore Avenue</t>
  </si>
  <si>
    <t>PREMONT</t>
  </si>
  <si>
    <t>78375</t>
  </si>
  <si>
    <t>PREMONT EARLY COLLEGE ACADEMY</t>
  </si>
  <si>
    <t>PREMONT INDEP SCHOOL DISTRICT</t>
  </si>
  <si>
    <t>0014204309</t>
  </si>
  <si>
    <t>608 S. Dolores Street</t>
  </si>
  <si>
    <t>PREMONT COLLEGIATE HIGH SCHOOL</t>
  </si>
  <si>
    <t>400 S ELAINE ST</t>
  </si>
  <si>
    <t>RAMIREZ ELEMENTARY SCHOOL</t>
  </si>
  <si>
    <t>RAMIREZ COMMON SCHOOL DISTRICT</t>
  </si>
  <si>
    <t>10492 SCHOOL ST</t>
  </si>
  <si>
    <t>REALITOS</t>
  </si>
  <si>
    <t>78376</t>
  </si>
  <si>
    <t>REFUGIO HIGH SCHOOL</t>
  </si>
  <si>
    <t>REFUGIO INDEP SCHOOL DISTRICT</t>
  </si>
  <si>
    <t>212 W VANCE ST</t>
  </si>
  <si>
    <t>78377</t>
  </si>
  <si>
    <t xml:space="preserve">REFUGIO JUNIOR HIGH </t>
  </si>
  <si>
    <t>REFUGIO ELEMENTARY SCHOOL</t>
  </si>
  <si>
    <t>607 CROCKETT ST</t>
  </si>
  <si>
    <t>KAUFER HIGH SCHOOL</t>
  </si>
  <si>
    <t>RIVIERA INDEP SCHOOL DISTRICT</t>
  </si>
  <si>
    <t>203 SEAHAWK DR</t>
  </si>
  <si>
    <t>RIVIERA</t>
  </si>
  <si>
    <t>78379</t>
  </si>
  <si>
    <t>NANNY ELEMENTARY SCHOOL</t>
  </si>
  <si>
    <t>ROBSTOWN EARLY COLLEGE HIGH SCHOOL</t>
  </si>
  <si>
    <t>ROBSTOWN INDEP SCHOOL DISTRICT</t>
  </si>
  <si>
    <t>609 HIGHWAY 44</t>
  </si>
  <si>
    <t>ROBSTOWN</t>
  </si>
  <si>
    <t>78380</t>
  </si>
  <si>
    <t>SALAZAR CROSSROADS ACADEMY</t>
  </si>
  <si>
    <t>701 N. First Street</t>
  </si>
  <si>
    <t>SOLOMON P ORTIZ INTERMEDIATE SCHOOL</t>
  </si>
  <si>
    <t>208 E AVENUE H</t>
  </si>
  <si>
    <t>2728</t>
  </si>
  <si>
    <t>SEALE JUNIOR HIGH SCHOOL</t>
  </si>
  <si>
    <t>401 E AVENUE G</t>
  </si>
  <si>
    <t>2701</t>
  </si>
  <si>
    <t>SAN PEDRO ELEMENTARY SCHOOL</t>
  </si>
  <si>
    <t>800 W AVENUE D</t>
  </si>
  <si>
    <t>LOTSPEICH ELEMENTARY SCHOOL</t>
  </si>
  <si>
    <t>1000 RUBEN CHAVEZ RD</t>
  </si>
  <si>
    <t>BERNARDA JAIME JR HIGH SCHOOL</t>
  </si>
  <si>
    <t>SAN DIEGO INDEP SCHOOL DIST</t>
  </si>
  <si>
    <t>0012726956</t>
  </si>
  <si>
    <t>609 W LABBE ST</t>
  </si>
  <si>
    <t>SAN DIEGO</t>
  </si>
  <si>
    <t>78384</t>
  </si>
  <si>
    <t>SAN DIEGO ARCHIE PARR BUILDING</t>
  </si>
  <si>
    <t>0012726949</t>
  </si>
  <si>
    <t>SAN DIEGO HIGH SCHOOL</t>
  </si>
  <si>
    <t>0012726964</t>
  </si>
  <si>
    <t>SARITA ELEMENTARY SCHOOL</t>
  </si>
  <si>
    <t>KENEDY COUNTY COMMON SCHOOL DISTRICT</t>
  </si>
  <si>
    <t>150 E. LA PARRA AVE</t>
  </si>
  <si>
    <t>SARITA</t>
  </si>
  <si>
    <t>Kenedy</t>
  </si>
  <si>
    <t>78385</t>
  </si>
  <si>
    <t>WELDER ELEMENTARY SCHOOL</t>
  </si>
  <si>
    <t>SINTON INDEPENDENT SCHOOL DISTRICT</t>
  </si>
  <si>
    <t>0005921127</t>
  </si>
  <si>
    <t>901 HAMILTON ST.</t>
  </si>
  <si>
    <t>SINTON</t>
  </si>
  <si>
    <t>78387</t>
  </si>
  <si>
    <t>SINTON HIGH SCHOOL</t>
  </si>
  <si>
    <t>400 N PIRATE BLVD</t>
  </si>
  <si>
    <t>DAVE ODEM LEARNING CENTER</t>
  </si>
  <si>
    <t>800 E SINTON ST</t>
  </si>
  <si>
    <t>E. MERLE SMITH MIDDLE SCHOOL</t>
  </si>
  <si>
    <t>1000 S SAN PATRICIO ST</t>
  </si>
  <si>
    <t>3506</t>
  </si>
  <si>
    <t>SKIDMORE-TYNAN ELEM SCHOOL</t>
  </si>
  <si>
    <t>SKIDMORE-TYNAN SCHOOL DISTRICT</t>
  </si>
  <si>
    <t>325 Bobcat Trail</t>
  </si>
  <si>
    <t>SKIDMORE-TYNAN HIGH SCHOOL</t>
  </si>
  <si>
    <t>213 W. Walton</t>
  </si>
  <si>
    <t>SKIDMORE-TYNAN JR HIGH SCHOOL</t>
  </si>
  <si>
    <t>201 N. 8th St.</t>
  </si>
  <si>
    <t>TAFT</t>
  </si>
  <si>
    <t>78390</t>
  </si>
  <si>
    <t>TAFT JUNIOR HIGH</t>
  </si>
  <si>
    <t>TAFT INDEP SCHOOL DISTRICT</t>
  </si>
  <si>
    <t>1150 GREGORY STREET</t>
  </si>
  <si>
    <t>727 MCINTYRE AVE</t>
  </si>
  <si>
    <t>2903</t>
  </si>
  <si>
    <t>502 RINCON RD</t>
  </si>
  <si>
    <t>2929</t>
  </si>
  <si>
    <t>CORPUS CHRISTI</t>
  </si>
  <si>
    <t>78401</t>
  </si>
  <si>
    <t>78405</t>
  </si>
  <si>
    <t>WEST OSO HIGH SCHOOL</t>
  </si>
  <si>
    <t>WEST OSO INDEP SCHOOL DISTRICT</t>
  </si>
  <si>
    <t>754 Flato Rd</t>
  </si>
  <si>
    <t>78410</t>
  </si>
  <si>
    <t>78411</t>
  </si>
  <si>
    <t>1821</t>
  </si>
  <si>
    <t>78413</t>
  </si>
  <si>
    <t>3638</t>
  </si>
  <si>
    <t>78415</t>
  </si>
  <si>
    <t>STUDENT SUPPORT CENTER</t>
  </si>
  <si>
    <t>78416</t>
  </si>
  <si>
    <t>LONDON ELEMENTARY SCHOOL</t>
  </si>
  <si>
    <t>LONDON INDEP SCHOOL DISTRICT</t>
  </si>
  <si>
    <t>1306 FM 43</t>
  </si>
  <si>
    <t>9774</t>
  </si>
  <si>
    <t>9715</t>
  </si>
  <si>
    <t>1416</t>
  </si>
  <si>
    <t>1842</t>
  </si>
  <si>
    <t>WEST OSO JUNIOR HIGH SCHOOL</t>
  </si>
  <si>
    <t>5202 Bear Ln</t>
  </si>
  <si>
    <t>JOHN F KENNEDY ELEMENTARY SCHOOL</t>
  </si>
  <si>
    <t>1102 Villarreal Drive</t>
  </si>
  <si>
    <t>78418</t>
  </si>
  <si>
    <t>4706</t>
  </si>
  <si>
    <t>FLOUR BLUFF EARLY CHILDHOOD</t>
  </si>
  <si>
    <t>FLOUR BLUFF INDEP SCHOOL DIST</t>
  </si>
  <si>
    <t>0013019302</t>
  </si>
  <si>
    <t>617 PURDUE RD</t>
  </si>
  <si>
    <t>FLOUR BLUFF ELEMENTARY SCHOOL</t>
  </si>
  <si>
    <t>0013019310</t>
  </si>
  <si>
    <t>2501 WALDRON RD</t>
  </si>
  <si>
    <t>FLOUR BLUFF HIGH SCHOOL</t>
  </si>
  <si>
    <t>0013019328</t>
  </si>
  <si>
    <t>2601 WALDRON</t>
  </si>
  <si>
    <t>FLOUR BLUFF INTERMEDIATE SCH</t>
  </si>
  <si>
    <t>0013019336</t>
  </si>
  <si>
    <t>377 PURDUE</t>
  </si>
  <si>
    <t>FLOUR BLUFF JR HIGH SCHOOL</t>
  </si>
  <si>
    <t>0013019344</t>
  </si>
  <si>
    <t>207 HUSTLIN HORNET</t>
  </si>
  <si>
    <t>4798</t>
  </si>
  <si>
    <t>FLOUR BLUFF PRIMARY</t>
  </si>
  <si>
    <t>0013019369</t>
  </si>
  <si>
    <t>537 PURDUE</t>
  </si>
  <si>
    <t>ACADEMIC CAREER CENTER</t>
  </si>
  <si>
    <t>TULOSO-MIDWAY INDEPEPENDENT SCHOOL DISTRICT</t>
  </si>
  <si>
    <t>7601 LEOPARD ST</t>
  </si>
  <si>
    <t>78409</t>
  </si>
  <si>
    <t>TULOSO-MIDWAY HIGH SCHOOL</t>
  </si>
  <si>
    <t>2653 MCKINZIE RD</t>
  </si>
  <si>
    <t>TULOSO-MIDWAY INTERMEDIATE SCHOOL</t>
  </si>
  <si>
    <t>1921 OVERLAND TRL</t>
  </si>
  <si>
    <t>TULOSO-MIDWAY MIDDLE SCHOOL</t>
  </si>
  <si>
    <t>9830 LA BRANCH DR</t>
  </si>
  <si>
    <t>TULOSO-MIDWAY PRIMARY SCHOOL</t>
  </si>
  <si>
    <t>3125 DEER RUN</t>
  </si>
  <si>
    <t>MCALLEN</t>
  </si>
  <si>
    <t>78501</t>
  </si>
  <si>
    <t>MCALLEN INDEP SCHOOL DISTRICT</t>
  </si>
  <si>
    <t>0013025689</t>
  </si>
  <si>
    <t>3221 OLGA AVE</t>
  </si>
  <si>
    <t>Hidalgo</t>
  </si>
  <si>
    <t>78503</t>
  </si>
  <si>
    <t>8705</t>
  </si>
  <si>
    <t>0013036702</t>
  </si>
  <si>
    <t>3800 N MAIN ST</t>
  </si>
  <si>
    <t>0013055660</t>
  </si>
  <si>
    <t>600 W HOUSTON AVENUE</t>
  </si>
  <si>
    <t>0013060066</t>
  </si>
  <si>
    <t>1200 HACKBERRY</t>
  </si>
  <si>
    <t>0013028253</t>
  </si>
  <si>
    <t>501 HARVEY AVE</t>
  </si>
  <si>
    <t>2061</t>
  </si>
  <si>
    <t>FIELDS ELEMENTARY SCHOOL</t>
  </si>
  <si>
    <t>0013019146</t>
  </si>
  <si>
    <t>500 W DALLAS AVENUE</t>
  </si>
  <si>
    <t>2751</t>
  </si>
  <si>
    <t>4008</t>
  </si>
  <si>
    <t>LAMAR ACADEMY</t>
  </si>
  <si>
    <t>0013031570</t>
  </si>
  <si>
    <t>1009 N 10TH ST</t>
  </si>
  <si>
    <t>0013035712</t>
  </si>
  <si>
    <t>3000 DAFFODIL AVE</t>
  </si>
  <si>
    <t>ROWE HIGH SCHOOL</t>
  </si>
  <si>
    <t>0013047691</t>
  </si>
  <si>
    <t>2101 N WARE RD</t>
  </si>
  <si>
    <t>MCALLEN HIGH SCHOOL</t>
  </si>
  <si>
    <t>0013035670</t>
  </si>
  <si>
    <t>2021 LA VISTA AVE</t>
  </si>
  <si>
    <t>6130</t>
  </si>
  <si>
    <t>NAVARRO EARLY CHILDHOOD CENTER</t>
  </si>
  <si>
    <t>0013039607</t>
  </si>
  <si>
    <t>2100 W HACKBERRY AVE</t>
  </si>
  <si>
    <t>6814</t>
  </si>
  <si>
    <t>ALVAREZ ELEMENTARY SCHOOL</t>
  </si>
  <si>
    <t>0013002407</t>
  </si>
  <si>
    <t>2606 GUMWOOD AVE</t>
  </si>
  <si>
    <t>7554</t>
  </si>
  <si>
    <t>2604 GALVESTON AVE</t>
  </si>
  <si>
    <t>0013036280</t>
  </si>
  <si>
    <t>101 E HACKBERRY AVE</t>
  </si>
  <si>
    <t>9221</t>
  </si>
  <si>
    <t>0013006127</t>
  </si>
  <si>
    <t>2501 JORDAN RD W</t>
  </si>
  <si>
    <t>Hidalgo County</t>
  </si>
  <si>
    <t>7814</t>
  </si>
  <si>
    <t>SEGUIN ELEMENTARY SCHOOL</t>
  </si>
  <si>
    <t>0013049721</t>
  </si>
  <si>
    <t>2200 N 29TH ST</t>
  </si>
  <si>
    <t>7928</t>
  </si>
  <si>
    <t>ESCANDON ELEMENTARY SCHOOL</t>
  </si>
  <si>
    <t>0013017504</t>
  </si>
  <si>
    <t>2901 COLBATH AVE</t>
  </si>
  <si>
    <t>8380</t>
  </si>
  <si>
    <t>BROWN MIDDLE SCHOOL</t>
  </si>
  <si>
    <t>0013006929</t>
  </si>
  <si>
    <t>2700 S WARE RD</t>
  </si>
  <si>
    <t>8456</t>
  </si>
  <si>
    <t>0013047535</t>
  </si>
  <si>
    <t>4801 S 26TH ST</t>
  </si>
  <si>
    <t>8696</t>
  </si>
  <si>
    <t>78504</t>
  </si>
  <si>
    <t>GONZALEZ ELEMENTARY SCHOOL</t>
  </si>
  <si>
    <t>0013021829</t>
  </si>
  <si>
    <t>201 E MARTIN AVE</t>
  </si>
  <si>
    <t>2059</t>
  </si>
  <si>
    <t>MORRIS MIDDLE SCHOOL</t>
  </si>
  <si>
    <t>0013037460</t>
  </si>
  <si>
    <t>1400 TRENTON RD</t>
  </si>
  <si>
    <t>0013046552</t>
  </si>
  <si>
    <t>7000 N MAIN ST</t>
  </si>
  <si>
    <t>DE LEON MIDDLE SCHOOL</t>
  </si>
  <si>
    <t>0013014592</t>
  </si>
  <si>
    <t>4201 N 29TH ST</t>
  </si>
  <si>
    <t>4541</t>
  </si>
  <si>
    <t>GARZA ELEMENTARY SCHOOL</t>
  </si>
  <si>
    <t>0013021076</t>
  </si>
  <si>
    <t>6300 N 29TH ST</t>
  </si>
  <si>
    <t>4752</t>
  </si>
  <si>
    <t>ALAMO</t>
  </si>
  <si>
    <t>78516</t>
  </si>
  <si>
    <t>ALAMO MIDDLE SCHOOL</t>
  </si>
  <si>
    <t>PHARR-SAN JUAN-ALAMO I S D</t>
  </si>
  <si>
    <t>1819 W US HIGHWAY 83</t>
  </si>
  <si>
    <t xml:space="preserve">Santos Livas Elementary </t>
  </si>
  <si>
    <t>733 N ALAMO RD</t>
  </si>
  <si>
    <t>BROWNSVILLE</t>
  </si>
  <si>
    <t>Cameron</t>
  </si>
  <si>
    <t>78520</t>
  </si>
  <si>
    <t>78526</t>
  </si>
  <si>
    <t>9804</t>
  </si>
  <si>
    <t>78521</t>
  </si>
  <si>
    <t>PORTER HIGH SCHOOL</t>
  </si>
  <si>
    <t>CASTANEDA ELEMENTARY SCHOOL</t>
  </si>
  <si>
    <t>4742</t>
  </si>
  <si>
    <t>VELA MIDDLE SCHOOL</t>
  </si>
  <si>
    <t>1118</t>
  </si>
  <si>
    <t>DISHMAN ELEMENTARY SCHOOL</t>
  </si>
  <si>
    <t>HARLINGEN CONS INDEP SCH DIST</t>
  </si>
  <si>
    <t>0013016134</t>
  </si>
  <si>
    <t>309 Madeley</t>
  </si>
  <si>
    <t>COMBES</t>
  </si>
  <si>
    <t>78535</t>
  </si>
  <si>
    <t>DONNA</t>
  </si>
  <si>
    <t>78537</t>
  </si>
  <si>
    <t>MOYE ELEMENTARY SCHOOL</t>
  </si>
  <si>
    <t>78538</t>
  </si>
  <si>
    <t>ELSA</t>
  </si>
  <si>
    <t>78543</t>
  </si>
  <si>
    <t>MONTE ALTO ELEMENTARY SCHOOL</t>
  </si>
  <si>
    <t>MONTE ALTO INDEP SCHOOL DIST</t>
  </si>
  <si>
    <t>25149 1ST Street</t>
  </si>
  <si>
    <t>MONTE ALTO</t>
  </si>
  <si>
    <t>78541</t>
  </si>
  <si>
    <t>78539</t>
  </si>
  <si>
    <t>SOUTH TEXAS ISD WORLD SCHOLARS</t>
  </si>
  <si>
    <t>SOUTH TEXAS INDEP SCHOOL DIST</t>
  </si>
  <si>
    <t>510 S SUGAR RD</t>
  </si>
  <si>
    <t>5241</t>
  </si>
  <si>
    <t>J F KENNEDY ELEMENTARY SCHOOL</t>
  </si>
  <si>
    <t>LA UNION ELEMENTARY SCHOOL</t>
  </si>
  <si>
    <t>RIO GRANDE CITY SCHOOL DIST</t>
  </si>
  <si>
    <t>0013031182</t>
  </si>
  <si>
    <t>6300 NE HIGHWAY 83</t>
  </si>
  <si>
    <t>GARCIASVILLE</t>
  </si>
  <si>
    <t>Starr</t>
  </si>
  <si>
    <t>78547</t>
  </si>
  <si>
    <t>GRULLA MIDDLE SCHOOL</t>
  </si>
  <si>
    <t>0013022785</t>
  </si>
  <si>
    <t>GRULLA</t>
  </si>
  <si>
    <t>Starr County</t>
  </si>
  <si>
    <t>78548</t>
  </si>
  <si>
    <t>GRULLA ELEMENTARY SCHOOL</t>
  </si>
  <si>
    <t>0013022777</t>
  </si>
  <si>
    <t>PO BOX 348</t>
  </si>
  <si>
    <t>0348</t>
  </si>
  <si>
    <t>0013033519</t>
  </si>
  <si>
    <t>1100 S M ST</t>
  </si>
  <si>
    <t>HARLINGEN</t>
  </si>
  <si>
    <t>78550</t>
  </si>
  <si>
    <t>6363</t>
  </si>
  <si>
    <t>300 N 13TH ST</t>
  </si>
  <si>
    <t>0013034293</t>
  </si>
  <si>
    <t>2601 N 7TH</t>
  </si>
  <si>
    <t>0013030275</t>
  </si>
  <si>
    <t>2809 N 7TH ST</t>
  </si>
  <si>
    <t>3847</t>
  </si>
  <si>
    <t>HARLINGEN HIGH SCHOOL</t>
  </si>
  <si>
    <t>0013026356</t>
  </si>
  <si>
    <t>1201 E MARSHALL AVE</t>
  </si>
  <si>
    <t>0013062195</t>
  </si>
  <si>
    <t>1111 N B ST</t>
  </si>
  <si>
    <t>4835</t>
  </si>
  <si>
    <t>0013004452</t>
  </si>
  <si>
    <t>700 E AUSTIN AVE</t>
  </si>
  <si>
    <t>0013014261</t>
  </si>
  <si>
    <t>1406 W JEFFERSON ST</t>
  </si>
  <si>
    <t>0013008438</t>
  </si>
  <si>
    <t>2400 E JEFFERSON</t>
  </si>
  <si>
    <t>5723</t>
  </si>
  <si>
    <t>0013029343</t>
  </si>
  <si>
    <t>601 S J ST</t>
  </si>
  <si>
    <t>6132</t>
  </si>
  <si>
    <t>0013008479</t>
  </si>
  <si>
    <t>309 W LINCOLN AVE</t>
  </si>
  <si>
    <t>0013057963</t>
  </si>
  <si>
    <t>125 S 13TH ST</t>
  </si>
  <si>
    <t>COAKLEY MIDDLE SCHOOL</t>
  </si>
  <si>
    <t>0013013610</t>
  </si>
  <si>
    <t>1402 S 6TH ST</t>
  </si>
  <si>
    <t>7738</t>
  </si>
  <si>
    <t>0013027313</t>
  </si>
  <si>
    <t>301 E TAFT AVE</t>
  </si>
  <si>
    <t>TREASURE HILLS ELEM SCHOOL</t>
  </si>
  <si>
    <t>0013056668</t>
  </si>
  <si>
    <t>2525 HAINE DR</t>
  </si>
  <si>
    <t>8597</t>
  </si>
  <si>
    <t>0013056650</t>
  </si>
  <si>
    <t>600 E POLK AVE</t>
  </si>
  <si>
    <t>9112</t>
  </si>
  <si>
    <t>GUTIERREZ MIDDLE SCHOOL</t>
  </si>
  <si>
    <t>0013023825</t>
  </si>
  <si>
    <t>3205 W WILSON RD</t>
  </si>
  <si>
    <t>78552</t>
  </si>
  <si>
    <t>HARLINGEN HIGH SCHOOL SOUTH</t>
  </si>
  <si>
    <t>0013026364</t>
  </si>
  <si>
    <t>1701 DIXIELAND RD</t>
  </si>
  <si>
    <t>STUART PLACE ELEMENTARY SCHOOL</t>
  </si>
  <si>
    <t>0013054416</t>
  </si>
  <si>
    <t>6701 BUSINESS HWY 83</t>
  </si>
  <si>
    <t>Cameron County</t>
  </si>
  <si>
    <t>3618</t>
  </si>
  <si>
    <t>0013007992</t>
  </si>
  <si>
    <t>1215 RANGERVILLE RD</t>
  </si>
  <si>
    <t>7608</t>
  </si>
  <si>
    <t>0013061478</t>
  </si>
  <si>
    <t>16495 PRIMERA RD</t>
  </si>
  <si>
    <t>4188</t>
  </si>
  <si>
    <t>DIAZ JUNIOR HIGH SCHOOL</t>
  </si>
  <si>
    <t>HIDALGO INDEP SCHOOL DISTRICT</t>
  </si>
  <si>
    <t>0012873048</t>
  </si>
  <si>
    <t>1312 E PIRATE DR</t>
  </si>
  <si>
    <t>78557</t>
  </si>
  <si>
    <t>8220</t>
  </si>
  <si>
    <t>HIDALGO ELEMENTARY SCHOOL</t>
  </si>
  <si>
    <t>0012873873</t>
  </si>
  <si>
    <t>604 FLORA STREET</t>
  </si>
  <si>
    <t>HIDALGO SENIOR HIGH SCHOOL</t>
  </si>
  <si>
    <t>0012873998</t>
  </si>
  <si>
    <t>910 E PIRATE DR</t>
  </si>
  <si>
    <t>0012874095</t>
  </si>
  <si>
    <t>201 E Las Milpas Rd</t>
  </si>
  <si>
    <t>PHARR</t>
  </si>
  <si>
    <t>78577</t>
  </si>
  <si>
    <t>WILLIAM B GREEN JUNIOR HIGH SCHOOL</t>
  </si>
  <si>
    <t>LA FERIA INDEP SCHOOL DISTRICT</t>
  </si>
  <si>
    <t>501 N CANAL ST</t>
  </si>
  <si>
    <t>LA FERIA</t>
  </si>
  <si>
    <t>78559</t>
  </si>
  <si>
    <t>THE LEE FACILITY</t>
  </si>
  <si>
    <t>400 S WEST ST</t>
  </si>
  <si>
    <t>LA FERIA HIGH SCHOOL</t>
  </si>
  <si>
    <t>901 NORTH CANAL STREET</t>
  </si>
  <si>
    <t>5211</t>
  </si>
  <si>
    <t>C E VAIL ELEMENTARY SCHOOL</t>
  </si>
  <si>
    <t xml:space="preserve">209 W. JESSAMINE AVENUE </t>
  </si>
  <si>
    <t>5213</t>
  </si>
  <si>
    <t>500 N. BEDDOES RD.</t>
  </si>
  <si>
    <t>LA JOYA</t>
  </si>
  <si>
    <t>78560</t>
  </si>
  <si>
    <t>BENAVIDES ELEMENTARY SCHOOL</t>
  </si>
  <si>
    <t>LA JOYA INDEP SCHOOL DISTRICT</t>
  </si>
  <si>
    <t>0013008008</t>
  </si>
  <si>
    <t>1882 EL PINTO ROAD</t>
  </si>
  <si>
    <t>SULLIVAN CITY</t>
  </si>
  <si>
    <t>78595</t>
  </si>
  <si>
    <t>CAVAZOS ELEMENTARY</t>
  </si>
  <si>
    <t>0013041165</t>
  </si>
  <si>
    <t>4563 MINNESOTA ROAD</t>
  </si>
  <si>
    <t>Mission</t>
  </si>
  <si>
    <t>78572</t>
  </si>
  <si>
    <t>CHAPA ELEMENTARY SCHOOL</t>
  </si>
  <si>
    <t>0013018445</t>
  </si>
  <si>
    <t>5670 Doffing Rd</t>
  </si>
  <si>
    <t>1258</t>
  </si>
  <si>
    <t>CHAVEZ MIDDLE SCHOOL</t>
  </si>
  <si>
    <t>0013013024</t>
  </si>
  <si>
    <t>78 SHOWERS ROAD</t>
  </si>
  <si>
    <t>700 S SCHUERBACH RD</t>
  </si>
  <si>
    <t>MISSION</t>
  </si>
  <si>
    <t>6745</t>
  </si>
  <si>
    <t>FLORES ELEMENTARY SCHOOL</t>
  </si>
  <si>
    <t>0013023791</t>
  </si>
  <si>
    <t>1913 ROQUE SALINAS</t>
  </si>
  <si>
    <t>0013029509</t>
  </si>
  <si>
    <t>1801 N. DIAMOND AVE.</t>
  </si>
  <si>
    <t>Penitas</t>
  </si>
  <si>
    <t>78576</t>
  </si>
  <si>
    <t>KIKA DE LA GARZA ELEM SCHOOL</t>
  </si>
  <si>
    <t>0013030895</t>
  </si>
  <si>
    <t>5441 N LA HOMA RD</t>
  </si>
  <si>
    <t>78574</t>
  </si>
  <si>
    <t>5556</t>
  </si>
  <si>
    <t>LA JOYA HIGH SCHOOL</t>
  </si>
  <si>
    <t>0013033352</t>
  </si>
  <si>
    <t>604 N. Coyote Blvd</t>
  </si>
  <si>
    <t>La Joya</t>
  </si>
  <si>
    <t>LEO JAMES ELEMENTARY SCHOOL</t>
  </si>
  <si>
    <t>0013033766</t>
  </si>
  <si>
    <t>1625 ROQUE SALINAS</t>
  </si>
  <si>
    <t>La Joya ISD West Academy</t>
  </si>
  <si>
    <t>0013029756</t>
  </si>
  <si>
    <t>215 E Expw. 83</t>
  </si>
  <si>
    <t>REYNA ELEMENTARY SCHOOL</t>
  </si>
  <si>
    <t>0013016407</t>
  </si>
  <si>
    <t>707 W. Veterans Rd.</t>
  </si>
  <si>
    <t>Palmview</t>
  </si>
  <si>
    <t>TABASCO ELEMENTARY</t>
  </si>
  <si>
    <t>0013056106</t>
  </si>
  <si>
    <t>223 S. LEO AVE.</t>
  </si>
  <si>
    <t>DIAZ-VILLARREAL ELEMENTARY SCHOOL</t>
  </si>
  <si>
    <t>0013016092</t>
  </si>
  <si>
    <t>5543 N LA HOMA RD</t>
  </si>
  <si>
    <t>LASARA ELEMENTARY SCHOOL</t>
  </si>
  <si>
    <t>LASARA INDEP SCHOOL DISTRICT</t>
  </si>
  <si>
    <t>401 EAST MAIN</t>
  </si>
  <si>
    <t>LASARA</t>
  </si>
  <si>
    <t>WILLACY</t>
  </si>
  <si>
    <t>78561</t>
  </si>
  <si>
    <t>500 E 9TH ST</t>
  </si>
  <si>
    <t>LA VILLA</t>
  </si>
  <si>
    <t>78562</t>
  </si>
  <si>
    <t>LA VILLA EARLY COLLEGE HIGH SCHOOL</t>
  </si>
  <si>
    <t>LA VILLA INDEP SCHOOL DISTRICT</t>
  </si>
  <si>
    <t>100 W HWY 107</t>
  </si>
  <si>
    <t>LA VILLA MIDDLE SCHOOL</t>
  </si>
  <si>
    <t>LAS YESCAS ELEMENTARY SCHOOL</t>
  </si>
  <si>
    <t>LOS FRESNOS CONS IND SCH DIST</t>
  </si>
  <si>
    <t>23413 FM 803</t>
  </si>
  <si>
    <t>SAN BENITO</t>
  </si>
  <si>
    <t>78586</t>
  </si>
  <si>
    <t>LOS FRESNOS</t>
  </si>
  <si>
    <t>78566</t>
  </si>
  <si>
    <t>LOPEZ-RIGGINS ELEM SCHOOL</t>
  </si>
  <si>
    <t>613 N MESQUITE ST</t>
  </si>
  <si>
    <t>3634</t>
  </si>
  <si>
    <t>LOS CUATES MIDDLE SCHOOL</t>
  </si>
  <si>
    <t>32477 STATE HIGHWAY 100</t>
  </si>
  <si>
    <t>LOS FRESNOS ELEMENTARY SCHOOL</t>
  </si>
  <si>
    <t>32602 STATE HIGHWAY 100</t>
  </si>
  <si>
    <t>LOS FRESNOS HIGH SCHOOL</t>
  </si>
  <si>
    <t>907 N ARROYO BLVD</t>
  </si>
  <si>
    <t>3109</t>
  </si>
  <si>
    <t>PALMER-LAAKSO ELEMENTARY SCH</t>
  </si>
  <si>
    <t xml:space="preserve">30515 FARM RD 1847 </t>
  </si>
  <si>
    <t xml:space="preserve"> </t>
  </si>
  <si>
    <t>RESACA MIDDLE SCHOOL</t>
  </si>
  <si>
    <t>33422 FM 1575</t>
  </si>
  <si>
    <t>4152</t>
  </si>
  <si>
    <t>VILLAREAL ELEMENTARY SCHOOL</t>
  </si>
  <si>
    <t xml:space="preserve">7700 E LAKESIDE BLVD </t>
  </si>
  <si>
    <t>LYFORD ELEMENTARY SCHOOL</t>
  </si>
  <si>
    <t>LYFORD CONSOLIDATED INDEPENDENT SCHOOL DIST</t>
  </si>
  <si>
    <t>452 HIGH SCHOOL CIRCLE</t>
  </si>
  <si>
    <t>LYFORD</t>
  </si>
  <si>
    <t>78569</t>
  </si>
  <si>
    <t>0220</t>
  </si>
  <si>
    <t>PO BOX 220</t>
  </si>
  <si>
    <t>LYFORD HIGH SCHOOL</t>
  </si>
  <si>
    <t>8125 W HIGH SCHOOL CIRCLE</t>
  </si>
  <si>
    <t>LYFORD JUNIOR HIGH SCHOOL</t>
  </si>
  <si>
    <t>12820 GLENN LOFTON</t>
  </si>
  <si>
    <t>MERCEDES INDEP SCHOOL DISTRICT</t>
  </si>
  <si>
    <t>0013054879</t>
  </si>
  <si>
    <t>900 N MISSOURI AVE</t>
  </si>
  <si>
    <t>MERCEDES</t>
  </si>
  <si>
    <t>78570</t>
  </si>
  <si>
    <t>0013030101</t>
  </si>
  <si>
    <t>801 HIDALGO ST</t>
  </si>
  <si>
    <t>2632</t>
  </si>
  <si>
    <t>MERCEDES EARLY CHILDHOOD CENTER</t>
  </si>
  <si>
    <t>0013036330</t>
  </si>
  <si>
    <t>950 WEST 6TH STREET</t>
  </si>
  <si>
    <t>SGT MANUEL CHACON MIDDLE SCHOOL</t>
  </si>
  <si>
    <t>0013036363</t>
  </si>
  <si>
    <t>837 S OHIO ST</t>
  </si>
  <si>
    <t>MERCEDES HIGH SCHOOL</t>
  </si>
  <si>
    <t>0013036348</t>
  </si>
  <si>
    <t>1200 FLORIDA ST # S</t>
  </si>
  <si>
    <t>3921</t>
  </si>
  <si>
    <t>0013055645</t>
  </si>
  <si>
    <t>1551 S GEORGIA AVE</t>
  </si>
  <si>
    <t>SOUTH TEXAS ISD SCIENCE ACADEMY</t>
  </si>
  <si>
    <t>100 MED HIGH DR</t>
  </si>
  <si>
    <t>SOUTH TEXAS ISD HEALTH PROFESSIONS</t>
  </si>
  <si>
    <t>700 MED HIGH DR</t>
  </si>
  <si>
    <t>9703</t>
  </si>
  <si>
    <t>VETERANS MEMORIAL HIGH SCHOOL</t>
  </si>
  <si>
    <t>MISSION CONS INDEP SCHOOL DIST</t>
  </si>
  <si>
    <t>700 EAST TWO MILE RD</t>
  </si>
  <si>
    <t>205 N CHICAGO ST</t>
  </si>
  <si>
    <t>ALTON</t>
  </si>
  <si>
    <t>78573</t>
  </si>
  <si>
    <t>0152</t>
  </si>
  <si>
    <t>BRYAN ELEMENTARY SCHOOL</t>
  </si>
  <si>
    <t>1300 Elm Drive</t>
  </si>
  <si>
    <t>CANTU ELEMENTARY SCHOOL</t>
  </si>
  <si>
    <t>920 W MAIN AVE</t>
  </si>
  <si>
    <t>0155</t>
  </si>
  <si>
    <t>CASTRO ELEMENTARY SCHOOL</t>
  </si>
  <si>
    <t>200 S MAYBERRY RD</t>
  </si>
  <si>
    <t>LEAL ELEMENTARY SCHOOL</t>
  </si>
  <si>
    <t>318 S LOS EBANOS BLVD</t>
  </si>
  <si>
    <t>MARCELL ELEMENTARY SCHOOL</t>
  </si>
  <si>
    <t>1101 N HOLLAND AVE</t>
  </si>
  <si>
    <t>MIMS ELEMENTARY SCHOOL</t>
  </si>
  <si>
    <t>200 E 2 MILE RD</t>
  </si>
  <si>
    <t>0232</t>
  </si>
  <si>
    <t>MISSION HIGH SCHOOL</t>
  </si>
  <si>
    <t>1802 CLEO DAWSON</t>
  </si>
  <si>
    <t>MISSION JUNIOR HIGH SCHOOL</t>
  </si>
  <si>
    <t>415 E 14TH ST</t>
  </si>
  <si>
    <t>O'GRADY ELEMENTARY SCHOOL</t>
  </si>
  <si>
    <t>810 W GRIFFIN PKY</t>
  </si>
  <si>
    <t>PEARSON ELEMENTARY SCHOOL</t>
  </si>
  <si>
    <t>315 HOLLAND AVE</t>
  </si>
  <si>
    <t>ROOSEVELT ALTERNATIVE SCHOOL</t>
  </si>
  <si>
    <t>407 EAST 3RD ST</t>
  </si>
  <si>
    <t>WAITZ ELEMENTARY SCHOOL</t>
  </si>
  <si>
    <t>842 W SAINT FRANCIS AVE</t>
  </si>
  <si>
    <t>WHITE JUNIOR HIGH SCHOOL</t>
  </si>
  <si>
    <t>1101 W GRIFFIN PKWY</t>
  </si>
  <si>
    <t>1106 N SHARY RD</t>
  </si>
  <si>
    <t>JESSIE L. JENSEN ELEMENTARY</t>
  </si>
  <si>
    <t>SHARYLAND INDEP SCHOOL DIST</t>
  </si>
  <si>
    <t>1106 N SHARY ROAD</t>
  </si>
  <si>
    <t>OLIVERO GARZA ELEMENTARY</t>
  </si>
  <si>
    <t>TAYLOR AND MILE 5 RD.</t>
  </si>
  <si>
    <t>JOHN H SHARY ELEMENTARY SCHOOL</t>
  </si>
  <si>
    <t>2300 N GLASSCOCK RD</t>
  </si>
  <si>
    <t>SHARYLAND HIGH SCHOOL</t>
  </si>
  <si>
    <t>RAUL LONGORIA ELEMENTARY SCH</t>
  </si>
  <si>
    <t>400 E RENDON ST</t>
  </si>
  <si>
    <t>1859</t>
  </si>
  <si>
    <t>DR. WILLIAM LONG ELEMENTARY</t>
  </si>
  <si>
    <t>3700 N RAIDER</t>
  </si>
  <si>
    <t>7844</t>
  </si>
  <si>
    <t>WHITNEY ELEMENTARY SCHOOL</t>
  </si>
  <si>
    <t>BUELL CENTRAL HIGH SCHOOL</t>
  </si>
  <si>
    <t>1212 S. FIR</t>
  </si>
  <si>
    <t>CESAR CHAVEZ ELEMENTARY</t>
  </si>
  <si>
    <t>PHARR-SAN JUAN-ALAMO NORTH HIGH SCHOOL</t>
  </si>
  <si>
    <t>500 E EARLING RD</t>
  </si>
  <si>
    <t>9618</t>
  </si>
  <si>
    <t>0011611084</t>
  </si>
  <si>
    <t>3408 EAST OLMO STREET</t>
  </si>
  <si>
    <t>600 NORTH JACKSON ROAD</t>
  </si>
  <si>
    <t>VALLEY VIEW JR HIGH SCHOOL</t>
  </si>
  <si>
    <t xml:space="preserve"> 9601 SOUTH JACKSON ROAD</t>
  </si>
  <si>
    <t>9705</t>
  </si>
  <si>
    <t>DERRY ELEMENTARY SCHOOL</t>
  </si>
  <si>
    <t>POINT ISABEL INDEP SCH DIST</t>
  </si>
  <si>
    <t>1702 2ND ST</t>
  </si>
  <si>
    <t>PORT ISABEL</t>
  </si>
  <si>
    <t>78578</t>
  </si>
  <si>
    <t>2433</t>
  </si>
  <si>
    <t>GARRIGA ELEMENTARY SCHOOL</t>
  </si>
  <si>
    <t>200 W ADAMS</t>
  </si>
  <si>
    <t>PORT ISABEL HIGH SCHOOL</t>
  </si>
  <si>
    <t>18001 HWY 100</t>
  </si>
  <si>
    <t>PORT ISABEL JR HIGH SCHOOL</t>
  </si>
  <si>
    <t>17001 HWY 100</t>
  </si>
  <si>
    <t>PROGRESO</t>
  </si>
  <si>
    <t>78579</t>
  </si>
  <si>
    <t>PROGRESO Early Childhood</t>
  </si>
  <si>
    <t>PROGRESO INDEP SCHOOL DISTRICT</t>
  </si>
  <si>
    <t>0012139671</t>
  </si>
  <si>
    <t xml:space="preserve">1201 BUSINESS FM 1015 </t>
  </si>
  <si>
    <t>PROGRESO HIGH SCHOOL</t>
  </si>
  <si>
    <t>700 Business FM 1015</t>
  </si>
  <si>
    <t>DOROTHY THOMPSON MIDDLE SCHOOL</t>
  </si>
  <si>
    <t>108 Business FM RD 1015</t>
  </si>
  <si>
    <t>MYRA GREEN JUNIOR HIGH SCHOOL</t>
  </si>
  <si>
    <t>RAYMONDVILLE INDEP SCHOOL DIST</t>
  </si>
  <si>
    <t>0014971857</t>
  </si>
  <si>
    <t>693 East Monroe</t>
  </si>
  <si>
    <t>RAYMONDVILLE</t>
  </si>
  <si>
    <t>78580</t>
  </si>
  <si>
    <t>PITTMAN ELEMENTARY SCHOOL</t>
  </si>
  <si>
    <t>258 E. Harris</t>
  </si>
  <si>
    <t>RAYMONDVILLE HIGH SCHOOL</t>
  </si>
  <si>
    <t>601 FM 3168</t>
  </si>
  <si>
    <t>Willacy</t>
  </si>
  <si>
    <t>700 NORTH FIRST ST</t>
  </si>
  <si>
    <t>1 S FORT RINGGOLD ST</t>
  </si>
  <si>
    <t>RIO GRANDE CY</t>
  </si>
  <si>
    <t>STARR</t>
  </si>
  <si>
    <t>78582</t>
  </si>
  <si>
    <t>RIO GRANDE CITY</t>
  </si>
  <si>
    <t>HINOJOSA ELEMENTARY SCHOOL</t>
  </si>
  <si>
    <t>0013028048</t>
  </si>
  <si>
    <t>2448 Embassy Street</t>
  </si>
  <si>
    <t>ALBERTO AND CELIA BARRERA ELEM SCHOOL</t>
  </si>
  <si>
    <t>0013040514</t>
  </si>
  <si>
    <t>1400 North Lopez Street</t>
  </si>
  <si>
    <t>0013046974</t>
  </si>
  <si>
    <t>FORT RINGGOLD ST</t>
  </si>
  <si>
    <t>RINGGOLD MIDDLE SCHOOL</t>
  </si>
  <si>
    <t>0013046982</t>
  </si>
  <si>
    <t>144 FM 3167</t>
  </si>
  <si>
    <t>RIO GRANDE CITY HIGH SCHOOL</t>
  </si>
  <si>
    <t>0013046990</t>
  </si>
  <si>
    <t>FARM RD 755</t>
  </si>
  <si>
    <t>ROQUE GUERRA ELEMENTARY SCHOOL</t>
  </si>
  <si>
    <t>0013047600</t>
  </si>
  <si>
    <t>1600 W MAIN ST</t>
  </si>
  <si>
    <t>RIO HONDO ELEMENTARY SCHOOL</t>
  </si>
  <si>
    <t>RIO HONDO INDEP SCHOOL DIST</t>
  </si>
  <si>
    <t>609 N REYNOLDS</t>
  </si>
  <si>
    <t>RIO HONDO</t>
  </si>
  <si>
    <t>78583</t>
  </si>
  <si>
    <t>RIO HONDO HIGH SCHOOL</t>
  </si>
  <si>
    <t>HWY 106 AND HWY 345</t>
  </si>
  <si>
    <t>RIO HONDO INTERMEDIATE SCHOOL</t>
  </si>
  <si>
    <t>102 N HARROLDS</t>
  </si>
  <si>
    <t>RIO HONDO JR HIGH SCHOOL</t>
  </si>
  <si>
    <t>501 N REYNOLDS</t>
  </si>
  <si>
    <t>Emma Vera Elementary</t>
  </si>
  <si>
    <t>ROMA INDEP SCHOOL DISTRICT</t>
  </si>
  <si>
    <t>0014391031</t>
  </si>
  <si>
    <t>2015 N HIGHWAY 83</t>
  </si>
  <si>
    <t>ROMA</t>
  </si>
  <si>
    <t>78584</t>
  </si>
  <si>
    <t>Roma</t>
  </si>
  <si>
    <t>R.T. Barrera Elementary</t>
  </si>
  <si>
    <t>0014391106</t>
  </si>
  <si>
    <t>126 North Farm RD 126</t>
  </si>
  <si>
    <t>Roma High School</t>
  </si>
  <si>
    <t>0013513445</t>
  </si>
  <si>
    <t>2021 N US Highway 83</t>
  </si>
  <si>
    <t>6714</t>
  </si>
  <si>
    <t>Roma Middle School</t>
  </si>
  <si>
    <t>0013513379</t>
  </si>
  <si>
    <t>2047 N US Highway 83</t>
  </si>
  <si>
    <t>F. J. Scott Elementary School</t>
  </si>
  <si>
    <t>0014391080</t>
  </si>
  <si>
    <t>800 P.F.C. Angel J. Moreno St.</t>
  </si>
  <si>
    <t>Delia Gonzalez Garcia Elementary</t>
  </si>
  <si>
    <t>0013592142</t>
  </si>
  <si>
    <t>4186 W US HIGHWAY 83</t>
  </si>
  <si>
    <t>BERTA CABAZA MIDDLE SCHOOL</t>
  </si>
  <si>
    <t>SAN BENITO CONS INDEP SCH DIST</t>
  </si>
  <si>
    <t>2901 SHAFER ROAD</t>
  </si>
  <si>
    <t>0131</t>
  </si>
  <si>
    <t>DOWNS ELEMENTARY SCHOOL</t>
  </si>
  <si>
    <t>1302 N DICK DOWLING ST</t>
  </si>
  <si>
    <t>5227</t>
  </si>
  <si>
    <t>3822</t>
  </si>
  <si>
    <t>SULLIVAN ELEMENTARY SCHOOL</t>
  </si>
  <si>
    <t>900 ELIZABETH ST</t>
  </si>
  <si>
    <t>2825</t>
  </si>
  <si>
    <t>SAN BENITO HIGH SCHOOL</t>
  </si>
  <si>
    <t>450 S WILLIAMS RD</t>
  </si>
  <si>
    <t>3308</t>
  </si>
  <si>
    <t>451 BIDDLE ST</t>
  </si>
  <si>
    <t>LA ENCANTADA ELEMENTARY SCHOOL</t>
  </si>
  <si>
    <t>35001 FM 1577</t>
  </si>
  <si>
    <t>MILLER JORDAN MIDDLE SCHOOL</t>
  </si>
  <si>
    <t>700 N McCULLOUGH ST</t>
  </si>
  <si>
    <t>5436</t>
  </si>
  <si>
    <t>CASH ELEMENTARY SCHOOL</t>
  </si>
  <si>
    <t>400 PONCIANA ST</t>
  </si>
  <si>
    <t>5442</t>
  </si>
  <si>
    <t xml:space="preserve">FRED BOOTH ELEMENTARY SCHOOL </t>
  </si>
  <si>
    <t>705 ZARAGOSA ST</t>
  </si>
  <si>
    <t>5833</t>
  </si>
  <si>
    <t>SOUTH TEXAS ISD MEDICAL PROFESSIONS</t>
  </si>
  <si>
    <t>10650 North Expressway 77/83</t>
  </si>
  <si>
    <t>Olmito</t>
  </si>
  <si>
    <t>78575</t>
  </si>
  <si>
    <t>RANGERVILLE ELEMENTARY SCHOOL</t>
  </si>
  <si>
    <t>17558 LANDRUM PARK RD.</t>
  </si>
  <si>
    <t>9619</t>
  </si>
  <si>
    <t>LA PALOMA ELEMENTARY SCHOOL</t>
  </si>
  <si>
    <t>35076 MAIN STREET</t>
  </si>
  <si>
    <t>SAN ISIDRO HIGH SCHOOL</t>
  </si>
  <si>
    <t>SAN ISIDRO INDEP SCHOOL DIST</t>
  </si>
  <si>
    <t>F M 1017</t>
  </si>
  <si>
    <t>SAN ISIDRO</t>
  </si>
  <si>
    <t>78588</t>
  </si>
  <si>
    <t>SAN JUAN</t>
  </si>
  <si>
    <t>78589</t>
  </si>
  <si>
    <t>DOEDYNS ELEMENTARY SCHOOL</t>
  </si>
  <si>
    <t>1401 N RAUL LONGORIA RD</t>
  </si>
  <si>
    <t>CARMAN ELEMENTARY SCHOOL</t>
  </si>
  <si>
    <t>100 WEST RIDGE ROAD</t>
  </si>
  <si>
    <t>SORENSEN ELEMENTARY SCHOOL</t>
  </si>
  <si>
    <t>0133</t>
  </si>
  <si>
    <t>CLOVER ELEMENTARY SCHOOL</t>
  </si>
  <si>
    <t>800 CARROLL LN</t>
  </si>
  <si>
    <t>S FM 2557 AND 11TH  ST</t>
  </si>
  <si>
    <t>PHARR-SAN JUAN-ALAMO HIGH SCH</t>
  </si>
  <si>
    <t>1229 S I RD</t>
  </si>
  <si>
    <t>3232</t>
  </si>
  <si>
    <t>Arnoldo Cantu Sr. Elementary</t>
  </si>
  <si>
    <t>2900 RAUL LONGORIA ST</t>
  </si>
  <si>
    <t>9727</t>
  </si>
  <si>
    <t>FARM MARKET ROAD 2209</t>
  </si>
  <si>
    <t>SAN PERLITA</t>
  </si>
  <si>
    <t>78590</t>
  </si>
  <si>
    <t>SANTA MARIA MIDDLE SCHOOL</t>
  </si>
  <si>
    <t>SANTA MARIA INDEP SCHOOL DIST</t>
  </si>
  <si>
    <t>0014264113</t>
  </si>
  <si>
    <t>11142 MILITARY HIGHWAY</t>
  </si>
  <si>
    <t>SANTA MARIA</t>
  </si>
  <si>
    <t>78592</t>
  </si>
  <si>
    <t>ELMA BARRERA ELEMENTARY SCHOOL</t>
  </si>
  <si>
    <t>SANTA ROSA INDEP SCHOOL DIST</t>
  </si>
  <si>
    <t>HIGHWAY 107</t>
  </si>
  <si>
    <t>SANTA ROSA</t>
  </si>
  <si>
    <t>78593</t>
  </si>
  <si>
    <t>SANTA ROSA HIGH SCHOOL</t>
  </si>
  <si>
    <t>HWY 107 AND E CRUZ STREET</t>
  </si>
  <si>
    <t>JO NELSON MIDDLE SCHOOL</t>
  </si>
  <si>
    <t>102 S MAIN</t>
  </si>
  <si>
    <t>CLECKLER-HEALD ELEMENTARY SCH</t>
  </si>
  <si>
    <t>WESLACO INDEP SCHOOL DISTRICT</t>
  </si>
  <si>
    <t>1601 W SUGAR CANE DR</t>
  </si>
  <si>
    <t>WESLACO</t>
  </si>
  <si>
    <t>78596</t>
  </si>
  <si>
    <t>3842</t>
  </si>
  <si>
    <t>BEATRIZ G GARZA MIDDLE SCHOOL</t>
  </si>
  <si>
    <t>111 W SUGAR CANE DR</t>
  </si>
  <si>
    <t>4426</t>
  </si>
  <si>
    <t>608 N CANTU ST</t>
  </si>
  <si>
    <t>AIRPORT DRIVE ELEMENTARY SCH</t>
  </si>
  <si>
    <t>410 N AIRPORT DR</t>
  </si>
  <si>
    <t>RICO ELEMENTARY SCHOOL</t>
  </si>
  <si>
    <t>2202 S INTERNATIONAL BLVD</t>
  </si>
  <si>
    <t>8420</t>
  </si>
  <si>
    <t>78599</t>
  </si>
  <si>
    <t>506 E 6TH ST</t>
  </si>
  <si>
    <t>CUELLAR MIDDLE SCHOOL</t>
  </si>
  <si>
    <t>1201 S BRIDGE AVE</t>
  </si>
  <si>
    <t>HOGE MIDDLE SCHOOL</t>
  </si>
  <si>
    <t>2302 S INTERNATIONAL BLVD</t>
  </si>
  <si>
    <t>SILVA ELEMENTARY SCHOOL</t>
  </si>
  <si>
    <t>103 S IOWA AVE</t>
  </si>
  <si>
    <t>700 S BRIDGE AVE</t>
  </si>
  <si>
    <t>MARGO ELEMENTARY SCHOOL</t>
  </si>
  <si>
    <t>1701 S BRIDGE AVE</t>
  </si>
  <si>
    <t>1700 S BORDER AVE</t>
  </si>
  <si>
    <t>NORTH BRIDGE ELEMENTARY SCHOOL</t>
  </si>
  <si>
    <t>2001 N BRIDGE AVE</t>
  </si>
  <si>
    <t>3801 X 5 1/2 Mile West</t>
  </si>
  <si>
    <t>SOUTH PALM GARDENS HIGH SCHOOL</t>
  </si>
  <si>
    <t>2607 CAMINO REAL VIEJO</t>
  </si>
  <si>
    <t>9673</t>
  </si>
  <si>
    <t>WESLACO HIGH SCHOOL</t>
  </si>
  <si>
    <t>1005 W PIKE BLVD</t>
  </si>
  <si>
    <t>Bastrop</t>
  </si>
  <si>
    <t>Burnet</t>
  </si>
  <si>
    <t>BUDA ELEMENTARY SCHOOL</t>
  </si>
  <si>
    <t>HAYS CONS INDEP SCH DISTRICT</t>
  </si>
  <si>
    <t>300 SAN MARCOS ST</t>
  </si>
  <si>
    <t>BUDA</t>
  </si>
  <si>
    <t>HAYS</t>
  </si>
  <si>
    <t>78610</t>
  </si>
  <si>
    <t>DAHLSTROM INTERMEDIATE SCHOOL</t>
  </si>
  <si>
    <t>1001 FM 967</t>
  </si>
  <si>
    <t>4125B FM 967</t>
  </si>
  <si>
    <t>TOM GREEN ELEMENTARY SCHOOL</t>
  </si>
  <si>
    <t>1301 OLD GOFORTH RD</t>
  </si>
  <si>
    <t>9121</t>
  </si>
  <si>
    <t>R C BARTON JUNIOR HIGH SCHOOL</t>
  </si>
  <si>
    <t>4950 JACK C HAYS TRL</t>
  </si>
  <si>
    <t>9390</t>
  </si>
  <si>
    <t>JACK C HAYS HIGH SCHOOL</t>
  </si>
  <si>
    <t>4800 JACK C HAYS TRL</t>
  </si>
  <si>
    <t>Burnet Middle School</t>
  </si>
  <si>
    <t>CEDAR PARK MIDDLE SCHOOL</t>
  </si>
  <si>
    <t>LEANDER INDEPENDENT SCHOOL DISTRICT</t>
  </si>
  <si>
    <t>0001664895</t>
  </si>
  <si>
    <t>2100 SUNCHASE BLVD</t>
  </si>
  <si>
    <t>CEDAR PARK</t>
  </si>
  <si>
    <t>78613</t>
  </si>
  <si>
    <t>CYPRESS ELEMENTARY SCHOOL</t>
  </si>
  <si>
    <t>2900 EL SALIDO PKWY</t>
  </si>
  <si>
    <t>LOIS F GIDDENS ELEMENTARY SCHOOL</t>
  </si>
  <si>
    <t>1500 TIMBERWOOD DR</t>
  </si>
  <si>
    <t>2200</t>
  </si>
  <si>
    <t>GILLESPIE</t>
  </si>
  <si>
    <t>ELGIN HIGH SCHOOL</t>
  </si>
  <si>
    <t>ELGIN INDEP SCHOOL DISTRICT</t>
  </si>
  <si>
    <t>14000 COUNTY LINE ROAD</t>
  </si>
  <si>
    <t>ELGIN</t>
  </si>
  <si>
    <t>78621</t>
  </si>
  <si>
    <t>ELGIN ELEMENTARY NORTH SCHOOL</t>
  </si>
  <si>
    <t>1005 W 2ND ST</t>
  </si>
  <si>
    <t>BOOKER T. WASHINGTON ELEMENTARY SCHOOL</t>
  </si>
  <si>
    <t>510 MLK BOULEVARD</t>
  </si>
  <si>
    <t>ELGIN MIDDLE SCHOOL</t>
  </si>
  <si>
    <t>1351 NORTH AVENUE C</t>
  </si>
  <si>
    <t>STONEWALL ELEMENTARY SCHOOL</t>
  </si>
  <si>
    <t>FREDERICKSBURG INDEP SCH DIST</t>
  </si>
  <si>
    <t>0013054358</t>
  </si>
  <si>
    <t>PEACH ST</t>
  </si>
  <si>
    <t>FREDERICKSBURG</t>
  </si>
  <si>
    <t>78624</t>
  </si>
  <si>
    <t>FREDERICKSBURG ELEM SCHOOL</t>
  </si>
  <si>
    <t>0013020649</t>
  </si>
  <si>
    <t>1608 N ADAMS ST</t>
  </si>
  <si>
    <t>2953</t>
  </si>
  <si>
    <t>GILLESPIE COUNTY LEARNING CTR</t>
  </si>
  <si>
    <t>0013023080</t>
  </si>
  <si>
    <t>502 W SAN ANTONIO ST</t>
  </si>
  <si>
    <t>Gillespie</t>
  </si>
  <si>
    <t>FREDERICKSBURG MIDDLE SCHOOL</t>
  </si>
  <si>
    <t>0013020664</t>
  </si>
  <si>
    <t>110 W TRAVIS ST</t>
  </si>
  <si>
    <t>FREDERICKSBURG PRIMARY SCHOOL</t>
  </si>
  <si>
    <t>101 E HIGHWAY ST</t>
  </si>
  <si>
    <t>5006</t>
  </si>
  <si>
    <t>FREDERICKSBURG HIGH SCHOOL</t>
  </si>
  <si>
    <t>0013020656</t>
  </si>
  <si>
    <t>1107 HIGHWAY 16 S</t>
  </si>
  <si>
    <t>5036</t>
  </si>
  <si>
    <t>GEORGETOWN</t>
  </si>
  <si>
    <t>78626</t>
  </si>
  <si>
    <t>DOUGLAS BENOLD MIDDLE SCHOOL</t>
  </si>
  <si>
    <t>GEORGETOWN IND SCHOOL DISTRICT</t>
  </si>
  <si>
    <t>3407 NORTHWEST BLVD</t>
  </si>
  <si>
    <t>78628</t>
  </si>
  <si>
    <t>1200 W. 17TH ST.</t>
  </si>
  <si>
    <t>FROST ELEMENTARY SCHOOL</t>
  </si>
  <si>
    <t>711 LAKEWAY</t>
  </si>
  <si>
    <t>GEORGETOWN HIGH SCHOOL</t>
  </si>
  <si>
    <t>2211 N AUSTIN AVE</t>
  </si>
  <si>
    <t>401 BELLAIRE DR</t>
  </si>
  <si>
    <t>DELL PICKETT ELEMENTARY SCHOOL</t>
  </si>
  <si>
    <t>110 THOUSAND OAKS BLVD</t>
  </si>
  <si>
    <t>PURL ELEMENTARY SCHOOL</t>
  </si>
  <si>
    <t>1953 maple st</t>
  </si>
  <si>
    <t>RICHARTE LEARNING CENTER</t>
  </si>
  <si>
    <t>2201 OLD AIRPORT RD</t>
  </si>
  <si>
    <t>3603</t>
  </si>
  <si>
    <t>TIPPIT MIDDLE SCHOOL</t>
  </si>
  <si>
    <t>1601 LEANDER RD</t>
  </si>
  <si>
    <t>507 UNIVERSITY AVE</t>
  </si>
  <si>
    <t>GONZALES HIGH SCHOOL</t>
  </si>
  <si>
    <t>GONZALES INDEP SCHOOL DISTRICT</t>
  </si>
  <si>
    <t>1801 N Sarah Dewitt Dr</t>
  </si>
  <si>
    <t>Gonzales</t>
  </si>
  <si>
    <t>78629</t>
  </si>
  <si>
    <t>GONZALES JR HIGH SCHOOL</t>
  </si>
  <si>
    <t>426 N COLLEGE ST</t>
  </si>
  <si>
    <t>GONZALES EAST AVENUE PRIMARY</t>
  </si>
  <si>
    <t>1615 SAINT LOUIS ST</t>
  </si>
  <si>
    <t>PO BOX 905</t>
  </si>
  <si>
    <t>0905</t>
  </si>
  <si>
    <t>GONZALES NORTH AVENUE INTERMEDIATE</t>
  </si>
  <si>
    <t>1032 SAINT JOSEPH ST</t>
  </si>
  <si>
    <t>1439</t>
  </si>
  <si>
    <t>HARPER HIGH SCHOOL</t>
  </si>
  <si>
    <t>HARPER INDEP SCHOOL DISTRICT</t>
  </si>
  <si>
    <t>0013024344</t>
  </si>
  <si>
    <t>23122 W HWY 290</t>
  </si>
  <si>
    <t>HARPER</t>
  </si>
  <si>
    <t>78631</t>
  </si>
  <si>
    <t>HUTTO ELEMENTARY SCHOOL</t>
  </si>
  <si>
    <t>HUTTO INDEP SCHOOL DISTRICT</t>
  </si>
  <si>
    <t>100 MAGER LANE</t>
  </si>
  <si>
    <t>HUTTO</t>
  </si>
  <si>
    <t>78634</t>
  </si>
  <si>
    <t>HUTTO MIDDLE SCHOOL</t>
  </si>
  <si>
    <t>302 COLLEGE ST</t>
  </si>
  <si>
    <t>LBJ MIDDLE SCHOOL</t>
  </si>
  <si>
    <t>KINGSLAND</t>
  </si>
  <si>
    <t>LLANO</t>
  </si>
  <si>
    <t>78639</t>
  </si>
  <si>
    <t>KYLE ELEMENTARY SCHOOL</t>
  </si>
  <si>
    <t>500 W BLANCO</t>
  </si>
  <si>
    <t>KYLE</t>
  </si>
  <si>
    <t>78640</t>
  </si>
  <si>
    <t>WALLACE MIDDLE SCHOOL</t>
  </si>
  <si>
    <t>1500 W CENTER ST</t>
  </si>
  <si>
    <t>9484</t>
  </si>
  <si>
    <t>LEANDER</t>
  </si>
  <si>
    <t>78641</t>
  </si>
  <si>
    <t>BLOCK HOUSE CREEK ELEM SCHOOL</t>
  </si>
  <si>
    <t>401 CREEK RUN DR</t>
  </si>
  <si>
    <t>LIBERTY HILL ELEMENTARY SCHOOL</t>
  </si>
  <si>
    <t>LIBERTY HILL IND SCHOOL DIST</t>
  </si>
  <si>
    <t>0012685046</t>
  </si>
  <si>
    <t>1400 LOOP 332</t>
  </si>
  <si>
    <t>LIBERTY HILL</t>
  </si>
  <si>
    <t>78642</t>
  </si>
  <si>
    <t>LIBERTY HILL HIGH SCHOOL</t>
  </si>
  <si>
    <t>0012685053</t>
  </si>
  <si>
    <t>16500 W. HWY 29</t>
  </si>
  <si>
    <t>LIBERTY HILL JUNIOR HIGH</t>
  </si>
  <si>
    <t>0012685061</t>
  </si>
  <si>
    <t>13125 W. HWY 29</t>
  </si>
  <si>
    <t>LLANO JUNIOR HIGH SCHOOL</t>
  </si>
  <si>
    <t>LLANO INDEPENDENT SCHOOL DISTRICT</t>
  </si>
  <si>
    <t>0005734264</t>
  </si>
  <si>
    <t>400 HIGHWAY 71 EAST</t>
  </si>
  <si>
    <t>78643</t>
  </si>
  <si>
    <t>LLANO ELEMENTARY SCHOOL</t>
  </si>
  <si>
    <t>1600 OATMAN ST</t>
  </si>
  <si>
    <t>2737</t>
  </si>
  <si>
    <t>LLANO HIGH SCHOOL</t>
  </si>
  <si>
    <t>2509 SOUTH STATE HIGHWAY 16</t>
  </si>
  <si>
    <t>LOCKHART HIGH SCHOOL</t>
  </si>
  <si>
    <t>LOCKHART INDEP SCHOOL DISTRICT</t>
  </si>
  <si>
    <t>0001668128</t>
  </si>
  <si>
    <t xml:space="preserve">906 Center Street </t>
  </si>
  <si>
    <t>LOCKHART</t>
  </si>
  <si>
    <t>Caldwell</t>
  </si>
  <si>
    <t>78644</t>
  </si>
  <si>
    <t>715 MEDINA ST</t>
  </si>
  <si>
    <t>LOCKHART PRIDE SCHOOL</t>
  </si>
  <si>
    <t>1503 N COLORADO ST</t>
  </si>
  <si>
    <t>710 FLORES ST</t>
  </si>
  <si>
    <t>1848</t>
  </si>
  <si>
    <t xml:space="preserve">George W. Carver Early Education Center </t>
  </si>
  <si>
    <t xml:space="preserve">371 Carver </t>
  </si>
  <si>
    <t>LOCKHART JUNIOR HIGH SCHOOL</t>
  </si>
  <si>
    <t xml:space="preserve">500 City Line Rd </t>
  </si>
  <si>
    <t>2341</t>
  </si>
  <si>
    <t>CLEAR FORK ELEMENTARY SCHOOL</t>
  </si>
  <si>
    <t>1102 CLEARFORK ST</t>
  </si>
  <si>
    <t>2930</t>
  </si>
  <si>
    <t>LAGO VISTA ELEMENTARY SCHOOL</t>
  </si>
  <si>
    <t>LAGO VISTA INDEP SCH DISTRICT</t>
  </si>
  <si>
    <t>0012665105</t>
  </si>
  <si>
    <t>20311 DAWN DR.</t>
  </si>
  <si>
    <t>78645</t>
  </si>
  <si>
    <t>LAGO VISTA MIDDLE SCHOOL</t>
  </si>
  <si>
    <t>0012665113</t>
  </si>
  <si>
    <t>8039 BAR K RANCH ROAD</t>
  </si>
  <si>
    <t>LAGO VISTA</t>
  </si>
  <si>
    <t>LAGO VISTA High School</t>
  </si>
  <si>
    <t>0012665121</t>
  </si>
  <si>
    <t>5185 LOHMAN FORD ROAD</t>
  </si>
  <si>
    <t>STEINER RANCH ELEMENTARY</t>
  </si>
  <si>
    <t>4001 QUINLAN PARK RD</t>
  </si>
  <si>
    <t>78732</t>
  </si>
  <si>
    <t>ADA MAE FAUBION ELEMENTARY SCHOOL</t>
  </si>
  <si>
    <t>1209 CYPRUS CREEK</t>
  </si>
  <si>
    <t>LEANDER HIGH SCHOOL</t>
  </si>
  <si>
    <t>3301 S BAGDAD RD</t>
  </si>
  <si>
    <t>LEANDER MIDDLE SCHOOL</t>
  </si>
  <si>
    <t>410 SW STREET</t>
  </si>
  <si>
    <t>WHITESTONE ELEMENTARY SCHOOL</t>
  </si>
  <si>
    <t>2000 CRYSTAL FALLS PKWY</t>
  </si>
  <si>
    <t>LULING</t>
  </si>
  <si>
    <t>78648</t>
  </si>
  <si>
    <t>LULING HIGH SCHOOL</t>
  </si>
  <si>
    <t>LULING INDEP SCHOOL DISTRICT</t>
  </si>
  <si>
    <t>218 E TRAVIS ST</t>
  </si>
  <si>
    <t>2900</t>
  </si>
  <si>
    <t>LULING JUNIOR HIGH SCHOOL</t>
  </si>
  <si>
    <t>214 E BOWIE ST</t>
  </si>
  <si>
    <t>LULING PRIMARY SCHOOL</t>
  </si>
  <si>
    <t>118 W BOWIE ST</t>
  </si>
  <si>
    <t>LEONARD SHANKLIN ELEMENTARY</t>
  </si>
  <si>
    <t>122 E HOUSTON ST</t>
  </si>
  <si>
    <t>78650</t>
  </si>
  <si>
    <t>MANOR</t>
  </si>
  <si>
    <t>78653</t>
  </si>
  <si>
    <t>MANOR HIGH SCHOOL</t>
  </si>
  <si>
    <t>MANOR ISD</t>
  </si>
  <si>
    <t>12700 GREGG MANOR ROAD</t>
  </si>
  <si>
    <t>COLT ELEMENTARY SCHOOL</t>
  </si>
  <si>
    <t>MARBLE FALLS INDEP SCHOOL DIST</t>
  </si>
  <si>
    <t>2200 Manzano Mile</t>
  </si>
  <si>
    <t>MARBLE FALLS</t>
  </si>
  <si>
    <t>78654</t>
  </si>
  <si>
    <t>MARBLE FALLS HIGH SCHOOL</t>
  </si>
  <si>
    <t>2101 MUSTANG DRIVE</t>
  </si>
  <si>
    <t>MARBLE FALLS ELEMENTARY SCHOOL</t>
  </si>
  <si>
    <t>901 Avenue U</t>
  </si>
  <si>
    <t>MARBLE FALLS MIDDLE SCHOOL</t>
  </si>
  <si>
    <t>1511 PONY Circle DR</t>
  </si>
  <si>
    <t>5730</t>
  </si>
  <si>
    <t>BROOKHOLLOW ELEMENTARY</t>
  </si>
  <si>
    <t>PFLUGERVILLE INDEP SCHOOL DIST</t>
  </si>
  <si>
    <t>0012029880</t>
  </si>
  <si>
    <t>1200 RAILROAD AVE</t>
  </si>
  <si>
    <t>PFLUGERVILLE</t>
  </si>
  <si>
    <t>78660</t>
  </si>
  <si>
    <t>WINDERMERE ELEMENTARY SCHOOL</t>
  </si>
  <si>
    <t>429 GRAND AVE PKWY</t>
  </si>
  <si>
    <t>1860</t>
  </si>
  <si>
    <t>PARK CREST MIDDLE SCHOOL</t>
  </si>
  <si>
    <t>1500 N RAILROAD AVE</t>
  </si>
  <si>
    <t>2368</t>
  </si>
  <si>
    <t>PFLUGERVILLE HIGH SCHOOL</t>
  </si>
  <si>
    <t>1301 W PECAN ST</t>
  </si>
  <si>
    <t>2516</t>
  </si>
  <si>
    <t>TIMMERMAN ELEMENTARY SCHOOL</t>
  </si>
  <si>
    <t>412 SWENSON FARMS BV</t>
  </si>
  <si>
    <t>SPRING HILL ELEMENTARY SCHOOL</t>
  </si>
  <si>
    <t>600 S HEATHERWILDE BLVD</t>
  </si>
  <si>
    <t>2518</t>
  </si>
  <si>
    <t>PFLUGERVILLE MIDDLE SCHOOL</t>
  </si>
  <si>
    <t>1600 SETTLERS VLY DR</t>
  </si>
  <si>
    <t>PFLUGERVILLE ELEMENTARY SCHOOL</t>
  </si>
  <si>
    <t>701 IMMANUEL RD</t>
  </si>
  <si>
    <t>8016</t>
  </si>
  <si>
    <t>PRAIRIE LEA SCHOOL</t>
  </si>
  <si>
    <t>PRAIRIE LEA INDEP SCH DISTRICT</t>
  </si>
  <si>
    <t>6910 San Marcos HWY</t>
  </si>
  <si>
    <t>PRAIRIE LEA</t>
  </si>
  <si>
    <t>78661</t>
  </si>
  <si>
    <t>HOPEWELL MIDDLE SCHOOL</t>
  </si>
  <si>
    <t>ROUND ROCK INDEP SCHOOL DIST</t>
  </si>
  <si>
    <t>1535 GULF WAY</t>
  </si>
  <si>
    <t>ROUND ROCK</t>
  </si>
  <si>
    <t>78665</t>
  </si>
  <si>
    <t>DOUBLE FILE TRAIL ELEM SCHOOL</t>
  </si>
  <si>
    <t>2400 CHANDLER CREEK BLVD</t>
  </si>
  <si>
    <t>2800</t>
  </si>
  <si>
    <t>VIC ROBERTSON ELEMENTARY SCH</t>
  </si>
  <si>
    <t>1415 BAYLAND ST</t>
  </si>
  <si>
    <t>78664</t>
  </si>
  <si>
    <t>3713</t>
  </si>
  <si>
    <t>C D FULKES MIDDLE SCHOOL</t>
  </si>
  <si>
    <t>300 W ANDERSON AVE</t>
  </si>
  <si>
    <t>CLAUDE BERKMAN ELEM SCHOOL</t>
  </si>
  <si>
    <t>400 W ANDERSON AVE</t>
  </si>
  <si>
    <t>FOREST CREEK ELEMENTARY SCHOOL</t>
  </si>
  <si>
    <t>3505 FOREST CREEK DR</t>
  </si>
  <si>
    <t>6264</t>
  </si>
  <si>
    <t>XENIA VOIGT ELEMENTARY SCHOOL</t>
  </si>
  <si>
    <t>1201 CUSHING DR</t>
  </si>
  <si>
    <t>6708</t>
  </si>
  <si>
    <t>GATTIS ELEMENTARY SCHOOL</t>
  </si>
  <si>
    <t>2920 ROUND ROCK RANCH BLVD</t>
  </si>
  <si>
    <t>SAN MARCOS</t>
  </si>
  <si>
    <t>78666</t>
  </si>
  <si>
    <t>BONHAM PRE-K SCHOOL</t>
  </si>
  <si>
    <t>SAN MARCOS CONS INDEP SCH DIST</t>
  </si>
  <si>
    <t>1225 Highway 123</t>
  </si>
  <si>
    <t>4020 Monterrey Oak</t>
  </si>
  <si>
    <t>1300 GIRARD ST</t>
  </si>
  <si>
    <t xml:space="preserve">F M 621 S-DEZAVALA DR </t>
  </si>
  <si>
    <t>HERNANDEZ ELEMENTARY SCH</t>
  </si>
  <si>
    <t>333 STAGECOACH</t>
  </si>
  <si>
    <t>MILLER MIDDLE SCHOOL</t>
  </si>
  <si>
    <t>301 FOXTAIL RUN</t>
  </si>
  <si>
    <t>1437 POST RD</t>
  </si>
  <si>
    <t>WIMBERLEY JUNIOR HIGH SCHOOL</t>
  </si>
  <si>
    <t>WIMBERLEY</t>
  </si>
  <si>
    <t>78676</t>
  </si>
  <si>
    <t>WIMBERLEY HIGH SCHOOL</t>
  </si>
  <si>
    <t>WIMBERLEY INDEP SCHOOL DIST</t>
  </si>
  <si>
    <t>0012686341</t>
  </si>
  <si>
    <t>100 CARREY LANE</t>
  </si>
  <si>
    <t>SCUDDER PRIMARY SCHOOL</t>
  </si>
  <si>
    <t>0012686333</t>
  </si>
  <si>
    <t>GREEN ACRES ROAD</t>
  </si>
  <si>
    <t>GREAT OAKS ELEMENTARY SCHOOL</t>
  </si>
  <si>
    <t>16455 S GREAT OAKS DR</t>
  </si>
  <si>
    <t>78681</t>
  </si>
  <si>
    <t>OLD TOWN ELEMENTARY SCHOOL</t>
  </si>
  <si>
    <t>2200 CHAPARRAL DR</t>
  </si>
  <si>
    <t>2288</t>
  </si>
  <si>
    <t>FERN BLUFF ELEMENTARY SCHOOL</t>
  </si>
  <si>
    <t>17815 PARK VALLEY DR</t>
  </si>
  <si>
    <t>3584</t>
  </si>
  <si>
    <t>BRUSHY CREEK ELEMENTARY SCHOOL</t>
  </si>
  <si>
    <t>3800 STONEBRIDGE DR</t>
  </si>
  <si>
    <t>ROUND ROCK HIGH SCHOOL</t>
  </si>
  <si>
    <t>300 N LAKE CREEK DR</t>
  </si>
  <si>
    <t>CHISHOLM TRAIL MIDDLE SCHOOL</t>
  </si>
  <si>
    <t>500 OAKRIDGE DR</t>
  </si>
  <si>
    <t>DEEPWOOD ELEMENTARY SCHOOL</t>
  </si>
  <si>
    <t>705 SAINT WILLIAMS AVE</t>
  </si>
  <si>
    <t>5746</t>
  </si>
  <si>
    <t>BLUEBONNET ELEMENTARY SCHOOL</t>
  </si>
  <si>
    <t>1010 CHISHOLM VALLEY DR</t>
  </si>
  <si>
    <t>7344</t>
  </si>
  <si>
    <t>2406 ROSEWOOD AVE</t>
  </si>
  <si>
    <t>1736</t>
  </si>
  <si>
    <t>3023</t>
  </si>
  <si>
    <t>TEXAS SCHOOL FOR  THE DEAF</t>
  </si>
  <si>
    <t>TEXAS SCHOOL FOR THE DEAF SCHOOL DISTRICT</t>
  </si>
  <si>
    <t>0012870440</t>
  </si>
  <si>
    <t>1102 S CONGRESS AVE</t>
  </si>
  <si>
    <t>2615</t>
  </si>
  <si>
    <t>CEDAR VALLEY MIDDLE SCHOOL</t>
  </si>
  <si>
    <t>8139 RACINE TRL</t>
  </si>
  <si>
    <t>78717</t>
  </si>
  <si>
    <t>4915</t>
  </si>
  <si>
    <t>WESTVIEW MIDDLE SCHOOL</t>
  </si>
  <si>
    <t>1805 SCOFIELD LN</t>
  </si>
  <si>
    <t>PARMER LANE ELEMENTARY SCHOOL</t>
  </si>
  <si>
    <t>1806 PARMER LN</t>
  </si>
  <si>
    <t>WELLS BRANCH ELEMENTARY SCHOOL</t>
  </si>
  <si>
    <t>14650 MERRILTOWN RD</t>
  </si>
  <si>
    <t>78728</t>
  </si>
  <si>
    <t>14014 THERMAL DR</t>
  </si>
  <si>
    <t>7417</t>
  </si>
  <si>
    <t>FOREST NORTH ELEMENTARY SCHOOL</t>
  </si>
  <si>
    <t>13414 BROADMEADE AVE</t>
  </si>
  <si>
    <t>78729</t>
  </si>
  <si>
    <t>13401 POND SPRINGS RD</t>
  </si>
  <si>
    <t>4409</t>
  </si>
  <si>
    <t>DEERPARK MIDDLE SCHOOL</t>
  </si>
  <si>
    <t>8849 ANDERSON MILL RD</t>
  </si>
  <si>
    <t>LIVE OAK ELEMENTARY SCHOOL</t>
  </si>
  <si>
    <t>8607 ANDERSON MILL RD</t>
  </si>
  <si>
    <t>POND SPRINGS ELEMENTARY SCHOOL</t>
  </si>
  <si>
    <t>7825 ELKHORN MOUNTAIN TRL</t>
  </si>
  <si>
    <t>MCNEIL HIGH SCHOOL</t>
  </si>
  <si>
    <t>5720 MCNEIL DR</t>
  </si>
  <si>
    <t>6901</t>
  </si>
  <si>
    <t>JOLLYVILLE ELEMENTARY SCHOOL</t>
  </si>
  <si>
    <t>6720 CORPUS CHRISTI DR</t>
  </si>
  <si>
    <t>LAKE TRAVIS ELEMENTARY</t>
  </si>
  <si>
    <t>LAKE TRAVIS INDEP SCH DISTRICT</t>
  </si>
  <si>
    <t>0012727582</t>
  </si>
  <si>
    <t>15303 KOLLMEYER DRIVE</t>
  </si>
  <si>
    <t>78734</t>
  </si>
  <si>
    <t>LAKEWAY ELEMENTARY SCHOOL</t>
  </si>
  <si>
    <t>0012727624</t>
  </si>
  <si>
    <t>1701 LOHMANS CROSSING RD</t>
  </si>
  <si>
    <t>LAKE TRAVIS HIGH SCHOOL</t>
  </si>
  <si>
    <t>0012727673</t>
  </si>
  <si>
    <t>3324 RANCH ROAD 620 SOUTH</t>
  </si>
  <si>
    <t>78738</t>
  </si>
  <si>
    <t>LAKE TRAVIS MIDDLE SCHOOL</t>
  </si>
  <si>
    <t>0012727657</t>
  </si>
  <si>
    <t>4932 BEE CREEK ROAD</t>
  </si>
  <si>
    <t>SPICEWOOD</t>
  </si>
  <si>
    <t>78669</t>
  </si>
  <si>
    <t>78737</t>
  </si>
  <si>
    <t>78746</t>
  </si>
  <si>
    <t>GRISHAM MIDDLE SCHOOL</t>
  </si>
  <si>
    <t>10805 SCHOOL HOUSE LN</t>
  </si>
  <si>
    <t>78750</t>
  </si>
  <si>
    <t>1139</t>
  </si>
  <si>
    <t>11801 TANGLEBRIAR TRL</t>
  </si>
  <si>
    <t>ANDERSON MILL ELEMENTARY SCH</t>
  </si>
  <si>
    <t>10610 SALT MILL HOLW</t>
  </si>
  <si>
    <t>1624</t>
  </si>
  <si>
    <t>12400 MELLOW MEADOW DR</t>
  </si>
  <si>
    <t>SPICEWOOD ELEMENTARY SCHOOL</t>
  </si>
  <si>
    <t>11601 OLSON DR</t>
  </si>
  <si>
    <t>JOHN B CONNALLY HIGH SCHOOL</t>
  </si>
  <si>
    <t>13212 N LAMAR</t>
  </si>
  <si>
    <t>DESSAU ELEMENTARY SCHOOL</t>
  </si>
  <si>
    <t>1501 DESSAU RIDGE LN</t>
  </si>
  <si>
    <t>BLUEBONNET TRAIL ELEM SCHOOL</t>
  </si>
  <si>
    <t>11316 FARMHAVEN RD</t>
  </si>
  <si>
    <t>1100 W 45TH ST</t>
  </si>
  <si>
    <t>0011641644</t>
  </si>
  <si>
    <t>12401 SCOFIELD FARMS DR</t>
  </si>
  <si>
    <t>KATHY CARAWAY ELEMENTARY SCHOOL</t>
  </si>
  <si>
    <t>11104 OAK VIEW DR</t>
  </si>
  <si>
    <t>CANYON VISTA MIDDLE SCHOOL</t>
  </si>
  <si>
    <t>8455 SPICEWOOD SPRINGS RD</t>
  </si>
  <si>
    <t>LAUREL MOUNTAIN ELEMENTARY SCH</t>
  </si>
  <si>
    <t>10111 D K RANCH RD</t>
  </si>
  <si>
    <t>Travis County</t>
  </si>
  <si>
    <t>6402</t>
  </si>
  <si>
    <t>UVALDE</t>
  </si>
  <si>
    <t>78801</t>
  </si>
  <si>
    <t>ANTHON ELEMENTARY SCHOOL</t>
  </si>
  <si>
    <t>UVALDE CONS INDEP SCHOOL DIST</t>
  </si>
  <si>
    <t>224 N BENSON ROAD</t>
  </si>
  <si>
    <t>Uvalde</t>
  </si>
  <si>
    <t>BATESVILLE ELEMENTARY SCHOOL</t>
  </si>
  <si>
    <t>496 Garden St</t>
  </si>
  <si>
    <t>BATESVILLE</t>
  </si>
  <si>
    <t>Zavala</t>
  </si>
  <si>
    <t>78829</t>
  </si>
  <si>
    <t>Crossroads Academy</t>
  </si>
  <si>
    <t>601 DEAN ST</t>
  </si>
  <si>
    <t>DALTON ELEMENTARY SCHOOL</t>
  </si>
  <si>
    <t>600 N 4TH ST</t>
  </si>
  <si>
    <t>910 N GETTY ST</t>
  </si>
  <si>
    <t>ROBB ELEMENTARY SCHOOL</t>
  </si>
  <si>
    <t>715 OLD CARRIZO RD</t>
  </si>
  <si>
    <t>UVALDE HIGH SCHOOL</t>
  </si>
  <si>
    <t>MORALES JUNIOR HIGH SCHOOL</t>
  </si>
  <si>
    <t>615 STUDER ST</t>
  </si>
  <si>
    <t>HIGHWAY 83</t>
  </si>
  <si>
    <t>NUECES CANYON ELEM SCHOOL</t>
  </si>
  <si>
    <t>NUECES CANYON CISD</t>
  </si>
  <si>
    <t>E. THIRD ST</t>
  </si>
  <si>
    <t>CAMPWOOD</t>
  </si>
  <si>
    <t>REAL</t>
  </si>
  <si>
    <t>78833</t>
  </si>
  <si>
    <t>BARKSDALE</t>
  </si>
  <si>
    <t>EDWARDS</t>
  </si>
  <si>
    <t>78828</t>
  </si>
  <si>
    <t>NUECES CANYON HIGH SCHOOL</t>
  </si>
  <si>
    <t>200 TAYLOR ST. 1 PANTHER CR</t>
  </si>
  <si>
    <t>COMSTOCK</t>
  </si>
  <si>
    <t>VAL VERDE</t>
  </si>
  <si>
    <t>78837</t>
  </si>
  <si>
    <t>COMSTOCK SCHOOL</t>
  </si>
  <si>
    <t>0001167219</t>
  </si>
  <si>
    <t>101 SANDERSON STREET</t>
  </si>
  <si>
    <t>Val Verde</t>
  </si>
  <si>
    <t>Val Verde County</t>
  </si>
  <si>
    <t>ZAVALA</t>
  </si>
  <si>
    <t>DEL RIO</t>
  </si>
  <si>
    <t>78840</t>
  </si>
  <si>
    <t>BUENA VISTA ELEMENTARY SCHOOL</t>
  </si>
  <si>
    <t>0010299790</t>
  </si>
  <si>
    <t>100 ECHO VALLEY DR</t>
  </si>
  <si>
    <t>SAN FELIPE-DEL RIO CISD</t>
  </si>
  <si>
    <t>DR. FERMIN CALDERON ELEM SCHOOL</t>
  </si>
  <si>
    <t>1900 W HIGHWAY 90</t>
  </si>
  <si>
    <t>RUBEN CHAVIRA ELEMENTARY SCHOOL</t>
  </si>
  <si>
    <t>2253 US HWY 277 S</t>
  </si>
  <si>
    <t>DEL RIO FRESHMAN SCHOOL</t>
  </si>
  <si>
    <t>90 MEMORIAL DR</t>
  </si>
  <si>
    <t>DEL RIO HIGH SCHOOL</t>
  </si>
  <si>
    <t>100 MEMORIAL DR</t>
  </si>
  <si>
    <t>DEL RIO MIDDLE SCHOOL</t>
  </si>
  <si>
    <t>720  RAYMON LOZANO BLVD</t>
  </si>
  <si>
    <t>6734</t>
  </si>
  <si>
    <t>1009 AVENUE J</t>
  </si>
  <si>
    <t>300 W MARTIN ST</t>
  </si>
  <si>
    <t>301 WATERS AVE</t>
  </si>
  <si>
    <t>6562</t>
  </si>
  <si>
    <t>2003 N MAIN ST</t>
  </si>
  <si>
    <t>NORTH HEIGHTS ELEM SCHOOL</t>
  </si>
  <si>
    <t>SAN FELIPE MIDDLE SCHOOL</t>
  </si>
  <si>
    <t>1207 W GARZA ST</t>
  </si>
  <si>
    <t>78853</t>
  </si>
  <si>
    <t>MCDOWELL JUNIOR HIGH SCHOOL</t>
  </si>
  <si>
    <t>HONDO INDEP SCHOOL DISTRICT</t>
  </si>
  <si>
    <t>1602 27TH ST S</t>
  </si>
  <si>
    <t>HONDO</t>
  </si>
  <si>
    <t>78861</t>
  </si>
  <si>
    <t>2502 AVENUE Q</t>
  </si>
  <si>
    <t>HONDO HIGH SCHOOL</t>
  </si>
  <si>
    <t>2603 AVENUE H</t>
  </si>
  <si>
    <t>KNIPPA SCHOOL</t>
  </si>
  <si>
    <t>KNIPPA INDEP SCHOOL DISTRICT</t>
  </si>
  <si>
    <t>0013030549</t>
  </si>
  <si>
    <t>100 KESSLER LN</t>
  </si>
  <si>
    <t>KNIPPA</t>
  </si>
  <si>
    <t>Uvalde County</t>
  </si>
  <si>
    <t>78870</t>
  </si>
  <si>
    <t>LA PRYOR ELEMENTARY SCHOOL</t>
  </si>
  <si>
    <t>LA PRYOR INDEP SCHOOL DISTRICT</t>
  </si>
  <si>
    <t>201 N. Miller ST</t>
  </si>
  <si>
    <t>LA PRYOR</t>
  </si>
  <si>
    <t>78872</t>
  </si>
  <si>
    <t>LA PRYOR HIGH SCHOOL</t>
  </si>
  <si>
    <t>165 E EDITH ST</t>
  </si>
  <si>
    <t>LEAKEY SCHOOL</t>
  </si>
  <si>
    <t>LEAKEY INDEP SCHOOL DISTRICT</t>
  </si>
  <si>
    <t>0012709127</t>
  </si>
  <si>
    <t>LEAKEY</t>
  </si>
  <si>
    <t>78873</t>
  </si>
  <si>
    <t>201 N HWY 377</t>
  </si>
  <si>
    <t>ROCKSPRINGS</t>
  </si>
  <si>
    <t>78880</t>
  </si>
  <si>
    <t>ROCKSPRINGS JR/SR HIGH SCHOOL</t>
  </si>
  <si>
    <t>0012732376</t>
  </si>
  <si>
    <t>SABINAL SCHOOL</t>
  </si>
  <si>
    <t>SABINAL INDEP SCHOOL DISTRICT</t>
  </si>
  <si>
    <t>0013048905</t>
  </si>
  <si>
    <t>409 WEST CULLINS</t>
  </si>
  <si>
    <t>SABINAL</t>
  </si>
  <si>
    <t>78881</t>
  </si>
  <si>
    <t>UTOPIA SCHOOL</t>
  </si>
  <si>
    <t>UTOPIA INDEP SCHOOL DISTRICT</t>
  </si>
  <si>
    <t>0012736724</t>
  </si>
  <si>
    <t>258 School Street</t>
  </si>
  <si>
    <t>UTOPIA</t>
  </si>
  <si>
    <t>78884</t>
  </si>
  <si>
    <t>CARMINE HIGH SCHOOL</t>
  </si>
  <si>
    <t>ROUND TOP-CARMINE SCHOOL DIST</t>
  </si>
  <si>
    <t>314 CENTENNIAL ST</t>
  </si>
  <si>
    <t>CARMINE</t>
  </si>
  <si>
    <t>78932</t>
  </si>
  <si>
    <t>Colorado</t>
  </si>
  <si>
    <t>618 N RUSK ST</t>
  </si>
  <si>
    <t>FAYETTEVILLE</t>
  </si>
  <si>
    <t>78940</t>
  </si>
  <si>
    <t>FAYETTEVILLE SCHOOLS</t>
  </si>
  <si>
    <t>FAYETTEVILLE INDEP SCHOOL DIST</t>
  </si>
  <si>
    <t>FLATONIA ELEMENTARY SCHOOL</t>
  </si>
  <si>
    <t>FLATONIA INDEP SCHOOL DISTRICT</t>
  </si>
  <si>
    <t>400 W 4TH ST</t>
  </si>
  <si>
    <t>FLATONIA</t>
  </si>
  <si>
    <t>Fayette</t>
  </si>
  <si>
    <t>78941</t>
  </si>
  <si>
    <t>FLATONIA HIGH SCHOOL</t>
  </si>
  <si>
    <t>GIDDINGS HIGH SCHOOL</t>
  </si>
  <si>
    <t>GIDDINGS INDEPENDENT SCHOOL DISTRICT</t>
  </si>
  <si>
    <t>0012664025</t>
  </si>
  <si>
    <t>2335 N Main St</t>
  </si>
  <si>
    <t>GIDDINGS</t>
  </si>
  <si>
    <t>Lee</t>
  </si>
  <si>
    <t>78942</t>
  </si>
  <si>
    <t>GIDDINGS MIDDLE SCHOOL</t>
  </si>
  <si>
    <t>0012664801</t>
  </si>
  <si>
    <t>GIDDINGS ELEMENTARY SCHOOL</t>
  </si>
  <si>
    <t>0012664017</t>
  </si>
  <si>
    <t>1402 E Industry St</t>
  </si>
  <si>
    <t>LA GRANGE</t>
  </si>
  <si>
    <t>78945</t>
  </si>
  <si>
    <t>LA GRANGE HIGH SCHOOL</t>
  </si>
  <si>
    <t>LA GRANGE INDEPENDENT SCHOOL DISTRICT</t>
  </si>
  <si>
    <t>0013031141</t>
  </si>
  <si>
    <t>820 S VAIL STREET</t>
  </si>
  <si>
    <t>LA GRANGE ELEMENTARY SCHOOL</t>
  </si>
  <si>
    <t>0013031166</t>
  </si>
  <si>
    <t xml:space="preserve">315 South Jackson </t>
  </si>
  <si>
    <t>LA GRANGE MIDDLE SCHOOL</t>
  </si>
  <si>
    <t>0013031174</t>
  </si>
  <si>
    <t xml:space="preserve">640 East Eblin </t>
  </si>
  <si>
    <t>LEXINGTON ELEMENTARY SCHOOL</t>
  </si>
  <si>
    <t>LEXINGTON INDEP SCHOOL DIST</t>
  </si>
  <si>
    <t>0012685012</t>
  </si>
  <si>
    <t>222 Fifth</t>
  </si>
  <si>
    <t>LEXINGTON</t>
  </si>
  <si>
    <t>78947</t>
  </si>
  <si>
    <t>LEXINGTON HIGH SCHOOL</t>
  </si>
  <si>
    <t>0012685020</t>
  </si>
  <si>
    <t>8783 N Hwy 77</t>
  </si>
  <si>
    <t>LEXINGTON MIDDLE SCHOOL</t>
  </si>
  <si>
    <t>0012685038</t>
  </si>
  <si>
    <t>121 Third St</t>
  </si>
  <si>
    <t>ROUND TOP ELEMENTARY SCHOOL</t>
  </si>
  <si>
    <t>HIGHWAY 237</t>
  </si>
  <si>
    <t>ROUND TOP</t>
  </si>
  <si>
    <t>78954</t>
  </si>
  <si>
    <t>SCHULENBURG ELEMENTARY SCHOOL</t>
  </si>
  <si>
    <t>SCHULENBURG INDEP SCHOOL DIST</t>
  </si>
  <si>
    <t>300 BUCEK STREET.</t>
  </si>
  <si>
    <t>SCHULENBURG</t>
  </si>
  <si>
    <t>78956</t>
  </si>
  <si>
    <t>SCHULENBURG SECONDARY SCHOOL</t>
  </si>
  <si>
    <t>150 COLLEGE ST</t>
  </si>
  <si>
    <t>1504</t>
  </si>
  <si>
    <t>BROWN PRIMARY SCHOOL</t>
  </si>
  <si>
    <t>SMITHVILLE INDEP SCHOOL DIST</t>
  </si>
  <si>
    <t>403 SW Fourth</t>
  </si>
  <si>
    <t>SMITHVILLE</t>
  </si>
  <si>
    <t>78957</t>
  </si>
  <si>
    <t>SMITHVILLE ELEMENTARY SCHOOL</t>
  </si>
  <si>
    <t>800 BISHOP STREET</t>
  </si>
  <si>
    <t>SMITHVILLE HIGH SCHOOL</t>
  </si>
  <si>
    <t>285 Hwy 95 South</t>
  </si>
  <si>
    <t>SMITHVILLE Elementary (4th and 5th Grade Campus)</t>
  </si>
  <si>
    <t>801 Wilkes St</t>
  </si>
  <si>
    <t>WAELDER</t>
  </si>
  <si>
    <t>78959</t>
  </si>
  <si>
    <t>WEIMAR HIGH SCHOOL</t>
  </si>
  <si>
    <t>WEIMAR INDEP SCHOOL DISTRICT</t>
  </si>
  <si>
    <t>0012461885</t>
  </si>
  <si>
    <t>506 W MAIN ST</t>
  </si>
  <si>
    <t>WEIMAR</t>
  </si>
  <si>
    <t>78962</t>
  </si>
  <si>
    <t>WEIMAR ELEMENTARY SCHOOL</t>
  </si>
  <si>
    <t>0012463345</t>
  </si>
  <si>
    <t>506 W. MAIN</t>
  </si>
  <si>
    <t>1925</t>
  </si>
  <si>
    <t>WEIMAR JUNIOR HIGH SCHOOL</t>
  </si>
  <si>
    <t>0012463139</t>
  </si>
  <si>
    <t>N EAGLE ST</t>
  </si>
  <si>
    <t>OLDHAM</t>
  </si>
  <si>
    <t>WHEELER</t>
  </si>
  <si>
    <t>LIPSCOMB</t>
  </si>
  <si>
    <t>Hutchinson</t>
  </si>
  <si>
    <t>HUTCHINSON</t>
  </si>
  <si>
    <t>PARMER</t>
  </si>
  <si>
    <t>Boys Ranch Independent School District</t>
  </si>
  <si>
    <t>Oldham County</t>
  </si>
  <si>
    <t>FORT ELLIOT SCHOOL</t>
  </si>
  <si>
    <t>FORT ELLIOT CONS IND SCH DIST</t>
  </si>
  <si>
    <t>`</t>
  </si>
  <si>
    <t>BRISCOE</t>
  </si>
  <si>
    <t>79011</t>
  </si>
  <si>
    <t>Randall</t>
  </si>
  <si>
    <t>MOORE</t>
  </si>
  <si>
    <t>HARTLEY</t>
  </si>
  <si>
    <t>HALE</t>
  </si>
  <si>
    <t>DALLAM</t>
  </si>
  <si>
    <t>CASTRO</t>
  </si>
  <si>
    <t>Moore</t>
  </si>
  <si>
    <t>4642</t>
  </si>
  <si>
    <t>SPRINGLAKE ELEMENTARY/MIDDLE SCHOOL</t>
  </si>
  <si>
    <t>SPRINGLAKE-EARTH IND SCH DIST</t>
  </si>
  <si>
    <t>0007903826</t>
  </si>
  <si>
    <t>472 FM 302</t>
  </si>
  <si>
    <t>EARTH</t>
  </si>
  <si>
    <t>LAMB</t>
  </si>
  <si>
    <t>79031</t>
  </si>
  <si>
    <t>SPRINGLAKE HIGH SCHOOL</t>
  </si>
  <si>
    <t>FARM ROAD 2901</t>
  </si>
  <si>
    <t>FOLLETT SCHOOL</t>
  </si>
  <si>
    <t>FOLLETT INDEP SCHOOL DISTRICT</t>
  </si>
  <si>
    <t>0011740990</t>
  </si>
  <si>
    <t>HIGHWAY 15 IVANHOE ST</t>
  </si>
  <si>
    <t>FOLLETT</t>
  </si>
  <si>
    <t>79034</t>
  </si>
  <si>
    <t>FRIONA JUNIOR HIGH SCHOOL</t>
  </si>
  <si>
    <t>FRIONA INDEP SCHOOL DISTRICT</t>
  </si>
  <si>
    <t>0012497673</t>
  </si>
  <si>
    <t>EUCLID AND 11TH</t>
  </si>
  <si>
    <t>FRIONA</t>
  </si>
  <si>
    <t>79035</t>
  </si>
  <si>
    <t>FRIONA ELEMENTARY SCHOOL</t>
  </si>
  <si>
    <t>0012497640</t>
  </si>
  <si>
    <t>909 E 11TH ST</t>
  </si>
  <si>
    <t>FRIONA HIGH SCHOOL</t>
  </si>
  <si>
    <t>0012497707</t>
  </si>
  <si>
    <t>FRIONA PRIMARY SCHOOL</t>
  </si>
  <si>
    <t>0012497285</t>
  </si>
  <si>
    <t>FRITCH</t>
  </si>
  <si>
    <t>79036</t>
  </si>
  <si>
    <t>SANFORD-FRITCH ELEMENTARY SCHOOL</t>
  </si>
  <si>
    <t>SANFORD-FRITCH INDEPENDENT SCHOOL DISTRICT</t>
  </si>
  <si>
    <t>201 N HOYNE ST</t>
  </si>
  <si>
    <t>SANFORD-FRITCH JUNIOR HIGH SCHOOL</t>
  </si>
  <si>
    <t>536 EAGLE BLVD</t>
  </si>
  <si>
    <t>SANFORD FRITCH HIGH SCHOOL</t>
  </si>
  <si>
    <t>538 EAGLE BLVD</t>
  </si>
  <si>
    <t>GROOM</t>
  </si>
  <si>
    <t>CARSON</t>
  </si>
  <si>
    <t>79039</t>
  </si>
  <si>
    <t>GROOM SCHOOL</t>
  </si>
  <si>
    <t>GROOM INDEP SCHOOL DISTRICT</t>
  </si>
  <si>
    <t>304 WEST THIRD</t>
  </si>
  <si>
    <t>GRANDVIEW-HOPKINS ELEM SCHOOL</t>
  </si>
  <si>
    <t>GRANDVIEW-HOPKINS IND SCH DIST</t>
  </si>
  <si>
    <t>0018940544</t>
  </si>
  <si>
    <t>11676 FM 293</t>
  </si>
  <si>
    <t>GRAY</t>
  </si>
  <si>
    <t>4923</t>
  </si>
  <si>
    <t>GRUVER JUNIOR HIGH SCHOOL</t>
  </si>
  <si>
    <t>GRUVER INDEP SCHOOL DISTRICT</t>
  </si>
  <si>
    <t>0013022819</t>
  </si>
  <si>
    <t>500 GARRETT ST</t>
  </si>
  <si>
    <t>GRUVER</t>
  </si>
  <si>
    <t>HANSFORD</t>
  </si>
  <si>
    <t>79040</t>
  </si>
  <si>
    <t>GRUVER HIGH SCHOOL</t>
  </si>
  <si>
    <t>0013022801</t>
  </si>
  <si>
    <t>600 GARRETT STREET</t>
  </si>
  <si>
    <t>GRUVER ELEMENTARY SCHOOL</t>
  </si>
  <si>
    <t>0013022793</t>
  </si>
  <si>
    <t>401 GARRETT STREET</t>
  </si>
  <si>
    <t>AKIN ELEMENTARY SCHOOL</t>
  </si>
  <si>
    <t>HALE CENTER INDEP SCHOOL DIST</t>
  </si>
  <si>
    <t>NORTH AVENUE K</t>
  </si>
  <si>
    <t>HALE CENTER</t>
  </si>
  <si>
    <t>79041</t>
  </si>
  <si>
    <t>CARR MIDDLE SCHOOL</t>
  </si>
  <si>
    <t>1209 AVENUE G</t>
  </si>
  <si>
    <t>HAPPY</t>
  </si>
  <si>
    <t>SWISHER</t>
  </si>
  <si>
    <t>79042</t>
  </si>
  <si>
    <t>HART INDEP SCHOOL DISTRICT</t>
  </si>
  <si>
    <t>0012721841</t>
  </si>
  <si>
    <t>710 2ND STREET</t>
  </si>
  <si>
    <t>HART</t>
  </si>
  <si>
    <t>79043</t>
  </si>
  <si>
    <t>HART SCHOOL</t>
  </si>
  <si>
    <t>0012721833</t>
  </si>
  <si>
    <t>HARTLEY SCHOOL</t>
  </si>
  <si>
    <t>HARTLEY INDEP SCHOOL DISTRICT</t>
  </si>
  <si>
    <t>0012584405</t>
  </si>
  <si>
    <t>901 JOHNSON</t>
  </si>
  <si>
    <t>Hartley County</t>
  </si>
  <si>
    <t>79044</t>
  </si>
  <si>
    <t>AIKMAN ELEMENTARY SCHOOL</t>
  </si>
  <si>
    <t>HEREFORD INDEP SCHOOL DISTRICT</t>
  </si>
  <si>
    <t>900 AVENUE K</t>
  </si>
  <si>
    <t>HEREFORD</t>
  </si>
  <si>
    <t>DEAF SMITH</t>
  </si>
  <si>
    <t>79045</t>
  </si>
  <si>
    <t>221 16TH ST</t>
  </si>
  <si>
    <t>HEREFORD HIGH SCHOOL</t>
  </si>
  <si>
    <t>200 AVENUE F</t>
  </si>
  <si>
    <t>HEREFORD JUNIOR HIGH SCHOOL</t>
  </si>
  <si>
    <t>704 LA PLATA ST</t>
  </si>
  <si>
    <t>NORTHWEST ELEMENTARY  SCHOOL</t>
  </si>
  <si>
    <t>400 MOREMAN ST</t>
  </si>
  <si>
    <t>STANTON EDUCATION SUPPORT CTR</t>
  </si>
  <si>
    <t>711 E PARK AVE</t>
  </si>
  <si>
    <t>TIERRA BLANCA EARLY CHILDHOOD CENTER</t>
  </si>
  <si>
    <t>615 COLUMBIA DR</t>
  </si>
  <si>
    <t>WEST CENTRAL ELEMENTARY SCHOOL</t>
  </si>
  <si>
    <t>120 CAMPBELL ST</t>
  </si>
  <si>
    <t>HIGGINS SCHOOL</t>
  </si>
  <si>
    <t>HIGGINS INDEP SCHOOL DISTRICT</t>
  </si>
  <si>
    <t>406 NORTH MAIN STREET</t>
  </si>
  <si>
    <t>HIGGINS</t>
  </si>
  <si>
    <t>79046</t>
  </si>
  <si>
    <t>KRESS HIGH SCHOOL</t>
  </si>
  <si>
    <t>KRESS INDEP SCHOOL DISTRICT</t>
  </si>
  <si>
    <t>0012465308</t>
  </si>
  <si>
    <t>200 E. 5th Street</t>
  </si>
  <si>
    <t>5th &amp; Ripley</t>
  </si>
  <si>
    <t>KRESS</t>
  </si>
  <si>
    <t>79052</t>
  </si>
  <si>
    <t>KRESS ELEMENTARY SCHOOL</t>
  </si>
  <si>
    <t>0012465282</t>
  </si>
  <si>
    <t>400 RIPLEY STREET</t>
  </si>
  <si>
    <t>Swisher</t>
  </si>
  <si>
    <t>LAZBUDDIE SCHOOL</t>
  </si>
  <si>
    <t>LAZBUDDIE  I.S.D</t>
  </si>
  <si>
    <t>0011638673</t>
  </si>
  <si>
    <t>PO BOX 9, FM 1172</t>
  </si>
  <si>
    <t>LAZBUDDIE</t>
  </si>
  <si>
    <t>Parmer</t>
  </si>
  <si>
    <t>79053</t>
  </si>
  <si>
    <t>PO BOX 390</t>
  </si>
  <si>
    <t>LEFORS</t>
  </si>
  <si>
    <t>79054</t>
  </si>
  <si>
    <t>0390</t>
  </si>
  <si>
    <t>LEFORS SCHOOL</t>
  </si>
  <si>
    <t>LEFORS INDEP SCHOOL DISTRICT</t>
  </si>
  <si>
    <t>MCLEAN SCHOOL</t>
  </si>
  <si>
    <t>MCLEAN INDEP SCHOOL DISTRICT</t>
  </si>
  <si>
    <t>4TH AND ROWE</t>
  </si>
  <si>
    <t>MCLEAN</t>
  </si>
  <si>
    <t>Gray</t>
  </si>
  <si>
    <t>79057</t>
  </si>
  <si>
    <t>MIAMI SCHOOL</t>
  </si>
  <si>
    <t>MIAMI INDEP SCHOOL DISTRICT</t>
  </si>
  <si>
    <t>800 Warrior Way</t>
  </si>
  <si>
    <t>MIAMI</t>
  </si>
  <si>
    <t>Roberts County</t>
  </si>
  <si>
    <t>79059</t>
  </si>
  <si>
    <t>PRINGLE-MORSE Schools</t>
  </si>
  <si>
    <t>PRINGLE-MORSE CONS SCHOOL DIST</t>
  </si>
  <si>
    <t>0012526729</t>
  </si>
  <si>
    <t>100 S FIFTH ST</t>
  </si>
  <si>
    <t>MORSE</t>
  </si>
  <si>
    <t>79062</t>
  </si>
  <si>
    <t>NAZARETH SCHOOL</t>
  </si>
  <si>
    <t>NAZARETH INDEP SCHOOL DISTRICT</t>
  </si>
  <si>
    <t>101 S 1ST</t>
  </si>
  <si>
    <t>NAZARETH</t>
  </si>
  <si>
    <t>79063</t>
  </si>
  <si>
    <t>H P WEBB ELEMENTARY SCHOOL</t>
  </si>
  <si>
    <t>OLTON INDEPENDENT SCHOOL DISTRICT</t>
  </si>
  <si>
    <t>700 AVENUE G</t>
  </si>
  <si>
    <t>OLTON</t>
  </si>
  <si>
    <t>79064</t>
  </si>
  <si>
    <t>OLTON JUNIOR HIGH SCHOOL</t>
  </si>
  <si>
    <t>OLTON HIGH SCHOOL</t>
  </si>
  <si>
    <t>PAMPA INDEP SCHOOL DISTRICT</t>
  </si>
  <si>
    <t>2300 PRIMROSE LN</t>
  </si>
  <si>
    <t>PAMPA</t>
  </si>
  <si>
    <t>79065</t>
  </si>
  <si>
    <t>PAMPA JUNIOR HIGH SCHOOL</t>
  </si>
  <si>
    <t>4000 BAD CATTLE COMPANY RD</t>
  </si>
  <si>
    <t>1900 DUNCAN ST</t>
  </si>
  <si>
    <t>3728</t>
  </si>
  <si>
    <t>PAMPA HIGH SCHOOL</t>
  </si>
  <si>
    <t>111 E HARVESTER AVE</t>
  </si>
  <si>
    <t>PAMPA LEARNING CENTER</t>
  </si>
  <si>
    <t>0011995743</t>
  </si>
  <si>
    <t>907 NORTH FROST</t>
  </si>
  <si>
    <t>0011996170</t>
  </si>
  <si>
    <t xml:space="preserve">801 E. Browining Ave. </t>
  </si>
  <si>
    <t>6119</t>
  </si>
  <si>
    <t>0011996006</t>
  </si>
  <si>
    <t>1234 S NELSON ST</t>
  </si>
  <si>
    <t>7036</t>
  </si>
  <si>
    <t>PANHANDLE ELEMENTARY SCHOOL</t>
  </si>
  <si>
    <t>PANHANDLE INDEP SCHOOL DIST</t>
  </si>
  <si>
    <t>106 W 9TH ST</t>
  </si>
  <si>
    <t>PANHANDLE</t>
  </si>
  <si>
    <t>79068</t>
  </si>
  <si>
    <t>PANHANDLE HIGH SCHOOL</t>
  </si>
  <si>
    <t>106 W 11TH ST</t>
  </si>
  <si>
    <t>PANHANDLE JUNIOR HIGH SCHOOL</t>
  </si>
  <si>
    <t>1001 Elsie Ave</t>
  </si>
  <si>
    <t>Carson</t>
  </si>
  <si>
    <t>PERRYTON JR HIGH SCHOOL</t>
  </si>
  <si>
    <t>PERRYTON INDEP SCHOOL DIST</t>
  </si>
  <si>
    <t>510 S ETON ST</t>
  </si>
  <si>
    <t>PERRYTON</t>
  </si>
  <si>
    <t>OCHILTREE</t>
  </si>
  <si>
    <t>79070</t>
  </si>
  <si>
    <t>PERRYTON HIGH SCHOOL</t>
  </si>
  <si>
    <t>1200 S JEFFERSON ST</t>
  </si>
  <si>
    <t>JAMES L WRIGHT ELEMENTARY SCH</t>
  </si>
  <si>
    <t>1702 S GRINNELL ST</t>
  </si>
  <si>
    <t>4441</t>
  </si>
  <si>
    <t>THUNDERBIRD ELEMENTARY SCHOOL</t>
  </si>
  <si>
    <t>PLAINVIEW INDEP SCHOOL DIST</t>
  </si>
  <si>
    <t>1200 W 32ND ST</t>
  </si>
  <si>
    <t>PLAINVIEW</t>
  </si>
  <si>
    <t>79072</t>
  </si>
  <si>
    <t>CORONADO MIDDLE SCHOOL</t>
  </si>
  <si>
    <t>2501 JOLIET ST</t>
  </si>
  <si>
    <t>EDGEMERE ELEMENTARY SCHOOL</t>
  </si>
  <si>
    <t>2600 W 20TH ST</t>
  </si>
  <si>
    <t>ESTACADO MIDDLE SCHOOL</t>
  </si>
  <si>
    <t>2200 W 20TH ST</t>
  </si>
  <si>
    <t>PLAINVIEW HIGH SCHOOL</t>
  </si>
  <si>
    <t>1501 QUINCY ST</t>
  </si>
  <si>
    <t>ASH HIGH SCHOOL</t>
  </si>
  <si>
    <t>908 Ash Street</t>
  </si>
  <si>
    <t>1707 W 11TH ST</t>
  </si>
  <si>
    <t>6439</t>
  </si>
  <si>
    <t>COLLEGE HILL ELEMENTARY SCHOOL</t>
  </si>
  <si>
    <t>707 CANYON ST</t>
  </si>
  <si>
    <t>6756</t>
  </si>
  <si>
    <t>315 W ALPINE DR</t>
  </si>
  <si>
    <t>LA MESA ELEMENTARY SCHOOL</t>
  </si>
  <si>
    <t>600 S ENNIS ST</t>
  </si>
  <si>
    <t>9708</t>
  </si>
  <si>
    <t>COLLINGSWORTH</t>
  </si>
  <si>
    <t>SHAMROCK ELEMENTARY SCHOOL</t>
  </si>
  <si>
    <t>SHAMROCK INDEP SCHOOL DISTRICT</t>
  </si>
  <si>
    <t>100 S ILLINOIS ST</t>
  </si>
  <si>
    <t>SHAMROCK</t>
  </si>
  <si>
    <t>79079</t>
  </si>
  <si>
    <t>SHAMROCK HIGH SCHOOL</t>
  </si>
  <si>
    <t>SHAMROCK MIDDLE SCHOOL</t>
  </si>
  <si>
    <t>SPEARMAN JR HIGH SCHOOL</t>
  </si>
  <si>
    <t>SPEARMAN INDEP SCHOOL DISTRICT</t>
  </si>
  <si>
    <t>315 W 5TH AVE</t>
  </si>
  <si>
    <t>SPEARMAN</t>
  </si>
  <si>
    <t>79081</t>
  </si>
  <si>
    <t>SPEARMAN GUS BIRDWELL ELEMENTARY SCHOOL</t>
  </si>
  <si>
    <t>511 TOWNSEND ST</t>
  </si>
  <si>
    <t>SPEARMAN HIGH SCHOOL</t>
  </si>
  <si>
    <t>505 TOWNSEND ST</t>
  </si>
  <si>
    <t>STINNETT</t>
  </si>
  <si>
    <t>79083</t>
  </si>
  <si>
    <t>WEST TEXAS ELEMENTARY SCHOOL</t>
  </si>
  <si>
    <t>PLEMONS-STINNETT-PHILLIPS CISD</t>
  </si>
  <si>
    <t>600 STEWART STREET</t>
  </si>
  <si>
    <t>WEST TEXAS HIGH SCHOOL</t>
  </si>
  <si>
    <t>600 STEWART</t>
  </si>
  <si>
    <t>WEST TEXAS MIDDLE SCHOOL</t>
  </si>
  <si>
    <t>FM 2277</t>
  </si>
  <si>
    <t>MARY ALLEN ELEMENTARY SCHOOL</t>
  </si>
  <si>
    <t>STRATFORD INDEP SCHOOL DIST</t>
  </si>
  <si>
    <t>501 N SHIRLEY AVENUE</t>
  </si>
  <si>
    <t>STRATFORD</t>
  </si>
  <si>
    <t>79084</t>
  </si>
  <si>
    <t>503 N 8TH ST</t>
  </si>
  <si>
    <t>STRATFORD MIDDLE SCHOOL</t>
  </si>
  <si>
    <t>SUNRAY</t>
  </si>
  <si>
    <t>79086</t>
  </si>
  <si>
    <t>SUNRAY ELEMENTARY SCHOOL</t>
  </si>
  <si>
    <t>SUNRAY INDEP SCHOOL DISTRICT</t>
  </si>
  <si>
    <t>400 E 7TH ST</t>
  </si>
  <si>
    <t>SUNRAY HIGH SCHOOL</t>
  </si>
  <si>
    <t>900 AVENUE Q</t>
  </si>
  <si>
    <t>TEXLINE SCHOOL</t>
  </si>
  <si>
    <t>TEXLINE INDEP SCHOOL DISTRICT</t>
  </si>
  <si>
    <t>0012569034</t>
  </si>
  <si>
    <t>302 PINE STREET</t>
  </si>
  <si>
    <t>TEXLINE</t>
  </si>
  <si>
    <t>79087</t>
  </si>
  <si>
    <t>Tulia Elementary School</t>
  </si>
  <si>
    <t>TULIA INDEP SCHOOL DISTRICT</t>
  </si>
  <si>
    <t>800 NW 9TH ST</t>
  </si>
  <si>
    <t>TULIA</t>
  </si>
  <si>
    <t>79088</t>
  </si>
  <si>
    <t>1110</t>
  </si>
  <si>
    <t>TULIA JR HIGH SCHOOL</t>
  </si>
  <si>
    <t>421 NE 3RD ST</t>
  </si>
  <si>
    <t>2319</t>
  </si>
  <si>
    <t>TULIA HIGH SCHOOL</t>
  </si>
  <si>
    <t>501 NE 4TH ST</t>
  </si>
  <si>
    <t>VEGA JUNIOR HIGH SCHOOL</t>
  </si>
  <si>
    <t>VEGA INDEP SCHOOL DISTRICT</t>
  </si>
  <si>
    <t>200 LONG HORN DRIVE</t>
  </si>
  <si>
    <t>VEGA</t>
  </si>
  <si>
    <t>79092</t>
  </si>
  <si>
    <t>VEGA HIGH SCHOOL</t>
  </si>
  <si>
    <t>200 LONGHORN DR</t>
  </si>
  <si>
    <t>Oldham</t>
  </si>
  <si>
    <t>WELLINGTON HIGH SCHOOL</t>
  </si>
  <si>
    <t>WELLINGTON INDEP SCHOOL DIST</t>
  </si>
  <si>
    <t>812 15TH ST</t>
  </si>
  <si>
    <t>WELLINGTON</t>
  </si>
  <si>
    <t>79095</t>
  </si>
  <si>
    <t>WELLINGTON JR HIGH SCHOOL</t>
  </si>
  <si>
    <t>WELLINGTON ELEMENTARY SCHOOL</t>
  </si>
  <si>
    <t>606 16TH ST</t>
  </si>
  <si>
    <t>WHEELER SCHOOL</t>
  </si>
  <si>
    <t>WHEELER INDEP SCHOOL DISTRICT</t>
  </si>
  <si>
    <t>101 E 2ND ST</t>
  </si>
  <si>
    <t>79096</t>
  </si>
  <si>
    <t>KELTON SCHOOL</t>
  </si>
  <si>
    <t>KELTON INDEP SCHOOL DISTRICT</t>
  </si>
  <si>
    <t>WHITE DEER ELEMENTARY SCHOOL</t>
  </si>
  <si>
    <t>WHITE DEER INDEP SCHOOL DIST</t>
  </si>
  <si>
    <t>0013061148</t>
  </si>
  <si>
    <t>603 MAIN STREET</t>
  </si>
  <si>
    <t>WHITE DEER</t>
  </si>
  <si>
    <t>79097</t>
  </si>
  <si>
    <t>Carson County</t>
  </si>
  <si>
    <t>WHITE DEER HIGH SCHOOL</t>
  </si>
  <si>
    <t>0013061155</t>
  </si>
  <si>
    <t>604 S. DOUCETTE ST.</t>
  </si>
  <si>
    <t>WILDORADO SCHOOL</t>
  </si>
  <si>
    <t>WILDORADO INDEP SCHOOL DIST</t>
  </si>
  <si>
    <t>FARM ROAD 809</t>
  </si>
  <si>
    <t>WILDORADO</t>
  </si>
  <si>
    <t>79098</t>
  </si>
  <si>
    <t>CROCKETT MIDDLE SCHOOL</t>
  </si>
  <si>
    <t>7568</t>
  </si>
  <si>
    <t>RIVER ROAD INDEP SCHOOL DIST</t>
  </si>
  <si>
    <t>0012698130</t>
  </si>
  <si>
    <t>2800 W CHERRY AVE</t>
  </si>
  <si>
    <t>79108</t>
  </si>
  <si>
    <t xml:space="preserve">Willow Vista Early Childhood Academy </t>
  </si>
  <si>
    <t>0012698148</t>
  </si>
  <si>
    <t>7600 PAVILLARD DR</t>
  </si>
  <si>
    <t>RIVER ROAD MIDDLE SCHOOL</t>
  </si>
  <si>
    <t>0012640223</t>
  </si>
  <si>
    <t>9500 N US HIGHWAY 287</t>
  </si>
  <si>
    <t>79109</t>
  </si>
  <si>
    <t>79118</t>
  </si>
  <si>
    <t>5005</t>
  </si>
  <si>
    <t>HIGHLAND PARK IND SCHOOL DIST</t>
  </si>
  <si>
    <t>3801 N FM 1912</t>
  </si>
  <si>
    <t>PATTON SPRINGS SCHOOL</t>
  </si>
  <si>
    <t>PATTON SPRINGS SCHOOL DISTRICT</t>
  </si>
  <si>
    <t>1261 East FM 193</t>
  </si>
  <si>
    <t>AFTON</t>
  </si>
  <si>
    <t>DICKENS</t>
  </si>
  <si>
    <t>79220</t>
  </si>
  <si>
    <t>HARDEMAN</t>
  </si>
  <si>
    <t>DONLEY</t>
  </si>
  <si>
    <t>CROWELL ELEMENTARY SCHOOL</t>
  </si>
  <si>
    <t>400 EAST LOGAN ST</t>
  </si>
  <si>
    <t>CROWELL</t>
  </si>
  <si>
    <t>FOARD</t>
  </si>
  <si>
    <t>79227</t>
  </si>
  <si>
    <t>FLOYDADA</t>
  </si>
  <si>
    <t>FLOYD</t>
  </si>
  <si>
    <t>79235</t>
  </si>
  <si>
    <t>FLOYDADA HIGH SCHOOL</t>
  </si>
  <si>
    <t>FLOYDADA INDEP SCHOOL DISTRICT</t>
  </si>
  <si>
    <t>215 North White</t>
  </si>
  <si>
    <t>Floyd</t>
  </si>
  <si>
    <t>FLOYDADA JR HIGH SCHOOL</t>
  </si>
  <si>
    <t>215 North White street</t>
  </si>
  <si>
    <t>3826</t>
  </si>
  <si>
    <t>1011 S 8TH ST</t>
  </si>
  <si>
    <t>GUTHRIE SCHOOL</t>
  </si>
  <si>
    <t>HIGHWAY 82</t>
  </si>
  <si>
    <t>GUTHRIE</t>
  </si>
  <si>
    <t>KING</t>
  </si>
  <si>
    <t>79236</t>
  </si>
  <si>
    <t>HEDLEY SCHOOL</t>
  </si>
  <si>
    <t>HEDLEY INDEP SCHOOL DISTRICT</t>
  </si>
  <si>
    <t>3RD AND JONES</t>
  </si>
  <si>
    <t>HEDLEY</t>
  </si>
  <si>
    <t>79237</t>
  </si>
  <si>
    <t>HALL</t>
  </si>
  <si>
    <t>LOCKNEY</t>
  </si>
  <si>
    <t>79241</t>
  </si>
  <si>
    <t>LOCKNEY ELEMENTARY SCHOOL</t>
  </si>
  <si>
    <t>LOCKNEY INDEP SCHOOL DISTRICT</t>
  </si>
  <si>
    <t>0013185491</t>
  </si>
  <si>
    <t>310 S 8TH ST</t>
  </si>
  <si>
    <t>LOCKNEY JUNIOR HIGH SCHOOL</t>
  </si>
  <si>
    <t>0013185228</t>
  </si>
  <si>
    <t>406  WILLOW ST</t>
  </si>
  <si>
    <t>LOCKNEY HIGH SCHOOL</t>
  </si>
  <si>
    <t>0013185376</t>
  </si>
  <si>
    <t>410 SW 4TH ST</t>
  </si>
  <si>
    <t>MOTLEY COUNTY SCHOOL</t>
  </si>
  <si>
    <t>1600 BUNDY ST</t>
  </si>
  <si>
    <t>MATADOR</t>
  </si>
  <si>
    <t>MOTLEY</t>
  </si>
  <si>
    <t>79244</t>
  </si>
  <si>
    <t>MEMPHIS INDEP SCHOOL DISTRICT</t>
  </si>
  <si>
    <t>0011800166</t>
  </si>
  <si>
    <t>515 S 9TH ST</t>
  </si>
  <si>
    <t>MEMPHIS</t>
  </si>
  <si>
    <t>Hall</t>
  </si>
  <si>
    <t>79245</t>
  </si>
  <si>
    <t>MEMPHIS HIGH SCHOOL</t>
  </si>
  <si>
    <t>0011800570</t>
  </si>
  <si>
    <t>1501 HIGH ST</t>
  </si>
  <si>
    <t>MEMPHIS MIDDLE SCHOOL</t>
  </si>
  <si>
    <t>1120 N. 16th St.</t>
  </si>
  <si>
    <t>0011799970</t>
  </si>
  <si>
    <t>710 N 12TH ST</t>
  </si>
  <si>
    <t>810 GOODWIN ST</t>
  </si>
  <si>
    <t>PADUCAH</t>
  </si>
  <si>
    <t>COTTLE</t>
  </si>
  <si>
    <t>79248</t>
  </si>
  <si>
    <t>PADUCAH HIGH SCHOOL</t>
  </si>
  <si>
    <t>PADUCAH INDEP SCHOOL DISTRICT</t>
  </si>
  <si>
    <t>1411 WEST 4TH STREET</t>
  </si>
  <si>
    <t>PETERSBURG</t>
  </si>
  <si>
    <t>79250</t>
  </si>
  <si>
    <t>PETERSBURG SCHOOL</t>
  </si>
  <si>
    <t>PETERSBURG INDEP SCHOOL DIST</t>
  </si>
  <si>
    <t>QUANAH HIGH SCHOOL</t>
  </si>
  <si>
    <t>QUANAH INDEP SCHOOL DISTRICT</t>
  </si>
  <si>
    <t>501 WEST 7TH STREET</t>
  </si>
  <si>
    <t>QUANAH</t>
  </si>
  <si>
    <t>Hardeman</t>
  </si>
  <si>
    <t>79252</t>
  </si>
  <si>
    <t>PO BOX 150</t>
  </si>
  <si>
    <t>0150</t>
  </si>
  <si>
    <t>REAGAN ELEMENTARY SCHOOL</t>
  </si>
  <si>
    <t>0012998605</t>
  </si>
  <si>
    <t>205 EAST 8TH STREET</t>
  </si>
  <si>
    <t>SILVERTON SCHOOL</t>
  </si>
  <si>
    <t>SILVERTON INDEP SCHOOL DIST</t>
  </si>
  <si>
    <t>700 LORETTA STREET</t>
  </si>
  <si>
    <t>SILVERTON</t>
  </si>
  <si>
    <t>79257</t>
  </si>
  <si>
    <t>VALLEY SCHOOL</t>
  </si>
  <si>
    <t>HIGHWAY 86</t>
  </si>
  <si>
    <t>TURKEY</t>
  </si>
  <si>
    <t>79261</t>
  </si>
  <si>
    <t>Hale</t>
  </si>
  <si>
    <t>Region 17 Technology Consortium</t>
  </si>
  <si>
    <t>79312</t>
  </si>
  <si>
    <t>BLEDSOE</t>
  </si>
  <si>
    <t>COCHRAN</t>
  </si>
  <si>
    <t>Terry</t>
  </si>
  <si>
    <t>TERRY</t>
  </si>
  <si>
    <t>Crosby</t>
  </si>
  <si>
    <t>FARWELL ELEMENTARY SCHOOL</t>
  </si>
  <si>
    <t>FARWELL INDEP SCHOOL DISTRICT</t>
  </si>
  <si>
    <t>0010988152</t>
  </si>
  <si>
    <t>602 Avenue G</t>
  </si>
  <si>
    <t>FARWELL</t>
  </si>
  <si>
    <t>79325</t>
  </si>
  <si>
    <t>FARWELL HIGH SCHOOL</t>
  </si>
  <si>
    <t>801 AVENUE G</t>
  </si>
  <si>
    <t>FARWELL JUNIOR HIGH SCHOOL</t>
  </si>
  <si>
    <t>700 Avenue G</t>
  </si>
  <si>
    <t>IDALOU MIDDLE SCHOOL</t>
  </si>
  <si>
    <t>IDALOU INDEP SCHOOL DISTRICT</t>
  </si>
  <si>
    <t>601 S WALNUT ST</t>
  </si>
  <si>
    <t>IDALOU</t>
  </si>
  <si>
    <t>LUBBOCK</t>
  </si>
  <si>
    <t>79329</t>
  </si>
  <si>
    <t>IDALOU ELEMENTARY SCHOOL</t>
  </si>
  <si>
    <t>IDALOU HIGH SCHOOL</t>
  </si>
  <si>
    <t>LAMESA HIGH SCHOOL</t>
  </si>
  <si>
    <t>LAMESA INDEP SCHOOL DISTRICT</t>
  </si>
  <si>
    <t>N 14TH ST</t>
  </si>
  <si>
    <t>LAMESA</t>
  </si>
  <si>
    <t>79331</t>
  </si>
  <si>
    <t>LAMESA MIDDLE SCHOOL</t>
  </si>
  <si>
    <t>S 1ST AND BRYAN ST</t>
  </si>
  <si>
    <t>2000 S 8TH ST</t>
  </si>
  <si>
    <t>KLONDIKE HIGH SCHOOL</t>
  </si>
  <si>
    <t>KLONDIKE INDEP SCHOOL DISTRICT</t>
  </si>
  <si>
    <t>2911 COUNTY ROAD H</t>
  </si>
  <si>
    <t>9707</t>
  </si>
  <si>
    <t>LEVELLAND</t>
  </si>
  <si>
    <t>79336</t>
  </si>
  <si>
    <t>CACTUS ACADEMIC CENTER</t>
  </si>
  <si>
    <t>LEVELLAND INDEP SCHOOL DIST</t>
  </si>
  <si>
    <t>0011631959</t>
  </si>
  <si>
    <t>500 CACTUS DRIVE</t>
  </si>
  <si>
    <t>Hockley</t>
  </si>
  <si>
    <t>CAPITOL ELEMENTARY SCHOOL</t>
  </si>
  <si>
    <t>0014140487</t>
  </si>
  <si>
    <t>401 ELLIS STREET</t>
  </si>
  <si>
    <t>LEVELLAND HIGH SCHOOL</t>
  </si>
  <si>
    <t>1400 HICKORY ST</t>
  </si>
  <si>
    <t>LEVELLAND MIDDLE SCHOOL</t>
  </si>
  <si>
    <t>0013917257</t>
  </si>
  <si>
    <t>1402 EAST ELLIS</t>
  </si>
  <si>
    <t>LEVELLAND INTERMEDIATE SCHOOL</t>
  </si>
  <si>
    <t>1100 AVE D</t>
  </si>
  <si>
    <t>0021509195</t>
  </si>
  <si>
    <t>1500 AVENUE C</t>
  </si>
  <si>
    <t>LEVELLAND ACADEMIC BEGINNINGS CENTER</t>
  </si>
  <si>
    <t>0013272182</t>
  </si>
  <si>
    <t>1412 EAST ELLIS</t>
  </si>
  <si>
    <t>LITTLEFIELD ELEM SCHOOL</t>
  </si>
  <si>
    <t>LITTLEFIELD INDEP SCHOOL DIST</t>
  </si>
  <si>
    <t>1207 East 14th Street</t>
  </si>
  <si>
    <t>LITTLEFIELD</t>
  </si>
  <si>
    <t>Lamb</t>
  </si>
  <si>
    <t>79339</t>
  </si>
  <si>
    <t>LITTLEFIELD HIGH SCHOOL</t>
  </si>
  <si>
    <t>1100 W WAYLON JENNINGS BLVD</t>
  </si>
  <si>
    <t>4207</t>
  </si>
  <si>
    <t>LITTLEFIELD JR HIGH SCHOOL</t>
  </si>
  <si>
    <t>105 N LAKE AVE</t>
  </si>
  <si>
    <t>LITTLEFIELD PRIMARY SCHOOL</t>
  </si>
  <si>
    <t>815 W 2ND ST</t>
  </si>
  <si>
    <t>LOOP SCHOOL</t>
  </si>
  <si>
    <t>LOOP INDEP SCHOOL DISTRICT</t>
  </si>
  <si>
    <t>HIGHWAY 303</t>
  </si>
  <si>
    <t>LOOP</t>
  </si>
  <si>
    <t>GAINES</t>
  </si>
  <si>
    <t>79342</t>
  </si>
  <si>
    <t>LORENZO</t>
  </si>
  <si>
    <t>79343</t>
  </si>
  <si>
    <t>LORENZO ELEMENTARY SCHOOL</t>
  </si>
  <si>
    <t>LORENZO INDEP SCHOOL DISTRICT</t>
  </si>
  <si>
    <t>303 POLK AVE</t>
  </si>
  <si>
    <t>LORENZO JR-SR HIGH SCHOOL</t>
  </si>
  <si>
    <t>BAILEY</t>
  </si>
  <si>
    <t>MEADOW SCHOOL</t>
  </si>
  <si>
    <t>MEADOW INDEP SCHOOL DISTRICT</t>
  </si>
  <si>
    <t>RR 1 BOX 1A</t>
  </si>
  <si>
    <t>MEADOW</t>
  </si>
  <si>
    <t>79345</t>
  </si>
  <si>
    <t>MORTON INDEP SCHOOL DISTRICT</t>
  </si>
  <si>
    <t>0012699542</t>
  </si>
  <si>
    <t>500 CHAMPION DR</t>
  </si>
  <si>
    <t>MORTON</t>
  </si>
  <si>
    <t>79346</t>
  </si>
  <si>
    <t>3310</t>
  </si>
  <si>
    <t>MORTON JUNIOR SENIOR HIGH SCHOOL</t>
  </si>
  <si>
    <t>0012699559</t>
  </si>
  <si>
    <t>MORTON AEP-DAEP SCHOOL</t>
  </si>
  <si>
    <t>0012699567</t>
  </si>
  <si>
    <t>SOUTHWEST 5TH STREET</t>
  </si>
  <si>
    <t>Cochran</t>
  </si>
  <si>
    <t>DESHAZO ELEMENTARY SCHOOL</t>
  </si>
  <si>
    <t>MULESHOE INDEP SCHOOL DISTRICT</t>
  </si>
  <si>
    <t>0011613429</t>
  </si>
  <si>
    <t>514 W AVENUE G</t>
  </si>
  <si>
    <t>MULESHOE</t>
  </si>
  <si>
    <t>79347</t>
  </si>
  <si>
    <t>3445</t>
  </si>
  <si>
    <t>DILLMAN ELEMENTARY SCHOOL</t>
  </si>
  <si>
    <t>0011613403</t>
  </si>
  <si>
    <t>W 18TH ST</t>
  </si>
  <si>
    <t>MULESHOE HIGH SCHOOL</t>
  </si>
  <si>
    <t>W 3RD ST</t>
  </si>
  <si>
    <t>WATSON JUNIOR HIGH SCHOOL</t>
  </si>
  <si>
    <t>0011613437</t>
  </si>
  <si>
    <t>NEW DEAL ELEMENTARY SCHOOL</t>
  </si>
  <si>
    <t>NEW DEAL INDEP SCHOOL DISTRICT</t>
  </si>
  <si>
    <t>312 S MONROE AVE</t>
  </si>
  <si>
    <t>NEW DEAL</t>
  </si>
  <si>
    <t>79350</t>
  </si>
  <si>
    <t>NEW DEAL HIGH SCHOOL</t>
  </si>
  <si>
    <t>209 S AUBURN AVE</t>
  </si>
  <si>
    <t>NEW DEAL MIDDLE SCHOOL</t>
  </si>
  <si>
    <t xml:space="preserve">O'DONNELL ISD SCHOOL DISTRICT </t>
  </si>
  <si>
    <t>O'DONNELL IND SCHOOL DISTRICT</t>
  </si>
  <si>
    <t>400 SMALL STREET</t>
  </si>
  <si>
    <t>ODONNELL</t>
  </si>
  <si>
    <t>Lynn</t>
  </si>
  <si>
    <t>79351</t>
  </si>
  <si>
    <t>LYNN</t>
  </si>
  <si>
    <t>PLAINS ELEMENTARY SCHOOL</t>
  </si>
  <si>
    <t>PLAINS INDEP SCHOOL DISTRICT</t>
  </si>
  <si>
    <t>PLAINS</t>
  </si>
  <si>
    <t>79355</t>
  </si>
  <si>
    <t>PLAINS HIGH SCHOOL</t>
  </si>
  <si>
    <t>PLAINS JUNIOR HIGH SCHOOL</t>
  </si>
  <si>
    <t>POST INDEP SCHOOL DISTRICT</t>
  </si>
  <si>
    <t>0012695383</t>
  </si>
  <si>
    <t>211 W 8TH ST</t>
  </si>
  <si>
    <t>POST</t>
  </si>
  <si>
    <t>GARZA</t>
  </si>
  <si>
    <t>79356</t>
  </si>
  <si>
    <t>POST HIGH SCHOOL</t>
  </si>
  <si>
    <t>0012695375</t>
  </si>
  <si>
    <t>200 WEST SIXTH</t>
  </si>
  <si>
    <t>POST MIDDLE SCHOOL</t>
  </si>
  <si>
    <t>0012695391</t>
  </si>
  <si>
    <t>405 W 8TH ST</t>
  </si>
  <si>
    <t>RALLS ELEMENTARY SCHOOL</t>
  </si>
  <si>
    <t>RALLS INDEP SCHOOL DISTRICT</t>
  </si>
  <si>
    <t>1401 16TH ST</t>
  </si>
  <si>
    <t>RALLS</t>
  </si>
  <si>
    <t>79357</t>
  </si>
  <si>
    <t>RALLS HIGH SCHOOL</t>
  </si>
  <si>
    <t>1106 10TH ST</t>
  </si>
  <si>
    <t>RALLS MIDDLE SCHOOL</t>
  </si>
  <si>
    <t>1107 10TH ST</t>
  </si>
  <si>
    <t>ROPESVILLE</t>
  </si>
  <si>
    <t>79358</t>
  </si>
  <si>
    <t>ROPES SCHOOL</t>
  </si>
  <si>
    <t>ROPES INDEP SCHOOL DISTRICT</t>
  </si>
  <si>
    <t>0013111273</t>
  </si>
  <si>
    <t>304 RANCH STREET</t>
  </si>
  <si>
    <t>79359</t>
  </si>
  <si>
    <t>SEMINOLE ELEMENTARY SCHOOL</t>
  </si>
  <si>
    <t>SEMINOLE INDEP SCHOOL DISTRICT</t>
  </si>
  <si>
    <t>401 SOUTHWEST AVENUE B</t>
  </si>
  <si>
    <t>SEMINOLE</t>
  </si>
  <si>
    <t>79360</t>
  </si>
  <si>
    <t>SEMINOLE HIGH SCHOOL</t>
  </si>
  <si>
    <t>0001651553</t>
  </si>
  <si>
    <t>2100 NW Avenue D</t>
  </si>
  <si>
    <t>SEMINOLE JUNIOR HIGH SCHOOL</t>
  </si>
  <si>
    <t>SEMINOLE PRIMARY SCHOOL</t>
  </si>
  <si>
    <t>508 SOUTHWEST AVENUE D</t>
  </si>
  <si>
    <t>2100 SOUTHWEST AVENUE B</t>
  </si>
  <si>
    <t>SEMINOLE SUCCESS CENTER</t>
  </si>
  <si>
    <t>101 SW 6TH ST</t>
  </si>
  <si>
    <t>SHALLOWATER ELEMENTARY SCHOOL</t>
  </si>
  <si>
    <t>SHALLOWATER INDEP SCHOOL DIST</t>
  </si>
  <si>
    <t>1009 AVENUE L</t>
  </si>
  <si>
    <t>SHALLOWATER</t>
  </si>
  <si>
    <t>Lubbock</t>
  </si>
  <si>
    <t>79363</t>
  </si>
  <si>
    <t>SHALLOWATER HIGH SCHOOL</t>
  </si>
  <si>
    <t>Lubbock County</t>
  </si>
  <si>
    <t>SHALLOWATER INTERMEDIATE SCH</t>
  </si>
  <si>
    <t>SHALLOWATER JR HIGH SCHOOL</t>
  </si>
  <si>
    <t>SLATON</t>
  </si>
  <si>
    <t>79364</t>
  </si>
  <si>
    <t>CATHELENE THOMAS ELEMENTARY</t>
  </si>
  <si>
    <t>SLATON INDEP SCHOOL DISTRICT</t>
  </si>
  <si>
    <t>0012579967</t>
  </si>
  <si>
    <t>615 W LUBBOCK ST</t>
  </si>
  <si>
    <t>SLATON HIGH SCHOOL</t>
  </si>
  <si>
    <t>105 North 20th Street</t>
  </si>
  <si>
    <t>SLATON JUNIOR HIGH SCHOOL</t>
  </si>
  <si>
    <t>300 West Jean</t>
  </si>
  <si>
    <t>Stephen F. AUSTIN PRIMARY SCHOOL</t>
  </si>
  <si>
    <t>740 S. 7th Street</t>
  </si>
  <si>
    <t>SMYER ELEMENTARY SCHOOL</t>
  </si>
  <si>
    <t>SMYER INDEP SCHOOL DISTRICT</t>
  </si>
  <si>
    <t>0011939972</t>
  </si>
  <si>
    <t>4TH AND LINCOLN ST</t>
  </si>
  <si>
    <t>SMYER</t>
  </si>
  <si>
    <t>79367</t>
  </si>
  <si>
    <t>SMYER JR-SR HIGH SCHOOL</t>
  </si>
  <si>
    <t>0011939766</t>
  </si>
  <si>
    <t>SPUR SCHOOL</t>
  </si>
  <si>
    <t>0013848791</t>
  </si>
  <si>
    <t>800 CALVERT AVE</t>
  </si>
  <si>
    <t>SPUR</t>
  </si>
  <si>
    <t>79370</t>
  </si>
  <si>
    <t>SUDAN ELEMENTARY SCHOOL</t>
  </si>
  <si>
    <t>SUDAN INDEP SCHOOL DISTRICT</t>
  </si>
  <si>
    <t>SUDAN</t>
  </si>
  <si>
    <t>79371</t>
  </si>
  <si>
    <t>SUDAN HIGH SCHOOL</t>
  </si>
  <si>
    <t>SUNDOWN INDEP SCHOOL DISTRICT</t>
  </si>
  <si>
    <t>0011973815</t>
  </si>
  <si>
    <t>7TH &amp; SCHOOL STREET</t>
  </si>
  <si>
    <t>SUNDOWN</t>
  </si>
  <si>
    <t>79372</t>
  </si>
  <si>
    <t>SUNDOWN HIGH SCHOOL</t>
  </si>
  <si>
    <t>SUNDOWN JUNIOR HIGH SCHOOL</t>
  </si>
  <si>
    <t>TAHOKA ELEMENTARY SCHOOL</t>
  </si>
  <si>
    <t>TAHOKA INDEP SCHOOL DISTRICT</t>
  </si>
  <si>
    <t>1925 AVENUE P</t>
  </si>
  <si>
    <t>TAHOKA</t>
  </si>
  <si>
    <t>79373</t>
  </si>
  <si>
    <t>TAHOKA HIGH SCHOOL</t>
  </si>
  <si>
    <t>AVENUE P</t>
  </si>
  <si>
    <t>TAHOKA MIDDLE SCHOOL</t>
  </si>
  <si>
    <t>WHITEFACE SCHOOL</t>
  </si>
  <si>
    <t>WHITEFACE CONS INDEP SCH DIST</t>
  </si>
  <si>
    <t>0012685491</t>
  </si>
  <si>
    <t>401 ANTELOPE BLVD</t>
  </si>
  <si>
    <t>WHITEFACE</t>
  </si>
  <si>
    <t>79379</t>
  </si>
  <si>
    <t>WHITEFACE ELEMENTARY SCHOOL</t>
  </si>
  <si>
    <t>0012685483</t>
  </si>
  <si>
    <t>401 ANTELOPE BLVD.</t>
  </si>
  <si>
    <t>WHITHARRAL SCHOOL</t>
  </si>
  <si>
    <t>WHITHARRAL INDEP SCHOOL DIST</t>
  </si>
  <si>
    <t>201 2ND ST</t>
  </si>
  <si>
    <t>WHITHARRAL</t>
  </si>
  <si>
    <t>79380</t>
  </si>
  <si>
    <t>WILSON SCHOOL</t>
  </si>
  <si>
    <t>WILSON INDEP SCHOOL DISTRICT</t>
  </si>
  <si>
    <t>1411 GREEN AVE</t>
  </si>
  <si>
    <t>79381</t>
  </si>
  <si>
    <t>BENNETT ELEMENTARY SCHOOL</t>
  </si>
  <si>
    <t>FRENSHIP INDEP SCHOOL DISTRICT</t>
  </si>
  <si>
    <t>0001670173</t>
  </si>
  <si>
    <t>101 DONALD PRESTON DR</t>
  </si>
  <si>
    <t>WOLFFORTH</t>
  </si>
  <si>
    <t>79382</t>
  </si>
  <si>
    <t>501 7TH STREET</t>
  </si>
  <si>
    <t>6020 81ST ST</t>
  </si>
  <si>
    <t>79424</t>
  </si>
  <si>
    <t>FRENSHIP HIGH SCHOOL</t>
  </si>
  <si>
    <t>902 N DOWDEN RD</t>
  </si>
  <si>
    <t>FRENSHIP MIDDLE SCHOOL</t>
  </si>
  <si>
    <t>500 MAIN ST</t>
  </si>
  <si>
    <t>6302 11TH PL</t>
  </si>
  <si>
    <t>79416</t>
  </si>
  <si>
    <t>WESTWIND ELEMENTARY SCHOOL</t>
  </si>
  <si>
    <t>6401 43RD ST</t>
  </si>
  <si>
    <t>79407</t>
  </si>
  <si>
    <t>NEW HOME SCHOOL</t>
  </si>
  <si>
    <t>NEW HOME INDEP SCHOOL DISTRICT</t>
  </si>
  <si>
    <t>1000 SLIDE</t>
  </si>
  <si>
    <t>NEW HOME</t>
  </si>
  <si>
    <t>79383</t>
  </si>
  <si>
    <t>GUADALUPE ELEMENTARY SCHOOL</t>
  </si>
  <si>
    <t>LUBBOCK ISD</t>
  </si>
  <si>
    <t>0012704110</t>
  </si>
  <si>
    <t>101 N AVENUE P</t>
  </si>
  <si>
    <t>79401</t>
  </si>
  <si>
    <t>0012704375</t>
  </si>
  <si>
    <t>702 AVENUE T</t>
  </si>
  <si>
    <t>LUBBOCK HIGH SCHOOL</t>
  </si>
  <si>
    <t>0012704243</t>
  </si>
  <si>
    <t>2004 19TH ST</t>
  </si>
  <si>
    <t>ROOSEVELT INDEP SCHOOL DIST</t>
  </si>
  <si>
    <t>0007898869</t>
  </si>
  <si>
    <t>1406 CR 3300</t>
  </si>
  <si>
    <t>79403</t>
  </si>
  <si>
    <t>9643</t>
  </si>
  <si>
    <t>0007890069</t>
  </si>
  <si>
    <t>ROOSEVELT JUNIOR HIGH SCHOOL</t>
  </si>
  <si>
    <t>0012704516</t>
  </si>
  <si>
    <t>1302 ADRIAN ST</t>
  </si>
  <si>
    <t>ESTACADO HIGH SCHOOL</t>
  </si>
  <si>
    <t>0012704094</t>
  </si>
  <si>
    <t>1504 E ITASCA ST</t>
  </si>
  <si>
    <t>1323 E 24TH ST</t>
  </si>
  <si>
    <t>79404</t>
  </si>
  <si>
    <t>DUNBAR COLLEGE PREPARATORY ACADEMY</t>
  </si>
  <si>
    <t>0012704078</t>
  </si>
  <si>
    <t>2010 E 26TH ST</t>
  </si>
  <si>
    <t>1374</t>
  </si>
  <si>
    <t>HARWELL ELEMENTARY SCHOOL</t>
  </si>
  <si>
    <t>0012704136</t>
  </si>
  <si>
    <t>4101 AVENUE D</t>
  </si>
  <si>
    <t>2741</t>
  </si>
  <si>
    <t>PRIORITY INTERVENTION ACADEMY</t>
  </si>
  <si>
    <t>0012704201</t>
  </si>
  <si>
    <t>1601 24TH ST</t>
  </si>
  <si>
    <t>79405</t>
  </si>
  <si>
    <t>O. L. SLATON MIDDLE SCHOOL</t>
  </si>
  <si>
    <t>0012704409</t>
  </si>
  <si>
    <t>1602 32ND ST</t>
  </si>
  <si>
    <t>79411</t>
  </si>
  <si>
    <t>BEAN ELEMENTARY SCHOOL</t>
  </si>
  <si>
    <t>0012704011</t>
  </si>
  <si>
    <t>3001 AVENUE N</t>
  </si>
  <si>
    <t>0012704029</t>
  </si>
  <si>
    <t>2902 CHICAGO AVE</t>
  </si>
  <si>
    <t>3329</t>
  </si>
  <si>
    <t>0012704367</t>
  </si>
  <si>
    <t>2807 25TH ST</t>
  </si>
  <si>
    <t>79410</t>
  </si>
  <si>
    <t>2215</t>
  </si>
  <si>
    <t>CORONADO HIGH SCHOOL</t>
  </si>
  <si>
    <t>0012704060</t>
  </si>
  <si>
    <t>4910 29TH DRIVE</t>
  </si>
  <si>
    <t>2321</t>
  </si>
  <si>
    <t>Commander William C. McCool Academy</t>
  </si>
  <si>
    <t>0012704391</t>
  </si>
  <si>
    <t>4402 31ST ST</t>
  </si>
  <si>
    <t>0012704334</t>
  </si>
  <si>
    <t>2902 LOUISVILLE AVE</t>
  </si>
  <si>
    <t>HUTCHINSON MIDDLE SCHOOL</t>
  </si>
  <si>
    <t>0012704185</t>
  </si>
  <si>
    <t>3102 CANTON AVE</t>
  </si>
  <si>
    <t>3404</t>
  </si>
  <si>
    <t>DUPRE ELEMENTARY SCHOOL</t>
  </si>
  <si>
    <t>0012704086</t>
  </si>
  <si>
    <t>2008 AVENUE T</t>
  </si>
  <si>
    <t>0012704045</t>
  </si>
  <si>
    <t>2315 36TH ST</t>
  </si>
  <si>
    <t>79412</t>
  </si>
  <si>
    <t>ATKINS MIDDLE SCHOOL</t>
  </si>
  <si>
    <t>0012703989</t>
  </si>
  <si>
    <t>5401 AVENUE U</t>
  </si>
  <si>
    <t>BAYLESS ELEMENTARY SCHOOL</t>
  </si>
  <si>
    <t>0012704003</t>
  </si>
  <si>
    <t>2115 58TH ST</t>
  </si>
  <si>
    <t>0012704151</t>
  </si>
  <si>
    <t>5001 AVENUE P</t>
  </si>
  <si>
    <t>2918</t>
  </si>
  <si>
    <t>WHEELOCK ELEMENTARY SCHOOL</t>
  </si>
  <si>
    <t>0012704474</t>
  </si>
  <si>
    <t>3008 42ND ST</t>
  </si>
  <si>
    <t>79413</t>
  </si>
  <si>
    <t>MAEDGEN ELEMENTARY SCHOOL</t>
  </si>
  <si>
    <t>0012704268</t>
  </si>
  <si>
    <t>4401 NASHVILLE AVE</t>
  </si>
  <si>
    <t>3313</t>
  </si>
  <si>
    <t>MONTEREY HIGH SCHOOL</t>
  </si>
  <si>
    <t>0012704318</t>
  </si>
  <si>
    <t>3211 47TH ST</t>
  </si>
  <si>
    <t>4112</t>
  </si>
  <si>
    <t>EVANS MIDDLE SCHOOL</t>
  </si>
  <si>
    <t>0012704102</t>
  </si>
  <si>
    <t>4211 58TH ST</t>
  </si>
  <si>
    <t>4634</t>
  </si>
  <si>
    <t>PARSONS ELEMENTARY SCHOOL</t>
  </si>
  <si>
    <t>0012704359</t>
  </si>
  <si>
    <t>2811 58TH ST</t>
  </si>
  <si>
    <t>5635</t>
  </si>
  <si>
    <t>WESTER ELEMENTARY SCHOOL</t>
  </si>
  <si>
    <t>0012704458</t>
  </si>
  <si>
    <t>4602 CHICAGO AVE</t>
  </si>
  <si>
    <t>79414</t>
  </si>
  <si>
    <t>0012704425</t>
  </si>
  <si>
    <t>4815 46TH ST</t>
  </si>
  <si>
    <t>3225</t>
  </si>
  <si>
    <t>0012704490</t>
  </si>
  <si>
    <t>4812 58TH ST</t>
  </si>
  <si>
    <t>4138</t>
  </si>
  <si>
    <t>WOLFFARTH ELEMENTARY SCHOOL</t>
  </si>
  <si>
    <t>0012704508</t>
  </si>
  <si>
    <t>3202 ERSKINE ST</t>
  </si>
  <si>
    <t>79415</t>
  </si>
  <si>
    <t>1506</t>
  </si>
  <si>
    <t>MATTHEWS ALTERNATIVE SCHOOL</t>
  </si>
  <si>
    <t>0012704292</t>
  </si>
  <si>
    <t>417 N AKRON AVE</t>
  </si>
  <si>
    <t>CAVAZOS MIDDLE SCHOOL</t>
  </si>
  <si>
    <t>0012704052</t>
  </si>
  <si>
    <t>210 N UNIVERSITY AVE</t>
  </si>
  <si>
    <t>0012704300</t>
  </si>
  <si>
    <t>2711 1ST ST</t>
  </si>
  <si>
    <t>0012704227</t>
  </si>
  <si>
    <t>201 VERNON AVE</t>
  </si>
  <si>
    <t>RUSH ELEMENTARY SCHOOL</t>
  </si>
  <si>
    <t>0012704383</t>
  </si>
  <si>
    <t>4702 15TH ST</t>
  </si>
  <si>
    <t>MACKENZIE MIDDLE SCHOOL</t>
  </si>
  <si>
    <t>0012704250</t>
  </si>
  <si>
    <t>5402 12TH ST</t>
  </si>
  <si>
    <t>HARDWICK ELEMENTARY SCHOOL</t>
  </si>
  <si>
    <t>0012704128</t>
  </si>
  <si>
    <t>1420 CHICAGO AVE</t>
  </si>
  <si>
    <t>WATERS ELEMENTARY SCHOOL</t>
  </si>
  <si>
    <t>0012704441</t>
  </si>
  <si>
    <t>3006 78TH ST</t>
  </si>
  <si>
    <t>79423</t>
  </si>
  <si>
    <t>HONEY ELEMENTARY SCHOOL</t>
  </si>
  <si>
    <t>0012704177</t>
  </si>
  <si>
    <t>3615 86TH ST</t>
  </si>
  <si>
    <t>2643</t>
  </si>
  <si>
    <t>LUBBOCK-COOPER HIGH SCHOOL</t>
  </si>
  <si>
    <t>LUBBOCK-COOPER ISD</t>
  </si>
  <si>
    <t>910 Woodrow Road</t>
  </si>
  <si>
    <t>LUBBOCK-COOPER MIDDLE SCHOOL</t>
  </si>
  <si>
    <t>16310 LOOP 493</t>
  </si>
  <si>
    <t>WHITESIDE ELEMENTARY SCHOOL</t>
  </si>
  <si>
    <t>0012704482</t>
  </si>
  <si>
    <t>7508 ALBANY AVE</t>
  </si>
  <si>
    <t>IRONS MIDDLE SCHOOL</t>
  </si>
  <si>
    <t>0012704219</t>
  </si>
  <si>
    <t>5214 79TH ST</t>
  </si>
  <si>
    <t>0012704417</t>
  </si>
  <si>
    <t>8707 DOVER AVE</t>
  </si>
  <si>
    <t>JONES</t>
  </si>
  <si>
    <t>LUEDERS-AVOCA HIGH SCHOOL</t>
  </si>
  <si>
    <t>LUEDERS-AVOCA INDEP SCH DIST</t>
  </si>
  <si>
    <t>334 MCHARG</t>
  </si>
  <si>
    <t>LUEDERS</t>
  </si>
  <si>
    <t>79533</t>
  </si>
  <si>
    <t>0012110904</t>
  </si>
  <si>
    <t>NOLAN</t>
  </si>
  <si>
    <t>Taylor</t>
  </si>
  <si>
    <t>CLYDE</t>
  </si>
  <si>
    <t>79510</t>
  </si>
  <si>
    <t>EULA ELEMENTARY SCHOOL</t>
  </si>
  <si>
    <t>EULA INDEP SCHOOL DISTRICT</t>
  </si>
  <si>
    <t>6040 FM 603</t>
  </si>
  <si>
    <t>6610</t>
  </si>
  <si>
    <t>EULA HIGH SCHOOL</t>
  </si>
  <si>
    <t>EULA JUNIOR HIGH SCHOOL</t>
  </si>
  <si>
    <t>HOWARD</t>
  </si>
  <si>
    <t>MITCHELL</t>
  </si>
  <si>
    <t>HAMLIN ELEMENTARY SCHOOL</t>
  </si>
  <si>
    <t>HAMLIN INDEP SCHOOL DISTRICT</t>
  </si>
  <si>
    <t>405 NW 5TH ST</t>
  </si>
  <si>
    <t>HAMLIN</t>
  </si>
  <si>
    <t>79520</t>
  </si>
  <si>
    <t>3127</t>
  </si>
  <si>
    <t>HAMLIN HIGH SCHOOL</t>
  </si>
  <si>
    <t>450 SW AVENUE F</t>
  </si>
  <si>
    <t>HASKELL ELEMENTARY SCHOOL</t>
  </si>
  <si>
    <t>HASKELL INDEP SCHOOL DISTRICT</t>
  </si>
  <si>
    <t>306 S AVENUE G</t>
  </si>
  <si>
    <t>HASKELL</t>
  </si>
  <si>
    <t>79521</t>
  </si>
  <si>
    <t>PO BOX 937</t>
  </si>
  <si>
    <t>HASKELL HIGH SCHOOL</t>
  </si>
  <si>
    <t>600 N AVENUE E</t>
  </si>
  <si>
    <t>PAINT CREEK SCHOOL</t>
  </si>
  <si>
    <t>PAINT CREEK INDEP SCHOOL DIST</t>
  </si>
  <si>
    <t>RR 2 BOX 190</t>
  </si>
  <si>
    <t>HAWLEY ELEMENTARY SCHOOL</t>
  </si>
  <si>
    <t>HAWLEY INDEP SCHOOL DISTRICT</t>
  </si>
  <si>
    <t>AVENUE H AND 3RD ST</t>
  </si>
  <si>
    <t>HAWLEY</t>
  </si>
  <si>
    <t>79525</t>
  </si>
  <si>
    <t>HAWLEY HIGH SCHOOL</t>
  </si>
  <si>
    <t>HERMLEIGH SCHOOL</t>
  </si>
  <si>
    <t>HERMLEIGH INDEP SCHOOL DIST</t>
  </si>
  <si>
    <t>0011869047</t>
  </si>
  <si>
    <t>400 S COLLEGE</t>
  </si>
  <si>
    <t>HERMLEIGH</t>
  </si>
  <si>
    <t>79526</t>
  </si>
  <si>
    <t>IRA SCHOOL</t>
  </si>
  <si>
    <t>IRA INDEP SCHOOL DISTRICT</t>
  </si>
  <si>
    <t>FM ROAD 1606</t>
  </si>
  <si>
    <t>IRA</t>
  </si>
  <si>
    <t>79527</t>
  </si>
  <si>
    <t>JAYTON ELEMENTARY SCHOOL</t>
  </si>
  <si>
    <t>COLLEGE AT MADISON</t>
  </si>
  <si>
    <t>JAYTON</t>
  </si>
  <si>
    <t>KENT</t>
  </si>
  <si>
    <t>79528</t>
  </si>
  <si>
    <t>JAYTON SCHOOL</t>
  </si>
  <si>
    <t>KNOX CITY ELEMENTARY SCHOOL</t>
  </si>
  <si>
    <t>KNOX CITY-O'BRIEN IND SCH DIST</t>
  </si>
  <si>
    <t>300 NORTH FOURTH STREET</t>
  </si>
  <si>
    <t>KNOX CITY</t>
  </si>
  <si>
    <t>79529</t>
  </si>
  <si>
    <t>KNOX CITY HIGH SCHOOL</t>
  </si>
  <si>
    <t>400 N 4TH ST</t>
  </si>
  <si>
    <t>O'BRIEN MIDDLE SCHOOL</t>
  </si>
  <si>
    <t>9TH</t>
  </si>
  <si>
    <t>O BRIEN</t>
  </si>
  <si>
    <t>79539</t>
  </si>
  <si>
    <t>LORAINE SCHOOL</t>
  </si>
  <si>
    <t>LORAINE INDEP SCHOOL DISTRICT</t>
  </si>
  <si>
    <t>800 S LIGHTFOOT ST</t>
  </si>
  <si>
    <t>LORAINE</t>
  </si>
  <si>
    <t>79532</t>
  </si>
  <si>
    <t>LUEDERS-AVOCA ELEM SCHOOL</t>
  </si>
  <si>
    <t>MERKEL ELEMENTARY SCHOOL</t>
  </si>
  <si>
    <t>MERKEL INDEP SCHOOL DISTRICT</t>
  </si>
  <si>
    <t>0012225181</t>
  </si>
  <si>
    <t>1602 S 5TH STREET</t>
  </si>
  <si>
    <t>MERKEL</t>
  </si>
  <si>
    <t>79536</t>
  </si>
  <si>
    <t>MERKEL HIGH SCHOOL</t>
  </si>
  <si>
    <t>0012225017</t>
  </si>
  <si>
    <t>200 S 7TH STREET</t>
  </si>
  <si>
    <t>MERKEL MIDDLE SCHOOL</t>
  </si>
  <si>
    <t>0012225074</t>
  </si>
  <si>
    <t>S THIRD &amp; ASH STREETS</t>
  </si>
  <si>
    <t>ROBY ELEMENTARY SCHOOL</t>
  </si>
  <si>
    <t>ROBY CONS INDEP SCHOOL DIST</t>
  </si>
  <si>
    <t>141-143 COLLEGE ST</t>
  </si>
  <si>
    <t>ROBY</t>
  </si>
  <si>
    <t>FISHER</t>
  </si>
  <si>
    <t>79543</t>
  </si>
  <si>
    <t>ROBY HIGH SCHOOL</t>
  </si>
  <si>
    <t>141-143 COLLEGE STREET</t>
  </si>
  <si>
    <t>79544</t>
  </si>
  <si>
    <t>ROSCOE ELEMENTARY SCHOOL</t>
  </si>
  <si>
    <t>ROSCOE COLLEGIATE  INDEP SCHOOL DISTRICT</t>
  </si>
  <si>
    <t>800 ELM ST</t>
  </si>
  <si>
    <t>ROSCOE</t>
  </si>
  <si>
    <t>79545</t>
  </si>
  <si>
    <t>ROSCOE COLLEGIATE HIGH SCHOOL</t>
  </si>
  <si>
    <t>1301 7TH ST</t>
  </si>
  <si>
    <t>HIGHLAND SCHOOL</t>
  </si>
  <si>
    <t>HIGHLAND INDEP SCHOOL DISTRICT</t>
  </si>
  <si>
    <t>6625 FM 608</t>
  </si>
  <si>
    <t>ROTAN ELEMENTARY SCHOOL</t>
  </si>
  <si>
    <t>ROTAN INDEP SCHOOL DISTRICT</t>
  </si>
  <si>
    <t>100 N MCKINLEY AVE</t>
  </si>
  <si>
    <t>ROTAN</t>
  </si>
  <si>
    <t>79546</t>
  </si>
  <si>
    <t>4609</t>
  </si>
  <si>
    <t>ROTAN HIGH SCHOOL</t>
  </si>
  <si>
    <t>ROTAN JR HIGH SCHOOL</t>
  </si>
  <si>
    <t>RULE SCHOOL</t>
  </si>
  <si>
    <t>RULE INDEP SCHOOL DISTRICT</t>
  </si>
  <si>
    <t>1100 UNION AVENUE</t>
  </si>
  <si>
    <t>RULE</t>
  </si>
  <si>
    <t>79547</t>
  </si>
  <si>
    <t>SNYDER</t>
  </si>
  <si>
    <t>79549</t>
  </si>
  <si>
    <t>SNYDER HIGH SCHOOL</t>
  </si>
  <si>
    <t>SNYDER INDEP SCHOOL DISTRICT</t>
  </si>
  <si>
    <t>3801 AUSTIN AVE</t>
  </si>
  <si>
    <t>SNYDER JUNIOR HIGH SCHOOL</t>
  </si>
  <si>
    <t xml:space="preserve">3806 37TH </t>
  </si>
  <si>
    <t>Scurry</t>
  </si>
  <si>
    <t>STANFIELD ELEMENTARY SCHOOL</t>
  </si>
  <si>
    <t>43RD ST AND AVENUE V</t>
  </si>
  <si>
    <t>OLIVER ELEMENTARY SCHOOL</t>
  </si>
  <si>
    <t>STAMFORD INDEP SCHOOL DISTRICT</t>
  </si>
  <si>
    <t>OLIVER STREET</t>
  </si>
  <si>
    <t>STAMFORD</t>
  </si>
  <si>
    <t>79553</t>
  </si>
  <si>
    <t>507 S ORIENT ST</t>
  </si>
  <si>
    <t>5701</t>
  </si>
  <si>
    <t>STAMFORD MIDDLE SCHOOL</t>
  </si>
  <si>
    <t>REYNOLDS STREET</t>
  </si>
  <si>
    <t>STAMFORD HIGH SCHOOL</t>
  </si>
  <si>
    <t>SWEETWATER</t>
  </si>
  <si>
    <t>79556</t>
  </si>
  <si>
    <t>SWEETWATER HIGH SCHOOL</t>
  </si>
  <si>
    <t>SWEETWATER INDEP SCHOOL DIST</t>
  </si>
  <si>
    <t>1205 RAGLAND ST</t>
  </si>
  <si>
    <t>EAST RIDGE ELEMENTARY SCHOOL</t>
  </si>
  <si>
    <t>1700 E 12TH ST # R</t>
  </si>
  <si>
    <t>3541</t>
  </si>
  <si>
    <t>SWEETWATER INTERMEDIATE SCHOOL</t>
  </si>
  <si>
    <t>705 E 3RD ST</t>
  </si>
  <si>
    <t>4644</t>
  </si>
  <si>
    <t>SWEETWATER MIDDLE SCHOOL</t>
  </si>
  <si>
    <t>305 LAMAR ST</t>
  </si>
  <si>
    <t>5208</t>
  </si>
  <si>
    <t>SOUTHEAST ELEMENTARY SCHOOL</t>
  </si>
  <si>
    <t>1201 MUSTANG DR</t>
  </si>
  <si>
    <t>6625</t>
  </si>
  <si>
    <t>TRENT SCHOOL</t>
  </si>
  <si>
    <t>TRENT INDEP SCHOOL DISTRICT</t>
  </si>
  <si>
    <t>0012283743</t>
  </si>
  <si>
    <t>THIRD &amp; ELM</t>
  </si>
  <si>
    <t>TRENT</t>
  </si>
  <si>
    <t>79561</t>
  </si>
  <si>
    <t>WESTBROOK SCHOOL</t>
  </si>
  <si>
    <t>WESTBROOK INDEP SCHOOL DIST</t>
  </si>
  <si>
    <t>700 BERTNER STREET</t>
  </si>
  <si>
    <t>WESTBROOK</t>
  </si>
  <si>
    <t>79565</t>
  </si>
  <si>
    <t>WINTERS ELEMENTARY SCHOOL</t>
  </si>
  <si>
    <t>702 N HEIGHTS</t>
  </si>
  <si>
    <t>WINTERS</t>
  </si>
  <si>
    <t>79567</t>
  </si>
  <si>
    <t>WINTERS INDEP SCHOOL DISTRICT</t>
  </si>
  <si>
    <t>WINTERS HIGH SCHOOL</t>
  </si>
  <si>
    <t>205 E JONES ST</t>
  </si>
  <si>
    <t>ABILENE</t>
  </si>
  <si>
    <t>79601</t>
  </si>
  <si>
    <t>79605</t>
  </si>
  <si>
    <t>5623</t>
  </si>
  <si>
    <t>5509</t>
  </si>
  <si>
    <t>MIDLAND FRESHMAN HIGH SCHOOL</t>
  </si>
  <si>
    <t>MIDLAND INDEP SCHOOL DISTRICT</t>
  </si>
  <si>
    <t>100 E GIST AVE</t>
  </si>
  <si>
    <t>MIDLAND</t>
  </si>
  <si>
    <t>79701</t>
  </si>
  <si>
    <t>VIOLA M COLEMAN HIGH SCHOOL</t>
  </si>
  <si>
    <t>1600 E GOLF COURSE RD</t>
  </si>
  <si>
    <t>2529</t>
  </si>
  <si>
    <t>GENERAL TOMMY FRANKS ELEMENTARY SCHOOL</t>
  </si>
  <si>
    <t>401 E PARKER AVE</t>
  </si>
  <si>
    <t>705 N LEE ST</t>
  </si>
  <si>
    <t>SAN JACINTO JUNIOR HIGH SCHOOL</t>
  </si>
  <si>
    <t>1400 N N ST</t>
  </si>
  <si>
    <t>4048</t>
  </si>
  <si>
    <t>805 ELK AVE</t>
  </si>
  <si>
    <t>CARVER CULTURAL CENTER</t>
  </si>
  <si>
    <t>1300 E WALL ST</t>
  </si>
  <si>
    <t>1800 E WALL ST</t>
  </si>
  <si>
    <t>5447</t>
  </si>
  <si>
    <t>2000 W LOUISIANA AVE</t>
  </si>
  <si>
    <t>MIDLAND HIGH SCHOOL</t>
  </si>
  <si>
    <t>906 W ILLINOIS AVE</t>
  </si>
  <si>
    <t>6154</t>
  </si>
  <si>
    <t>3200 KESSLER AVE</t>
  </si>
  <si>
    <t>6241</t>
  </si>
  <si>
    <t>200 W DAKOTA AVE</t>
  </si>
  <si>
    <t>BUNCHE ELEMENTARY SCHOOL</t>
  </si>
  <si>
    <t>700 S JACKSON ST</t>
  </si>
  <si>
    <t>7645</t>
  </si>
  <si>
    <t>900 E GIST AVE</t>
  </si>
  <si>
    <t>8214</t>
  </si>
  <si>
    <t>ALAMO JUNIOR HIGH SCHOOL</t>
  </si>
  <si>
    <t>3800 STOREY AVE</t>
  </si>
  <si>
    <t>79703</t>
  </si>
  <si>
    <t>909 BONHAM ST</t>
  </si>
  <si>
    <t>5565</t>
  </si>
  <si>
    <t>4919 SHADYLANE DR</t>
  </si>
  <si>
    <t>4200 CEDAR SPRING DR</t>
  </si>
  <si>
    <t>6422</t>
  </si>
  <si>
    <t>4800 GRACELAND DR</t>
  </si>
  <si>
    <t>6841</t>
  </si>
  <si>
    <t>900 RAYMOND RD</t>
  </si>
  <si>
    <t>7023</t>
  </si>
  <si>
    <t>5306 WHITMAN DR</t>
  </si>
  <si>
    <t>79705</t>
  </si>
  <si>
    <t>GODDARD JUNIOR HIGH SCHOOL</t>
  </si>
  <si>
    <t>2500 HAYNES DR</t>
  </si>
  <si>
    <t>3311</t>
  </si>
  <si>
    <t>2800 MOSS AVE</t>
  </si>
  <si>
    <t>4225</t>
  </si>
  <si>
    <t>301 E DORMARD AVE</t>
  </si>
  <si>
    <t>LEE FRESHMAN HIGH SCHOOL</t>
  </si>
  <si>
    <t>1400 E OAK AVE</t>
  </si>
  <si>
    <t>6812</t>
  </si>
  <si>
    <t>PEASE COMMUNICATION AND TECHNOLOGY MAGNET</t>
  </si>
  <si>
    <t>1700 MAGNOLIA AVE</t>
  </si>
  <si>
    <t>6935</t>
  </si>
  <si>
    <t>2400 FANNIN AVE</t>
  </si>
  <si>
    <t>2700 FM 1379</t>
  </si>
  <si>
    <t>79706</t>
  </si>
  <si>
    <t>GREENWOOD HIGH SCHOOL</t>
  </si>
  <si>
    <t>GREENWOOD INDEP SCH DISTRICT</t>
  </si>
  <si>
    <t>BARNEY GREATHOUSE ELEMENTARY SCHOOL</t>
  </si>
  <si>
    <t>5107 GREATHOUSE AVE</t>
  </si>
  <si>
    <t>79707</t>
  </si>
  <si>
    <t>3189</t>
  </si>
  <si>
    <t>3800 NORWOOD ST</t>
  </si>
  <si>
    <t>4428</t>
  </si>
  <si>
    <t>GEORGE T ABELL JUNIOR HIGH SCHOOL</t>
  </si>
  <si>
    <t>3201 HERIDADE BLVD</t>
  </si>
  <si>
    <t>5001</t>
  </si>
  <si>
    <t>5001 PRESTON DR</t>
  </si>
  <si>
    <t>2601 WEDGEWOOD ST</t>
  </si>
  <si>
    <t>Midland</t>
  </si>
  <si>
    <t>LEE HIGH SCHOOL</t>
  </si>
  <si>
    <t>3500 NEELY AVE</t>
  </si>
  <si>
    <t>5810</t>
  </si>
  <si>
    <t>SCHARBAUER CENTENNIAL ELEM SCH</t>
  </si>
  <si>
    <t>2115 HEREFORD BLVD</t>
  </si>
  <si>
    <t>ACKERLY</t>
  </si>
  <si>
    <t>79713</t>
  </si>
  <si>
    <t>REEVES</t>
  </si>
  <si>
    <t>WARD</t>
  </si>
  <si>
    <t>ELBOW ELEMENTARY SCHOOL</t>
  </si>
  <si>
    <t>FORSAN INDEP SCHOOL DISTRICT</t>
  </si>
  <si>
    <t>0012684965</t>
  </si>
  <si>
    <t>500 W. MAIN ST.</t>
  </si>
  <si>
    <t>FORSAN</t>
  </si>
  <si>
    <t>79733</t>
  </si>
  <si>
    <t>FORSAN JR-SR HIGH SCHOOL</t>
  </si>
  <si>
    <t>0012684973</t>
  </si>
  <si>
    <t>411 W 6TH ST</t>
  </si>
  <si>
    <t>79734</t>
  </si>
  <si>
    <t>FORT STOCKTON MIDDLE SCHOOL</t>
  </si>
  <si>
    <t>FORT STOCKTON INDEP SCH DIST</t>
  </si>
  <si>
    <t>0005864376</t>
  </si>
  <si>
    <t>2400 W 5TH STREET</t>
  </si>
  <si>
    <t>FORT STOCKTON</t>
  </si>
  <si>
    <t>Pecos</t>
  </si>
  <si>
    <t>79735</t>
  </si>
  <si>
    <t>804 S Hwy 385</t>
  </si>
  <si>
    <t>PECOS</t>
  </si>
  <si>
    <t>FORT STOCKTON HIGH SCHOOL</t>
  </si>
  <si>
    <t>1200 W 17TH Street</t>
  </si>
  <si>
    <t>APACHE ELEMENTARY SCHOOL</t>
  </si>
  <si>
    <t>208 W 18TH ST</t>
  </si>
  <si>
    <t>FORT STOCKTON INTERMEDIATE SCHOOL</t>
  </si>
  <si>
    <t>1100 W 2ND STREET</t>
  </si>
  <si>
    <t>6522</t>
  </si>
  <si>
    <t>GLASSCOCK COUNTY ELEMENTARY SCHOOL</t>
  </si>
  <si>
    <t>GLASSCOCK CO INDEP SCHOOL DIST</t>
  </si>
  <si>
    <t>0012684981</t>
  </si>
  <si>
    <t>308 W. CHAMBERS</t>
  </si>
  <si>
    <t>GARDEN CITY</t>
  </si>
  <si>
    <t>GLASSCOCK</t>
  </si>
  <si>
    <t>79739</t>
  </si>
  <si>
    <t>GRANDFALLS-ROYALTY SCHOOL</t>
  </si>
  <si>
    <t>GRANDFALLS-ROYALTY SCHOOL DIST</t>
  </si>
  <si>
    <t>108 AVE C</t>
  </si>
  <si>
    <t>GRANDFALLS</t>
  </si>
  <si>
    <t>79742</t>
  </si>
  <si>
    <t>IRAAN ELEMENTARY SCHOOL</t>
  </si>
  <si>
    <t>IRAAN-SHEFFIELD SCHOOL DIST</t>
  </si>
  <si>
    <t>100 SO FARR ST</t>
  </si>
  <si>
    <t>IRAAN</t>
  </si>
  <si>
    <t>79744</t>
  </si>
  <si>
    <t>PO BOX 486</t>
  </si>
  <si>
    <t>0486</t>
  </si>
  <si>
    <t>IRAAN HIGH SCHOOL</t>
  </si>
  <si>
    <t>100 SO FARR</t>
  </si>
  <si>
    <t>IRAAN JUNIOR HIGH SCHOOL</t>
  </si>
  <si>
    <t>100 S FARR ST</t>
  </si>
  <si>
    <t>KERMIT ELEMENTARY SCHOOL</t>
  </si>
  <si>
    <t>KERMIT INDEP SCHOOL DISTRICT</t>
  </si>
  <si>
    <t>0020680559</t>
  </si>
  <si>
    <t>201 N E AVE</t>
  </si>
  <si>
    <t>KERMIT</t>
  </si>
  <si>
    <t>Winkler</t>
  </si>
  <si>
    <t>79745</t>
  </si>
  <si>
    <t>601 S POPLAR ST</t>
  </si>
  <si>
    <t>4712</t>
  </si>
  <si>
    <t>KERMIT HIGH SCHOOL</t>
  </si>
  <si>
    <t xml:space="preserve"> 1000 E TOMMY THOMPSON ST</t>
  </si>
  <si>
    <t>KERMIT JR HIGH SCHOOL</t>
  </si>
  <si>
    <t>1001 TOMMY THOMPSON BLVD</t>
  </si>
  <si>
    <t>Winkler County</t>
  </si>
  <si>
    <t>WINKLER</t>
  </si>
  <si>
    <t>GRADY SCHOOL</t>
  </si>
  <si>
    <t>GRADY INDEP SCHOOL DISTRICT</t>
  </si>
  <si>
    <t>HC 72 BOX 4</t>
  </si>
  <si>
    <t>LENORAH</t>
  </si>
  <si>
    <t>MARTIN</t>
  </si>
  <si>
    <t>79749</t>
  </si>
  <si>
    <t>MCCAMEY HIGH SCHOOL</t>
  </si>
  <si>
    <t>MCCAMEY INDEP SCHOOL DISTRICT</t>
  </si>
  <si>
    <t>111 E 11TH ST</t>
  </si>
  <si>
    <t>MCCAMEY</t>
  </si>
  <si>
    <t>UPTON</t>
  </si>
  <si>
    <t>79752</t>
  </si>
  <si>
    <t>MCCAMEY MIDDLE SCHOOL</t>
  </si>
  <si>
    <t>MCCAMEY PRIMARY SCHOOL</t>
  </si>
  <si>
    <t>SUDDERTH ELEMENTARY SCHOOL</t>
  </si>
  <si>
    <t>MONAHANS-WICKETT-PYOTE I S D</t>
  </si>
  <si>
    <t>CAROL AT F STREET</t>
  </si>
  <si>
    <t>MONAHANS</t>
  </si>
  <si>
    <t>79756</t>
  </si>
  <si>
    <t>Ward</t>
  </si>
  <si>
    <t>WALKER JUNIOR HIGH SCHOOL</t>
  </si>
  <si>
    <t>800 S FAYE ST</t>
  </si>
  <si>
    <t>MONAHANS HIGH SCHOOL</t>
  </si>
  <si>
    <t>809 S BETTY ST</t>
  </si>
  <si>
    <t>GEORGE CULLENDER KINDERGARTEN</t>
  </si>
  <si>
    <t>1100 S LEON ST</t>
  </si>
  <si>
    <t>TATOM ELEMENTARY SCHOOL</t>
  </si>
  <si>
    <t>1600 S CALVIN AVE</t>
  </si>
  <si>
    <t>ODESSA</t>
  </si>
  <si>
    <t>79762</t>
  </si>
  <si>
    <t>79763</t>
  </si>
  <si>
    <t>GONZALES ELEMENTARY SCHOOL</t>
  </si>
  <si>
    <t>79772</t>
  </si>
  <si>
    <t>PECOS HIGH SCHOOL</t>
  </si>
  <si>
    <t>PECOS-BARSTOW-TOYAH I S D</t>
  </si>
  <si>
    <t>0011678836</t>
  </si>
  <si>
    <t>1201 S PARK ST</t>
  </si>
  <si>
    <t>Reeves</t>
  </si>
  <si>
    <t>1801 S MISSOURI ST</t>
  </si>
  <si>
    <t>800 E 11TH ST</t>
  </si>
  <si>
    <t>4556</t>
  </si>
  <si>
    <t>PECOS KINDERGARTEN SCHOOL</t>
  </si>
  <si>
    <t>300 W 10TH ST</t>
  </si>
  <si>
    <t>4939</t>
  </si>
  <si>
    <t>1502 Normandy</t>
  </si>
  <si>
    <t>JAMES D GOSSETT ELEMENTARY SCHOOL</t>
  </si>
  <si>
    <t>RANKIN INDEP SCHOOL DISTRICT</t>
  </si>
  <si>
    <t>511 W 12TH</t>
  </si>
  <si>
    <t>RANKIN</t>
  </si>
  <si>
    <t>79778</t>
  </si>
  <si>
    <t>RANKIN SCHOOL</t>
  </si>
  <si>
    <t>1300 UPTON ST</t>
  </si>
  <si>
    <t>Upton</t>
  </si>
  <si>
    <t>STANTON ELEMENTARY SCHOOL</t>
  </si>
  <si>
    <t>STANTON INDEP SCHOOL DISTRICT</t>
  </si>
  <si>
    <t>200 N Gray St</t>
  </si>
  <si>
    <t>STANTON</t>
  </si>
  <si>
    <t>79782</t>
  </si>
  <si>
    <t>STANTON HIGH SCHOOL</t>
  </si>
  <si>
    <t>705 KOONCE STREET</t>
  </si>
  <si>
    <t>STANTON MIDDLE SCHOOL</t>
  </si>
  <si>
    <t>200 NORTH GRAY STREET</t>
  </si>
  <si>
    <t>WINK</t>
  </si>
  <si>
    <t>79789</t>
  </si>
  <si>
    <t>WINK ELEMENTARY SCHOOL</t>
  </si>
  <si>
    <t>WINK-LOVING IND SCH DISTRICT</t>
  </si>
  <si>
    <t>0014674816</t>
  </si>
  <si>
    <t>200 ROSEY DODD</t>
  </si>
  <si>
    <t>Wink Junior &amp; Senior High</t>
  </si>
  <si>
    <t>El Paso</t>
  </si>
  <si>
    <t>El Paso County</t>
  </si>
  <si>
    <t>BREWSTER</t>
  </si>
  <si>
    <t>SAN VICENTE ELEMENTARY SCHOOL</t>
  </si>
  <si>
    <t>SAN VICENTE SCHOOL DISTRICT</t>
  </si>
  <si>
    <t>195 ESCUELA VISTA DR</t>
  </si>
  <si>
    <t>BG BND NTL PK</t>
  </si>
  <si>
    <t>79834</t>
  </si>
  <si>
    <t>79932</t>
  </si>
  <si>
    <t>79928</t>
  </si>
  <si>
    <t>HUDSPETH</t>
  </si>
  <si>
    <t>FABENS MIDDLE SCHOOL</t>
  </si>
  <si>
    <t>FABENS INDEP SCHOOL DISTRICT</t>
  </si>
  <si>
    <t>300 NE CAMP</t>
  </si>
  <si>
    <t>FABENS</t>
  </si>
  <si>
    <t>79838</t>
  </si>
  <si>
    <t>FABENS ELEMENTARY SCHOOL</t>
  </si>
  <si>
    <t>800 NE BRYAN</t>
  </si>
  <si>
    <t>FABENS HIGH SCHOOL</t>
  </si>
  <si>
    <t>600 NE G AVE</t>
  </si>
  <si>
    <t>O'DONNELL ELEMENTARY SCHOOL</t>
  </si>
  <si>
    <t>600 NE 4TH ST</t>
  </si>
  <si>
    <t>FORT HANCOCK HIGH SCHOOL</t>
  </si>
  <si>
    <t>FORT HANCOCK INDEP SCHOOL DIST</t>
  </si>
  <si>
    <t>100 SCHOOL DRIVE</t>
  </si>
  <si>
    <t>FORT HANCOCK</t>
  </si>
  <si>
    <t>79839</t>
  </si>
  <si>
    <t>79842</t>
  </si>
  <si>
    <t>MARATHON INDEP SCHOOL DISTRICT</t>
  </si>
  <si>
    <t>MARATHON</t>
  </si>
  <si>
    <t>MARATHON  SCHOOL</t>
  </si>
  <si>
    <t>109 NE 5TH ST</t>
  </si>
  <si>
    <t>Brewster County</t>
  </si>
  <si>
    <t>MARFA ELEMENTARY SCHOOL</t>
  </si>
  <si>
    <t>MARFA INDEP SCHOOL DISTRICT</t>
  </si>
  <si>
    <t>413 WEST COLUMBIA</t>
  </si>
  <si>
    <t>MARFA</t>
  </si>
  <si>
    <t>PRESIDIO</t>
  </si>
  <si>
    <t>79843</t>
  </si>
  <si>
    <t>MARFA HIGH SCHOOL</t>
  </si>
  <si>
    <t>300 NORTH HILL STREET</t>
  </si>
  <si>
    <t>79845</t>
  </si>
  <si>
    <t>FRANCO JUNIOR HIGH SCHOOL</t>
  </si>
  <si>
    <t>PRESIDIO INDEP SCHOOL DISTRICT</t>
  </si>
  <si>
    <t>100 MARKET ST</t>
  </si>
  <si>
    <t>PRESIDIO ELEMENTARY SCHOOL</t>
  </si>
  <si>
    <t>PRESIDIO HIGH SCHOOL</t>
  </si>
  <si>
    <t>E HIGHWAY 170</t>
  </si>
  <si>
    <t>SANDERSON</t>
  </si>
  <si>
    <t>79848</t>
  </si>
  <si>
    <t>SAN ELIZARIO</t>
  </si>
  <si>
    <t>79849</t>
  </si>
  <si>
    <t>0920</t>
  </si>
  <si>
    <t>LORENZO G LOYA PRIMARY SCHOOL</t>
  </si>
  <si>
    <t>SAN ELIZARIO INDEP SCHOOL DIST</t>
  </si>
  <si>
    <t>13705 Socorro Road</t>
  </si>
  <si>
    <t>PO Box 920</t>
  </si>
  <si>
    <t>SAN ELIZARIO HIGH SCHOOL</t>
  </si>
  <si>
    <t>13981 SOCORRO ROAD</t>
  </si>
  <si>
    <t>SAN ELIZARIO MIDDLE SCHOOL</t>
  </si>
  <si>
    <t>12270 SOCORRO ROAD</t>
  </si>
  <si>
    <t>LORENZO G ALARCON ELEMENTARY SCHOOL</t>
  </si>
  <si>
    <t>12501 SOCORRO RD</t>
  </si>
  <si>
    <t>9300</t>
  </si>
  <si>
    <t>SIERRA BLANCA SCHOOL</t>
  </si>
  <si>
    <t>SIERRA BLANCA INDEP SCH DIST</t>
  </si>
  <si>
    <t>RANCH ROAD 1111</t>
  </si>
  <si>
    <t>SIERRA BLANCA</t>
  </si>
  <si>
    <t>79851</t>
  </si>
  <si>
    <t>TERLINGUA ELEMENTARY SCHOOL</t>
  </si>
  <si>
    <t>TERLINGUA COMMON SCHOOL DIST</t>
  </si>
  <si>
    <t>2281 ROADRUNNER CIRCLE</t>
  </si>
  <si>
    <t>TERLINGUA</t>
  </si>
  <si>
    <t>79852</t>
  </si>
  <si>
    <t>0256</t>
  </si>
  <si>
    <t>Tornillo Elementary School</t>
  </si>
  <si>
    <t>Tornillo Independent School District</t>
  </si>
  <si>
    <t>19200 Gabby Rd</t>
  </si>
  <si>
    <t>Tornillo</t>
  </si>
  <si>
    <t>79853</t>
  </si>
  <si>
    <t>Tornillo Junior High</t>
  </si>
  <si>
    <t>300 Oil Mill Rd.</t>
  </si>
  <si>
    <t>Tornillo Intermediate School</t>
  </si>
  <si>
    <t>420-A Oil Mill Rd.</t>
  </si>
  <si>
    <t>79901</t>
  </si>
  <si>
    <t>FATHER YERMO LEARNING CENTER</t>
  </si>
  <si>
    <t>Servants of the Sacred Heart of Jesus and of the Poor/Father Yermo Schools</t>
  </si>
  <si>
    <t>9299892999</t>
  </si>
  <si>
    <t>310 DUNNE ST</t>
  </si>
  <si>
    <t>79905</t>
  </si>
  <si>
    <t>AOY ELEMENTARY SCHOOL</t>
  </si>
  <si>
    <t>EL PASO INDEP SCHOOL DISTRICT</t>
  </si>
  <si>
    <t>0013300835</t>
  </si>
  <si>
    <t>901 S CAMPBELL ST</t>
  </si>
  <si>
    <t>3325</t>
  </si>
  <si>
    <t>GUILLEN MIDDLE SCHOOL</t>
  </si>
  <si>
    <t>0013300462</t>
  </si>
  <si>
    <t>900 S COTTON ST</t>
  </si>
  <si>
    <t>3527</t>
  </si>
  <si>
    <t>0013300454</t>
  </si>
  <si>
    <t>1110 SOUTH PARK ST</t>
  </si>
  <si>
    <t>79902</t>
  </si>
  <si>
    <t>MESITA ELEMENTARY SCHOOL</t>
  </si>
  <si>
    <t>0013300272</t>
  </si>
  <si>
    <t>3307 N STANTON</t>
  </si>
  <si>
    <t>0013300330</t>
  </si>
  <si>
    <t>1440 E CLIFF ST.</t>
  </si>
  <si>
    <t>2835</t>
  </si>
  <si>
    <t>MESITA EARLY CHILDHOOD DEVELOPMENT CENTER</t>
  </si>
  <si>
    <t>220 LAWTON DR</t>
  </si>
  <si>
    <t>EL PASO HIGH SCHOOL</t>
  </si>
  <si>
    <t>0013300512</t>
  </si>
  <si>
    <t>800 E SCHUSTER AVE</t>
  </si>
  <si>
    <t>WIGGS MIDDLE SCHOOL</t>
  </si>
  <si>
    <t>0013301007</t>
  </si>
  <si>
    <t>1300 CIRCLE DR</t>
  </si>
  <si>
    <t>COLDWELL ELEMENTARY SCHOOL</t>
  </si>
  <si>
    <t>0013300652</t>
  </si>
  <si>
    <t>4101 ALTURA AVE</t>
  </si>
  <si>
    <t>79903</t>
  </si>
  <si>
    <t>HILLSIDE ELEMENTARY SCHOOL</t>
  </si>
  <si>
    <t>0013300421</t>
  </si>
  <si>
    <t>4500 CLIFTON AVE</t>
  </si>
  <si>
    <t>LORETTO ACADEMY HIGH SCHOOL</t>
  </si>
  <si>
    <t>LORETTO ACADEMY SCHOOL DISTRICT</t>
  </si>
  <si>
    <t>1300 HARDAWAY ST</t>
  </si>
  <si>
    <t>LORETTO MIDDLE SCHOOL</t>
  </si>
  <si>
    <t>LORETTO ELEMENTARY SCHOOL</t>
  </si>
  <si>
    <t>4625 CLIFTON AVE</t>
  </si>
  <si>
    <t>CANYON HILLS MIDDLE SCHOOL</t>
  </si>
  <si>
    <t>0013300710</t>
  </si>
  <si>
    <t>8930 ECLIPSE ST</t>
  </si>
  <si>
    <t>79904</t>
  </si>
  <si>
    <t>EDGAR PARK ELEMENTARY SCHOOL</t>
  </si>
  <si>
    <t>0013300520</t>
  </si>
  <si>
    <t>3601 EDGAR PARK AVE</t>
  </si>
  <si>
    <t>MAGOFFIN MIDDLE SCHOOL</t>
  </si>
  <si>
    <t>0013300280</t>
  </si>
  <si>
    <t>4931 HERCULES AVE</t>
  </si>
  <si>
    <t>Sunrise Mountain Elementary School</t>
  </si>
  <si>
    <t>0013300322</t>
  </si>
  <si>
    <t>7710 PANDORA ST</t>
  </si>
  <si>
    <t>LOGAN ELEMENTARY SCHOOL</t>
  </si>
  <si>
    <t>0013300306</t>
  </si>
  <si>
    <t>3200 ELLERTHORPE AVE</t>
  </si>
  <si>
    <t>0013300447</t>
  </si>
  <si>
    <t>5816 STEPHENSON AVE</t>
  </si>
  <si>
    <t>0013301023</t>
  </si>
  <si>
    <t>51 N HAMMETT ST</t>
  </si>
  <si>
    <t>0013300371</t>
  </si>
  <si>
    <t>4700 ALAMEDA AVE</t>
  </si>
  <si>
    <t>COOLEY ELEMENTARY SCHOOL</t>
  </si>
  <si>
    <t>0013300637</t>
  </si>
  <si>
    <t>107 N COLLINGSWORTH ST</t>
  </si>
  <si>
    <t>FATHER YERMO HIGH SCHOOL</t>
  </si>
  <si>
    <t>250 WASHINGTON ST</t>
  </si>
  <si>
    <t>FATHER YERMO ELEMENTARY SCHOOL</t>
  </si>
  <si>
    <t>237 TOBIN PL</t>
  </si>
  <si>
    <t>SILVA HEALTH MAGNET SCHOOL</t>
  </si>
  <si>
    <t>0013300918</t>
  </si>
  <si>
    <t>121 VAL VERDE ST</t>
  </si>
  <si>
    <t>3945</t>
  </si>
  <si>
    <t>0013300561</t>
  </si>
  <si>
    <t>101 S EUCALYPTUS ST</t>
  </si>
  <si>
    <t>0013300777</t>
  </si>
  <si>
    <t>801 S SAN MARCIAL ST</t>
  </si>
  <si>
    <t>0013300439</t>
  </si>
  <si>
    <t>5505 ROBERT ALVA AVE</t>
  </si>
  <si>
    <t>CLARDY ELEMENTARY SCHOOL</t>
  </si>
  <si>
    <t>0013300678</t>
  </si>
  <si>
    <t>5508 DELTA DR</t>
  </si>
  <si>
    <t>BLISS ELEMENTARY SCHOOL</t>
  </si>
  <si>
    <t>0013300793</t>
  </si>
  <si>
    <t>4401 SHERIDAN RD</t>
  </si>
  <si>
    <t>79906</t>
  </si>
  <si>
    <t>3400</t>
  </si>
  <si>
    <t>79907</t>
  </si>
  <si>
    <t>1202</t>
  </si>
  <si>
    <t>79925</t>
  </si>
  <si>
    <t>8960 ESCOBAR DR</t>
  </si>
  <si>
    <t>VALLEY VIEW MIDDLE SCHOOL</t>
  </si>
  <si>
    <t>0013300264</t>
  </si>
  <si>
    <t>5000 LUKE ST</t>
  </si>
  <si>
    <t>79908</t>
  </si>
  <si>
    <t>KOHLBERG ELEMENTARY SCHOOL</t>
  </si>
  <si>
    <t>0013300348</t>
  </si>
  <si>
    <t>1445 NARDO GOODMAN DR</t>
  </si>
  <si>
    <t>79912</t>
  </si>
  <si>
    <t>GUERRERO ELEMENTARY SCHOOL</t>
  </si>
  <si>
    <t>0013300470</t>
  </si>
  <si>
    <t>7530 LAKEHURST RD</t>
  </si>
  <si>
    <t>1356</t>
  </si>
  <si>
    <t>0013300207</t>
  </si>
  <si>
    <t>940 BELVIDERE ST</t>
  </si>
  <si>
    <t>2425</t>
  </si>
  <si>
    <t>0013300165</t>
  </si>
  <si>
    <t>6445 ESCONDIDO DR</t>
  </si>
  <si>
    <t>WESTERN HILLS ELEMENTARY SCHOOL</t>
  </si>
  <si>
    <t>0013300983</t>
  </si>
  <si>
    <t>530 THUNDERBIRD DR</t>
  </si>
  <si>
    <t>0013300595</t>
  </si>
  <si>
    <t>100 CHAMPIONS PL</t>
  </si>
  <si>
    <t>PUTNAM ELEMENTARY SCHOOL</t>
  </si>
  <si>
    <t>0013300199</t>
  </si>
  <si>
    <t>6508 FIESTA DR</t>
  </si>
  <si>
    <t>5030</t>
  </si>
  <si>
    <t>MOREHEAD MIDDLE SCHOOL</t>
  </si>
  <si>
    <t>0013300249</t>
  </si>
  <si>
    <t>5625 CONFETTI DR</t>
  </si>
  <si>
    <t>0013300363</t>
  </si>
  <si>
    <t>499 CABARET DR</t>
  </si>
  <si>
    <t>0013300488</t>
  </si>
  <si>
    <t>5430 BUCKLEY DR</t>
  </si>
  <si>
    <t>6421</t>
  </si>
  <si>
    <t>DR. MANUEL D. HORNEDO MIDDLE SCHOOL</t>
  </si>
  <si>
    <t>0013300546</t>
  </si>
  <si>
    <t>6101 HIGH RIDGE DR.</t>
  </si>
  <si>
    <t>79922</t>
  </si>
  <si>
    <t>ZACH WHITE ELEMENTARY SCHOOL</t>
  </si>
  <si>
    <t>0013301015</t>
  </si>
  <si>
    <t>4256 ROXBURY DR</t>
  </si>
  <si>
    <t>79924</t>
  </si>
  <si>
    <t>CHARLES MIDDLE SCHOOL</t>
  </si>
  <si>
    <t>0013300694</t>
  </si>
  <si>
    <t>4909 TROJAN DR</t>
  </si>
  <si>
    <t>TERRACE HILLS MIDDLE SCHOOL</t>
  </si>
  <si>
    <t>0013300942</t>
  </si>
  <si>
    <t>4835 BLOSSOM AVE</t>
  </si>
  <si>
    <t>3234</t>
  </si>
  <si>
    <t>COLLINS ELEMENTARY SCHOOL</t>
  </si>
  <si>
    <t>0013300645</t>
  </si>
  <si>
    <t>4860 TROPICANA AVE</t>
  </si>
  <si>
    <t>0013300223</t>
  </si>
  <si>
    <t>10275 ALCAN ST</t>
  </si>
  <si>
    <t>ANDRESS HIGH SCHOOL</t>
  </si>
  <si>
    <t>0013300843</t>
  </si>
  <si>
    <t>5400 SUN VALLEY DR</t>
  </si>
  <si>
    <t>DOWELL ELEMENTARY SCHOOL</t>
  </si>
  <si>
    <t>0013300553</t>
  </si>
  <si>
    <t>5249 BASTILLE AVE</t>
  </si>
  <si>
    <t>IRVIN HIGH SCHOOL</t>
  </si>
  <si>
    <t>0013300397</t>
  </si>
  <si>
    <t>9465 ROANOKE DR</t>
  </si>
  <si>
    <t>0013300587</t>
  </si>
  <si>
    <t>5411 WREN AVE</t>
  </si>
  <si>
    <t>6623</t>
  </si>
  <si>
    <t>WHITAKER ELEMENTARY SCHOOL</t>
  </si>
  <si>
    <t>0013300991</t>
  </si>
  <si>
    <t>4700 RUTHERFORD DR</t>
  </si>
  <si>
    <t>6905</t>
  </si>
  <si>
    <t>0013300926</t>
  </si>
  <si>
    <t>5414 HONDO PASS DR</t>
  </si>
  <si>
    <t>7204</t>
  </si>
  <si>
    <t>ROSS MIDDLE SCHOOL</t>
  </si>
  <si>
    <t>0013300876</t>
  </si>
  <si>
    <t>6101 HUGHEY DRIVE</t>
  </si>
  <si>
    <t>HUGHEY ELEMENTARY SCHOOL</t>
  </si>
  <si>
    <t>0013300405</t>
  </si>
  <si>
    <t>6201 HUGHEY DRIVE</t>
  </si>
  <si>
    <t>1838</t>
  </si>
  <si>
    <t>0013300785</t>
  </si>
  <si>
    <t>7024 CIELO VISTA DR</t>
  </si>
  <si>
    <t>BURGES HIGH SCHOOL</t>
  </si>
  <si>
    <t>0013300751</t>
  </si>
  <si>
    <t>7800 EDGEMERE BLVD</t>
  </si>
  <si>
    <t>CIELO VISTA ELEMENTARY SCHOOL</t>
  </si>
  <si>
    <t>0013300686</t>
  </si>
  <si>
    <t>9000 BASIL CT</t>
  </si>
  <si>
    <t>MACARTHUR ELEM-MIDDLE SCHOOL</t>
  </si>
  <si>
    <t>0013300298</t>
  </si>
  <si>
    <t>8101 WHITUS DR</t>
  </si>
  <si>
    <t>SOCORRO MIDDLE SCHOOL</t>
  </si>
  <si>
    <t>SOCORRO INDEP SCHOOL DISTRICT</t>
  </si>
  <si>
    <t>0012690863</t>
  </si>
  <si>
    <t>321 BOVEE RD</t>
  </si>
  <si>
    <t>79927</t>
  </si>
  <si>
    <t>SOCORRO HIGH SCHOOL</t>
  </si>
  <si>
    <t>0012690814</t>
  </si>
  <si>
    <t>10150 ALAMEDA AVE</t>
  </si>
  <si>
    <t>ESCONTRIAS EARLY CHILDHOOD CENTER</t>
  </si>
  <si>
    <t>0012690640</t>
  </si>
  <si>
    <t>10400 ALAMEDA AVE</t>
  </si>
  <si>
    <t>Socorro</t>
  </si>
  <si>
    <t>ESCONTRIAS ELEMENTARY SCHOOL</t>
  </si>
  <si>
    <t>0012690657</t>
  </si>
  <si>
    <t>205 BUFORD RD</t>
  </si>
  <si>
    <t>0012690715</t>
  </si>
  <si>
    <t>12380 Pine Springs Dr.</t>
  </si>
  <si>
    <t>CAMPESTRE ELEMENTARY SCHOOL</t>
  </si>
  <si>
    <t>0012690582</t>
  </si>
  <si>
    <t>11399 SOCORRO RD</t>
  </si>
  <si>
    <t>ROBERT R. ROJAS ELEMENTARY SCH</t>
  </si>
  <si>
    <t>0012690780</t>
  </si>
  <si>
    <t>500 BAUMAN RD</t>
  </si>
  <si>
    <t>SALVADOR H. SANCHEZ MIDDLE SCHOOL</t>
  </si>
  <si>
    <t>0012690798</t>
  </si>
  <si>
    <t>321 N RIO VISTA RD</t>
  </si>
  <si>
    <t>HUECO ELEMENTARY SCHOOL</t>
  </si>
  <si>
    <t>0012690699</t>
  </si>
  <si>
    <t>300 OLD HUECO TANKS RD</t>
  </si>
  <si>
    <t>H.D. HILLEY ELEMENTARY SCHOOL</t>
  </si>
  <si>
    <t>0012690665</t>
  </si>
  <si>
    <t>693 N RIO VISTA RD</t>
  </si>
  <si>
    <t>HORIZON CITY</t>
  </si>
  <si>
    <t>HORIZON HEIGHTS ELEMENTARY SCH</t>
  </si>
  <si>
    <t>0012690681</t>
  </si>
  <si>
    <t>13601 RYDERWOOD AVE</t>
  </si>
  <si>
    <t>Horizon City</t>
  </si>
  <si>
    <t>CENTER FOR CAREER AND TECH ED</t>
  </si>
  <si>
    <t>1170 N WALNUT STREET</t>
  </si>
  <si>
    <t>79930</t>
  </si>
  <si>
    <t>2851 GRANT AVE</t>
  </si>
  <si>
    <t>COLLEGE CAREER TECHNOLOGY ACADEMY</t>
  </si>
  <si>
    <t>0013300413</t>
  </si>
  <si>
    <t>CLENDENIN ELEMENTARY SCHOOL</t>
  </si>
  <si>
    <t>0013300660</t>
  </si>
  <si>
    <t>2701 HARRISON AVE</t>
  </si>
  <si>
    <t>BASSETT MIDDLE SCHOOL</t>
  </si>
  <si>
    <t>0013300819</t>
  </si>
  <si>
    <t>4400 ELM ST</t>
  </si>
  <si>
    <t>CROCKETT ELEM &amp; INTER SCHOOL</t>
  </si>
  <si>
    <t>0013300603</t>
  </si>
  <si>
    <t>3200 WHEELING AVE</t>
  </si>
  <si>
    <t>0013300884</t>
  </si>
  <si>
    <t>3601 N COPIA ST</t>
  </si>
  <si>
    <t>4751</t>
  </si>
  <si>
    <t>0013300827</t>
  </si>
  <si>
    <t>3500 MEMPHIS AVE</t>
  </si>
  <si>
    <t>0013300959</t>
  </si>
  <si>
    <t>5000 N STEVENS ST</t>
  </si>
  <si>
    <t>6034</t>
  </si>
  <si>
    <t>0013300157</t>
  </si>
  <si>
    <t>341 THORN AVE</t>
  </si>
  <si>
    <t>HASKINS MIDDLE SCHOOL</t>
  </si>
  <si>
    <t>0013300314</t>
  </si>
  <si>
    <t>500 MULBERRY AVE</t>
  </si>
  <si>
    <t>MITZI BOND ELEMENTARY SCHOOL</t>
  </si>
  <si>
    <t>0013300256</t>
  </si>
  <si>
    <t>250 LINDBERGH ST</t>
  </si>
  <si>
    <t>NIXON ELEMENTARY SCHOOL</t>
  </si>
  <si>
    <t>0013300215</t>
  </si>
  <si>
    <t>11141 LOMA ROJA DR</t>
  </si>
  <si>
    <t>79934</t>
  </si>
  <si>
    <t>CAPT. WALTER E CLARKE MIDDLE SCHOOL</t>
  </si>
  <si>
    <t>0012690590</t>
  </si>
  <si>
    <t>1515 BOB HOPE DR</t>
  </si>
  <si>
    <t>79936</t>
  </si>
  <si>
    <t>SIERRA VISTA ELEMENTARY SCHOOL</t>
  </si>
  <si>
    <t>0012690806</t>
  </si>
  <si>
    <t>1501 BOB HOPE DR</t>
  </si>
  <si>
    <t>BENITO MARTINEZ ELEMENTARY SCHOOL</t>
  </si>
  <si>
    <t>0012690574</t>
  </si>
  <si>
    <t>2640 ROBERT WYNN ST</t>
  </si>
  <si>
    <t>HELEN BALL ELEMENTARY SCHOOL</t>
  </si>
  <si>
    <t>0012690673</t>
  </si>
  <si>
    <t>1950 FIREHOUSE DR</t>
  </si>
  <si>
    <t>O'SHEA KELEHER ELEMENTARY SCHOOL</t>
  </si>
  <si>
    <t>0012690764</t>
  </si>
  <si>
    <t>1800 LEROY BONSE DR</t>
  </si>
  <si>
    <t>MONTWOOD HIGH SCHOOL</t>
  </si>
  <si>
    <t>0012690731</t>
  </si>
  <si>
    <t>12000 MONTWOOD DR</t>
  </si>
  <si>
    <t>WILLIAM D. SLIDER MIDDLE SCHOOL</t>
  </si>
  <si>
    <t>0012690848</t>
  </si>
  <si>
    <t>11700 SCHOOL LN</t>
  </si>
  <si>
    <t>VISTA DEL SOL ELEMENTARY SCHOOL</t>
  </si>
  <si>
    <t>0012690830</t>
  </si>
  <si>
    <t>11851 VISTA DEL SOL DR</t>
  </si>
  <si>
    <t>MYRTLE COOPER ELEMENTARY SCHOOL</t>
  </si>
  <si>
    <t>0012690756</t>
  </si>
  <si>
    <t>1515 REBECCA ANN DR</t>
  </si>
  <si>
    <t>AMERICAS HIGH SCHOOL</t>
  </si>
  <si>
    <t>0012690566</t>
  </si>
  <si>
    <t>12101 PELLICANO DR</t>
  </si>
  <si>
    <t>TEXHOMA INDEPENDENT SCH DIST</t>
  </si>
  <si>
    <t>TEXAS EDUCATION TELECOMMUNICATIONS NETWORK</t>
  </si>
  <si>
    <t>TEXAS</t>
  </si>
  <si>
    <t>EDUCATION SERV CTR-REGION 16</t>
  </si>
  <si>
    <t>0011958816</t>
  </si>
  <si>
    <t>DALLAS COUNTY SCHOOLS</t>
  </si>
  <si>
    <t>Denison</t>
  </si>
  <si>
    <t>0013171269</t>
  </si>
  <si>
    <t>104 Swisher Road</t>
  </si>
  <si>
    <t>Lewisville</t>
  </si>
  <si>
    <t>300 Lobo Lane</t>
  </si>
  <si>
    <t>2700 W 15TH ST</t>
  </si>
  <si>
    <t>0011726247</t>
  </si>
  <si>
    <t>3649</t>
  </si>
  <si>
    <t>5926</t>
  </si>
  <si>
    <t>3803</t>
  </si>
  <si>
    <t>0011002912</t>
  </si>
  <si>
    <t>KERENS INDEPENDENT SCHOOL DISTRICT</t>
  </si>
  <si>
    <t>0007068182</t>
  </si>
  <si>
    <t>200 Bobcat Lane</t>
  </si>
  <si>
    <t>1308 FM 3062</t>
  </si>
  <si>
    <t>303 Bulldog Way</t>
  </si>
  <si>
    <t>0011979499</t>
  </si>
  <si>
    <t>9544</t>
  </si>
  <si>
    <t>810 OLD GREENVILLE RD.</t>
  </si>
  <si>
    <t>WOOD CO COOP</t>
  </si>
  <si>
    <t>Northeast Texas Regional Education Telecommunications Network (NTxRETN)</t>
  </si>
  <si>
    <t>0017092750</t>
  </si>
  <si>
    <t>9467</t>
  </si>
  <si>
    <t>0011946266</t>
  </si>
  <si>
    <t>4845 US HIGHWAY 271 N</t>
  </si>
  <si>
    <t>4303</t>
  </si>
  <si>
    <t>MT VERNON</t>
  </si>
  <si>
    <t>1159</t>
  </si>
  <si>
    <t>0000055764</t>
  </si>
  <si>
    <t>SUPERNET CONSORTIUM</t>
  </si>
  <si>
    <t>2628</t>
  </si>
  <si>
    <t>1096 North Waco Street</t>
  </si>
  <si>
    <t>4241 SUMMERHILL RD</t>
  </si>
  <si>
    <t>2905</t>
  </si>
  <si>
    <t>0011951332</t>
  </si>
  <si>
    <t>6348</t>
  </si>
  <si>
    <t>1301 EAST YOUNG STREET</t>
  </si>
  <si>
    <t>0011813979</t>
  </si>
  <si>
    <t>SUPERNET II</t>
  </si>
  <si>
    <t>132 BOBCAT TRAIL</t>
  </si>
  <si>
    <t>406 N Bledsoe</t>
  </si>
  <si>
    <t>0001647783</t>
  </si>
  <si>
    <t>EDUCATION SERV CTR-REGION 7</t>
  </si>
  <si>
    <t>0011974847</t>
  </si>
  <si>
    <t>1305 E PINECREST DR</t>
  </si>
  <si>
    <t>WEST RUSK INTERMEDIATE</t>
  </si>
  <si>
    <t>0011781721</t>
  </si>
  <si>
    <t>Northeast Texas Career and Technology Center Consortium</t>
  </si>
  <si>
    <t>0001084151</t>
  </si>
  <si>
    <t>0004540688</t>
  </si>
  <si>
    <t>2035</t>
  </si>
  <si>
    <t>0013336268</t>
  </si>
  <si>
    <t>4910</t>
  </si>
  <si>
    <t>NEW SUMMERFIELD INDEP SCH DIST</t>
  </si>
  <si>
    <t>0011709839</t>
  </si>
  <si>
    <t>NEW SUMMERFIELD</t>
  </si>
  <si>
    <t>0020711529</t>
  </si>
  <si>
    <t>109 East Earlene</t>
  </si>
  <si>
    <t>0012036281</t>
  </si>
  <si>
    <t>1007 EAST PARK AVENUE</t>
  </si>
  <si>
    <t>0013382882</t>
  </si>
  <si>
    <t>0005733720</t>
  </si>
  <si>
    <t>0006719314</t>
  </si>
  <si>
    <t>EXCELSIOR INDEP SCHOOL DIST</t>
  </si>
  <si>
    <t>0011926466</t>
  </si>
  <si>
    <t>206 E MAIN ST</t>
  </si>
  <si>
    <t>1002 BARRETT STREET</t>
  </si>
  <si>
    <t>SHELBYVILLE SCHOOL DISTRICT</t>
  </si>
  <si>
    <t>Johnson County</t>
  </si>
  <si>
    <t>Godley</t>
  </si>
  <si>
    <t>2164</t>
  </si>
  <si>
    <t>0001647809</t>
  </si>
  <si>
    <t>3817</t>
  </si>
  <si>
    <t>0011728615</t>
  </si>
  <si>
    <t>906 SW 5TH AVE</t>
  </si>
  <si>
    <t>338 SCHOOLHOUSE ROAD</t>
  </si>
  <si>
    <t>0014676506</t>
  </si>
  <si>
    <t>5110</t>
  </si>
  <si>
    <t>GOLD BURG INDEP SCHOOL DIST</t>
  </si>
  <si>
    <t>468 PRATER ROAD</t>
  </si>
  <si>
    <t>ERA INDEPENDENT SCHOOL DIST</t>
  </si>
  <si>
    <t>FORESTBURG INDEP SCHOOL DIST</t>
  </si>
  <si>
    <t>16346 FM 455</t>
  </si>
  <si>
    <t>SIVELLS BEND INDEP SCHOOL DIST</t>
  </si>
  <si>
    <t>1053 CR 403</t>
  </si>
  <si>
    <t>WALNUT BEND ISD</t>
  </si>
  <si>
    <t>FT WORTH</t>
  </si>
  <si>
    <t>76177</t>
  </si>
  <si>
    <t>350 KELLER PARKWAY</t>
  </si>
  <si>
    <t>1200 Bobcat Blvd</t>
  </si>
  <si>
    <t>400 WEST BAILEY STREET</t>
  </si>
  <si>
    <t>2201</t>
  </si>
  <si>
    <t>BIG 4 EDUCATIONAL SERVICE SHARED SERVICE ARRANGEMENT</t>
  </si>
  <si>
    <t>HASKELL-KNOX SHARED SERVICE ARRANGEMENT</t>
  </si>
  <si>
    <t>Young</t>
  </si>
  <si>
    <t>2655 W OVERHILL DR</t>
  </si>
  <si>
    <t>WEST TEXAS TELECOMMUNICATIONS CONSORTIUM</t>
  </si>
  <si>
    <t>NETXV</t>
  </si>
  <si>
    <t>400 3RD STREET</t>
  </si>
  <si>
    <t>THROCKMORTON COLLEGIATE SCHOOL DISTRICT</t>
  </si>
  <si>
    <t>Throckmorton</t>
  </si>
  <si>
    <t>3602 HARWELL LAKE ROAD</t>
  </si>
  <si>
    <t>16025 FM 920</t>
  </si>
  <si>
    <t>401 Santa Fe Way</t>
  </si>
  <si>
    <t>3168</t>
  </si>
  <si>
    <t>Gatesville</t>
  </si>
  <si>
    <t>GRANGER ISD</t>
  </si>
  <si>
    <t>4848</t>
  </si>
  <si>
    <t>0004542122</t>
  </si>
  <si>
    <t>300 N. Main</t>
  </si>
  <si>
    <t>FROST INDEP SCHOOL DISTRICT</t>
  </si>
  <si>
    <t>0001669647</t>
  </si>
  <si>
    <t>CITY OF GROESBECK</t>
  </si>
  <si>
    <t>601 W YEAGUA</t>
  </si>
  <si>
    <t>WESTPHALIA INDEP SCHOOL DIST</t>
  </si>
  <si>
    <t>0011697042</t>
  </si>
  <si>
    <t>124 COUNTY ROAD 3000</t>
  </si>
  <si>
    <t>1100 J.L. Davis Ave.</t>
  </si>
  <si>
    <t>0011837333</t>
  </si>
  <si>
    <t>0004541744</t>
  </si>
  <si>
    <t>Mason County</t>
  </si>
  <si>
    <t>MULLIN INDEP SCHOOL DISTRICT</t>
  </si>
  <si>
    <t>808 WEST WALLACE</t>
  </si>
  <si>
    <t>PANTHER CREEK CONS IND SCH DST</t>
  </si>
  <si>
    <t>REAGAN</t>
  </si>
  <si>
    <t>Edlink 18 Telecommunications Consortium</t>
  </si>
  <si>
    <t>ROBERT LEE INDEP SCHOOL DIST</t>
  </si>
  <si>
    <t>Coke</t>
  </si>
  <si>
    <t>STERLING CITY INDEP SCH DIST</t>
  </si>
  <si>
    <t>PO Box 786</t>
  </si>
  <si>
    <t>Houston Area Library Automated Network</t>
  </si>
  <si>
    <t>1910</t>
  </si>
  <si>
    <t>77054</t>
  </si>
  <si>
    <t>2714</t>
  </si>
  <si>
    <t>0009205410</t>
  </si>
  <si>
    <t>16717 ELLA BLVD</t>
  </si>
  <si>
    <t>7145 W TIDWELL RD</t>
  </si>
  <si>
    <t>3332 MONTGOMERY RD</t>
  </si>
  <si>
    <t>6417</t>
  </si>
  <si>
    <t>0001669035</t>
  </si>
  <si>
    <t>0007231640</t>
  </si>
  <si>
    <t>0001667773</t>
  </si>
  <si>
    <t>21580 LOOP 494</t>
  </si>
  <si>
    <t>New Waverly</t>
  </si>
  <si>
    <t>P.O. BOX 2289, 134 NORTH FM 356</t>
  </si>
  <si>
    <t>23419 FM 2090</t>
  </si>
  <si>
    <t>0005901962</t>
  </si>
  <si>
    <t>7200 SPRING CYPRESS RD</t>
  </si>
  <si>
    <t>524 AUSTIN STREET</t>
  </si>
  <si>
    <t>KENDLETON</t>
  </si>
  <si>
    <t>77451</t>
  </si>
  <si>
    <t>ROYAL INDEP SCHOOL DISTRICT</t>
  </si>
  <si>
    <t>3714 FM 359</t>
  </si>
  <si>
    <t>0001666924</t>
  </si>
  <si>
    <t>3911 AVENUE I</t>
  </si>
  <si>
    <t>16431 LEXINGTON BLVD</t>
  </si>
  <si>
    <t>6301 S STADIUM LN</t>
  </si>
  <si>
    <t>4820</t>
  </si>
  <si>
    <t>0004542593</t>
  </si>
  <si>
    <t>2747</t>
  </si>
  <si>
    <t>3904 AVENUE T</t>
  </si>
  <si>
    <t>290 CR 2003 North</t>
  </si>
  <si>
    <t>LA MARQUE INDEP SCHOOL DIST</t>
  </si>
  <si>
    <t>0011611670</t>
  </si>
  <si>
    <t>1928 MAIN STREET</t>
  </si>
  <si>
    <t>0001666171</t>
  </si>
  <si>
    <t>3629</t>
  </si>
  <si>
    <t>HIGH ISLAND SCHOOL DISTRICT</t>
  </si>
  <si>
    <t>6586 FM 1130</t>
  </si>
  <si>
    <t>77639</t>
  </si>
  <si>
    <t>620 AVENUE C</t>
  </si>
  <si>
    <t>Bryan</t>
  </si>
  <si>
    <t>HEARNE INDEP SCHOOL DISTRICT</t>
  </si>
  <si>
    <t>3085</t>
  </si>
  <si>
    <t>1905 LEARY LN</t>
  </si>
  <si>
    <t>505 TEXAS AVENUE</t>
  </si>
  <si>
    <t>Bandera</t>
  </si>
  <si>
    <t>0001664275</t>
  </si>
  <si>
    <t xml:space="preserve">Region 2 Fiber Consortium </t>
  </si>
  <si>
    <t>ORION E-Rate Consortium</t>
  </si>
  <si>
    <t>0007731607</t>
  </si>
  <si>
    <t>0007109374</t>
  </si>
  <si>
    <t>0011703790</t>
  </si>
  <si>
    <t>Bexar County</t>
  </si>
  <si>
    <t>1302 Glenn Street</t>
  </si>
  <si>
    <t>78133</t>
  </si>
  <si>
    <t>510 TITCOMB STREET</t>
  </si>
  <si>
    <t>City of San Antonio</t>
  </si>
  <si>
    <t>515 S Frio St</t>
  </si>
  <si>
    <t>0004547873</t>
  </si>
  <si>
    <t>1314 HINES</t>
  </si>
  <si>
    <t>1702 N. ALAMO STREET</t>
  </si>
  <si>
    <t>0001682855</t>
  </si>
  <si>
    <t>5622 RAY ELLISON BLVD</t>
  </si>
  <si>
    <t>1930 Herbert Lane</t>
  </si>
  <si>
    <t>0011878121</t>
  </si>
  <si>
    <t>Portland</t>
  </si>
  <si>
    <t>HWY 141 King Ranch</t>
  </si>
  <si>
    <t>1 OWL SQUARE</t>
  </si>
  <si>
    <t>0012568887</t>
  </si>
  <si>
    <t>9760 LA BRANCH DR</t>
  </si>
  <si>
    <t>25149 1ST STREET</t>
  </si>
  <si>
    <t>203 East Oleander Avenue</t>
  </si>
  <si>
    <t>3650</t>
  </si>
  <si>
    <t>101 PORT RD</t>
  </si>
  <si>
    <t>0013775085</t>
  </si>
  <si>
    <t>SAN PERLITA INDEP SCHOOL DIST</t>
  </si>
  <si>
    <t>232 JESUS T. AVILA STREET</t>
  </si>
  <si>
    <t>0001670116</t>
  </si>
  <si>
    <t>0007042559</t>
  </si>
  <si>
    <t>1711 North Sarah Dewitt Drive</t>
  </si>
  <si>
    <t>0013024369</t>
  </si>
  <si>
    <t>0016184467</t>
  </si>
  <si>
    <t>200 COLLEGE STREET</t>
  </si>
  <si>
    <t>0010376689</t>
  </si>
  <si>
    <t>0006238182</t>
  </si>
  <si>
    <t>0011743994</t>
  </si>
  <si>
    <t>MCDADE INDEP SCHOOL DISTRICT</t>
  </si>
  <si>
    <t>156 MARLIN ST</t>
  </si>
  <si>
    <t>0011986106</t>
  </si>
  <si>
    <t>1800 COLT CIRCLE</t>
  </si>
  <si>
    <t>0007928609</t>
  </si>
  <si>
    <t>Hays</t>
  </si>
  <si>
    <t>0013935879</t>
  </si>
  <si>
    <t>TEXAS EDUCATION AGENCY</t>
  </si>
  <si>
    <t>1701 CONGRESS AVE</t>
  </si>
  <si>
    <t>0012727566</t>
  </si>
  <si>
    <t>TEXAS SCHOOL FOR THE BLIND</t>
  </si>
  <si>
    <t>2604 AVENUE E</t>
  </si>
  <si>
    <t>ROCKSPRINGS INDEP SCHOOL DIST</t>
  </si>
  <si>
    <t>0007283732</t>
  </si>
  <si>
    <t>0013031158</t>
  </si>
  <si>
    <t>WAELDER INDEP SCHOOL DISTRICT</t>
  </si>
  <si>
    <t>2019</t>
  </si>
  <si>
    <t>Amarillo</t>
  </si>
  <si>
    <t>HAPPY INDEP SCHOOL DISTRICT</t>
  </si>
  <si>
    <t>0001647106</t>
  </si>
  <si>
    <t>0046</t>
  </si>
  <si>
    <t>0011624665</t>
  </si>
  <si>
    <t>5800 BELL ST.</t>
  </si>
  <si>
    <t>6230</t>
  </si>
  <si>
    <t>SEAGRAVES Independent School District</t>
  </si>
  <si>
    <t>0011616083</t>
  </si>
  <si>
    <t>1111 W LOOP 289</t>
  </si>
  <si>
    <t>1850 STATE HIGHWAY 351</t>
  </si>
  <si>
    <t>0006865067</t>
  </si>
  <si>
    <t>Midland Fiber Consortium</t>
  </si>
  <si>
    <t>2811 LA FORCE BLVD</t>
  </si>
  <si>
    <t>79711</t>
  </si>
  <si>
    <t>SANDS INDEP SCHOOL DISTRICT</t>
  </si>
  <si>
    <t>FORT DAVIS INDEP SCHOOL DIST</t>
  </si>
  <si>
    <t>Upton County</t>
  </si>
  <si>
    <t>400 West Lincoln St</t>
  </si>
  <si>
    <t>Marfa</t>
  </si>
  <si>
    <t>Presidio</t>
  </si>
  <si>
    <t>TERRELL COUNTY SCHOOL DISTRICT</t>
  </si>
  <si>
    <t>0014529648</t>
  </si>
  <si>
    <t>400 West 7th St.</t>
  </si>
  <si>
    <t>Van Horn</t>
  </si>
  <si>
    <t>6611 BOEING DR</t>
  </si>
  <si>
    <t>San Augustine County</t>
  </si>
  <si>
    <t>BRADY ELEMENTARY SCHOOL</t>
  </si>
  <si>
    <t>205 W CHINA ST</t>
  </si>
  <si>
    <t>7437</t>
  </si>
  <si>
    <t>SOMERSET JUNIOR HIGH SCHOOL</t>
  </si>
  <si>
    <t>4730 SOUTH LOOP 1604</t>
  </si>
  <si>
    <t>VON ORMY</t>
  </si>
  <si>
    <t>78073</t>
  </si>
  <si>
    <t>1400 SW MCKINNEY Street</t>
  </si>
  <si>
    <t>B J SMITH ELEMENTARY</t>
  </si>
  <si>
    <t>2300 Mesquite Valley Road</t>
  </si>
  <si>
    <t>Mesquite</t>
  </si>
  <si>
    <t>HIGHLAND LAKES ELEMENTARY SCHOOL</t>
  </si>
  <si>
    <t>8200 FM 1431 WEST</t>
  </si>
  <si>
    <t>GRANITE SHOALS</t>
  </si>
  <si>
    <t>D.P. MORRIS ELEMENTARY SCHOOL</t>
  </si>
  <si>
    <t>0011729969</t>
  </si>
  <si>
    <t>7900 TIN CUP DRIVE</t>
  </si>
  <si>
    <t>WILLIE  BROWN ELEMENTARY SCHOOL</t>
  </si>
  <si>
    <t>1860 CANNON DRIVE</t>
  </si>
  <si>
    <t>HILLSBORO INTERMEDIATE SCHOOL</t>
  </si>
  <si>
    <t>1000 Old Bynum Rd</t>
  </si>
  <si>
    <t>IRION COUNTY ELEMENTARY</t>
  </si>
  <si>
    <t>THE PEGASUS CHARTER SCHOOL</t>
  </si>
  <si>
    <t>PEGASUS CHARTER SCHOOL SYSTEM</t>
  </si>
  <si>
    <t>0014691620</t>
  </si>
  <si>
    <t>601 N AKARD, SUITE 203</t>
  </si>
  <si>
    <t>75226</t>
  </si>
  <si>
    <t>Irving</t>
  </si>
  <si>
    <t>EDEN PARK ACADEMY</t>
  </si>
  <si>
    <t>WAYSIDE SCHOOLS</t>
  </si>
  <si>
    <t>0012463865</t>
  </si>
  <si>
    <t>6215 MANCHACA ROAD BLDG D</t>
  </si>
  <si>
    <t>SEASHORE LEARNING CENTER</t>
  </si>
  <si>
    <t>SEASHORE CHARTER SCHOOLS</t>
  </si>
  <si>
    <t>0014389258</t>
  </si>
  <si>
    <t>15801 S PADRE ISLAND DR</t>
  </si>
  <si>
    <t>6503</t>
  </si>
  <si>
    <t>GREENWOOD PRIMARY SCHOOL</t>
  </si>
  <si>
    <t>GREENWOOD</t>
  </si>
  <si>
    <t>JOSEFA L SAMBRANO ELEMENTARY</t>
  </si>
  <si>
    <t>200 HERRING ROAD</t>
  </si>
  <si>
    <t>PSJA MEMORIAL HIGH SCHOOL</t>
  </si>
  <si>
    <t>800 SOUTH ALAMO ROAD</t>
  </si>
  <si>
    <t>REED &amp; MOCK ELEMENTARY</t>
  </si>
  <si>
    <t>400 EAST ELDORA ROAD</t>
  </si>
  <si>
    <t>KENNEDY-POWELL ELEMENTARY</t>
  </si>
  <si>
    <t>0011844149</t>
  </si>
  <si>
    <t>3707 WEST NUGENT AVENUE</t>
  </si>
  <si>
    <t>Ingram Tom Moore High School</t>
  </si>
  <si>
    <t>Allison L. Steele Enhanced Learning Center</t>
  </si>
  <si>
    <t>204 WRIGHT AVE</t>
  </si>
  <si>
    <t>HAWLEY MIDDLE SCHOOL</t>
  </si>
  <si>
    <t>FROST ELEMENTARY</t>
  </si>
  <si>
    <t>RUFINO MENDOZA SR ELEMENTARY</t>
  </si>
  <si>
    <t>0012047395</t>
  </si>
  <si>
    <t>1412 DENVER AVE</t>
  </si>
  <si>
    <t>CHALLENGE ACADEMY</t>
  </si>
  <si>
    <t>Alternative Education Program</t>
  </si>
  <si>
    <t>3115 W PIPELINE RD</t>
  </si>
  <si>
    <t>NATALIA EARLY CHILD CENTER</t>
  </si>
  <si>
    <t>0012726436</t>
  </si>
  <si>
    <t>408 8th Street</t>
  </si>
  <si>
    <t>FROST HIGH SCHOOL</t>
  </si>
  <si>
    <t>HECTOR P GARCIA ELEMENTARY</t>
  </si>
  <si>
    <t>2444 GRAHAM ST</t>
  </si>
  <si>
    <t>BLANKET ISD</t>
  </si>
  <si>
    <t>ROUTE 1 BOX 12A</t>
  </si>
  <si>
    <t>8189 HWY 87 NORTH</t>
  </si>
  <si>
    <t>MILES  HIGH SCHOOL</t>
  </si>
  <si>
    <t>308 S. Bosque</t>
  </si>
  <si>
    <t>ROSEMONT 6TH - ACCEL. HIGH</t>
  </si>
  <si>
    <t>0011997517</t>
  </si>
  <si>
    <t>3908 MCCART</t>
  </si>
  <si>
    <t>100 NORTH UNIVERSITY</t>
  </si>
  <si>
    <t>MERCEDES ACADEMIC ACADEMY</t>
  </si>
  <si>
    <t>0013036322</t>
  </si>
  <si>
    <t>333 S. OHIO</t>
  </si>
  <si>
    <t>JEWEL C WIETZEL CENTER</t>
  </si>
  <si>
    <t>9131 YETT DRIVE</t>
  </si>
  <si>
    <t>609 WEST LABBE STREET</t>
  </si>
  <si>
    <t>C.C. MASON ELEMENTARY</t>
  </si>
  <si>
    <t>1501 NORTH LAKELINE BLVD</t>
  </si>
  <si>
    <t>DENTON COUNTY JJAEP</t>
  </si>
  <si>
    <t>MIRCOVICH ELEMENTARY SCHOOL</t>
  </si>
  <si>
    <t>2720 BIG OAK LANE</t>
  </si>
  <si>
    <t>PHOENIX HIGH SCHOOL</t>
  </si>
  <si>
    <t>902 West 2nd street</t>
  </si>
  <si>
    <t>MCLEOD ELEMENTARY SCHOOL</t>
  </si>
  <si>
    <t>0012719183</t>
  </si>
  <si>
    <t>MCLEOD MIDDLE SCHOOL</t>
  </si>
  <si>
    <t>0012719175</t>
  </si>
  <si>
    <t>P.O. BOX 350, 19395 FARM RD 125 EAST</t>
  </si>
  <si>
    <t>RED LICK MIDDLE SCHOOL</t>
  </si>
  <si>
    <t>3512 N FM 2148</t>
  </si>
  <si>
    <t>THORNDALE MIDDLE SCHOOL</t>
  </si>
  <si>
    <t>101 GIBSON ST</t>
  </si>
  <si>
    <t>LARA ACADEMY</t>
  </si>
  <si>
    <t>0012729422</t>
  </si>
  <si>
    <t>2901 East Travis</t>
  </si>
  <si>
    <t>MONAHANS EDUCATION CENTER</t>
  </si>
  <si>
    <t>813 S ALICE</t>
  </si>
  <si>
    <t>ORE CITY MIDDLE SCHOOL</t>
  </si>
  <si>
    <t>100 Rebel Rd.</t>
  </si>
  <si>
    <t>ORE CITY HIGH SCHOOL</t>
  </si>
  <si>
    <t>100 Rebel Rd</t>
  </si>
  <si>
    <t>MANOR EXCEL ACADEMY</t>
  </si>
  <si>
    <t>600 E Parsons St</t>
  </si>
  <si>
    <t>BUSH MIDDLE SCHOOL</t>
  </si>
  <si>
    <t>1500 EVANS RD</t>
  </si>
  <si>
    <t>FRUITVALE MIDDLE</t>
  </si>
  <si>
    <t>SAN PERLITA HIGH SCHOOL</t>
  </si>
  <si>
    <t>SAN PERLITA MIDDLE SCHOOL</t>
  </si>
  <si>
    <t>SAN PERLITA ELEMENTARY</t>
  </si>
  <si>
    <t>JOSE DE ESCANDON ELEMENTRY</t>
  </si>
  <si>
    <t>GRAND SALINE INTERMEDIATE SCHOOL</t>
  </si>
  <si>
    <t>0012736609</t>
  </si>
  <si>
    <t>200 STADIUM DRIVE</t>
  </si>
  <si>
    <t>P.O. BOX 786</t>
  </si>
  <si>
    <t>STERLING CITY ELEMENTARY SCHOOL</t>
  </si>
  <si>
    <t>Sterling County</t>
  </si>
  <si>
    <t>WINTERS JUNIOR HIGH SCHOOL</t>
  </si>
  <si>
    <t>705 ROGERS STREET</t>
  </si>
  <si>
    <t>5900 EVERS ROAD</t>
  </si>
  <si>
    <t>1699</t>
  </si>
  <si>
    <t>6313</t>
  </si>
  <si>
    <t>PARKDALE ELEMENTARY</t>
  </si>
  <si>
    <t>0012924064</t>
  </si>
  <si>
    <t>6400 EDMOND AVE</t>
  </si>
  <si>
    <t>VAN INTERMEDIATE</t>
  </si>
  <si>
    <t>349 East Texas</t>
  </si>
  <si>
    <t>MONTWOOD MIDDLE SCHOOL</t>
  </si>
  <si>
    <t>0012690749</t>
  </si>
  <si>
    <t>11710 PEBBLE HILLS</t>
  </si>
  <si>
    <t>Hattie Dyer Elementary School</t>
  </si>
  <si>
    <t>304 N. 3rd</t>
  </si>
  <si>
    <t>KELLER LEARNING CENTER</t>
  </si>
  <si>
    <t>250 COLLEGE ST</t>
  </si>
  <si>
    <t>0013024377</t>
  </si>
  <si>
    <t>HARPER ELEMENTARY SCHOOL</t>
  </si>
  <si>
    <t>250 N SCHOOL ST</t>
  </si>
  <si>
    <t>PRIDE ALTERNATIVE SCHOOL</t>
  </si>
  <si>
    <t>908 N. MAIN ST.</t>
  </si>
  <si>
    <t>2610 N MOOREFIELD RD</t>
  </si>
  <si>
    <t>MENARD ELEMENTARY JH</t>
  </si>
  <si>
    <t>0012216461</t>
  </si>
  <si>
    <t>300 Gay Street</t>
  </si>
  <si>
    <t>5701 SPRINGDALE RD</t>
  </si>
  <si>
    <t>ALTERNATIVE IMPACT CENTER</t>
  </si>
  <si>
    <t>525 BLUEBONNET PARKWAY</t>
  </si>
  <si>
    <t>MCGREGOR</t>
  </si>
  <si>
    <t>DEVELOPMENTAL  CENTER</t>
  </si>
  <si>
    <t>804 E. Grayson</t>
  </si>
  <si>
    <t>Mexia</t>
  </si>
  <si>
    <t>MOODY PRE-K</t>
  </si>
  <si>
    <t>ROSEBUD-LOTT MIDDLE SCHOOL</t>
  </si>
  <si>
    <t>0012689170</t>
  </si>
  <si>
    <t>MERCER &amp; BLUMBERG LEARNING CENTER</t>
  </si>
  <si>
    <t>JUVENILE DETENTION CENTER</t>
  </si>
  <si>
    <t>0012686358</t>
  </si>
  <si>
    <t>200 Texas Blvd</t>
  </si>
  <si>
    <t>Wimberley</t>
  </si>
  <si>
    <t>CESAR CHAVEZ MIDDLE SCHOOL</t>
  </si>
  <si>
    <t>0012924098</t>
  </si>
  <si>
    <t>700 S 15TH ST</t>
  </si>
  <si>
    <t>8961 TESORO DR</t>
  </si>
  <si>
    <t>6225</t>
  </si>
  <si>
    <t>Victoria County Juvenile Justice Center</t>
  </si>
  <si>
    <t>97 Foster Field Dr</t>
  </si>
  <si>
    <t>THE PHOENIX ACADEMY</t>
  </si>
  <si>
    <t>902 EAST BROAD STREET</t>
  </si>
  <si>
    <t>PEASTER MIDDLE SCHOOL</t>
  </si>
  <si>
    <t>8512 FM ROAD 920</t>
  </si>
  <si>
    <t>200 Academy Drive</t>
  </si>
  <si>
    <t>OPTIONS</t>
  </si>
  <si>
    <t>0013135785</t>
  </si>
  <si>
    <t>905 Martine St</t>
  </si>
  <si>
    <t>6096</t>
  </si>
  <si>
    <t>VETERANS MIDDLE SCHOOL</t>
  </si>
  <si>
    <t>MARTINEZ ELEMENTARY</t>
  </si>
  <si>
    <t>2571 E. 4TH STREET</t>
  </si>
  <si>
    <t>RUBEN HINOJOSA ELEMENTARY SCHOOL</t>
  </si>
  <si>
    <t>4205 LOS INDIOS PKWY</t>
  </si>
  <si>
    <t>ARMENDARIZ MIDDLE SCHOOL</t>
  </si>
  <si>
    <t>0013300611</t>
  </si>
  <si>
    <t>2231 ARIZONA AVENUE</t>
  </si>
  <si>
    <t>0013300496</t>
  </si>
  <si>
    <t>900 NORTH RESLER</t>
  </si>
  <si>
    <t>RICHARDSON MIDDLE SCHOOL</t>
  </si>
  <si>
    <t>0013300173</t>
  </si>
  <si>
    <t>11350 LOMA FRANKLIN DRIVE</t>
  </si>
  <si>
    <t>BARBARA CHARLINE JORDAN INTERMEDIATE SCHOOL</t>
  </si>
  <si>
    <t>515 THISTLE CREEK DR</t>
  </si>
  <si>
    <t>WATTS ELEMENTARY SCHOOL</t>
  </si>
  <si>
    <t>100 DEER MEADOW</t>
  </si>
  <si>
    <t>WILLS POINT  JUNIOR HIGH</t>
  </si>
  <si>
    <t>200 TIGER DRIVE</t>
  </si>
  <si>
    <t xml:space="preserve">Dallas </t>
  </si>
  <si>
    <t>ALAS AND I &amp; G CENTER</t>
  </si>
  <si>
    <t>0014391619</t>
  </si>
  <si>
    <t>800 NORTH FLORES STREET, BLDG. E</t>
  </si>
  <si>
    <t>JOSE BORREGO MIDDLE SCHOOL</t>
  </si>
  <si>
    <t>25149 1ST ST</t>
  </si>
  <si>
    <t>3295</t>
  </si>
  <si>
    <t>VALLEY VIEW NORTH ELEMENTARY SCHOOL</t>
  </si>
  <si>
    <t>1300 WEST ANAYA ROAD</t>
  </si>
  <si>
    <t>CLAYBON ELEMENTARY</t>
  </si>
  <si>
    <t>1011 FM 741</t>
  </si>
  <si>
    <t>GIDDINGS INTERMEDIATE</t>
  </si>
  <si>
    <t>0012664033</t>
  </si>
  <si>
    <t>2337 N Main St</t>
  </si>
  <si>
    <t>NB ISD THE LEARNING CENTER - DEAP</t>
  </si>
  <si>
    <t>902 WEST SAN ANTONIO ST</t>
  </si>
  <si>
    <t>HIGHTOWER  ELEMENTARY SCHOOL</t>
  </si>
  <si>
    <t>2601 DECATOR DRIVE</t>
  </si>
  <si>
    <t>BEVERLY ELEMENTARY</t>
  </si>
  <si>
    <t>715 DUCHESS DRIVE</t>
  </si>
  <si>
    <t>FRANKFORD MIDDLE SCHOOL</t>
  </si>
  <si>
    <t>7706 OSAGE PLAZA PKWY</t>
  </si>
  <si>
    <t>GRAY ELEMENTARY</t>
  </si>
  <si>
    <t>0013299649</t>
  </si>
  <si>
    <t>3500 PIONEER RD</t>
  </si>
  <si>
    <t>RANCH ACADEMY - CANTON CAMPUS</t>
  </si>
  <si>
    <t>RANCH ACADEMY DISTRICT</t>
  </si>
  <si>
    <t>0014328835</t>
  </si>
  <si>
    <t>3120 VZCR 2318</t>
  </si>
  <si>
    <t>PLANO WEST SENIOR HIGH</t>
  </si>
  <si>
    <t>STINSON ELEMETARY</t>
  </si>
  <si>
    <t>4201 GREENFIELD DR</t>
  </si>
  <si>
    <t>C M RICE MIDDLE SCHOOL</t>
  </si>
  <si>
    <t>8500 GIFFORD DR</t>
  </si>
  <si>
    <t>CENTENNIAL ELEMENTARY SCHOOL</t>
  </si>
  <si>
    <t>2609 VENTURA DR</t>
  </si>
  <si>
    <t>WYATT ELEMENTARY SCHOOL</t>
  </si>
  <si>
    <t>8900 COIT RD</t>
  </si>
  <si>
    <t>VISD Guadalupe Elementary Bldg</t>
  </si>
  <si>
    <t>1952 GUADALUPE ROAD</t>
  </si>
  <si>
    <t>BREWER ACADEMY</t>
  </si>
  <si>
    <t>906 Merida St</t>
  </si>
  <si>
    <t>PILOT POINT HIGH SCHOOL</t>
  </si>
  <si>
    <t>0012665527</t>
  </si>
  <si>
    <t>1300 NORTH WASHINGTON</t>
  </si>
  <si>
    <t>11914 DRAGON LANE</t>
  </si>
  <si>
    <t>Kriewald Road Elementary School</t>
  </si>
  <si>
    <t>10355 KRIEWALD RD</t>
  </si>
  <si>
    <t>TWO DIMENSIONS PREPARATORY ACADEMY</t>
  </si>
  <si>
    <t>0014342836</t>
  </si>
  <si>
    <t>NEW FRONTIERS ELEMENTARY SCHOOL</t>
  </si>
  <si>
    <t>SILVER LAKE ELEMENTARY SCHOOL</t>
  </si>
  <si>
    <t>2550 COUNTY ROAD 90</t>
  </si>
  <si>
    <t>DECKER ELEMENTARY SCHOOL</t>
  </si>
  <si>
    <t>8500 DECKER LANE</t>
  </si>
  <si>
    <t>MANOR ELEMENTARY SCHOOL</t>
  </si>
  <si>
    <t>12904 GREGG MANOR ROAD</t>
  </si>
  <si>
    <t>12900 GREGG MANOR ROAD</t>
  </si>
  <si>
    <t>JAMES B HAVARD ELEMENTARY SCHOOL</t>
  </si>
  <si>
    <t>15150 WALLISVILLE RD.</t>
  </si>
  <si>
    <t>BROOKHAVEN YOUTH RANCH</t>
  </si>
  <si>
    <t>0012624037</t>
  </si>
  <si>
    <t>5467 ROGERS HILL ROAD</t>
  </si>
  <si>
    <t>LIBERTY HILL MIDDLE SCHOOL</t>
  </si>
  <si>
    <t>4500 KIT CARSON TRL</t>
  </si>
  <si>
    <t>Killeen</t>
  </si>
  <si>
    <t>TRIMMIER ELEMENTARY SCHOOL</t>
  </si>
  <si>
    <t>4400 SUCCESS DRIVE</t>
  </si>
  <si>
    <t>MONTAGUE VILLAGE ELEM</t>
  </si>
  <si>
    <t>84001 CLEMENT DRIVE</t>
  </si>
  <si>
    <t>HOMEBOUND SCHOOL</t>
  </si>
  <si>
    <t>0012704169</t>
  </si>
  <si>
    <t>1628 19TH STREET</t>
  </si>
  <si>
    <t>ROBERT LEE ELEMENTARY SCHOOL</t>
  </si>
  <si>
    <t>Robert Lee High School</t>
  </si>
  <si>
    <t>WHITNEY INTERMEDIATE SCHOOL</t>
  </si>
  <si>
    <t>301 San Jacinto</t>
  </si>
  <si>
    <t>831 Jackson Trl</t>
  </si>
  <si>
    <t>Azle</t>
  </si>
  <si>
    <t>THE NEWELL  E.  WOOLLS INTERMEDIATE SCHOOL</t>
  </si>
  <si>
    <t>2802 AVENUE Q</t>
  </si>
  <si>
    <t>18302 NORTH ELDRIDGE PARKWAY</t>
  </si>
  <si>
    <t>Tomball</t>
  </si>
  <si>
    <t>77377</t>
  </si>
  <si>
    <t>FAITH FAMILY ACADEMY OF OAK CLIFF</t>
  </si>
  <si>
    <t>FAITH FAMILY ACADEMY</t>
  </si>
  <si>
    <t>300 WEST KIEST BLVD</t>
  </si>
  <si>
    <t>WAXAHACHIE FAITH FAMILY ACADEMY</t>
  </si>
  <si>
    <t>701 OVILLA ROAD</t>
  </si>
  <si>
    <t>75167</t>
  </si>
  <si>
    <t>LIFE SCHOOL OAK CLIFF ELEMENTARY</t>
  </si>
  <si>
    <t>LIFE SCHOOL</t>
  </si>
  <si>
    <t>4400 S RL THORNTON FREEWAY</t>
  </si>
  <si>
    <t>PIKE MIDDLE SCHOOL</t>
  </si>
  <si>
    <t>19031 TEXAN DR.</t>
  </si>
  <si>
    <t>SAMUEL BECK ELEMENTARY</t>
  </si>
  <si>
    <t>401 PARKVIEW DR</t>
  </si>
  <si>
    <t>TROPHY CLUB</t>
  </si>
  <si>
    <t>W R HATFIELD ELEMENTARY</t>
  </si>
  <si>
    <t>2051 TEXAN DR</t>
  </si>
  <si>
    <t>DARRELL HESTER JUVENILE DET. CNTR.</t>
  </si>
  <si>
    <t>2310 W HWY 77</t>
  </si>
  <si>
    <t>RAUL GARZA, JR. ELEMENTARY</t>
  </si>
  <si>
    <t>845 8TH STREET</t>
  </si>
  <si>
    <t>POSITIVE REDIRECTION CENTER</t>
  </si>
  <si>
    <t>305 DOHERTY</t>
  </si>
  <si>
    <t>QUAIL VALLEY MIDDLE</t>
  </si>
  <si>
    <t>3019 FM 1092</t>
  </si>
  <si>
    <t>HIGHTOWER HS</t>
  </si>
  <si>
    <t>SIENNA CROSSING ELEM</t>
  </si>
  <si>
    <t>INDIAN SPRING MIDDLE SCHOOL</t>
  </si>
  <si>
    <t>0012924122</t>
  </si>
  <si>
    <t>C T EDDINS ELEMENTARY</t>
  </si>
  <si>
    <t>0012700118</t>
  </si>
  <si>
    <t>311 PEREGRINE</t>
  </si>
  <si>
    <t>McKinney</t>
  </si>
  <si>
    <t>SECONDARY ALT. CENTER</t>
  </si>
  <si>
    <t>0013053285</t>
  </si>
  <si>
    <t>1310 SAM HOUSTON</t>
  </si>
  <si>
    <t>DALLAS COUNTY SCHOOL FOR ACCELERATED LEARNING</t>
  </si>
  <si>
    <t>1673 TERRE COLONY CT</t>
  </si>
  <si>
    <t>6222</t>
  </si>
  <si>
    <t>7002</t>
  </si>
  <si>
    <t>JOHN B CONNALLY MIDDLE SCHOOL</t>
  </si>
  <si>
    <t>0013011721</t>
  </si>
  <si>
    <t>8661 SILENT SUNRISE</t>
  </si>
  <si>
    <t>CORNERSTONE ACADEMY</t>
  </si>
  <si>
    <t>9016 WESTVIEW</t>
  </si>
  <si>
    <t>SANTA MARIA HIGH SCHOOL</t>
  </si>
  <si>
    <t>11224 Military Rd</t>
  </si>
  <si>
    <t>TONY GONZALEZ ELEMENTARY</t>
  </si>
  <si>
    <t xml:space="preserve">11142 Military Rd </t>
  </si>
  <si>
    <t xml:space="preserve">Santa Maria </t>
  </si>
  <si>
    <t>Crandall</t>
  </si>
  <si>
    <t>VIRGINIA A MYERS ELEMENTARY</t>
  </si>
  <si>
    <t>0013037940</t>
  </si>
  <si>
    <t>3031 VILLAGE PARKWAY</t>
  </si>
  <si>
    <t>NORTHSIDE ALTERNATIVE MIDDLE SCHOOL NORTH</t>
  </si>
  <si>
    <t>0013041082</t>
  </si>
  <si>
    <t xml:space="preserve">11937 IH 10 WEST  </t>
  </si>
  <si>
    <t xml:space="preserve">SAN ANTONIO </t>
  </si>
  <si>
    <t>15707 CHASE HILL</t>
  </si>
  <si>
    <t>78256</t>
  </si>
  <si>
    <t>KERENS SCHOOL</t>
  </si>
  <si>
    <t>TIMBERWOOD MIDDLE SCHOOL</t>
  </si>
  <si>
    <t>0012427373</t>
  </si>
  <si>
    <t>18450 TIMBER FOREST</t>
  </si>
  <si>
    <t>HIGH ISLAND ELEMENTARY SCHOOL</t>
  </si>
  <si>
    <t>Galveston County</t>
  </si>
  <si>
    <t>HIGH ISLAND MIDDLE SCHOOL</t>
  </si>
  <si>
    <t>TANNAHILL INTERMEDIATE</t>
  </si>
  <si>
    <t>0012640066</t>
  </si>
  <si>
    <t>701 AMERICAN FLYER BLVD</t>
  </si>
  <si>
    <t>CATHEY MIDDLE SCHOOL</t>
  </si>
  <si>
    <t>0013009816</t>
  </si>
  <si>
    <t>1800 NORTH CYNTHIA STREET</t>
  </si>
  <si>
    <t>SALINAS ELEMENTARY</t>
  </si>
  <si>
    <t>411 EAST EBANO</t>
  </si>
  <si>
    <t>WOMEN'S HAVEN</t>
  </si>
  <si>
    <t>0012027249</t>
  </si>
  <si>
    <t>3210 WEST LANCASTER</t>
  </si>
  <si>
    <t>FORTH WORTH</t>
  </si>
  <si>
    <t>100 NORTH UNIVERSITY DRIVE</t>
  </si>
  <si>
    <t>CHILDREN'S MEDICAL CENTER</t>
  </si>
  <si>
    <t>0013221916</t>
  </si>
  <si>
    <t>INSIGHTS LEARNING CENTER</t>
  </si>
  <si>
    <t>0013222328</t>
  </si>
  <si>
    <t>4596</t>
  </si>
  <si>
    <t>WILLOUGHBY HOUSE</t>
  </si>
  <si>
    <t>8100 ELIZABETH LANE</t>
  </si>
  <si>
    <t>BRIDGE ASSOC</t>
  </si>
  <si>
    <t>115 W BROADWAY</t>
  </si>
  <si>
    <t>ASSESSMENT CENTER</t>
  </si>
  <si>
    <t>DETENT CENTER</t>
  </si>
  <si>
    <t>2701 KIMBO ROAD</t>
  </si>
  <si>
    <t>R F PATTERSON ELEMENTARY SCHOOL</t>
  </si>
  <si>
    <t>BLANCHE DODD ELEMENTARY</t>
  </si>
  <si>
    <t>915 East McCart</t>
  </si>
  <si>
    <t>LINDSAY HIGH SCHOOL</t>
  </si>
  <si>
    <t>0012890851</t>
  </si>
  <si>
    <t>500 W 6TH STREET</t>
  </si>
  <si>
    <t>LIPAN ELEMENTARY SCHOOL</t>
  </si>
  <si>
    <t>211 N. Kickapoo Street</t>
  </si>
  <si>
    <t>CLEAR CREEK INT</t>
  </si>
  <si>
    <t>1901 S STEMMONS FREEWAY</t>
  </si>
  <si>
    <t>INSTRUCTION AND GUIDANCE CENTER</t>
  </si>
  <si>
    <t>0013027768</t>
  </si>
  <si>
    <t>10820 N. Conway</t>
  </si>
  <si>
    <t>Alton</t>
  </si>
  <si>
    <t xml:space="preserve">HOUSTON </t>
  </si>
  <si>
    <t>GREGORY-LINCOLN MIDDLE SCHOOL</t>
  </si>
  <si>
    <t>0013022629</t>
  </si>
  <si>
    <t>1101 TAFT</t>
  </si>
  <si>
    <t>RICE MIDDLE SCHOOL</t>
  </si>
  <si>
    <t>0013046875</t>
  </si>
  <si>
    <t>SHADOWBRIAR ELEMENTARY SCHOOL</t>
  </si>
  <si>
    <t>0013049861</t>
  </si>
  <si>
    <t>2650 SHADOWBRIAR</t>
  </si>
  <si>
    <t>WESLACO EAST HIGH SCHOOL</t>
  </si>
  <si>
    <t>CHAVEZ HIGH SCHOOL</t>
  </si>
  <si>
    <t>0013010186</t>
  </si>
  <si>
    <t>8501 HOWARD DRIVE</t>
  </si>
  <si>
    <t>WESTSIDE HIGH SCHOOL</t>
  </si>
  <si>
    <t>0013059522</t>
  </si>
  <si>
    <t>14201 BRIAR FOREST</t>
  </si>
  <si>
    <t>RANGER HIGH SCHOOL</t>
  </si>
  <si>
    <t>1842  EAST LOOP 254</t>
  </si>
  <si>
    <t>EASTWOOD ACADEMY CHARTER HIGH SCHOOL</t>
  </si>
  <si>
    <t>0013016779</t>
  </si>
  <si>
    <t>1315 DUMBLE</t>
  </si>
  <si>
    <t>3601 DUNVALE</t>
  </si>
  <si>
    <t>LEVERETTS CHAPEL ELEMENTARY</t>
  </si>
  <si>
    <t>SPECIAL EDUCATION ANNEX</t>
  </si>
  <si>
    <t>310 TURK ST</t>
  </si>
  <si>
    <t>MARTINS MILL ELEMENTARY</t>
  </si>
  <si>
    <t>1101 E GOODE STREET</t>
  </si>
  <si>
    <t>QUITMAN JUNIOR HIGH</t>
  </si>
  <si>
    <t>SLOCUM ELEMENTARY</t>
  </si>
  <si>
    <t>5765 E. State Hwy 294</t>
  </si>
  <si>
    <t xml:space="preserve">GLASSCOCK COUNTY HIGH SCHOOL </t>
  </si>
  <si>
    <t>0012686176</t>
  </si>
  <si>
    <t>240 W BEARKAT</t>
  </si>
  <si>
    <t>CHALLENGE HIGH SCH SHEFFIELD</t>
  </si>
  <si>
    <t>Pecos County</t>
  </si>
  <si>
    <t>BIG BEND HIGH SCHOOL</t>
  </si>
  <si>
    <t>CEDAR PARK HIGH SCHOOL</t>
  </si>
  <si>
    <t>2150 CYPRESS CREEK ROAD</t>
  </si>
  <si>
    <t>PAULINE NAUMANN ELEMENTARY</t>
  </si>
  <si>
    <t>1201 BRIGHTON BEND</t>
  </si>
  <si>
    <t>SPECIAL EDUCATION</t>
  </si>
  <si>
    <t>EVADALE HIGH SCHOOL</t>
  </si>
  <si>
    <t>908 FM 105</t>
  </si>
  <si>
    <t>3223 S Loop 1604 E</t>
  </si>
  <si>
    <t>78264</t>
  </si>
  <si>
    <t>3223 SOUTH LOOP 1604 EAST</t>
  </si>
  <si>
    <t>STUDENT REASSIGNMENT CENTER</t>
  </si>
  <si>
    <t>1600 E SHADY GROVE RD</t>
  </si>
  <si>
    <t>LATEXO HIGH SCHOOL</t>
  </si>
  <si>
    <t xml:space="preserve">298 FM 2663 at Hwy 19 North </t>
  </si>
  <si>
    <t>BROOK VILLAGE EARLY CHILDHOOD</t>
  </si>
  <si>
    <t>0014916654</t>
  </si>
  <si>
    <t>2222 BROOK AVE</t>
  </si>
  <si>
    <t>6122</t>
  </si>
  <si>
    <t>EARLY CHILDHOOD CENTER - HEAD START</t>
  </si>
  <si>
    <t xml:space="preserve">1011 Third Street	</t>
  </si>
  <si>
    <t>RAYE-ALLEN ELEMENTARY SCHOOL</t>
  </si>
  <si>
    <t>0011844438</t>
  </si>
  <si>
    <t>5015 SOUTH 5TH STREET</t>
  </si>
  <si>
    <t>ALTA VISTA MONTESSORI MAGNET</t>
  </si>
  <si>
    <t>0012924155</t>
  </si>
  <si>
    <t>3637 ALTA VISTA DR</t>
  </si>
  <si>
    <t>3726</t>
  </si>
  <si>
    <t>GARCIA ELEMENTARY</t>
  </si>
  <si>
    <t>0011844099</t>
  </si>
  <si>
    <t>2525 LAVENDUSKY DRIVE</t>
  </si>
  <si>
    <t>LUBBOCK CO JUVENILE JUSTICE DETENTION CENTER</t>
  </si>
  <si>
    <t>2025 N AKRON AVE</t>
  </si>
  <si>
    <t>SOUTHWEST PREPARATORY  SCHOOL NE CAMPUS</t>
  </si>
  <si>
    <t>SOUTHWEST PREPARATORY SCHOOL DIST</t>
  </si>
  <si>
    <t>1258 AUSTIN HWY</t>
  </si>
  <si>
    <t>0012700217</t>
  </si>
  <si>
    <t>400 COCKRILL DRIVE</t>
  </si>
  <si>
    <t>WOLFORD ELEMENTARY SCHOOL</t>
  </si>
  <si>
    <t>0012700233</t>
  </si>
  <si>
    <t>6951 BERKSHIRE ROAD</t>
  </si>
  <si>
    <t>MCKINNEY HIGH SCHOOL NORTH</t>
  </si>
  <si>
    <t>0012700019</t>
  </si>
  <si>
    <t>2550 WILMETH ROAD</t>
  </si>
  <si>
    <t>CEDRIC C SMITH ELEMENTARY SCHOOL</t>
  </si>
  <si>
    <t>28747 HARDIN STORE ROAD</t>
  </si>
  <si>
    <t>14250 FM 1488</t>
  </si>
  <si>
    <t>UNITED SOUTH JUNIOR HIGH</t>
  </si>
  <si>
    <t>3707 AVE LOS PRESIDENTES</t>
  </si>
  <si>
    <t>REDWATER MIDDLE SCHOOL</t>
  </si>
  <si>
    <t>0012815155</t>
  </si>
  <si>
    <t>108 WARE   ST</t>
  </si>
  <si>
    <t>GORMAN MIDDLE SCHOOL</t>
  </si>
  <si>
    <t>114 WEST LEXINGTON</t>
  </si>
  <si>
    <t>HICO HIGH SCHOOL</t>
  </si>
  <si>
    <t>901 Cedar</t>
  </si>
  <si>
    <t>PO Box 218</t>
  </si>
  <si>
    <t>JOHN HORN HIGH SCHOOL</t>
  </si>
  <si>
    <t>0013299672</t>
  </si>
  <si>
    <t>3300 E. CARTWRIGHT ROAD</t>
  </si>
  <si>
    <t>KLEIN COLLINS HIGH SCHOOL</t>
  </si>
  <si>
    <t>0012689386</t>
  </si>
  <si>
    <t>ELLA BLVD</t>
  </si>
  <si>
    <t xml:space="preserve">HASSLER ELEMENTARY </t>
  </si>
  <si>
    <t>0012689329</t>
  </si>
  <si>
    <t>9325 LOCHLEA RIDGE DRIVE</t>
  </si>
  <si>
    <t>NICHOLS INTERMEDIATE SCHOOL</t>
  </si>
  <si>
    <t>0025356577</t>
  </si>
  <si>
    <t>818 LOOP 456</t>
  </si>
  <si>
    <t>CAMP WOOD</t>
  </si>
  <si>
    <t>Real</t>
  </si>
  <si>
    <t>0011781572</t>
  </si>
  <si>
    <t>2302 BRADFORD ST</t>
  </si>
  <si>
    <t>3983</t>
  </si>
  <si>
    <t>COMPASS CENTER</t>
  </si>
  <si>
    <t>0025356494</t>
  </si>
  <si>
    <t>436 SW LOOP 456</t>
  </si>
  <si>
    <t>SOMERSET EARLY CHILDHOOD ELEMENTARY SCHOOL</t>
  </si>
  <si>
    <t>19930 TOUCHSTONE ROAD</t>
  </si>
  <si>
    <t>0013009774</t>
  </si>
  <si>
    <t>4100 N 34TH STREET</t>
  </si>
  <si>
    <t>HUTTO HIGH SCHOOL</t>
  </si>
  <si>
    <t>101 FM 685</t>
  </si>
  <si>
    <t>Hutto</t>
  </si>
  <si>
    <t>Williamson County</t>
  </si>
  <si>
    <t>HENDERSON ELEMENTARY</t>
  </si>
  <si>
    <t>12755 FM 1641</t>
  </si>
  <si>
    <t>7005 ANN RICHARDS ROAD</t>
  </si>
  <si>
    <t>0013026737</t>
  </si>
  <si>
    <t>3912 NORTH GOODWIN ROAD</t>
  </si>
  <si>
    <t>Jimmy Carter Early College High School</t>
  </si>
  <si>
    <t>0013029459</t>
  </si>
  <si>
    <t>603 N COYOTE DR</t>
  </si>
  <si>
    <t>4141</t>
  </si>
  <si>
    <t>GRAHAM LEARNING CENTER</t>
  </si>
  <si>
    <t>0001647841</t>
  </si>
  <si>
    <t>0001671205</t>
  </si>
  <si>
    <t>AUDRE &amp; BERNARD RAPOPORT ACADEMY</t>
  </si>
  <si>
    <t>RAPOPORT ACADEMY PUBLIC SCHOOL</t>
  </si>
  <si>
    <t>0011941580</t>
  </si>
  <si>
    <t>2000 J.J. FLEWELLEN</t>
  </si>
  <si>
    <t xml:space="preserve">Nova Academy - Scyene </t>
  </si>
  <si>
    <t xml:space="preserve">Nova Academy </t>
  </si>
  <si>
    <t>6459 SCYENE ROAD</t>
  </si>
  <si>
    <t>SOUTHWEST SCHOOL</t>
  </si>
  <si>
    <t>0011872496</t>
  </si>
  <si>
    <t>RICHARD MILBURN ACADEMY KILLEEN</t>
  </si>
  <si>
    <t>RICHARD MILBURN ACADEMY</t>
  </si>
  <si>
    <t>0011904273</t>
  </si>
  <si>
    <t>802 N 8th STREET</t>
  </si>
  <si>
    <t>Springtown Reno Elementary School</t>
  </si>
  <si>
    <t>0012505582</t>
  </si>
  <si>
    <t>172 West Reno Road</t>
  </si>
  <si>
    <t>801 N. REAGAN</t>
  </si>
  <si>
    <t>JAMES CARSON ELEMENTARY SCHOOL</t>
  </si>
  <si>
    <t>0013009600</t>
  </si>
  <si>
    <t>8151 OLD TEZEL ROAD</t>
  </si>
  <si>
    <t>MARY MICHAEL ELEMENTARY SCHOOL</t>
  </si>
  <si>
    <t>0013035415</t>
  </si>
  <si>
    <t>3155 QUIET PLAINS</t>
  </si>
  <si>
    <t>EDWIN F. WILLIAMS INTERMEDIATE SCHOOL</t>
  </si>
  <si>
    <t>818 WEST 19TH AVENUE</t>
  </si>
  <si>
    <t>PERRYTON KINDER SCHOOL</t>
  </si>
  <si>
    <t>400 SOUTH ETON STREET</t>
  </si>
  <si>
    <t>HENRY STEUBING ELEMENTARY SCHOOL</t>
  </si>
  <si>
    <t>0013051750</t>
  </si>
  <si>
    <t>11655 BRAEFIELD</t>
  </si>
  <si>
    <t>MONROE S MAY JR ELEMENTARY SCHOOL</t>
  </si>
  <si>
    <t>0013116074</t>
  </si>
  <si>
    <t>SANDRA DAY O'CONNOR HIGH SCHOOL</t>
  </si>
  <si>
    <t>0013041926</t>
  </si>
  <si>
    <t>12221 LESLIE ROAD</t>
  </si>
  <si>
    <t>SCHOOL AGED PARENTING PROGRAM</t>
  </si>
  <si>
    <t>0013049473</t>
  </si>
  <si>
    <t>6632 BANDERA ROAD</t>
  </si>
  <si>
    <t>STEADHAM ELEMENTARY</t>
  </si>
  <si>
    <t>6200  DANRIDGE  RD</t>
  </si>
  <si>
    <t>VERNON SCHRADE MIDDLE SCHOOL</t>
  </si>
  <si>
    <t>6201 DANRIDGE RD</t>
  </si>
  <si>
    <t>2048</t>
  </si>
  <si>
    <t>HILL COUNTRY HIGH SCHOOL</t>
  </si>
  <si>
    <t>1200 SIDNEY BAKER ST.</t>
  </si>
  <si>
    <t>0012031290</t>
  </si>
  <si>
    <t>HEBRON HIGH SCHOOL</t>
  </si>
  <si>
    <t>4207 PLANO PKWY</t>
  </si>
  <si>
    <t>FLOWER MOUND HIGH SCHOOL</t>
  </si>
  <si>
    <t>3411 PETERS COLONY RD</t>
  </si>
  <si>
    <t>BRIDLEWOOD ELEMENATRY</t>
  </si>
  <si>
    <t>4901 REMINGTON PARK DR</t>
  </si>
  <si>
    <t>3096</t>
  </si>
  <si>
    <t>WELLINGTON ELEMENTARY</t>
  </si>
  <si>
    <t>3900 KENWOOD DR</t>
  </si>
  <si>
    <t>SOUTHRIDGE ELEMENTARY</t>
  </si>
  <si>
    <t>495 W CORPORATE DR</t>
  </si>
  <si>
    <t>7896</t>
  </si>
  <si>
    <t>HOMESTEAD ELEMENTARY</t>
  </si>
  <si>
    <t>1830 E BRANCH HOLLOW DR</t>
  </si>
  <si>
    <t>Medina Valley Middle School</t>
  </si>
  <si>
    <t>8365 FM 471 South</t>
  </si>
  <si>
    <t>Castroville</t>
  </si>
  <si>
    <t>LUBBOCK-COOPER SOUTH ELEMENTARY</t>
  </si>
  <si>
    <t>16410 LOOP 493</t>
  </si>
  <si>
    <t>PETROLIA ELEMENTARY</t>
  </si>
  <si>
    <t>701 SOUTH PRARIE</t>
  </si>
  <si>
    <t>Clay</t>
  </si>
  <si>
    <t>CANNON  ELEMENTARY</t>
  </si>
  <si>
    <t>0013136072</t>
  </si>
  <si>
    <t>1300   WEST COLLEGE   ST</t>
  </si>
  <si>
    <t>CHAPIN HIGH SCHOOL</t>
  </si>
  <si>
    <t>0013300702</t>
  </si>
  <si>
    <t>7000 DYER ST.</t>
  </si>
  <si>
    <t>COPPERFIELD ELEMENTARY SCHOOL</t>
  </si>
  <si>
    <t>12135 THOMPKINS DR</t>
  </si>
  <si>
    <t>6961</t>
  </si>
  <si>
    <t>401 E THOMAS</t>
  </si>
  <si>
    <t>NAOMI PASEMANN EL</t>
  </si>
  <si>
    <t>0020721825</t>
  </si>
  <si>
    <t>2809 North Drive</t>
  </si>
  <si>
    <t>SAN SABA MIDDLE SCHOOL</t>
  </si>
  <si>
    <t>0012293676</t>
  </si>
  <si>
    <t>101 S. 10TH STREET</t>
  </si>
  <si>
    <t>BEE CAVE ELEMENTARY SCHOOL</t>
  </si>
  <si>
    <t>0012727640</t>
  </si>
  <si>
    <t>14300 HAMILTON POOL RD.</t>
  </si>
  <si>
    <t>GEORGETOWN ALTERNATIVE PROGRAM</t>
  </si>
  <si>
    <t>502 COUNTY ROAD 104</t>
  </si>
  <si>
    <t>GEORGETOWN EAST VIEW HIGH SCHOOL</t>
  </si>
  <si>
    <t>4490 E. UNIVERSITY AVE</t>
  </si>
  <si>
    <t>COOPER ELEMENTARY</t>
  </si>
  <si>
    <t>1921 NE INNER LOOP</t>
  </si>
  <si>
    <t>THE VILLAGE ELEMENTARY</t>
  </si>
  <si>
    <t>400 VILLAGE COMMONS</t>
  </si>
  <si>
    <t>JANE A. HAMBRIC SCHOOL</t>
  </si>
  <si>
    <t>0012690707</t>
  </si>
  <si>
    <t>3535 NOLAN RICHARDSON DR</t>
  </si>
  <si>
    <t>COL. JOHN O. ENSOR MIDDLE</t>
  </si>
  <si>
    <t>0012690608</t>
  </si>
  <si>
    <t>13600 Ryderwood Avenue</t>
  </si>
  <si>
    <t>STONY POINT HIGH SCHOOL</t>
  </si>
  <si>
    <t>1801 TIGER TRL</t>
  </si>
  <si>
    <t>4566</t>
  </si>
  <si>
    <t>ROUND ROCK OPPORTUNITY CENTER</t>
  </si>
  <si>
    <t>OYSTER CREEK ELEMENTARY</t>
  </si>
  <si>
    <t>16425 MELLOW OAK LANE</t>
  </si>
  <si>
    <t>CALDWELL HEIGHTS ELEMENTARY</t>
  </si>
  <si>
    <t>4010 EAGLES NEST ST</t>
  </si>
  <si>
    <t>Round Rock</t>
  </si>
  <si>
    <t>CANYON CREEK ELEMENTARY</t>
  </si>
  <si>
    <t>10210 EMBER GLEN DR</t>
  </si>
  <si>
    <t>78726</t>
  </si>
  <si>
    <t>WALLER JUNIOR HIGH SCHOOL</t>
  </si>
  <si>
    <t>2402 WALLER STREET</t>
  </si>
  <si>
    <t>SALADO HIGH SCHOOL</t>
  </si>
  <si>
    <t>1880 Williams Rd</t>
  </si>
  <si>
    <t>SALADO INTERMEDIATE</t>
  </si>
  <si>
    <t>P. O. BOX 98</t>
  </si>
  <si>
    <t>LA VERNIA PRIMARY SCHOOL</t>
  </si>
  <si>
    <t>249 FM 1346 SOUTH</t>
  </si>
  <si>
    <t>GOLDTHWAITE MIDDLE SCHOOL</t>
  </si>
  <si>
    <t>0013021720</t>
  </si>
  <si>
    <t>3801 NORTH FM 1912</t>
  </si>
  <si>
    <t xml:space="preserve">WINDSONG  INTERMEDIATE </t>
  </si>
  <si>
    <t>2100 W Parkwood</t>
  </si>
  <si>
    <t>VALLEY MILLS MIDDLE SCHOOL</t>
  </si>
  <si>
    <t>1 EAGLE WAY</t>
  </si>
  <si>
    <t>DOROTHY SMITH PULLEN ELEMENTARY SCHOOL</t>
  </si>
  <si>
    <t>6492 FM 3097</t>
  </si>
  <si>
    <t>MAURINE CAIN MIDDLE SCHOOL</t>
  </si>
  <si>
    <t>6620 FM 3097</t>
  </si>
  <si>
    <t>Rockwall County</t>
  </si>
  <si>
    <t>MORENO ELEMENTARY SCHOOL</t>
  </si>
  <si>
    <t>0013300231</t>
  </si>
  <si>
    <t>2300 SAN DIEGO</t>
  </si>
  <si>
    <t>BAGDAD ELEMENTARY SCHOOL</t>
  </si>
  <si>
    <t>800 DEER CREEK DRIVE</t>
  </si>
  <si>
    <t>PACKSADDLE ELEMENTARY SCHOOL</t>
  </si>
  <si>
    <t>748 RANCH ROAD 2900</t>
  </si>
  <si>
    <t>Llano</t>
  </si>
  <si>
    <t>MEMORIAL ELEMENTARY</t>
  </si>
  <si>
    <t>0011635216</t>
  </si>
  <si>
    <t>1911  SOUTH WALNUT</t>
  </si>
  <si>
    <t>JARRELL MIDDLE SCHOOL</t>
  </si>
  <si>
    <t xml:space="preserve">101 E. Ave F </t>
  </si>
  <si>
    <t>JARRELL HIGH SCHOOL</t>
  </si>
  <si>
    <t>1100 W. FM 487</t>
  </si>
  <si>
    <t>GUIDANCE CENTER</t>
  </si>
  <si>
    <t>JOHN W ARNDT ELEMENTARY</t>
  </si>
  <si>
    <t>610 SANTA MARTA BLVD</t>
  </si>
  <si>
    <t>HENRY CUELLAR ELEMENTARY SCHOOL</t>
  </si>
  <si>
    <t>6431 CASA DEL SOL</t>
  </si>
  <si>
    <t>JULIA BIRD JONES MULLER ELEMENTARY SCHOOL</t>
  </si>
  <si>
    <t>4430 MULLER MEMORIAL BLVD</t>
  </si>
  <si>
    <t>JUDITH ZAFFIRINI ELEMENTARY SCHOOL</t>
  </si>
  <si>
    <t>5210 SANTA CLAUDIA LANE</t>
  </si>
  <si>
    <t>UNITED STEP ACADEMY</t>
  </si>
  <si>
    <t>5201 BOB BULLOCK LOOP</t>
  </si>
  <si>
    <t>REAGAN HIGH SCHOOL</t>
  </si>
  <si>
    <t>19000 RONALD REAGAN</t>
  </si>
  <si>
    <t>WEST OSO ELEMENTARY</t>
  </si>
  <si>
    <t>1526 Cliff Maus Dr</t>
  </si>
  <si>
    <t xml:space="preserve">Veterans Memorial Elementary </t>
  </si>
  <si>
    <t>0014390975</t>
  </si>
  <si>
    <t>MATHIS ELEMENTARY SCHOOL</t>
  </si>
  <si>
    <t>315 S DUVAL ST</t>
  </si>
  <si>
    <t>PANTHER CREEK CONSOLIDATED ISD PANTHER CREEK SCHOOL</t>
  </si>
  <si>
    <t>129 PR 3421</t>
  </si>
  <si>
    <t>ALTO BONITO ELEMENTARY SCHOOL</t>
  </si>
  <si>
    <t>0013002373</t>
  </si>
  <si>
    <t>753 FM 2360</t>
  </si>
  <si>
    <t>HAMILTON JUNIOR HIGH SCHOOL</t>
  </si>
  <si>
    <t>0012698874</t>
  </si>
  <si>
    <t>P. O. BOX 392</t>
  </si>
  <si>
    <t>NORTH RIVERSIDE ELEMENTARY</t>
  </si>
  <si>
    <t>7900 N RIVERSIDE DR</t>
  </si>
  <si>
    <t>1073</t>
  </si>
  <si>
    <t>0011612678</t>
  </si>
  <si>
    <t>907 SOUTH CONCHO</t>
  </si>
  <si>
    <t>PARKWOOD HILL INTERMEDIATE</t>
  </si>
  <si>
    <t>8201 PARKWOOD HILL BLVD</t>
  </si>
  <si>
    <t>5377</t>
  </si>
  <si>
    <t>HIDDEN LAKES ELEMENTARY</t>
  </si>
  <si>
    <t>900 PRESTON LN</t>
  </si>
  <si>
    <t>8412</t>
  </si>
  <si>
    <t>FT. WORTH</t>
  </si>
  <si>
    <t>1849 CENTRAL DRIVE</t>
  </si>
  <si>
    <t>CARDWELL WAREHOUSE</t>
  </si>
  <si>
    <t>800 W 15TH ST</t>
  </si>
  <si>
    <t>DR LONNIE GREEN JR ELEMENTARY</t>
  </si>
  <si>
    <t>905 CANTU ST</t>
  </si>
  <si>
    <t>EDWARD B CANNAN ELEM SCHOOL</t>
  </si>
  <si>
    <t>7639 COUNTY LINE ROAD</t>
  </si>
  <si>
    <t>MERIDITH-DUNBAR EARLY CHILDHOOD ACADEMY</t>
  </si>
  <si>
    <t>0011844370</t>
  </si>
  <si>
    <t>1717 E Ave J</t>
  </si>
  <si>
    <t>368 N Greenville Ave</t>
  </si>
  <si>
    <t>BROOK AVENUE ELEMENTARY SCHOOL</t>
  </si>
  <si>
    <t>0012924197</t>
  </si>
  <si>
    <t>720 BROOK AVE</t>
  </si>
  <si>
    <t>GRANGER SCHOOL</t>
  </si>
  <si>
    <t>300 NORTH COLORADO</t>
  </si>
  <si>
    <t>CHILD DEVELOPMENT CENTER</t>
  </si>
  <si>
    <t>1602 WEST FERGUSON</t>
  </si>
  <si>
    <t>MT PLEASANT</t>
  </si>
  <si>
    <t>D H BRENT INTERMEDIATE</t>
  </si>
  <si>
    <t>500 WITT ROAD</t>
  </si>
  <si>
    <t>TOMBALL ALTERNATIVE EDUCATION CENTER</t>
  </si>
  <si>
    <t>0012686424</t>
  </si>
  <si>
    <t>1302 KEEFER ST.</t>
  </si>
  <si>
    <t>VENUS ELEMENTARY SCHOOL</t>
  </si>
  <si>
    <t>#20 BULLDOG DRIVE</t>
  </si>
  <si>
    <t>4333</t>
  </si>
  <si>
    <t>LA FERIA ALTERNATIVE</t>
  </si>
  <si>
    <t>505 North Villarreal Street</t>
  </si>
  <si>
    <t>CAMERON CO J J A E P</t>
  </si>
  <si>
    <t>210 S WOODROW LN</t>
  </si>
  <si>
    <t>1418</t>
  </si>
  <si>
    <t xml:space="preserve">ANN RICHARDS MIDDLE SCHOOL </t>
  </si>
  <si>
    <t>0013004247</t>
  </si>
  <si>
    <t>SAN ISIDRO ELEMENTARY</t>
  </si>
  <si>
    <t>FM RD 1017</t>
  </si>
  <si>
    <t>WEBB COUNTY J J A E P</t>
  </si>
  <si>
    <t>111 CAMINO NUEVO ROAD, HWY 359</t>
  </si>
  <si>
    <t>SCHOOL FOR ACCELERATED LEARNING</t>
  </si>
  <si>
    <t>RICARDO MIDDLE SCHOOL</t>
  </si>
  <si>
    <t>NUECES COUNTY J J A E P 178-912-003</t>
  </si>
  <si>
    <t>1538</t>
  </si>
  <si>
    <t>Corpus Christi</t>
  </si>
  <si>
    <t>NUECES COUNTY J J A E P 178-914-004</t>
  </si>
  <si>
    <t>2505 WALDRON ROAD</t>
  </si>
  <si>
    <t>PALACIOS MARINE EDUCATION CENTER</t>
  </si>
  <si>
    <t>0013043542</t>
  </si>
  <si>
    <t>102 MARINE CTR DR</t>
  </si>
  <si>
    <t>THE BRIDGES ACAD ALTER</t>
  </si>
  <si>
    <t>0013137666</t>
  </si>
  <si>
    <t>5800 Colleyville Blvd</t>
  </si>
  <si>
    <t>Colleyville</t>
  </si>
  <si>
    <t>3051 IRA E WOODS AVE</t>
  </si>
  <si>
    <t>FOREST LANE ACADEMY</t>
  </si>
  <si>
    <t>9663 FOREST LANE</t>
  </si>
  <si>
    <t>SOUTH HILLS HIGH SCHOOL</t>
  </si>
  <si>
    <t>0011985405</t>
  </si>
  <si>
    <t>Texarkana</t>
  </si>
  <si>
    <t>ALICE D. CONTRERAS ELEMENTARY SCHOOL</t>
  </si>
  <si>
    <t>4100 LUBBOCK AVENUE</t>
  </si>
  <si>
    <t>7600 LOWERY ROAD</t>
  </si>
  <si>
    <t>WESTERN HILLS PRIMARY SCHOOL</t>
  </si>
  <si>
    <t>0012061644</t>
  </si>
  <si>
    <t>8300 MOJAVE TRAIL</t>
  </si>
  <si>
    <t>STAFFFORD ELEMENTARY SCHOOL</t>
  </si>
  <si>
    <t>1250 Constitution</t>
  </si>
  <si>
    <t>Stafford</t>
  </si>
  <si>
    <t>10711 KIPP WAY</t>
  </si>
  <si>
    <t>GRACIE GARCIA ELEMENTARY</t>
  </si>
  <si>
    <t>1002 W. JUAN BALLI</t>
  </si>
  <si>
    <t>AGOSTO GUERRA ELEMENTARY</t>
  </si>
  <si>
    <t>807 FM 495</t>
  </si>
  <si>
    <t>PATRICIO PEREZ ELEMENTARY</t>
  </si>
  <si>
    <t>0013045588</t>
  </si>
  <si>
    <t>4431 Minnesota Rd</t>
  </si>
  <si>
    <t>FARMERSVILLE INTERMEDIATE SCHOOL</t>
  </si>
  <si>
    <t>0012819546</t>
  </si>
  <si>
    <t>807 NORTH MAIN STREET</t>
  </si>
  <si>
    <t>FUENTES ELEMENTARY SCHOOL</t>
  </si>
  <si>
    <t>901  GOFORTH ROAD</t>
  </si>
  <si>
    <t>3995  EAST FM 150</t>
  </si>
  <si>
    <t>801  FM 1626</t>
  </si>
  <si>
    <t>LIVE OAK ACADEMY AT HAYS</t>
  </si>
  <si>
    <t>4950  JACK C HAYS TRAIL</t>
  </si>
  <si>
    <t>TEXANS CAN ACADEMIES</t>
  </si>
  <si>
    <t>DALLAS CAN ACADEMY CHARTER- OAK CLIFF</t>
  </si>
  <si>
    <t>0012698163</t>
  </si>
  <si>
    <t>325 W 12TH ST</t>
  </si>
  <si>
    <t>DALLAS CAN ACADEMY CHARTER</t>
  </si>
  <si>
    <t>0012698171</t>
  </si>
  <si>
    <t>9704 Skillman Street</t>
  </si>
  <si>
    <t>AUSTIN CAN ACADEMY</t>
  </si>
  <si>
    <t>0012698247</t>
  </si>
  <si>
    <t>SAN ANTONIO CAN ACADEMY</t>
  </si>
  <si>
    <t>0012698254</t>
  </si>
  <si>
    <t>HOUSTON CAN ACADEMY NORTH</t>
  </si>
  <si>
    <t>0012698221</t>
  </si>
  <si>
    <t>3401 HARDY ST</t>
  </si>
  <si>
    <t>5928</t>
  </si>
  <si>
    <t>FORT WORTH CAN ACADEMY WESTCREEK DRIVE</t>
  </si>
  <si>
    <t>0012698205</t>
  </si>
  <si>
    <t>6620 WESTCREEK DR</t>
  </si>
  <si>
    <t>PANOLA CHARTER SCHOOL</t>
  </si>
  <si>
    <t>PANOLA CHARTER SCHOOLS</t>
  </si>
  <si>
    <t>1110 FM 10</t>
  </si>
  <si>
    <t>MALVERN ELEMENTARY</t>
  </si>
  <si>
    <t>0012700142</t>
  </si>
  <si>
    <t>1100 EL DORADO PARKWAY</t>
  </si>
  <si>
    <t>MCNEIL ELEMENTARY</t>
  </si>
  <si>
    <t>0012700159</t>
  </si>
  <si>
    <t>3650 PARK ROAD</t>
  </si>
  <si>
    <t>JOHNSON MIDDLE SCHOOL</t>
  </si>
  <si>
    <t>0012700068</t>
  </si>
  <si>
    <t>3400 COMMUNITY DRIVE</t>
  </si>
  <si>
    <t>ROY BENAVIDEZ ELEMENTARY SCHOOL</t>
  </si>
  <si>
    <t>0012050498</t>
  </si>
  <si>
    <t>8340 S. IH 35</t>
  </si>
  <si>
    <t>TEJEDA MIDDLE SCHOOL</t>
  </si>
  <si>
    <t>2909 E EVANS RD</t>
  </si>
  <si>
    <t>2682</t>
  </si>
  <si>
    <t>WETMORE ELEMENTARY</t>
  </si>
  <si>
    <t>3250 THOUSAND OAKS DR</t>
  </si>
  <si>
    <t>3561</t>
  </si>
  <si>
    <t>HARDY OAK ELEMENTARY</t>
  </si>
  <si>
    <t>22900 HARDY OAK BLVD</t>
  </si>
  <si>
    <t>7754</t>
  </si>
  <si>
    <t>PARADISE INTERMEDIATE SCHOOL</t>
  </si>
  <si>
    <t>SOUTH TEXAS CHRISTIAN ACADEMY</t>
  </si>
  <si>
    <t>0024507436</t>
  </si>
  <si>
    <t>7001 N WARE RD</t>
  </si>
  <si>
    <t>LAURELES ELEMENTARY SCHOOL</t>
  </si>
  <si>
    <t xml:space="preserve">31393 FM 2893 </t>
  </si>
  <si>
    <t>SUPPORT CENTER</t>
  </si>
  <si>
    <t>Nellie Canup Early Education Center</t>
  </si>
  <si>
    <t>301 N FIFTH ST</t>
  </si>
  <si>
    <t>NADINE JOHNSON ELEMENTARY</t>
  </si>
  <si>
    <t>JACK E SINGLEY ACADEMY</t>
  </si>
  <si>
    <t>0012698924</t>
  </si>
  <si>
    <t>4601 N MACARTHUR BLVD</t>
  </si>
  <si>
    <t>LORENZO DE ZAVALA MIDDLE SCHOOL</t>
  </si>
  <si>
    <t>707 W PIONEER DR</t>
  </si>
  <si>
    <t>TARRANT CO JJAEP</t>
  </si>
  <si>
    <t>LINDA TUTT HS</t>
  </si>
  <si>
    <t>0012156733</t>
  </si>
  <si>
    <t>404 HUGHES ST</t>
  </si>
  <si>
    <t>MEDLIN MIDDLE</t>
  </si>
  <si>
    <t>601 PARKVIEW</t>
  </si>
  <si>
    <t>PRAIRIE VIEW ELEMENTARY</t>
  </si>
  <si>
    <t>609 FM 3433</t>
  </si>
  <si>
    <t>0227</t>
  </si>
  <si>
    <t>CHISHOLM TRAIL MIDDLE</t>
  </si>
  <si>
    <t>583 FM 3443</t>
  </si>
  <si>
    <t>LEARNING CENTER</t>
  </si>
  <si>
    <t>MINERAL WELLS ACADEMY</t>
  </si>
  <si>
    <t>3810 RAM BLVD</t>
  </si>
  <si>
    <t>POOLVILLE ELEMENTARY</t>
  </si>
  <si>
    <t>0012727830</t>
  </si>
  <si>
    <t>IM TERRELL ACADEMY FOR STEM AND VPA</t>
  </si>
  <si>
    <t>0012059861</t>
  </si>
  <si>
    <t>1411 I M TERRELL CIR S</t>
  </si>
  <si>
    <t>5795</t>
  </si>
  <si>
    <t>WSISD Maintenance and Operations</t>
  </si>
  <si>
    <t>8041 GIBBS</t>
  </si>
  <si>
    <t>1600 ST. ANDREW</t>
  </si>
  <si>
    <t>GONZALEZ</t>
  </si>
  <si>
    <t>TRINITY BASIN PREPARATORY</t>
  </si>
  <si>
    <t>0021678867</t>
  </si>
  <si>
    <t>BURKE ELEMENTARY SCHOOL</t>
  </si>
  <si>
    <t>0013007331</t>
  </si>
  <si>
    <t>10111 TERRA OAK</t>
  </si>
  <si>
    <t>RABA ELEMENTARY SCHOOL</t>
  </si>
  <si>
    <t>0013046347</t>
  </si>
  <si>
    <t>9740 Raba Drive</t>
  </si>
  <si>
    <t>0013034343</t>
  </si>
  <si>
    <t>603 N. TABASCO ST.</t>
  </si>
  <si>
    <t>0012141834</t>
  </si>
  <si>
    <t>Braination</t>
  </si>
  <si>
    <t>ELFIDA CHAVEZ ELEMENTARY SCHOOL</t>
  </si>
  <si>
    <t>0012690616</t>
  </si>
  <si>
    <t>11720 PEBBLE HILLS BLVD</t>
  </si>
  <si>
    <t>ERNESTO SERNA SCHOOL</t>
  </si>
  <si>
    <t>0012690632</t>
  </si>
  <si>
    <t>11471 ALAMEDA AVE.</t>
  </si>
  <si>
    <t>EL Paso</t>
  </si>
  <si>
    <t>LUBBOCK-COOPER NORTH ELEMENTARY</t>
  </si>
  <si>
    <t>3202 108TH ST</t>
  </si>
  <si>
    <t>6072</t>
  </si>
  <si>
    <t>W.E. CHALMERS ELEMENTARY</t>
  </si>
  <si>
    <t>600 FM 3092</t>
  </si>
  <si>
    <t>CHARLOTTE COX ELEMENTARY SCHOOL</t>
  </si>
  <si>
    <t>1001 BRUSHY CREEK ROAD</t>
  </si>
  <si>
    <t>RUNNING BRUSHY MIDDLE SCHOOL</t>
  </si>
  <si>
    <t>2303 N. LAKELINE BOULEVARD</t>
  </si>
  <si>
    <t>ARTIE L HENRY MIDDLE SCHOOL</t>
  </si>
  <si>
    <t>100 N PIONEER RIDGE ROAD</t>
  </si>
  <si>
    <t>ACADEMIC &amp; BEHAVIOR SCHOOLS EAST</t>
  </si>
  <si>
    <t>0013001680</t>
  </si>
  <si>
    <t>7703 SOUTH LOOP EAST</t>
  </si>
  <si>
    <t>ACADEMIC &amp; BEHAVIOR SCHOOLS WEST - OLD</t>
  </si>
  <si>
    <t>0013001706</t>
  </si>
  <si>
    <t>7800 WESTGLEN</t>
  </si>
  <si>
    <t>GEORGE BUSH HIGH SCHOOL</t>
  </si>
  <si>
    <t>6707 FM 1464</t>
  </si>
  <si>
    <t>SARTARTIA MIDDLE SCHOOL</t>
  </si>
  <si>
    <t>8125 HOMEWARD WAY</t>
  </si>
  <si>
    <t>FORT SETTLEMENT MIDDLE SCHOOL</t>
  </si>
  <si>
    <t>5440 ELKINS ROAD</t>
  </si>
  <si>
    <t>Thomas Buzbee Vocational School</t>
  </si>
  <si>
    <t>Walker County</t>
  </si>
  <si>
    <t>RAUL YZAGUIRRE SCHOOL FOR SUCCESS</t>
  </si>
  <si>
    <t>2950 BROADWAY</t>
  </si>
  <si>
    <t>RICHARD MILBURN ACADEMY - LUBBOCK</t>
  </si>
  <si>
    <t>2333 50TH STREET</t>
  </si>
  <si>
    <t>RICHARD MILBURN ACADEMY - CORPUS CHRISTI</t>
  </si>
  <si>
    <t>0015418163</t>
  </si>
  <si>
    <t>3512 S STAPLES STREET</t>
  </si>
  <si>
    <t>LINDSLEY PARK COMMUNITY SCHOOL</t>
  </si>
  <si>
    <t>LUMIN EDUCATION</t>
  </si>
  <si>
    <t>0011708997</t>
  </si>
  <si>
    <t>722 TENNISON MEMORIAL</t>
  </si>
  <si>
    <t>0011667268</t>
  </si>
  <si>
    <t>924 WAYNE STREET</t>
  </si>
  <si>
    <t>MCKINNEY ELEM. SCHOOL 14/VEGA ELEMENTARY</t>
  </si>
  <si>
    <t>0012700209</t>
  </si>
  <si>
    <t>2511 CATTLEMAN DRIVE</t>
  </si>
  <si>
    <t>0013005491</t>
  </si>
  <si>
    <t>1000 SHADOW BEND DRIVE</t>
  </si>
  <si>
    <t>0013020011</t>
  </si>
  <si>
    <t>3306 SKINNER LANE</t>
  </si>
  <si>
    <t>HUDSON BEND MIDDLE SCHOOL</t>
  </si>
  <si>
    <t>0012727665</t>
  </si>
  <si>
    <t>15600 LARIAT TRAIL</t>
  </si>
  <si>
    <t>1201 MANSFIELD WEBB ROAD</t>
  </si>
  <si>
    <t>KENNETH DAVIS ELEMENTARY</t>
  </si>
  <si>
    <t>900 EDEN ROAD</t>
  </si>
  <si>
    <t>MANSFIELD HIGH SCHOOL</t>
  </si>
  <si>
    <t>3001 E BROAD STREET</t>
  </si>
  <si>
    <t>DONNA SHEPARD INTERMEDIATE SCHOOL</t>
  </si>
  <si>
    <t>1280 FM 1187</t>
  </si>
  <si>
    <t>2000 SPINKS RD</t>
  </si>
  <si>
    <t>Top of Texas Accelerated Education Center</t>
  </si>
  <si>
    <t>709 NORTH MAIN</t>
  </si>
  <si>
    <t>COBB 6TH GRADE CAMPUS</t>
  </si>
  <si>
    <t>6722 UVALDE rd</t>
  </si>
  <si>
    <t>SPRING HILL INTERMEDIATE SCHOOL</t>
  </si>
  <si>
    <t>3211 SPRING HILL RD</t>
  </si>
  <si>
    <t>gregg</t>
  </si>
  <si>
    <t>78260</t>
  </si>
  <si>
    <t>BEATY EARLY CHILDHOOD CENTER</t>
  </si>
  <si>
    <t>1717 NEVADA DR</t>
  </si>
  <si>
    <t>PEARSON EARLY CHILDHOOD CENTER</t>
  </si>
  <si>
    <t>4000 EAGLE PASS</t>
  </si>
  <si>
    <t>2520 SCENIC DRIVE</t>
  </si>
  <si>
    <t>BOGGESS ELEMENTARY SCHOOL</t>
  </si>
  <si>
    <t>225 GLEN RIDGE DR</t>
  </si>
  <si>
    <t>MURPHY</t>
  </si>
  <si>
    <t>75094</t>
  </si>
  <si>
    <t>HICKEY ELEMENTARY SCHOOL</t>
  </si>
  <si>
    <t>401 COLDWATER CREEK</t>
  </si>
  <si>
    <t>HARKER HEIGHTS HIGH SCHOOL</t>
  </si>
  <si>
    <t>1001 E FM 2410 RD</t>
  </si>
  <si>
    <t>SHOEMAKER (ROBERT M) HIGH SCHOOL</t>
  </si>
  <si>
    <t>3302 S CLEAR CREEK RD</t>
  </si>
  <si>
    <t>RIESEL HIGH SCHOOL</t>
  </si>
  <si>
    <t>600 FREDERICK</t>
  </si>
  <si>
    <t>SHEPHERD INTERMEDIATE SCHOOL</t>
  </si>
  <si>
    <t>420 S RAILROAD AVE</t>
  </si>
  <si>
    <t>0013029079</t>
  </si>
  <si>
    <t>LA PASEO ST AT WALTRIP ST</t>
  </si>
  <si>
    <t>0013029103</t>
  </si>
  <si>
    <t>12425 WOODFOREST DRIVE</t>
  </si>
  <si>
    <t>4944</t>
  </si>
  <si>
    <t>KETELSEN ELEMENTARY</t>
  </si>
  <si>
    <t>0013030218</t>
  </si>
  <si>
    <t>600 QUITMAN</t>
  </si>
  <si>
    <t>PIN OAK MIDDLE SCHOOL</t>
  </si>
  <si>
    <t>0013044383</t>
  </si>
  <si>
    <t>4601 GLENMONT DRIVE</t>
  </si>
  <si>
    <t>0013047394</t>
  </si>
  <si>
    <t>5858 CHIMNEY ROCK ROAD</t>
  </si>
  <si>
    <t>ORTIZ MIDDLE SCHOOL</t>
  </si>
  <si>
    <t>0013014410</t>
  </si>
  <si>
    <t>6767 TELEPHONE ROAD</t>
  </si>
  <si>
    <t>2056</t>
  </si>
  <si>
    <t>TINSLEY ELEMENTARY SCHOOL</t>
  </si>
  <si>
    <t>0013017074</t>
  </si>
  <si>
    <t>11035 BOB WHITE DRIVE</t>
  </si>
  <si>
    <t>WESTBRIAR MIDDLE SCHOOL</t>
  </si>
  <si>
    <t>0013059027</t>
  </si>
  <si>
    <t>13533 BRIMHURST DRIVE</t>
  </si>
  <si>
    <t>ZAPATA ELEMENTARY</t>
  </si>
  <si>
    <t>0013018494</t>
  </si>
  <si>
    <t>9100 N. LA HOMA</t>
  </si>
  <si>
    <t>LYNDON B JOHNSON HIGH SCHOOL</t>
  </si>
  <si>
    <t>5626 CIELITO LINDO BLVD</t>
  </si>
  <si>
    <t>EDNA BIGHAM MAYS ELEMENTARY SCHOOL</t>
  </si>
  <si>
    <t>0012668786</t>
  </si>
  <si>
    <t xml:space="preserve">725 W. MAIN STREET </t>
  </si>
  <si>
    <t>Godley Intermediate School</t>
  </si>
  <si>
    <t>2096008858</t>
  </si>
  <si>
    <t>309 N. Pearson</t>
  </si>
  <si>
    <t>HIDALGO ACADEMY</t>
  </si>
  <si>
    <t>0012873295</t>
  </si>
  <si>
    <t>310 Esperanza Street</t>
  </si>
  <si>
    <t>HIDALGO PARK ELEMENTARY SCHOOL</t>
  </si>
  <si>
    <t>0012873964</t>
  </si>
  <si>
    <t>8700 S. 1 ROAD</t>
  </si>
  <si>
    <t>HILDALGO</t>
  </si>
  <si>
    <t>FREEDOM ELEMENTARY</t>
  </si>
  <si>
    <t>3845 South Loop 1604 E</t>
  </si>
  <si>
    <t>2600 HART ROAD</t>
  </si>
  <si>
    <t>LA MARQUE PRIMARY</t>
  </si>
  <si>
    <t>0015541394</t>
  </si>
  <si>
    <t>NEEDVILLE JUNIOR HIGH SCHOOL</t>
  </si>
  <si>
    <t>16413 HIGHWAY 36</t>
  </si>
  <si>
    <t>GAINESVILLE STATE SCHOOL</t>
  </si>
  <si>
    <t>Texas Juvenile Justice Department (TJJD)</t>
  </si>
  <si>
    <t>1379 FM 678</t>
  </si>
  <si>
    <t>MCLENNAN COUNTY STATE JUVENILE CORRECTIONAL FACILITY</t>
  </si>
  <si>
    <t>116 BURLESON ROAD</t>
  </si>
  <si>
    <t>DESSAU MIDDLE SCHOOL</t>
  </si>
  <si>
    <t>12900 DESSAU RD</t>
  </si>
  <si>
    <t>GOODRICH MIDDLE SCHOOL</t>
  </si>
  <si>
    <t>234 KATIE SIMPSON STREET</t>
  </si>
  <si>
    <t>LOCKHART FRESHMAN CAMPUS</t>
  </si>
  <si>
    <t>419 BOIS D'ARC</t>
  </si>
  <si>
    <t>SAN BENITO VETERANS MEMORIAL ACADEMY</t>
  </si>
  <si>
    <t>2115 N WILLIAMS RD</t>
  </si>
  <si>
    <t>AMADOR R. RODRIGUEZ JUVENILE BOOT CAMP AND EDUCATION CENTER</t>
  </si>
  <si>
    <t>LYTLE PRIMARY SCHOOL</t>
  </si>
  <si>
    <t>19126 PRAIRIE</t>
  </si>
  <si>
    <t>REGION-IV ESC</t>
  </si>
  <si>
    <t>THRALL JUNIOR HIGH</t>
  </si>
  <si>
    <t>201 S BOUNDS ST</t>
  </si>
  <si>
    <t>YOUNG MENS LEADERSHIP ACADEMY</t>
  </si>
  <si>
    <t>0011994464</t>
  </si>
  <si>
    <t>4921 BENBROOK HWY</t>
  </si>
  <si>
    <t>MCLEAN 6TH GRADE</t>
  </si>
  <si>
    <t>3201 SOUTH HILLS</t>
  </si>
  <si>
    <t>KENNARD HIGH SCHOOL</t>
  </si>
  <si>
    <t>REGION ONE EDUCATION SERVICE CENTER</t>
  </si>
  <si>
    <t>REGION ONE EDUCATION SERVICE CENTER - ADMIN</t>
  </si>
  <si>
    <t>1900 W. SCHUNIOR ST.</t>
  </si>
  <si>
    <t>EDINGBURG</t>
  </si>
  <si>
    <t>ESC13</t>
  </si>
  <si>
    <t>EDUCATION SERVICE CENTER - REGION 6</t>
  </si>
  <si>
    <t>0013032156</t>
  </si>
  <si>
    <t>1000 SEASCAPE DRIVE</t>
  </si>
  <si>
    <t>KELLY-PHARR ELEMENTARY</t>
  </si>
  <si>
    <t>500 E SAM HOUSTON ST</t>
  </si>
  <si>
    <t>78677</t>
  </si>
  <si>
    <t>5540</t>
  </si>
  <si>
    <t>HARRIS CO J J A E P</t>
  </si>
  <si>
    <t>203 IVY</t>
  </si>
  <si>
    <t>QUEST H S</t>
  </si>
  <si>
    <t>0012427639</t>
  </si>
  <si>
    <t>15903 W. LAKE HOUSTON PKWY</t>
  </si>
  <si>
    <t>CINCO RANCH H S</t>
  </si>
  <si>
    <t>0013010756</t>
  </si>
  <si>
    <t>23440 CINCO RANCH BLVD</t>
  </si>
  <si>
    <t>PROJECT TYKE</t>
  </si>
  <si>
    <t xml:space="preserve">1736 Katyland Dr. </t>
  </si>
  <si>
    <t>ROOSEVELT ALEXANDER EL</t>
  </si>
  <si>
    <t>0013047501</t>
  </si>
  <si>
    <t>6161 SOUTH FRY ROAD</t>
  </si>
  <si>
    <t>7200 SPRING - CYPRESS RD</t>
  </si>
  <si>
    <t>KLEIN SEMS</t>
  </si>
  <si>
    <t>HIGH POINT EAST</t>
  </si>
  <si>
    <t>8003 E SAM HOUSTON PKWY</t>
  </si>
  <si>
    <t>ROSENBURG</t>
  </si>
  <si>
    <t>FORT BEND CO ALTER</t>
  </si>
  <si>
    <t>3403 AVE F</t>
  </si>
  <si>
    <t>JUVENILE DETENT CTR</t>
  </si>
  <si>
    <t>0013029194</t>
  </si>
  <si>
    <t>122 GOLFVIEW</t>
  </si>
  <si>
    <t>1799</t>
  </si>
  <si>
    <t>ACADEMY OF CHOICE</t>
  </si>
  <si>
    <t>4698</t>
  </si>
  <si>
    <t>FORTIS ACADEMY</t>
  </si>
  <si>
    <t>0012686309</t>
  </si>
  <si>
    <t>11902 SPEARS RD</t>
  </si>
  <si>
    <t>0012686317</t>
  </si>
  <si>
    <t>HARDIN CO ALTER ED</t>
  </si>
  <si>
    <t>HWY 326</t>
  </si>
  <si>
    <t>GOODRICH H S</t>
  </si>
  <si>
    <t>HUNTSVILLE DISCIPLINE ALTERNATIVE (Westmoreland)</t>
  </si>
  <si>
    <t>1010 7th Street</t>
  </si>
  <si>
    <t>PROJECT RESTORE</t>
  </si>
  <si>
    <t>21530 LOOP 494</t>
  </si>
  <si>
    <t>SNOOK ELEMENTARY</t>
  </si>
  <si>
    <t>VAN ZANDT CO YOUTH MULTI SERVICE</t>
  </si>
  <si>
    <t>0012736641</t>
  </si>
  <si>
    <t>323 E GARLAND ST</t>
  </si>
  <si>
    <t>1648</t>
  </si>
  <si>
    <t>SHELBYVILLE SCHOOL</t>
  </si>
  <si>
    <t>5322 Highway 87 South</t>
  </si>
  <si>
    <t>Shelby</t>
  </si>
  <si>
    <t>LAMAR COUNTY HEAD START</t>
  </si>
  <si>
    <t>0012993457</t>
  </si>
  <si>
    <t>1350 6TH N E</t>
  </si>
  <si>
    <t>PLEASANTON ISD SCHOOL OF CHOICE</t>
  </si>
  <si>
    <t>614 N. MAIN ST</t>
  </si>
  <si>
    <t>600 WEST 7TH STREET</t>
  </si>
  <si>
    <t>5498</t>
  </si>
  <si>
    <t>2800 OAKLAND HILLS DRIVE</t>
  </si>
  <si>
    <t>10300 HUNTINGTON ROAD</t>
  </si>
  <si>
    <t>CLIFTON EARLY CHILDHOOD</t>
  </si>
  <si>
    <t>3950 PLEASANT RUN RD</t>
  </si>
  <si>
    <t>5813</t>
  </si>
  <si>
    <t>Dallas County</t>
  </si>
  <si>
    <t>KINKEADE EARLY CHILDHOOD</t>
  </si>
  <si>
    <t>2333 CAMERON PL</t>
  </si>
  <si>
    <t>3677</t>
  </si>
  <si>
    <t>PIERCE EARLY CHILDHOOD</t>
  </si>
  <si>
    <t>901 N BRITAIN RD</t>
  </si>
  <si>
    <t>4843</t>
  </si>
  <si>
    <t>BARBARA CARDWELL CAREER PREPARATORY CENTER</t>
  </si>
  <si>
    <t>101 E UNION BOWER RD</t>
  </si>
  <si>
    <t>JD HALL LEARNING CENTER</t>
  </si>
  <si>
    <t>602 E SECOND STREET</t>
  </si>
  <si>
    <t>SERENITY HIGH</t>
  </si>
  <si>
    <t>0012700035</t>
  </si>
  <si>
    <t>2100 WHITE STREET</t>
  </si>
  <si>
    <t>UPLIFT EDUCATION - NORTH HILLS PREPARATORY HIGH SCHOOL</t>
  </si>
  <si>
    <t>UPLIFT EDUCATION</t>
  </si>
  <si>
    <t>0015977481</t>
  </si>
  <si>
    <t>606 E ROYAL LANE</t>
  </si>
  <si>
    <t>LORENE ROGERS MIDDLE SCHOOL</t>
  </si>
  <si>
    <t>0012686242</t>
  </si>
  <si>
    <t>1001 S COIT</t>
  </si>
  <si>
    <t>425 PANTHER PATH</t>
  </si>
  <si>
    <t>WEDGEWORTH ELEMENTARY</t>
  </si>
  <si>
    <t>405 Solon Road</t>
  </si>
  <si>
    <t>2015 Alexander Avenue</t>
  </si>
  <si>
    <t>BEXAR CO J J A E P</t>
  </si>
  <si>
    <t>GREENVILLE ALTERNATIVE EDUCATION</t>
  </si>
  <si>
    <t>TARRANT YOUTH RECOVERY</t>
  </si>
  <si>
    <t>1527 HEMPHILL</t>
  </si>
  <si>
    <t>401 SOUTH CHERRY LANE</t>
  </si>
  <si>
    <t>SCOTT &amp; WHITE HOSPITAL</t>
  </si>
  <si>
    <t>2401 S 31ST ST</t>
  </si>
  <si>
    <t>76508</t>
  </si>
  <si>
    <t>WILLIAMSON CO ACADEMY</t>
  </si>
  <si>
    <t>1821 SE INNER LOOP</t>
  </si>
  <si>
    <t>602 W 12TH ST</t>
  </si>
  <si>
    <t>Grape Creek Intermediate School</t>
  </si>
  <si>
    <t>0013023452</t>
  </si>
  <si>
    <t>STERLING CITY HIGH SCHOOL</t>
  </si>
  <si>
    <t>700 7TH STREET</t>
  </si>
  <si>
    <t>LUBBOCK CO J J A E P</t>
  </si>
  <si>
    <t>0012704235</t>
  </si>
  <si>
    <t>GREENWOOD MIDDLE SCHOOL</t>
  </si>
  <si>
    <t>2700 F M 1379</t>
  </si>
  <si>
    <t>DELTA ACADEMY</t>
  </si>
  <si>
    <t>0013300579</t>
  </si>
  <si>
    <t>6400 DELTA DRIVE</t>
  </si>
  <si>
    <t>WILSON CO J J A E P</t>
  </si>
  <si>
    <t>FT. WORTH CAN ACADEMY-LANCASTER AVENUE</t>
  </si>
  <si>
    <t>0012698213</t>
  </si>
  <si>
    <t>1316 E LANCASTER AVE</t>
  </si>
  <si>
    <t>6634</t>
  </si>
  <si>
    <t>HOMEBASED COMP ED</t>
  </si>
  <si>
    <t>NORTH EAST J J A E P</t>
  </si>
  <si>
    <t>0123456789</t>
  </si>
  <si>
    <t>1402 N HACKBERRY</t>
  </si>
  <si>
    <t>Francis Scobee Middle School</t>
  </si>
  <si>
    <t>10675 MARBACH RD</t>
  </si>
  <si>
    <t>1779</t>
  </si>
  <si>
    <t>11914 Dragon Lane</t>
  </si>
  <si>
    <t>VANGUARD ACADEMY</t>
  </si>
  <si>
    <t>Vanguard Academy Central Administration</t>
  </si>
  <si>
    <t>0015366388</t>
  </si>
  <si>
    <t>1200 E KELLY AVE</t>
  </si>
  <si>
    <t>BEAR BOULEVARD SCHOOL</t>
  </si>
  <si>
    <t>8860 WESTVIEW</t>
  </si>
  <si>
    <t>LION LANE SCHOOL</t>
  </si>
  <si>
    <t>2210 RIDGECREST</t>
  </si>
  <si>
    <t>TIGER TRAIL SCHOOL</t>
  </si>
  <si>
    <t>10406 TIGER TRAIL</t>
  </si>
  <si>
    <t>DALLAS CAN ACADEMY AT CARROLLTON-FARMERS BRANCH</t>
  </si>
  <si>
    <t>0012698189</t>
  </si>
  <si>
    <t>2720 HOLLANDALE LN</t>
  </si>
  <si>
    <t>325 WEST 12TH STREET</t>
  </si>
  <si>
    <t>CARVER ELEMENTARY</t>
  </si>
  <si>
    <t>2110 COLLEGE STREET</t>
  </si>
  <si>
    <t>6321 JACK FINNEY BLVD</t>
  </si>
  <si>
    <t>RICHARD MILBURN ACADEMY - AMARILLO</t>
  </si>
  <si>
    <t>0011903978</t>
  </si>
  <si>
    <t>4106 SW 51ST AVE</t>
  </si>
  <si>
    <t>KIPP: AUSTIN PUBLIC SCHOOLS</t>
  </si>
  <si>
    <t>WEST AVENUE ELEMENTARY</t>
  </si>
  <si>
    <t>0012924239</t>
  </si>
  <si>
    <t>1101 N 15TH ST</t>
  </si>
  <si>
    <t>3008</t>
  </si>
  <si>
    <t>RATTAREE CAREER DEVELOPMENT CENTER</t>
  </si>
  <si>
    <t>2121 S. MACARTHUR BLVD</t>
  </si>
  <si>
    <t>SUNRAY MIDDLE SCHOOL</t>
  </si>
  <si>
    <t>504 E 7TH</t>
  </si>
  <si>
    <t>SOUTHWEST PREPARATORY SCHOOL S.E. CAMPUS</t>
  </si>
  <si>
    <t>735 S WW WHITE RD</t>
  </si>
  <si>
    <t>201 STADIUM DR.</t>
  </si>
  <si>
    <t>ELEMENTARY #15/BENNETT ELEMENTARY</t>
  </si>
  <si>
    <t>0012700084</t>
  </si>
  <si>
    <t>7760 CORONADO</t>
  </si>
  <si>
    <t>MAPLEBROOK ELE</t>
  </si>
  <si>
    <t>0012426342</t>
  </si>
  <si>
    <t>7935 FARMINGHAM ROAD</t>
  </si>
  <si>
    <t>ZOE LEARNING ACADEMY</t>
  </si>
  <si>
    <t>6701 CULLEN BLVD</t>
  </si>
  <si>
    <t>IDEA PUBLIC SCHOOLS</t>
  </si>
  <si>
    <t xml:space="preserve">IDEA CONSORTIUM </t>
  </si>
  <si>
    <t>0011705225</t>
  </si>
  <si>
    <t>2115 W Pike Blvd</t>
  </si>
  <si>
    <t>RIVERCREST ELEMENTARY SCHOOL</t>
  </si>
  <si>
    <t>4220 US HIGHWAY 271 S</t>
  </si>
  <si>
    <t>RIVERCREST JUNIOR HIGH SCHOOL</t>
  </si>
  <si>
    <t>4100 US HIGHWAY 271 S</t>
  </si>
  <si>
    <t>WHITEHOUSE JR HIGH SCHOOL</t>
  </si>
  <si>
    <t>406 West Main</t>
  </si>
  <si>
    <t>INSPIRED VISION SECONDARY</t>
  </si>
  <si>
    <t xml:space="preserve">Inspired Vision </t>
  </si>
  <si>
    <t>8501 BRUTON ROAD</t>
  </si>
  <si>
    <t>NICHOLS ELEMENTARY SCHOOL</t>
  </si>
  <si>
    <t>0013040241</t>
  </si>
  <si>
    <t>9560 BRAUN</t>
  </si>
  <si>
    <t>RHODES ELEMENTARY SCHOOL</t>
  </si>
  <si>
    <t>0013046842</t>
  </si>
  <si>
    <t>5714 NORTH KNOLL</t>
  </si>
  <si>
    <t>0013058383</t>
  </si>
  <si>
    <t>9411 MILITARY DRIVE WEST</t>
  </si>
  <si>
    <t>RANGER MIDDLE SCHOOL</t>
  </si>
  <si>
    <t>1842 EAST LOOP 254</t>
  </si>
  <si>
    <t>HARMONY SCHOOL OF SCIENCE - HOUSTON</t>
  </si>
  <si>
    <t>HARMONY PUBLIC SCHOOLS</t>
  </si>
  <si>
    <t>0017000605</t>
  </si>
  <si>
    <t>5435 S BRAESWOOD</t>
  </si>
  <si>
    <t>CALDWELL ARTS ACADEMY</t>
  </si>
  <si>
    <t>0011695517</t>
  </si>
  <si>
    <t>331 S COLLEGE</t>
  </si>
  <si>
    <t>ROYAL RIDGE ELEMENTARY SCHOOL</t>
  </si>
  <si>
    <t>5933 ROYAL RDG</t>
  </si>
  <si>
    <t>ROAN FOREST ELEMENTARY SCHOOL</t>
  </si>
  <si>
    <t>22710 ROAN PARK</t>
  </si>
  <si>
    <t>FOSTER HIGH SCHOOL</t>
  </si>
  <si>
    <t>0013019666</t>
  </si>
  <si>
    <t>4400 FM 723</t>
  </si>
  <si>
    <t>BRISCOE JR HIGH SCHOOL</t>
  </si>
  <si>
    <t>4300 FM 723</t>
  </si>
  <si>
    <t>LA VEGA JR HIGH GEORGE DIXON CAMPUS</t>
  </si>
  <si>
    <t>0013031240</t>
  </si>
  <si>
    <t>4401 ORCHARD LANE</t>
  </si>
  <si>
    <t>LAURA WELCH  BUSH ELEMENTARY</t>
  </si>
  <si>
    <t>12600 COUNTRY TRAILS LANE</t>
  </si>
  <si>
    <t>VISTA RIDGE HIGH SCHOOL</t>
  </si>
  <si>
    <t>200 S VISTA RIDGE BLVD</t>
  </si>
  <si>
    <t>IRONS-SMITH INTERMEDIATE SCHOOL</t>
  </si>
  <si>
    <t>1230 TOWNLAKE DR</t>
  </si>
  <si>
    <t>3796</t>
  </si>
  <si>
    <t>Chandler Elementary School</t>
  </si>
  <si>
    <t>5105 Guy Grant Rd</t>
  </si>
  <si>
    <t>CREEK VALLEY MIDDLE SCHOOL</t>
  </si>
  <si>
    <t>4109 CREEK VALLEY BLVD</t>
  </si>
  <si>
    <t>CLAYTON DOWNING MIDDLE SCHOOL</t>
  </si>
  <si>
    <t>5555 BRIDLEWOOD BLVD</t>
  </si>
  <si>
    <t>6025</t>
  </si>
  <si>
    <t>MARSHALL DURHAM MIDDLE SCHOOL</t>
  </si>
  <si>
    <t>2075 EDMONDS LN</t>
  </si>
  <si>
    <t>4600 QUAIL RUN RD</t>
  </si>
  <si>
    <t>1025 HOLY GRAIL DR</t>
  </si>
  <si>
    <t>5732</t>
  </si>
  <si>
    <t>CINCO RANCH JUNIOR HIGH SCHOOL</t>
  </si>
  <si>
    <t>0013010764</t>
  </si>
  <si>
    <t>23420 CINCO RANCH BLVD</t>
  </si>
  <si>
    <t>GARLAND MCMEANS JUNIOR HIGH</t>
  </si>
  <si>
    <t>0013020979</t>
  </si>
  <si>
    <t>21000 WESTHEIMER</t>
  </si>
  <si>
    <t>JAMES WILLIAMS ELEMENTARY</t>
  </si>
  <si>
    <t>0013028386</t>
  </si>
  <si>
    <t>3900 SOUTH PEEK ROAD</t>
  </si>
  <si>
    <t>SUE CREECH ELEMENTARY</t>
  </si>
  <si>
    <t>0013052063</t>
  </si>
  <si>
    <t>5905 SOUTH MASON ROAD</t>
  </si>
  <si>
    <t>ROBERT E KING ELEMENTARY</t>
  </si>
  <si>
    <t>0013047238</t>
  </si>
  <si>
    <t>1901 CHARLTON HOUSE LN</t>
  </si>
  <si>
    <t>EVEN START</t>
  </si>
  <si>
    <t>MURPHY MIDDLE SCHOOL</t>
  </si>
  <si>
    <t>620 N MURPHY RD</t>
  </si>
  <si>
    <t>MAGNOLIA ALPHA ACADEMY</t>
  </si>
  <si>
    <t>P.O BOX 88</t>
  </si>
  <si>
    <t>MUMFORD HS</t>
  </si>
  <si>
    <t>9755 FM RD 50</t>
  </si>
  <si>
    <t>Mumford</t>
  </si>
  <si>
    <t>P.O. BOX 511</t>
  </si>
  <si>
    <t>SUN RIDGE MIDDLE SCHOOL</t>
  </si>
  <si>
    <t>0012690822</t>
  </si>
  <si>
    <t>2210 SUN COUNTRY DRIVE</t>
  </si>
  <si>
    <t>LUJAN-CHAVEZ ELEMENTARY</t>
  </si>
  <si>
    <t>0012690723</t>
  </si>
  <si>
    <t>2200 SUN COUNTRY DRIVE</t>
  </si>
  <si>
    <t>KINGS MANOR ELEMENTARY SCHOOL</t>
  </si>
  <si>
    <t>0013118047</t>
  </si>
  <si>
    <t>21111 Royal Crossing</t>
  </si>
  <si>
    <t>4600 COLBY DRIVE</t>
  </si>
  <si>
    <t>2500 OLD ORCHARD DRIVE</t>
  </si>
  <si>
    <t>BRIGHT ELEMENTARY SCHOOL</t>
  </si>
  <si>
    <t>7600 WOODSTREAM DR</t>
  </si>
  <si>
    <t>BORCHARDT ELEMENTARY SCHOOL</t>
  </si>
  <si>
    <t>4300 WASKOM DR</t>
  </si>
  <si>
    <t>SHAWNEE TRAIL ELEMENTARY</t>
  </si>
  <si>
    <t>10701 PRESTON VINEYARD DRIVE</t>
  </si>
  <si>
    <t>PIONEER HERITAGE MIDDLE SCHOOL</t>
  </si>
  <si>
    <t>1649 HIGH SHOALS DRIVE</t>
  </si>
  <si>
    <t>75036</t>
  </si>
  <si>
    <t>WESTER MIDDLE SCHOOL</t>
  </si>
  <si>
    <t>12293 SHEPHERDS HILL LANE</t>
  </si>
  <si>
    <t>SPEARS ELEMENTARY SCHOOL</t>
  </si>
  <si>
    <t>8500 WADE BLVD</t>
  </si>
  <si>
    <t>8200 OTIS DRIVE</t>
  </si>
  <si>
    <t>GUNSTREAM ELEMENTARY SCHOOL</t>
  </si>
  <si>
    <t>7600 ROCKYRIDGE DR.</t>
  </si>
  <si>
    <t>EL DORADO HIGH SCHOOL</t>
  </si>
  <si>
    <t>0012690624</t>
  </si>
  <si>
    <t>12401 EDGEMERE BLVD</t>
  </si>
  <si>
    <t>PASO DEL NORTE SCHOOL</t>
  </si>
  <si>
    <t>0012690772</t>
  </si>
  <si>
    <t>12300 TIERRA ESTE RD.</t>
  </si>
  <si>
    <t>DESERT WIND SCHOOL</t>
  </si>
  <si>
    <t>0025217845</t>
  </si>
  <si>
    <t>1100 COLINA DE PAZ DR.</t>
  </si>
  <si>
    <t>J.GROSS ELEMENTARY</t>
  </si>
  <si>
    <t>0013028675</t>
  </si>
  <si>
    <t>12583 SOUTH GESSNER</t>
  </si>
  <si>
    <t>Houston Academy for Computer Science</t>
  </si>
  <si>
    <t>0013029830</t>
  </si>
  <si>
    <t>8701 DELILAH ST.</t>
  </si>
  <si>
    <t>1510 JENSEN DRIVE</t>
  </si>
  <si>
    <t>YOUNG LEARNERS</t>
  </si>
  <si>
    <t>0013061916</t>
  </si>
  <si>
    <t>3333 BERING DR., STE. 200</t>
  </si>
  <si>
    <t>RIDGEVIEW MIDDLE SCHOOL</t>
  </si>
  <si>
    <t>1400 VIA SONOMA DR</t>
  </si>
  <si>
    <t>BLACKLAND PRAIRIE ELEMENTARY</t>
  </si>
  <si>
    <t>2005 VIA SONOMA DR</t>
  </si>
  <si>
    <t>CACTUS RANCH ELEMENTARY</t>
  </si>
  <si>
    <t>3201 GOLDENOAK CIR</t>
  </si>
  <si>
    <t>2291</t>
  </si>
  <si>
    <t>MAGNOLIA JR HIGH SIXTH GRADE CENTER</t>
  </si>
  <si>
    <t>110 S MAGNOLIA BLVD</t>
  </si>
  <si>
    <t>BEAR BRANCH JR HIGH SIXTH GRADE CENTER</t>
  </si>
  <si>
    <t>8040 KEN LAKE DRIVE</t>
  </si>
  <si>
    <t>GP HIGH SCHOOL</t>
  </si>
  <si>
    <t>4601 WILDCAT DR</t>
  </si>
  <si>
    <t>MAXDALE ELEMENTARY SCHOOL</t>
  </si>
  <si>
    <t>2600 WESTWOOD DRIVE</t>
  </si>
  <si>
    <t>GENERAL RICARDO SANCHEZ ELEMENTARY SCHOOL</t>
  </si>
  <si>
    <t>0013021142</t>
  </si>
  <si>
    <t>2801 West Eisenhower Street</t>
  </si>
  <si>
    <t>ROBINSON INTERMEDIATE SCHOOL</t>
  </si>
  <si>
    <t>605 South Old Robinson Road</t>
  </si>
  <si>
    <t>Robinson</t>
  </si>
  <si>
    <t>MILLSAP MIDDLE SCHOOL</t>
  </si>
  <si>
    <t>0011627916</t>
  </si>
  <si>
    <t>301 E BRAZOS STREET</t>
  </si>
  <si>
    <t>SANCHEZ OCHOA ELEMENTARY SCHOOL</t>
  </si>
  <si>
    <t>0012729505</t>
  </si>
  <si>
    <t>211 E Ash</t>
  </si>
  <si>
    <t>LIVE OAK RIDGE MIDDLE SCHOOL</t>
  </si>
  <si>
    <t>2600 ROBINETT ROAD</t>
  </si>
  <si>
    <t>RITA DRABEK ELEMENTARY</t>
  </si>
  <si>
    <t>11325 LAKE WOODBRIDGE DRIVE</t>
  </si>
  <si>
    <t>ALFONSO BORREGO ELEMENTARY</t>
  </si>
  <si>
    <t>13300 CHICKEN RANCH ROAD</t>
  </si>
  <si>
    <t>VITOVSKY ELEMENTARY</t>
  </si>
  <si>
    <t>333 CHURCH STREET</t>
  </si>
  <si>
    <t>MARINE CREEK ELEMENTARY SCHOOL</t>
  </si>
  <si>
    <t>4801 HUFFINES BLVD</t>
  </si>
  <si>
    <t>BILL WRIGHT ELEMENTARY SCHOOL</t>
  </si>
  <si>
    <t>1309 WEST CHARLES ST</t>
  </si>
  <si>
    <t>FRIENDSHIP ELEMENTARY</t>
  </si>
  <si>
    <t>5400 SHIVER RD</t>
  </si>
  <si>
    <t>6278</t>
  </si>
  <si>
    <t>TARKINGTON INTERMEDIATE</t>
  </si>
  <si>
    <t>HERMAN E UTLEY MIDDLE SCHOOL</t>
  </si>
  <si>
    <t>1201 T L TOWNSEND DRIVE</t>
  </si>
  <si>
    <t>LULU BELLE GOODMAN EL</t>
  </si>
  <si>
    <t>1100 W SYCAMORE</t>
  </si>
  <si>
    <t>COWAN ADMIN BUILDING</t>
  </si>
  <si>
    <t>0012686259</t>
  </si>
  <si>
    <t>4133 WARPATH AVE</t>
  </si>
  <si>
    <t>HERITAGE ELEMENTARY</t>
  </si>
  <si>
    <t>0012686291</t>
  </si>
  <si>
    <t>12255 TC JESTER</t>
  </si>
  <si>
    <t>LEONARD INTERMEDIATE</t>
  </si>
  <si>
    <t>0013111109</t>
  </si>
  <si>
    <t>500 E HACKBERRY</t>
  </si>
  <si>
    <t>HILLWOOD MIDDLE SCHOOL</t>
  </si>
  <si>
    <t>8250 PARKWOOD HILL BLVD</t>
  </si>
  <si>
    <t>SPRINGTOWN INTERMEDIATE</t>
  </si>
  <si>
    <t>300 POJO DRIVE</t>
  </si>
  <si>
    <t>LIBERTY HILL INTERMEDIATE</t>
  </si>
  <si>
    <t>0012686192</t>
  </si>
  <si>
    <t>101 LOOP 332</t>
  </si>
  <si>
    <t>2215 KELLY LN</t>
  </si>
  <si>
    <t>HART ELEMENTARY</t>
  </si>
  <si>
    <t>0012686200</t>
  </si>
  <si>
    <t>450 COUNTRY CLUB RD</t>
  </si>
  <si>
    <t>LUCAS</t>
  </si>
  <si>
    <t>7646</t>
  </si>
  <si>
    <t>Edcouch</t>
  </si>
  <si>
    <t>JOSE BERNABE MUNOZ ELEMENTARY</t>
  </si>
  <si>
    <t>810 N Cottonwood</t>
  </si>
  <si>
    <t xml:space="preserve">810 S. Pleasantview Drive </t>
  </si>
  <si>
    <t>BRIARMEADOW CHARTER SCHOOL</t>
  </si>
  <si>
    <t>0013006606</t>
  </si>
  <si>
    <t>JEAN &amp; BETTY SCHMALZ ELEMENTARY</t>
  </si>
  <si>
    <t>0013028469</t>
  </si>
  <si>
    <t>18605 GREEN LAND WAY</t>
  </si>
  <si>
    <t>3887</t>
  </si>
  <si>
    <t>THE PANDA PATH SCHOOL</t>
  </si>
  <si>
    <t>8575 PITNER RD</t>
  </si>
  <si>
    <t>IOLA HIGH SCHOOL</t>
  </si>
  <si>
    <t>HWY 39 AT FT WORTH ST</t>
  </si>
  <si>
    <t>W F PEAVY PRIMARY</t>
  </si>
  <si>
    <t>6920 HWY 94 WEST</t>
  </si>
  <si>
    <t>LEVERETTS CHAPEL JR HIGH</t>
  </si>
  <si>
    <t xml:space="preserve">8956 STATE HWY 42/135N </t>
  </si>
  <si>
    <t>ERVIN C WHITT ELEMENTARY SCHOOL</t>
  </si>
  <si>
    <t>3320 S EDELWEISS DR</t>
  </si>
  <si>
    <t>6232</t>
  </si>
  <si>
    <t>SALLYE R MOORE ELEMENTARY SCHOOL</t>
  </si>
  <si>
    <t>3150 WATERWOOD DR</t>
  </si>
  <si>
    <t>7565</t>
  </si>
  <si>
    <t>DAGGETT MONTESSORI</t>
  </si>
  <si>
    <t>0012038709</t>
  </si>
  <si>
    <t>2300 HEMPHILL</t>
  </si>
  <si>
    <t>ACTON MIDDLE SCHOOL</t>
  </si>
  <si>
    <t>0012728655</t>
  </si>
  <si>
    <t>1300 JAMES RD</t>
  </si>
  <si>
    <t>INDIAN SPRINGS MIDDLE SCHOOL</t>
  </si>
  <si>
    <t>305 BURSEY RD</t>
  </si>
  <si>
    <t>4647 SHIVER RD</t>
  </si>
  <si>
    <t>JAMES D FOSTER ELEMENTARY SCHOOL</t>
  </si>
  <si>
    <t>200 N WILLIAMS ST</t>
  </si>
  <si>
    <t>CHARLES A FORBES MIDDLE SCHOOL</t>
  </si>
  <si>
    <t>1911 NE INNER LOOP</t>
  </si>
  <si>
    <t>PATRICA KNOWLES ELEMENTARY</t>
  </si>
  <si>
    <t>2101 COUGAR COUNTRY DR</t>
  </si>
  <si>
    <t>FENLEY CENTER AT 934 FLANDERS</t>
  </si>
  <si>
    <t>SABINAL ELEMENTARY</t>
  </si>
  <si>
    <t>0013048897</t>
  </si>
  <si>
    <t>900 NORTH PICKFORD</t>
  </si>
  <si>
    <t>POOLVILLE JUNIOR HIGH</t>
  </si>
  <si>
    <t>0012727863</t>
  </si>
  <si>
    <t>HOUSTON GATEWAY ACADEMY-EVERGREEN</t>
  </si>
  <si>
    <t>HOUSTON GATEWAY ACADEMY-ADMINISTRATION BUILDING</t>
  </si>
  <si>
    <t>0013532874</t>
  </si>
  <si>
    <t>3400 EVERGREEN DR</t>
  </si>
  <si>
    <t>HOUSTON GATEWAY ACADEMY- CORAL</t>
  </si>
  <si>
    <t>0013532809</t>
  </si>
  <si>
    <t>HOUSTON GATEWAY ACADEMY- BOWIE</t>
  </si>
  <si>
    <t>7310 BOWIE ST</t>
  </si>
  <si>
    <t>ROBERTA TIPPS ELEMENTARY</t>
  </si>
  <si>
    <t>3001 N WALNUT CREEK</t>
  </si>
  <si>
    <t>THELMA JONES ELEMENTARY</t>
  </si>
  <si>
    <t>7650 SOUTH WATSON ROAD</t>
  </si>
  <si>
    <t>MANSFIELD TIMBERVIEW HIGH SCHOOL</t>
  </si>
  <si>
    <t>0011732831</t>
  </si>
  <si>
    <t>7700 SOUTH WATSON ROAD</t>
  </si>
  <si>
    <t>EVOLUTION ACADEMY CHARTER SCHOOL</t>
  </si>
  <si>
    <t>ROYAL ELEMENTARY SCHOOL</t>
  </si>
  <si>
    <t>2222 DURKIN ROAD</t>
  </si>
  <si>
    <t>TWO DIMENSIONS PREP ACADEMY- VICKERY ST</t>
  </si>
  <si>
    <t>TWO DIMENSIONS PREP ACADEMY- CORSICANA</t>
  </si>
  <si>
    <t>901 E 10TH ST</t>
  </si>
  <si>
    <t>75236</t>
  </si>
  <si>
    <t>BEARD ELEMENTARY SCHOOL</t>
  </si>
  <si>
    <t>0013004981</t>
  </si>
  <si>
    <t>8725 SONOMA PKWY</t>
  </si>
  <si>
    <t>4391</t>
  </si>
  <si>
    <t>BLATTMAN ELEMENTARY SCHOOL</t>
  </si>
  <si>
    <t>0013005848</t>
  </si>
  <si>
    <t>3300 NORTH LOOP 1604 WEST</t>
  </si>
  <si>
    <t>Pineywoods  High School</t>
  </si>
  <si>
    <t>Pineywoods Community Academy</t>
  </si>
  <si>
    <t>0020719357</t>
  </si>
  <si>
    <t>602 SOUTH RAGUET STREET</t>
  </si>
  <si>
    <t>SEYMOUR MIDDLE SCHOOL</t>
  </si>
  <si>
    <t>0014739296</t>
  </si>
  <si>
    <t>500 N. Stadium Dr.</t>
  </si>
  <si>
    <t>SSGT MICHAEL P. BARRERA VETERANS ELEMENTARY SCHOOL</t>
  </si>
  <si>
    <t>4135 SMITH RD</t>
  </si>
  <si>
    <t>VONORMY</t>
  </si>
  <si>
    <t>GOLDEN RULE CHARTER SCHOOL</t>
  </si>
  <si>
    <t>0012042172</t>
  </si>
  <si>
    <t>0013058326</t>
  </si>
  <si>
    <t>8400 CAVERN HILL</t>
  </si>
  <si>
    <t>RAWLINSON MIDDLE SCHOOL</t>
  </si>
  <si>
    <t>0013046537</t>
  </si>
  <si>
    <t>14100 VANCE JACKSON</t>
  </si>
  <si>
    <t>CHRISTENE C. MOSS ELEMENTARY</t>
  </si>
  <si>
    <t>0012047940</t>
  </si>
  <si>
    <t>4108 EASTLAND</t>
  </si>
  <si>
    <t>5401 WALL PRICE KELLER RD</t>
  </si>
  <si>
    <t>7109</t>
  </si>
  <si>
    <t>BLUEBONNETT ELEMENTARY</t>
  </si>
  <si>
    <t>7000 TEAL DR</t>
  </si>
  <si>
    <t>3303</t>
  </si>
  <si>
    <t>IMOGENE GIDEON ELEMENTARY</t>
  </si>
  <si>
    <t>HOOK ELEMENTARY</t>
  </si>
  <si>
    <t>1067 W. JONES</t>
  </si>
  <si>
    <t>OLMITO ELEMENTARY SCHOOL</t>
  </si>
  <si>
    <t>2500 ARROYO BLVD</t>
  </si>
  <si>
    <t>LIBERTY MEMORIAL MIDDLE SCHOOL</t>
  </si>
  <si>
    <t>0012976072</t>
  </si>
  <si>
    <t xml:space="preserve">31579 FM ROAD 2893 </t>
  </si>
  <si>
    <t>POTEET INTERMEDIATE SCHOOL</t>
  </si>
  <si>
    <t>0012703583</t>
  </si>
  <si>
    <t>838 School DR</t>
  </si>
  <si>
    <t>RESPONSIVE EDUCATION SOLUTION</t>
  </si>
  <si>
    <t>0021103312</t>
  </si>
  <si>
    <t>PREMIER HIGH SCHOOL OF AUSTIN</t>
  </si>
  <si>
    <t>0014008106</t>
  </si>
  <si>
    <t>1701 WEST BEN WHITE</t>
  </si>
  <si>
    <t>#100</t>
  </si>
  <si>
    <t>PREMIER HIGH SCHOOL OF BROWNSVILLE</t>
  </si>
  <si>
    <t>0014006449</t>
  </si>
  <si>
    <t>955 PAREDES LINE ROAD</t>
  </si>
  <si>
    <t xml:space="preserve">VISTA ACADEMY OF HUNTSVILLE </t>
  </si>
  <si>
    <t>7174 S. Highway 75</t>
  </si>
  <si>
    <t>PREMIER HIGH SCHOOL OF DEL RIO</t>
  </si>
  <si>
    <t>0013625728</t>
  </si>
  <si>
    <t>1530 HWY 90 EAST</t>
  </si>
  <si>
    <t>PREMIER HIGH SCHOOL OF FORT WORTH</t>
  </si>
  <si>
    <t>0014006589</t>
  </si>
  <si>
    <t>6411 CAMP BOWIE #B</t>
  </si>
  <si>
    <t>FORTHWORTH</t>
  </si>
  <si>
    <t>PREMIER HIGH SCHOOL OF LAREDO</t>
  </si>
  <si>
    <t>0014008031</t>
  </si>
  <si>
    <t>2201 CHIHUAHUA ST</t>
  </si>
  <si>
    <t>PREMIER HIGH SCHOOL OF LUBBOCK</t>
  </si>
  <si>
    <t>0014008080</t>
  </si>
  <si>
    <t>2002 WEST LOOP 289 SUITE 121</t>
  </si>
  <si>
    <t>PREMIER HIGH SCHOOL OF MIDLAND</t>
  </si>
  <si>
    <t xml:space="preserve">4320 W ILLINOIS AVE </t>
  </si>
  <si>
    <t>5591</t>
  </si>
  <si>
    <t>PREMIER HIGH SCHOOL OF PHARR</t>
  </si>
  <si>
    <t>0013989546</t>
  </si>
  <si>
    <t>200 EAST EXPRESSWAY 83 SUITE E</t>
  </si>
  <si>
    <t>PREMIER HIGH SCHOOL OF TYLER</t>
  </si>
  <si>
    <t>0014008130</t>
  </si>
  <si>
    <t>1106 N. GLENWOOD BLVD</t>
  </si>
  <si>
    <t>PREMIER HIGH SCHOOL OF WACO</t>
  </si>
  <si>
    <t>0013989512</t>
  </si>
  <si>
    <t>4720 N. 19TH ST</t>
  </si>
  <si>
    <t>BENITO MARTINEZ ELEMENTARY</t>
  </si>
  <si>
    <t>460 Knox Ave</t>
  </si>
  <si>
    <t>Hudspeth</t>
  </si>
  <si>
    <t>FORT HANCOCK MIDDLE SCHOOL</t>
  </si>
  <si>
    <t>100 SCHOOL DR</t>
  </si>
  <si>
    <t>HARMONY SCIENCE ACADEMY - AUSTIN</t>
  </si>
  <si>
    <t>0018954073</t>
  </si>
  <si>
    <t>930 EAST RUNDBERG LN</t>
  </si>
  <si>
    <t>WILDCAT WAY SCHOOL</t>
  </si>
  <si>
    <t>12754 KIMBERLEY LN</t>
  </si>
  <si>
    <t>GATEWAY CHARTER ACADEMY</t>
  </si>
  <si>
    <t>DAVID S CROCKET EARLY CHILDHOOD CENTER</t>
  </si>
  <si>
    <t>1701 WEST LAMPASAS STREET</t>
  </si>
  <si>
    <t>DORIE MILLER INTERMEDIATE SCHOOL</t>
  </si>
  <si>
    <t>2200 WEST LAMPASAS STREET</t>
  </si>
  <si>
    <t>JACKIE MAE TOWNSELL ELEMENTARY SCHOOL</t>
  </si>
  <si>
    <t>3700 PLEASANT RUN RD</t>
  </si>
  <si>
    <t>FIDEL AND ANDREA R VILLARREAL ELEMENTARY SCHOOL</t>
  </si>
  <si>
    <t>805 MIRA FLORES AVE</t>
  </si>
  <si>
    <t>1605 KRAMER LANE</t>
  </si>
  <si>
    <t>Burch Imtermediate</t>
  </si>
  <si>
    <t>SCHOOL OF EXCELLENCE IN EDUCATION CHARTER SCHOOL</t>
  </si>
  <si>
    <t>0011826849</t>
  </si>
  <si>
    <t>0011826054</t>
  </si>
  <si>
    <t>1826 BASSE ROAD</t>
  </si>
  <si>
    <t>PACE</t>
  </si>
  <si>
    <t>2314 OLD ALVIN ROAD</t>
  </si>
  <si>
    <t>PITTSBURG ELEMENTARY SCHOOL</t>
  </si>
  <si>
    <t>209 LAFAYETTE ST</t>
  </si>
  <si>
    <t>GLENDA DAWSON HIGH SCHOOL</t>
  </si>
  <si>
    <t>2050 CULLEN BLVD</t>
  </si>
  <si>
    <t>PEARLAND JUNIOR HIGH SOUTH</t>
  </si>
  <si>
    <t>4719 BAILEY ROAD</t>
  </si>
  <si>
    <t>SILVERCREST ELEMENTARY</t>
  </si>
  <si>
    <t>3003 SOUTHWYCK PARKWAY</t>
  </si>
  <si>
    <t>BONNIE L. GENTRY ELEMENTARY</t>
  </si>
  <si>
    <t>0013299599</t>
  </si>
  <si>
    <t>1901 TWIN OAKS DRIVE</t>
  </si>
  <si>
    <t>DISCIPLINE ALTERNATIVE EDUCATION PROGRAM</t>
  </si>
  <si>
    <t>HURLA MIDKIFF ELEMENTARY SCHOOL</t>
  </si>
  <si>
    <t>1201 BRYCE DR4201 N. Mayberry</t>
  </si>
  <si>
    <t>RAQUEL CAVAZOS ELEMENTARY SCHOOL</t>
  </si>
  <si>
    <t>803 S LOS EBANOS RD</t>
  </si>
  <si>
    <t>ALTON MEMORIAL JUNIOR HIGH SCHOOL</t>
  </si>
  <si>
    <t>1201 BRYCE DR521 S. Los Ebanos Blvd</t>
  </si>
  <si>
    <t>HACKBERRY ELEMENTARY</t>
  </si>
  <si>
    <t>7200 SNUG HARBOR CIIRCLE</t>
  </si>
  <si>
    <t>RUSK INTERMEDIATE SCHOOL</t>
  </si>
  <si>
    <t>0013048780</t>
  </si>
  <si>
    <t>912 LOOP 343</t>
  </si>
  <si>
    <t>KIPP Truth Academy</t>
  </si>
  <si>
    <t>KIPP Texas Public Schools</t>
  </si>
  <si>
    <t>0017360165</t>
  </si>
  <si>
    <t>1545 S Ewing Ave</t>
  </si>
  <si>
    <t>MCGREGOR ELEMENTARY SCHOOL</t>
  </si>
  <si>
    <t>P.O. BOX 256, 913 BLUEBONNET PKWY</t>
  </si>
  <si>
    <t>POR VIDA ACADEMY CHARTER HIGH SCHOOL</t>
  </si>
  <si>
    <t>POR VIDA ACADEMY</t>
  </si>
  <si>
    <t>1135 MISSION ROAD</t>
  </si>
  <si>
    <t>ROCKBROOK ELEMENTARY SCHOOL</t>
  </si>
  <si>
    <t>2751 ROCKBROOK DR</t>
  </si>
  <si>
    <t>MARJORY VICKERY ELEMENTARY SCHOOL</t>
  </si>
  <si>
    <t>3301 WAGER RD</t>
  </si>
  <si>
    <t>DORIS A JONES  ELEMENTARY SCHOOL</t>
  </si>
  <si>
    <t>2051 TRAIL GLEN</t>
  </si>
  <si>
    <t>ROCK WALL</t>
  </si>
  <si>
    <t>GRACE HARTMAN ELEMENTARY SCHOOL</t>
  </si>
  <si>
    <t>1325 PETALUNA</t>
  </si>
  <si>
    <t>NICHOLS SAWMILL ELEMENTARY</t>
  </si>
  <si>
    <t>28750 NICHOLS SAWMILL RD</t>
  </si>
  <si>
    <t>HORTON ALTERNATIVE EDUCATION CENTER</t>
  </si>
  <si>
    <t>103 S IOWA</t>
  </si>
  <si>
    <t>CROSSLAND ADMINISTRATION COMPLEX</t>
  </si>
  <si>
    <t>0012728697</t>
  </si>
  <si>
    <t>217 N JONES</t>
  </si>
  <si>
    <t>JOHN AND LYNN BRAWNER INTERMEDIATE SCHOOL</t>
  </si>
  <si>
    <t>0012728671</t>
  </si>
  <si>
    <t>1520 S. MEADOWS</t>
  </si>
  <si>
    <t>PATHWAYS II JJAEP</t>
  </si>
  <si>
    <t>3131 SANGUINET</t>
  </si>
  <si>
    <t>RAPOPORT ACADEMY QUINN CAMPUS</t>
  </si>
  <si>
    <t>0019092022</t>
  </si>
  <si>
    <t>1020 ELM STREET</t>
  </si>
  <si>
    <t>Bldg 100</t>
  </si>
  <si>
    <t>ROSEHILL ELEMENTARY</t>
  </si>
  <si>
    <t>17950 WALER-TOMBALL RD</t>
  </si>
  <si>
    <t>NORTHPOINTE INTERMEDIATE SCHOOL</t>
  </si>
  <si>
    <t>11855 NORTHPOINTE BLVD</t>
  </si>
  <si>
    <t>WILLOW WOOD JUNIOR HIGH SCHOOL</t>
  </si>
  <si>
    <t>11770 GREGSON RD</t>
  </si>
  <si>
    <t>UNION HILL ELEMENTARY</t>
  </si>
  <si>
    <t>1511 GULF WAY</t>
  </si>
  <si>
    <t>ROBERT P. HERNANDEZ MIDDLE SCHOOL</t>
  </si>
  <si>
    <t>1901 SUNRISE RD</t>
  </si>
  <si>
    <t>2349</t>
  </si>
  <si>
    <t>NORMANDY CROSSING ELEMENTARY SCHOOL</t>
  </si>
  <si>
    <t>12500 NORMANDY CROSSING DRIVE</t>
  </si>
  <si>
    <t>LORENA PRIMARY SCHOOL</t>
  </si>
  <si>
    <t>1191 OLD LORENA RD</t>
  </si>
  <si>
    <t>UNION GROVE JUNIOR HIGH SCHOOL</t>
  </si>
  <si>
    <t>0013747944</t>
  </si>
  <si>
    <t>DE ZAVALA  FIFTH GRADE CENTER</t>
  </si>
  <si>
    <t>0012510921</t>
  </si>
  <si>
    <t>101 E JACKSON AVE</t>
  </si>
  <si>
    <t>CRAVENS EARLY CHILDHOOD ACADEMY</t>
  </si>
  <si>
    <t>13210 TIDWELL</t>
  </si>
  <si>
    <t>CARNEGIE HIGH SCHOOL</t>
  </si>
  <si>
    <t>0013057476</t>
  </si>
  <si>
    <t>10401 SCOTT ST</t>
  </si>
  <si>
    <t>The Lawson Academy</t>
  </si>
  <si>
    <t>PO BOX 88327</t>
  </si>
  <si>
    <t>77288</t>
  </si>
  <si>
    <t>MILANO JUNIOR HIGH</t>
  </si>
  <si>
    <t>0011900016</t>
  </si>
  <si>
    <t>600 NORTH 6TH STREET</t>
  </si>
  <si>
    <t>SCHINDEWOLF INTERMEDIATE SCHOOL</t>
  </si>
  <si>
    <t>0012689527</t>
  </si>
  <si>
    <t>20903 ELLA BLVD</t>
  </si>
  <si>
    <t>KOHRVILLE ELEMENTARY SCHOOL</t>
  </si>
  <si>
    <t>0012689444</t>
  </si>
  <si>
    <t>11600 WOODLAND SHORE DRIVE</t>
  </si>
  <si>
    <t>SOUTHWEST PREPARATORY SCHOOL NW CAMPUS</t>
  </si>
  <si>
    <t>6535 CULEBRA RD</t>
  </si>
  <si>
    <t>NEW DIRECTIONS</t>
  </si>
  <si>
    <t>SAM FORDYCE ELEMENTARY</t>
  </si>
  <si>
    <t>0013052592</t>
  </si>
  <si>
    <t>801 FM 886</t>
  </si>
  <si>
    <t>CHARLES BORCHERS  ELEMENTARY</t>
  </si>
  <si>
    <t>9551 BACKWOD TRAIL</t>
  </si>
  <si>
    <t>ANTONIO GONZALES MIDDLE SCHOOL</t>
  </si>
  <si>
    <t>5208 SANTA CLAUDIA</t>
  </si>
  <si>
    <t>IRENE  GARCIA MDDLE SCHOOL</t>
  </si>
  <si>
    <t>0013027966</t>
  </si>
  <si>
    <t>933 PAULA ST</t>
  </si>
  <si>
    <t>ROGER'S MIDDLE SCHOOL</t>
  </si>
  <si>
    <t>3121 MANVEL ROAD</t>
  </si>
  <si>
    <t>RUBEN HINOJOSA ELEMENTARY</t>
  </si>
  <si>
    <t>0013047741</t>
  </si>
  <si>
    <t>500 SOUTH RIO RICO</t>
  </si>
  <si>
    <t>RIVER TRAILS ELEMENTARY</t>
  </si>
  <si>
    <t>8850 ELBE TRL</t>
  </si>
  <si>
    <t>CENTENNIAL HIGH SCHOOL</t>
  </si>
  <si>
    <t>6901 COIT ROAD</t>
  </si>
  <si>
    <t>RIDDLE ELEMENTARY SCHOOL</t>
  </si>
  <si>
    <t>8201 ROBINSON ROAD</t>
  </si>
  <si>
    <t>BOALS ELEMENTARY</t>
  </si>
  <si>
    <t>2035 JAGUAR DRIVE</t>
  </si>
  <si>
    <t>IDUMA ELEMENTARY</t>
  </si>
  <si>
    <t>4400 FOSTER LANE</t>
  </si>
  <si>
    <t>IRA CROSS ELEMENTARY</t>
  </si>
  <si>
    <t>1910 HERNDON DRIVE</t>
  </si>
  <si>
    <t>THURGOOD MARSHALL HIGH SCHOOL</t>
  </si>
  <si>
    <t>1220 BUFFALO RUN</t>
  </si>
  <si>
    <t>BARBARA JORDAN ELEMENTARY SCHOOL</t>
  </si>
  <si>
    <t>17800 W OAKS VILLAGE DR</t>
  </si>
  <si>
    <t>77407</t>
  </si>
  <si>
    <t>WILHELMINA DELCO ELEMENTARY SCHOOL</t>
  </si>
  <si>
    <t>12900 A DESSAU RD</t>
  </si>
  <si>
    <t>1718 PICCADILLY DR</t>
  </si>
  <si>
    <t>HENDRICKSON HIGH SCHOOL</t>
  </si>
  <si>
    <t>19201 COLORODO SAND DR</t>
  </si>
  <si>
    <t>NEDERLAND ALTENATIVE EDUCATION SCHOOL</t>
  </si>
  <si>
    <t>0012230355</t>
  </si>
  <si>
    <t>300 SOUTH 12TH ST</t>
  </si>
  <si>
    <t>JOSEPHINE F BARRON ELEMENTARY SCHOOL</t>
  </si>
  <si>
    <t>0013300355</t>
  </si>
  <si>
    <t>11155 WHITEY FORD STREET</t>
  </si>
  <si>
    <t>CLIFFORD DAVIS ELEMENTARY SCHOOL</t>
  </si>
  <si>
    <t>0012039202</t>
  </si>
  <si>
    <t>4400 CAMPUS DR</t>
  </si>
  <si>
    <t>LOWERY ROAD ELEMENTARY SCHOOL</t>
  </si>
  <si>
    <t>0012046744</t>
  </si>
  <si>
    <t>M.G. ELLIS PRIMARY SCHOOL</t>
  </si>
  <si>
    <t>0012042222</t>
  </si>
  <si>
    <t>215 N.E. 14TH ST</t>
  </si>
  <si>
    <t>FIELDS STORE ELEMENTARY SCHOOL</t>
  </si>
  <si>
    <t>31670 GIBONEY</t>
  </si>
  <si>
    <t>LAKE POINTE ELEMENTARY</t>
  </si>
  <si>
    <t>0012727608</t>
  </si>
  <si>
    <t>11801 SONOMA DR</t>
  </si>
  <si>
    <t>SACHSE HIGH SCHOOL</t>
  </si>
  <si>
    <t>3901 MILES RD</t>
  </si>
  <si>
    <t>STEWART CREEK ELEMENTARY SCHOOL</t>
  </si>
  <si>
    <t>18990 STEWART CREEK DRIVE</t>
  </si>
  <si>
    <t>JUAN N. SEGUIN ELEMENTARY SCHOOL</t>
  </si>
  <si>
    <t>0013029749</t>
  </si>
  <si>
    <t>8500 N. WESTERN ROAD</t>
  </si>
  <si>
    <t>HOUSTON CAN ACADEMY-HOBBY</t>
  </si>
  <si>
    <t>0012698239</t>
  </si>
  <si>
    <t>9020 GULF FWY</t>
  </si>
  <si>
    <t>7007</t>
  </si>
  <si>
    <t>HATCHETT ELEMENTARY SCHOOL</t>
  </si>
  <si>
    <t>0013024609</t>
  </si>
  <si>
    <t>10700 INGRAM ROAD</t>
  </si>
  <si>
    <t>OTT ELEMENTARY SCHOOL</t>
  </si>
  <si>
    <t>0013042643</t>
  </si>
  <si>
    <t>100 N GROSENBACHER</t>
  </si>
  <si>
    <t>LUNA MIDDLE SCHOOL</t>
  </si>
  <si>
    <t>0013033220</t>
  </si>
  <si>
    <t>200 N GROSENBACHER</t>
  </si>
  <si>
    <t>1694 GREEN VALLEY ROAD</t>
  </si>
  <si>
    <t>NORMA PASCHAL ELEMENTARY SCHOOL</t>
  </si>
  <si>
    <t>590 SAVANNAH DRIVE</t>
  </si>
  <si>
    <t>MORTON RANCH JUNIOR HIGH</t>
  </si>
  <si>
    <t>0013037528</t>
  </si>
  <si>
    <t>2498 N Mason Rd</t>
  </si>
  <si>
    <t>MORTON RANCH HIGH SCHOOL</t>
  </si>
  <si>
    <t>0013037510</t>
  </si>
  <si>
    <t>21000 FRANZ ROAD</t>
  </si>
  <si>
    <t>ODESSA KILPATRICK ELEMENTARY</t>
  </si>
  <si>
    <t>0013042197</t>
  </si>
  <si>
    <t>26100 CINCO RANCH BLVD</t>
  </si>
  <si>
    <t>MARTHA REID ELEMENTARY</t>
  </si>
  <si>
    <t>0011739729</t>
  </si>
  <si>
    <t>500 COUNTRY CLUB DRIVE</t>
  </si>
  <si>
    <t>ELIZABETH SMITH ELEMENTARY</t>
  </si>
  <si>
    <t>0011741659</t>
  </si>
  <si>
    <t>701 SOUTH HOLLAND RD</t>
  </si>
  <si>
    <t>DELLA ICENHOWER INTERMEDIATE</t>
  </si>
  <si>
    <t>0011741345</t>
  </si>
  <si>
    <t>8100 WEBB FERRELL RD</t>
  </si>
  <si>
    <t>DANNY JONES MIDDLE SCHOOL</t>
  </si>
  <si>
    <t>0011741022</t>
  </si>
  <si>
    <t>4500 EAST BROAD STREET</t>
  </si>
  <si>
    <t>AUDIE MURPHY MIDDLE SCHOOL</t>
  </si>
  <si>
    <t>53393 SUN DANCE DRIVE</t>
  </si>
  <si>
    <t>SOUTH PLAINS ACADEMY CHARTER HIGH SCHOOL</t>
  </si>
  <si>
    <t>South Plains Academy Charter District</t>
  </si>
  <si>
    <t>0025216938</t>
  </si>
  <si>
    <t>4008 AVENUE R</t>
  </si>
  <si>
    <t>OVETA CULP HOBBY ELEMENTARY SCHOOL</t>
  </si>
  <si>
    <t>53210 LOST MOCCASIN</t>
  </si>
  <si>
    <t>UNION GROVE MIDDLE SCHOOL</t>
  </si>
  <si>
    <t>101 EAST IOWA DRIVE</t>
  </si>
  <si>
    <t>TIMBER RIDGE ELEMENTARY</t>
  </si>
  <si>
    <t>5402 WHITEROCK DRIVE</t>
  </si>
  <si>
    <t>HELEN EDWARDS EARLY CHILDHOOD CENTER</t>
  </si>
  <si>
    <t>1605 RAND ROAD</t>
  </si>
  <si>
    <t>ISBELL ELEMENTARY SCHOOL</t>
  </si>
  <si>
    <t>6000 MALTBY DR</t>
  </si>
  <si>
    <t>3703 ELDORADO PKWY</t>
  </si>
  <si>
    <t>1602 SOUTH LASALLE</t>
  </si>
  <si>
    <t>CORPUS CHRISTI COLLEGE PREP</t>
  </si>
  <si>
    <t>3501 S. PADRE ISLAND DRIVE</t>
  </si>
  <si>
    <t>CESAR E CHAVEZ ACADEMY</t>
  </si>
  <si>
    <t>4613 S. PADRE ISLAND DRIVE.</t>
  </si>
  <si>
    <t xml:space="preserve"> A+ Academy Consortium</t>
  </si>
  <si>
    <t>0020409132</t>
  </si>
  <si>
    <t>Inspired Vision Elementary</t>
  </si>
  <si>
    <t>8421 Bohannon Drive</t>
  </si>
  <si>
    <t>15892 COUNTY ROAD 26</t>
  </si>
  <si>
    <t>0012700076</t>
  </si>
  <si>
    <t>6998 WEST EL DORADO PARKWAY</t>
  </si>
  <si>
    <t>MINSHEW ELEMENTARY</t>
  </si>
  <si>
    <t>0012700167</t>
  </si>
  <si>
    <t>300 JOPLIN</t>
  </si>
  <si>
    <t>ROBERTA WRIGHT RYLANDER ELEMENTARY</t>
  </si>
  <si>
    <t>0013047279</t>
  </si>
  <si>
    <t>24831 WESTHEIMER PARKWAY</t>
  </si>
  <si>
    <t>JO ELLA EXLEY ELEMENTARY</t>
  </si>
  <si>
    <t>0013028758</t>
  </si>
  <si>
    <t>21800 WESTHEIMER PKWY</t>
  </si>
  <si>
    <t>6137</t>
  </si>
  <si>
    <t>JACK AND SHARON RHOADS ELEMENTARY</t>
  </si>
  <si>
    <t>0013028162</t>
  </si>
  <si>
    <t>19711 CLAY ROAD</t>
  </si>
  <si>
    <t>FRANZ ELEMENTARY</t>
  </si>
  <si>
    <t>0013019914</t>
  </si>
  <si>
    <t>2751 WESTGREEN BLVD.</t>
  </si>
  <si>
    <t>BECKENDORFF JUNIOR HIGH SCHOOL</t>
  </si>
  <si>
    <t>0013005095</t>
  </si>
  <si>
    <t>8200 SOUTH FRY RD</t>
  </si>
  <si>
    <t>BONNIE BRAE ELEMENTARY</t>
  </si>
  <si>
    <t>0012021424</t>
  </si>
  <si>
    <t>3504 KIMBO RD</t>
  </si>
  <si>
    <t>CESAR CHAVEZ PRIMARY</t>
  </si>
  <si>
    <t>0012022893</t>
  </si>
  <si>
    <t>3710 DEEN RD</t>
  </si>
  <si>
    <t>416 E 3RD</t>
  </si>
  <si>
    <t>BOSE IKARD ELEMENTARY</t>
  </si>
  <si>
    <t>100 IKARD LN</t>
  </si>
  <si>
    <t>JUAN N. SEGUIN ELEMENTARY</t>
  </si>
  <si>
    <t>499 E 8th STREET</t>
  </si>
  <si>
    <t>0025056417</t>
  </si>
  <si>
    <t>SUITE 110</t>
  </si>
  <si>
    <t>TRINITY CHARTER SCHOOLS</t>
  </si>
  <si>
    <t>TRINITY CHARTER SCHOOLS - NEW LIFE CENTER</t>
  </si>
  <si>
    <t>650 SCARBOROUGH RD</t>
  </si>
  <si>
    <t>JAMES BOWIE MIDDLE SCHOOL</t>
  </si>
  <si>
    <t>0012455887</t>
  </si>
  <si>
    <t>THE VARNETT SCHOOL - EAST</t>
  </si>
  <si>
    <t>0012678512</t>
  </si>
  <si>
    <t>804 MAXEY ROAD</t>
  </si>
  <si>
    <t>THE VARNETT SCHOOL - NORTHEAST</t>
  </si>
  <si>
    <t>0012678520</t>
  </si>
  <si>
    <t>8305 MESA ROAD</t>
  </si>
  <si>
    <t>804 S LEE ST</t>
  </si>
  <si>
    <t>HARMONY SCIENCE ACADEMY - DALLAS</t>
  </si>
  <si>
    <t xml:space="preserve">12005 FORESTGATE DRIVE </t>
  </si>
  <si>
    <t>ZOE LEARNING ACADEMY DUNCANVILLE</t>
  </si>
  <si>
    <t>0014707848</t>
  </si>
  <si>
    <t>515 WEST CENTER STREET</t>
  </si>
  <si>
    <t>9450 RAY WHITE RD</t>
  </si>
  <si>
    <t>6110</t>
  </si>
  <si>
    <t>CHALLENGE EC HIGH SCHOOL</t>
  </si>
  <si>
    <t>0013010202</t>
  </si>
  <si>
    <t>5601 WEST LOOP SOUTH</t>
  </si>
  <si>
    <t>TOBIAS INTERNATIONAL SCHOOL</t>
  </si>
  <si>
    <t>1005 E FM 150</t>
  </si>
  <si>
    <t>LEHMAN HIGH SCHOOL</t>
  </si>
  <si>
    <t>1700 LEHMAN ROAD</t>
  </si>
  <si>
    <t>2420 ZEPPELIN</t>
  </si>
  <si>
    <t>PLEASANT HILL ELEMENTARY</t>
  </si>
  <si>
    <t>1800 HORIZON PARK BLVD.</t>
  </si>
  <si>
    <t>CANYON RIDGE MIDDLE SCHOOL</t>
  </si>
  <si>
    <t>12601 COUNTRY TRAILS LANE</t>
  </si>
  <si>
    <t>DAVID MCCALL ELEMENTARY SCHOOL</t>
  </si>
  <si>
    <t>6601 CLOVERHAVEN WAY</t>
  </si>
  <si>
    <t>MARTHA HUNT ELEMENTARY SCHOOL</t>
  </si>
  <si>
    <t>415 ORIOLE DRIVE</t>
  </si>
  <si>
    <t>BIRD EDUCATION CENTER</t>
  </si>
  <si>
    <t>1300 19TH STREET</t>
  </si>
  <si>
    <t>JOYCE ZOTZ EDUCATION CENTER</t>
  </si>
  <si>
    <t>13801 HOLLY PARK</t>
  </si>
  <si>
    <t>HAYES PRIMARY SCHOOL</t>
  </si>
  <si>
    <t>117 4TH. STREET</t>
  </si>
  <si>
    <t>FORT ELEMENTARY SCHOOL</t>
  </si>
  <si>
    <t>STELLE CLAUGHTON MIDDLE SCHOOL</t>
  </si>
  <si>
    <t>0013051719</t>
  </si>
  <si>
    <t>3000 SPEARS ROAD</t>
  </si>
  <si>
    <t>CLARK INTERMEDIATE SCHOOL</t>
  </si>
  <si>
    <t>0012686275</t>
  </si>
  <si>
    <t>1825 RUSHWORTH DRIVE</t>
  </si>
  <si>
    <t>HEARNE HIGH SCHOOL</t>
  </si>
  <si>
    <t>0011889730</t>
  </si>
  <si>
    <t>1201 WEST BROWN STREET</t>
  </si>
  <si>
    <t>GODWIN ELEMENTARY</t>
  </si>
  <si>
    <t>1019 N. 6TH. STREET</t>
  </si>
  <si>
    <t>AUDELIA CREEK ELEMENTARY</t>
  </si>
  <si>
    <t>12600 AUDELIA RD</t>
  </si>
  <si>
    <t>KRUEGER ELEMENTARY SCHOOL-KARRER CAMPUS</t>
  </si>
  <si>
    <t>213 W HUEBINGER</t>
  </si>
  <si>
    <t>SCOTT ELEMENTARY</t>
  </si>
  <si>
    <t>1401 ERBY CAMPBELL BLVD</t>
  </si>
  <si>
    <t>ROYSE</t>
  </si>
  <si>
    <t>IRMA DRU HUTCHISON ELEMENTARY</t>
  </si>
  <si>
    <t>0013026034</t>
  </si>
  <si>
    <t>3602 RANSOM ROAD</t>
  </si>
  <si>
    <t>SHARYLAND NORTH JUNIOR HIGH</t>
  </si>
  <si>
    <t>5100 DOVE AVENUE</t>
  </si>
  <si>
    <t>LLOYD &amp; DOLLY BENTSEN ELEMENTARY SCHOOL</t>
  </si>
  <si>
    <t>2101 S TAYLOR RD</t>
  </si>
  <si>
    <t>7337</t>
  </si>
  <si>
    <t>MCMICHAEL MIDDLE SCHOOL</t>
  </si>
  <si>
    <t>0012933172</t>
  </si>
  <si>
    <t>4330 SE STALLINGS DR</t>
  </si>
  <si>
    <t>7034</t>
  </si>
  <si>
    <t>Dimmit</t>
  </si>
  <si>
    <t>BONNIE GARCIA</t>
  </si>
  <si>
    <t>1453 CONCORD HILLS BLVD</t>
  </si>
  <si>
    <t>RUDOLFO CENTENO</t>
  </si>
  <si>
    <t>2710 LA PITA MANGANA ROAD</t>
  </si>
  <si>
    <t>MALAKOFF ELEMENTARY</t>
  </si>
  <si>
    <t>2810 HAVANNA</t>
  </si>
  <si>
    <t>LUCY MAE MCDONALD ELEMENTARY SCHOOL</t>
  </si>
  <si>
    <t>500 FM 983</t>
  </si>
  <si>
    <t>ENRIQUE CAMARENA ELEMENTARY</t>
  </si>
  <si>
    <t>0013041272</t>
  </si>
  <si>
    <t>2612 N. MOOREFIELD RD.</t>
  </si>
  <si>
    <t>AMERICO PAREDES ELEMENTARY</t>
  </si>
  <si>
    <t>0013041280</t>
  </si>
  <si>
    <t>5301 N BENTSEN PALM DR</t>
  </si>
  <si>
    <t>4076</t>
  </si>
  <si>
    <t>Hernandez Learning CenterAlternative Center</t>
  </si>
  <si>
    <t>0012835609</t>
  </si>
  <si>
    <t>8638 LARKIA LANE</t>
  </si>
  <si>
    <t>YWLA AT BILL ARNOLD MIDDLE SCHOOL</t>
  </si>
  <si>
    <t>1204 E MARSHALL DR</t>
  </si>
  <si>
    <t>4253</t>
  </si>
  <si>
    <t>WILBUR E. LUCAS ELEMENTARY SCHOOL</t>
  </si>
  <si>
    <t>1300 NORTH MCCOLL</t>
  </si>
  <si>
    <t>ROBERT BRABHAM MIDDLE SCHOOL</t>
  </si>
  <si>
    <t>10000 FM 830</t>
  </si>
  <si>
    <t>77318</t>
  </si>
  <si>
    <t>NOEMI DOMINGUEZ ELEMENTARY</t>
  </si>
  <si>
    <t>600 PANCHO MAPLES DRIVE</t>
  </si>
  <si>
    <t>HERMAN FURLOUGH MIDDLE SCHOOL</t>
  </si>
  <si>
    <t>1351 COLQUITT ROAD</t>
  </si>
  <si>
    <t>J W LONG ELEMENTARY SCHOOL</t>
  </si>
  <si>
    <t>300 CREEKSIDE DR</t>
  </si>
  <si>
    <t>PASADENA MEMORIAL HIGH SCHOOL</t>
  </si>
  <si>
    <t>0012507992</t>
  </si>
  <si>
    <t>4410 CRENSHAW RD</t>
  </si>
  <si>
    <t>THE SUMMIT</t>
  </si>
  <si>
    <t>0012508073</t>
  </si>
  <si>
    <t>1838 EAST SAM HOUSTON PRKY S.</t>
  </si>
  <si>
    <t>SINTON ELEMENTARY SCHOOL</t>
  </si>
  <si>
    <t>200 SOUTH BOWIE STREET</t>
  </si>
  <si>
    <t>130 COLEMAN STREET</t>
  </si>
  <si>
    <t>MARY JO SHEPPARD ELEMENTARY SCHOOL</t>
  </si>
  <si>
    <t>0011741840</t>
  </si>
  <si>
    <t>1701 FM 1187</t>
  </si>
  <si>
    <t>JANET BROCKETT ELEMENTARY SCHOOL</t>
  </si>
  <si>
    <t>0011740024</t>
  </si>
  <si>
    <t>810 DOVE MEADOWS DRIVE</t>
  </si>
  <si>
    <t>BETTE PEROT ELEMENTARY SCHOOL</t>
  </si>
  <si>
    <t>9345 GENERAL WORTH DR</t>
  </si>
  <si>
    <t>7660</t>
  </si>
  <si>
    <t>WOODLAND SPRINGS ELEMENTARY SCHOOL</t>
  </si>
  <si>
    <t>12120 WOODLAND SPRINGS</t>
  </si>
  <si>
    <t>MENARD JR. HIGH</t>
  </si>
  <si>
    <t>P.O. BOX 729, 301 GAY STREET</t>
  </si>
  <si>
    <t>301 GAY STREET</t>
  </si>
  <si>
    <t>MACKEY ELEMENTARY SCHOOL</t>
  </si>
  <si>
    <t>0013299987</t>
  </si>
  <si>
    <t>14900 N. SPRING RIDGE CIRCLE</t>
  </si>
  <si>
    <t>OSCAR DE LA FUENTE ELEMENTARY SCHOOL</t>
  </si>
  <si>
    <t>2700 S. SAM HOUSTON</t>
  </si>
  <si>
    <t>0144</t>
  </si>
  <si>
    <t>SAN BENITO RIVERSIDE MIDDLE SCHOOL</t>
  </si>
  <si>
    <t>35428 PADILLA ST</t>
  </si>
  <si>
    <t>POTRANCO ELEMENTARY</t>
  </si>
  <si>
    <t>190 CR 381 S</t>
  </si>
  <si>
    <t>0012088506</t>
  </si>
  <si>
    <t>121 N GRAND AVENUE</t>
  </si>
  <si>
    <t>ROACH MIDDLE SCHOOL</t>
  </si>
  <si>
    <t>12499 INDEPENDENCE PARKWAY</t>
  </si>
  <si>
    <t>PINK ELEMENTARY</t>
  </si>
  <si>
    <t>3650 OVERHILL DRIVE</t>
  </si>
  <si>
    <t>BLEDSOE ELEMENTARY</t>
  </si>
  <si>
    <t>0013063409</t>
  </si>
  <si>
    <t>1900 TIMBER RIDGE DRIVE</t>
  </si>
  <si>
    <t>ASHLEY ELEMENTARY</t>
  </si>
  <si>
    <t>0013063508</t>
  </si>
  <si>
    <t>15601 CHRISTOPHER LANE</t>
  </si>
  <si>
    <t>DR. HARMON W KELLEY ELEMENTARY</t>
  </si>
  <si>
    <t>802 OBLATE</t>
  </si>
  <si>
    <t>PINE TREE PRIMARY</t>
  </si>
  <si>
    <t>1808 SILVER FALLS ROAD</t>
  </si>
  <si>
    <t>DALLAS CAN ACADEMY AT PLEASANT GROVE</t>
  </si>
  <si>
    <t>0012698197</t>
  </si>
  <si>
    <t>1227 N MASTERS DR</t>
  </si>
  <si>
    <t>PREMIER HIGH SCHOOL OF MISSION</t>
  </si>
  <si>
    <t>1203 ST CLAIRE BLVD</t>
  </si>
  <si>
    <t>8465</t>
  </si>
  <si>
    <t xml:space="preserve">PREMIER HIGH SCHOOL OF SAN ANTONIO- EAST </t>
  </si>
  <si>
    <t>0013989553</t>
  </si>
  <si>
    <t xml:space="preserve">4941 Walzem Rd </t>
  </si>
  <si>
    <t>WILMETH ELEMENTARY</t>
  </si>
  <si>
    <t>0012700241</t>
  </si>
  <si>
    <t>901 LACIMA DRIVE</t>
  </si>
  <si>
    <t>MENARD ISD ADMINISTRATION OFFICE</t>
  </si>
  <si>
    <t>0012300232</t>
  </si>
  <si>
    <t xml:space="preserve"> 221 E. SAN SABA STREET</t>
  </si>
  <si>
    <t>JULIAN GALLARDO ELEMENTARY SCHOOL</t>
  </si>
  <si>
    <t>1300 DEL LAGO PARKWAY</t>
  </si>
  <si>
    <t>2801 FM 35</t>
  </si>
  <si>
    <t>HORIZON MONTESSORI- I - Mc Allen</t>
  </si>
  <si>
    <t xml:space="preserve">Horizon Montessori </t>
  </si>
  <si>
    <t>221 N. MAIN ST.</t>
  </si>
  <si>
    <t>SEVEN LAKES HIGH SCHOOL</t>
  </si>
  <si>
    <t>0013049796</t>
  </si>
  <si>
    <t>9251 FRY ROAD</t>
  </si>
  <si>
    <t>LA POYNOR HIGH SCHOOL</t>
  </si>
  <si>
    <t>0012703401</t>
  </si>
  <si>
    <t>13155 HIGHWAY 175 EAST</t>
  </si>
  <si>
    <t>HIGH POINT ELEMENTARY SCHOOL</t>
  </si>
  <si>
    <t>0013044615</t>
  </si>
  <si>
    <t>11937 HIGHWAY 105 EAST</t>
  </si>
  <si>
    <t>NEW WAVERLY JUNIOR HIGH SCHOOL</t>
  </si>
  <si>
    <t>0013041462</t>
  </si>
  <si>
    <t>1111 FRONT STREET</t>
  </si>
  <si>
    <t>SAEGERT ELEMENTARY SCHOOL</t>
  </si>
  <si>
    <t>5600 SCHORN DRIVE</t>
  </si>
  <si>
    <t>SKIPCHA ELEMENTARY SCHOOL</t>
  </si>
  <si>
    <t>515 PROSPECTOR TRAIL</t>
  </si>
  <si>
    <t>RAINS INTERMEDIATE SCHOOL</t>
  </si>
  <si>
    <t>0012839072</t>
  </si>
  <si>
    <t>409 FM 3299</t>
  </si>
  <si>
    <t>Emory</t>
  </si>
  <si>
    <t>SER-NINOS CHARTER SCHOOL</t>
  </si>
  <si>
    <t>0014484968</t>
  </si>
  <si>
    <t>BENS BRANCH ELEMENTARY  SCHOOL</t>
  </si>
  <si>
    <t>0013117882</t>
  </si>
  <si>
    <t>24160 BRIAR BERRY LANE</t>
  </si>
  <si>
    <t>J. LYNDALL HUGHES ELEMENTARY</t>
  </si>
  <si>
    <t>13824 LOST SPURS RD</t>
  </si>
  <si>
    <t>PO BOX 77070</t>
  </si>
  <si>
    <t>Roanoke</t>
  </si>
  <si>
    <t>SONNY &amp; ALLEGRA NANCE ELEMENTARY</t>
  </si>
  <si>
    <t>RICHARD MILBURN ACADEMY-ODESSA</t>
  </si>
  <si>
    <t>2419 NORTH COUNTY ROAD WEST SUITE 100</t>
  </si>
  <si>
    <t>Ector</t>
  </si>
  <si>
    <t>RICHARD MILBURN ACADEMY-FORT WORTH</t>
  </si>
  <si>
    <t>6785 CAMP BOWIE BLVD, #200</t>
  </si>
  <si>
    <t>RICHARD MILBURN ACADEMY-S HOUSTON</t>
  </si>
  <si>
    <t>713 EAST AIRTEX DRIVE</t>
  </si>
  <si>
    <t xml:space="preserve"> HOUSTON</t>
  </si>
  <si>
    <t>NORTHWEST HEAD START</t>
  </si>
  <si>
    <t>0014917884</t>
  </si>
  <si>
    <t>2310 5TH ST</t>
  </si>
  <si>
    <t>WICHITA COUNTY JUVENILE JUSTICE</t>
  </si>
  <si>
    <t>1001 CALHOUN ST</t>
  </si>
  <si>
    <t>BULVERDE CREEK ELEMENTARY SCHOOL</t>
  </si>
  <si>
    <t>3839 CANYON PKWY</t>
  </si>
  <si>
    <t>2367</t>
  </si>
  <si>
    <t>CANYON RIDGE ELEMENTARY</t>
  </si>
  <si>
    <t>20522 STONE OAK PKWY</t>
  </si>
  <si>
    <t>6927</t>
  </si>
  <si>
    <t>WILDERNESS OAK ELEMENTARY SCHOOL</t>
  </si>
  <si>
    <t>21019 WILDERNESS OAK</t>
  </si>
  <si>
    <t>2633</t>
  </si>
  <si>
    <t>STEUBING RANCH ELEMENTARY SCHOOL</t>
  </si>
  <si>
    <t>5100 KNOLLCREEK</t>
  </si>
  <si>
    <t>5858</t>
  </si>
  <si>
    <t>PLANETARIUM</t>
  </si>
  <si>
    <t>SCANLAN OAKS  ELEMENTARY SCHOOL</t>
  </si>
  <si>
    <t>9000 CAMP SIENNA TRAIL</t>
  </si>
  <si>
    <t>3501 SSGT LUCIAN ADAMS BOULEVARD</t>
  </si>
  <si>
    <t>WILLIAM J. CLINTON ELEMENTARY</t>
  </si>
  <si>
    <t>0013041298</t>
  </si>
  <si>
    <t>39202 Mile 7 Road</t>
  </si>
  <si>
    <t>CORINA PENA ELEMENTARY</t>
  </si>
  <si>
    <t>0013041306</t>
  </si>
  <si>
    <t>4800 LIBERTY BLVD</t>
  </si>
  <si>
    <t>2045</t>
  </si>
  <si>
    <t>DR. JAVIER SAENZ MIDDLE SCHOOL</t>
  </si>
  <si>
    <t>0013041397</t>
  </si>
  <si>
    <t>39200 MILE 7 RD</t>
  </si>
  <si>
    <t>PALMVIEW HIGH SCHOOL</t>
  </si>
  <si>
    <t>0013041330</t>
  </si>
  <si>
    <t>3901 N LA HOMA</t>
  </si>
  <si>
    <t>0025228800</t>
  </si>
  <si>
    <t>3444 SCHOOL HOUSE DR</t>
  </si>
  <si>
    <t>7803</t>
  </si>
  <si>
    <t>RANDOLPH ELEMENTARY SCHOOL</t>
  </si>
  <si>
    <t>0013047972</t>
  </si>
  <si>
    <t>BUILDING 146</t>
  </si>
  <si>
    <t>SUMMERWOOD ELEMENTARY SCHOOL</t>
  </si>
  <si>
    <t>0012426789</t>
  </si>
  <si>
    <t>14000 SUMMERWOOD LAKES DRIVE</t>
  </si>
  <si>
    <t>77384</t>
  </si>
  <si>
    <t>OUIDA SPRINGER ELEMENTARY SCHOOL</t>
  </si>
  <si>
    <t>3025 LIMESTONE HILL LANE</t>
  </si>
  <si>
    <t>0013301056</t>
  </si>
  <si>
    <t>4825 ALPS DRIVE</t>
  </si>
  <si>
    <t>MARY TIPPIN ELEMENTARY</t>
  </si>
  <si>
    <t>0013301064</t>
  </si>
  <si>
    <t>6541 BEAR RIDGE</t>
  </si>
  <si>
    <t>TOM HICKS ELEMENTARY</t>
  </si>
  <si>
    <t>3651 COMPASS DR</t>
  </si>
  <si>
    <t>COYOTE RIDGE ELEMENTARY</t>
  </si>
  <si>
    <t>4520 MAUMEE DR</t>
  </si>
  <si>
    <t>1195</t>
  </si>
  <si>
    <t>SHADOW RIDGE MIDDLE</t>
  </si>
  <si>
    <t>2050 ABERDEEN RD</t>
  </si>
  <si>
    <t>LILLIE J JACKSON EARLY CHILDHOOD CENTER</t>
  </si>
  <si>
    <t>1651 S VALLEY PKWY</t>
  </si>
  <si>
    <t>KILLAM ELEMENTARY</t>
  </si>
  <si>
    <t>5315 FAIRFIELD DRIVE</t>
  </si>
  <si>
    <t>B FASKEN ELEMENTARY</t>
  </si>
  <si>
    <t>201 LINDENWOOD</t>
  </si>
  <si>
    <t>LAMAR BRUNI VERGARA MIDDLE</t>
  </si>
  <si>
    <t>0011890415</t>
  </si>
  <si>
    <t>1201B WEST BROWN STREET</t>
  </si>
  <si>
    <t>JOE E. MORENO ELEMENTARY SCHOOL</t>
  </si>
  <si>
    <t>620 E. CANINO ROAD</t>
  </si>
  <si>
    <t>COOK JR EL</t>
  </si>
  <si>
    <t>7115 LOCKWOOD</t>
  </si>
  <si>
    <t>RAY DAILY ELEMENTARY SCHOOL</t>
  </si>
  <si>
    <t>12909 BRIAR FOREST DRIVE</t>
  </si>
  <si>
    <t>HINES-CALDWELL ELEMENTARY SCHOOL</t>
  </si>
  <si>
    <t>5515 WEST OREM</t>
  </si>
  <si>
    <t>SCHOOL AT ST GEORGE PLACE</t>
  </si>
  <si>
    <t>5430 HIDALGO</t>
  </si>
  <si>
    <t>SNYDER PRIMARY</t>
  </si>
  <si>
    <t>3601 EL PASO</t>
  </si>
  <si>
    <t>STEVENS HIGH SCHOOL</t>
  </si>
  <si>
    <t>0013051776</t>
  </si>
  <si>
    <t>600 ELLISON NORTH</t>
  </si>
  <si>
    <t>0013030648</t>
  </si>
  <si>
    <t>9900 WILDHORSE PARKWAY</t>
  </si>
  <si>
    <t>WALNUT GROVE MIDDLE SCHOOL</t>
  </si>
  <si>
    <t>990 NORTH WALNUT GROVE ROAD</t>
  </si>
  <si>
    <t>CAROLYN G. BUCKHAIR ELEMENTARY</t>
  </si>
  <si>
    <t>13900 MAHAM ROAD</t>
  </si>
  <si>
    <t>DOLORES HUERTA ELEMENTARY SCHOOL</t>
  </si>
  <si>
    <t>0012045878</t>
  </si>
  <si>
    <t>3300 W LONG AVE</t>
  </si>
  <si>
    <t>THURGOOD MARSHALL ELEMENTARY</t>
  </si>
  <si>
    <t>9666 FERRIS BRANCH BLVD.</t>
  </si>
  <si>
    <t>SEMINARY HILLS ELEMENTARY SCHOOL</t>
  </si>
  <si>
    <t>0012057410</t>
  </si>
  <si>
    <t>5037 TOWNSEND DRIVE</t>
  </si>
  <si>
    <t>SLIDELL ELEMENTARY</t>
  </si>
  <si>
    <t>0013053848</t>
  </si>
  <si>
    <t xml:space="preserve">1 GREYHOUND LANE </t>
  </si>
  <si>
    <t>DECKER MIDDLE SCHOOL</t>
  </si>
  <si>
    <t>8104 DECKER LANE</t>
  </si>
  <si>
    <t>PRESIDENTIAL MEADOWS ELEMENTARY</t>
  </si>
  <si>
    <t>13252 GEORGE BUSH STREET</t>
  </si>
  <si>
    <t>BLAKE MANOR ELEMENTARY SCHOOL</t>
  </si>
  <si>
    <t>18010 BLAKE MANOR ROAD</t>
  </si>
  <si>
    <t>JIM BARNES MIDDLE SCHOOL</t>
  </si>
  <si>
    <t>1539 JOE CARRILLO</t>
  </si>
  <si>
    <t>PONDER JUNIOR HIGH SCHOOL</t>
  </si>
  <si>
    <t>501 SHAFFNER ST</t>
  </si>
  <si>
    <t>PUPIL PERSONNEL CENTER</t>
  </si>
  <si>
    <t>SPLENDORA HIGH SCHOOL</t>
  </si>
  <si>
    <t>23747 FM 2090</t>
  </si>
  <si>
    <t>0013048517</t>
  </si>
  <si>
    <t>8402 W. WILSON ROAD</t>
  </si>
  <si>
    <t>NEW PATHWAYS CENTER</t>
  </si>
  <si>
    <t>0013041413</t>
  </si>
  <si>
    <t>208 S F ST</t>
  </si>
  <si>
    <t>6463</t>
  </si>
  <si>
    <t>0013057930</t>
  </si>
  <si>
    <t>801 S PALM BLVD</t>
  </si>
  <si>
    <t>0012510913</t>
  </si>
  <si>
    <t>10415 FUQUA ST</t>
  </si>
  <si>
    <t>BYRON P.STEELE HIGH SCHOOL</t>
  </si>
  <si>
    <t>FM 1103</t>
  </si>
  <si>
    <t>LOS FRESNOS CISD DISC ALT ED CENTER</t>
  </si>
  <si>
    <t>33411 FM 1575</t>
  </si>
  <si>
    <t>STUDENT OPPORTUNITY CENTER</t>
  </si>
  <si>
    <t>6928 MAPLE ST</t>
  </si>
  <si>
    <t>3708</t>
  </si>
  <si>
    <t>WHEATLEY ALTERNATIVE LEARNING CENTER</t>
  </si>
  <si>
    <t>515 EAST AVE. D</t>
  </si>
  <si>
    <t>JACK ELEMENTARY SCHOOL</t>
  </si>
  <si>
    <t>0026152264</t>
  </si>
  <si>
    <t>1900 BALSAM GAP</t>
  </si>
  <si>
    <t>ROBERT C ZAMORA MIDDLE SCHOOL</t>
  </si>
  <si>
    <t>8638 LARKIA AVE</t>
  </si>
  <si>
    <t>BILL SYBERT SCHOOL</t>
  </si>
  <si>
    <t>0013698444</t>
  </si>
  <si>
    <t>11530 EDGEMERE</t>
  </si>
  <si>
    <t>LOMA VERDE ELEMENTARY</t>
  </si>
  <si>
    <t>0013698550</t>
  </si>
  <si>
    <t>12150 TED HOUGHTON DR.</t>
  </si>
  <si>
    <t>JOHN DRUGAN SCHOOL</t>
  </si>
  <si>
    <t>0013700539</t>
  </si>
  <si>
    <t>12451 PELLICANO DR</t>
  </si>
  <si>
    <t>WEST TEXAS TRAINING CENTER</t>
  </si>
  <si>
    <t>0025467762</t>
  </si>
  <si>
    <t>3501 N US HIGHWAY 67</t>
  </si>
  <si>
    <t>JOHN W AND MARGIE STIPES</t>
  </si>
  <si>
    <t>3100 CROSS TIMBERS DR</t>
  </si>
  <si>
    <t>4863</t>
  </si>
  <si>
    <t>SAN MARCOS HIGH SCHOOL</t>
  </si>
  <si>
    <t>2601 EAST MCCARTY LANE</t>
  </si>
  <si>
    <t>San Marcos</t>
  </si>
  <si>
    <t>Hays County</t>
  </si>
  <si>
    <t>NEIDIG ELEMENTARY SCHOOL</t>
  </si>
  <si>
    <t>13700 COUNTY LINE ROAD</t>
  </si>
  <si>
    <t>LAKEVIEW ELEMENTARY</t>
  </si>
  <si>
    <t>1800 WATERSIDE DRIVE</t>
  </si>
  <si>
    <t>MASON JUNIOR HIGH</t>
  </si>
  <si>
    <t>807 W. COLLEGE STREET</t>
  </si>
  <si>
    <t>SAVANNAH HEIGHTS INTERMEDIATE</t>
  </si>
  <si>
    <t>5040 SMITH ROAD</t>
  </si>
  <si>
    <t>WILLOW BEND ELEMENTARY</t>
  </si>
  <si>
    <t>8816 13TH ST</t>
  </si>
  <si>
    <t>TERRA VISTA MIDDLE SCHOOL</t>
  </si>
  <si>
    <t>1111 UPLAND AVE</t>
  </si>
  <si>
    <t>TOM E ELLISOR ELEMENTARY</t>
  </si>
  <si>
    <t>33040 OLD EGYPT ROAD</t>
  </si>
  <si>
    <t>MARY LILLARD INTERMEDIATE SCHOOL</t>
  </si>
  <si>
    <t>1301 N DAY MIAR RD</t>
  </si>
  <si>
    <t>JAMES COBLE MIDDLE SCHOOL</t>
  </si>
  <si>
    <t>1200 BALLWEG RD</t>
  </si>
  <si>
    <t>ANNA MAY DAULTON ELEMENTARY</t>
  </si>
  <si>
    <t>2607 N. GRAND PENINSULA DR</t>
  </si>
  <si>
    <t>75054</t>
  </si>
  <si>
    <t>CORA SPENCER ELEMENTARY</t>
  </si>
  <si>
    <t>3140 S. CAMINO LAGOS</t>
  </si>
  <si>
    <t>LEGACY HIGH SCHOOL</t>
  </si>
  <si>
    <t>1263 NORTH MAIN STREET</t>
  </si>
  <si>
    <t>MICHAEL L. GRIFFIN ELEMENTARY SCHOOL</t>
  </si>
  <si>
    <t>7950 S. FRY ROAD</t>
  </si>
  <si>
    <t>MIRABEAU LAMAR PERSONALIZED LEARNING CENTER</t>
  </si>
  <si>
    <t>121 E. DeZavala Drive</t>
  </si>
  <si>
    <t>TEXAS SERENITY ACADEMY</t>
  </si>
  <si>
    <t>Texas Serenity Academy</t>
  </si>
  <si>
    <t>0014574271</t>
  </si>
  <si>
    <t>8500 Sweetwater</t>
  </si>
  <si>
    <t>KIPP Academy Middle School</t>
  </si>
  <si>
    <t>KIPP Houston High School</t>
  </si>
  <si>
    <t>KIPP SHINE PREP</t>
  </si>
  <si>
    <t>KIPP 3D ACADEMY</t>
  </si>
  <si>
    <t>500 TIDWELL RD</t>
  </si>
  <si>
    <t>KIPP Explore Academy</t>
  </si>
  <si>
    <t>5402 LAWNDALE</t>
  </si>
  <si>
    <t>KIPP Spirit College Prep</t>
  </si>
  <si>
    <t>11000 SCOTT ST</t>
  </si>
  <si>
    <t>KIPP Liberation College Prep</t>
  </si>
  <si>
    <t>5400 MLK JR BLVD</t>
  </si>
  <si>
    <t>2700 West Eisenhower Street</t>
  </si>
  <si>
    <t>600 NORTH LAKE FORREST DRIVE</t>
  </si>
  <si>
    <t>JUDY RUCKER ELEMENTARY</t>
  </si>
  <si>
    <t>402 S CRAIG RD</t>
  </si>
  <si>
    <t>FOLSOM ELEMENTARY</t>
  </si>
  <si>
    <t>800 SOMERVILLE DR</t>
  </si>
  <si>
    <t>BRUCE JUNIOR HIGH</t>
  </si>
  <si>
    <t>111 BRUCE STREET</t>
  </si>
  <si>
    <t>1450 SE 4TH ST</t>
  </si>
  <si>
    <t>4449</t>
  </si>
  <si>
    <t>RONALD W REAGAN MIDDLE SCHOOL</t>
  </si>
  <si>
    <t>4616 BARDIN RD</t>
  </si>
  <si>
    <t>THURGOOD MARSHALL LEADERSHIP ACADEMY</t>
  </si>
  <si>
    <t>1160 W WARRIOR TRL</t>
  </si>
  <si>
    <t>8877</t>
  </si>
  <si>
    <t>WICHITA CHRISTIAN SCHOOL K-12</t>
  </si>
  <si>
    <t xml:space="preserve">WICHITA CHRISTIAN SCHOOL PRE K </t>
  </si>
  <si>
    <t>4729 NETA LANE</t>
  </si>
  <si>
    <t>MISD ATC</t>
  </si>
  <si>
    <t>3200 WEST CUTHBERT</t>
  </si>
  <si>
    <t>DAN POWELL EARLY LEARNING ACADEMY</t>
  </si>
  <si>
    <t>8875 OAK GROVE RD</t>
  </si>
  <si>
    <t>5135</t>
  </si>
  <si>
    <t>EMPOWERMENT HIGH SCHOOL</t>
  </si>
  <si>
    <t>RIVER ROAD HIGH SCHOOL</t>
  </si>
  <si>
    <t>0012640173</t>
  </si>
  <si>
    <t>101 W MOBLEY ST</t>
  </si>
  <si>
    <t>MARY LOU FISHER ELEMENTARY SCHOOL</t>
  </si>
  <si>
    <t>3430 BARRELL PASS</t>
  </si>
  <si>
    <t>MARTHA MEAD ELEMENTARY SCHOOL</t>
  </si>
  <si>
    <t>3803 MIDHORIZON DR</t>
  </si>
  <si>
    <t>2393</t>
  </si>
  <si>
    <t>WINN MURNIN ELEMENTARY SCHOOL</t>
  </si>
  <si>
    <t>9019 DUGAS</t>
  </si>
  <si>
    <t>CARL WANKE ELEMENTARY SCHOOL</t>
  </si>
  <si>
    <t>10419 OLD PRUE ROAD</t>
  </si>
  <si>
    <t>KREINHOP ELEMENTARY</t>
  </si>
  <si>
    <t>0025399734</t>
  </si>
  <si>
    <t>20820 ELLA BLVD</t>
  </si>
  <si>
    <t>SPING</t>
  </si>
  <si>
    <t>METZLER ELEMENTARY SCHOOL</t>
  </si>
  <si>
    <t>0025399023</t>
  </si>
  <si>
    <t>8500 WEST RAYFORD ROAD</t>
  </si>
  <si>
    <t>MCDOUGLE ELEMENTARY</t>
  </si>
  <si>
    <t>0025399320</t>
  </si>
  <si>
    <t>10410 KANSACK LANE</t>
  </si>
  <si>
    <t>ARMANDINA FARIAS ECC</t>
  </si>
  <si>
    <t>515 E. RITTENHOUSE</t>
  </si>
  <si>
    <t>GABRIELA MISTRAL ECC</t>
  </si>
  <si>
    <t>6203 JESSAMINE</t>
  </si>
  <si>
    <t>MARTIN LUTHER KING JR. ECC</t>
  </si>
  <si>
    <t>3930 W. FUQUA</t>
  </si>
  <si>
    <t>LAURENZO EARLY CHILDHOOD CTR</t>
  </si>
  <si>
    <t>205 N. DELMAR</t>
  </si>
  <si>
    <t>LIBERTY HS</t>
  </si>
  <si>
    <t>5407 GULFTON</t>
  </si>
  <si>
    <t>PREMIER HIGH SCHOOL OF PALMVIEW</t>
  </si>
  <si>
    <t>406 WEST VETERANS BOULEVARD</t>
  </si>
  <si>
    <t>PALMVIEW</t>
  </si>
  <si>
    <t>AMARILLO COLLEGIATE ACADEMY</t>
  </si>
  <si>
    <t>6000 SOUTH GEORGIA ST</t>
  </si>
  <si>
    <t>QUEST MIDDLE SCHOOL OF COPPELL</t>
  </si>
  <si>
    <t>1615 WEST BELT LINE ROAD</t>
  </si>
  <si>
    <t>HICKORY CREEK</t>
  </si>
  <si>
    <t>DAVID G. SANCHEZ ELEMENTARY</t>
  </si>
  <si>
    <t>0015493026</t>
  </si>
  <si>
    <t>1601 S MAIN STREET</t>
  </si>
  <si>
    <t>BLACKBURN ELEMENTARY</t>
  </si>
  <si>
    <t>2401 CONCORD</t>
  </si>
  <si>
    <t>CROSBY ELEMENTARY</t>
  </si>
  <si>
    <t>495 DIAMOND CREEK DRIVE</t>
  </si>
  <si>
    <t>WAKELAND HIGH SCHOOL</t>
  </si>
  <si>
    <t>10700 LEGACY DRIVE</t>
  </si>
  <si>
    <t>15250 ROLATER ROAD</t>
  </si>
  <si>
    <t>9865 GILLESPIE DRIVE</t>
  </si>
  <si>
    <t>SEM ELEMENTARY SCHOOL</t>
  </si>
  <si>
    <t>12721 HONEY GROVE DRIVE</t>
  </si>
  <si>
    <t>OGLE ELEMENTARY SCHOOL</t>
  </si>
  <si>
    <t>4200 BIG FORK TRAIL</t>
  </si>
  <si>
    <t>CORBELL ELEMENTARY SCHOOL</t>
  </si>
  <si>
    <t>11095 MONARCH DRIVE</t>
  </si>
  <si>
    <t>FOWLER MIDDLE SCHOOL</t>
  </si>
  <si>
    <t>3801 MCDERMOTT ROAD</t>
  </si>
  <si>
    <t>NEW FRONTIERS MIDDLE SCHOOL</t>
  </si>
  <si>
    <t>NEW FRONTIERS DISTRICT</t>
  </si>
  <si>
    <t>4018 S. PRESA ST</t>
  </si>
  <si>
    <t>CHET BURCHETT ELEMENTARY</t>
  </si>
  <si>
    <t>3366 JAMES LEO DRIVE</t>
  </si>
  <si>
    <t>MILTON COOPER ELEMENTARY</t>
  </si>
  <si>
    <t>18665 IMPERIAL VALLEY DRIVE</t>
  </si>
  <si>
    <t>JIM PLAIN ELEMENTARY SCHOOL</t>
  </si>
  <si>
    <t>501 SOUTH BROOK</t>
  </si>
  <si>
    <t>WILLIAM J WINKLEY ELEMENTARY SCHOOL</t>
  </si>
  <si>
    <t>2100 RAIN DANCE</t>
  </si>
  <si>
    <t>KNOX WILEY MIDDLE SCHOOL</t>
  </si>
  <si>
    <t>CR271 AND CR272</t>
  </si>
  <si>
    <t>WILLIAMSON  ELEMENTARY SCHOOL</t>
  </si>
  <si>
    <t>6720 NEW FOREST PARKWAY</t>
  </si>
  <si>
    <t>SCHOOL OF SCIENCE AND TECHNOLOGY</t>
  </si>
  <si>
    <t>0020723722</t>
  </si>
  <si>
    <t>1450 NE LOOP 410</t>
  </si>
  <si>
    <t>ATASCOCITA HIGH SCHOOL</t>
  </si>
  <si>
    <t>13300 WILL CLAYTON PARKWAY</t>
  </si>
  <si>
    <t>EAGLE SPRINGS ELEMENTARY SCHOOL</t>
  </si>
  <si>
    <t>12500 WILL CLAYTON PARKWAY</t>
  </si>
  <si>
    <t>PARK LAKES ELEMENTARY SCHOOL</t>
  </si>
  <si>
    <t>4400 WILSON ROAD</t>
  </si>
  <si>
    <t>SLOAN CREEK INTERMEDIATE SCHOOL</t>
  </si>
  <si>
    <t>440 COUNTRY CLUB RD</t>
  </si>
  <si>
    <t>FAIRVIEW</t>
  </si>
  <si>
    <t>LOVEJOY HIGH SCHOOL</t>
  </si>
  <si>
    <t>2350 ESTATES PARKWAY</t>
  </si>
  <si>
    <t>PRAIRILAND JUNIOR HIGH</t>
  </si>
  <si>
    <t>466 FM 196 S.</t>
  </si>
  <si>
    <t>LEE CATE CLASSROOMS</t>
  </si>
  <si>
    <t>2601 GODFREY</t>
  </si>
  <si>
    <t>MISSION EARLY COLLEGE HIGH SCHOOL</t>
  </si>
  <si>
    <t>0025217928</t>
  </si>
  <si>
    <t>10700 GATEWAY BLVD. EAST</t>
  </si>
  <si>
    <t>ELPASO</t>
  </si>
  <si>
    <t>SGT. ROBERTO ITUARTE ELEMENTARY</t>
  </si>
  <si>
    <t>0013699640</t>
  </si>
  <si>
    <t>12860 TIERRA SONORA DRIVE</t>
  </si>
  <si>
    <t>SPC. RAFAEL HERNANDO III MIDDLE SCHOOL</t>
  </si>
  <si>
    <t>0013700307</t>
  </si>
  <si>
    <t>3451 RICH BEEM BLVD</t>
  </si>
  <si>
    <t>SGT WILLIAM G HARRELL</t>
  </si>
  <si>
    <t>0000000000</t>
  </si>
  <si>
    <t>NORTH FM ROAD 491, MILE 8 1/2</t>
  </si>
  <si>
    <t>JAMES P. TERRY MIDDLE SCHOOL</t>
  </si>
  <si>
    <t>2351 EDWARDS CHURCH ROAD</t>
  </si>
  <si>
    <t>NITA PEARSON ELEMENTARY</t>
  </si>
  <si>
    <t>5201 NITA PEARSON DR</t>
  </si>
  <si>
    <t>8911</t>
  </si>
  <si>
    <t>KEYS ELEMENTARY</t>
  </si>
  <si>
    <t>0025217977</t>
  </si>
  <si>
    <t>205 BUFORD RD.</t>
  </si>
  <si>
    <t>GISD AEC</t>
  </si>
  <si>
    <t>2015 S COUNTRY CLUB RD</t>
  </si>
  <si>
    <t>RECOVERY EDUCATIONAL CAMPUS</t>
  </si>
  <si>
    <t>1109 10TH STREET</t>
  </si>
  <si>
    <t>HURSHEL ANTWINE SCHOOL</t>
  </si>
  <si>
    <t>0013700497</t>
  </si>
  <si>
    <t>3830 RICH BEEM BLVD.</t>
  </si>
  <si>
    <t>HOPE ACADEMY</t>
  </si>
  <si>
    <t>101 East Expressway 83</t>
  </si>
  <si>
    <t>LLOYD M BENTSEN ELEMENTARY</t>
  </si>
  <si>
    <t>3301 W MILE 3 RD</t>
  </si>
  <si>
    <t>5264</t>
  </si>
  <si>
    <t>LUCYLE COLLINS MIDDLE SCHOOL</t>
  </si>
  <si>
    <t>3651 SANTOS DR</t>
  </si>
  <si>
    <t>MARILYN JANICE MILLER ELEMENTARY SCHOOL</t>
  </si>
  <si>
    <t>5250 ESTRELLA DR</t>
  </si>
  <si>
    <t>SHADY SHORES ELEMENTARY</t>
  </si>
  <si>
    <t>300 DOBBS ROAD</t>
  </si>
  <si>
    <t>SHADY SHORES</t>
  </si>
  <si>
    <t>RUTLEDGE ELEMENTARY SCHOOL</t>
  </si>
  <si>
    <t>11501 STAKED PLAIN DRIVE</t>
  </si>
  <si>
    <t>LONGVIEW ISD PLANT SERVICES</t>
  </si>
  <si>
    <t>1111 E. YOUNG ST.</t>
  </si>
  <si>
    <t>VALLEY VIEW SOUTH ELEMENTARY SCHOOL</t>
  </si>
  <si>
    <t>900 S. MCCOLL ST</t>
  </si>
  <si>
    <t>EAST EARLY COLLEGE HIGH SCHOOL</t>
  </si>
  <si>
    <t>1102 TELEPHONE ROAD</t>
  </si>
  <si>
    <t>1309 LUKENBACK ST</t>
  </si>
  <si>
    <t>1050 WINDMILL FARMS BLVD</t>
  </si>
  <si>
    <t>RY STEM Scholars Academy ( BROWNSVILLE K-8)</t>
  </si>
  <si>
    <t>2255 NORTH CORIA</t>
  </si>
  <si>
    <t>ROCKWALL-HEATH HIGH SCHOOL</t>
  </si>
  <si>
    <t>801 LAURENCE DRIVE</t>
  </si>
  <si>
    <t>JO ANN FORD ELEMENTARY</t>
  </si>
  <si>
    <t>210 WOODLAKE DRIVE</t>
  </si>
  <si>
    <t>NAVARRO JUNIOR HIGH</t>
  </si>
  <si>
    <t>6450 NORTH STATE HWY 123</t>
  </si>
  <si>
    <t>LAURA BUSH ELEMENTARY SCHOOL</t>
  </si>
  <si>
    <t>9100 BLACKHAWK BLVD</t>
  </si>
  <si>
    <t>RICK SCHNEIDER MIDDLE SCHOOL</t>
  </si>
  <si>
    <t>8420 EASTHAVEN BLVD</t>
  </si>
  <si>
    <t>CARTER LOMAX MIDDLE SCHOOL</t>
  </si>
  <si>
    <t>1519 GENOA RED BLUFF RD</t>
  </si>
  <si>
    <t>ERNESTINE MILSTEAD MIDDLE SCHOOL</t>
  </si>
  <si>
    <t>338 GILPIN ST</t>
  </si>
  <si>
    <t>BLUE BONNET ELEMENTARY SCHOOL</t>
  </si>
  <si>
    <t>211 SOUTH MOCKINGBIRD</t>
  </si>
  <si>
    <t>1005 SPUR 191</t>
  </si>
  <si>
    <t>ROWE LANE ELEMENTARY SCHOOL</t>
  </si>
  <si>
    <t>3112 SPEIDEL DR</t>
  </si>
  <si>
    <t>MATTHEY MIDDLE SCHOOL</t>
  </si>
  <si>
    <t>20350 Red Forest Lane</t>
  </si>
  <si>
    <t>IDEA QUEST ACADEMY</t>
  </si>
  <si>
    <t>14001 N ROOTH RD</t>
  </si>
  <si>
    <t>4194</t>
  </si>
  <si>
    <t>IDEA QUEST COLLEGE PREP</t>
  </si>
  <si>
    <t>IDEA FRONTIER ACADEMY</t>
  </si>
  <si>
    <t>2800 S DAKOTA AVE</t>
  </si>
  <si>
    <t>IDEA FRONTIER COLLEGE PREPARATORY</t>
  </si>
  <si>
    <t>DR. PABLO PEREZ ELEMENTARY</t>
  </si>
  <si>
    <t>7801 N MAIN ST.</t>
  </si>
  <si>
    <t>BLANCA E. SANCHEZ ELEMENTARY</t>
  </si>
  <si>
    <t>2901 INCARNATE WORD</t>
  </si>
  <si>
    <t>KELLY LANE MIDDLE SCHOOL</t>
  </si>
  <si>
    <t>18900 FALCON POINTE</t>
  </si>
  <si>
    <t>PFUGERVILLE</t>
  </si>
  <si>
    <t>HIGHLAND PARK ELEMENTARY SCHOOL</t>
  </si>
  <si>
    <t>528 KINGSTON LACY</t>
  </si>
  <si>
    <t>IDEA ACADEMY (DONNA)</t>
  </si>
  <si>
    <t>401 S 1ST ST</t>
  </si>
  <si>
    <t>3055</t>
  </si>
  <si>
    <t>HASKELL JUNIOR HIGH SCHOOL</t>
  </si>
  <si>
    <t>4TH. &amp; MAIN</t>
  </si>
  <si>
    <t>PORT ARTHUR ALTERNATIVE CENTER</t>
  </si>
  <si>
    <t>1030 Dunbar Ave.</t>
  </si>
  <si>
    <t>Port Arthur</t>
  </si>
  <si>
    <t>MARLIN ISD ADMINISTRATION BUILDING</t>
  </si>
  <si>
    <t>Spicewood Park Elementary School</t>
  </si>
  <si>
    <t>11303 TILSON DR</t>
  </si>
  <si>
    <t>2955</t>
  </si>
  <si>
    <t>WALLACE B JEFFERSON MIDDLE SCHOOL</t>
  </si>
  <si>
    <t>10900 SHAENFIELD ROAD</t>
  </si>
  <si>
    <t>JULIE NEWTON AUE ELEMENTARY SCHOOL</t>
  </si>
  <si>
    <t>24750 BAYWATER STAGE</t>
  </si>
  <si>
    <t>RITA KAY DRIGGERS ELEMENTARY SCHOOL</t>
  </si>
  <si>
    <t>6901 SHADOW MIST</t>
  </si>
  <si>
    <t xml:space="preserve"> LOUISE CABANISS ELEMENTARY</t>
  </si>
  <si>
    <t>6080 MIRABELLA BLVD</t>
  </si>
  <si>
    <t>CAROL HOLT ELEMENTARY SCHOOL</t>
  </si>
  <si>
    <t>7321 LEDBETTER ROAD</t>
  </si>
  <si>
    <t>REACH CHARTER HS</t>
  </si>
  <si>
    <t>RAFAEL CANTU JR. HIGH SCHOOL</t>
  </si>
  <si>
    <t>5101 N STEWART RD.</t>
  </si>
  <si>
    <t>PALMHURST</t>
  </si>
  <si>
    <t>ESCOBAR-RIOS ELEMENTARY</t>
  </si>
  <si>
    <t>3505 N TROSPER RD</t>
  </si>
  <si>
    <t>KIPP DREAM PREP</t>
  </si>
  <si>
    <t>ROBERTSON ELEMENTARY SCHOOL</t>
  </si>
  <si>
    <t>2501 WOODLAKE PARKWAY</t>
  </si>
  <si>
    <t>MOONEYHAM ELEMENTARY SCHOOL</t>
  </si>
  <si>
    <t>2301 EDEN DRIVE</t>
  </si>
  <si>
    <t>4380 THRONE HALL DRIVE</t>
  </si>
  <si>
    <t>VICTORIA WALKER ELEMENTARY</t>
  </si>
  <si>
    <t>4711 SEABIRD STREET</t>
  </si>
  <si>
    <t>GOOSE CREEK MEMORIAL HIGH SCHOOL</t>
  </si>
  <si>
    <t>6001 EAST WALLISVILLE ROAD</t>
  </si>
  <si>
    <t>0015722242</t>
  </si>
  <si>
    <t>1210 HACKBERRY</t>
  </si>
  <si>
    <t>0016666737</t>
  </si>
  <si>
    <t>1301 N UTICA AVE</t>
  </si>
  <si>
    <t>ROY W ROBERTS ELEMENTARY SCHOOL</t>
  </si>
  <si>
    <t>0016666760</t>
  </si>
  <si>
    <t>7901 AVENUE P</t>
  </si>
  <si>
    <t>TALLY ELEMENTARY SCHOOL</t>
  </si>
  <si>
    <t>1840 GOAT CREEK PARKWAY</t>
  </si>
  <si>
    <t>CARMEN ANAYA ELEMENTARY</t>
  </si>
  <si>
    <t>1000 WEST DICKER ROAD</t>
  </si>
  <si>
    <t>FRANK ELEMENTARY</t>
  </si>
  <si>
    <t>0025399262</t>
  </si>
  <si>
    <t>9225 CRESCENT CLOVER DR</t>
  </si>
  <si>
    <t>8590</t>
  </si>
  <si>
    <t>BENIGNUS ELEMENTARY</t>
  </si>
  <si>
    <t>0025399148</t>
  </si>
  <si>
    <t>7225 ALVIN A KLEIN DR</t>
  </si>
  <si>
    <t>6912</t>
  </si>
  <si>
    <t>KRIMMEL INTERMEDIATE</t>
  </si>
  <si>
    <t>0025399403</t>
  </si>
  <si>
    <t>7070 FM 2920 RD</t>
  </si>
  <si>
    <t>VISTAS HIGH SCHOOL</t>
  </si>
  <si>
    <t>0025399445</t>
  </si>
  <si>
    <t>12550 BAMMEL NORTH HOUSTON ROAD</t>
  </si>
  <si>
    <t>MIDLAND HIGH YOUTH CENTER</t>
  </si>
  <si>
    <t>1001 W. ILLINOIS</t>
  </si>
  <si>
    <t>H. M. CARROLL ELEMENTARY</t>
  </si>
  <si>
    <t>10210 C. E. KING PARKWAY</t>
  </si>
  <si>
    <t>WILLIAM VELASQUEZ ELEMENTARY SCHOOL</t>
  </si>
  <si>
    <t>402 MACEK ROAD</t>
  </si>
  <si>
    <t>SEASHORE MIDDLE ACADEMY</t>
  </si>
  <si>
    <t>0020712196</t>
  </si>
  <si>
    <t>15437 S PADRE ISLAND DR</t>
  </si>
  <si>
    <t>HARRY SHIMOTSU ELEMENTARY SCHOOL</t>
  </si>
  <si>
    <t>1106 NORTH SHARY ROAD</t>
  </si>
  <si>
    <t>DONNA WERNECKE ELEMENTARY SCHOOL</t>
  </si>
  <si>
    <t>4500 DOVE AVENUE</t>
  </si>
  <si>
    <t>PREMIER HIGH SCHOOL OF ABILENE</t>
  </si>
  <si>
    <t>P.O. BOX 292730, 3161 SOUTH 23RD ST</t>
  </si>
  <si>
    <t>RAMIRO BARRERA MIDDLE SCHOOL</t>
  </si>
  <si>
    <t>0016944589</t>
  </si>
  <si>
    <t>258 North FM 649</t>
  </si>
  <si>
    <t>Rio Grande City</t>
  </si>
  <si>
    <t>RANCHO VERDE ELEMENTARY</t>
  </si>
  <si>
    <t xml:space="preserve">101 Rancho Alagre </t>
  </si>
  <si>
    <t>Elite Stem Primary Academy</t>
  </si>
  <si>
    <t>MAGNOLIA WEST HIGH SCHOOL</t>
  </si>
  <si>
    <t>42202 FM 1774</t>
  </si>
  <si>
    <t>WHARTON ELEMENTARY SCHOOL</t>
  </si>
  <si>
    <t>2100 NORTH FULTON STREET</t>
  </si>
  <si>
    <t>EARLY COLLEGE HIGH SCHOOL</t>
  </si>
  <si>
    <t>2510 PECAN BLDG R</t>
  </si>
  <si>
    <t>MEANS ELEMENTARY</t>
  </si>
  <si>
    <t>1204 E LOOP 499</t>
  </si>
  <si>
    <t>Roel and Celia R. Saenz Elementary</t>
  </si>
  <si>
    <t>0016944654</t>
  </si>
  <si>
    <t>310 Southgate Road</t>
  </si>
  <si>
    <t>HARMONY SCIENCE ACADEMY - FORT WORTH</t>
  </si>
  <si>
    <t>0020720652</t>
  </si>
  <si>
    <t>5651 WEST CREEK DRIVE</t>
  </si>
  <si>
    <t>UPLIFT PEAK PREPARATORY HIGH SCHOOL</t>
  </si>
  <si>
    <t>4600 BRYAN ST</t>
  </si>
  <si>
    <t>HARMONY SCIENCE ACADEMY - EL PASO</t>
  </si>
  <si>
    <t>0017008566</t>
  </si>
  <si>
    <t>9405 BETEL DRIVE</t>
  </si>
  <si>
    <t>HARMONY SCHOOL OF SCIENCE - AUSTIN</t>
  </si>
  <si>
    <t>0016940629</t>
  </si>
  <si>
    <t xml:space="preserve">11800 STONEHOLLOW DR </t>
  </si>
  <si>
    <t>SUITE 100</t>
  </si>
  <si>
    <t>5300 KNOLLCREEK</t>
  </si>
  <si>
    <t>9636 MESA DR</t>
  </si>
  <si>
    <t>KIPP SHARP COLLEGE PREP</t>
  </si>
  <si>
    <t>8430 WESTGLEN</t>
  </si>
  <si>
    <t>PAUL SAENZ JUNIOR HIGH SCHOOL</t>
  </si>
  <si>
    <t>1830 BASSE ROAD</t>
  </si>
  <si>
    <t>LOPEZ MIDDLE SCHOOL</t>
  </si>
  <si>
    <t>23103 HARDY OAK BLVD</t>
  </si>
  <si>
    <t>1953</t>
  </si>
  <si>
    <t>JOHNSON HIGH SCHOOL</t>
  </si>
  <si>
    <t>23203 BULVERDE RD</t>
  </si>
  <si>
    <t>HARMONY SCIENCE ACADEMY - WACO</t>
  </si>
  <si>
    <t>0020721031</t>
  </si>
  <si>
    <t>1900 N VALLEY MILLS DR</t>
  </si>
  <si>
    <t>HARMONY SCIENCE ACADEMY - BEAUMONT</t>
  </si>
  <si>
    <t>0020715025</t>
  </si>
  <si>
    <t>4055 CALDER AVE</t>
  </si>
  <si>
    <t>HARMONY SCIENCE ACADEMY - LUBBOCK</t>
  </si>
  <si>
    <t>0017059270</t>
  </si>
  <si>
    <t>3701 W Loop 289</t>
  </si>
  <si>
    <t>DR. DAVID C. WALKER INT.</t>
  </si>
  <si>
    <t>0017033218</t>
  </si>
  <si>
    <t>SCHELL ELEMENTARY SCHOOL</t>
  </si>
  <si>
    <t>5301 EAST RENNER ROAD</t>
  </si>
  <si>
    <t>RICKY BAILEY MIDDLE SCHOOL</t>
  </si>
  <si>
    <t>3377 JAMES C LEO DRIVE</t>
  </si>
  <si>
    <t>GINGER MCNABB ELEMENTARY SCHOOL</t>
  </si>
  <si>
    <t>743 EAST CYPRESSWOOD DRIVE</t>
  </si>
  <si>
    <t>WESTPHALIA ELEMENTARY</t>
  </si>
  <si>
    <t>WESTPHALIA JUNIOR HIGH</t>
  </si>
  <si>
    <t>PAT REYNOLDS ELEMENTARY</t>
  </si>
  <si>
    <t>3975 GLADERIDGE DRIVE</t>
  </si>
  <si>
    <t>DONNA LEWIS ELEMENTARY</t>
  </si>
  <si>
    <t>3230 SPEARS ROAD</t>
  </si>
  <si>
    <t>GLEN COUCH ELEMENTARY</t>
  </si>
  <si>
    <t>4349 WATERHOUSE</t>
  </si>
  <si>
    <t>JAMES BOWIE ELEMENTARY</t>
  </si>
  <si>
    <t>2200 CLAYTON STREET</t>
  </si>
  <si>
    <t>URSULA STEPHENS ELEMENTARY SCHOOL</t>
  </si>
  <si>
    <t>2715 FRY ROAD</t>
  </si>
  <si>
    <t>WOODCREEK ELEMENTARY SCHOOL</t>
  </si>
  <si>
    <t>1155 WOODCREEK BEND LANE</t>
  </si>
  <si>
    <t>EVANGELINA GARZA ELEM</t>
  </si>
  <si>
    <t>8731 NORTH DOFFIN ROAD</t>
  </si>
  <si>
    <t>DR. PALMIRA MENDIOLA ELEM</t>
  </si>
  <si>
    <t>6401 North Abram Rd</t>
  </si>
  <si>
    <t>JUAN DE DIOS SALINAS MIDDLE SCHOOL</t>
  </si>
  <si>
    <t>6101 N. Bentsen Palm Drive</t>
  </si>
  <si>
    <t>4675</t>
  </si>
  <si>
    <t>JUAREZ-LINCOLN HS</t>
  </si>
  <si>
    <t>7801 WEST MILE 7 ROAD</t>
  </si>
  <si>
    <t>BILL BURDEN ELEMENTARY</t>
  </si>
  <si>
    <t>315 STONEWALL PARKWAY</t>
  </si>
  <si>
    <t>NEGLEY ELEM. SCHOOL</t>
  </si>
  <si>
    <t>5940 MCNAUGHTON</t>
  </si>
  <si>
    <t>SCIENCE HALL ELEMENTARY SCHOOL</t>
  </si>
  <si>
    <t>1510 BEBEE ROAD</t>
  </si>
  <si>
    <t>CHAPA MIDDLE SCHOOL</t>
  </si>
  <si>
    <t>3311 DACY LANE</t>
  </si>
  <si>
    <t>11111 HARLEM ROAD</t>
  </si>
  <si>
    <t>16431 LEXINGTON BLVD.</t>
  </si>
  <si>
    <t>BAINES MIDDLE SCHOOL</t>
  </si>
  <si>
    <t>9000 SIENNA RANCH ROAD</t>
  </si>
  <si>
    <t>OAKLAND ELEMENTARY</t>
  </si>
  <si>
    <t>4455 WATERSIDE ESTATES DR.</t>
  </si>
  <si>
    <t>RIVER PLACE ELEMENTARY</t>
  </si>
  <si>
    <t>6500 SITIO DEL RIO BLVD</t>
  </si>
  <si>
    <t>78730</t>
  </si>
  <si>
    <t>GRANDVIEW HILLS ELEMENTARY</t>
  </si>
  <si>
    <t>12024 VISTA PARKE DRIVE</t>
  </si>
  <si>
    <t>4101 EAST SAM HOUSTON PARKWAY</t>
  </si>
  <si>
    <t>21700 VALLEY RANCH CROSSING DR</t>
  </si>
  <si>
    <t>5172</t>
  </si>
  <si>
    <t>SORTERS MILL ELEMENTARY</t>
  </si>
  <si>
    <t>23300 SORTERS ROAD</t>
  </si>
  <si>
    <t>DR. SUE A SHOOK ELEMENTARY SCHOOL</t>
  </si>
  <si>
    <t>0025217803</t>
  </si>
  <si>
    <t>13777 PASEO DEL ESTE BLVD.</t>
  </si>
  <si>
    <t>EASTLAKE HIGH SCHOOL</t>
  </si>
  <si>
    <t>0025217829</t>
  </si>
  <si>
    <t>13000 EMERALD PASS AVE.</t>
  </si>
  <si>
    <t>IDEA MISSION ACADEMY</t>
  </si>
  <si>
    <t>1600 S SCHUERBACH RD</t>
  </si>
  <si>
    <t>IDEA SAN BENITO ACADEMY</t>
  </si>
  <si>
    <t>2151 RUSSELL LN</t>
  </si>
  <si>
    <t>8969</t>
  </si>
  <si>
    <t>16600 FM 2854</t>
  </si>
  <si>
    <t>77316</t>
  </si>
  <si>
    <t>PETER E HYLAND</t>
  </si>
  <si>
    <t>906 DECKER DR</t>
  </si>
  <si>
    <t>RIVER PINES ELEMENTARY</t>
  </si>
  <si>
    <t>2400 COLD RIVER RD</t>
  </si>
  <si>
    <t>STERLING MIDDLE SCHOOL</t>
  </si>
  <si>
    <t>1131 WILSON ROAD</t>
  </si>
  <si>
    <t>CHESTER E. JORDAN ELEMENTARY SCHOOL</t>
  </si>
  <si>
    <t>0025217852</t>
  </si>
  <si>
    <t>13995 JASON CRANDALL DRIVE</t>
  </si>
  <si>
    <t>OPTIONS HIGH SCHOOL</t>
  </si>
  <si>
    <t>0025217910</t>
  </si>
  <si>
    <t>12380 PINE SPRINGS DR.</t>
  </si>
  <si>
    <t>4301 EAST BLVD</t>
  </si>
  <si>
    <t>OAK MEADOWS ELEMENTARY</t>
  </si>
  <si>
    <t>5600 DECKER LANE</t>
  </si>
  <si>
    <t>MANOR NEW TECH HIGH</t>
  </si>
  <si>
    <t>10323 US HWY 290 E</t>
  </si>
  <si>
    <t>BARBARA COCKRELL ELEMENTARY</t>
  </si>
  <si>
    <t>3500 MCHARD RD</t>
  </si>
  <si>
    <t>ADMINISTRATION BUILDING</t>
  </si>
  <si>
    <t>507 SOUTH ORIENT</t>
  </si>
  <si>
    <t>MAGNOLIA ELEMENTARY</t>
  </si>
  <si>
    <t>5350 MAGNOLIA</t>
  </si>
  <si>
    <t>ALEXANDER MS</t>
  </si>
  <si>
    <t>3001 OLD ALVIN ROAD</t>
  </si>
  <si>
    <t>MASSEY RANCH ELEMENTARY</t>
  </si>
  <si>
    <t>3900 MANVEL ROAD</t>
  </si>
  <si>
    <t>DR. MARIO RAMIREZ ELEMENTARY</t>
  </si>
  <si>
    <t>8001 Trophy Road</t>
  </si>
  <si>
    <t>HS/MS CAFETERIA</t>
  </si>
  <si>
    <t>507 S. ORIENT</t>
  </si>
  <si>
    <t>B. L. GRAY JUNIOR HIGH</t>
  </si>
  <si>
    <t>4400 SOUTH GLASSCOCK ROAD</t>
  </si>
  <si>
    <t>KIPP Austin College Preparatory School (Middle School)</t>
  </si>
  <si>
    <t>8004 Cameron Rd</t>
  </si>
  <si>
    <t>KIPP Austin Collegiate</t>
  </si>
  <si>
    <t>1101 MCDONWELL SCHOOL RD W</t>
  </si>
  <si>
    <t>7221</t>
  </si>
  <si>
    <t>CELIA HAYS ELEMENTARY SCHOOL</t>
  </si>
  <si>
    <t>1880 TANNERSON DRIVE</t>
  </si>
  <si>
    <t>SHARON SHANNON ELEMENTARY SCHOOL</t>
  </si>
  <si>
    <t>3130 FONTANNA BLVD</t>
  </si>
  <si>
    <t>MISSION ACADEMY</t>
  </si>
  <si>
    <t>9210 SOUTH PRESA STREET</t>
  </si>
  <si>
    <t>LEGGETT HIGH SCHOOL</t>
  </si>
  <si>
    <t xml:space="preserve">FM 942 EAST </t>
  </si>
  <si>
    <t>ROCKDALE INTERMEDIATE SCHOOL</t>
  </si>
  <si>
    <t>1338 WEST U. S. HIGHWAY 79</t>
  </si>
  <si>
    <t>KOUNTZE INTERMEDIATE SCHOOL</t>
  </si>
  <si>
    <t>CANYON POINTE ELEMENTARY SCHOOL</t>
  </si>
  <si>
    <t>13002 NORTHPOINTE BLVD</t>
  </si>
  <si>
    <t>Gunter Elementary School</t>
  </si>
  <si>
    <t>200 W. Elm St</t>
  </si>
  <si>
    <t>CARVER 6TH GRADE STEM- EAST CAMPUS</t>
  </si>
  <si>
    <t>DAEP</t>
  </si>
  <si>
    <t>DORA ROMERO ELEMENTARY SCHOOL</t>
  </si>
  <si>
    <t xml:space="preserve">9705 CAJUN BLVD </t>
  </si>
  <si>
    <t>LOS FRESNOS UNITED</t>
  </si>
  <si>
    <t xml:space="preserve">FM 803 </t>
  </si>
  <si>
    <t>Melissa High School</t>
  </si>
  <si>
    <t>3030 Milrany Lane</t>
  </si>
  <si>
    <t>3233 W. Fannin Road</t>
  </si>
  <si>
    <t>STERLING WEST SAN ANTONIO CAMPUS</t>
  </si>
  <si>
    <t xml:space="preserve">OneSchool Global NA </t>
  </si>
  <si>
    <t>3427 NORTHEAST PKWY</t>
  </si>
  <si>
    <t>PEGGY CARNAHAN ELEMENTARY SCHOOL</t>
  </si>
  <si>
    <t>6839 BABCOCK RD</t>
  </si>
  <si>
    <t>NORA FORESTER ELEMENTARY SCHOOL</t>
  </si>
  <si>
    <t>10726 ROUSSEAU</t>
  </si>
  <si>
    <t>EVELYN SCARBOROUGH ELEMENTARY SCHOOL</t>
  </si>
  <si>
    <t>12280 SILVER POINTE</t>
  </si>
  <si>
    <t>ROBERT L. VALE MIDDLE SCHOOL</t>
  </si>
  <si>
    <t>2120 ELLISON DR N</t>
  </si>
  <si>
    <t>LOUIS D. BRANDEIS HIGH SCHOOL</t>
  </si>
  <si>
    <t>13011 KYLE SEALE PKWY</t>
  </si>
  <si>
    <t>MCNEILL ELEMENTARY SCHOOL</t>
  </si>
  <si>
    <t>7300 MASON ROAD</t>
  </si>
  <si>
    <t>WERTHEIMER MIDDLE SCHOOL</t>
  </si>
  <si>
    <t>4240 FM 723</t>
  </si>
  <si>
    <t xml:space="preserve">UPLIFT SUMMIT INTERNATIONAL H S  </t>
  </si>
  <si>
    <t>1305 N CENTER ST</t>
  </si>
  <si>
    <t>UPLIFT WILLIAMS PREPARATORY H S</t>
  </si>
  <si>
    <t>0017122334</t>
  </si>
  <si>
    <t>1750 VICEROY DRIVE</t>
  </si>
  <si>
    <t>UPLIFT HAMPTON PREPARATORY HIGH SCHOOL</t>
  </si>
  <si>
    <t>0017122342</t>
  </si>
  <si>
    <t>8915 SOUTH HAMPTON</t>
  </si>
  <si>
    <t>5241 UNIVERSITY BOULEVARD</t>
  </si>
  <si>
    <t>KIPP Austin Academy of Arts &amp; Letters</t>
  </si>
  <si>
    <t>8509 FM 969 BUILDING 676</t>
  </si>
  <si>
    <t>KIPP Austin Comunidad</t>
  </si>
  <si>
    <t>Trevino Elementary School</t>
  </si>
  <si>
    <t>RETAMA ROAD AND EL DORA ROAD</t>
  </si>
  <si>
    <t>Kennedy Middle School</t>
  </si>
  <si>
    <t>HALL ACRES AND CAGE BLVD</t>
  </si>
  <si>
    <t>NEW HALE CENTER HIGH SCHOOL</t>
  </si>
  <si>
    <t>300 AVE. E</t>
  </si>
  <si>
    <t>WEST ORANGE-STARK ELEMENTARY</t>
  </si>
  <si>
    <t>2605 MARTIN LUTHER KING JR DR</t>
  </si>
  <si>
    <t>1776</t>
  </si>
  <si>
    <t>IDEA SAN JUAN COLLEGE PREP</t>
  </si>
  <si>
    <t>600 E SIOUX RD</t>
  </si>
  <si>
    <t>3491</t>
  </si>
  <si>
    <t>IDEA ALAMO ACADEMY</t>
  </si>
  <si>
    <t>325 FM 495</t>
  </si>
  <si>
    <t>6877</t>
  </si>
  <si>
    <t>IDEA PHARR ACADEMY</t>
  </si>
  <si>
    <t>600 E LAS MILPAS RD</t>
  </si>
  <si>
    <t>9864</t>
  </si>
  <si>
    <t>PERCY NEBLETT ELEMENTARY SCHOOL</t>
  </si>
  <si>
    <t>1505 GALLAGHER ROAD</t>
  </si>
  <si>
    <t>HENRY W. SORY ELEMENTARY SCHOOL</t>
  </si>
  <si>
    <t>120 SOUTH BINKLEY PARK DRIVE</t>
  </si>
  <si>
    <t>FALL CREEK ELEMENTARY</t>
  </si>
  <si>
    <t>14435 MESA ROAD</t>
  </si>
  <si>
    <t>Harry McKillop Elementary</t>
  </si>
  <si>
    <t>3509 Liberty Way</t>
  </si>
  <si>
    <t>GOLDEN RULE 101</t>
  </si>
  <si>
    <t>622 SUNNYSIDE AVE</t>
  </si>
  <si>
    <t>COCKRELL HILL</t>
  </si>
  <si>
    <t>WIELAND ELEMENTARY SCHOOL</t>
  </si>
  <si>
    <t>900 TUDOR HOUSE RD</t>
  </si>
  <si>
    <t>Cleveland</t>
  </si>
  <si>
    <t>TWO DIMENSIONS PREP-VETERANS</t>
  </si>
  <si>
    <t>12121 VETERANS MEMORIAL DR 39</t>
  </si>
  <si>
    <t>MARTHA AND JOSH MORRIS MATH AND ENGINEERING</t>
  </si>
  <si>
    <t>4826 UNIVERSITY PARK</t>
  </si>
  <si>
    <t>KIPP Peace Elementary</t>
  </si>
  <si>
    <t>KIPP Zenith Academy</t>
  </si>
  <si>
    <t>7820 HELEN OF TROY DRIVE</t>
  </si>
  <si>
    <t>RICE JUNIOR HIGH</t>
  </si>
  <si>
    <t>1093 RAIDER DRIVE</t>
  </si>
  <si>
    <t>STANTON SMITH ELEMENTARY</t>
  </si>
  <si>
    <t>500 ZAVALA TRAIL</t>
  </si>
  <si>
    <t>VAN MIDDLE SCHOOL</t>
  </si>
  <si>
    <t>14300 STATE HIGHWAY 110</t>
  </si>
  <si>
    <t>MELVIN AND DELZIE HARPER ELEMENTARY</t>
  </si>
  <si>
    <t>8080 CR 398</t>
  </si>
  <si>
    <t>GAINSVILLE HIGH SCHOOL</t>
  </si>
  <si>
    <t>2201 S I-35</t>
  </si>
  <si>
    <t>MHS NORTH ATHLETIC FIELD HOUSE</t>
  </si>
  <si>
    <t>LOUISE JUNIOR HIGH SCHOOL</t>
  </si>
  <si>
    <t>SSGT LUCIAN ADAMS ELEMENTARY SCHOOL</t>
  </si>
  <si>
    <t>5701 9TH AVE</t>
  </si>
  <si>
    <t>77462</t>
  </si>
  <si>
    <t>NEW BOSTON DAEP</t>
  </si>
  <si>
    <t>700 NORTH BOWIE</t>
  </si>
  <si>
    <t>LASARA HIGH SCHOOL</t>
  </si>
  <si>
    <t xml:space="preserve">11932 JONES STREET  </t>
  </si>
  <si>
    <t>Family Connection - Child Development Center</t>
  </si>
  <si>
    <t>1611 E North Street</t>
  </si>
  <si>
    <t>MORTON RANCH ELEMENTARY SCHOOL</t>
  </si>
  <si>
    <t>2502 MASON ROAD</t>
  </si>
  <si>
    <t>BONNIE HOLLAND ELEMENTARY SCHOOL</t>
  </si>
  <si>
    <t>23720 SEVEN MEADOWS PARKWAY</t>
  </si>
  <si>
    <t>CARDIFF JUNIOR HIGH SCHOOL</t>
  </si>
  <si>
    <t>3900 DAYFLOWER DRIVE</t>
  </si>
  <si>
    <t>WOODCREEK JUNIOR HIGH</t>
  </si>
  <si>
    <t>1801 WOODCREEK BEND LANE</t>
  </si>
  <si>
    <t>I SCHOOL HIGH OF LEWISVILLE</t>
  </si>
  <si>
    <t>1800 LAKEWAY DRIVE</t>
  </si>
  <si>
    <t xml:space="preserve">Vista Academy of Willis </t>
  </si>
  <si>
    <t>202 THOMASON STREET</t>
  </si>
  <si>
    <t>PREMIER HIGH SCHOOL OF SAN JUAN</t>
  </si>
  <si>
    <t xml:space="preserve">1202 EAST BUSINESS HWY 83 </t>
  </si>
  <si>
    <t xml:space="preserve">PREMIER HIGH SCHOOL OF EL PASO WEST </t>
  </si>
  <si>
    <t>1035 BELVIDERE SUITE 116</t>
  </si>
  <si>
    <t xml:space="preserve">Vista Academy of Garland </t>
  </si>
  <si>
    <t>3024 ANITA DRIVE</t>
  </si>
  <si>
    <t>JOHN AND POLLY TOWNLEY ELEMENTARY</t>
  </si>
  <si>
    <t>2200 MCPHERSON RD</t>
  </si>
  <si>
    <t>9538</t>
  </si>
  <si>
    <t>POTH INDEPENDENT SCHOOL DISTRICT OFFICE</t>
  </si>
  <si>
    <t>MARGARET L. FELTY ELEMENTARY</t>
  </si>
  <si>
    <t>231 PARK PLACE BLVD</t>
  </si>
  <si>
    <t>ROBBIE E. HOWARD JUNIOR HIGH</t>
  </si>
  <si>
    <t>265 BROADHEAD RD</t>
  </si>
  <si>
    <t>PINE VALLEY MIDDLE SCHOOL</t>
  </si>
  <si>
    <t>0014147201</t>
  </si>
  <si>
    <t>22784 US HWY 59.</t>
  </si>
  <si>
    <t>4300 COLUMBUS DR</t>
  </si>
  <si>
    <t>PRESS ELEMENTARY SCHOOL</t>
  </si>
  <si>
    <t>4101 SHAWNEE DR</t>
  </si>
  <si>
    <t>COCKRILL MIDDLE SCHOOL</t>
  </si>
  <si>
    <t>1351 N HARDIN RD</t>
  </si>
  <si>
    <t>CARROLLTON CLASSICAL ACADEMY</t>
  </si>
  <si>
    <t>2400 NORTH JOSEY LANE</t>
  </si>
  <si>
    <t>PREMIER HIGH SCHOOL OF NORTH AUSTIN</t>
  </si>
  <si>
    <t>1835-A KRAMER LANE SUITE 600</t>
  </si>
  <si>
    <t>BLANCO VISTA</t>
  </si>
  <si>
    <t>2951 BLANCO VISTA</t>
  </si>
  <si>
    <t>CAMINO REAL</t>
  </si>
  <si>
    <t>2200 ROHDE ROAD</t>
  </si>
  <si>
    <t>NIEDERWALD</t>
  </si>
  <si>
    <t>LARUE MILLER ELEMENTARY</t>
  </si>
  <si>
    <t>2800 SUDITH LANE</t>
  </si>
  <si>
    <t>MARY AUSTIN HOLLEY ELEMENTARY</t>
  </si>
  <si>
    <t>16655 BISSONNET</t>
  </si>
  <si>
    <t>ROSA PARKS ELEMENTARY SCHOOL</t>
  </si>
  <si>
    <t>19101 CHIMNEY ROCK ROAD</t>
  </si>
  <si>
    <t>CORNERSTONE ELEMENTARY SCHOOL</t>
  </si>
  <si>
    <t>1802 CHATHAM AVENUE</t>
  </si>
  <si>
    <t>DAVID CROCKETT MIDDLE  SCHOOL</t>
  </si>
  <si>
    <t>19001 BEECHNUT</t>
  </si>
  <si>
    <t>DR. LYNNE ARMSTRONG ELEMENTARY</t>
  </si>
  <si>
    <t>3440 INDEPENDENCE BLVD</t>
  </si>
  <si>
    <t>JAN SCHIFF ELEMENTARY</t>
  </si>
  <si>
    <t>7400 DISCOVERY LANE</t>
  </si>
  <si>
    <t>SOUTH TEXAS ISD PREPARATORY ACADEMY</t>
  </si>
  <si>
    <t>SOUTH SUGAR ROAD</t>
  </si>
  <si>
    <t>Malcolm Rector Technical High School</t>
  </si>
  <si>
    <t>6003 NORTH ST</t>
  </si>
  <si>
    <t>1377</t>
  </si>
  <si>
    <t>PFC MARIO YBARRA ELEMENATRY</t>
  </si>
  <si>
    <t>1800 EAST MILE 10 NORTH</t>
  </si>
  <si>
    <t>BARRETT STATION HEAD START</t>
  </si>
  <si>
    <t>11901 MULBERRY ST</t>
  </si>
  <si>
    <t>COMPTON HEAD START</t>
  </si>
  <si>
    <t>9720 Spalding</t>
  </si>
  <si>
    <t>COOLWOOD HEAD START</t>
  </si>
  <si>
    <t>767 COOLWOOD DR.</t>
  </si>
  <si>
    <t>FIFTH WARD HEAD START</t>
  </si>
  <si>
    <t>4014 MARKET ST.</t>
  </si>
  <si>
    <t>HUMBLE HEAD START</t>
  </si>
  <si>
    <t xml:space="preserve">130 Atascocita Rd. </t>
  </si>
  <si>
    <t>JD WALKER HEAD START</t>
  </si>
  <si>
    <t>7613A WADE RD.</t>
  </si>
  <si>
    <t>LA PORTE HEAD START</t>
  </si>
  <si>
    <t>927 SOUTH 1ST ST.</t>
  </si>
  <si>
    <t>PUGH HEAD START</t>
  </si>
  <si>
    <t>1042 HENKE</t>
  </si>
  <si>
    <t>SHEFFIELD HEAD START</t>
  </si>
  <si>
    <t xml:space="preserve">14300 Wallisville Rd. </t>
  </si>
  <si>
    <t>TIDWELL HEAD START</t>
  </si>
  <si>
    <t>8302 JOHN RALSTON RD</t>
  </si>
  <si>
    <t>PUSTER ELEMENTARY SCHOOL</t>
  </si>
  <si>
    <t>856 STODDARD RD</t>
  </si>
  <si>
    <t>ROYAL HIGH SCHOOL</t>
  </si>
  <si>
    <t>34499 ROYAL ROAD</t>
  </si>
  <si>
    <t>ROYAL EARLY CHILDHOOD CENTER</t>
  </si>
  <si>
    <t>2300 DURKIN ROAD</t>
  </si>
  <si>
    <t>Tornillo High School</t>
  </si>
  <si>
    <t>430-D Oil Mill Rd.</t>
  </si>
  <si>
    <t>FOSSUM MIDDLE SCHOOL</t>
  </si>
  <si>
    <t>7800 N WARE RD</t>
  </si>
  <si>
    <t>LUCILE MCKEE HENDRICKS ELEMENTARY</t>
  </si>
  <si>
    <t>3900 GOLDCREST</t>
  </si>
  <si>
    <t>2500 GALVESTON</t>
  </si>
  <si>
    <t>COLLINS PARR ELEMENTARY</t>
  </si>
  <si>
    <t>609 LABBE AVENUE</t>
  </si>
  <si>
    <t>GATEWAY</t>
  </si>
  <si>
    <t>TOOL ELEMENTARY</t>
  </si>
  <si>
    <t>1201 SOUTH TOOL DRIVE</t>
  </si>
  <si>
    <t>TOOL</t>
  </si>
  <si>
    <t>VALLEY VIEW 5TH GRADE SCHOOL</t>
  </si>
  <si>
    <t>9701 SOUTH JACKSON ROAD</t>
  </si>
  <si>
    <t>MARGARET TAYLOR SMITH INTERMEDIATE</t>
  </si>
  <si>
    <t>1750 IRON GATE BLVD</t>
  </si>
  <si>
    <t>6720</t>
  </si>
  <si>
    <t>FORNEY HIGH SCHOOL NORTH</t>
  </si>
  <si>
    <t>6170 N. Falcon Way</t>
  </si>
  <si>
    <t>NELL HILL RHEA INTERMEDIATE</t>
  </si>
  <si>
    <t>250 MONITOR DR</t>
  </si>
  <si>
    <t>9402</t>
  </si>
  <si>
    <t>PARKSIDE ELEMENTARY</t>
  </si>
  <si>
    <t>301 GARNER PARK DR</t>
  </si>
  <si>
    <t>WESTSIDE ELEMENTARY</t>
  </si>
  <si>
    <t>300 RYAN JORDAN LANE</t>
  </si>
  <si>
    <t>ROUSE HIGH SCHOOL</t>
  </si>
  <si>
    <t>1501 CR271</t>
  </si>
  <si>
    <t>JAMES E MITCHELL ELEMENTARY</t>
  </si>
  <si>
    <t>1601 ROCKRIDE LN</t>
  </si>
  <si>
    <t>PROGRESO ELEMENTARY</t>
  </si>
  <si>
    <t xml:space="preserve">1401 BUSINESS FM 1015  </t>
  </si>
  <si>
    <t>GATEWAY HIGH SCHOOL</t>
  </si>
  <si>
    <t>4100 ZEPHYR ROAD</t>
  </si>
  <si>
    <t>GATEWAY MIDDLE SCHOOL</t>
  </si>
  <si>
    <t>1307 GOWEN STREET</t>
  </si>
  <si>
    <t>NEW HOPE HIGH SCHOOL</t>
  </si>
  <si>
    <t>401 S WEST ST.</t>
  </si>
  <si>
    <t>FALLS CAREER HIGH SCHOOL</t>
  </si>
  <si>
    <t>1800 Colt Circle</t>
  </si>
  <si>
    <t>NYOS CHARTER SCHOOL</t>
  </si>
  <si>
    <t>NYOS CHARTER SCHOOLS</t>
  </si>
  <si>
    <t>0020290557</t>
  </si>
  <si>
    <t>12301 N LAMAR</t>
  </si>
  <si>
    <t>LIZZIE BURGES ALTERNATIVE</t>
  </si>
  <si>
    <t>225 NORTH SAUNDERS</t>
  </si>
  <si>
    <t>7817 GRAND MISSION BOULEVARD</t>
  </si>
  <si>
    <t>HERITAGE ROSE ELEMENTARY</t>
  </si>
  <si>
    <t>636 GLENDALE LAKES DR</t>
  </si>
  <si>
    <t>PEBBLE HILLS HIGH SCHOOL</t>
  </si>
  <si>
    <t>0025217787</t>
  </si>
  <si>
    <t>14400 PEBBLE HILLS BLVD.</t>
  </si>
  <si>
    <t>THE RHODES SCHOOL</t>
  </si>
  <si>
    <t>WILLIAM E. WYLIE ELEMENTARY</t>
  </si>
  <si>
    <t>1735 HIGHWAY 259 SOUTH</t>
  </si>
  <si>
    <t>5800 LEGACY DRIVE</t>
  </si>
  <si>
    <t>LONE STAR HIGH SCHOOL</t>
  </si>
  <si>
    <t>2606 Panther Creek Parkway</t>
  </si>
  <si>
    <t>HERITAGE HIGH SCHOOL</t>
  </si>
  <si>
    <t>14040 EL DORADO PARKWAY</t>
  </si>
  <si>
    <t>EARLY CHILDHOOD SCHOOL</t>
  </si>
  <si>
    <t>10330 RED CEDAR DRIVE</t>
  </si>
  <si>
    <t>BILLIE STEVENSON ELEMENTARY SCHOOL</t>
  </si>
  <si>
    <t>636 STEVENSON DR</t>
  </si>
  <si>
    <t>FATE</t>
  </si>
  <si>
    <t>5811</t>
  </si>
  <si>
    <t>MENDEZ ELEMENTARY SCHOOL</t>
  </si>
  <si>
    <t>1805 PETER GARZA DRIVE</t>
  </si>
  <si>
    <t>GOODNIGHT MIDDLE SCHOOL</t>
  </si>
  <si>
    <t>1301 N. STATE HWY. 123</t>
  </si>
  <si>
    <t>JOHN A. BAKER ELEMENTARY SCHOOL</t>
  </si>
  <si>
    <t>3125 BLUEWOOD DR</t>
  </si>
  <si>
    <t>BUTTERFIELD ES</t>
  </si>
  <si>
    <t>291 INDIAN LANE</t>
  </si>
  <si>
    <t>SIXTH GRADE CENTER</t>
  </si>
  <si>
    <t>508 NORTH 7TH STREET</t>
  </si>
  <si>
    <t>MAGNOLIA PARKWAY ELEMENTARY</t>
  </si>
  <si>
    <t>11747 FM 1488</t>
  </si>
  <si>
    <t>CREEKSIDE FOREST ELEMENTARY</t>
  </si>
  <si>
    <t>5949 CREEKSIDE FOREST</t>
  </si>
  <si>
    <t>SENDERA RANCH ELEMENTARY SCHOOL</t>
  </si>
  <si>
    <t>1216 DIAMOND BACK LANE</t>
  </si>
  <si>
    <t>O.A. PETERSON ELEMENTARY SCHOOL</t>
  </si>
  <si>
    <t>2000 WINTER HAWK DR</t>
  </si>
  <si>
    <t>BYRON NELSON HIGH SCHOOL</t>
  </si>
  <si>
    <t>2775 BOBCAT BLVD</t>
  </si>
  <si>
    <t>5100 El Campo</t>
  </si>
  <si>
    <t>SCHLATHER INTERMEDIATE SCHOOL</t>
  </si>
  <si>
    <t>230 ELAINE S SCHLATHER PKWY</t>
  </si>
  <si>
    <t>BASSWOOD ELEMENTARY SCHOOL</t>
  </si>
  <si>
    <t>3100 CLAY MOUNTAIN TRAIL</t>
  </si>
  <si>
    <t>CAPROCK ELEMENTARY SCHOOL</t>
  </si>
  <si>
    <t>12301 GREY TWIG DR</t>
  </si>
  <si>
    <t>5597</t>
  </si>
  <si>
    <t>SCOTLAND PARK ELEMENTARY</t>
  </si>
  <si>
    <t>0014917777</t>
  </si>
  <si>
    <t>1415 N 5TH ST</t>
  </si>
  <si>
    <t xml:space="preserve">SOUTHERN HILLS ELEMENTARY </t>
  </si>
  <si>
    <t>3920 ARMORY RD</t>
  </si>
  <si>
    <t>OAKRIDGE ELEMENTARY</t>
  </si>
  <si>
    <t>6514 68th ST</t>
  </si>
  <si>
    <t>KIPP Polaris Academy For Boys</t>
  </si>
  <si>
    <t>KIPP Sharpstown College Preparatory</t>
  </si>
  <si>
    <t>8440 WESTPARK DR</t>
  </si>
  <si>
    <t>350 COATES DR.</t>
  </si>
  <si>
    <t>LUNDY ELEMENTARY SCHOOL</t>
  </si>
  <si>
    <t>6201 HIGH RIDGE DR.</t>
  </si>
  <si>
    <t>4750 W. ELLERTHORPE AVENUE</t>
  </si>
  <si>
    <t>TOM LEA ELEMENTARY</t>
  </si>
  <si>
    <t>4851 MARCUS URIBE DRIVE</t>
  </si>
  <si>
    <t>TRANSMOUNTAIN EARLY COLLEGE HIGH SCHOOL</t>
  </si>
  <si>
    <t>9570 GATEWAY BLVD N</t>
  </si>
  <si>
    <t>HARMONY SCIENCE ACADEMY - BROWNSVILLE</t>
  </si>
  <si>
    <t>0020720991</t>
  </si>
  <si>
    <t>1124 CENTRAL BLVD</t>
  </si>
  <si>
    <t>HARMONY SCIENCE ACADEMY - BRYAN</t>
  </si>
  <si>
    <t>0020720066</t>
  </si>
  <si>
    <t>2031 S. TEXAS AVE</t>
  </si>
  <si>
    <t>HARMONY SCIENCE ACADEMY - GRAND PRAIRIE</t>
  </si>
  <si>
    <t>0020720694</t>
  </si>
  <si>
    <t>HARMONY SCHOOL OF INNOVATION - HOUSTON</t>
  </si>
  <si>
    <t>0021580485</t>
  </si>
  <si>
    <t>9421 W. SAM HOUSTON PKWY</t>
  </si>
  <si>
    <t>HARMONY SCIENCE ACADEMY - SUGAR LAND</t>
  </si>
  <si>
    <t>0020720587</t>
  </si>
  <si>
    <t>13415 W. BELFORT</t>
  </si>
  <si>
    <t>HARMONY SCIENCE ACADEMY - LAREDO</t>
  </si>
  <si>
    <t>0020721007</t>
  </si>
  <si>
    <t>4401 SAN FRANCISCO AVE</t>
  </si>
  <si>
    <t>SCHOOL OF SCIENCE AND TECHNOLOGY-DISCOVERY</t>
  </si>
  <si>
    <t>RIVERWALK EDUCATION FOUNDATION, INC.</t>
  </si>
  <si>
    <t>0020055133</t>
  </si>
  <si>
    <t>5707 BANDERA RD</t>
  </si>
  <si>
    <t>LEON VALLEY</t>
  </si>
  <si>
    <t xml:space="preserve">Kingsland School </t>
  </si>
  <si>
    <t>ORENDA CHARTER SCHOOLS</t>
  </si>
  <si>
    <t>108 E MAIN ST</t>
  </si>
  <si>
    <t>Nolan Creek School</t>
  </si>
  <si>
    <t xml:space="preserve">2951 Williams Dr </t>
  </si>
  <si>
    <t xml:space="preserve">Georgetown </t>
  </si>
  <si>
    <t>NEW HORIZONS SCHOOL</t>
  </si>
  <si>
    <t>850 HIGHWAY 574 WEST</t>
  </si>
  <si>
    <t>KIPP Intrepid Preparatory School</t>
  </si>
  <si>
    <t>9616 MESA DR</t>
  </si>
  <si>
    <t>JOHN HOFFMAN ELEMENTARY SCHOOL</t>
  </si>
  <si>
    <t>12118 VOLUNTEER PKWY</t>
  </si>
  <si>
    <t>5039</t>
  </si>
  <si>
    <t>CHARLES L. KUENTZ, JR ELEMENTARY SCHOOL</t>
  </si>
  <si>
    <t>12303 LESLIE ROAD</t>
  </si>
  <si>
    <t>RALPH LANGLEY ELEMENTARY SCHOOL</t>
  </si>
  <si>
    <t>600 STEVENS PARKWAY</t>
  </si>
  <si>
    <t>HECTOR P. GARCIA MIDDLE SCHOOL</t>
  </si>
  <si>
    <t>14900 KYLE SEALE PKWY</t>
  </si>
  <si>
    <t>3362</t>
  </si>
  <si>
    <t>ISAACS EARLY CHILDHOOD SCHOOL</t>
  </si>
  <si>
    <t>3400 EAST PARKER ROAD</t>
  </si>
  <si>
    <t>KILLIAN MIDDLE SCHOOL</t>
  </si>
  <si>
    <t>2561 FM 544</t>
  </si>
  <si>
    <t>HITCHCOCK PRIMARY SCHOOL</t>
  </si>
  <si>
    <t>5901 FM 2004</t>
  </si>
  <si>
    <t>Robert F. Hunt Elementary School</t>
  </si>
  <si>
    <t>11150 State Hwy 154 East</t>
  </si>
  <si>
    <t>AGRICULTURAL SCIENCE FACILITY</t>
  </si>
  <si>
    <t>8312 JOHN MARTIN ROAD</t>
  </si>
  <si>
    <t>TAYLOR CREEK ELEMENTARY SCHOOL</t>
  </si>
  <si>
    <t>2096 BIG DIVIDE ROAD</t>
  </si>
  <si>
    <t>CISNEROS PRE-KINDERGARTEN SCHOOL</t>
  </si>
  <si>
    <t>2826 S FIFTH ST</t>
  </si>
  <si>
    <t>3122</t>
  </si>
  <si>
    <t>LIBERTY GROVE ELEMENTARY SCHOOL</t>
  </si>
  <si>
    <t>10201 LIBERTY GROVE RD</t>
  </si>
  <si>
    <t>2391</t>
  </si>
  <si>
    <t>GEORGE WASHINGTON CARVER ELEMENTARY SCHOOL</t>
  </si>
  <si>
    <t>2200 WYNN JOYCE RD</t>
  </si>
  <si>
    <t>PARSONS PRE-K CENTER</t>
  </si>
  <si>
    <t>2202 RICHOAK DR</t>
  </si>
  <si>
    <t>GRAND PRAIRIE FINE ARTS ACADEMY</t>
  </si>
  <si>
    <t>102 GOPHER BLVD</t>
  </si>
  <si>
    <t>GRAND PRAIRIE COLLEGIATE INSTITUTE</t>
  </si>
  <si>
    <t>MIKE MOSELEY ELEMENTARY SCHOOL</t>
  </si>
  <si>
    <t>1851 W CAMP WISDOM RD</t>
  </si>
  <si>
    <t>2286</t>
  </si>
  <si>
    <t>4018 SOUTH PRESA</t>
  </si>
  <si>
    <t>OAK POINT ELEMENTARY</t>
  </si>
  <si>
    <t>401 SHAHAN PRAIRIE</t>
  </si>
  <si>
    <t>OAK POINT</t>
  </si>
  <si>
    <t>CROSSWINDS HIGH SCHOOL</t>
  </si>
  <si>
    <t>1100 N CARRIER PKWY</t>
  </si>
  <si>
    <t>3364</t>
  </si>
  <si>
    <t xml:space="preserve">DENTON CREEK </t>
  </si>
  <si>
    <t>3505 HAYNES ROAD</t>
  </si>
  <si>
    <t>K GRANGER ELEMENTARY SCHOOL</t>
  </si>
  <si>
    <t>12771 SARATOGA SPRINGS CIR</t>
  </si>
  <si>
    <t>9425</t>
  </si>
  <si>
    <t>MABANK INTERMEDIATE SCHOOL</t>
  </si>
  <si>
    <t>513 N. THIRD ST</t>
  </si>
  <si>
    <t>ANNETTE PERRY ELEMENTARY SCHOOL</t>
  </si>
  <si>
    <t>1261 SOUTH MAIN STREET</t>
  </si>
  <si>
    <t>ASA LOW INTERMEDIATE SCHOOL</t>
  </si>
  <si>
    <t>1526 NORTH WALNUT CREEK DRIVE</t>
  </si>
  <si>
    <t>LINDA JOBE MIDDLE SCHOOL</t>
  </si>
  <si>
    <t>2491 GERTIE BARRETT ROAD</t>
  </si>
  <si>
    <t>RGV YOUTH RECOVERY HOME CAMPUS</t>
  </si>
  <si>
    <t>29783 Rangerville Road</t>
  </si>
  <si>
    <t>LUBBOCK-COOPER WEST ELEMENTARY</t>
  </si>
  <si>
    <t>10101 FULTON AVE</t>
  </si>
  <si>
    <t>0828</t>
  </si>
  <si>
    <t>JOHN SIPPEL ELEMENTARY SCHOOL</t>
  </si>
  <si>
    <t>420 FAIRLAWN AVE.</t>
  </si>
  <si>
    <t>PLEASANT GROVE INTERMEDIATE</t>
  </si>
  <si>
    <t>8480 N KINGS HIGHWAY</t>
  </si>
  <si>
    <t>STAN STANLEY ELEMENTARY</t>
  </si>
  <si>
    <t>26633 CINCO TERRACE DRIVE</t>
  </si>
  <si>
    <t xml:space="preserve">CAROLYN &amp; VERNON MADDEN ELEMENTARY </t>
  </si>
  <si>
    <t>17727 ABERMORE LANE</t>
  </si>
  <si>
    <t>700 PLANTATION DRIVE</t>
  </si>
  <si>
    <t>Ronald Thornton Middle School</t>
  </si>
  <si>
    <t>1909 Waters Lake Blvd</t>
  </si>
  <si>
    <t>Missouri City</t>
  </si>
  <si>
    <t>RIDGE POINT HIGH SCHOOL</t>
  </si>
  <si>
    <t>500 WATERS LAKE BOULEVARD</t>
  </si>
  <si>
    <t>TRENTON MIDDLE SCHOOL</t>
  </si>
  <si>
    <t>TRINITY MEADOWS INTERMEDIATE SCHOOL</t>
  </si>
  <si>
    <t>3500 KELLER-HICKS RD</t>
  </si>
  <si>
    <t>EAGLE RIDGE ELEMENTARY SCHOOL</t>
  </si>
  <si>
    <t>4600 ALTA VISTA RD</t>
  </si>
  <si>
    <t>7010</t>
  </si>
  <si>
    <t>TRINITY SPRINGS MIDDLE SCHOOL</t>
  </si>
  <si>
    <t>3550 KELLER-HICKS RD</t>
  </si>
  <si>
    <t>JOE HUBENAK ELEMENTARY SCHOOL</t>
  </si>
  <si>
    <t>11330 RANCHO BELLA PKWY</t>
  </si>
  <si>
    <t>CORA THOMAS ELEMENTARY SCHOOL</t>
  </si>
  <si>
    <t>6822 Irby Cobb Blvd</t>
  </si>
  <si>
    <t>GEORGE RANCH HIGH SCHOOL</t>
  </si>
  <si>
    <t>8181 FM 762</t>
  </si>
  <si>
    <t>GATEWAY TECH HIGH SCH</t>
  </si>
  <si>
    <t>2951 WILLIAMS DRIVE</t>
  </si>
  <si>
    <t>BERRY MILLER JR HIGH</t>
  </si>
  <si>
    <t>3301 MANVEL ROAD</t>
  </si>
  <si>
    <t>DR. DIXIE MELILLO MIDDLE SCHOOL</t>
  </si>
  <si>
    <t>9220 HUGHES RD</t>
  </si>
  <si>
    <t>3336</t>
  </si>
  <si>
    <t>MICHAEL R. NULL MIDDLE SCHOOL</t>
  </si>
  <si>
    <t>12117 GARRETT RD</t>
  </si>
  <si>
    <t>1711 MAGNOLIA ST.</t>
  </si>
  <si>
    <t>ROBERT BOBBY SHAW MIDDLE SCHOOL</t>
  </si>
  <si>
    <t>1201 Houston Ave.</t>
  </si>
  <si>
    <t>2544</t>
  </si>
  <si>
    <t>SUMMER CREEK HIGH SCHOOL</t>
  </si>
  <si>
    <t>14000 WECKFORD</t>
  </si>
  <si>
    <t>LAKESHORE ELEMENTARY</t>
  </si>
  <si>
    <t>13333 BREAKWATER PATH</t>
  </si>
  <si>
    <t>SOUTH BELT ELEMENTARY</t>
  </si>
  <si>
    <t>1801 RIVERSTONE RANCH RD</t>
  </si>
  <si>
    <t>5724</t>
  </si>
  <si>
    <t>CHARLES BAXTER JUNIOR HIGH SCHOOL</t>
  </si>
  <si>
    <t>3038 SHELBY RD</t>
  </si>
  <si>
    <t>NORTH HOUSTON EARLY COLLEGE</t>
  </si>
  <si>
    <t>8001 FULTON ST</t>
  </si>
  <si>
    <t>SAM HOUSTON CENTER FOR MATH, SCIENCE &amp; TECHNOLOGY</t>
  </si>
  <si>
    <t>9400 IRVINGTON</t>
  </si>
  <si>
    <t>Centennial High School</t>
  </si>
  <si>
    <t>CLIFT ELEMENTARY</t>
  </si>
  <si>
    <t>650 PARKS SCHOOL HOUSE ROAD</t>
  </si>
  <si>
    <t>EDDIE FINLEY JUNIOR HIGH</t>
  </si>
  <si>
    <t>2401 BROWN STREET</t>
  </si>
  <si>
    <t>GLOBAL HIGH SCHOOL</t>
  </si>
  <si>
    <t>275 Indian Drive</t>
  </si>
  <si>
    <t>HIGH SCHOOL OF CHOICE</t>
  </si>
  <si>
    <t>614 GETZENDANER STREET</t>
  </si>
  <si>
    <t>NORMANGEE MIDDLE SCHOOL</t>
  </si>
  <si>
    <t xml:space="preserve">116 SPUR 3 </t>
  </si>
  <si>
    <t>CASTLEMAN CREEK ELEMENTARY</t>
  </si>
  <si>
    <t>755 SOUTH HEWITT DR</t>
  </si>
  <si>
    <t>WILLIAM LLOYD MEADOR ELEMENTARY SCHOOL</t>
  </si>
  <si>
    <t>10020 FM 803</t>
  </si>
  <si>
    <t>NORTHGATE ELEMENTARY</t>
  </si>
  <si>
    <t>23437 NORTHGATE CROSSING BOULEVARD</t>
  </si>
  <si>
    <t>ANDY DEKANEY HS</t>
  </si>
  <si>
    <t>22351 IMPERIAL VALLEY DR</t>
  </si>
  <si>
    <t>ROYAL ISD DISTRICT ALTERNATIVE EDUCATION PROGRAM (DAEP)</t>
  </si>
  <si>
    <t>Pattinson</t>
  </si>
  <si>
    <t>Waller</t>
  </si>
  <si>
    <t>PIONEER CROSSING ELEMENTARY</t>
  </si>
  <si>
    <t>11300 SAMSUNG BLVD</t>
  </si>
  <si>
    <t>CAROLEE BOOKER ELEMENTARY</t>
  </si>
  <si>
    <t>22352 IMPERIAL VALLEY DRIVE</t>
  </si>
  <si>
    <t>DOMINGO TREVINO MS</t>
  </si>
  <si>
    <t>301 S INSPIRATION BLVD</t>
  </si>
  <si>
    <t>PSJA South West High School</t>
  </si>
  <si>
    <t>300 EAST RANCHO BLANCO ROAD</t>
  </si>
  <si>
    <t>TSTEM EARLY COLLEGE HIGH SCHOOL</t>
  </si>
  <si>
    <t>714 EAST BUSINESS 83</t>
  </si>
  <si>
    <t>FLORESVILLE NORTH ELEMENTARY SCHOOL</t>
  </si>
  <si>
    <t>14905 FM 775</t>
  </si>
  <si>
    <t>PINEY WOODS ELEMENTARY SCHOOL</t>
  </si>
  <si>
    <t>23395 FM 2090</t>
  </si>
  <si>
    <t>KRUM EARLY EDUCATION CENTER</t>
  </si>
  <si>
    <t>1513 SEQUOIA</t>
  </si>
  <si>
    <t xml:space="preserve">HORIZON MONTESSORI II- Weslaco </t>
  </si>
  <si>
    <t>1223 SUGAR CANE DR.</t>
  </si>
  <si>
    <t xml:space="preserve">HORIZON MONTESSORI III- Harlingen </t>
  </si>
  <si>
    <t>2802 S 77 SUNSHINE STRIP</t>
  </si>
  <si>
    <t>8335</t>
  </si>
  <si>
    <t>KLEIN ROAD ELEMENTARY</t>
  </si>
  <si>
    <t>2620 KLEIN WAY</t>
  </si>
  <si>
    <t>MADELEY RANCH ELEMENTARY SCHOOL</t>
  </si>
  <si>
    <t>3500 MADELEY RANCH RD</t>
  </si>
  <si>
    <t>225 SWINDOLL LANE</t>
  </si>
  <si>
    <t>FARLEY MIDDLE SCHOOL</t>
  </si>
  <si>
    <t>303 COUNTY ROAD 137</t>
  </si>
  <si>
    <t>5593</t>
  </si>
  <si>
    <t>VETERANS HILL ELEMENTARY</t>
  </si>
  <si>
    <t>555 LIMMER LOOP</t>
  </si>
  <si>
    <t>NEYSA CALLISON ELEM SCHOOL</t>
  </si>
  <si>
    <t>1750 THOMPSON TRL</t>
  </si>
  <si>
    <t>7700</t>
  </si>
  <si>
    <t>PATSY SOMMER ELEM SCHOOL</t>
  </si>
  <si>
    <t>16200 AVERY RANCH BLVD</t>
  </si>
  <si>
    <t>4020</t>
  </si>
  <si>
    <t>TERAVISTA ELEM SCHOOL</t>
  </si>
  <si>
    <t>4419 TERAVISTA CLUB DR</t>
  </si>
  <si>
    <t>JAMES GARLAND WALSH MIDDLE SCHOOL</t>
  </si>
  <si>
    <t>3850 WALSH RANCH BLVD</t>
  </si>
  <si>
    <t>2466</t>
  </si>
  <si>
    <t>ATHLETIC DEPARTMENT OFFICE</t>
  </si>
  <si>
    <t>1050 DAIRY ASHFORD</t>
  </si>
  <si>
    <t>CENTRAL WAREHOUSE</t>
  </si>
  <si>
    <t>1031 WITTE ROAD</t>
  </si>
  <si>
    <t>FOOD SERVICE</t>
  </si>
  <si>
    <t>WHITE SETTLEMENT ISD FINE ARTS ACADEMY</t>
  </si>
  <si>
    <t>8301 DOWNE DRIVE</t>
  </si>
  <si>
    <t>RICHARD E CAVAZOS ELEMENTARY</t>
  </si>
  <si>
    <t>1200 NORTH 10TH STREET</t>
  </si>
  <si>
    <t>CHARLES E PATTERSON MIDDLE SCHOOL</t>
  </si>
  <si>
    <t>8383 W. TRIMMIER</t>
  </si>
  <si>
    <t>LILLEEN</t>
  </si>
  <si>
    <t>ELEMENTARY ALTERNATIVE LEARNING CENTER</t>
  </si>
  <si>
    <t>CALVIN VINCENT PRE-K HEADSTART</t>
  </si>
  <si>
    <t>1805 13TH AVE N</t>
  </si>
  <si>
    <t>HOBBS WILLIAMS ELEMENTARY SCHOOL</t>
  </si>
  <si>
    <t>1635 SE 14TH ST</t>
  </si>
  <si>
    <t>3482</t>
  </si>
  <si>
    <t>NED E. WILLIAMS ELEMENTARY SCHOOL</t>
  </si>
  <si>
    <t>5230 ESTES PKWY</t>
  </si>
  <si>
    <t>75603</t>
  </si>
  <si>
    <t>9449</t>
  </si>
  <si>
    <t>READING JUNIOR HIGH</t>
  </si>
  <si>
    <t>8101 FM 762</t>
  </si>
  <si>
    <t>JIM G. MARTIN ELEMENTARY SCHOOL</t>
  </si>
  <si>
    <t>730 CANTERBURY</t>
  </si>
  <si>
    <t>DOLPH BRISCOE MIDDLE SCHOOL</t>
  </si>
  <si>
    <t>4265 LONE STAR PARKWAY</t>
  </si>
  <si>
    <t>WILLIAM J. BRENNAN HIGH SCHOOL</t>
  </si>
  <si>
    <t>2400 COTTONWOOD WAY</t>
  </si>
  <si>
    <t>BOBBYE BEHLAU ELEMENTARY SCHOOL</t>
  </si>
  <si>
    <t>2355 Camp Light Way</t>
  </si>
  <si>
    <t>DR. PAT HENDERSON ELEMENTARY SCHOOL</t>
  </si>
  <si>
    <t>14605 KALLISON BEND</t>
  </si>
  <si>
    <t>OTTO MIDDLE SCHOOL</t>
  </si>
  <si>
    <t>504 NORTH STAR ROAD</t>
  </si>
  <si>
    <t>KIPP ALEGRIA</t>
  </si>
  <si>
    <t>8509 FM 969 BUILDING 629</t>
  </si>
  <si>
    <t>UPLIFT HEIGHTS PREPARATORY HIGH SCHOOL</t>
  </si>
  <si>
    <t>0019945807</t>
  </si>
  <si>
    <t>2650 CANADA DRIVE</t>
  </si>
  <si>
    <t>UPLIFT LUNA PREPARATORY PRIMARY</t>
  </si>
  <si>
    <t>0019945823</t>
  </si>
  <si>
    <t xml:space="preserve">2020 N. Lamar </t>
  </si>
  <si>
    <t>COBB MIDDLE SCHOOL</t>
  </si>
  <si>
    <t>9400 TEEL PARKWAY</t>
  </si>
  <si>
    <t>HUNT MIDDLE SCHOOL</t>
  </si>
  <si>
    <t>4900 LEGENDARY DR.</t>
  </si>
  <si>
    <t>MAUS MIDDLE SCHOOL</t>
  </si>
  <si>
    <t>12175 COIT ROAD</t>
  </si>
  <si>
    <t>PUREFOY ELEMENTARY SCHOOL</t>
  </si>
  <si>
    <t>11880 TEEL PARKWAY</t>
  </si>
  <si>
    <t>SONNTAG ELEMENTARY SCHOOL</t>
  </si>
  <si>
    <t>2001 REAGAN DRIVE</t>
  </si>
  <si>
    <t>Arlington Classics Academy</t>
  </si>
  <si>
    <t>WESTLAKE PREP LUTHERANS ACADEMY</t>
  </si>
  <si>
    <t>23300 BELLAIRE BOULEVARD</t>
  </si>
  <si>
    <t>600 NORTHWEST AVENUE J</t>
  </si>
  <si>
    <t>ACHZIGER ELEMENTARY SCHOOL</t>
  </si>
  <si>
    <t>3300 RIDGE RANCH ROAD</t>
  </si>
  <si>
    <t>AG BARN - OL KORRALL</t>
  </si>
  <si>
    <t>875 RIDING CLUB ROAD</t>
  </si>
  <si>
    <t>CLARA LOVE ELEMENTARY SCHOOL</t>
  </si>
  <si>
    <t>16301 ELEMENTARY DR.</t>
  </si>
  <si>
    <t>JOHN M. TIDWELL MIDDLE SCHOOL</t>
  </si>
  <si>
    <t>3937 HASLET-ROANOKE RD</t>
  </si>
  <si>
    <t>JAMES M STEELE ACCELERATED HIGH SCHOOL</t>
  </si>
  <si>
    <t>606 N. WALNUT ST.</t>
  </si>
  <si>
    <t>BURLEY PRIMARY SCHOOL</t>
  </si>
  <si>
    <t>502 JOYCE LANE</t>
  </si>
  <si>
    <t>RAYMOND MAYS MIDDLE SCHOOL</t>
  </si>
  <si>
    <t>915 WEST MAIN STREET</t>
  </si>
  <si>
    <t>VALLEY VIEW EARLY COLLEGE CAMPUS SCHOOL</t>
  </si>
  <si>
    <t>3000 E. DICKER ROAD</t>
  </si>
  <si>
    <t>VERNON ELEM</t>
  </si>
  <si>
    <t>100 MISS MAY DR</t>
  </si>
  <si>
    <t>75132</t>
  </si>
  <si>
    <t>RUTH CHERRY ELEMENTARY</t>
  </si>
  <si>
    <t>1400 FM 1777</t>
  </si>
  <si>
    <t>HARRY HERNDON ELEMENTARY</t>
  </si>
  <si>
    <t>300 BLACKLAND RD</t>
  </si>
  <si>
    <t>DR. EDWARD ROBERSON MIDDLE SCHOOL</t>
  </si>
  <si>
    <t>1500 SOUTHRIDGE</t>
  </si>
  <si>
    <t>HELEN MAJOR ELEMENTARY SCHOOL</t>
  </si>
  <si>
    <t>16855 SUGAR PINE DR.</t>
  </si>
  <si>
    <t>RALPH EICKENROHT ELEMENTARY SCHOOL</t>
  </si>
  <si>
    <t>15252 GRAND POINT DR</t>
  </si>
  <si>
    <t>RJ HOYLAND ELEMENTARY SCHOOL</t>
  </si>
  <si>
    <t>2200 WITTERSHAW DR</t>
  </si>
  <si>
    <t>GATEWAY TO GRADUATION ACADEMY</t>
  </si>
  <si>
    <t xml:space="preserve">450 S. DICK DOWLING </t>
  </si>
  <si>
    <t>ANGELA G. LEAL ELEMENTARY SCHOOL</t>
  </si>
  <si>
    <t>33356 FM 732</t>
  </si>
  <si>
    <t>TECHNOLOGY, EXPLORATION AND CAREER CENTER EAST</t>
  </si>
  <si>
    <t>LEWISVILLE ELEMENTARY SCHOOL</t>
  </si>
  <si>
    <t>285 W COUNTRY RIDGE RD</t>
  </si>
  <si>
    <t>7968</t>
  </si>
  <si>
    <t>NYOS CHARTER SCHOOL INC. MAGNOLIA MCCULLOUGH CAMPUS</t>
  </si>
  <si>
    <t>WOOD CREEK MIDDLE SCHOOL</t>
  </si>
  <si>
    <t>14600 WOODSON PARK DR</t>
  </si>
  <si>
    <t>ATASCOCITA CITY SPRINGS ELEMENTARY</t>
  </si>
  <si>
    <t>13515 VALLEY LODGE PARKWAY</t>
  </si>
  <si>
    <t>KIPP Legacy Preparatory School</t>
  </si>
  <si>
    <t>9606 MESA DRIVE</t>
  </si>
  <si>
    <t>KIPP Voyage Academy for Girls</t>
  </si>
  <si>
    <t>KIPP Sunnyside High School</t>
  </si>
  <si>
    <t>11000 SCOTT STREET</t>
  </si>
  <si>
    <t>HARMONY SCIENCE ACADEMY - PFLUGERVILLE</t>
  </si>
  <si>
    <t>0021567805</t>
  </si>
  <si>
    <t>1421 WELLS BRANCH PKWY W. SUITE 200</t>
  </si>
  <si>
    <t xml:space="preserve">HARMONY SCHOOL OF INNOVATION - CARROLLTON </t>
  </si>
  <si>
    <t>0019766906</t>
  </si>
  <si>
    <t>1024 W. ROSEMEADE PKWY BLDG 1</t>
  </si>
  <si>
    <t>HARMONY SCHOOL OF INGENUITY - HOUSTON</t>
  </si>
  <si>
    <t>0021580089</t>
  </si>
  <si>
    <t>10555 STELLA LINK RD.</t>
  </si>
  <si>
    <t>HARMONY SCHOOL OF EXCELLENCE - HOUSTON</t>
  </si>
  <si>
    <t>0020715082</t>
  </si>
  <si>
    <t>7340 N. GESSNER RD.</t>
  </si>
  <si>
    <t>HARMONY SCHOOL OF ENDEAVOR - HOUSTON</t>
  </si>
  <si>
    <t>0021579289</t>
  </si>
  <si>
    <t>5668 W. LITTLE YORK RD.</t>
  </si>
  <si>
    <t>HARMONY SCHOOL OF EXCELLENCE - AUSTIN</t>
  </si>
  <si>
    <t>0020116018</t>
  </si>
  <si>
    <t>2100 E ST. ELMO RD.</t>
  </si>
  <si>
    <t>HARMONY SCIENCE ACADEMY - SAN ANTONIO</t>
  </si>
  <si>
    <t>0020720785</t>
  </si>
  <si>
    <t>8505 LAKESIDE PARKWAY</t>
  </si>
  <si>
    <t>HARMONY SCIENCE ACADEMY - EULESS</t>
  </si>
  <si>
    <t>0019710177</t>
  </si>
  <si>
    <t>701 S. INDUSTRIAL BLVD. SUITE 115</t>
  </si>
  <si>
    <t>SCHOOL OF SCIENCE AND TECHNOLOGY-CORPUS CHRISTI</t>
  </si>
  <si>
    <t>0019738319</t>
  </si>
  <si>
    <t xml:space="preserve">6633 Evans Rd. </t>
  </si>
  <si>
    <t>HARMONY SCHOOL OF TECHNOLOGY - HOUSTON</t>
  </si>
  <si>
    <t>0021576681</t>
  </si>
  <si>
    <t>3203 North Sam Houston Parkway W</t>
  </si>
  <si>
    <t>HARMONY SCHOOL OF INNOVATION - EL PASO</t>
  </si>
  <si>
    <t>0019739531</t>
  </si>
  <si>
    <t>5210 FAIRBANKS DR</t>
  </si>
  <si>
    <t>3907</t>
  </si>
  <si>
    <t>SCHOOL OF SCIENCE AND TECHNOLOGY-ALAMO</t>
  </si>
  <si>
    <t>0019765825</t>
  </si>
  <si>
    <t>11214 N. Weidner Rd.</t>
  </si>
  <si>
    <t>FARRIS EARLY CHILDHOOD CENTER</t>
  </si>
  <si>
    <t>0014916936</t>
  </si>
  <si>
    <t>ROYAL JUNIOR HIGH SCHOOL</t>
  </si>
  <si>
    <t>HARMONY SCHOOL OF FINE ARTS AND TECHNOLOGY - HOUSTON</t>
  </si>
  <si>
    <t>0021580188</t>
  </si>
  <si>
    <t>9115 KIRBY DR</t>
  </si>
  <si>
    <t>HARMONY SCHOOL OF DISCOVERY - HOUSTON</t>
  </si>
  <si>
    <t>0021574215</t>
  </si>
  <si>
    <t>6270 BARKER CYPRESS RD.</t>
  </si>
  <si>
    <t>HARMONY SCHOOL OF EXCELLENCE - DALLAS</t>
  </si>
  <si>
    <t>0021567623</t>
  </si>
  <si>
    <t>8120 W CAMP WISDOM RD</t>
  </si>
  <si>
    <t>TURLINGTON ELEMENTARY</t>
  </si>
  <si>
    <t>23400 HEGAR</t>
  </si>
  <si>
    <t xml:space="preserve">Nova Academy - Prichard </t>
  </si>
  <si>
    <t>2800 PRITCHARD LANE</t>
  </si>
  <si>
    <t>Promesa Public Schools</t>
  </si>
  <si>
    <t>HARMONY SCHOOL OF INNOVATION - SAN ANTONIO</t>
  </si>
  <si>
    <t>0021580709</t>
  </si>
  <si>
    <t>8125 GLEN MONT DR</t>
  </si>
  <si>
    <t>HARMONY SCHOOL OF ADVANCEMENT - HOUSTON</t>
  </si>
  <si>
    <t>0021574405</t>
  </si>
  <si>
    <t>3171 N SAM HOUSTON PWKY W</t>
  </si>
  <si>
    <t>HFA ALAMEDA SCHOOL</t>
  </si>
  <si>
    <t>HENRY FORD LEARNING INSTITUTE</t>
  </si>
  <si>
    <t>0019490390</t>
  </si>
  <si>
    <t>318 W HOUSTON ST</t>
  </si>
  <si>
    <t>2427</t>
  </si>
  <si>
    <t>RED OAK HGH SCHOOL</t>
  </si>
  <si>
    <t>122 STATE HIGHWAY 342</t>
  </si>
  <si>
    <t>Schorlemmer Elementary School</t>
  </si>
  <si>
    <t>2564 MALLETTE DRIVE</t>
  </si>
  <si>
    <t>Torres Elementary School</t>
  </si>
  <si>
    <t>4208 LONE TREE ROAD</t>
  </si>
  <si>
    <t>MEXIA SCHOOL OF CHOICE</t>
  </si>
  <si>
    <t>1120 N Ross</t>
  </si>
  <si>
    <t>BENBROOK MIDDLEHIGH SCHOOL</t>
  </si>
  <si>
    <t>201 OVERCREST DR</t>
  </si>
  <si>
    <t>BENBROOK</t>
  </si>
  <si>
    <t>HAZEL HARVEY PEACE ELEMENTARY SCHOOL</t>
  </si>
  <si>
    <t>7421 TRAIL LAKE DRIVE</t>
  </si>
  <si>
    <t>REYNOLDS MIDDLE SCHOOL</t>
  </si>
  <si>
    <t>700 N COLEMAN ST</t>
  </si>
  <si>
    <t>CARROLL EARLY CHILDHOOD CENTER</t>
  </si>
  <si>
    <t>463 HOLMGREEN ROAD</t>
  </si>
  <si>
    <t>CARVAJAL EARLY CHILDHOOD CENTER</t>
  </si>
  <si>
    <t>225 ARIZONA ST.</t>
  </si>
  <si>
    <t>KNOX EARLY CHILDHOOD CENTER</t>
  </si>
  <si>
    <t>302 TIPTON ST.</t>
  </si>
  <si>
    <t>TYNAN EARLY CHILDHOOD CENTER</t>
  </si>
  <si>
    <t>925 GULF ST.</t>
  </si>
  <si>
    <t>WOODROW WILSON DAEP</t>
  </si>
  <si>
    <t>1508 6TH ST N</t>
  </si>
  <si>
    <t>PREMIER HIGH SCHOOL OF HUNTSVILLE</t>
  </si>
  <si>
    <t>1650 7th St</t>
  </si>
  <si>
    <t xml:space="preserve">Vista Academy of Jasper </t>
  </si>
  <si>
    <t>1501 SOUTH WHEELER</t>
  </si>
  <si>
    <t>SUITE B</t>
  </si>
  <si>
    <t>PREMIER HIGH SCHOOL OF NEW BRAUNFELS</t>
  </si>
  <si>
    <t xml:space="preserve">1928 SOUTH SEGUIN AVE. (FM 725), STE 100A  </t>
  </si>
  <si>
    <t>HOUSTON ACADEMY FOR INTERNATIONAL STUDIES</t>
  </si>
  <si>
    <t>1810 STUART</t>
  </si>
  <si>
    <t>HIGH SCHOOL AHEAD ACADEMY</t>
  </si>
  <si>
    <t>5320 YALE</t>
  </si>
  <si>
    <t>RIO GRANDE CITY CISD GRULLA HS</t>
  </si>
  <si>
    <t>6884 East Hwy 83</t>
  </si>
  <si>
    <t>MUELLER ELEMENATRY SCHOOL</t>
  </si>
  <si>
    <t>0025398736</t>
  </si>
  <si>
    <t>7074 FM 2920 RD</t>
  </si>
  <si>
    <t>STEM ACADEMY - LEWISVILLE</t>
  </si>
  <si>
    <t xml:space="preserve">650 Bennett Lane </t>
  </si>
  <si>
    <t>YOUNG WOMEN LEADERSHIP ACADEMY</t>
  </si>
  <si>
    <t>401 E 8TH ST</t>
  </si>
  <si>
    <t>Medio Creek Elementary</t>
  </si>
  <si>
    <t>8911 EXCELLENCE DR</t>
  </si>
  <si>
    <t>RIVER VALLEY INTERMEDIATE</t>
  </si>
  <si>
    <t>4750 SPEEGLEVILLE RD</t>
  </si>
  <si>
    <t>LADY BIRD JOHNSON MIDDLE SCHOOL</t>
  </si>
  <si>
    <t>RICE INTERMEDIATE SCHOOL</t>
  </si>
  <si>
    <t>0019006568</t>
  </si>
  <si>
    <t>1402 SOUTH MCKINNEY STREET</t>
  </si>
  <si>
    <t>LIZZIE NELL CUNDIFF MCCLURE ELEMENTARY SCHOOL</t>
  </si>
  <si>
    <t>1753 NORTH RIDGE ROAD</t>
  </si>
  <si>
    <t>PARIS HIGH SCHOOL</t>
  </si>
  <si>
    <t>2255 S. COLLEGIATE DRIVE</t>
  </si>
  <si>
    <t>WASHINGTON ELEMENTARY</t>
  </si>
  <si>
    <t>1300 FREEMAN AVE</t>
  </si>
  <si>
    <t>CAREER AND TECHNICAL EDUCATION CENTER</t>
  </si>
  <si>
    <t>3501 S/SGT. LUCIAN ADAMS DR</t>
  </si>
  <si>
    <t>VANDERGRIFT HIGH SCHOOL</t>
  </si>
  <si>
    <t>9500 MCNEIL DRIVE</t>
  </si>
  <si>
    <t>RONALD REAGAN ELEMENTARY</t>
  </si>
  <si>
    <t>1700 EAST PARK STREET</t>
  </si>
  <si>
    <t>RIVER RIDGE ELEMENTARY</t>
  </si>
  <si>
    <t>12900 TIERRA GRANDE TRAIL</t>
  </si>
  <si>
    <t>WASHINGTON EARLY CHILDHOOD CENTER</t>
  </si>
  <si>
    <t>1020 W. HAMLETT</t>
  </si>
  <si>
    <t>SOUTH TRANSITION CAMPUS</t>
  </si>
  <si>
    <t>11339 BRITOAK LANE</t>
  </si>
  <si>
    <t>LAMPASAS ISD ADMINISTRATION BUILDING</t>
  </si>
  <si>
    <t>207 W. 8TH STREET</t>
  </si>
  <si>
    <t>SERENE ELEMENTARY SCHOOL</t>
  </si>
  <si>
    <t>3301 SERENE HILLS DR</t>
  </si>
  <si>
    <t>MERCEDES EARLY COLLEGE ACADEMY</t>
  </si>
  <si>
    <t>837 S. Ohio</t>
  </si>
  <si>
    <t>MERECEDES</t>
  </si>
  <si>
    <t>22625 SANDY LN</t>
  </si>
  <si>
    <t>5594</t>
  </si>
  <si>
    <t>INDEPENDENCE ELEMENTARY</t>
  </si>
  <si>
    <t>2511 WINDHAVEN PKWY</t>
  </si>
  <si>
    <t>5822</t>
  </si>
  <si>
    <t>KIPP UNIVERSITY PREP HIGH SCHOOL</t>
  </si>
  <si>
    <t>239 STARK</t>
  </si>
  <si>
    <t>GW CARVER EARLY CHILDHOOD CENTER</t>
  </si>
  <si>
    <t>600 EAST MARTIN LUTHER KING</t>
  </si>
  <si>
    <t>IDEA EDINBURG ACADEMY</t>
  </si>
  <si>
    <t>2553 N ROEGIERS RD</t>
  </si>
  <si>
    <t>8602</t>
  </si>
  <si>
    <t>IDEA WESLACO ACADEMY</t>
  </si>
  <si>
    <t>2931 E SUGAR CANE DR</t>
  </si>
  <si>
    <t>IDEA SAN JUAN ACADEMY</t>
  </si>
  <si>
    <t>200 N NEBRASKA AVE</t>
  </si>
  <si>
    <t>924 W SIOUX ROAD</t>
  </si>
  <si>
    <t>ALLEN and WILLIAM ARNOLD ELEMENTARY</t>
  </si>
  <si>
    <t>615 W ELDORA RD</t>
  </si>
  <si>
    <t>8073</t>
  </si>
  <si>
    <t>AIDA ESCOBAR ELEMENTARY SCHOOL</t>
  </si>
  <si>
    <t xml:space="preserve"> 901 W KELLY</t>
  </si>
  <si>
    <t>710 E SAM HOUSTON</t>
  </si>
  <si>
    <t>E POLK ST</t>
  </si>
  <si>
    <t>ZEFERINO FARIAS  ELEMENTARY SCHOOL</t>
  </si>
  <si>
    <t>N ALAMO RD</t>
  </si>
  <si>
    <t>MOUNT CALM HIGH SCHOOL</t>
  </si>
  <si>
    <t>200 N COATES ST</t>
  </si>
  <si>
    <t>JUDGE ANDY MIRELES ELEMENTARY SCHOOL</t>
  </si>
  <si>
    <t>12260 ROCKWALL MILL</t>
  </si>
  <si>
    <t>CHANNELVIEW HEAD START</t>
  </si>
  <si>
    <t>16102 Ridlon</t>
  </si>
  <si>
    <t>DOGAN HEAD START</t>
  </si>
  <si>
    <t>TEXAS LEADERSHIP CHARTER ACADEMY</t>
  </si>
  <si>
    <t>5687 MELROSE AVE</t>
  </si>
  <si>
    <t>LEAD ACADEMY</t>
  </si>
  <si>
    <t>410 S GREEN ST</t>
  </si>
  <si>
    <t>7533</t>
  </si>
  <si>
    <t>GOSHEN CREEK ELEMENTARY</t>
  </si>
  <si>
    <t>401 S. POJO DRIVE</t>
  </si>
  <si>
    <t>MCMILLEN HIGH SCH</t>
  </si>
  <si>
    <t>750 N MURPHY RD</t>
  </si>
  <si>
    <t>3309 W CANADIAN RIVER LOOP</t>
  </si>
  <si>
    <t>EARLY COLLEGE HIGH SCH</t>
  </si>
  <si>
    <t>3600 N GARFIELD ST</t>
  </si>
  <si>
    <t>KIPP CAMINO ACADEMY</t>
  </si>
  <si>
    <t>4343 W COMMERCE ST</t>
  </si>
  <si>
    <t>MANARA ACADEMY</t>
  </si>
  <si>
    <t>MANARA ACADEMY DISTRICT</t>
  </si>
  <si>
    <t>0020719001</t>
  </si>
  <si>
    <t>8201 TRISTAR DR</t>
  </si>
  <si>
    <t>SULPHUR SPRINGS ELEMENTARY SCHOOL</t>
  </si>
  <si>
    <t>0011995602</t>
  </si>
  <si>
    <t>829 BELL ST</t>
  </si>
  <si>
    <t>TALKINGTON SCHOOL FOR YOUNG WOMEN LEADERS</t>
  </si>
  <si>
    <t>0025219379</t>
  </si>
  <si>
    <t>415 NORTH IVORY AVENUE</t>
  </si>
  <si>
    <t>The Range AEP</t>
  </si>
  <si>
    <t>602 COLLEGE STREET</t>
  </si>
  <si>
    <t>GATEWAY COLLEGE PREPARATORY SCHOOL</t>
  </si>
  <si>
    <t>3320 CR 111</t>
  </si>
  <si>
    <t>WHITE DEER AG BUILDING</t>
  </si>
  <si>
    <t>703 SOUTH DOUCETTE ST</t>
  </si>
  <si>
    <t>ANTLER GYM</t>
  </si>
  <si>
    <t>201 W 6th St</t>
  </si>
  <si>
    <t>FERNDELL HENRY CENTER FOR LEARNING</t>
  </si>
  <si>
    <t>7447 FM 521 ROAD</t>
  </si>
  <si>
    <t>MART MIDDLE SCHOOL</t>
  </si>
  <si>
    <t>1400 E KENSINGTON ST</t>
  </si>
  <si>
    <t>Mart</t>
  </si>
  <si>
    <t>PAUL &amp; JANE MEYER PUBLIC HIGH SCHOOL</t>
  </si>
  <si>
    <t>0021555867</t>
  </si>
  <si>
    <t>1020 ELM AVE</t>
  </si>
  <si>
    <t>KIPP Austin Beacon Prep Middle School</t>
  </si>
  <si>
    <t>5107 1-35 SOUTH SUITE A</t>
  </si>
  <si>
    <t>KIPP Austin Vista Middle School</t>
  </si>
  <si>
    <t>8509 FM 969 Building 627</t>
  </si>
  <si>
    <t>KIPP Generations Preparatory High School</t>
  </si>
  <si>
    <t>500 E TIDWELL RD</t>
  </si>
  <si>
    <t>Liberty Academy (Credit Recovery and DAEP)</t>
  </si>
  <si>
    <t>1110 Sam Houston Drive</t>
  </si>
  <si>
    <t>Victoria East High School</t>
  </si>
  <si>
    <t>4103 EAST MOCKINGBIRD DRIVE</t>
  </si>
  <si>
    <t>Victoria West High School</t>
  </si>
  <si>
    <t>307 WEST TROPICAL DRIVE</t>
  </si>
  <si>
    <t>Stroman Middle School</t>
  </si>
  <si>
    <t>3002 E North St</t>
  </si>
  <si>
    <t>Cade Middle School</t>
  </si>
  <si>
    <t xml:space="preserve">611 WEST TROPICAL DRIVE  </t>
  </si>
  <si>
    <t>6110 73RD ST</t>
  </si>
  <si>
    <t>Red Oak</t>
  </si>
  <si>
    <t>LIFE SCHOOL LANCASTER</t>
  </si>
  <si>
    <t>950 S I-35E</t>
  </si>
  <si>
    <t>LIFE SCHOOL CEDAR HILL ELEMENTARY</t>
  </si>
  <si>
    <t>129 W WINTERGREEN RD</t>
  </si>
  <si>
    <t>LIFE SCHOOL RED OAK</t>
  </si>
  <si>
    <t>777 Interstate 35E</t>
  </si>
  <si>
    <t>PLANO ISD HEADSTART</t>
  </si>
  <si>
    <t>1600 RIGSBEE DR</t>
  </si>
  <si>
    <t>HARMONY SCIENCE ACADEMY - ODESSA</t>
  </si>
  <si>
    <t>0021580808</t>
  </si>
  <si>
    <t>2755 N GRANDVIEW</t>
  </si>
  <si>
    <t>HARMONY SCIENCE ACADEMY - GARLAND</t>
  </si>
  <si>
    <t>0021574819</t>
  </si>
  <si>
    <t>2302 FIREWHEEL PKWY</t>
  </si>
  <si>
    <t>HARMONY SCHOOL OF INNOVATION - SUGAR LAND</t>
  </si>
  <si>
    <t>0021578539</t>
  </si>
  <si>
    <t>13522 W AIRPORT BLVD</t>
  </si>
  <si>
    <t>HARMONY SCHOOL OF ENDEAVOR - AUSTIN</t>
  </si>
  <si>
    <t>0021575196</t>
  </si>
  <si>
    <t>13415 NORTH FM 620 RD</t>
  </si>
  <si>
    <t>HARMONY SCIENCE ACADEMY - KATY</t>
  </si>
  <si>
    <t>0021574595</t>
  </si>
  <si>
    <t>22400 GRAND CORNER DR.</t>
  </si>
  <si>
    <t>PETTY ELEMENTARY</t>
  </si>
  <si>
    <t>401 PEACH STREET</t>
  </si>
  <si>
    <t>IDEA BROWNSVILLE ACADEMY</t>
  </si>
  <si>
    <t>4395 PAREDES LINE RD</t>
  </si>
  <si>
    <t>1296</t>
  </si>
  <si>
    <t>IDEA MCALLEN ACADEMY</t>
  </si>
  <si>
    <t>201 N BENTSEN RD</t>
  </si>
  <si>
    <t>8297</t>
  </si>
  <si>
    <t>JOHN T. WHITE ELEMENTARY</t>
  </si>
  <si>
    <t>7300 JOHN T WHITE ROAD</t>
  </si>
  <si>
    <t>ROSEMONT  PARK ELEMENTARY SCHOOL</t>
  </si>
  <si>
    <t>1401 W SEMINARY DR</t>
  </si>
  <si>
    <t>JEAN MCCLUNG MIDDLE SCHOOL</t>
  </si>
  <si>
    <t>3000 FOREST AVE</t>
  </si>
  <si>
    <t>CEDAR RIDGE HIGH SCHOOL</t>
  </si>
  <si>
    <t>2801 GATTIS SCHOOL RD</t>
  </si>
  <si>
    <t>CHANDLER OAKS ELEMENTARY SCHOOL</t>
  </si>
  <si>
    <t>3800 STONE OAK DR</t>
  </si>
  <si>
    <t>Houston Can - Southwest</t>
  </si>
  <si>
    <t>9745 BISSONNET ST</t>
  </si>
  <si>
    <t>8007</t>
  </si>
  <si>
    <t>CIBOLO GREEN ELEMENTARY SCHOOL</t>
  </si>
  <si>
    <t>24315 BULVERDE GRN</t>
  </si>
  <si>
    <t>78261</t>
  </si>
  <si>
    <t>TUSCANY HEIGHTS ELEMENTARY SCHOOL</t>
  </si>
  <si>
    <t>25001 WILDERNESS OAK</t>
  </si>
  <si>
    <t>3601 W PIONEER DR</t>
  </si>
  <si>
    <t>VAN ZANDT COUNTY AEP</t>
  </si>
  <si>
    <t>318 N SALINE ST</t>
  </si>
  <si>
    <t>NANCY NEAL ELEMENTARY SCHOOL</t>
  </si>
  <si>
    <t>280 NELSON WYATT RD</t>
  </si>
  <si>
    <t>LAKE RIDGE HIGH SCHOOL</t>
  </si>
  <si>
    <t>101 N. DAY MIAR ROAD</t>
  </si>
  <si>
    <t>CARPENTER HILL ELEMENTARY SCHOOL</t>
  </si>
  <si>
    <t xml:space="preserve">4410 RR 967   </t>
  </si>
  <si>
    <t>PFLUGER ELEMENTARY SCHOOL</t>
  </si>
  <si>
    <t>4951 MARSH LANE</t>
  </si>
  <si>
    <t>ELKHART HIGH SCHOOL</t>
  </si>
  <si>
    <t xml:space="preserve">9002 SOUTH STATE HIGHWAY 19  </t>
  </si>
  <si>
    <t>FOUR POINTS MIDDLE SCHOOL</t>
  </si>
  <si>
    <t>9700 McNeil Drive</t>
  </si>
  <si>
    <t>DALLAS CAN ACADEMY GRANT EAST</t>
  </si>
  <si>
    <t>Garland Can Academy</t>
  </si>
  <si>
    <t>2266 ARAPAHO RD</t>
  </si>
  <si>
    <t>SIMON MIDDLE SCHOOL</t>
  </si>
  <si>
    <t>3839 FM 150 EAST</t>
  </si>
  <si>
    <t>GARRETT ELEMENTARY</t>
  </si>
  <si>
    <t>12017 GARRETT RD</t>
  </si>
  <si>
    <t>GAINSVILLE</t>
  </si>
  <si>
    <t>JOHN A DUBISKI CAREER HIGH SCHOOL</t>
  </si>
  <si>
    <t>2990 S STATE HIGHWAY 161</t>
  </si>
  <si>
    <t>7247</t>
  </si>
  <si>
    <t>TIMBER CREEK HIGH SCHOOL</t>
  </si>
  <si>
    <t>12350 TIMBERLAND BLVD</t>
  </si>
  <si>
    <t>5558</t>
  </si>
  <si>
    <t>TIMBERVIEW MIDDLE</t>
  </si>
  <si>
    <t>10300 OLD DENTON RD</t>
  </si>
  <si>
    <t>9697</t>
  </si>
  <si>
    <t>RIOJAS ELEMENTARY</t>
  </si>
  <si>
    <t>3400 CRISPIN HILL</t>
  </si>
  <si>
    <t>KELLER EARLY LEARNING CENTER - NORTH</t>
  </si>
  <si>
    <t>10310 Old Denton Rd</t>
  </si>
  <si>
    <t>GAINESVILLE JH</t>
  </si>
  <si>
    <t>1201 LINDSAY ST</t>
  </si>
  <si>
    <t>OAKLEY ELEMENTARY</t>
  </si>
  <si>
    <t>22320 LOOP 494</t>
  </si>
  <si>
    <t>ROANOKE ELEMENTARY</t>
  </si>
  <si>
    <t>CARL E. SCHLUTER ELEMENTARY</t>
  </si>
  <si>
    <t>1220 MES CREST DRIVE</t>
  </si>
  <si>
    <t>EAST TRANSITION CAMPUS</t>
  </si>
  <si>
    <t>9655 EMNORA</t>
  </si>
  <si>
    <t>70780</t>
  </si>
  <si>
    <t>TEXAS ACADEMY OF BIO MEDICAL</t>
  </si>
  <si>
    <t>3813 VALENTINE STREET</t>
  </si>
  <si>
    <t>J.C. THOMPSON ELEMENTARY</t>
  </si>
  <si>
    <t xml:space="preserve">440 E WISHBONE LN </t>
  </si>
  <si>
    <t>2074</t>
  </si>
  <si>
    <t>PK SATELLITE</t>
  </si>
  <si>
    <t>5001 MARTIN LUTHER KING JR. BLVD</t>
  </si>
  <si>
    <t>5002 ALMEDA GENOA RD</t>
  </si>
  <si>
    <t>BILLY R REAGAN K-8 EDUCATIONAL CTR.</t>
  </si>
  <si>
    <t>4842 ANDERSON RD</t>
  </si>
  <si>
    <t>HARPER ALERNATIVE SCHOOL</t>
  </si>
  <si>
    <t>4225 N. SHEPHERD</t>
  </si>
  <si>
    <t>JAMES DEANDA ELEMENTARY</t>
  </si>
  <si>
    <t>7980 ALMEDA GENOA RD</t>
  </si>
  <si>
    <t>LIECK ELEMENTARY SCHOOL</t>
  </si>
  <si>
    <t>12600 REID RANCH</t>
  </si>
  <si>
    <t>EXCEL CHAVEZ ACADEMY</t>
  </si>
  <si>
    <t>11937 IH 10 West</t>
  </si>
  <si>
    <t>REDDIX CENTER</t>
  </si>
  <si>
    <t>4711 SID KATZ DRIVE</t>
  </si>
  <si>
    <t>IMPACT ECHS</t>
  </si>
  <si>
    <t xml:space="preserve">200 LEE DR </t>
  </si>
  <si>
    <t>4728</t>
  </si>
  <si>
    <t>19100 NORTHPOINTE RIDGE LANE</t>
  </si>
  <si>
    <t>ULRICH INTERMEDIATE</t>
  </si>
  <si>
    <t>0025399866</t>
  </si>
  <si>
    <t>10103 SPRING CYPRESS ROAD</t>
  </si>
  <si>
    <t>FOUNDERS CLASSICAL ACADEMY OF LEWISVILLE</t>
  </si>
  <si>
    <t>1010 BELLAIRE BLVD</t>
  </si>
  <si>
    <t xml:space="preserve">Vista Academy of The Woodlands </t>
  </si>
  <si>
    <t xml:space="preserve">6565 RESEARCH FOREST DR </t>
  </si>
  <si>
    <t>6030</t>
  </si>
  <si>
    <t xml:space="preserve">Vista Academy of Crockett </t>
  </si>
  <si>
    <t>1709 COUNTY ROAD 611</t>
  </si>
  <si>
    <t xml:space="preserve">PREMIER HIGH SCHOOL OF ARLINGTON </t>
  </si>
  <si>
    <t>1111 DIGITAL DRIVE</t>
  </si>
  <si>
    <t>PREMIER HIGH SCHOOL OF GRANBURY</t>
  </si>
  <si>
    <t>919 E HWY 377 SUITE 1</t>
  </si>
  <si>
    <t>CLAY CLASSICAL ACADEMY</t>
  </si>
  <si>
    <t>3303 POTTER'S HOUSE WAY</t>
  </si>
  <si>
    <t>FOUNDATION SCHOOL OF AUTISM</t>
  </si>
  <si>
    <t>2235 THOUSAND OAKS SUITE 130</t>
  </si>
  <si>
    <t>ABRAHAM P CANO 9TH GRADE ACADEMY</t>
  </si>
  <si>
    <t>1701 LOZANO</t>
  </si>
  <si>
    <t>1901 RIO HONDO RD</t>
  </si>
  <si>
    <t>00000</t>
  </si>
  <si>
    <t>ESCALANTE MIDDLE SCHOOL</t>
  </si>
  <si>
    <t>6123 S CAGE</t>
  </si>
  <si>
    <t xml:space="preserve"> 500 E SIOUX RD</t>
  </si>
  <si>
    <t>MARCIA GARZA ELEMENTARY SCHOOL</t>
  </si>
  <si>
    <t>EL GATO RD</t>
  </si>
  <si>
    <t>ALMO</t>
  </si>
  <si>
    <t>RAMIREZ ELEMENTARY</t>
  </si>
  <si>
    <t>1920 NORTH HIBISCUS</t>
  </si>
  <si>
    <t>Powell Point</t>
  </si>
  <si>
    <t xml:space="preserve">2601 FM 2019 </t>
  </si>
  <si>
    <t>RAYMONDVILLE OPTION ACADEMIC ACADEMY</t>
  </si>
  <si>
    <t>514 E RODRIGUEZ ST</t>
  </si>
  <si>
    <t>LUBBOCK-COOPER LAURA BUSH MIDDLE SCHOOL</t>
  </si>
  <si>
    <t>3425 118TH ST</t>
  </si>
  <si>
    <t>LUBBOCK-COOPER CENTRAL ELEMENTARY</t>
  </si>
  <si>
    <t>4020 135TH ST</t>
  </si>
  <si>
    <t>3557</t>
  </si>
  <si>
    <t>HOUSTON GATEWAY ACADEMY RIVERSTONE</t>
  </si>
  <si>
    <t>9777 RIVERSTONE RANCH DR.</t>
  </si>
  <si>
    <t>NORTH HOPKINS ISD ADMIN BUILDING</t>
  </si>
  <si>
    <t>TRAVIS EARLY COLLEGE HIGH SCHOOL</t>
  </si>
  <si>
    <t>1950 N MAIN AVE</t>
  </si>
  <si>
    <t>IRENE C CARDWELL ELEMENTARY</t>
  </si>
  <si>
    <t>MICKEY LELAND COLLEGE PREPARATORY ACADEMY</t>
  </si>
  <si>
    <t>1701 GREGG</t>
  </si>
  <si>
    <t>YOUNG WOMENS COLLEGE PREPARATORY ACADEMY</t>
  </si>
  <si>
    <t>1906 CLEBURNE</t>
  </si>
  <si>
    <t>KIPP ASPIRE ACADEMY MIDDLE SCHOOL</t>
  </si>
  <si>
    <t>239 STARK ST.</t>
  </si>
  <si>
    <t>COMSTOCK ELEMENTARY SCHOOL</t>
  </si>
  <si>
    <t>7152 SILVERADO TRAIL</t>
  </si>
  <si>
    <t>7411 NICHOLS TRAIL</t>
  </si>
  <si>
    <t>PHILLIPS ELEMENTARY SCHOOL</t>
  </si>
  <si>
    <t>2285 LITTLE RIVER DRIVE</t>
  </si>
  <si>
    <t>VANDEVENTER MIDDLE SCHOOL</t>
  </si>
  <si>
    <t>6075 INDEPENDENCE PARKWAY</t>
  </si>
  <si>
    <t>KISD CAREER CENTER</t>
  </si>
  <si>
    <t>1320 STAGECOACH ROAD</t>
  </si>
  <si>
    <t>TERRELL ALTERNATIVE EDUCATION CENTER  &amp; PHOENIX SCHOOL</t>
  </si>
  <si>
    <t>305 W College St</t>
  </si>
  <si>
    <t>LOS REYES ELEMENTARY SCHOOL</t>
  </si>
  <si>
    <t>10785 Triana Pkwy</t>
  </si>
  <si>
    <t>UPLIFT PINNACLE PREPARATORY PRIMARY</t>
  </si>
  <si>
    <t>0021554175</t>
  </si>
  <si>
    <t>2510 SOUTH VERNON AVE</t>
  </si>
  <si>
    <t>UPLIFT EDUCATION - INFINITY PREPARATORY MIDDLE SCHOOL</t>
  </si>
  <si>
    <t>0021554282</t>
  </si>
  <si>
    <t>1401 S MACARTHUR</t>
  </si>
  <si>
    <t>THE RHODES SCHOOL DISTRICT</t>
  </si>
  <si>
    <t>0021329909</t>
  </si>
  <si>
    <t>13334 Wallisville Rd</t>
  </si>
  <si>
    <t>SER-NINOS MIDDLE SCHOOL</t>
  </si>
  <si>
    <t>5610 GULFTON</t>
  </si>
  <si>
    <t>EVOLUTION ACADEMY CHARTER - BUILDING 2</t>
  </si>
  <si>
    <t>1099 S SHERMAN ST</t>
  </si>
  <si>
    <t>DISCOVERY MIDDLE SCHOOL</t>
  </si>
  <si>
    <t>6400 WESTPARK DR, SUITE 200</t>
  </si>
  <si>
    <t>BISSONNET ELEMENTARY</t>
  </si>
  <si>
    <t>8440 BISSONNET STREET</t>
  </si>
  <si>
    <t>MANGUM ELEMENTARY</t>
  </si>
  <si>
    <t>4515 MAGNUM</t>
  </si>
  <si>
    <t>KASE ACADEMY</t>
  </si>
  <si>
    <t>17010 BEAUMONT HIGHWAY</t>
  </si>
  <si>
    <t>HITCHCOCK HIGH SCHOOL</t>
  </si>
  <si>
    <t>HIGHWAY 6</t>
  </si>
  <si>
    <t>ORANGE GROVE ELEMENTARY</t>
  </si>
  <si>
    <t>500 S EUGENIA ST.</t>
  </si>
  <si>
    <t>LAS LOMAS ELEMENTARY SCHOOL</t>
  </si>
  <si>
    <t>20303 HARDY OAK BLVD</t>
  </si>
  <si>
    <t>4840</t>
  </si>
  <si>
    <t>VINEYARD RANCH ELEMENTARY SCHOOL</t>
  </si>
  <si>
    <t>16818 HUEBNER RD</t>
  </si>
  <si>
    <t>INDEPENDENCE ELEMENTARY SCHOOL</t>
  </si>
  <si>
    <t>11773 BRAY BIRCH LN</t>
  </si>
  <si>
    <t>6780</t>
  </si>
  <si>
    <t>NEW BRAUNFELS 9TH GRADE CAMPUS</t>
  </si>
  <si>
    <t>0011635323</t>
  </si>
  <si>
    <t>659 S GUENTHER</t>
  </si>
  <si>
    <t>MARGARET GALUBENSKI ACHIEVEMENT CENTER</t>
  </si>
  <si>
    <t>1000 RADIO HILL RD</t>
  </si>
  <si>
    <t>Promesa Public High School at MLK</t>
  </si>
  <si>
    <t>5800 E. MLK Drive</t>
  </si>
  <si>
    <t>TEXLINE PRE-K</t>
  </si>
  <si>
    <t>307 EAST PINE</t>
  </si>
  <si>
    <t>ISCHOOL HIGH AT UNIVERSITY PARK</t>
  </si>
  <si>
    <t xml:space="preserve">20515 Tomball Parkway </t>
  </si>
  <si>
    <t>TIMBER CREEK ELEMENTARY</t>
  </si>
  <si>
    <t>8455 CREEKSIDE GREEN DR</t>
  </si>
  <si>
    <t>WOODLANDS</t>
  </si>
  <si>
    <t>PREMIER HIGH SCHOOL OF DAYTON</t>
  </si>
  <si>
    <t xml:space="preserve">Vista Academy of Beaumont </t>
  </si>
  <si>
    <t>10255 EASTEX FREEWAY</t>
  </si>
  <si>
    <t>IDEA CARVER ACADEMY</t>
  </si>
  <si>
    <t>217 ROBINSON PL</t>
  </si>
  <si>
    <t>IDEA S FLORES ACADEMY</t>
  </si>
  <si>
    <t>6919 S FLORES ST</t>
  </si>
  <si>
    <t>1943</t>
  </si>
  <si>
    <t>IDEA MONTERREY PARK ACADEMY</t>
  </si>
  <si>
    <t>222 SW 39TH ST</t>
  </si>
  <si>
    <t>SSG. MANUEL R. PUENTES MIDDLE SCHOOL</t>
  </si>
  <si>
    <t>0025217936</t>
  </si>
  <si>
    <t>3216 TIM FOSTER</t>
  </si>
  <si>
    <t>JAMES P. BUTLER ELEMENTARY SCHOOL</t>
  </si>
  <si>
    <t>0025217944</t>
  </si>
  <si>
    <t>14251 RALPH SEITSINGER</t>
  </si>
  <si>
    <t>MONTE ALTO HIGH SCHOOL</t>
  </si>
  <si>
    <t>Stafford Alternative Ed Center</t>
  </si>
  <si>
    <t>1633 STAFFORDSHIRE</t>
  </si>
  <si>
    <t>UPLIFT MIGHTY SCHOOL</t>
  </si>
  <si>
    <t>0022426670</t>
  </si>
  <si>
    <t>3700 MIGHTY MITE DR</t>
  </si>
  <si>
    <t>UPLIFT MERIDIAN SCHOOL</t>
  </si>
  <si>
    <t>0022426654</t>
  </si>
  <si>
    <t>1801 S BEACH ST</t>
  </si>
  <si>
    <t>2122</t>
  </si>
  <si>
    <t>UPLIFT LUNA SECONDARY SCHOOL</t>
  </si>
  <si>
    <t>0011426639</t>
  </si>
  <si>
    <t>2625 ELM ST.</t>
  </si>
  <si>
    <t>HARMONY SCIENCE ACADEMY - HOUSTON</t>
  </si>
  <si>
    <t>0021582796</t>
  </si>
  <si>
    <t>9431 W SAM HOUSTON PKWY S</t>
  </si>
  <si>
    <t>1849</t>
  </si>
  <si>
    <t>SER-NINOS CHARTER SCHOOL II</t>
  </si>
  <si>
    <t>0021612189</t>
  </si>
  <si>
    <t>5919 DASHWOOD</t>
  </si>
  <si>
    <t>HALLSVILLE NORTH ELEMENTARY SCHOOL</t>
  </si>
  <si>
    <t>200 BILLIE MARTIN PARKWAY</t>
  </si>
  <si>
    <t>HALLSVILLE EAST ELEMENTARY SCHOOL</t>
  </si>
  <si>
    <t>420 GALILEE RD</t>
  </si>
  <si>
    <t>ALTERNATIVE ELEMENTARY SCHOOL</t>
  </si>
  <si>
    <t>HERRINGTON ELEMENTARY SCHOOL</t>
  </si>
  <si>
    <t>2850 PALOMA LAKE BLVD</t>
  </si>
  <si>
    <t>5691</t>
  </si>
  <si>
    <t>TRUETT WILSON MIDDLE SCHOOL</t>
  </si>
  <si>
    <t>14250 SENDERA RANCH BLVD</t>
  </si>
  <si>
    <t>COPPELL CLASSICAL ACADEMY</t>
  </si>
  <si>
    <t>Pat Neff Elementary School</t>
  </si>
  <si>
    <t>8301 Neff</t>
  </si>
  <si>
    <t>houston</t>
  </si>
  <si>
    <t>COCKRELL ELEMENTARY</t>
  </si>
  <si>
    <t>1075 ESCALANTE TRAIL</t>
  </si>
  <si>
    <t>PHOENIX SCHOOL</t>
  </si>
  <si>
    <t>0025398488</t>
  </si>
  <si>
    <t>11211 LACEY ROAD</t>
  </si>
  <si>
    <t>TOM WILSON ELEMENTARY SCHOOL</t>
  </si>
  <si>
    <t>5200 FALCON LANDING BLVD</t>
  </si>
  <si>
    <t>RAY AND JAMIE WOLMAN ELEMENTARY SCHOOL</t>
  </si>
  <si>
    <t>28727 N FIRETHORNE RD</t>
  </si>
  <si>
    <t>FRED AND PATTI SHAFER ELEMENTARY SCHOOL</t>
  </si>
  <si>
    <t>5150 RANCH POINT DR</t>
  </si>
  <si>
    <t>SEVEN LAKES JUNIOR HIGH</t>
  </si>
  <si>
    <t>6026 KATY-GASTON RD</t>
  </si>
  <si>
    <t>OBRA D. TOMPKINS HIGH SCHOOL</t>
  </si>
  <si>
    <t>4400 FALCON LANDING BLVD</t>
  </si>
  <si>
    <t>GLORIA MARSHALL ELEMENTARY</t>
  </si>
  <si>
    <t>24505 BURNAMWOOD</t>
  </si>
  <si>
    <t>EARLY COLLEGE ACADEMY</t>
  </si>
  <si>
    <t>1001 SOUTHRIDGE RD</t>
  </si>
  <si>
    <t>ZWINK ELEMENTARY SCHOOL</t>
  </si>
  <si>
    <t>0025399098</t>
  </si>
  <si>
    <t xml:space="preserve">22200 FRASNATI WAY  </t>
  </si>
  <si>
    <t>FD ROOSEVELT ELEMENTARY</t>
  </si>
  <si>
    <t>814 E PLAZA</t>
  </si>
  <si>
    <t>JOHN HENRY (JACK) MCKEEVER</t>
  </si>
  <si>
    <t>1310 W RIDGE RD</t>
  </si>
  <si>
    <t>BERTA PALACIOS ELEMENTARY</t>
  </si>
  <si>
    <t xml:space="preserve">ON THOMAS RD HALF WAY BTW CAGE AVE AND I RD  </t>
  </si>
  <si>
    <t>218 E JUAREZ ST</t>
  </si>
  <si>
    <t>COLLEE CAREER &amp; TECHNOLOGY ACADEMY</t>
  </si>
  <si>
    <t>1100 E HWY 83</t>
  </si>
  <si>
    <t>ELVIS J BALLEW (PREVIOSLY OPTIONS) HIGH SCHOOL</t>
  </si>
  <si>
    <t>802 W RIDGE RD</t>
  </si>
  <si>
    <t>SONIA SOTOMAYOR (PREVIOUSLY TAPP CENTER)</t>
  </si>
  <si>
    <t>1229 S VETERANS BLVD</t>
  </si>
  <si>
    <t>GRACE ENGLAND EARLY CHILDHOOD CENTER</t>
  </si>
  <si>
    <t>0025399304</t>
  </si>
  <si>
    <t>7535 PRAIRIE OAK DR.</t>
  </si>
  <si>
    <t>KLEIN ISD ANNEX BUILDING DAEP</t>
  </si>
  <si>
    <t>0025399338</t>
  </si>
  <si>
    <t>16503 STUEBNER AIRLINE RD</t>
  </si>
  <si>
    <t>JAMES C ADOLPHUS ELEMENTARY</t>
  </si>
  <si>
    <t>7910 WINSTON RANCH PKWY</t>
  </si>
  <si>
    <t>POLLY RYON 6TH GRADE CENTER (TEXAS EDUCATION AGENCY SCHOOL #138)</t>
  </si>
  <si>
    <t>8181 FM 762 ROAD</t>
  </si>
  <si>
    <t>SHARYLAND PIONEER HIGH SCHOOL</t>
  </si>
  <si>
    <t>10001 N SHARY RD</t>
  </si>
  <si>
    <t>NEW CANEY SPED</t>
  </si>
  <si>
    <t>20387 FM 1485</t>
  </si>
  <si>
    <t>LA ACADEMIA DE ESTRELLAS SCHOOL DISTRICT</t>
  </si>
  <si>
    <t>MIDLAND ALTERNATIVE PROGRAM</t>
  </si>
  <si>
    <t>2101 W Missouri Ave</t>
  </si>
  <si>
    <t>4293</t>
  </si>
  <si>
    <t xml:space="preserve">Vista ACADEMY of Edinburg </t>
  </si>
  <si>
    <t>2110 S. MCCOLL RD</t>
  </si>
  <si>
    <t>TYLER CLASSICAL ACADEMY</t>
  </si>
  <si>
    <t>3405 E GRANDE BLVD</t>
  </si>
  <si>
    <t>RAPOPORT ACADEMY NORTH CAMPUS</t>
  </si>
  <si>
    <t>0021913348</t>
  </si>
  <si>
    <t>2200 MCARTHUR DR</t>
  </si>
  <si>
    <t xml:space="preserve">Vista Academy of Austin -Mueller </t>
  </si>
  <si>
    <t>1504 E 51ST ST</t>
  </si>
  <si>
    <t xml:space="preserve">Bldg E </t>
  </si>
  <si>
    <t>PREMIER HIGH SCHOOL OF IRVING SOUTH</t>
  </si>
  <si>
    <t>1801 SHADY GROVE RD</t>
  </si>
  <si>
    <t>WILLOW SPRINGS MIDDLE SCHOOL</t>
  </si>
  <si>
    <t>1101 WEST LUCAS ROAD</t>
  </si>
  <si>
    <t>MOODY EARLY CHILDHOOD CENTER</t>
  </si>
  <si>
    <t>1110 21ST STREET</t>
  </si>
  <si>
    <t>GALVESTION</t>
  </si>
  <si>
    <t>PLANO ISD ACADEMY HIGH SCHOOL</t>
  </si>
  <si>
    <t>1701 ALMA DRIVE</t>
  </si>
  <si>
    <t>SARA MCANDREW ELEMENTARY SCHOOL</t>
  </si>
  <si>
    <t>26615 TOUTANT BEAUREGARD RD</t>
  </si>
  <si>
    <t>KAY FRANKLIN ELEMENTARY SCH</t>
  </si>
  <si>
    <t>9180  Silver Spot</t>
  </si>
  <si>
    <t>JOHN FOLKS MIDDLE SCH</t>
  </si>
  <si>
    <t>9855 SWAYBACK RNCH</t>
  </si>
  <si>
    <t>HARMONY SCHOOL OF INNOVATION- DALLAS</t>
  </si>
  <si>
    <t>0022345508</t>
  </si>
  <si>
    <t>8080 PRESIDENT GEORGE BUSH TPKE</t>
  </si>
  <si>
    <t>6864</t>
  </si>
  <si>
    <t>HARMONY SCHOOL OF INNOVATION - FORT WORTH</t>
  </si>
  <si>
    <t>0022345359</t>
  </si>
  <si>
    <t>8100 S HULEN ST</t>
  </si>
  <si>
    <t>LEGACY PREPARATORY CHARTER ACADEMY DISTRICT</t>
  </si>
  <si>
    <t>Suite 101</t>
  </si>
  <si>
    <t>LEGACY PREPARATORY CHARTER ACADEMY-PLANO</t>
  </si>
  <si>
    <t>601 ACCENT DRIVE</t>
  </si>
  <si>
    <t>KIPP UN MUNDO DUAL LANGUAGE ACADEMY</t>
  </si>
  <si>
    <t>JUDY K MILLER ELEMENTARY SCHOOL</t>
  </si>
  <si>
    <t>403 N HOLLAND RD</t>
  </si>
  <si>
    <t>TARVER RENDON ELEMENTARY SCHOOL</t>
  </si>
  <si>
    <t>6065 RETTA MANSFIELD RD</t>
  </si>
  <si>
    <t>600 CHARLES ST</t>
  </si>
  <si>
    <t>ERVIN ELEMENTARY SCHOOL</t>
  </si>
  <si>
    <t>0025219353</t>
  </si>
  <si>
    <t>1802 EAST 28TH STREET</t>
  </si>
  <si>
    <t>ALDERSON ELEMENTARY SCHOOL</t>
  </si>
  <si>
    <t>0012703963</t>
  </si>
  <si>
    <t>301 WALNUT AVENUE</t>
  </si>
  <si>
    <t>TOLAR JUNIOR HIGH</t>
  </si>
  <si>
    <t>401 EAST 7TH ST</t>
  </si>
  <si>
    <t>MISSION COLLEGIATE HIGH SCHOOL</t>
  </si>
  <si>
    <t>605 S. Los Ebanos Blvd</t>
  </si>
  <si>
    <t>IDEA WALZEM ACADEMY</t>
  </si>
  <si>
    <t>6445 WALZEM RD</t>
  </si>
  <si>
    <t>IDEA MONTOPOLIS ACADEMY</t>
  </si>
  <si>
    <t>1701 VARGAS RD</t>
  </si>
  <si>
    <t>IDEA WESLACO PIKE ACADEMY</t>
  </si>
  <si>
    <t>1000 E PIKE BLVD</t>
  </si>
  <si>
    <t>0200</t>
  </si>
  <si>
    <t>0025220534</t>
  </si>
  <si>
    <t>6705 JOLIET DRIVE</t>
  </si>
  <si>
    <t>RUTH BARRON ELEMENTARY</t>
  </si>
  <si>
    <t>14850 HARRIS RIDGE</t>
  </si>
  <si>
    <t>3200 S. Lancaster Suite 230A</t>
  </si>
  <si>
    <t>KIPP DESTINY ELEMENTARY</t>
  </si>
  <si>
    <t>3663 WEST CAMP WISDOM RD</t>
  </si>
  <si>
    <t>AUSTIN ALTERNATIVE CENTER</t>
  </si>
  <si>
    <t>0011994423</t>
  </si>
  <si>
    <t>808 S. DAVIS</t>
  </si>
  <si>
    <t>ROY JOHNSON STEM ACADEMY</t>
  </si>
  <si>
    <t>78235</t>
  </si>
  <si>
    <t>PURPLE HEART ELEMENTARY SCHOOL</t>
  </si>
  <si>
    <t>0025217886</t>
  </si>
  <si>
    <t>14400 GR CAMPUZANO DR</t>
  </si>
  <si>
    <t>MISSION RIDGE ELEMENTARY SCHOOL</t>
  </si>
  <si>
    <t>0025217902</t>
  </si>
  <si>
    <t>150 NONAP RD.</t>
  </si>
  <si>
    <t>VANGUARD ACADEMY ELEMENTARY II</t>
  </si>
  <si>
    <t>901 S ATHOL</t>
  </si>
  <si>
    <t>ROBERT TURNER COLLEGE AND CAREER HS</t>
  </si>
  <si>
    <t>4717 BAILEY RD</t>
  </si>
  <si>
    <t>WHISPERING HILLS ACHIEVEMENT CENTER</t>
  </si>
  <si>
    <t>4110 FM 609</t>
  </si>
  <si>
    <t>RIDGEVIEW ELEMENTARY</t>
  </si>
  <si>
    <t>1601 MARSHALL RIDGE PKWY</t>
  </si>
  <si>
    <t>8780</t>
  </si>
  <si>
    <t>FLORENCE STILES MIDDLE SCHOOL</t>
  </si>
  <si>
    <t>3520 BARLEY RD</t>
  </si>
  <si>
    <t>21314 BULVERDE RD</t>
  </si>
  <si>
    <t>SCHOOL OF CHOICE</t>
  </si>
  <si>
    <t xml:space="preserve">100 South Business FM 1015  </t>
  </si>
  <si>
    <t>ELSA ENGLAND ELEMENTARY</t>
  </si>
  <si>
    <t>8801 PEARSON RANCH RD</t>
  </si>
  <si>
    <t>DESOTO W WINTERGREEN</t>
  </si>
  <si>
    <t>135 W WINTERGREEN RD</t>
  </si>
  <si>
    <t>2602 WEST ILLINOIS</t>
  </si>
  <si>
    <t>GRAND PRAIRIE AVENUE B</t>
  </si>
  <si>
    <t>1729 AVENUE B</t>
  </si>
  <si>
    <t>GOLDEN RULE SOUTHWEST</t>
  </si>
  <si>
    <t>10747 BRUTON ROAD</t>
  </si>
  <si>
    <t>SNYDER INTERMEDIATE</t>
  </si>
  <si>
    <t>3301 EL PASO</t>
  </si>
  <si>
    <t>EVERMAN ACADEMY HIGH SCHOOL</t>
  </si>
  <si>
    <t>300 SHELBY RD</t>
  </si>
  <si>
    <t>Everman</t>
  </si>
  <si>
    <t>5607</t>
  </si>
  <si>
    <t>ARREDONDO ELEMENTARY</t>
  </si>
  <si>
    <t>SOUTH EARLY COLLEGE HIGH SCHOOL</t>
  </si>
  <si>
    <t>1990 AIRPORT BLVD.</t>
  </si>
  <si>
    <t>LA ACADEMIA DE ESTRELLAS EARLY CHILDHOOD CENTER</t>
  </si>
  <si>
    <t>1811 S HAMPTON RD</t>
  </si>
  <si>
    <t>LA ACADEMIA DE ESTRELLAS MIDDLE SCHOOL</t>
  </si>
  <si>
    <t>4680 W KIEST BLVD</t>
  </si>
  <si>
    <t>1169</t>
  </si>
  <si>
    <t>ISCHOOL HIGH OF THE WOODLANDS at Montgomery</t>
  </si>
  <si>
    <t>3232 College Park Drive</t>
  </si>
  <si>
    <t xml:space="preserve">Conroe </t>
  </si>
  <si>
    <t>VISTA ACADEMY OF HUMBLE</t>
  </si>
  <si>
    <t>901 WILSON RD</t>
  </si>
  <si>
    <t>KIPP Northeast College Prep</t>
  </si>
  <si>
    <t>9680 MESA DR</t>
  </si>
  <si>
    <t>LIFE SCHOOL MOUNTAIN CREEK ES</t>
  </si>
  <si>
    <t>5525 W. ILLINOIS AVE</t>
  </si>
  <si>
    <t>HEREFORD PREPARATORY ACADEMY</t>
  </si>
  <si>
    <t>704 LAPLATA DRIVE SUITE B</t>
  </si>
  <si>
    <t>KIPP Austin Obras Elementary</t>
  </si>
  <si>
    <t>5107 I-35 SOUTH - SUITE A</t>
  </si>
  <si>
    <t>KIPP Austin Leadership Elementary</t>
  </si>
  <si>
    <t>8509 FM 969 Building 628</t>
  </si>
  <si>
    <t>MULLIN ELEMENTARY SCHOOL</t>
  </si>
  <si>
    <t>403 W BULLDOG DR</t>
  </si>
  <si>
    <t>MULLIN HIGH SCHOOL</t>
  </si>
  <si>
    <t>LAWSON EARLY CHILDHOOD CENTER</t>
  </si>
  <si>
    <t>500 DOWELL ST</t>
  </si>
  <si>
    <t>KIPP CONNECT PRIMARY</t>
  </si>
  <si>
    <t>6700 BELLAIRE BLVD</t>
  </si>
  <si>
    <t>GARZA-PENA ELEMENTARY</t>
  </si>
  <si>
    <t>230 E SGT LEONEL TREVINO RD</t>
  </si>
  <si>
    <t>R. YZAGUIRRE MIDDLE SCHOOL</t>
  </si>
  <si>
    <t>1229 S I ROAD</t>
  </si>
  <si>
    <t>Harlingen School of Heallth Professions</t>
  </si>
  <si>
    <t>2302 N 21ST ST</t>
  </si>
  <si>
    <t>GREATER WACO ADVANCED MANUFACTURING ACADEMY</t>
  </si>
  <si>
    <t>2401 J J FLEWELLEN RD</t>
  </si>
  <si>
    <t>RIDGE CREEK ELEMENTARY</t>
  </si>
  <si>
    <t>15201 WOODLAND HILLS DRIVE</t>
  </si>
  <si>
    <t>UPLIFT TRIUMPH PREPARATORY SCHOOL</t>
  </si>
  <si>
    <t>0023066640</t>
  </si>
  <si>
    <t>9411 HARGROVE DR.</t>
  </si>
  <si>
    <t>VIRIDIAN ELEMENTARY SCHOOL</t>
  </si>
  <si>
    <t>4001 CASCADE SKY DR</t>
  </si>
  <si>
    <t>76005</t>
  </si>
  <si>
    <t>INDEPENDENCE HIGH SCHOOL</t>
  </si>
  <si>
    <t>10555 Independence Pkwy</t>
  </si>
  <si>
    <t>12333 BRIAR RIDGE ROAD</t>
  </si>
  <si>
    <t>10550 MILLBEND DRIVE</t>
  </si>
  <si>
    <t>MCSPEDDEN ELEMENTARY SCHOOL</t>
  </si>
  <si>
    <t xml:space="preserve"> 14140 Country Brook Drive</t>
  </si>
  <si>
    <t>HOSP ELEMENTARY SCHOOL</t>
  </si>
  <si>
    <t>5050 LONE STAR RANCH PARKWAY</t>
  </si>
  <si>
    <t>BONNIE ELLISON ELEMENTARY SCHOOL</t>
  </si>
  <si>
    <t>7132 OAK DRIVE</t>
  </si>
  <si>
    <t>DR JOE J BERNAL MIDDLE SCHOOL</t>
  </si>
  <si>
    <t>14045 BELLA VISTA PL</t>
  </si>
  <si>
    <t>MIDLOTHIAN HERITAGE HIGH SCHOOL</t>
  </si>
  <si>
    <t>4000 FM 1387</t>
  </si>
  <si>
    <t>WINDTHORST JUNIOR HIGH SCHOOL</t>
  </si>
  <si>
    <t>100 SAINT MARY'S DRIVE</t>
  </si>
  <si>
    <t>HARMONY SCHOOL OF INNOVATION - EULESS</t>
  </si>
  <si>
    <t>0023473937</t>
  </si>
  <si>
    <t>701 S. INDUSTRIAL BLVD, SUITE 105</t>
  </si>
  <si>
    <t>HARMONY SCHOOL OF EXPLORATION - HOUSTON</t>
  </si>
  <si>
    <t>0023473911</t>
  </si>
  <si>
    <t>9305 W. SAM HOUSTON PKWY S</t>
  </si>
  <si>
    <t>MCGREGOR PRIMARY SCHOOL</t>
  </si>
  <si>
    <t>923 BLUEBONNET PARKWAY</t>
  </si>
  <si>
    <t>THREE LAKES MIDDLE SCHOOL</t>
  </si>
  <si>
    <t>0025295726</t>
  </si>
  <si>
    <t>2445 THREE LAKES PARKWAY</t>
  </si>
  <si>
    <t>PRESTWICK STEM ACADEMY</t>
  </si>
  <si>
    <t>3101 STONEFIELD</t>
  </si>
  <si>
    <t>6568</t>
  </si>
  <si>
    <t>POGUE OPTIONS ALTERNATIVE ACADEMY</t>
  </si>
  <si>
    <t>605 E FORDYCE AVE</t>
  </si>
  <si>
    <t>Kingsville</t>
  </si>
  <si>
    <t>BURNET ELEMENTARY</t>
  </si>
  <si>
    <t>SCHOLARS MAGNET ACADEMY</t>
  </si>
  <si>
    <t>109 W RED OAK RD</t>
  </si>
  <si>
    <t>NORTHWEST ELEMENTARY</t>
  </si>
  <si>
    <t>LEGACY ELEMENTARY</t>
  </si>
  <si>
    <t>6424 KEMPER AVE</t>
  </si>
  <si>
    <t>DR. ANTONIO BANUELOS ELEMENTARY</t>
  </si>
  <si>
    <t>7770 EASTPOINT BLVD.</t>
  </si>
  <si>
    <t>JOHNNY TEE CLARK, JR. ELEMENTARY</t>
  </si>
  <si>
    <t>6033 N. HWY 146</t>
  </si>
  <si>
    <t>IMPACT EARLY COLLEGE HIGH SCHOOL</t>
  </si>
  <si>
    <t>1415 MARKET STREET</t>
  </si>
  <si>
    <t>GEORGE GERVIN ACADEMY</t>
  </si>
  <si>
    <t>6903 SUNBELT DR SOUTH</t>
  </si>
  <si>
    <t>THE EDUCATION AND TRAINING CENTER</t>
  </si>
  <si>
    <t>3030 EAST COMMERCE STREET</t>
  </si>
  <si>
    <t>GANADO JUNIOR HIGH SCHOOL</t>
  </si>
  <si>
    <t>411 WEST DEVERS</t>
  </si>
  <si>
    <t>WAELDER SCHOOL</t>
  </si>
  <si>
    <t xml:space="preserve">201 US HIGHWAY 90 WEST  </t>
  </si>
  <si>
    <t xml:space="preserve">WAELDER </t>
  </si>
  <si>
    <t>WORLD LANGUAGES INSTITUTE</t>
  </si>
  <si>
    <t>1066 W MAGNOLIA AVE</t>
  </si>
  <si>
    <t>INFINITY EARLY COLLEGE HS</t>
  </si>
  <si>
    <t>26751 Sorters Road</t>
  </si>
  <si>
    <t>Porter</t>
  </si>
  <si>
    <t>BAYLOR COLLEGE OF MEDICINE ACADEMY AT RYAN</t>
  </si>
  <si>
    <t>2610 ELGIN STREET</t>
  </si>
  <si>
    <t>PREMIER HIGH SCHOOL OF LEWISVILLE</t>
  </si>
  <si>
    <t>SUITE 120</t>
  </si>
  <si>
    <t>PREMIER HIGH SCHOOL OF AMARILLO</t>
  </si>
  <si>
    <t>3242 HOBBS ST SUITE F</t>
  </si>
  <si>
    <t>SUNNYVALE MIDDLE SCHOOL</t>
  </si>
  <si>
    <t>216 N. COLLINS ROAD</t>
  </si>
  <si>
    <t>SUNNYVALE HIGH SCHOOL</t>
  </si>
  <si>
    <t>222 N COLLINS ROAD</t>
  </si>
  <si>
    <t>LAKESIDE MIDDLE</t>
  </si>
  <si>
    <t>CELE MIDDLE SCHOOL</t>
  </si>
  <si>
    <t>6000 CELE RD</t>
  </si>
  <si>
    <t>KISD ATHLETICS DEPT</t>
  </si>
  <si>
    <t>100 N 52ND STREET</t>
  </si>
  <si>
    <t>LA JOYA EARLY COLLEGE HIGH SCHOOL</t>
  </si>
  <si>
    <t>801 N COLLEGE DRIVE</t>
  </si>
  <si>
    <t>THELMA SALINAS STEM HIGH SCHOOL</t>
  </si>
  <si>
    <t>JA FOWLER ELEMENTARY SCHOOL 33</t>
  </si>
  <si>
    <t>4910 KATY CREEK LN</t>
  </si>
  <si>
    <t>ARLINGTON ELEMENTARY SCHOOL</t>
  </si>
  <si>
    <t>International Leadership of Texas</t>
  </si>
  <si>
    <t>4950 SOUTH BOWEN RD</t>
  </si>
  <si>
    <t>Arlington Middle School</t>
  </si>
  <si>
    <t>4950 South Bowen Rd</t>
  </si>
  <si>
    <t>Garland Middle School</t>
  </si>
  <si>
    <t>3301 N. SHILOH ROAD</t>
  </si>
  <si>
    <t>4413 SHILOH RD</t>
  </si>
  <si>
    <t>KELLER MIDDLE</t>
  </si>
  <si>
    <t>2301 HERITAGE TRACE PARKWAY</t>
  </si>
  <si>
    <t>ROBERT DRISCOLL ELEMENTARY SCHOOL</t>
  </si>
  <si>
    <t>122 W AVENUE H</t>
  </si>
  <si>
    <t>RELIEF SCHOOL 402</t>
  </si>
  <si>
    <t>4400 W 18TH STREET</t>
  </si>
  <si>
    <t>WEST CYPRESS HILLS E S</t>
  </si>
  <si>
    <t>6112 CYPRESS RANCH BLVD</t>
  </si>
  <si>
    <t>Middle College H S At HCC Fraga</t>
  </si>
  <si>
    <t>301 N. DRENNAN STREET</t>
  </si>
  <si>
    <t>BERNSHAUSEN ELEMENTARY SCHOOL</t>
  </si>
  <si>
    <t>0025399031</t>
  </si>
  <si>
    <t>11116 MAHAFFEY ROAD</t>
  </si>
  <si>
    <t>Middle College H S At HCC Gulfton</t>
  </si>
  <si>
    <t>GOLD-BURG SCHOOL</t>
  </si>
  <si>
    <t>DENTON CLASSICAL ACADEMY</t>
  </si>
  <si>
    <t>4420 Country Club Rd</t>
  </si>
  <si>
    <t>LA MARQUE ELEMENTARY</t>
  </si>
  <si>
    <t>1217 VAUTHIER ST</t>
  </si>
  <si>
    <t>RENAISSANCE ACADEMY</t>
  </si>
  <si>
    <t>1217 VAUTHIER</t>
  </si>
  <si>
    <t>LA MARQUE JUNIOR HIGH</t>
  </si>
  <si>
    <t>MANARA STEM ACADEMY</t>
  </si>
  <si>
    <t>6101 S COLLINS STREET</t>
  </si>
  <si>
    <t>GERALDINE PALMER ELEMENTARY</t>
  </si>
  <si>
    <t>1200 WEST HALL ACRES ROAD</t>
  </si>
  <si>
    <t>JONES FUTURES ACADEMY</t>
  </si>
  <si>
    <t>7414 ST. LO</t>
  </si>
  <si>
    <t>ARABIC IMMERSION MAGNET SCHOOL</t>
  </si>
  <si>
    <t>JACOB'S WELL ELEMENTRAY</t>
  </si>
  <si>
    <t>3470 RANCH ROAD 2325</t>
  </si>
  <si>
    <t>ZUNDELOWITZ ELEMENTARY SCHOOL</t>
  </si>
  <si>
    <t>1706 POLK ST</t>
  </si>
  <si>
    <t>IDEA RIO GRANDE CITY COLLEGE PREP</t>
  </si>
  <si>
    <t>2803  WEST MONARCH LANE</t>
  </si>
  <si>
    <t>IDEA RIVERVIEW ACADEMY</t>
  </si>
  <si>
    <t>30 PALM BLVD</t>
  </si>
  <si>
    <t>Veteran Memorial Elementary School</t>
  </si>
  <si>
    <t>CIELTO LINDO BLVD</t>
  </si>
  <si>
    <t>MEADOWLAND CHARTER SCHOOL DISTRICT</t>
  </si>
  <si>
    <t>4901 SCENIC LAKE DRIVE</t>
  </si>
  <si>
    <t>ARCHDIOCESE OF GALVESTON-HOUSTON - ADMIN BLDG</t>
  </si>
  <si>
    <t>0012051520</t>
  </si>
  <si>
    <t>2403 HOLCOMBE BLVD</t>
  </si>
  <si>
    <t>3646</t>
  </si>
  <si>
    <t>0011929932</t>
  </si>
  <si>
    <t>3675</t>
  </si>
  <si>
    <t>0018549329</t>
  </si>
  <si>
    <t xml:space="preserve"> 612 S. Irene Str.</t>
  </si>
  <si>
    <t>0013407747</t>
  </si>
  <si>
    <t>200 S. WHITE OAK RD.</t>
  </si>
  <si>
    <t>ESC R12 Building 3</t>
  </si>
  <si>
    <t>EDUCATION SERVICE CENTER - REGION 12</t>
  </si>
  <si>
    <t>0007130214</t>
  </si>
  <si>
    <t xml:space="preserve">5749 Bagby Ave </t>
  </si>
  <si>
    <t>P.O. BOX 23409</t>
  </si>
  <si>
    <t xml:space="preserve">Bexar </t>
  </si>
  <si>
    <t>0011875499</t>
  </si>
  <si>
    <t>5151 SAMUELL BLVD</t>
  </si>
  <si>
    <t>PEARSALL  ADMINISTRATION BUILDING</t>
  </si>
  <si>
    <t>318 BERRY RANCH ROAD</t>
  </si>
  <si>
    <t>REARSALL</t>
  </si>
  <si>
    <t>0020522603</t>
  </si>
  <si>
    <t>1201 CORPUS CHRISTI STREET</t>
  </si>
  <si>
    <t>RUSK ISD ADMINISTRATION BUILDING</t>
  </si>
  <si>
    <t>203 EAST 7TH STREET</t>
  </si>
  <si>
    <t>FBISD DISTRIBUTION CENTER</t>
  </si>
  <si>
    <t>555 JULIE RIVERS DRIVE</t>
  </si>
  <si>
    <t>HARMONY PUBLIC SCHOOLS CENTRAL OFFICE</t>
  </si>
  <si>
    <t>0020663977</t>
  </si>
  <si>
    <t>9321 WEST SAM HOUSTON PKWY S</t>
  </si>
  <si>
    <t>CITY OF CLIFTON</t>
  </si>
  <si>
    <t>PO 231</t>
  </si>
  <si>
    <t>CITY OF SCHULENBURG</t>
  </si>
  <si>
    <t>0001666643</t>
  </si>
  <si>
    <t>310 SIMPSON ST</t>
  </si>
  <si>
    <t>0012685830</t>
  </si>
  <si>
    <t>1000 WEST LOOP</t>
  </si>
  <si>
    <t>ARCHDIOCESE OF GALVESTON-HOUSTON</t>
  </si>
  <si>
    <t>0022368161</t>
  </si>
  <si>
    <t>1700 SAN JACINTO</t>
  </si>
  <si>
    <t>HARMONY SCHOOL OF INNOVATION - AUSTIN</t>
  </si>
  <si>
    <t>0024480162</t>
  </si>
  <si>
    <t>2124 E ST. ELMO RD SUITE A</t>
  </si>
  <si>
    <t>HARMONY SCHOOL OF INNOVATION - GARLAND</t>
  </si>
  <si>
    <t>0024490591</t>
  </si>
  <si>
    <t>2250 FIREWHEEL PKWY.</t>
  </si>
  <si>
    <t>HARMONY SCHOOL OF INNOVATION - LAREDO</t>
  </si>
  <si>
    <t>0024490815</t>
  </si>
  <si>
    <t>4608 DAUGHERTY AVENUE</t>
  </si>
  <si>
    <t>Gladewater</t>
  </si>
  <si>
    <t>HARMONY SCHOOL OF ACHIEVEMENT - HOUSTON</t>
  </si>
  <si>
    <t>0024496275</t>
  </si>
  <si>
    <t>16209 KEITH HARROW BLVD.</t>
  </si>
  <si>
    <t>HARMONY SCHOOL OF EXCELLENCE - SAN ANTONIO</t>
  </si>
  <si>
    <t>0024492258</t>
  </si>
  <si>
    <t>2015 S.W. LOOP 410</t>
  </si>
  <si>
    <t>0019049329</t>
  </si>
  <si>
    <t>400 EAST SPRING VALLEY ROAD</t>
  </si>
  <si>
    <t>GREAT HEARTS AMERICA-TEXAS</t>
  </si>
  <si>
    <t>0024312845</t>
  </si>
  <si>
    <t>Ki Charter Academy</t>
  </si>
  <si>
    <t xml:space="preserve">Ki Charter School District </t>
  </si>
  <si>
    <t>120 Bert Brown Road</t>
  </si>
  <si>
    <t>DIOCESE OF VICTORIA</t>
  </si>
  <si>
    <t>1505 E. MESQUITE LANE</t>
  </si>
  <si>
    <t>CITY OF CUERO</t>
  </si>
  <si>
    <t>0007685092</t>
  </si>
  <si>
    <t>201 E MAIN, PO BOX 660</t>
  </si>
  <si>
    <t>301 LOOP 11</t>
  </si>
  <si>
    <t>0013024427</t>
  </si>
  <si>
    <t>0011959871</t>
  </si>
  <si>
    <t>4845 US Hwy 271 N.</t>
  </si>
  <si>
    <t>Pittsburg</t>
  </si>
  <si>
    <t>INTERNATIONAL LEADERSHIP OF TEXAS DISTRICT OFFICE</t>
  </si>
  <si>
    <t>0023434921</t>
  </si>
  <si>
    <t>0011794930</t>
  </si>
  <si>
    <t>1850  HIGHWAY 351</t>
  </si>
  <si>
    <t>P.O. BOX 159, 201 NE 2ND ST</t>
  </si>
  <si>
    <t>0024460016</t>
  </si>
  <si>
    <t>500 MCKINNEY</t>
  </si>
  <si>
    <t>UPLIFT EDUCATION - UPLIFT GRAND PREPARATORY</t>
  </si>
  <si>
    <t>301 E CHURCH ST</t>
  </si>
  <si>
    <t>TRINITY CHARTER SCHOOLS - CARSON PARK</t>
  </si>
  <si>
    <t>262 N SAM HOUSTON PARKWAY E.</t>
  </si>
  <si>
    <t>2902 HWY. 31 EAST</t>
  </si>
  <si>
    <t>TRINITY CHARTER SCHOOLS - KRAUSE CENTER</t>
  </si>
  <si>
    <t>25752 KINGSLAND BLVD.</t>
  </si>
  <si>
    <t>MISD ATHLETICS</t>
  </si>
  <si>
    <t>1016 C MAGNOLIA ST</t>
  </si>
  <si>
    <t>MISD FACILITIES AND MAINTENANCE COMPLEX</t>
  </si>
  <si>
    <t>1016 A MAGNOLIA ST.</t>
  </si>
  <si>
    <t>SKIDMORE-TYNAN PHYSICAL EDUCATIONAL CENTER</t>
  </si>
  <si>
    <t>224 WEST MAIN</t>
  </si>
  <si>
    <t>THIGPEN ZAVALA ELEMENTARY</t>
  </si>
  <si>
    <t>BRUSH COUNTRY COOP</t>
  </si>
  <si>
    <t>410 E SAN PATRICIO AVE</t>
  </si>
  <si>
    <t>MATHIS ISD TRANSPORTATION</t>
  </si>
  <si>
    <t>1615 EAST SAN PATRICIO AVENUE</t>
  </si>
  <si>
    <t>MATHIS HIGH SCHOOL MAINTENANCE</t>
  </si>
  <si>
    <t>ORANGEFIELD ISD-ADMIN BUILDING</t>
  </si>
  <si>
    <t>HWY 105</t>
  </si>
  <si>
    <t>TROUP ISD ADMINISTRATION BUILDING</t>
  </si>
  <si>
    <t>201 NORTH CAROLINA</t>
  </si>
  <si>
    <t>GEORGE I. SANCHEZ CHARTER SCHOOL NORTH</t>
  </si>
  <si>
    <t>0026281279</t>
  </si>
  <si>
    <t>215 Rittenhouse Street</t>
  </si>
  <si>
    <t>MEXIA ADMINISTRATION BUILDING</t>
  </si>
  <si>
    <t>616 N RED RIVER</t>
  </si>
  <si>
    <t>MABANK ISD ADMIN OFFICE</t>
  </si>
  <si>
    <t>310 E MARKET STREET</t>
  </si>
  <si>
    <t>AQUATIC CENTER</t>
  </si>
  <si>
    <t>1205 TL TOWNSEND DRIVE</t>
  </si>
  <si>
    <t>TRANSPORTATION BUILDING</t>
  </si>
  <si>
    <t>400 CHAMPIONSHIP DR.</t>
  </si>
  <si>
    <t>TRANSPORTATION DEPARTMENT</t>
  </si>
  <si>
    <t>1700 9TH AVE N</t>
  </si>
  <si>
    <t>MAINTENANCE / TRANSPORTATION</t>
  </si>
  <si>
    <t>#19 9TH STREET NORTH</t>
  </si>
  <si>
    <t>MEXIA ISD TRANSPORTATION / MAINTENANCE</t>
  </si>
  <si>
    <t>1120 N BAILEY</t>
  </si>
  <si>
    <t>GP TECHNOLOGY TRAINING CENTER</t>
  </si>
  <si>
    <t>1200 E BROADWAY</t>
  </si>
  <si>
    <t>GISD SUPPORT SERVICES BUILDING</t>
  </si>
  <si>
    <t>500 COUNTY ROAD 104</t>
  </si>
  <si>
    <t>WEST ISD BUSINESS OFFICE</t>
  </si>
  <si>
    <t>800 JERRY MASHEK DRIVE</t>
  </si>
  <si>
    <t>WEST ISD MAINTENANCE</t>
  </si>
  <si>
    <t>WEST ISD ADMINISTRATION</t>
  </si>
  <si>
    <t>801 NORTH REAGAN</t>
  </si>
  <si>
    <t>SAN DIEGO / MAINTENANCE AND TRANSPORTATION BUILDING</t>
  </si>
  <si>
    <t>SLATON ADMINISTRATIVE BUILDING</t>
  </si>
  <si>
    <t>140 E PANHANDLE STREET</t>
  </si>
  <si>
    <t>SLATON TRANSPORTATION BUILDING</t>
  </si>
  <si>
    <t>250 S 9TH STREET</t>
  </si>
  <si>
    <t>SLATON MAINTENANCE BUILDING</t>
  </si>
  <si>
    <t>300 SOUTH 9TH STREET</t>
  </si>
  <si>
    <t>NORMANGEE ADMINISTRATION</t>
  </si>
  <si>
    <t>116 Spur 3</t>
  </si>
  <si>
    <t>SAN SABA BUS BARN</t>
  </si>
  <si>
    <t>304 S. HIGH STREET</t>
  </si>
  <si>
    <t>NORTH LAMAR ISD - ADMIN</t>
  </si>
  <si>
    <t>3201 LEWIS LANE</t>
  </si>
  <si>
    <t>MULESHOE ADMINISTRATION BUILDING</t>
  </si>
  <si>
    <t>514 W AVE G</t>
  </si>
  <si>
    <t>MULESHOE BUSBARN</t>
  </si>
  <si>
    <t>MULESHOE MAINTENANCE BUILDING</t>
  </si>
  <si>
    <t>PREMIER HIGH SCHOOL OF COMANCHE EARLY</t>
  </si>
  <si>
    <t>112 S. Grafton Street</t>
  </si>
  <si>
    <t xml:space="preserve">Dublin </t>
  </si>
  <si>
    <t>ROBERTS MIDDLE SCHOOL</t>
  </si>
  <si>
    <t xml:space="preserve">13402 CONKLIN STREET  </t>
  </si>
  <si>
    <t>SULLIVAN MIDDLE SCHOOL</t>
  </si>
  <si>
    <t>1112 QUEENS RD</t>
  </si>
  <si>
    <t>SUPPORT SERVICES CENTER</t>
  </si>
  <si>
    <t>400 WOODLAWN</t>
  </si>
  <si>
    <t>WARREN TRANSPORTATION</t>
  </si>
  <si>
    <t>494 FM 1943 E</t>
  </si>
  <si>
    <t>MCLEOD ISD ADMIN</t>
  </si>
  <si>
    <t>19395 FARM RD 125 EAST</t>
  </si>
  <si>
    <t>VANGUARD MOZART</t>
  </si>
  <si>
    <t>155 E. Business 83</t>
  </si>
  <si>
    <t>WAYNE A. COX ELEMENTARY</t>
  </si>
  <si>
    <t>1100 LITSEY ROAD</t>
  </si>
  <si>
    <t>REAL LEARNING ACADEMY</t>
  </si>
  <si>
    <t xml:space="preserve">6405 S IH 35 </t>
  </si>
  <si>
    <t>SCI-TECH PREPARATORY</t>
  </si>
  <si>
    <t>6405 S IH 35</t>
  </si>
  <si>
    <t>Morris</t>
  </si>
  <si>
    <t>IDEA MCALLEN COLLEGE PREPARATORY</t>
  </si>
  <si>
    <t>IDEA BROWNSVILLE COLLEGE PREPARATORY</t>
  </si>
  <si>
    <t>4935 PAREDES LINE RD</t>
  </si>
  <si>
    <t>EAST DALLAS COMMUNITY  SCHOOL</t>
  </si>
  <si>
    <t>Oakwood ISD Administration</t>
  </si>
  <si>
    <t>Oakwood ISD Bus Barn</t>
  </si>
  <si>
    <t>723 Post St.</t>
  </si>
  <si>
    <t>Oakwood ISD Technology Bldg</t>
  </si>
  <si>
    <t>WAELDER ISD BUS BARN</t>
  </si>
  <si>
    <t>200 NW 2ND</t>
  </si>
  <si>
    <t>TEXAS EARLY COLLEGE HIGH SCH</t>
  </si>
  <si>
    <t>2400 EAST END BLVD</t>
  </si>
  <si>
    <t>PANOLA EARLY COLLEGE HS</t>
  </si>
  <si>
    <t>820 W Panola St</t>
  </si>
  <si>
    <t>THE VARNETT SCHOOL - SOUTHWEST</t>
  </si>
  <si>
    <t>5025 SOUTH WILLOW DRIVE</t>
  </si>
  <si>
    <t>STEM EARLY COLLEGE HIGH SCHOOL</t>
  </si>
  <si>
    <t xml:space="preserve">4040 APOLLO ST.   </t>
  </si>
  <si>
    <t>EVADALE ADMINISTRATION BUILDING</t>
  </si>
  <si>
    <t>GAINESVILLE ISD ADMINISTRATION BLDG</t>
  </si>
  <si>
    <t>800 SOUTH MORRIS STREET</t>
  </si>
  <si>
    <t>GISD TRANSPORTATION OFFICE</t>
  </si>
  <si>
    <t>400 HARVEY STREET</t>
  </si>
  <si>
    <t>COOK</t>
  </si>
  <si>
    <t>79240</t>
  </si>
  <si>
    <t>MT. PLEASANT ISD - ADMIN BUILDING</t>
  </si>
  <si>
    <t>2230 NORTH EDWARDS AVENUE</t>
  </si>
  <si>
    <t>ADMIN ANNEX</t>
  </si>
  <si>
    <t>8220 SIMON GOMEZ RD</t>
  </si>
  <si>
    <t>SAN AUGUSTINE ISD-NOC</t>
  </si>
  <si>
    <t>509 NORTH CLARK STREET</t>
  </si>
  <si>
    <t>KIPP CONNECT MIDDLE</t>
  </si>
  <si>
    <t>6700 BELLAIRE</t>
  </si>
  <si>
    <t>IDEA ALAMO COLLEGE PREP</t>
  </si>
  <si>
    <t>IDEA COLLEGE PREP (DONNA)</t>
  </si>
  <si>
    <t>IDEA EDINBURG COLLEGE PREP</t>
  </si>
  <si>
    <t>IDEA MISSION COLLEGE PREP</t>
  </si>
  <si>
    <t>1600 S SCHUERBACH RD # R</t>
  </si>
  <si>
    <t>IDEA WESLACO COLLEGE PREP</t>
  </si>
  <si>
    <t>IDEA PHARR COLLEGE PREP</t>
  </si>
  <si>
    <t>IDEA MONTOPOLIS COLLEGE PREP</t>
  </si>
  <si>
    <t>IDEA S FLORES COLLEGE PREP</t>
  </si>
  <si>
    <t>IDEA CARVER COLLEGE PREP</t>
  </si>
  <si>
    <t>IDEA SAN BENITO COLLEGE PREP</t>
  </si>
  <si>
    <t>IDEA MONTERREY PARK COLLEGE PREP</t>
  </si>
  <si>
    <t>222 SW 39TH St</t>
  </si>
  <si>
    <t>PLEASANTON ISD TRANSPORTATION</t>
  </si>
  <si>
    <t>200 E ADAMS</t>
  </si>
  <si>
    <t>VISTA ACADEMY OF PASADENA</t>
  </si>
  <si>
    <t>6109 FAIRMONT PARKWAY</t>
  </si>
  <si>
    <t>FOUNDERS CLASSICAL OF LEANDER</t>
  </si>
  <si>
    <t>1303 LEANDER ST</t>
  </si>
  <si>
    <t xml:space="preserve">RICHARDSON Classical Academy </t>
  </si>
  <si>
    <t>2101 E RENNER RD</t>
  </si>
  <si>
    <t>KEIKO DAVIDSON ELEMENTARY</t>
  </si>
  <si>
    <t xml:space="preserve">26906 PINE MILL RANCH DR </t>
  </si>
  <si>
    <t>JAMES RANDOLPH ELEMENTARY</t>
  </si>
  <si>
    <t>5303 FLEWELLEN OAKS LN</t>
  </si>
  <si>
    <t>1556</t>
  </si>
  <si>
    <t>Legacy Preparatory Charter - District Office</t>
  </si>
  <si>
    <t>0023374898</t>
  </si>
  <si>
    <t>9441 Lyndon b johnson frwy ste 512</t>
  </si>
  <si>
    <t>W.B. BIZZELL ACADEMY</t>
  </si>
  <si>
    <t>1604 Stacey Street</t>
  </si>
  <si>
    <t>TRINITY BASIN PREPARATORY CENTRAL ADMIN</t>
  </si>
  <si>
    <t>2730 N. Hwy 360</t>
  </si>
  <si>
    <t>Grand Prairie</t>
  </si>
  <si>
    <t>TRINITY BASIN PREPARATORY EWING CAMPUS</t>
  </si>
  <si>
    <t>808 N EWING AVE</t>
  </si>
  <si>
    <t>TRINITY BASIN PREPARATORY 10TH STREET CAMPUS</t>
  </si>
  <si>
    <t>831 W 10TH ST SUITE B</t>
  </si>
  <si>
    <t>TRINITY BASIN PREPARATORY PAFFORD CAMPUS</t>
  </si>
  <si>
    <t>101 E PAFFORD ST</t>
  </si>
  <si>
    <t>MULLIN OAKS</t>
  </si>
  <si>
    <t>800 FM 3254</t>
  </si>
  <si>
    <t>EVOLUTION ACADEMY - BEAUMONT</t>
  </si>
  <si>
    <t>3920 W CARDINAL DR</t>
  </si>
  <si>
    <t>2933</t>
  </si>
  <si>
    <t>EVOLUTION ACADEMY - HOUSTON</t>
  </si>
  <si>
    <t>2414 SPRING CYPRESS RD</t>
  </si>
  <si>
    <t>MULTI PURPOSE FOWLER BUILDING</t>
  </si>
  <si>
    <t>1020 TRIMMIER RD</t>
  </si>
  <si>
    <t>KIILLEEN</t>
  </si>
  <si>
    <t>8029</t>
  </si>
  <si>
    <t>TRINITY CHARTER SCHOOLS - PEGASUS SCHOOL</t>
  </si>
  <si>
    <t>896 ROBIN RANCH RD., BUILDING 9</t>
  </si>
  <si>
    <t>Greater Waco Advanced Health Care Academy</t>
  </si>
  <si>
    <t>7200 VIKING DR</t>
  </si>
  <si>
    <t>1082</t>
  </si>
  <si>
    <t>GUADALUPE COUNTY JUVINILLE DETENTION CENTER</t>
  </si>
  <si>
    <t>2613 N GUADULUPE ST</t>
  </si>
  <si>
    <t>MAINTENANCE BUILDING #4</t>
  </si>
  <si>
    <t>612 EAST DAVIS ST</t>
  </si>
  <si>
    <t>TECHNOLOGY EXCELLENCE CENTER</t>
  </si>
  <si>
    <t>612 E. DAVIS ST</t>
  </si>
  <si>
    <t>BOWIE FACILITY</t>
  </si>
  <si>
    <t>439 ARBOR PLACE</t>
  </si>
  <si>
    <t>POTEET ADMINISTRATION BUILDING</t>
  </si>
  <si>
    <t>SHADOWGLEN ELEMENTARY SCHOOL</t>
  </si>
  <si>
    <t>12000 SHADOWGLEN TRACE</t>
  </si>
  <si>
    <t>DR. LINDA HENRIE ELEMENTARY SCHOOL</t>
  </si>
  <si>
    <t>253 WEST LAWSON ROAD</t>
  </si>
  <si>
    <t>KIPP DESTINY MIDDLE</t>
  </si>
  <si>
    <t>KIPP TRUTH ACADEMY ELEMENTARY</t>
  </si>
  <si>
    <t>IDEA WESLACO PIKE COLLEGE PREP</t>
  </si>
  <si>
    <t>IDEA N MISSION ACADEMY</t>
  </si>
  <si>
    <t>2706 N HOLLAND AVE</t>
  </si>
  <si>
    <t>2582</t>
  </si>
  <si>
    <t>IDEA N MISSION COLLEGE PREP</t>
  </si>
  <si>
    <t>IDEA RIVERVIEW COLLEGE PREP</t>
  </si>
  <si>
    <t>IDEA WALZEM COLLEGE PREP</t>
  </si>
  <si>
    <t>IDEA EASTSIDE ACADEMY</t>
  </si>
  <si>
    <t>2519 MARTIN LUTHER KING DR</t>
  </si>
  <si>
    <t>IDEA EASTSIDE COLLEGE PREP</t>
  </si>
  <si>
    <t>2519 MLK DR</t>
  </si>
  <si>
    <t>IDEA RUNDBERG ACADEMY</t>
  </si>
  <si>
    <t>9504 N IH 35</t>
  </si>
  <si>
    <t>IDEA RUNDBERG COLLEGE PREP</t>
  </si>
  <si>
    <t>IDEA Headquaters</t>
  </si>
  <si>
    <t>2115 W PIKE BLVD</t>
  </si>
  <si>
    <t>PECOS TECHNOLOGY BUILDING</t>
  </si>
  <si>
    <t>1301 SOUTH EDDY</t>
  </si>
  <si>
    <t>GONZALES PRIMARY ACADEMY</t>
  </si>
  <si>
    <t>222 ST JOSEPH</t>
  </si>
  <si>
    <t>KIPP PODER</t>
  </si>
  <si>
    <t>128 S. AUDUBON DR.</t>
  </si>
  <si>
    <t>KIPP ESPERANZA</t>
  </si>
  <si>
    <t>239 STARK ST</t>
  </si>
  <si>
    <t>2101 Browning Dr.</t>
  </si>
  <si>
    <t>PRAIRILAND ISD ADMIN BLDG</t>
  </si>
  <si>
    <t>QUANAH ISD TAX OFFICE</t>
  </si>
  <si>
    <t>403 S. MAIN</t>
  </si>
  <si>
    <t>SPRINGTOWN ADMINISTRATION</t>
  </si>
  <si>
    <t>301 EAST 5TH</t>
  </si>
  <si>
    <t>BARBARA FASKEN ELEMENTARY SCHOOL</t>
  </si>
  <si>
    <t>5806 VAL VERDE DR</t>
  </si>
  <si>
    <t>BARBARA YARBROUGH ELEMENTARY SCHOOL</t>
  </si>
  <si>
    <t>6000 RIVERFRONT DR</t>
  </si>
  <si>
    <t>ROCKSPRINGS SCHOOL</t>
  </si>
  <si>
    <t>PO BOX 157, 201 N HWY 377</t>
  </si>
  <si>
    <t>PEWITT TECHNOLOGY CENTER</t>
  </si>
  <si>
    <t>1446 US HIGHWAY 67 W</t>
  </si>
  <si>
    <t>LONDON HIGH SCHOOL</t>
  </si>
  <si>
    <t>ROYAL STEM ACADEMY</t>
  </si>
  <si>
    <t>2500 DURKIN ROAD</t>
  </si>
  <si>
    <t>DATA CENTER</t>
  </si>
  <si>
    <t>16101 HWY 71. W</t>
  </si>
  <si>
    <t>SILSBEE ELEMENTARY</t>
  </si>
  <si>
    <t>770 S 7TH ST</t>
  </si>
  <si>
    <t>LIGHT FARMS ELEMENTARY SCHOOL</t>
  </si>
  <si>
    <t>1100 CYPRESS CREEK WAY</t>
  </si>
  <si>
    <t>1100 LONGHORN DRIVE</t>
  </si>
  <si>
    <t>ADMIN OFFICE SAN SABA ISD</t>
  </si>
  <si>
    <t>ADMINISTRATION</t>
  </si>
  <si>
    <t>1727 BAYOU RD.</t>
  </si>
  <si>
    <t>NOC</t>
  </si>
  <si>
    <t>1711 MAGNOLIA</t>
  </si>
  <si>
    <t>CREEKVIEW ELEMENTARY</t>
  </si>
  <si>
    <t>8877 W NEW HARMONY TRL</t>
  </si>
  <si>
    <t>1487</t>
  </si>
  <si>
    <t>WILDWOOD ELEMENTARY</t>
  </si>
  <si>
    <t>13802 NORTHPOINTE BLVD.</t>
  </si>
  <si>
    <t>OAKCREST INTERMEDIATE</t>
  </si>
  <si>
    <t xml:space="preserve">18202 SHAW ROAD   </t>
  </si>
  <si>
    <t>RICE CHALLENGE ACADEMY</t>
  </si>
  <si>
    <t>600 HWY 3013 WEST</t>
  </si>
  <si>
    <t>WOODRIDGE FOREST MIDDLE SCHOOL</t>
  </si>
  <si>
    <t xml:space="preserve">4540 WOODRIDGE PWKY   </t>
  </si>
  <si>
    <t xml:space="preserve">PORTER  </t>
  </si>
  <si>
    <t>RAINES HIGH SCHOOL</t>
  </si>
  <si>
    <t>1732 KATYLAND DRIVE</t>
  </si>
  <si>
    <t>TRINITY CHARTER SCHOOLS - ADMINISTRATIVE OFFICE</t>
  </si>
  <si>
    <t>8305 CROSS PARK DR.</t>
  </si>
  <si>
    <t>TRINITY CHARTER SCHOOLS - BIG SANDY</t>
  </si>
  <si>
    <t>1085 PRIVATE ROAD 3481</t>
  </si>
  <si>
    <t>W H BONNER ELEMENTARY</t>
  </si>
  <si>
    <t>LUMIN WESLEY RANKIN COMMUNITY SCHOOL</t>
  </si>
  <si>
    <t>3100 CROSSMAN AVENUE</t>
  </si>
  <si>
    <t>SCHOOL FOR HIGHLY THE GIFTED</t>
  </si>
  <si>
    <t>DEARING ELEMENTARY SCHOOL</t>
  </si>
  <si>
    <t>4301 GATTIS SCHOOL RD</t>
  </si>
  <si>
    <t>9303</t>
  </si>
  <si>
    <t>HILL MIDDLE SCHOOL</t>
  </si>
  <si>
    <t>2192</t>
  </si>
  <si>
    <t>SST SCHOOLS CENTRAL OFFICE</t>
  </si>
  <si>
    <t xml:space="preserve">5300 Wurzbach Rd. </t>
  </si>
  <si>
    <t>#800</t>
  </si>
  <si>
    <t>EARLY COLLEGE LEADERSHIP ACADEMY</t>
  </si>
  <si>
    <t>7790 EAST 3RD STREET</t>
  </si>
  <si>
    <t>SHARYLAND ADVANCED ACADEMIC ACADEMY</t>
  </si>
  <si>
    <t>1216 NTH SHARY ROAD</t>
  </si>
  <si>
    <t>REGION 4 ADMINISTRATION FACILITY</t>
  </si>
  <si>
    <t>7145 WEST TIDWELL RD</t>
  </si>
  <si>
    <t>2096</t>
  </si>
  <si>
    <t>FRANK L. MADLA EARLY COLLEGE HIGH SCHOOL</t>
  </si>
  <si>
    <t>1400 VILLARET BLVD.</t>
  </si>
  <si>
    <t>RESPONSIVE EDUCATION ADMINISTRATION FACILITY</t>
  </si>
  <si>
    <t>1301 WATERS RIDGE</t>
  </si>
  <si>
    <t>HERBERT BOLDT ELEMENTARY SCHOOL</t>
  </si>
  <si>
    <t>310 HOLLIMON PKWY</t>
  </si>
  <si>
    <t>GONZALES ADMINISTRATION BUILDING</t>
  </si>
  <si>
    <t>NEW BRAUNFELS ISD - AG BARN</t>
  </si>
  <si>
    <t>1122 UNION WINE ROAD</t>
  </si>
  <si>
    <t>TRINITY BASIN PREPARATORY JEFFERSON CAMPUS</t>
  </si>
  <si>
    <t>855 E 8th Street</t>
  </si>
  <si>
    <t>REEDY HIGH SCHOOL</t>
  </si>
  <si>
    <t>3003 STONEBROOK PARKWAY</t>
  </si>
  <si>
    <t>TRENT MIDDLE SCHOOL</t>
  </si>
  <si>
    <t>13131 COLETO CREEK DRIVE</t>
  </si>
  <si>
    <t>PEARSON MIDDLE SCHOOL</t>
  </si>
  <si>
    <t>2323 STONEBROOK PKWY</t>
  </si>
  <si>
    <t>NORRIS ELEMENTARY SCHOOL</t>
  </si>
  <si>
    <t>10101 SHEPTON LANE</t>
  </si>
  <si>
    <t>TEAGUE LION ACADEMY</t>
  </si>
  <si>
    <t xml:space="preserve">420 Loop 255 </t>
  </si>
  <si>
    <t>FREER ISD TRANSPORTATION DEPT</t>
  </si>
  <si>
    <t>704 East Ave.</t>
  </si>
  <si>
    <t>OFFICER LEONARD A. REED ELEMENTARY</t>
  </si>
  <si>
    <t>1515 LITTLE ELM TRAIL</t>
  </si>
  <si>
    <t>FREER ISD ADMINISTRATION BUILDING</t>
  </si>
  <si>
    <t>709 S. Norton Ave</t>
  </si>
  <si>
    <t>Freer</t>
  </si>
  <si>
    <t>GREAT HEARTS MONTE VISTA SOUTH</t>
  </si>
  <si>
    <t>211 BELKNAP PL.</t>
  </si>
  <si>
    <t>GREAT HEARTS MONTE VISTA NORTH</t>
  </si>
  <si>
    <t>319 MULBERRY AVE.</t>
  </si>
  <si>
    <t>GREAT HEARTS NORTHERN OAKS</t>
  </si>
  <si>
    <t>17223 JONES MALTSBERGER RD</t>
  </si>
  <si>
    <t>GREAT HEARTS IRVING</t>
  </si>
  <si>
    <t>3350 W. Story Road</t>
  </si>
  <si>
    <t>LETA HORN SMITH ELEMENTARY</t>
  </si>
  <si>
    <t>2101 FOREST MEADOW DRIVE</t>
  </si>
  <si>
    <t>203 SEAHAWK DRIVE</t>
  </si>
  <si>
    <t>WEST ORANGE COVE TRANSPORTATION DEPARTMENT</t>
  </si>
  <si>
    <t>2000 WESTERN AVE</t>
  </si>
  <si>
    <t>MARGERY MALIN LIBRARY</t>
  </si>
  <si>
    <t>ARLINGTON-GRAND PRAIRIE HIGH SCHOOL</t>
  </si>
  <si>
    <t xml:space="preserve">2851 Ragland Dr </t>
  </si>
  <si>
    <t xml:space="preserve">Grand Prairie </t>
  </si>
  <si>
    <t>INTERNATIONAL LEADERSHIP OF TEXAS-WAREHOUSE</t>
  </si>
  <si>
    <t>1601 E. Summit Drive</t>
  </si>
  <si>
    <t>Suite 110</t>
  </si>
  <si>
    <t xml:space="preserve">Plano </t>
  </si>
  <si>
    <t>Operations Center</t>
  </si>
  <si>
    <t>2502 MCKINNEY ST</t>
  </si>
  <si>
    <t>9514</t>
  </si>
  <si>
    <t>SOUTH TEXAS ISD RISING SCHOLARS ACADEMY</t>
  </si>
  <si>
    <t>151 S. HELEN MOORE RD</t>
  </si>
  <si>
    <t>GARLAND ELEMENTARY SCHOOL</t>
  </si>
  <si>
    <t>3301 SHILOH RD</t>
  </si>
  <si>
    <t>Frio</t>
  </si>
  <si>
    <t>SEGUIN ISD TRANSPORTATION</t>
  </si>
  <si>
    <t>1005 E SEIDEMANN ST.</t>
  </si>
  <si>
    <t>FONWOOD HEADSTART</t>
  </si>
  <si>
    <t>FORT SAM HOUSTON ISD KIEHLE TECHNOLOGY CENTER</t>
  </si>
  <si>
    <t>4090 WINANS RD</t>
  </si>
  <si>
    <t>MARK WHITE ELEMENTARY SCHOOL</t>
  </si>
  <si>
    <t>2515 OLD FARM ROAD</t>
  </si>
  <si>
    <t>HOOKS INDEP SCHOOL DISTRICT - ADMIN</t>
  </si>
  <si>
    <t>100 EAST 5TH STREET</t>
  </si>
  <si>
    <t>KISD TRANSPORTATION NORTH</t>
  </si>
  <si>
    <t>9132 W TRIMMIER RD BLDG B</t>
  </si>
  <si>
    <t xml:space="preserve">KELLER ELEMENTARY </t>
  </si>
  <si>
    <t>2301 HERITAGE TRACE PKWY.</t>
  </si>
  <si>
    <t>CEDAR GROVE ELEMENTARY</t>
  </si>
  <si>
    <t>819 W. CHURCH</t>
  </si>
  <si>
    <t>ROBSTOWN ISD ADMINISTRATION BUILDING</t>
  </si>
  <si>
    <t>801 NORTH FIRST STREET</t>
  </si>
  <si>
    <t>ODEM ADMINISTRATION OFFICE</t>
  </si>
  <si>
    <t>HARMONY SCIENCE ACADEMY - CARROLLTON</t>
  </si>
  <si>
    <t>1024 WEST ROSEMEADE PARKWAY</t>
  </si>
  <si>
    <t>Building 2</t>
  </si>
  <si>
    <t>TULOSO-MIDWAY ISD CENTRAL OFFICE</t>
  </si>
  <si>
    <t>9760 LA BRANCH</t>
  </si>
  <si>
    <t>T-M MAINTENANCE GROUND AND TRANSPORTATION</t>
  </si>
  <si>
    <t>1902 LODGE ROAD</t>
  </si>
  <si>
    <t>QUEEN CITY ISD - THORNTON ADMIN BLDG</t>
  </si>
  <si>
    <t>1015 HOUSTON ST</t>
  </si>
  <si>
    <t>QUEEN CITY ISD - BUS BARN</t>
  </si>
  <si>
    <t>603 WALKER LANE</t>
  </si>
  <si>
    <t>17828 WINDING WATERS LANE</t>
  </si>
  <si>
    <t>Mesquite High School 6-12</t>
  </si>
  <si>
    <t>2901 MILITARY PARKWAY</t>
  </si>
  <si>
    <t>MESQUITE WEST ELEMENTARY SCHOOL</t>
  </si>
  <si>
    <t>2727 MILITARY PARKWAY</t>
  </si>
  <si>
    <t>GEORGE WEST ISD ADMINISTRATION OFFICE</t>
  </si>
  <si>
    <t>913 HOUSTON STREET</t>
  </si>
  <si>
    <t>GEORGE WEST ISD GYMNASIUM</t>
  </si>
  <si>
    <t>906 HOUSTON STREET</t>
  </si>
  <si>
    <t>GEORGE WEST ISD TECHNOLOGY BUILDING</t>
  </si>
  <si>
    <t>1100 HOUSTON STREET</t>
  </si>
  <si>
    <t>GEORGE WEST ISD CAFETORIUM/BAND HALL</t>
  </si>
  <si>
    <t>1006 HOUSTON STREET</t>
  </si>
  <si>
    <t>GEORGE WEST ISD TRANSPORTATION/ MAINTENANCE BUILDING</t>
  </si>
  <si>
    <t>801 PECOS STREET</t>
  </si>
  <si>
    <t>GEORGE WEST ISD SPECIAL EDUCATION/DIAGNOSTICIAN'S OFFICE</t>
  </si>
  <si>
    <t>ZOE LEARNING ACADEMY-KOINONIA CAMOUS</t>
  </si>
  <si>
    <t>3229A HADLEY ST</t>
  </si>
  <si>
    <t>HISD EVOLVE CNDC</t>
  </si>
  <si>
    <t>2200 FRANZ ROAD</t>
  </si>
  <si>
    <t>EDUCATION SUPPORT COMPLEX</t>
  </si>
  <si>
    <t>NEW BOSTON ISD ADMINISTRATION</t>
  </si>
  <si>
    <t>201 RICE STREET</t>
  </si>
  <si>
    <t>COMMUNITY SERVICES - SEC</t>
  </si>
  <si>
    <t>COMMUNITY SERVICES BERTWOOD</t>
  </si>
  <si>
    <t>8110 BERTWOOD</t>
  </si>
  <si>
    <t>SECONDARY DAEP</t>
  </si>
  <si>
    <t>KIPP Unity</t>
  </si>
  <si>
    <t>8500 HWY 6 SOUTH</t>
  </si>
  <si>
    <t xml:space="preserve">KIPP Academy West </t>
  </si>
  <si>
    <t xml:space="preserve">9604 MINNESOTA  </t>
  </si>
  <si>
    <t>KENDRICK MIDDLE SCHOOL</t>
  </si>
  <si>
    <t>3001 WATTERS RD</t>
  </si>
  <si>
    <t>FRENCH ELEMENTARY</t>
  </si>
  <si>
    <t>0025399247</t>
  </si>
  <si>
    <t>5802 W RAYFORD RD</t>
  </si>
  <si>
    <t>SAN SABA MAINTENANCE FACILITY</t>
  </si>
  <si>
    <t>300 EAST DRY STREET</t>
  </si>
  <si>
    <t>EUSTACE ISD ADMINISTRATION BUILDING</t>
  </si>
  <si>
    <t>320 FM 316 SOUTH</t>
  </si>
  <si>
    <t>EUSTACE ISD MAINTENANCE BUILDING</t>
  </si>
  <si>
    <t>100 WEST HENDERSON</t>
  </si>
  <si>
    <t>EUSTACE ISD TRANSPORTATION BUILDING</t>
  </si>
  <si>
    <t>390 FM 316 SOUTH</t>
  </si>
  <si>
    <t>LIFE HIGH SCHOOL WAXAHACHIE</t>
  </si>
  <si>
    <t>170 W BUTCHER ROAD</t>
  </si>
  <si>
    <t>EDUCATION SERVICE CENTER - REGION 20</t>
  </si>
  <si>
    <t>DUNBAR EDUCATION CENTER</t>
  </si>
  <si>
    <t>ROUTE 17 BOX 5140</t>
  </si>
  <si>
    <t>LAKE WORTH ISD ADMINISTRATION BUILDING</t>
  </si>
  <si>
    <t>ADMINISTRATIVE CENTER</t>
  </si>
  <si>
    <t>WAREHOUSE</t>
  </si>
  <si>
    <t>0012685665</t>
  </si>
  <si>
    <t>301 FOREST STREET</t>
  </si>
  <si>
    <t>FIELD HOUSE</t>
  </si>
  <si>
    <t xml:space="preserve">13020219  </t>
  </si>
  <si>
    <t>300 CHAMPIONSHIP DR.</t>
  </si>
  <si>
    <t>MAINTENANCE BUILDING</t>
  </si>
  <si>
    <t>0013038146</t>
  </si>
  <si>
    <t>1400 LOOP 332 BLDG.F</t>
  </si>
  <si>
    <t>HARRIS CO DOE ADMINISTRATIVE BLDG</t>
  </si>
  <si>
    <t>6300 IRVINGTON BLVD</t>
  </si>
  <si>
    <t>Pasadena Adminstration Building</t>
  </si>
  <si>
    <t>1515 Cherrybrook Lane</t>
  </si>
  <si>
    <t>JARRELL ADMIN OFFICES</t>
  </si>
  <si>
    <t>312 N 5TH</t>
  </si>
  <si>
    <t>ROYSE ADMINISTRATIVE BUILDING</t>
  </si>
  <si>
    <t>LUFKIN ISD STUDENT NUTRITION SERVICES/WAREHOUSE</t>
  </si>
  <si>
    <t>915 VIRGIL</t>
  </si>
  <si>
    <t>LUFKIN ISD MAINTENANCE</t>
  </si>
  <si>
    <t>1303 Tulane</t>
  </si>
  <si>
    <t>LUFKIN ISD TRANSPORTATION</t>
  </si>
  <si>
    <t>811 S. TIMBERLAND DR.</t>
  </si>
  <si>
    <t>CENTRAL ADMINISTRATION OFFICE</t>
  </si>
  <si>
    <t xml:space="preserve">12685673  </t>
  </si>
  <si>
    <t>355 FRONT ST.</t>
  </si>
  <si>
    <t>BUS MAINTENANCE BUILDING</t>
  </si>
  <si>
    <t xml:space="preserve">12685681  </t>
  </si>
  <si>
    <t>1111 FRONT ST.</t>
  </si>
  <si>
    <t>OFFICE OF DIRECTOR OF STUDENT INFORMATION</t>
  </si>
  <si>
    <t xml:space="preserve">12685699  </t>
  </si>
  <si>
    <t>215 CLARA RUDD LANE</t>
  </si>
  <si>
    <t>OFFICE OF DIRECTOR OF SPECIAL EDUCATION</t>
  </si>
  <si>
    <t xml:space="preserve">12685707  </t>
  </si>
  <si>
    <t xml:space="preserve">12685756  </t>
  </si>
  <si>
    <t>3701 PECK</t>
  </si>
  <si>
    <t>MAINTENANCE WAREHOUSE</t>
  </si>
  <si>
    <t xml:space="preserve">12685764  </t>
  </si>
  <si>
    <t>GORDON ANDERSON LEADERSHIP CENTER</t>
  </si>
  <si>
    <t xml:space="preserve">12685780  </t>
  </si>
  <si>
    <t>16717 ELLA BLVD.</t>
  </si>
  <si>
    <t xml:space="preserve">13054564  </t>
  </si>
  <si>
    <t>15330 KUYKENDAHL</t>
  </si>
  <si>
    <t>POLICE DEPARTMENT</t>
  </si>
  <si>
    <t xml:space="preserve">13046032  </t>
  </si>
  <si>
    <t>210 NORTH FOREST BLVD.</t>
  </si>
  <si>
    <t>TRANSPORATION DEPARTMENT</t>
  </si>
  <si>
    <t xml:space="preserve">12685798  </t>
  </si>
  <si>
    <t>24037 HARDY</t>
  </si>
  <si>
    <t>TECHNOLOGY/CAFETERIA DIRECTOR(S)</t>
  </si>
  <si>
    <t xml:space="preserve">13056213  </t>
  </si>
  <si>
    <t>BUS BARN</t>
  </si>
  <si>
    <t xml:space="preserve">12685806  </t>
  </si>
  <si>
    <t xml:space="preserve">12685814  </t>
  </si>
  <si>
    <t>ADMIN BUILDING</t>
  </si>
  <si>
    <t xml:space="preserve">13013990  </t>
  </si>
  <si>
    <t>201 EAST EXPRESSWAY 83 (HIDALGO COUNTY)</t>
  </si>
  <si>
    <t>TRANSPORTATION CENTER</t>
  </si>
  <si>
    <t>HISD SOUTH FIELD OFFICE</t>
  </si>
  <si>
    <t xml:space="preserve">3003710   </t>
  </si>
  <si>
    <t>4040 W FUQUA</t>
  </si>
  <si>
    <t>MAINTENANCE</t>
  </si>
  <si>
    <t>MISD ADMINISTRATION COMPLEX</t>
  </si>
  <si>
    <t>605 EAST BROAD ST</t>
  </si>
  <si>
    <t>MISD HEALTH SERVICES</t>
  </si>
  <si>
    <t>1920 N MAIN</t>
  </si>
  <si>
    <t>MISD TRANSPORTATION COMPLEX</t>
  </si>
  <si>
    <t>1910 NORTH MAIN STREET</t>
  </si>
  <si>
    <t>MISD STUDENT SERVICES &amp; CAMPUS SUPPORT</t>
  </si>
  <si>
    <t>609 EAST BROAD ST</t>
  </si>
  <si>
    <t>MISD OPERATIONS COMPLEX</t>
  </si>
  <si>
    <t>1920 NORTH MAIN STREET</t>
  </si>
  <si>
    <t>MISD POLICE/TECHNOLOGY COMPLEX</t>
  </si>
  <si>
    <t>1522 NORTH WALNUT CREEK DRIVE</t>
  </si>
  <si>
    <t>ZAVALLA BUS BARN</t>
  </si>
  <si>
    <t xml:space="preserve">13062146  </t>
  </si>
  <si>
    <t>HIGHWAY 63</t>
  </si>
  <si>
    <t>ZAVALLA DISTRICT OFFICE</t>
  </si>
  <si>
    <t xml:space="preserve">13062153  </t>
  </si>
  <si>
    <t>PRINCETON SPECIAL PROGRAMS</t>
  </si>
  <si>
    <t>600 MABEL AVENUE</t>
  </si>
  <si>
    <t>PRINCETON ISD ADMINISTRATION BLDG.</t>
  </si>
  <si>
    <t>321 PANTHER PARKWAY</t>
  </si>
  <si>
    <t>GISD SUPPORT CENTER</t>
  </si>
  <si>
    <t>FORT HANCOCK ADMINISTRATION OFFICE</t>
  </si>
  <si>
    <t>FORT HANCOCK TECHNOLOGY CENTER</t>
  </si>
  <si>
    <t>FORT HANCOCK CAFETERIA</t>
  </si>
  <si>
    <t>TROY ADMINISTRATION</t>
  </si>
  <si>
    <t xml:space="preserve">12668794  </t>
  </si>
  <si>
    <t>1 TROJAN ROAD</t>
  </si>
  <si>
    <t>BRAZOS CROSSING/ADMINISTRATION BLDG</t>
  </si>
  <si>
    <t>4901 AVENUE I</t>
  </si>
  <si>
    <t>DEVELOPMENT CENTER</t>
  </si>
  <si>
    <t>930 E STADIUM DRIVE</t>
  </si>
  <si>
    <t>DISTRIBUTION CENTER</t>
  </si>
  <si>
    <t>4907 AVENUE I</t>
  </si>
  <si>
    <t>CENTRAL DISTRIBUTION CENTER</t>
  </si>
  <si>
    <t>NAVASOTA DIST MAINTENANCE BLDG</t>
  </si>
  <si>
    <t>NAVASOTA ADMIN OFFICE</t>
  </si>
  <si>
    <t>705 EAST WASHINGTON AVENUE</t>
  </si>
  <si>
    <t>STADIUM</t>
  </si>
  <si>
    <t>2001 WEST CUTHBERT</t>
  </si>
  <si>
    <t>801 S MORAN</t>
  </si>
  <si>
    <t>TRANSPORTATION SERVICES</t>
  </si>
  <si>
    <t>7201 WEST COUNTY ROAD 60</t>
  </si>
  <si>
    <t>SPRINGTOWN ISD TECHNOLOGY</t>
  </si>
  <si>
    <t>310 E 5TH TERRACE</t>
  </si>
  <si>
    <t>GARY ADMINISTRATIVE COMPLEX</t>
  </si>
  <si>
    <t>0011696127</t>
  </si>
  <si>
    <t>730 S CHILTON AVE</t>
  </si>
  <si>
    <t>1576</t>
  </si>
  <si>
    <t>Tyler Independent School District Administration</t>
  </si>
  <si>
    <t>1319 Earl Campbell Pkwy</t>
  </si>
  <si>
    <t>LA VEGA ADMINISTRATIVE ANNEX</t>
  </si>
  <si>
    <t xml:space="preserve">13031216  </t>
  </si>
  <si>
    <t>901 MAXFIELD ST</t>
  </si>
  <si>
    <t>LA VEGA LEARNING CENTER</t>
  </si>
  <si>
    <t xml:space="preserve">13031265  </t>
  </si>
  <si>
    <t>900 ASHLEMAN ST</t>
  </si>
  <si>
    <t xml:space="preserve">CARL WUNSCHE HIGH SCHOOL </t>
  </si>
  <si>
    <t>0012685442</t>
  </si>
  <si>
    <t>900 WUNSCHE LOOP</t>
  </si>
  <si>
    <t>ROYAL ISD ADMINISTRATION</t>
  </si>
  <si>
    <t>SOUTH SAN ANTONIO ISD ADMINISTRATION</t>
  </si>
  <si>
    <t xml:space="preserve">12050555  </t>
  </si>
  <si>
    <t>NELLIE SCHUNIOR CENTRAL OFFICE ANNEX</t>
  </si>
  <si>
    <t xml:space="preserve">13041231  </t>
  </si>
  <si>
    <t>200 W. EXPRESSWAY 83</t>
  </si>
  <si>
    <t>TEACHING AND LEARNING CENTER</t>
  </si>
  <si>
    <t>540 STAPLES RD.</t>
  </si>
  <si>
    <t>BUTZ EDUCATIONAL CENTER</t>
  </si>
  <si>
    <t xml:space="preserve">400 S YOUNG </t>
  </si>
  <si>
    <t>7138</t>
  </si>
  <si>
    <t>SAN JACINTO ADULT SCHOOL</t>
  </si>
  <si>
    <t>1216 OLIVE AVE</t>
  </si>
  <si>
    <t>JUPITER CENTER</t>
  </si>
  <si>
    <t>COMMUNITY CONNECTION CENTER</t>
  </si>
  <si>
    <t>5300 WARRIORS DRIVE</t>
  </si>
  <si>
    <t>JIM PLYLER INSTRUCTIONAL COMPLEX</t>
  </si>
  <si>
    <t>0011700671</t>
  </si>
  <si>
    <t>807 GLENWOOD</t>
  </si>
  <si>
    <t>ADMINISTRATIVE BUILDING-GRANBURY ISD</t>
  </si>
  <si>
    <t>0012728630</t>
  </si>
  <si>
    <t xml:space="preserve">217 N. Jones Street </t>
  </si>
  <si>
    <t>CENTRAL OFFICE</t>
  </si>
  <si>
    <t>2621 W AIRPORT FREEWAY</t>
  </si>
  <si>
    <t>CENTRAL ADMINISTRATION</t>
  </si>
  <si>
    <t>COX BUILDING</t>
  </si>
  <si>
    <t>1517 AVENUE H</t>
  </si>
  <si>
    <t>MURPHY DISTRIBUTION CENTER</t>
  </si>
  <si>
    <t>650 N MURPHY RD</t>
  </si>
  <si>
    <t>SCIENCE LEARNING CENTER</t>
  </si>
  <si>
    <t>3100 SHILOH ROAD</t>
  </si>
  <si>
    <t>SOCKWELL CENTER</t>
  </si>
  <si>
    <t>6301 CHAPEL HILL ROAD</t>
  </si>
  <si>
    <t>SHILOH DEPLOYMENT CENTER</t>
  </si>
  <si>
    <t>3540 E 14TH ST</t>
  </si>
  <si>
    <t>FACILITIES SERVICES</t>
  </si>
  <si>
    <t>6600 ALMA DRIVE</t>
  </si>
  <si>
    <t>TRANSPORTATION</t>
  </si>
  <si>
    <t>600 SEABROOK DRIVE</t>
  </si>
  <si>
    <t>CLARK STADIUM</t>
  </si>
  <si>
    <t>429 SPRING CREEK</t>
  </si>
  <si>
    <t>TOM KIMBROUGH STADIUM</t>
  </si>
  <si>
    <t>700 N MURPHY ROAD</t>
  </si>
  <si>
    <t>GALENA PARK ISD ADMINISTRATION BUILDING</t>
  </si>
  <si>
    <t>14705 WOODFOREST DR</t>
  </si>
  <si>
    <t>GALENA PARK ISD ATHLETICS DEPARTMENT</t>
  </si>
  <si>
    <t>15025 WALLISVILLE</t>
  </si>
  <si>
    <t>GALENA PARK ISD FACILITIES PLANNING</t>
  </si>
  <si>
    <t>13710 ALDERSON</t>
  </si>
  <si>
    <t>GALENA PARK ISD MAINTENANCE DEPARTMENT</t>
  </si>
  <si>
    <t>1101 HOLLAND</t>
  </si>
  <si>
    <t>GALENA PARK ISD GROUNDS DEPARTMENT</t>
  </si>
  <si>
    <t>13705 FORCE ST</t>
  </si>
  <si>
    <t>GALENA PARK ISD TRANSPORTATION DEPARTMENT</t>
  </si>
  <si>
    <t>812 NORMANDY</t>
  </si>
  <si>
    <t>ED CENTER BOEING</t>
  </si>
  <si>
    <t>6531 BOEING DRIVE</t>
  </si>
  <si>
    <t>JAMES GAMBLE WAREHOUSE</t>
  </si>
  <si>
    <t>4900 WOODROW BEAN TRANSMOUNTAIN DRIVE</t>
  </si>
  <si>
    <t>38TH. ST. FMOT</t>
  </si>
  <si>
    <t>750 W. 38TH. ST.</t>
  </si>
  <si>
    <t>FACILITIES AREA MANAGER 1</t>
  </si>
  <si>
    <t>9229 BAUMAN RD.</t>
  </si>
  <si>
    <t>COMMUNITY SERVICES EAST FIELD OFFICE</t>
  </si>
  <si>
    <t>1102 TELEPHONE</t>
  </si>
  <si>
    <t>THE NBISD ADMIN BUILDING</t>
  </si>
  <si>
    <t xml:space="preserve">12951505  </t>
  </si>
  <si>
    <t>430 WEST MILL STREET</t>
  </si>
  <si>
    <t>EDUCATION SERVICE CENTER - REGION 2</t>
  </si>
  <si>
    <t>209 N. WATER ST</t>
  </si>
  <si>
    <t>EDUCATION SERVICE CENTER - REGION 3</t>
  </si>
  <si>
    <t>EDUCATION SERVICE CENTER - REGION 4</t>
  </si>
  <si>
    <t>EDUCATION SERVICE CENTER - REGION 5</t>
  </si>
  <si>
    <t>2295 DELAWARE ST</t>
  </si>
  <si>
    <t>4222</t>
  </si>
  <si>
    <t>EDUCATION SERVICE CENTER - REGION 7</t>
  </si>
  <si>
    <t>818 E MAIN ST</t>
  </si>
  <si>
    <t>EDUCATION SERVICE CENTER - REGION 9</t>
  </si>
  <si>
    <t>EDUCATION SERVICE CENTER - REGION 11</t>
  </si>
  <si>
    <t>3001 N. FREEWAY</t>
  </si>
  <si>
    <t>6526</t>
  </si>
  <si>
    <t>EDUCATION SERVICE CENTER - REGION 13</t>
  </si>
  <si>
    <t>EDUCATION SERVICE CENTER - REGION 14</t>
  </si>
  <si>
    <t>EDUCATION SERVICE CENTER - REGION 15</t>
  </si>
  <si>
    <t>612 S. IRENE ST</t>
  </si>
  <si>
    <t>EDUCATION SERVICE CENTER - REGION 17</t>
  </si>
  <si>
    <t>EDUCATION SERVICE CENTER - REGION 18</t>
  </si>
  <si>
    <t>EDUCATION SERVICE CENTER - REGION 19</t>
  </si>
  <si>
    <t>BEARCAT STADIUM</t>
  </si>
  <si>
    <t>402 N. RUSK</t>
  </si>
  <si>
    <t>ROSE STADIUM</t>
  </si>
  <si>
    <t>0011700937</t>
  </si>
  <si>
    <t>609 FAIR PARK DRIVE</t>
  </si>
  <si>
    <t>SPRING CREEK FACILITY</t>
  </si>
  <si>
    <t>2201 W. SPRING CREEK PARKWAY</t>
  </si>
  <si>
    <t>KAUFMAN ISD SERVICE CENTER</t>
  </si>
  <si>
    <t>5026 C. R. 151</t>
  </si>
  <si>
    <t>KAUFMAN ISD ADMINISTRATION BUILDING</t>
  </si>
  <si>
    <t>1000 SOUTH HOUSTON STREET</t>
  </si>
  <si>
    <t>SHINER ISD ADMINISTRATION BUILDING</t>
  </si>
  <si>
    <t>0012779526</t>
  </si>
  <si>
    <t>NETWORK OPERATIONS CENTER</t>
  </si>
  <si>
    <t>HARLETON ISD TRANSPORTATION SHOP</t>
  </si>
  <si>
    <t>224 NORTH GRAND</t>
  </si>
  <si>
    <t>LAKE DALLAS ADMINISTRATION BUILDING</t>
  </si>
  <si>
    <t>230 PIONEER ROAD</t>
  </si>
  <si>
    <t>PBT MAINTENANCE DEPT.</t>
  </si>
  <si>
    <t>600 E Ninth St</t>
  </si>
  <si>
    <t>PBT TRANSPORTATION DEPT</t>
  </si>
  <si>
    <t>1201 WEST 4TH STREET</t>
  </si>
  <si>
    <t>EDUCATIONAL CENTER</t>
  </si>
  <si>
    <t>0013698618</t>
  </si>
  <si>
    <t>12300 EASTLAKE DR</t>
  </si>
  <si>
    <t>OPERATIONAL SERVICES</t>
  </si>
  <si>
    <t>0013698766</t>
  </si>
  <si>
    <t>201 TANTON RD</t>
  </si>
  <si>
    <t>GATESVILLE BUS BARN</t>
  </si>
  <si>
    <t>2537 E. MAIN STREET</t>
  </si>
  <si>
    <t>GATESVILLE ADMIN BUILDING</t>
  </si>
  <si>
    <t>311 S LOVERS LANE</t>
  </si>
  <si>
    <t>SMCISD CENTRAL ADMINISTRATION BUILDING</t>
  </si>
  <si>
    <t>501 SOUTH LBJ DRIVE</t>
  </si>
  <si>
    <t>SPECIAL SERVICES CENTER</t>
  </si>
  <si>
    <t xml:space="preserve">12686366  </t>
  </si>
  <si>
    <t>1230 KEEFER ST.</t>
  </si>
  <si>
    <t>TECHNOLOGY AND STAFF DEVELOPMENT CTR</t>
  </si>
  <si>
    <t xml:space="preserve">12686374  </t>
  </si>
  <si>
    <t>1320 KEEFER ST.</t>
  </si>
  <si>
    <t>TOMBALL AQUATIC CENTER</t>
  </si>
  <si>
    <t xml:space="preserve">12686382  </t>
  </si>
  <si>
    <t>13850 ZION RD.</t>
  </si>
  <si>
    <t xml:space="preserve">12686390  </t>
  </si>
  <si>
    <t>1055 BAKER ST.</t>
  </si>
  <si>
    <t>ANCILLARY SERVICES BUILDING</t>
  </si>
  <si>
    <t xml:space="preserve">12686408  </t>
  </si>
  <si>
    <t>1110 BAKER STREET</t>
  </si>
  <si>
    <t>CENTRAL ADMINISTRATION OFFICES</t>
  </si>
  <si>
    <t xml:space="preserve">12686416  </t>
  </si>
  <si>
    <t>310 SOUTH CHERRY STREET</t>
  </si>
  <si>
    <t>MCISD PROFESSIONAL DEVELOPMENT CENTER</t>
  </si>
  <si>
    <t>1103 PAMELA DR</t>
  </si>
  <si>
    <t>ROBERT A. VINES ENVIRONMENTAL SCIENCE CENTER</t>
  </si>
  <si>
    <t>8856 WESTVIEW</t>
  </si>
  <si>
    <t>MCGREGOR ADMINISTRATION</t>
  </si>
  <si>
    <t>1460 MARTINEZ LOSOYA ROAD</t>
  </si>
  <si>
    <t>1202 W Arkansas Ln</t>
  </si>
  <si>
    <t>HONDO ADMINISTRATION BUILDING</t>
  </si>
  <si>
    <t>HONDO ISD TRANSPORTATION</t>
  </si>
  <si>
    <t>102 18th Street</t>
  </si>
  <si>
    <t>BUS BARN FACILITY</t>
  </si>
  <si>
    <t>REMOTE BRANCH OFFICE OF EDUCATION SERVICE CENTER REGION XV</t>
  </si>
  <si>
    <t>132 FOSTER DRIVE</t>
  </si>
  <si>
    <t>GISD ADMINISTRATION BUILDING</t>
  </si>
  <si>
    <t>603 LAKEWAY DRIVE</t>
  </si>
  <si>
    <t>WHITEHOUSE INDEPENDENT SCHOOL DISTRICT- EDUCATION SUPPORT CENTER</t>
  </si>
  <si>
    <t>104  State Highway 110 North</t>
  </si>
  <si>
    <t>WHITEHOUSE INDEPENDENT SCHOOL DISTRICT TRANSPORTATION-BUS BARN</t>
  </si>
  <si>
    <t>104 WILDCAT DRIVE</t>
  </si>
  <si>
    <t>WHITEHOUSE INDEPENDENT SCHOOL DISTRICT WAREHOUSE</t>
  </si>
  <si>
    <t>404 C Bascom Road</t>
  </si>
  <si>
    <t>WHITEHOUSE INDEPENDENT SCHOOL DISTRICT MAINTENANCE OFFICE</t>
  </si>
  <si>
    <t>404 Bascom Road</t>
  </si>
  <si>
    <t>WHITEHOUSE INDEPENDENT SCHOOL DISTRICT AEP</t>
  </si>
  <si>
    <t>110 WILDCAT DRIVE</t>
  </si>
  <si>
    <t>MT. VERNON ISD ADMIN DISTRICT OFFICE</t>
  </si>
  <si>
    <t>501 HIGHWAY 37, SOUTH</t>
  </si>
  <si>
    <t>MT. VERNON</t>
  </si>
  <si>
    <t>LIBERTY-EYLAU ISD ADMIN DISTRICT</t>
  </si>
  <si>
    <t>2901 LEOPOARD DR.</t>
  </si>
  <si>
    <t>TEXARKA</t>
  </si>
  <si>
    <t>PARIS ISD ADMIN DISTRICT</t>
  </si>
  <si>
    <t>1920 CLARKSVILLE</t>
  </si>
  <si>
    <t>SULPHUR SPRINGS ADMIN BUILDING</t>
  </si>
  <si>
    <t>631 CONNALLY</t>
  </si>
  <si>
    <t>NORTHSIDE LEARNING CENTER BLDG A</t>
  </si>
  <si>
    <t>NORTHSIDE LEARNING CENTER BLDG B</t>
  </si>
  <si>
    <t>NORTHSIDE LEARNING CENTER BLDG C</t>
  </si>
  <si>
    <t>NORTHSIDE LEARNING CENTER BLDG D</t>
  </si>
  <si>
    <t>NISD CENTRAL OFFICE BLD B</t>
  </si>
  <si>
    <t>NISD CENTRAL OFFICE BLD C</t>
  </si>
  <si>
    <t>NISD CENTRAL OFFICE BLD D</t>
  </si>
  <si>
    <t>FARRIS ATHLETIC COMPLEX</t>
  </si>
  <si>
    <t>8400 N LOOP 1604 W</t>
  </si>
  <si>
    <t>7520 MAINLAND RD</t>
  </si>
  <si>
    <t>HUMAN RESOURCES AND PARTNERSHIPS</t>
  </si>
  <si>
    <t>5617 GRISSOM ROAD</t>
  </si>
  <si>
    <t>HARDIN ATHLETIC COMPLEX</t>
  </si>
  <si>
    <t>7001 CULEBRA RD</t>
  </si>
  <si>
    <t>NORTHSIDE ACTIVITY CENTER</t>
  </si>
  <si>
    <t>7001 CULEBRA ROAD</t>
  </si>
  <si>
    <t>NORTHSIDE SUPPORT SERVICES CENTER</t>
  </si>
  <si>
    <t>607 RICHLAND HILLS DRIVE</t>
  </si>
  <si>
    <t>NISD POLICE DEPT</t>
  </si>
  <si>
    <t>5619 GRISSOM ROAD</t>
  </si>
  <si>
    <t>TEICHER STUDENT SERVICES BUILDING</t>
  </si>
  <si>
    <t>5651 GRISSOM ROAD</t>
  </si>
  <si>
    <t>MAINTENANCE DEPARTMENT</t>
  </si>
  <si>
    <t>TRANSPORTATION-CULEBRA</t>
  </si>
  <si>
    <t>TRANSPORTATION-NORTH</t>
  </si>
  <si>
    <t>6323 HAUSMAN W</t>
  </si>
  <si>
    <t>TRANSPORTATION-RHODES</t>
  </si>
  <si>
    <t>12005 LESLIE ROAD</t>
  </si>
  <si>
    <t>TRANSPORTATION-SOUTH</t>
  </si>
  <si>
    <t>435 HUNT LANE</t>
  </si>
  <si>
    <t>NS Grissom Annex</t>
  </si>
  <si>
    <t>5615 GRISSOM ROAD</t>
  </si>
  <si>
    <t>SAN ELIZARIO ADMINISTRATIVE OFFICE</t>
  </si>
  <si>
    <t>1050 CHICKEN RANCH ROAD</t>
  </si>
  <si>
    <t>SAN ELIZARIO ADMINISTRATION ANNEX</t>
  </si>
  <si>
    <t>1364 FM ROAD 1110</t>
  </si>
  <si>
    <t>LA FERIA ISD ADMINISTRATION</t>
  </si>
  <si>
    <t>HIDALGO ANNEX/HR/SPED BUILDING</t>
  </si>
  <si>
    <t xml:space="preserve">12873048  </t>
  </si>
  <si>
    <t>400 E. FLORA ST</t>
  </si>
  <si>
    <t>HIDALGO CHILD NUTRITION BULDING</t>
  </si>
  <si>
    <t xml:space="preserve">12873741  </t>
  </si>
  <si>
    <t>1217 E. PIRATE DRIVE</t>
  </si>
  <si>
    <t>HIDALGO TRANSPORTATION BUILDING</t>
  </si>
  <si>
    <t xml:space="preserve">12874038  </t>
  </si>
  <si>
    <t>1115 E. PIRATE DRIVE</t>
  </si>
  <si>
    <t>HIDALGO FIXES ASSETS/TEXTBOOK/MAINTENANCE BUILDING</t>
  </si>
  <si>
    <t xml:space="preserve">12873931  </t>
  </si>
  <si>
    <t>1111 E. PIRATE DRIVE</t>
  </si>
  <si>
    <t>6500K BOEING DR.</t>
  </si>
  <si>
    <t>MEDIA CENTER AND FINE ARTS</t>
  </si>
  <si>
    <t>4864 DONIPHAN DR.</t>
  </si>
  <si>
    <t>PREMONT ISD CASE BUILDING</t>
  </si>
  <si>
    <t>430 SW 4TH STREET</t>
  </si>
  <si>
    <t>PREMONT ISD DISTANCE LEARNING CENTER</t>
  </si>
  <si>
    <t>PREMONT ISD ADMINISTRATION BUILDING</t>
  </si>
  <si>
    <t>WILLS POINT ISD DISTRICT OFFICE</t>
  </si>
  <si>
    <t>338 WEST NORTH COMMERCE</t>
  </si>
  <si>
    <t>WILL POINT</t>
  </si>
  <si>
    <t>CENTRAL ADMINISTRATION BUILDING</t>
  </si>
  <si>
    <t>501A HWY 78 NORTH</t>
  </si>
  <si>
    <t>GLADEWATER H.S MAINTENANCE BLDG.</t>
  </si>
  <si>
    <t>2201 WEST GAY AVE</t>
  </si>
  <si>
    <t>GLADEWATER ISD WAREHOUSE/ TRANS/BUS MAIN BLDG</t>
  </si>
  <si>
    <t>721 VIRGINIA DRIVE</t>
  </si>
  <si>
    <t>GLADEWATER ISD MAINTENANCE BLDG</t>
  </si>
  <si>
    <t>410 MAPLE</t>
  </si>
  <si>
    <t>TECHNOLOGY CENTER</t>
  </si>
  <si>
    <t>515 CADDO STREET</t>
  </si>
  <si>
    <t>SAM HOUSTON SPECIAL PROGRAMS</t>
  </si>
  <si>
    <t>320 WEST AVE N</t>
  </si>
  <si>
    <t>DISTRICT SERVICE CENTER</t>
  </si>
  <si>
    <t>0025217969</t>
  </si>
  <si>
    <t>12440  ROJAS DRIVE</t>
  </si>
  <si>
    <t>GLADEWATER ISD ADMIN BLDG</t>
  </si>
  <si>
    <t>500 WEST QUITMAN</t>
  </si>
  <si>
    <t>LIVINGSTON ISD ADMINISTRATION</t>
  </si>
  <si>
    <t xml:space="preserve">13032594  </t>
  </si>
  <si>
    <t>1412 SOUTH HOUSTON</t>
  </si>
  <si>
    <t>P.O. BOX 1297</t>
  </si>
  <si>
    <t>LIVINGSTON TECHNOLOGY</t>
  </si>
  <si>
    <t>TRANSPORTATION DEPT</t>
  </si>
  <si>
    <t>0012729554</t>
  </si>
  <si>
    <t>3302 Springfield</t>
  </si>
  <si>
    <t>DIVISION OF OPERATIONS</t>
  </si>
  <si>
    <t>0012729562</t>
  </si>
  <si>
    <t>900 E LYON ST</t>
  </si>
  <si>
    <t>FOOD SERVICES DEPT</t>
  </si>
  <si>
    <t>0012729570</t>
  </si>
  <si>
    <t>101 W. SAUNDERS</t>
  </si>
  <si>
    <t>FIXED ASSETS DEPT</t>
  </si>
  <si>
    <t>0012729588</t>
  </si>
  <si>
    <t>2201 SANTA ISABEL</t>
  </si>
  <si>
    <t>SPECIAL EDUCATION DEPT</t>
  </si>
  <si>
    <t>0012729596</t>
  </si>
  <si>
    <t>1701 Victoria</t>
  </si>
  <si>
    <t>HEALTH SERVICES DEPT</t>
  </si>
  <si>
    <t>0012729604</t>
  </si>
  <si>
    <t>1608 VICTORIA ST.</t>
  </si>
  <si>
    <t>HUMAN RESOURCES</t>
  </si>
  <si>
    <t>0012729612</t>
  </si>
  <si>
    <t>1702 HOUSTON ST.</t>
  </si>
  <si>
    <t>SUPERINTENDENT DEPT</t>
  </si>
  <si>
    <t>0012729620</t>
  </si>
  <si>
    <t>1604 Houston St.</t>
  </si>
  <si>
    <t>INTERNAL AUDITOR DEPT</t>
  </si>
  <si>
    <t>0012729638</t>
  </si>
  <si>
    <t>2502 E. Elm St.</t>
  </si>
  <si>
    <t>TAX OFFICE</t>
  </si>
  <si>
    <t>0012729646</t>
  </si>
  <si>
    <t>904 Juarez</t>
  </si>
  <si>
    <t>1st Floor</t>
  </si>
  <si>
    <t>TECHNOLOGY SERVICES</t>
  </si>
  <si>
    <t>0012729653</t>
  </si>
  <si>
    <t>2001 Cedar St.</t>
  </si>
  <si>
    <t>HUNTSVILLE TECHNOLOGY BUILDING</t>
  </si>
  <si>
    <t xml:space="preserve">12722138  </t>
  </si>
  <si>
    <t>119 FM 980</t>
  </si>
  <si>
    <t>HUNSTVILLE</t>
  </si>
  <si>
    <t>HUNTSVILLE TRANSPORTATION BUILDING</t>
  </si>
  <si>
    <t xml:space="preserve">12722146  </t>
  </si>
  <si>
    <t>95 MARTIN LUTHER KING DR.</t>
  </si>
  <si>
    <t>HUNTSVILLE MAINTENANCE BUILDING</t>
  </si>
  <si>
    <t xml:space="preserve">12722153  </t>
  </si>
  <si>
    <t>1220 7TH. STREET</t>
  </si>
  <si>
    <t>HUNTSVILLE ADMINISTRATION BUILDING</t>
  </si>
  <si>
    <t xml:space="preserve">12722179  </t>
  </si>
  <si>
    <t>441 FM 2821 E</t>
  </si>
  <si>
    <t>FEDERAL PROGRAMS DEPT</t>
  </si>
  <si>
    <t>0012729661</t>
  </si>
  <si>
    <t>904 JUAREZ</t>
  </si>
  <si>
    <t>2nd Floor</t>
  </si>
  <si>
    <t>INSTRUCTIONAL TELEVISION DEPT</t>
  </si>
  <si>
    <t>0012729679</t>
  </si>
  <si>
    <t>1719 HOUSTON ST</t>
  </si>
  <si>
    <t>LISD POLICE DEPARTMENT</t>
  </si>
  <si>
    <t>0012729687</t>
  </si>
  <si>
    <t>2219 Springfield</t>
  </si>
  <si>
    <t>ADMINISTRATIVE ANNEX</t>
  </si>
  <si>
    <t>820 N. OCONNOR</t>
  </si>
  <si>
    <t>3620 VALLEY VIEW LANE</t>
  </si>
  <si>
    <t>SPLENDORA INDEPENDENT SCHOOL DISTRICT ADMINISTRATION BUILDING</t>
  </si>
  <si>
    <t>1105 N. FIFTH ST.</t>
  </si>
  <si>
    <t>CORNER OF MULBERRY AND 6TH ST.</t>
  </si>
  <si>
    <t>908 MAIN STREET</t>
  </si>
  <si>
    <t>ADMINISTRATIVE OFFICE</t>
  </si>
  <si>
    <t>GRAHAM ISD ADMINISTRATIVE OFFICE</t>
  </si>
  <si>
    <t>400 THIRD STREET</t>
  </si>
  <si>
    <t>AEP</t>
  </si>
  <si>
    <t>919 CLOYD</t>
  </si>
  <si>
    <t>1621 UNIVERSITY</t>
  </si>
  <si>
    <t>100 PAINT ROCK ROAD</t>
  </si>
  <si>
    <t>1725 ST ANN</t>
  </si>
  <si>
    <t>305 BAKER</t>
  </si>
  <si>
    <t>MATHIS ISD ADMINISTRATION BUILDING</t>
  </si>
  <si>
    <t>602 EAST SAN PATRICIO AVENUE</t>
  </si>
  <si>
    <t>KISD ADMINISTRATION</t>
  </si>
  <si>
    <t>207 NORTH 3RD STREET</t>
  </si>
  <si>
    <t>LITTLEFIELD ISD MAIN OFFICE</t>
  </si>
  <si>
    <t>1207 EAST 14TH STREET</t>
  </si>
  <si>
    <t>CHAPMAN FIELD</t>
  </si>
  <si>
    <t>0013010269</t>
  </si>
  <si>
    <t>2302 AVENUE W</t>
  </si>
  <si>
    <t>LITTLE CYPRESS-MAURICEVILLE CISD TRANSPORTATION DEPARTMENT</t>
  </si>
  <si>
    <t>2218 MLK DRIVE</t>
  </si>
  <si>
    <t>LITTLE CYPRESS-MAURICEVILLE CISD MAINTENANCE DEPARTMENT</t>
  </si>
  <si>
    <t xml:space="preserve">12727731  </t>
  </si>
  <si>
    <t>2220 MLK DRIVE</t>
  </si>
  <si>
    <t>LITTLE CYPRESS-MAURICEVILLE CISD SPECIAL PROGRAMS</t>
  </si>
  <si>
    <t xml:space="preserve">12727749  </t>
  </si>
  <si>
    <t>6579 FM 1130</t>
  </si>
  <si>
    <t>LITTLE CYPRESS-MAURICEVILLE CISD TECHNOLOGY DEPARTMENT</t>
  </si>
  <si>
    <t xml:space="preserve">12727756  </t>
  </si>
  <si>
    <t>6693 FM 1130</t>
  </si>
  <si>
    <t>LITTLE CYPRESS-MAURICEVILLE CISD ADMINISTRATION BUILDING</t>
  </si>
  <si>
    <t xml:space="preserve">12727764  </t>
  </si>
  <si>
    <t>MISD CENTRAL OFFICE</t>
  </si>
  <si>
    <t>206 West 6TH STREET</t>
  </si>
  <si>
    <t>HIDALGO CENTRAL OFFICE ANNEX B</t>
  </si>
  <si>
    <t xml:space="preserve">12573667  </t>
  </si>
  <si>
    <t>324 E. FLORA STREET</t>
  </si>
  <si>
    <t>FARWELL  BUS BARN</t>
  </si>
  <si>
    <t>709 Avenue H</t>
  </si>
  <si>
    <t>MISD FACILITIES &amp; OPERATIONS</t>
  </si>
  <si>
    <t>203 HILLCREST ST</t>
  </si>
  <si>
    <t>MISD ATHLETICS STADIUM</t>
  </si>
  <si>
    <t>3700 EAST BROAD ST</t>
  </si>
  <si>
    <t>MISD NATATORIUM</t>
  </si>
  <si>
    <t>101 NORTH HOLLAND ROAD</t>
  </si>
  <si>
    <t>LITTLEFIELD ISD STADIUM</t>
  </si>
  <si>
    <t>LUBBOCK HIGHWAY</t>
  </si>
  <si>
    <t>LITTLEFIELD ISD MAINTENANCE/BUS BARN</t>
  </si>
  <si>
    <t>215 LAKE AVENUE</t>
  </si>
  <si>
    <t>SAN BENITO CISD FACILITIES OPERATION COMPLEX</t>
  </si>
  <si>
    <t>2001 UTEX DRIVE</t>
  </si>
  <si>
    <t>78587</t>
  </si>
  <si>
    <t xml:space="preserve">FRIENDSWOOD ADMINISTRATION </t>
  </si>
  <si>
    <t>302 LAUREL</t>
  </si>
  <si>
    <t>HARDIN-JEFFERSON ADMINISTRATION</t>
  </si>
  <si>
    <t>520 WEST HERRING</t>
  </si>
  <si>
    <t>GULF COAST SPECIAL EDUCATION COOP.</t>
  </si>
  <si>
    <t>200 WEST LEE</t>
  </si>
  <si>
    <t>HARDIN-JEFFERSON TRANSPORTATION DEPT.</t>
  </si>
  <si>
    <t>400 SOUTH ANN</t>
  </si>
  <si>
    <t>HARDIN-JEFFERSON MAINTENANCE  DEPT.</t>
  </si>
  <si>
    <t>630 WEST HERRING</t>
  </si>
  <si>
    <t>North East Distribution Center</t>
  </si>
  <si>
    <t>9803 BROADWAY</t>
  </si>
  <si>
    <t>W. A. PARKER ADMINISTRATION BUILDING</t>
  </si>
  <si>
    <t>205 KILDARE ROAD</t>
  </si>
  <si>
    <t>0012517199</t>
  </si>
  <si>
    <t>871 TAYLOR STREET</t>
  </si>
  <si>
    <t>0012517389</t>
  </si>
  <si>
    <t>416 5TH STREET</t>
  </si>
  <si>
    <t>ATHLETIC BUILDING</t>
  </si>
  <si>
    <t>329 E. DAVIS</t>
  </si>
  <si>
    <t>FOOD SERVICE ADMINISTRATION BUILDING</t>
  </si>
  <si>
    <t>405 E. DAVIS</t>
  </si>
  <si>
    <t>ADMINISTRATION ANNEX #2</t>
  </si>
  <si>
    <t>105 S. FLORENCE</t>
  </si>
  <si>
    <t>MESQUITE HIGH SCHOOL SOFTBALL COMPLEX</t>
  </si>
  <si>
    <t>200 N. FLORENCE</t>
  </si>
  <si>
    <t>FLORENCE STREET SHOP</t>
  </si>
  <si>
    <t>300 S. FLORENCE</t>
  </si>
  <si>
    <t>SERVICE CENTER ANNEX</t>
  </si>
  <si>
    <t>722 E. KEARNEY</t>
  </si>
  <si>
    <t>800 E. KEARNEY</t>
  </si>
  <si>
    <t>MECHANICS SHOP</t>
  </si>
  <si>
    <t>706 E. KIMBROUGH</t>
  </si>
  <si>
    <t>714 E. KIMBROUGH</t>
  </si>
  <si>
    <t>MEMORIAL STADIUM</t>
  </si>
  <si>
    <t>2500 MEMORIAL BOULEVARD</t>
  </si>
  <si>
    <t>2501 MEMORIAL BLVD.</t>
  </si>
  <si>
    <t>2600 MOTLEY DR</t>
  </si>
  <si>
    <t>COMMUNICATIONS TOWER</t>
  </si>
  <si>
    <t>2411 MEMORIAL BLVD.</t>
  </si>
  <si>
    <t>FWISD FARRINGTON FIELD</t>
  </si>
  <si>
    <t>1501 NORTH UNIVERSITY DR</t>
  </si>
  <si>
    <t>FWISD BOARD ROOM</t>
  </si>
  <si>
    <t>2903 SHOTTS ST</t>
  </si>
  <si>
    <t>FWISD TRANSPORTATION</t>
  </si>
  <si>
    <t>6300 WICHITA ST</t>
  </si>
  <si>
    <t>FWISD SERVICE CENTER 1</t>
  </si>
  <si>
    <t>2808 TILLAR ST</t>
  </si>
  <si>
    <t>FWISD SERVICE CENTER 2</t>
  </si>
  <si>
    <t>509 E NORTH SIDE DR</t>
  </si>
  <si>
    <t>FWISD PROFESSIONAL DEVELOPMENT CENTER</t>
  </si>
  <si>
    <t>3150 MCCART AV</t>
  </si>
  <si>
    <t>FWISD SERVICE CENTER 4</t>
  </si>
  <si>
    <t>2208 HANDLEY DR</t>
  </si>
  <si>
    <t>400 S. GREENVILLE AVENUE</t>
  </si>
  <si>
    <t>Richardson ISD - Data Center Annex</t>
  </si>
  <si>
    <t>420 S. Greenville Avenue</t>
  </si>
  <si>
    <t>Richardson</t>
  </si>
  <si>
    <t>FWISD TRANSPORTATION 2</t>
  </si>
  <si>
    <t>3625 LONGVUE AV</t>
  </si>
  <si>
    <t>SECURITY ROW</t>
  </si>
  <si>
    <t>NEWCOMER INTAKE CENTER</t>
  </si>
  <si>
    <t>1231 W. BELTLINE ROAD</t>
  </si>
  <si>
    <t>701 W. BELTLINE ROAD</t>
  </si>
  <si>
    <t>FWISD SERVICE CENTER 3</t>
  </si>
  <si>
    <t>999 N UNIVERSITY DR</t>
  </si>
  <si>
    <t>FWISD WILKERSON FIELD</t>
  </si>
  <si>
    <t>5101 C A ROBERSON BLVD</t>
  </si>
  <si>
    <t>BERRY WAREHOUSE</t>
  </si>
  <si>
    <t>3633 EXECUTIVE BLVD</t>
  </si>
  <si>
    <t>HENRIETTA ADMINISTRATION BUILDING</t>
  </si>
  <si>
    <t>1801 E. CRAFTON</t>
  </si>
  <si>
    <t>SMCISD SUPPORT SERVICES BUILDING</t>
  </si>
  <si>
    <t>201 S. SUTTLES</t>
  </si>
  <si>
    <t>Building 1</t>
  </si>
  <si>
    <t xml:space="preserve">San Marcos </t>
  </si>
  <si>
    <t>SMCISD TECHNOLOGY</t>
  </si>
  <si>
    <t>201 South Suttles</t>
  </si>
  <si>
    <t>520 DAVILLA</t>
  </si>
  <si>
    <t>MAINTENANCE AND TRANSPORTATION</t>
  </si>
  <si>
    <t>1002 BUSHDALE ROAD</t>
  </si>
  <si>
    <t>Wesley Martin Operations Center</t>
  </si>
  <si>
    <t>4004 Moulton Street</t>
  </si>
  <si>
    <t>Greenville</t>
  </si>
  <si>
    <t>LAWSON WAREHOUSE</t>
  </si>
  <si>
    <t>201 E. LAWSON RD</t>
  </si>
  <si>
    <t>700 East Kimbrough</t>
  </si>
  <si>
    <t>SAN DIEGO ADMINISTRATION BUILDING</t>
  </si>
  <si>
    <t>QUANAH ADMINISTRATIVE BUILDING</t>
  </si>
  <si>
    <t>801 Elbert Street</t>
  </si>
  <si>
    <t>SUPPORT SERVICES</t>
  </si>
  <si>
    <t>2021 CRYSTAL BEND DRIVE</t>
  </si>
  <si>
    <t>PFLUGERVEILLE</t>
  </si>
  <si>
    <t>31141 NICHOLS SAWMILL RD</t>
  </si>
  <si>
    <t>MAINTENANCE- WEST</t>
  </si>
  <si>
    <t>31614 MICHAEL ST.</t>
  </si>
  <si>
    <t>MAINTENANCE- EAST</t>
  </si>
  <si>
    <t>3111 FM2978</t>
  </si>
  <si>
    <t>TRANSPORTATION- EAST</t>
  </si>
  <si>
    <t>8040 KEN LAKE DR. 1</t>
  </si>
  <si>
    <t>TRANSPORTATION- WEST</t>
  </si>
  <si>
    <t>315 SANDERS ST.</t>
  </si>
  <si>
    <t>EDUCATION SUPPORT CENTER</t>
  </si>
  <si>
    <t>319 SANDERS</t>
  </si>
  <si>
    <t>J.F. BARRON ADMINISTRATION BLDG</t>
  </si>
  <si>
    <t>240 N. CROCKETT ST</t>
  </si>
  <si>
    <t>SUPPORT SERVICE-PDC(TECHNOLOGY)</t>
  </si>
  <si>
    <t>195 W. ADELE ST.</t>
  </si>
  <si>
    <t>SUPPORT SERVICE-CONSTRUCTION</t>
  </si>
  <si>
    <t>600 N. Austin</t>
  </si>
  <si>
    <t>Construction/Energy</t>
  </si>
  <si>
    <t>PONDER ISD ADMINISTRATION BUILDING</t>
  </si>
  <si>
    <t>MAINTENANCE &amp; TRANSPORTATION COMPLEX</t>
  </si>
  <si>
    <t>12115 S. E. LOOP 410</t>
  </si>
  <si>
    <t>632 W. VESTAL</t>
  </si>
  <si>
    <t>BUSINESS OFFICE</t>
  </si>
  <si>
    <t>300 WEST 11TH</t>
  </si>
  <si>
    <t>402 NORTH DATE</t>
  </si>
  <si>
    <t>ONALASKA ISD ADMINISTRATION BUILDING</t>
  </si>
  <si>
    <t>201 NORTH BRADFORD</t>
  </si>
  <si>
    <t>MEMPHIS ISD BUS BARN</t>
  </si>
  <si>
    <t>1121 N. 12TH. ST.</t>
  </si>
  <si>
    <t>MEMPHIS ISD MAINTENANCE OFFICE</t>
  </si>
  <si>
    <t>1100 W. Main Street, Unit 6</t>
  </si>
  <si>
    <t>ONALASKA TRANSPORTATION BUILDING</t>
  </si>
  <si>
    <t>PO BOX 2289, 180 ONALASKA COLLECTION STATION ROAD</t>
  </si>
  <si>
    <t>PO BOX 2289, 345 SOUTH FM 356</t>
  </si>
  <si>
    <t>EDUCATIONAL SUPPORT CENTER</t>
  </si>
  <si>
    <t>LUBBOCK ISD CENTRAL OFFICE</t>
  </si>
  <si>
    <t>0012704557</t>
  </si>
  <si>
    <t>BYRON MARTIN ADVANCED TECHNOLOGY CENTER</t>
  </si>
  <si>
    <t>0012704524</t>
  </si>
  <si>
    <t>3201 Avenue Q</t>
  </si>
  <si>
    <t>LUBBOCK ISD DISTRIBUTION CENTER</t>
  </si>
  <si>
    <t>0012704540</t>
  </si>
  <si>
    <t xml:space="preserve">610 36th Street </t>
  </si>
  <si>
    <t>PETE RAGUS AQUATIC CENTER</t>
  </si>
  <si>
    <t>0012704532</t>
  </si>
  <si>
    <t>2004 14th St</t>
  </si>
  <si>
    <t>VOCATIONAL TRANSITION CENTER</t>
  </si>
  <si>
    <t xml:space="preserve">13056205  </t>
  </si>
  <si>
    <t>216 N 21ST STREET</t>
  </si>
  <si>
    <t>ANCILLARY SCRVICES BUILDING</t>
  </si>
  <si>
    <t>303 PANTHER PARKWAY</t>
  </si>
  <si>
    <t>HISD TELEDYNE FACILITY</t>
  </si>
  <si>
    <t>5827 CHIMNEY ROCK</t>
  </si>
  <si>
    <t>NUECES CANYON CISD DISTRICT STADIUM</t>
  </si>
  <si>
    <t>301 SOUTH GUADALUPE STREET</t>
  </si>
  <si>
    <t>NUECES CANYON CISD BUS BARN</t>
  </si>
  <si>
    <t>100 SOUTH SAN ANTONIO STREET</t>
  </si>
  <si>
    <t>NUECES CANYON CISD MAINTENANCE BUILDING</t>
  </si>
  <si>
    <t>100 EAST THIRD STREET</t>
  </si>
  <si>
    <t>HISD POLICE</t>
  </si>
  <si>
    <t>3500 TAMPA</t>
  </si>
  <si>
    <t xml:space="preserve">12685897  </t>
  </si>
  <si>
    <t>8731 N Hwy 77</t>
  </si>
  <si>
    <t>CUSTODIAL BUILDING</t>
  </si>
  <si>
    <t xml:space="preserve">12685905  </t>
  </si>
  <si>
    <t>3RD &amp; BURNS STREET</t>
  </si>
  <si>
    <t xml:space="preserve">12685913  </t>
  </si>
  <si>
    <t>HIGH SCHOOL/MIDDLE SCHOOL CAFETERIA</t>
  </si>
  <si>
    <t xml:space="preserve">12685921  </t>
  </si>
  <si>
    <t>288 First Street</t>
  </si>
  <si>
    <t xml:space="preserve">13008867  </t>
  </si>
  <si>
    <t>6068 CR 326</t>
  </si>
  <si>
    <t>PLEASANT GROVE ISD ADMIN DISTRICT</t>
  </si>
  <si>
    <t>8500 NORTH KINGS HIGHWAY</t>
  </si>
  <si>
    <t>NISD CENTRAL OFFICE BLD A</t>
  </si>
  <si>
    <t>MAINTENANCE, OPERATIONS AND TRANSPORTATION FACILITIES</t>
  </si>
  <si>
    <t>1066 GESSNER ROAD</t>
  </si>
  <si>
    <t>TAX OFFICE FACILITY</t>
  </si>
  <si>
    <t>8880 WESTVIEW</t>
  </si>
  <si>
    <t>TEACHING &amp; LEARNING CENTER</t>
  </si>
  <si>
    <t>4411 LOUETTA ROAD</t>
  </si>
  <si>
    <t xml:space="preserve">12685962  </t>
  </si>
  <si>
    <t xml:space="preserve">12685970  </t>
  </si>
  <si>
    <t>E.F. GREEN INSTRUCTIONAL SUPPORT CENTER</t>
  </si>
  <si>
    <t>607 W. BAKER</t>
  </si>
  <si>
    <t>GOOSE CREEK MAINTENANCE, OPERATIONS TRANSPORTATION</t>
  </si>
  <si>
    <t>3401 N. MAIN</t>
  </si>
  <si>
    <t>GOOSE CREEK CENTRAL ADMINISTRATION</t>
  </si>
  <si>
    <t>4544 INTERSTATE 10 EAST</t>
  </si>
  <si>
    <t xml:space="preserve">13032958  </t>
  </si>
  <si>
    <t>WACO INDEPENDENT SCHOOL DISTRICT ADMINISTRATION BUILDING</t>
  </si>
  <si>
    <t>501 FRANKLIN AVENUE</t>
  </si>
  <si>
    <t>TEMPLE ISD TRANSPORTATION DEPT.</t>
  </si>
  <si>
    <t>919 N 31ST</t>
  </si>
  <si>
    <t>TEMPLE ISD FOOD SERVICES</t>
  </si>
  <si>
    <t>208 W AVE F</t>
  </si>
  <si>
    <t>TEMPLE ISD MAINTENANCE DEPT</t>
  </si>
  <si>
    <t>505 S 5TH STREET</t>
  </si>
  <si>
    <t>FISD ADMINISTRATION ANNEX</t>
  </si>
  <si>
    <t>6948 MAPLE STREET</t>
  </si>
  <si>
    <t>R.L. ANDERSON EDUCATION COMPLEX</t>
  </si>
  <si>
    <t>1016 MAGNOLIA STREET</t>
  </si>
  <si>
    <t>PLAINVIEW ADMINISTRATION OFFICE</t>
  </si>
  <si>
    <t>912 PORTLAND</t>
  </si>
  <si>
    <t>;LAINVIEW</t>
  </si>
  <si>
    <t>KINGSVILLE ISD BUS BARN</t>
  </si>
  <si>
    <t>631 W. KENEDY</t>
  </si>
  <si>
    <t>HOUSTON ISD HATTIE MAE WHITE ADMIN</t>
  </si>
  <si>
    <t xml:space="preserve">13003769  </t>
  </si>
  <si>
    <t>2000 MANGUM ROAD</t>
  </si>
  <si>
    <t>FISD TRANSPORTATION DEPARTMENT</t>
  </si>
  <si>
    <t>6900 STADIUM LANE</t>
  </si>
  <si>
    <t>FISD SERVICE CENTER</t>
  </si>
  <si>
    <t>12050 ROLATER ROAD</t>
  </si>
  <si>
    <t>FISD ATHLETIC COMPLEX</t>
  </si>
  <si>
    <t>6950 STADIUM LANE</t>
  </si>
  <si>
    <t>AG FARM</t>
  </si>
  <si>
    <t>1905 BRITTMOORE</t>
  </si>
  <si>
    <t>608 TOWNLEY DRIVE</t>
  </si>
  <si>
    <t>411 N. GIBSON STREET</t>
  </si>
  <si>
    <t>631 B SOLON ROAD</t>
  </si>
  <si>
    <t>MAINTENANCE  SUPPORT SERVICES</t>
  </si>
  <si>
    <t>631 Solon Road</t>
  </si>
  <si>
    <t>ROOSEVELT ADMINISTRATIVE COMPLEX</t>
  </si>
  <si>
    <t>306 NORTH BRIDGE</t>
  </si>
  <si>
    <t>PILOT POINT TRANSPORTATION DEPARTMENT</t>
  </si>
  <si>
    <t xml:space="preserve">12665568  </t>
  </si>
  <si>
    <t>500 E. MAIN STREET</t>
  </si>
  <si>
    <t>PILOT POINT MASSEY STADIUM FIELDHOUSE</t>
  </si>
  <si>
    <t xml:space="preserve">12665576  </t>
  </si>
  <si>
    <t>709 S. HARRISON STREET</t>
  </si>
  <si>
    <t>RED OAK ISD Vernon &amp; Marjorie Coffey Justice Center</t>
  </si>
  <si>
    <t>156 LOUISE RITTER BLVD.</t>
  </si>
  <si>
    <t>RED OAK ISD TRANSPORTATION BUILDING</t>
  </si>
  <si>
    <t xml:space="preserve">12667937  </t>
  </si>
  <si>
    <t>151 LOUISE RITTER BLVD</t>
  </si>
  <si>
    <t>RED OAK ISD Gaines Wolaver Support Services Center</t>
  </si>
  <si>
    <t>150 LOUISE RITTER BLVD</t>
  </si>
  <si>
    <t>Discipline Alternative Education Program</t>
  </si>
  <si>
    <t>0025295502</t>
  </si>
  <si>
    <t>1501 W CONNALLY ST</t>
  </si>
  <si>
    <t>234 C R 4191</t>
  </si>
  <si>
    <t>VALLEY VIEW MAINTENANCE AND TRANSPORTATION/CHILD NUTRITION CENTER</t>
  </si>
  <si>
    <t>1300 W. ANAYA RD</t>
  </si>
  <si>
    <t>INGLESIDE ADMINISTRATIVE BUILDING</t>
  </si>
  <si>
    <t>2664 SAN ANGELO</t>
  </si>
  <si>
    <t>KELLER ADMIN EDU CENTER</t>
  </si>
  <si>
    <t>HARLANDALE ISD ADMINISTRATION BLDG</t>
  </si>
  <si>
    <t>102 GENEVIEVE</t>
  </si>
  <si>
    <t>HARLANDALE ISD PERSONNEL &amp; COUNSELING</t>
  </si>
  <si>
    <t>7026 S. FLORES ST</t>
  </si>
  <si>
    <t>HARLANDALE ISD ATHLETICS DEPT</t>
  </si>
  <si>
    <t>1201 96TH STREET</t>
  </si>
  <si>
    <t>HARLANDALE ISD SOSA CENTER</t>
  </si>
  <si>
    <t>901 MARCH AVENUE</t>
  </si>
  <si>
    <t>HARLANDALE ISD SPECIAL ED SERVICES</t>
  </si>
  <si>
    <t>12121 S. E. Loop 410</t>
  </si>
  <si>
    <t>WHITE DEER ADMIN BUILDING</t>
  </si>
  <si>
    <t>601 OMOHUNDRO</t>
  </si>
  <si>
    <t>RICE ISD ADMIN BUILDING</t>
  </si>
  <si>
    <t>1302 SW MCKINNEY STREET</t>
  </si>
  <si>
    <t>NORTHWEST ADMINISTRATION</t>
  </si>
  <si>
    <t>2001 TEXAS DRIVE</t>
  </si>
  <si>
    <t>LIVINGSTON ISD COMMUNICATIONS</t>
  </si>
  <si>
    <t>1412 S Houston (Hwy 146)</t>
  </si>
  <si>
    <t>LIVINGSTON ISD WAREHOUSE/FOOD SERVICES</t>
  </si>
  <si>
    <t>1630 HWY 146</t>
  </si>
  <si>
    <t>LIVINGSTON ISD SPECIAL SERVICES</t>
  </si>
  <si>
    <t>LIVINGSTON ISD TRANSPORTATION</t>
  </si>
  <si>
    <t>3350 BUS LANE</t>
  </si>
  <si>
    <t>MAINTENANCE FACILITY</t>
  </si>
  <si>
    <t>PROSPER ISD AGRICULTURE FACILTIY</t>
  </si>
  <si>
    <t>605 E. SEVENTH ST.</t>
  </si>
  <si>
    <t>PROSPER ISD CENTRAL ADMINISTRATION</t>
  </si>
  <si>
    <t>PROSPER ISD FIELD HOUSE</t>
  </si>
  <si>
    <t>605 EAST 7TH STREET</t>
  </si>
  <si>
    <t>PROSPER SUPPORT SERVICES FACILITY</t>
  </si>
  <si>
    <t>DISTRICT ADMINISTRATIVE OFFICES</t>
  </si>
  <si>
    <t>2214 WALLER STREET</t>
  </si>
  <si>
    <t>19203 STOKES ROAD</t>
  </si>
  <si>
    <t>BUSINESS/TAX/TECHNOLOGY DEPARTMENTS</t>
  </si>
  <si>
    <t>1918 KEY STREET</t>
  </si>
  <si>
    <t>2215 DAUGHERT STREET</t>
  </si>
  <si>
    <t>2407 YONKERS</t>
  </si>
  <si>
    <t>SIMMS ADMINISTRATION BUILDING</t>
  </si>
  <si>
    <t>ADMIN SUPPORT</t>
  </si>
  <si>
    <t>FWISD SECURITY SERVICE</t>
  </si>
  <si>
    <t>3000 SHOTTS</t>
  </si>
  <si>
    <t>HISD RYAN FACILITY</t>
  </si>
  <si>
    <t>HISD HARPER FACILITY</t>
  </si>
  <si>
    <t>3200 CENTER ST.</t>
  </si>
  <si>
    <t>MAYPEARL ISD ADMINISTRATION</t>
  </si>
  <si>
    <t>309 MAIN ST.</t>
  </si>
  <si>
    <t>NISD MAINTENANCE</t>
  </si>
  <si>
    <t>7524 MAINLAND DRIVE</t>
  </si>
  <si>
    <t>NISD MAINTENANCE NORTH</t>
  </si>
  <si>
    <t>11937 IH10 W</t>
  </si>
  <si>
    <t>NORTHSIDE LEARNING CENTER BUILDING E</t>
  </si>
  <si>
    <t>BLD E</t>
  </si>
  <si>
    <t>NISD NATATORIUM</t>
  </si>
  <si>
    <t>LEVELLAND ISD ADMINISTRATION BUILDING</t>
  </si>
  <si>
    <t>704 11TH ST.</t>
  </si>
  <si>
    <t>LEVELLAND ISD TRANSPORTATION BUILDING</t>
  </si>
  <si>
    <t>1300 AVE E</t>
  </si>
  <si>
    <t>501 ADAMS STREET</t>
  </si>
  <si>
    <t xml:space="preserve">Administration </t>
  </si>
  <si>
    <t>FBISD ADMINISTRATION BUILDING</t>
  </si>
  <si>
    <t>FBISD ADMINISTRATION ANNEX BUILDING</t>
  </si>
  <si>
    <t>3119 SWEETWATER</t>
  </si>
  <si>
    <t>FBISD WHEELER FIELDHOUSE</t>
  </si>
  <si>
    <t>16403 LEXINGTON BLVD</t>
  </si>
  <si>
    <t>FBISD DON COOK NATATORIUM</t>
  </si>
  <si>
    <t>16255 LEXINGTON BLVD.</t>
  </si>
  <si>
    <t>FBISD HOPSON FIELDHOUSE</t>
  </si>
  <si>
    <t>3335 HURRICANE LANE</t>
  </si>
  <si>
    <t>FBISD POLICE, FACILITIES &amp; CONSTRUCTION COMPLEX</t>
  </si>
  <si>
    <t>16300 MURPHY ROAD</t>
  </si>
  <si>
    <t>SPECIAL EDUCATION OFFICE</t>
  </si>
  <si>
    <t>2611 YONKERS</t>
  </si>
  <si>
    <t>S&amp;S CISD ADMINISTRATION</t>
  </si>
  <si>
    <t>1 RAM DRIVE</t>
  </si>
  <si>
    <t>KISD SPECIAL PROGRAMS AND HEALTH SERVICES</t>
  </si>
  <si>
    <t>JACKSON PROFESSIONAL DEVELOPMENT CENTER</t>
  </si>
  <si>
    <t>902 REV. RA ABERCROMBIE</t>
  </si>
  <si>
    <t>KISD CENTRAL ADMINISTRATION</t>
  </si>
  <si>
    <t>200 N W.S. YOUNG DR</t>
  </si>
  <si>
    <t>CHARLIE HAGGARD MAINTENANCE &amp; TECHNOLOGY CTR</t>
  </si>
  <si>
    <t>8909 FORUM WAY</t>
  </si>
  <si>
    <t>KISD WAREHOUSE SERVICES</t>
  </si>
  <si>
    <t>5708 E VETERANS MEMORIAL BLVD.</t>
  </si>
  <si>
    <t>MILLSAP ISD ADMINISTRATION</t>
  </si>
  <si>
    <t>301 E BRAZOS ST</t>
  </si>
  <si>
    <t>MILLSAP ISD TRANSPORTATION DEPARTMENT</t>
  </si>
  <si>
    <t>BEES CENTER</t>
  </si>
  <si>
    <t>405B E. DAVIS STREET</t>
  </si>
  <si>
    <t>LA BERRY SUPPORT COMPLEX</t>
  </si>
  <si>
    <t>2133 N. BELTLINE ROAD</t>
  </si>
  <si>
    <t>ACADEMY ANNEX</t>
  </si>
  <si>
    <t>2704 MOTLEY DRIVE</t>
  </si>
  <si>
    <t>OVERTON ADMIN BUILDING</t>
  </si>
  <si>
    <t>111 E MCKAY ST</t>
  </si>
  <si>
    <t>PEASTER ISD ADMINISTRATION</t>
  </si>
  <si>
    <t>PEASTER ISD BUS BARN</t>
  </si>
  <si>
    <t>717 LEE STREET</t>
  </si>
  <si>
    <t>Peaster</t>
  </si>
  <si>
    <t>FBISD HODGES BEND TRANSPORTATION TERMINAL</t>
  </si>
  <si>
    <t>16707 BISSONNET</t>
  </si>
  <si>
    <t>FBISD LAKE OLYMPIA TRANSPORTATION TERMINAL</t>
  </si>
  <si>
    <t>3130 LAKE OLYMPIA PARKWAY</t>
  </si>
  <si>
    <t>MEDIA CENTER</t>
  </si>
  <si>
    <t>702 EAST REYNOLDS</t>
  </si>
  <si>
    <t>EDUCATIONAL SUPPORT CENTER ANNEX</t>
  </si>
  <si>
    <t>2316 OLD ALVIN ROAD</t>
  </si>
  <si>
    <t>TRANSPORTATION FACILITY EAST</t>
  </si>
  <si>
    <t>3202 PLUM STREET</t>
  </si>
  <si>
    <t>MAINTENANCE DEPT.</t>
  </si>
  <si>
    <t>1702 MYKAWA</t>
  </si>
  <si>
    <t>COACHES OFFICE</t>
  </si>
  <si>
    <t>HS/MS GYM</t>
  </si>
  <si>
    <t>900 SOUTH MILL STREET</t>
  </si>
  <si>
    <t>FWISD TECHNOLOGY WAREHOUSE</t>
  </si>
  <si>
    <t>2821 CULLEN</t>
  </si>
  <si>
    <t>GOOSE CREEK WAREHOUSE FACILITY</t>
  </si>
  <si>
    <t>2200 MARKET ST., P.O. BOX 30</t>
  </si>
  <si>
    <t>Education Service Center</t>
  </si>
  <si>
    <t>1700 James Bowie Drive</t>
  </si>
  <si>
    <t>Baytown</t>
  </si>
  <si>
    <t>MOUNT VERNON ISD BUS BARN</t>
  </si>
  <si>
    <t>501 HIGHWAY 37 SOUTH</t>
  </si>
  <si>
    <t>SHARYLAND SUPPORT SERVICES</t>
  </si>
  <si>
    <t>1243 E HIGHWAY 83</t>
  </si>
  <si>
    <t>FWISD ATHLETICS DEPT</t>
  </si>
  <si>
    <t>1501 UNIVERSITY DRIVE</t>
  </si>
  <si>
    <t>KISD TECHNOLOGY SERVICES  CENTER</t>
  </si>
  <si>
    <t>104 EAST BEELINE DRIVE</t>
  </si>
  <si>
    <t>GRAHAM ISD MAINTENANCE AND TRANSPORTATION</t>
  </si>
  <si>
    <t>725 TENNESSEE</t>
  </si>
  <si>
    <t>GRAHAM ISD DEPARTMENT OF INDIVIDUALIZED INSTRUCTION</t>
  </si>
  <si>
    <t>1001 KENTUCKY</t>
  </si>
  <si>
    <t>REDWATER DISTRICT OFFICE</t>
  </si>
  <si>
    <t>202 RED RIVER ROAD NORTH, P.O. BOX 347</t>
  </si>
  <si>
    <t>MANOR ISD ADMINISTRATION BUILDING</t>
  </si>
  <si>
    <t>10335 US HWY 290 E.</t>
  </si>
  <si>
    <t>PROGRESO ADMINISTRATION Annex</t>
  </si>
  <si>
    <t>304 NORTH BUSINESS FM 1015</t>
  </si>
  <si>
    <t>PREGRESO BUISNESS OFFICE</t>
  </si>
  <si>
    <t>100 SOUTH BUSINESS FM 1015</t>
  </si>
  <si>
    <t>PROGRESO TRANSPORTATION</t>
  </si>
  <si>
    <t>300 WEST SHELBY STREET</t>
  </si>
  <si>
    <t>TRANSPORTATION FACILITY</t>
  </si>
  <si>
    <t>29826 FM 1093</t>
  </si>
  <si>
    <t>GRAND PRAIRIE ISD EDUCATION CENTER (Admin)</t>
  </si>
  <si>
    <t>2602 SOUTH BELTLINE ROAD</t>
  </si>
  <si>
    <t>NORTH HOPKINS MAINTENANCE BUILDING</t>
  </si>
  <si>
    <t>POTEET TRANSPORTATION</t>
  </si>
  <si>
    <t>8000 N STATE HIGHWAY 16</t>
  </si>
  <si>
    <t>POTEET MAINTENANCE</t>
  </si>
  <si>
    <t>11411B C.E. KING PKWY</t>
  </si>
  <si>
    <t>MAINTENANCE &amp; TRANSPORTATION CNTR BLD</t>
  </si>
  <si>
    <t>13013 GARRETT ROAD</t>
  </si>
  <si>
    <t>Richard A Middleton Education Center</t>
  </si>
  <si>
    <t>8961 TESORO DRIVE</t>
  </si>
  <si>
    <t>STUDENT SUPPORT NETWORK BUILDING</t>
  </si>
  <si>
    <t>ALAMO STATDIUM</t>
  </si>
  <si>
    <t>110 TULETA STREET</t>
  </si>
  <si>
    <t>PLANT SERVICES</t>
  </si>
  <si>
    <t>1110 AUSTIN STREET</t>
  </si>
  <si>
    <t>FOOD &amp; CHILD NUTRITION SERVICES</t>
  </si>
  <si>
    <t>806 N. SALADO STREET</t>
  </si>
  <si>
    <t>MATERIALS MANAGEMENT, PURCHASING, &amp; WAREHOUSING</t>
  </si>
  <si>
    <t>1215 AUSTIN STREET</t>
  </si>
  <si>
    <t>514 W. Quincy</t>
  </si>
  <si>
    <t>MILAM CENTER (TRANSPORTATION)</t>
  </si>
  <si>
    <t>1103 AUSTIN STREET</t>
  </si>
  <si>
    <t>ACADEMIC SUPPORT (BURNETT)</t>
  </si>
  <si>
    <t>406 BARRERA STREET</t>
  </si>
  <si>
    <t>MISD-SIXTH AVENUE TRANSPORTATION BUS FACILITY</t>
  </si>
  <si>
    <t>900 SIXTH AVENUE</t>
  </si>
  <si>
    <t>MARBLE FALLS ISD ADMINISTRATIVE OFFICE</t>
  </si>
  <si>
    <t>GALENA PART ISD AGRICULTURAL FACILITY</t>
  </si>
  <si>
    <t>2000 HOLLAND AVENUE</t>
  </si>
  <si>
    <t>BECKER EARLY CHILDHOOD CENTER</t>
  </si>
  <si>
    <t>1908 SECOND STREET</t>
  </si>
  <si>
    <t>Lovejoy Indep School District Administration</t>
  </si>
  <si>
    <t>259 Country Club Road</t>
  </si>
  <si>
    <t>KRUM BUS BARN</t>
  </si>
  <si>
    <t>301 Bobcat Blvd.</t>
  </si>
  <si>
    <t>KRUM ADMINISTRATION BUILDING</t>
  </si>
  <si>
    <t>MISD SATELLITE TRANSPORTATION CENTER</t>
  </si>
  <si>
    <t>15696 Bear Cub Drive</t>
  </si>
  <si>
    <t>TEXANS CAN CENTRAL HOME OFFICE</t>
  </si>
  <si>
    <t>VALLEY VIEW NETWORK OPERATIONS CENTER</t>
  </si>
  <si>
    <t>9701 SOUTH JACKSON</t>
  </si>
  <si>
    <t>3721 HUDSON CROSSING</t>
  </si>
  <si>
    <t>8011</t>
  </si>
  <si>
    <t>STAFFORD MIDDLE SCHOOL</t>
  </si>
  <si>
    <t>2288 LITTLE RIVER RD</t>
  </si>
  <si>
    <t>CAREER AND TECHNOLOGY CENTER</t>
  </si>
  <si>
    <t>9889 WADE BOULEVARD</t>
  </si>
  <si>
    <t>SCOGGINS MIDDLE SCHOOL</t>
  </si>
  <si>
    <t>7070 STACY RD</t>
  </si>
  <si>
    <t>TADLOCK ELEMENTARY SCHOOL</t>
  </si>
  <si>
    <t>12515 GODFREY DR</t>
  </si>
  <si>
    <t>TRANSPORTATION WEST</t>
  </si>
  <si>
    <t>10701 DALLAS PARKWAY</t>
  </si>
  <si>
    <t>LANCASTER TECHNOLOGY CENTER</t>
  </si>
  <si>
    <t>1201 N DALLAS AVE</t>
  </si>
  <si>
    <t>LANCASTER SERVICE CENTER</t>
  </si>
  <si>
    <t>1003 N. DALLAS AVE</t>
  </si>
  <si>
    <t>LANCASTER TEACHING &amp; ADMINISTRATION</t>
  </si>
  <si>
    <t>1201 N. DALLAS AVENUE</t>
  </si>
  <si>
    <t>LANCASTER ADMINISTRATION BLDG</t>
  </si>
  <si>
    <t>422 S. CENTRE AVENUE</t>
  </si>
  <si>
    <t>MAIN SITE HUB</t>
  </si>
  <si>
    <t>5150 WESTWAY PARK BLVD</t>
  </si>
  <si>
    <t>WEST SUPPORT CENTER</t>
  </si>
  <si>
    <t>2100 SHADOWDALE DR</t>
  </si>
  <si>
    <t>LAMPASAS ISD MAINTENANCE AND TRANSPORTATION</t>
  </si>
  <si>
    <t>1309 NORTH MCLEAN ST</t>
  </si>
  <si>
    <t>FAIRFIELD ISD ADMINISTRATION</t>
  </si>
  <si>
    <t>615 POST OAK ROAD</t>
  </si>
  <si>
    <t>FAIRFIELD ISD TRANSPORTATION</t>
  </si>
  <si>
    <t>700 S. FAIRWAY</t>
  </si>
  <si>
    <t>FAIRFILED ISD MAINTENANCE</t>
  </si>
  <si>
    <t>1100 ADAMS STREET</t>
  </si>
  <si>
    <t>FAIRFIELD ISD TECHNOLOGY DEPT</t>
  </si>
  <si>
    <t>701 POST OAK ROAD</t>
  </si>
  <si>
    <t>WESLACO ISD TRANSPORTATION</t>
  </si>
  <si>
    <t>2200 E SUGARCANE</t>
  </si>
  <si>
    <t>WESLACO ISD MAINTENANCE</t>
  </si>
  <si>
    <t>WESLACO ISD WAREHOUSE</t>
  </si>
  <si>
    <t>1916 JOE STEPHENS</t>
  </si>
  <si>
    <t>LOUISE BLACK ADMIN COMPLEX</t>
  </si>
  <si>
    <t>KWES-TV STUDIOS</t>
  </si>
  <si>
    <t>WESLACO ISD SFA COMPLEX</t>
  </si>
  <si>
    <t>400 S OKLAHOMA</t>
  </si>
  <si>
    <t>WESLACO ISD CENTRAL OFFICE COMPLEX</t>
  </si>
  <si>
    <t>319 WEST FOURTH ST</t>
  </si>
  <si>
    <t>PETE ABRIGO FFA COMPLEX</t>
  </si>
  <si>
    <t>2110 N WESTGATE</t>
  </si>
  <si>
    <t>Asset Management</t>
  </si>
  <si>
    <t>301-A EAST EXPRESSWAY 83</t>
  </si>
  <si>
    <t>Public Information Office</t>
  </si>
  <si>
    <t>311 E. EXPRESSWAY</t>
  </si>
  <si>
    <t>Facilities Department</t>
  </si>
  <si>
    <t>201 NORTH LEO AVENUE</t>
  </si>
  <si>
    <t>Transportation Department</t>
  </si>
  <si>
    <t>633 HOWLING DRIVE</t>
  </si>
  <si>
    <t>La Joya ISD Police Department</t>
  </si>
  <si>
    <t>7209 ANN RICHARDS ROAD</t>
  </si>
  <si>
    <t>MEMORIAL HS FIELD HOUSE</t>
  </si>
  <si>
    <t>802 ECHO LANE</t>
  </si>
  <si>
    <t>TRANSPORTATION AT STALLWORTH</t>
  </si>
  <si>
    <t>2208 EAST ARCHER</t>
  </si>
  <si>
    <t>BAYTOWM</t>
  </si>
  <si>
    <t>TRANSPORTATION AT LEE DRIVE</t>
  </si>
  <si>
    <t>601 LEE DRIVE</t>
  </si>
  <si>
    <t>77202</t>
  </si>
  <si>
    <t>Melissa Home Office</t>
  </si>
  <si>
    <t>1904 COOPER ST.</t>
  </si>
  <si>
    <t>PINE TREE MAINTENANCE AND TRANSPORTATION</t>
  </si>
  <si>
    <t>1316 SILVER FALLS ROAD</t>
  </si>
  <si>
    <t>101 W DIVISION STREET</t>
  </si>
  <si>
    <t>FT. STOCKTON</t>
  </si>
  <si>
    <t>FORT STOCKTON ISD BUS BARN</t>
  </si>
  <si>
    <t>802 S RIO Street</t>
  </si>
  <si>
    <t>FORT STOCKTON ISD WAREHOUSE</t>
  </si>
  <si>
    <t>800 S RIO ST</t>
  </si>
  <si>
    <t>TECHNOLOGY OPERATION CENTER</t>
  </si>
  <si>
    <t>1204 W 2ND STREET</t>
  </si>
  <si>
    <t>BUTLER STADIUM FACILITY</t>
  </si>
  <si>
    <t>13755 S. MAIN STREET</t>
  </si>
  <si>
    <t>LEE ANNEX FACILITY</t>
  </si>
  <si>
    <t>6529 BEVERLY HILL, BLDG E.</t>
  </si>
  <si>
    <t>JROTC ADMIN</t>
  </si>
  <si>
    <t>13250 SUMMIT RIDGE</t>
  </si>
  <si>
    <t>BARNETT STADIUM FACILITY</t>
  </si>
  <si>
    <t>6700 WINFREE</t>
  </si>
  <si>
    <t>LA PORTE ISD ADMINISTRATION BUILDING</t>
  </si>
  <si>
    <t>1002 SAN JACINTO</t>
  </si>
  <si>
    <t>LA PORTE ISD SUPPORT SERVICES CENTER</t>
  </si>
  <si>
    <t>2015 SENS ROAD</t>
  </si>
  <si>
    <t>LA PORTE ISD INSTRUCTIONAL TECHNOLOGY CENTER</t>
  </si>
  <si>
    <t>9832 SPENCER HWY</t>
  </si>
  <si>
    <t>VIDOR INDEPENDENT SCHOOL DISTRICT ANNEX</t>
  </si>
  <si>
    <t>200 SOUTH ARCHIE</t>
  </si>
  <si>
    <t>SMITHVILLE ISD CENTRAL OFFICE</t>
  </si>
  <si>
    <t>901 NE SIXTH ST</t>
  </si>
  <si>
    <t>KELLY SMITH TECHNOLOGY CENTER</t>
  </si>
  <si>
    <t>5734 FARINON DR</t>
  </si>
  <si>
    <t>MCCLUNG TRANSPORTATION CENTER</t>
  </si>
  <si>
    <t>14173 OLD FM 471</t>
  </si>
  <si>
    <t>REGION 7 KILGORE Admin Office</t>
  </si>
  <si>
    <t>1200 SOUTH DANVILLE ROAD</t>
  </si>
  <si>
    <t>100 E. CAPPS ST</t>
  </si>
  <si>
    <t>P.O. BOX 369</t>
  </si>
  <si>
    <t>DISTRICT SERVICES COMPLEX</t>
  </si>
  <si>
    <t>RAM STADIUM</t>
  </si>
  <si>
    <t>NUTRITION SERVICES</t>
  </si>
  <si>
    <t>6801 BENNINGTON</t>
  </si>
  <si>
    <t>6351 PINEMONT</t>
  </si>
  <si>
    <t>CONSTRUCTION FACILITY SERVICES</t>
  </si>
  <si>
    <t>228 MCCARTY</t>
  </si>
  <si>
    <t>AG BARN</t>
  </si>
  <si>
    <t>2207 E CR 90</t>
  </si>
  <si>
    <t>907 S LORAINE</t>
  </si>
  <si>
    <t>ROPES BLDG</t>
  </si>
  <si>
    <t>1800 E WALL</t>
  </si>
  <si>
    <t>LEE HIGH ATHLETIC COMPLEX</t>
  </si>
  <si>
    <t>CURRICULUM AND INSTRUCTION</t>
  </si>
  <si>
    <t>4410 STATE HWY 359</t>
  </si>
  <si>
    <t>HARLETON FIELD HOUSE</t>
  </si>
  <si>
    <t>17038 HWY 154</t>
  </si>
  <si>
    <t>CAMPUS SUPPORT SERVICES</t>
  </si>
  <si>
    <t>5804 COIT ROAD</t>
  </si>
  <si>
    <t>LONGVIEW ISD FACILITIES ANEX</t>
  </si>
  <si>
    <t>1000 MARTIN LUTHER KING BOULEVARD</t>
  </si>
  <si>
    <t>FISD CENTRAL ADMINISTRATION</t>
  </si>
  <si>
    <t>5515 OHIO</t>
  </si>
  <si>
    <t>LUFKIN ISD CUSTODIAL SERVICES</t>
  </si>
  <si>
    <t>502 HENDERSON</t>
  </si>
  <si>
    <t>LUFKIN ADMIN.</t>
  </si>
  <si>
    <t>101 COTTON SQUARE</t>
  </si>
  <si>
    <t>LUFKIN TECHNOLOGY DEPARTMENT</t>
  </si>
  <si>
    <t>800 EAST DENMAN AVE</t>
  </si>
  <si>
    <t>LOMETA INDEP SCHOOL DISTRICT ADMIN BLDG</t>
  </si>
  <si>
    <t>8TH AND MAIN</t>
  </si>
  <si>
    <t>BUSH TENNIS CENTER</t>
  </si>
  <si>
    <t>5700 BRIARWOOD</t>
  </si>
  <si>
    <t>NEW BRAUNFELS ISD TRANSPORTATION</t>
  </si>
  <si>
    <t>2621 KLEIN WAY</t>
  </si>
  <si>
    <t>506 E SIXTH ST</t>
  </si>
  <si>
    <t>ROYAL ISD MAINTENANCE AND TRANSPORTATION FACILITY</t>
  </si>
  <si>
    <t>2510 DURKIN ROAD</t>
  </si>
  <si>
    <t>NATATORIUM</t>
  </si>
  <si>
    <t>801 E 7TH ST</t>
  </si>
  <si>
    <t>PALESTINE ISD ADMINISTRATION OFFICE</t>
  </si>
  <si>
    <t>PALESTINE ISD MAINTENANCE FACILITY</t>
  </si>
  <si>
    <t>1301 S. ROYALL STREET</t>
  </si>
  <si>
    <t>955 CAMPBELL ROAD</t>
  </si>
  <si>
    <t>FURNITURE WAREHOUSE</t>
  </si>
  <si>
    <t>9016 A WESTVIEW</t>
  </si>
  <si>
    <t>GROB ATHLETIC STADIUM</t>
  </si>
  <si>
    <t>8888 WESTVIEW</t>
  </si>
  <si>
    <t>ITV BUILDING</t>
  </si>
  <si>
    <t>10670 HAMMERLY</t>
  </si>
  <si>
    <t>10404 TIGER TRAIL</t>
  </si>
  <si>
    <t>9009 RULAND</t>
  </si>
  <si>
    <t>9000 WESTVIEW DRIVE</t>
  </si>
  <si>
    <t>SPLENDORA INSTRUCTIONAL SERVICES BUILDING</t>
  </si>
  <si>
    <t>26175 FM 2090</t>
  </si>
  <si>
    <t>SPLENDORA MAINTANCE</t>
  </si>
  <si>
    <t>26267 FM 2090</t>
  </si>
  <si>
    <t>SPLENDORA PURCHASING</t>
  </si>
  <si>
    <t>26259 FM 2090</t>
  </si>
  <si>
    <t>SPLENDORA TRANSPORTATION</t>
  </si>
  <si>
    <t>26271 FM 2090</t>
  </si>
  <si>
    <t>MANOR ISD TRANSPORTATION</t>
  </si>
  <si>
    <t>10332 OLD HIGHWAY 20</t>
  </si>
  <si>
    <t>MANOR ISD FACILITIES</t>
  </si>
  <si>
    <t>12716 GREGG MANOR ROAD</t>
  </si>
  <si>
    <t>Data Center and Transportation</t>
  </si>
  <si>
    <t>4035 NORTH FM 1660</t>
  </si>
  <si>
    <t>HUTTO ISD ADMINISTRATION</t>
  </si>
  <si>
    <t>HUTTO ISD RIVER HORSE ACADEMY</t>
  </si>
  <si>
    <t>302 COLLEGE STREET</t>
  </si>
  <si>
    <t>LUFKIN ISD GROUNDS SERVICES</t>
  </si>
  <si>
    <t>309 S. MEDFORD DR</t>
  </si>
  <si>
    <t>WILLS POINT ISD SUPPORT SERVICES</t>
  </si>
  <si>
    <t>1405 W SOUTH COMMERCE</t>
  </si>
  <si>
    <t>WILLS POINT ISD TRANSPORTATION</t>
  </si>
  <si>
    <t>902 WINGO WAY</t>
  </si>
  <si>
    <t>WILLS POINT ISD MAINTENANCE</t>
  </si>
  <si>
    <t>319 TIGER DRIVE</t>
  </si>
  <si>
    <t>WILLS POINT ISD FOOD SERVICE</t>
  </si>
  <si>
    <t>823 LILLIAN</t>
  </si>
  <si>
    <t>WESTWOOD ADMINISTRATION OFFICE</t>
  </si>
  <si>
    <t>4524 W. OAK</t>
  </si>
  <si>
    <t>TEXTBOOK WAREHOUSE</t>
  </si>
  <si>
    <t>1031 WITTE</t>
  </si>
  <si>
    <t>TULLY ATHLETIC COMPLEX</t>
  </si>
  <si>
    <t>WHITE SETTLEMENT ISD ADMINISTRATION</t>
  </si>
  <si>
    <t>3301 LOOP 197</t>
  </si>
  <si>
    <t>MILLSAP MAINTENANCE DEPT</t>
  </si>
  <si>
    <t>REAGAN COUNTY TRANSPORTATION/MAINTENANCE DEPARTMENT</t>
  </si>
  <si>
    <t>1111 12TH. STREET</t>
  </si>
  <si>
    <t>REAGAN COUNTY ADMINISTRATION BUILDING</t>
  </si>
  <si>
    <t>GREGORY-PORTLAND ADMINISTRATION BUILDING</t>
  </si>
  <si>
    <t>608 COLLEGE STREET</t>
  </si>
  <si>
    <t>TRANSPORTATION OFFICE</t>
  </si>
  <si>
    <t>207 WEST BARRON AVE</t>
  </si>
  <si>
    <t>ZAPATA SCHOOL DISTRICT ADMIN OFFICE</t>
  </si>
  <si>
    <t>ZAPATA ISD SERVICE AND OPERATIONS</t>
  </si>
  <si>
    <t>2101 KENNEDY STREET</t>
  </si>
  <si>
    <t>Administrative Annex 4</t>
  </si>
  <si>
    <t>1141 W Pioneer Pkwy</t>
  </si>
  <si>
    <t>Arlington</t>
  </si>
  <si>
    <t>Food Service Warehouse</t>
  </si>
  <si>
    <t>111 Green Oaks Blvd S.E.</t>
  </si>
  <si>
    <t>O'BANION FIELD</t>
  </si>
  <si>
    <t>5536 BROWNFIELD HWY</t>
  </si>
  <si>
    <t>WESTERNER FIELD</t>
  </si>
  <si>
    <t>803 N UNIVERSITY AVE</t>
  </si>
  <si>
    <t>MOEGLE FIELD</t>
  </si>
  <si>
    <t>6610 AVE L</t>
  </si>
  <si>
    <t>TAFT ADMIN</t>
  </si>
  <si>
    <t>400 COLLEGE ST PO BOX 628</t>
  </si>
  <si>
    <t>2400 San Bernardo Ave</t>
  </si>
  <si>
    <t>LAREDO ISD TEXT BOOKS</t>
  </si>
  <si>
    <t>2301 Santa Isabel</t>
  </si>
  <si>
    <t>PBTISD ADMINISTRATION</t>
  </si>
  <si>
    <t>1302 South Park St.</t>
  </si>
  <si>
    <t>ADMINISTRATION/EDUCATION CENTER</t>
  </si>
  <si>
    <t>CENTRAL RECEIVING/WAREHOUSE ANDCHILD NUTRITION</t>
  </si>
  <si>
    <t>1052 WILLIAMS STREET</t>
  </si>
  <si>
    <t>1191 T L TOWNSEND</t>
  </si>
  <si>
    <t>ATHLETIC DEPARTMENT FIELD HOUSE</t>
  </si>
  <si>
    <t>1235 T L TOWNSEND</t>
  </si>
  <si>
    <t>TRANSPORTATION CENTER, SOUTH</t>
  </si>
  <si>
    <t>981 SIDS ROAD</t>
  </si>
  <si>
    <t>TRANSPORTATION CENTER, NORTH</t>
  </si>
  <si>
    <t>707 SOUTH CLARK STREET</t>
  </si>
  <si>
    <t>SAN ANGELO STADIUM</t>
  </si>
  <si>
    <t>1919 KNICKERBOCKER ROAD</t>
  </si>
  <si>
    <t>OLD LINCOLN</t>
  </si>
  <si>
    <t>4101 CROCKETT STREET</t>
  </si>
  <si>
    <t>KIPP Austin College Administration Building</t>
  </si>
  <si>
    <t>8509 FM 969 BUILDING 513</t>
  </si>
  <si>
    <t>MISD Education Support Center</t>
  </si>
  <si>
    <t>20774 Eva Street</t>
  </si>
  <si>
    <t>VALLEY VIEW SHIPPING &amp; RECEIVING</t>
  </si>
  <si>
    <t>600 N JACKSON RD 36TH ST</t>
  </si>
  <si>
    <t>LAGO VISTA ISD ADMIN BUILDING</t>
  </si>
  <si>
    <t>PO BOX 4929, 8039 BAR K RANCH ROAD</t>
  </si>
  <si>
    <t>IRVING ISD FOOD SERVICE CENTER</t>
  </si>
  <si>
    <t>800 OCONNOR ROAD</t>
  </si>
  <si>
    <t>QUINLAN ALTERNATIVE LEARNING CENTER</t>
  </si>
  <si>
    <t>QUINLAN ADMINSTRATION BUILDING</t>
  </si>
  <si>
    <t>301 E. MAIN STREET</t>
  </si>
  <si>
    <t>FISD SERVICE CENTER II</t>
  </si>
  <si>
    <t>12025 ROLATER ROAD</t>
  </si>
  <si>
    <t>MAINTENANCE &amp; FACILITIES</t>
  </si>
  <si>
    <t>4315 Beverly</t>
  </si>
  <si>
    <t>TRANSPORTATION &amp; WAREHOUSE</t>
  </si>
  <si>
    <t>2025 S. 19th</t>
  </si>
  <si>
    <t>ATHLETICS DEPARTMENT</t>
  </si>
  <si>
    <t>1401 S. NEW RD</t>
  </si>
  <si>
    <t>LOVEJOY INDEP SCHOOL DISTRICT OPERATIONS</t>
  </si>
  <si>
    <t>720 COUNTRY CLUB ROAD, SUITE 200</t>
  </si>
  <si>
    <t>1110 W DEBBIE LANE</t>
  </si>
  <si>
    <t>TERRELL ISD ADMINISTRATIVE BUILDING</t>
  </si>
  <si>
    <t>TERRELL ISD MAINTENANCE</t>
  </si>
  <si>
    <t>300 EAST GROVE</t>
  </si>
  <si>
    <t>HART TECHNOLOGY</t>
  </si>
  <si>
    <t>710 SECOND STREET</t>
  </si>
  <si>
    <t>HART SCHOOL CAFETERIA</t>
  </si>
  <si>
    <t>HART HEALTH CLINIC</t>
  </si>
  <si>
    <t>HART FIELD HOUSE</t>
  </si>
  <si>
    <t>HART BUS BARN</t>
  </si>
  <si>
    <t>HART MAINTENANCE</t>
  </si>
  <si>
    <t>SERVICE CENTER AND TAX OFFICE</t>
  </si>
  <si>
    <t>3501 E. SAUNDERS</t>
  </si>
  <si>
    <t>Forth Worth</t>
  </si>
  <si>
    <t>TRANSPORTATION REPAIR SHOP</t>
  </si>
  <si>
    <t>401 WOODLAWN</t>
  </si>
  <si>
    <t>LONE OAK ISD ADMINISTRATION BUILDING</t>
  </si>
  <si>
    <t>8162 HWY 69 SOUTH</t>
  </si>
  <si>
    <t>HART ADMINISTRATION</t>
  </si>
  <si>
    <t xml:space="preserve">7055205   </t>
  </si>
  <si>
    <t>P.O. BOX 490, 710 SECOND STREET</t>
  </si>
  <si>
    <t>KLEIN ISD POLICE DEPARTMENT</t>
  </si>
  <si>
    <t>0025399940</t>
  </si>
  <si>
    <t>7407 LOUETTA RD.</t>
  </si>
  <si>
    <t>KLEIN ISD CENTRAL OFFICE</t>
  </si>
  <si>
    <t>KLEIN ISD NETWORK OPERATIONS CENTER</t>
  </si>
  <si>
    <t>0025399924</t>
  </si>
  <si>
    <t>7200A SPRING CYPRESS RD</t>
  </si>
  <si>
    <t>INGLESIDE ISD COOK ANNEX</t>
  </si>
  <si>
    <t>2689 AVE G</t>
  </si>
  <si>
    <t>Transportation and Facilities Substation</t>
  </si>
  <si>
    <t>7415 W 7 MILE RD</t>
  </si>
  <si>
    <t>WEST OSO ADMIN BUILDING</t>
  </si>
  <si>
    <t xml:space="preserve">5350 Bears Lane 	 </t>
  </si>
  <si>
    <t xml:space="preserve">Nueces </t>
  </si>
  <si>
    <t>401 DOWDEN</t>
  </si>
  <si>
    <t>400 DOWDEN</t>
  </si>
  <si>
    <t>07938</t>
  </si>
  <si>
    <t>ADMINISTRATION ANNEX-GRANBURY ISD</t>
  </si>
  <si>
    <t>600 WEST BRIDGE STREET</t>
  </si>
  <si>
    <t>INTERNATIONAL LEADERSHIP OF TEXAS GARLAND DISTRICT OFFICE</t>
  </si>
  <si>
    <t>1820 N Glenville Drive Suite 100</t>
  </si>
  <si>
    <t>FBISD DESIGN AND CONSTRUCTION</t>
  </si>
  <si>
    <t>TECHNOLOGY DEPARTMENT</t>
  </si>
  <si>
    <t>6020 Walker Street</t>
  </si>
  <si>
    <t>FORNEY ISD ADMINISTRATION BUILDING</t>
  </si>
  <si>
    <t>600 SOUTH BOIS DARC ST.</t>
  </si>
  <si>
    <t>HEB ISD ADMINISTRATION BUILDING</t>
  </si>
  <si>
    <t>ADMINISTRATION BLDG</t>
  </si>
  <si>
    <t>13600 US WHY 87 WEST</t>
  </si>
  <si>
    <t>BLOSSOM ATHLETIC CENTER</t>
  </si>
  <si>
    <t>12002 JONES MATLSBERGER</t>
  </si>
  <si>
    <t>BAXTER</t>
  </si>
  <si>
    <t>ENGINEERING</t>
  </si>
  <si>
    <t>10333 BROADWAY</t>
  </si>
  <si>
    <t>FACILITY MAINTENANCE</t>
  </si>
  <si>
    <t>10214 SOMMERS</t>
  </si>
  <si>
    <t>Library Processing</t>
  </si>
  <si>
    <t>10115 Sommers Annex</t>
  </si>
  <si>
    <t>SCHOOL NUTRITION SERVICES</t>
  </si>
  <si>
    <t>3623 HIGHPOINT</t>
  </si>
  <si>
    <t>TECHNOLOGY</t>
  </si>
  <si>
    <t>315 S WEST DRIVE</t>
  </si>
  <si>
    <t>204 W South St</t>
  </si>
  <si>
    <t>Leander</t>
  </si>
  <si>
    <t>Red Oak ISD Education Service Center</t>
  </si>
  <si>
    <t>109 W. RED OAK ROAD</t>
  </si>
  <si>
    <t>RED LICK ISD ADMIN</t>
  </si>
  <si>
    <t>LORENA CENTRAL OFFICE</t>
  </si>
  <si>
    <t>308 N. FRONTAGE ROAD, PO BOX 97</t>
  </si>
  <si>
    <t>KENNEDALE ISD ADMINISTRATION BUILDING</t>
  </si>
  <si>
    <t>120 W KENNEDALE PKWY</t>
  </si>
  <si>
    <t>WINK LOVING MAINTENANCE SHOP</t>
  </si>
  <si>
    <t>100 NORTH WILDCAT, PO BOX 637</t>
  </si>
  <si>
    <t>315 Griner Street</t>
  </si>
  <si>
    <t>GOLDTHWAITE INDEPENDENT SD ADMIN BUILDING</t>
  </si>
  <si>
    <t>1509 HANNA VALLEY ROAD, PO BOX 609</t>
  </si>
  <si>
    <t>KISD CENTRAL WAREHOUSE</t>
  </si>
  <si>
    <t>631 West Kenedy</t>
  </si>
  <si>
    <t>Child Nutrition Services</t>
  </si>
  <si>
    <t>7311 ANN RICHARDS</t>
  </si>
  <si>
    <t>MILBY HIGH SCHOOL</t>
  </si>
  <si>
    <t>1601 BROADWAY</t>
  </si>
  <si>
    <t>ENERGY INSTITUTE HS</t>
  </si>
  <si>
    <t>NEW BRAUNFELS ISD-SUPPORT SERVICES</t>
  </si>
  <si>
    <t>566 BRAUNFELS</t>
  </si>
  <si>
    <t>SUPPORT SERVICES SPECIAL ED/TECHNOLOGY</t>
  </si>
  <si>
    <t>600 N. AUSTIN STREET</t>
  </si>
  <si>
    <t>SpecialED/Technology</t>
  </si>
  <si>
    <t>FASKEN CENTER TOWER #2</t>
  </si>
  <si>
    <t>550 W TEXAS AVE</t>
  </si>
  <si>
    <t>1401 WEST PECAN STREET</t>
  </si>
  <si>
    <t>KIPP Dallas-Forth Worth Sch Support Center</t>
  </si>
  <si>
    <t>PAMPA ISD TRANSPORTATION-MAINT</t>
  </si>
  <si>
    <t>116 SOUTH PURVIANCE</t>
  </si>
  <si>
    <t>Technology Center</t>
  </si>
  <si>
    <t>707 SW BIG BEND TRAIL</t>
  </si>
  <si>
    <t>1102 STADIUM DRIVE</t>
  </si>
  <si>
    <t>901 B STADIUM DRIVE</t>
  </si>
  <si>
    <t>PAMPA ISD ADMINISTRATION BLDG</t>
  </si>
  <si>
    <t>1233 N HOBART</t>
  </si>
  <si>
    <t>PFEIFER ADMINISTRATION SERVICE CENTER</t>
  </si>
  <si>
    <t>1520 EVERMAN PKWY</t>
  </si>
  <si>
    <t>MAHON CAMPUS</t>
  </si>
  <si>
    <t>0012704276</t>
  </si>
  <si>
    <t>2002 CESAR E CHAVEZ DRIVE</t>
  </si>
  <si>
    <t>STORAGE BUILDING</t>
  </si>
  <si>
    <t>521 3RD. STREET</t>
  </si>
  <si>
    <t>LEXINGTON WEST ANNEX</t>
  </si>
  <si>
    <t>8731 N HWY 77</t>
  </si>
  <si>
    <t>LEXINGTON BAND HALL</t>
  </si>
  <si>
    <t>LEXINGTON OLD GYM</t>
  </si>
  <si>
    <t>LEXINGTON APK GYM</t>
  </si>
  <si>
    <t>KILLEEN PROPERTY MANAGEMENT</t>
  </si>
  <si>
    <t>412 COMMERCE</t>
  </si>
  <si>
    <t>KILLEEN TRANSPORTATION</t>
  </si>
  <si>
    <t>110 NORTH WS YOUNG DR</t>
  </si>
  <si>
    <t>KISD ADMINISTRATIVE SERVICES ON ATKINSON</t>
  </si>
  <si>
    <t>2301 ATKINSON AVE</t>
  </si>
  <si>
    <t>KIPP HOUSTON SCHOOLS ADMINISTRATIVE SPACE</t>
  </si>
  <si>
    <t>REGION ONE EDUCATION SERVICE CENTER LAREDO SATELLITE OFFICE</t>
  </si>
  <si>
    <t>4818 THOMAS STREET</t>
  </si>
  <si>
    <t>SBISD TECHNOLOGY TRAINING CENTER</t>
  </si>
  <si>
    <t>14220 MEMORIAL DRIVE</t>
  </si>
  <si>
    <t>NORTHSIDE TENNIS CENTER</t>
  </si>
  <si>
    <t>12045 LESLIE ROAD</t>
  </si>
  <si>
    <t>LAKE TRAVIS ADMN</t>
  </si>
  <si>
    <t>3322 RR 620 SOUTH</t>
  </si>
  <si>
    <t>MULLIN ISD ADMINISTRATION BUILDING</t>
  </si>
  <si>
    <t>403 W BULLDOG DR, PO BOX 12</t>
  </si>
  <si>
    <t>LEWISVILLE - BOLIN DATA CENTER - HUB</t>
  </si>
  <si>
    <t>1565 W MAIN ST</t>
  </si>
  <si>
    <t>LEWISVILLE ISD ADMINISTRATION</t>
  </si>
  <si>
    <t>1800 TIMBER CREEK ROAD</t>
  </si>
  <si>
    <t>LISD SPECIAL ED DEPARTMENT</t>
  </si>
  <si>
    <t>701 S CHARLES STREET</t>
  </si>
  <si>
    <t>601 EAST PURNELL</t>
  </si>
  <si>
    <t>FACILITY SERVICES</t>
  </si>
  <si>
    <t>340 LAKE HAVEN</t>
  </si>
  <si>
    <t>LISD STUDENT SERVICES</t>
  </si>
  <si>
    <t>400 WEST MAIN</t>
  </si>
  <si>
    <t>CHILD NUTRITION AND CUSTODIAL SERVICES</t>
  </si>
  <si>
    <t>247 WEST MAIN</t>
  </si>
  <si>
    <t>EMERGENCY OPERATIONS CENTER</t>
  </si>
  <si>
    <t>1703 WILSON RD</t>
  </si>
  <si>
    <t>KERMIT ISD ADMINISTRATION CENTRAL OFFICE</t>
  </si>
  <si>
    <t>KERMIT ISD CO-OP BUILDING</t>
  </si>
  <si>
    <t>919 TOMMY THOMPSON BLVD</t>
  </si>
  <si>
    <t>KERMIT FIELD HOUSE</t>
  </si>
  <si>
    <t>421 AVE D</t>
  </si>
  <si>
    <t>KERMIT ISD ARCHIVES</t>
  </si>
  <si>
    <t>323 S. MULBERRY</t>
  </si>
  <si>
    <t>KERMIT ISD BUS BARN</t>
  </si>
  <si>
    <t>623 MULBERRY AVE</t>
  </si>
  <si>
    <t>SW SCHOOLS NETWORK OPERATION CENTER</t>
  </si>
  <si>
    <t>2100 WEST LOOP</t>
  </si>
  <si>
    <t>CASEY ADMN BUILDING</t>
  </si>
  <si>
    <t>NEW CANEY ADMINISTRATION</t>
  </si>
  <si>
    <t>NEW CANEY ISD - MAINTENANCE DEPT</t>
  </si>
  <si>
    <t xml:space="preserve">22784 HIGHWAY 59  S </t>
  </si>
  <si>
    <t>POLICE/TRANSPORTATION DEPARTMENT</t>
  </si>
  <si>
    <t>21026 LOOP 494</t>
  </si>
  <si>
    <t>CHILD NUTRITION DEPARTMENT</t>
  </si>
  <si>
    <t>2083 FM 1485</t>
  </si>
  <si>
    <t>SPECIAL POPULATIONS</t>
  </si>
  <si>
    <t>TECHNOLOGY DEPARTMENT (Old Building)</t>
  </si>
  <si>
    <t>20340 FM 1485</t>
  </si>
  <si>
    <t>ASSISTANT SUPERINTENDENT OFFICE BLDG</t>
  </si>
  <si>
    <t>145 CLARA RUDD LANE</t>
  </si>
  <si>
    <t>TECHNOLOGY OFFICE BUILDING</t>
  </si>
  <si>
    <t>FARWELL TECHNOLOGY</t>
  </si>
  <si>
    <t>705 6TH STREET</t>
  </si>
  <si>
    <t>S&amp;S CISD-TRANSPORTATION CENTER</t>
  </si>
  <si>
    <t>101 BELKNAP</t>
  </si>
  <si>
    <t>SOUTHMAYD</t>
  </si>
  <si>
    <t>PLAINS CAPITAL PARK</t>
  </si>
  <si>
    <t>1301 66TH ST</t>
  </si>
  <si>
    <t>LUBBOCK ISD AG FARM</t>
  </si>
  <si>
    <t>5518 MARSHA SHARP FRWY</t>
  </si>
  <si>
    <t>WICHITA FALLS ED CENTER</t>
  </si>
  <si>
    <t>1104 BROAD ST</t>
  </si>
  <si>
    <t>WICHITA FALLS SUPPORT CENTER  Maintenance</t>
  </si>
  <si>
    <t>2015 5TH ST</t>
  </si>
  <si>
    <t>STAFFORD ADMINISTRATION</t>
  </si>
  <si>
    <t>1625 STAFFORDSHIRE  RD.</t>
  </si>
  <si>
    <t>STAFFORD MAINTENANCE FACILITY</t>
  </si>
  <si>
    <t>100 Silver Street</t>
  </si>
  <si>
    <t>STAFFORD TRANSPORTATION</t>
  </si>
  <si>
    <t>WSISD Transportation II</t>
  </si>
  <si>
    <t>1316 MARY KAY LANE</t>
  </si>
  <si>
    <t>WSISD Multipurpose Bldg on Gibbs</t>
  </si>
  <si>
    <t>7911 GIBBS ST</t>
  </si>
  <si>
    <t>WHITE SETTLEMENT CHILD NUTRITION</t>
  </si>
  <si>
    <t>700 ODIE ST</t>
  </si>
  <si>
    <t>WSISD Transportation I</t>
  </si>
  <si>
    <t>1313 MARY KAY LANE</t>
  </si>
  <si>
    <t>WHITE SETTLEMENT,</t>
  </si>
  <si>
    <t>WEST ORANGE COVE ADMINISTRATION BUILDING II</t>
  </si>
  <si>
    <t>902 WEST PARK AVENUE</t>
  </si>
  <si>
    <t>PLEASANTON ISD ADMINISTRATION</t>
  </si>
  <si>
    <t>PLEASANTON ISD MAINTENANCE</t>
  </si>
  <si>
    <t>1860 BENSDALE</t>
  </si>
  <si>
    <t>LIFESKILLS BUILDING</t>
  </si>
  <si>
    <t>517 EAST STREET</t>
  </si>
  <si>
    <t>304 NEWTON ST</t>
  </si>
  <si>
    <t>414 N MAIN</t>
  </si>
  <si>
    <t>KIRBYVILLE ADMIN BUILDING</t>
  </si>
  <si>
    <t>REACH Program</t>
  </si>
  <si>
    <t>0012704037</t>
  </si>
  <si>
    <t>3101 E. 2ND ST</t>
  </si>
  <si>
    <t>ROSENOW FIELD</t>
  </si>
  <si>
    <t>3516 TOLEDO AVE</t>
  </si>
  <si>
    <t>LOMAX CENTER</t>
  </si>
  <si>
    <t>WHITEWRIGHT ADMINISTRATION BUILDING</t>
  </si>
  <si>
    <t>315-A HIGHLAND DRIVE</t>
  </si>
  <si>
    <t>CAREER AND TECHNOLOGY EDUCATION CENTER</t>
  </si>
  <si>
    <t>0025295676</t>
  </si>
  <si>
    <t>3013 EARL CAMPBELL PARKWAY</t>
  </si>
  <si>
    <t>PEWITT ADMINISTRATION BUILDING</t>
  </si>
  <si>
    <t>1330 US HWY 67 WEST</t>
  </si>
  <si>
    <t>MAY INDEPENDENT SCHOOL DIST TECH SUPPORT BUILDING</t>
  </si>
  <si>
    <t>3400 CR 411</t>
  </si>
  <si>
    <t>MAY INDEPENDENT SCHOOL DIST GYMNASIUM</t>
  </si>
  <si>
    <t>MAY INDEPENDENT SCHOOL DIST BANDHALL</t>
  </si>
  <si>
    <t>HARMONY PUBLIC SCHOOLS SUPPORT CENTER</t>
  </si>
  <si>
    <t>9303 W Sam Houston Pkwy S Ste 100</t>
  </si>
  <si>
    <t>LUBBOCK ISD BUS FACILITY</t>
  </si>
  <si>
    <t>5501 MLK BLVD</t>
  </si>
  <si>
    <t>SPECIAL EVENT CENTER</t>
  </si>
  <si>
    <t>507 SOUTH ORIENT STREET</t>
  </si>
  <si>
    <t>REGION ONE EDUCATION SERVICE CENTER BROWNSVILLE SATELLITE  OFFICE</t>
  </si>
  <si>
    <t>405 EAST LEVEE STREET</t>
  </si>
  <si>
    <t>MAY INDEPENDENT SCHOOL DIST ADMINISTRATION</t>
  </si>
  <si>
    <t>MAY INDEPENDENT SCHOOL DIST MAINTENANCE/TRANSPORTATION</t>
  </si>
  <si>
    <t>MAY INDEPENDENT SCHOOL DIST ELEMENTARY CAMPUS 2</t>
  </si>
  <si>
    <t>MERIDIAN INDEPENDENT SCHOOL DISTRICT ATHLETIC FIELD HOUSE</t>
  </si>
  <si>
    <t>501 F Street</t>
  </si>
  <si>
    <t>MERIDIAN INDEPENDENT SCHOOL DISTRICT MAINTENANCE TRANSPORTATION</t>
  </si>
  <si>
    <t>310 D Street</t>
  </si>
  <si>
    <t>MERIDIAN INDEPENDENT SCHOOL DISTRICT ADMINISTRATION</t>
  </si>
  <si>
    <t>210 2ND STREET, PO BOX 349</t>
  </si>
  <si>
    <t>RIO VISTA TECHNOLOGY CENTER</t>
  </si>
  <si>
    <t>200 CAPPS</t>
  </si>
  <si>
    <t xml:space="preserve"> RIO VISTA</t>
  </si>
  <si>
    <t>RICE WASTE WATER TREATMENT PLANT</t>
  </si>
  <si>
    <t>1402 SW MCKINNEY ST</t>
  </si>
  <si>
    <t>Alvarado</t>
  </si>
  <si>
    <t>AG BUILDING</t>
  </si>
  <si>
    <t>13405 4 1/2 STREET</t>
  </si>
  <si>
    <t>3207 WEST PIONEER</t>
  </si>
  <si>
    <t>SANTA ROSA ADMINISTRATION</t>
  </si>
  <si>
    <t>SANTA ROSA CORE</t>
  </si>
  <si>
    <t>ADMIN OFFICES</t>
  </si>
  <si>
    <t>615 W. MISSOURI AVENUE</t>
  </si>
  <si>
    <t>75247</t>
  </si>
  <si>
    <t>SAN ANTONIO SPECIAL PROGRAMS COOP</t>
  </si>
  <si>
    <t>7330 SAN PEDRO, SUITE 670</t>
  </si>
  <si>
    <t>3051 IRA E. WOODS AVENUE</t>
  </si>
  <si>
    <t>SUNNYVALE SCHOOLS ADMINISTRATION BLDG.</t>
  </si>
  <si>
    <t>417 E. TRIPP ROAD</t>
  </si>
  <si>
    <t>DA EP</t>
  </si>
  <si>
    <t>1081 INDIAN TRAIL</t>
  </si>
  <si>
    <t>14127</t>
  </si>
  <si>
    <t>KISD PRINT SHOP</t>
  </si>
  <si>
    <t>3004 ATKINSON AVENUE</t>
  </si>
  <si>
    <t>KISD SECURITY SERVICES</t>
  </si>
  <si>
    <t>JOHN W ARMSTRONG ELEMENTARY</t>
  </si>
  <si>
    <t>4750 BEN DAVIS RD</t>
  </si>
  <si>
    <t>4241</t>
  </si>
  <si>
    <t>Harlingen</t>
  </si>
  <si>
    <t>Central Receiving</t>
  </si>
  <si>
    <t>3132 W Wilson</t>
  </si>
  <si>
    <t>Ag Barn</t>
  </si>
  <si>
    <t>23146 Hand Rd</t>
  </si>
  <si>
    <t>Tamayo House</t>
  </si>
  <si>
    <t>1438 N 7th</t>
  </si>
  <si>
    <t>MANARA LEADERSHIP ACADEMY</t>
  </si>
  <si>
    <t>NORTH TEXAS STATE HOSPITAL</t>
  </si>
  <si>
    <t>6515 KEMP BLVD</t>
  </si>
  <si>
    <t>LLANO MAINTENANCE AND TRANSPORTATION</t>
  </si>
  <si>
    <t>310 E. COLLEGE</t>
  </si>
  <si>
    <t>1400 OATMAN STREET</t>
  </si>
  <si>
    <t>LLANO ADMINISTRATION</t>
  </si>
  <si>
    <t>LLANO TECHNOLOGY DEPARTMENT</t>
  </si>
  <si>
    <t>POTH INDEPENDENT SCHOOL DISTRICT MAINTENANCE OFFICE</t>
  </si>
  <si>
    <t>1201 EAST WESTMEYER ST.</t>
  </si>
  <si>
    <t>POTH INDEPENDENT SCHOOL DISTRICT BUS BARN</t>
  </si>
  <si>
    <t>1003 RAILROAD ST. BLDG. B</t>
  </si>
  <si>
    <t>College &amp; Career Center (CCC)</t>
  </si>
  <si>
    <t>603 NORTH COLLEGE DRIVE</t>
  </si>
  <si>
    <t>WESLACO 21ST CENTURY CTE EARLY COLLEGE HIGH SCHOOL</t>
  </si>
  <si>
    <t>700 SOUTH BRIDGE ST.</t>
  </si>
  <si>
    <t>COTTONWOOD CREEK ELEMENTARY SCHOOL</t>
  </si>
  <si>
    <t>3160 LIMMER LOOP</t>
  </si>
  <si>
    <t>Big Spring</t>
  </si>
  <si>
    <t>Marshall</t>
  </si>
  <si>
    <t>Lindale</t>
  </si>
  <si>
    <t>Spring Branch Academic Institute Elementary</t>
  </si>
  <si>
    <t>14400 Fern Drive</t>
  </si>
  <si>
    <t>Guthrie Center</t>
  </si>
  <si>
    <t>10660 HAMMERLY</t>
  </si>
  <si>
    <t>PROMISE COMMUNITY SCHOOL DISTRICT  BakerRipley</t>
  </si>
  <si>
    <t>0025334111</t>
  </si>
  <si>
    <t>NEWMAN INTERNATIONAL ACADEMY</t>
  </si>
  <si>
    <t>0024945982</t>
  </si>
  <si>
    <t>2011 S FIELDER RD</t>
  </si>
  <si>
    <t>NEWMAN INTERNATIONAL ACADEMY OF ARLINGTON</t>
  </si>
  <si>
    <t>NEWMAN INTERNATIONAL ACADEMY OF CEDAR HILL</t>
  </si>
  <si>
    <t>1114 W FM 1382</t>
  </si>
  <si>
    <t>Cooke/Fannin/Grayson Juvenile Post Adjudication Fac</t>
  </si>
  <si>
    <t>86 DYESS ST</t>
  </si>
  <si>
    <t>8425</t>
  </si>
  <si>
    <t>SUNRAY INDEP SCHOOL DISTRICT ADMINISTRATION BUILDING</t>
  </si>
  <si>
    <t>Administration Building</t>
  </si>
  <si>
    <t>401 North Gonzales St.</t>
  </si>
  <si>
    <t>Art Building</t>
  </si>
  <si>
    <t xml:space="preserve">313 North Gonzales St.  </t>
  </si>
  <si>
    <t>Industrial Arts Building</t>
  </si>
  <si>
    <t xml:space="preserve">401 B North Gonzales St.  </t>
  </si>
  <si>
    <t>Marfa Shorthorn Gymnasium</t>
  </si>
  <si>
    <t xml:space="preserve">402 W Columbia </t>
  </si>
  <si>
    <t>Richard Hibbitts Gymmnasium</t>
  </si>
  <si>
    <t xml:space="preserve">308 West Columbia </t>
  </si>
  <si>
    <t>Technology Building</t>
  </si>
  <si>
    <t xml:space="preserve">401 A North Gonzales St. </t>
  </si>
  <si>
    <t>Education Service Center Region 10 DBA R10 Network Consortium</t>
  </si>
  <si>
    <t>400 E Spring Valley Rd.</t>
  </si>
  <si>
    <t>1201 Corpus Christi Street</t>
  </si>
  <si>
    <t>Diocese of Laredo Administration</t>
  </si>
  <si>
    <t>0025295858</t>
  </si>
  <si>
    <t>1700 San Jacinto</t>
  </si>
  <si>
    <t>Georgetown</t>
  </si>
  <si>
    <t>1505 E. Mesquite Lane</t>
  </si>
  <si>
    <t>Winfree Academy Administration Building</t>
  </si>
  <si>
    <t>Winfree Academy Charter Schools</t>
  </si>
  <si>
    <t>1555 Valwood Pkwy</t>
  </si>
  <si>
    <t>Suite 160</t>
  </si>
  <si>
    <t>Carrollton</t>
  </si>
  <si>
    <t>Winfree Academy Irving</t>
  </si>
  <si>
    <t>3110 SKYWAY CIR S</t>
  </si>
  <si>
    <t>Winfree Academy Lewisville</t>
  </si>
  <si>
    <t>341 BENNETT LN</t>
  </si>
  <si>
    <t>Winfree Academy Richardson</t>
  </si>
  <si>
    <t>1661 GATEWAY BLVD</t>
  </si>
  <si>
    <t>3530</t>
  </si>
  <si>
    <t>Winfree Academy Dallas</t>
  </si>
  <si>
    <t>2550 BECKLEYMEADE AVE STE 150</t>
  </si>
  <si>
    <t>Winfree Academy Grand Prairie</t>
  </si>
  <si>
    <t xml:space="preserve">2985 SH 360 #160 </t>
  </si>
  <si>
    <t>Winfree Academy North Richland Hills</t>
  </si>
  <si>
    <t>6311 BOULEVARD 26</t>
  </si>
  <si>
    <t>1588</t>
  </si>
  <si>
    <t>Howard</t>
  </si>
  <si>
    <t>Lagos Elementary School</t>
  </si>
  <si>
    <t>11817 Murchison</t>
  </si>
  <si>
    <t>Manor</t>
  </si>
  <si>
    <t xml:space="preserve">Manor Alternative Placement </t>
  </si>
  <si>
    <t>10516 Old Hwy 20</t>
  </si>
  <si>
    <t xml:space="preserve">ORANGE </t>
  </si>
  <si>
    <t>213 North 8th ST</t>
  </si>
  <si>
    <t xml:space="preserve">North Texas Home Office </t>
  </si>
  <si>
    <t>824 BROADWAY ST</t>
  </si>
  <si>
    <t>SUITE 101</t>
  </si>
  <si>
    <t xml:space="preserve">Educational Services </t>
  </si>
  <si>
    <t>100 W.  Pecan Street</t>
  </si>
  <si>
    <t>DOBIE 9TH GRADE CENTER</t>
  </si>
  <si>
    <t>10811 Monroe St.</t>
  </si>
  <si>
    <t>Thompson Intermediate - new</t>
  </si>
  <si>
    <t>8750 Hughes Rd.</t>
  </si>
  <si>
    <t>Pearland</t>
  </si>
  <si>
    <t>Zapata County Technical and Advanced Education Center</t>
  </si>
  <si>
    <t>607 N US HIGHWAY 83</t>
  </si>
  <si>
    <t>Scurry-Rosser Admin Building</t>
  </si>
  <si>
    <t>10705 South State Highway 34</t>
  </si>
  <si>
    <t>Snook Administration</t>
  </si>
  <si>
    <t>Klondike Athletic Building</t>
  </si>
  <si>
    <t>2911 County Road H</t>
  </si>
  <si>
    <t>Lamesa</t>
  </si>
  <si>
    <t>Dawson</t>
  </si>
  <si>
    <t>PORT ARANSAS ISD ADMINISTRATION BUILDING</t>
  </si>
  <si>
    <t>100 S STATION STREET</t>
  </si>
  <si>
    <t>PORT ARANSAS ISD CAFETERIA</t>
  </si>
  <si>
    <t>PORT ARANSAS ISD MAINTENANCE BLDG.</t>
  </si>
  <si>
    <t>Moody ISD Technology Building</t>
  </si>
  <si>
    <t>206 McCurdy Ln</t>
  </si>
  <si>
    <t>12084A S Lone Star Pkwy</t>
  </si>
  <si>
    <t>Moody Administration</t>
  </si>
  <si>
    <t>Moody Cafeteria</t>
  </si>
  <si>
    <t>201 McCurdy Ln</t>
  </si>
  <si>
    <t>Moody Maintenance Office</t>
  </si>
  <si>
    <t>107 Cora Lee Ln</t>
  </si>
  <si>
    <t>Valley Mills Administration</t>
  </si>
  <si>
    <t>18087 N Hwy 6</t>
  </si>
  <si>
    <t>Valley Mills</t>
  </si>
  <si>
    <t>Valley Mills Maintenance Bldg</t>
  </si>
  <si>
    <t>102 W Avenue C</t>
  </si>
  <si>
    <t>Waxahachie</t>
  </si>
  <si>
    <t xml:space="preserve">Rosebud-Lott ISD Administration Building </t>
  </si>
  <si>
    <t>1789 US Hwy 77</t>
  </si>
  <si>
    <t>Lott</t>
  </si>
  <si>
    <t>KIPP PRIME COLLEGE PREP</t>
  </si>
  <si>
    <t>8805 Ferndale</t>
  </si>
  <si>
    <t>KIPP CLIMB</t>
  </si>
  <si>
    <t>Flower Mound</t>
  </si>
  <si>
    <t>LEBANON TRAIL HIGH SCHOOL #9</t>
  </si>
  <si>
    <t xml:space="preserve">5151 Ohio Drive </t>
  </si>
  <si>
    <t>Frisco</t>
  </si>
  <si>
    <t>KIPP Pleasant Grove Primary</t>
  </si>
  <si>
    <t>2200 St. Augustine Drive</t>
  </si>
  <si>
    <t>Louis G. Lobit Elementary School</t>
  </si>
  <si>
    <t>League City</t>
  </si>
  <si>
    <t>Elva C. Lobit Middle School</t>
  </si>
  <si>
    <t>480 N. Patterson</t>
  </si>
  <si>
    <t>Campbell</t>
  </si>
  <si>
    <t>Lake Dallas</t>
  </si>
  <si>
    <t>425 E. Hundley</t>
  </si>
  <si>
    <t>FACILITIES</t>
  </si>
  <si>
    <t>424 E. Hundley</t>
  </si>
  <si>
    <t>Maintenance &amp; Operations (Hill Country)</t>
  </si>
  <si>
    <t>Hilldale</t>
  </si>
  <si>
    <t>4800 W Arkansas Ln</t>
  </si>
  <si>
    <t>Peach Elementary</t>
  </si>
  <si>
    <t>KARNES CITY PRIMARY</t>
  </si>
  <si>
    <t>203 E MAYFIELD ST</t>
  </si>
  <si>
    <t>Orange Grove ISD Administration Bldg/Library</t>
  </si>
  <si>
    <t>504 South Dibrell Street</t>
  </si>
  <si>
    <t>Orange Grove</t>
  </si>
  <si>
    <t>Orange Grove ISD Maintenance Facility</t>
  </si>
  <si>
    <t>100 Bulldog Lane</t>
  </si>
  <si>
    <t>Orange Grove ISD Bus Barn</t>
  </si>
  <si>
    <t>Orange Grove ISD Elementary Cafeteria</t>
  </si>
  <si>
    <t>506 South Dibrell Street</t>
  </si>
  <si>
    <t>Orange Grove ISD Special Populations Building</t>
  </si>
  <si>
    <t>106 Bulldog Lane</t>
  </si>
  <si>
    <t>Waco</t>
  </si>
  <si>
    <t xml:space="preserve">1909 N Longview Street </t>
  </si>
  <si>
    <t>Central Administration</t>
  </si>
  <si>
    <t>Grandview</t>
  </si>
  <si>
    <t>8519 Floyd Curl Drive</t>
  </si>
  <si>
    <t>Cleburne</t>
  </si>
  <si>
    <t>Lindale ISD Administration</t>
  </si>
  <si>
    <t>505 Pierce Street</t>
  </si>
  <si>
    <t>Lindale ISD Maintenance</t>
  </si>
  <si>
    <t>415 Eagle Spirit Drive</t>
  </si>
  <si>
    <t>Lindale ISD Transportation</t>
  </si>
  <si>
    <t>605 Brad Circle</t>
  </si>
  <si>
    <t>TAVOLA ELEMENTARY SCHOOL</t>
  </si>
  <si>
    <t>18885 WINDING SUMMIT DR</t>
  </si>
  <si>
    <t>RANDALL REED STADIUM (HS)</t>
  </si>
  <si>
    <t>21360 Valley Ranch Pkwy</t>
  </si>
  <si>
    <t xml:space="preserve"> ERA ADMINISTRATION </t>
  </si>
  <si>
    <t>Era</t>
  </si>
  <si>
    <t>Cook</t>
  </si>
  <si>
    <t>New Frontier District Building</t>
  </si>
  <si>
    <t>Lindale ISD Special Programs</t>
  </si>
  <si>
    <t>402 West North Street</t>
  </si>
  <si>
    <t>Winnsboro ISD Administration Building</t>
  </si>
  <si>
    <t>207 E Pine Street</t>
  </si>
  <si>
    <t>Winnsboro</t>
  </si>
  <si>
    <t>Winnsboro ISD Transportation Building</t>
  </si>
  <si>
    <t>502 S Mill Street</t>
  </si>
  <si>
    <t>11220 Union Grove Road</t>
  </si>
  <si>
    <t>Maintenance Building</t>
  </si>
  <si>
    <t>11531 Union Grove Road</t>
  </si>
  <si>
    <t>Storage Facility</t>
  </si>
  <si>
    <t>10920 Union Grove Road</t>
  </si>
  <si>
    <t>Gym/Performing Arts Facility</t>
  </si>
  <si>
    <t xml:space="preserve">11377 Union Grove Road </t>
  </si>
  <si>
    <t>Alma Brewer Strawn Elementary School</t>
  </si>
  <si>
    <t xml:space="preserve">9000 FM 1854  </t>
  </si>
  <si>
    <t>Dale</t>
  </si>
  <si>
    <t>78616</t>
  </si>
  <si>
    <t>Coastal Alternative Program</t>
  </si>
  <si>
    <t>Deer Park</t>
  </si>
  <si>
    <t>Deer Park Technology Center</t>
  </si>
  <si>
    <t>SAISD TRANSPORTATION DEPOT (ROLAND)</t>
  </si>
  <si>
    <t>418 Roland Ave.</t>
  </si>
  <si>
    <t>Era K-12</t>
  </si>
  <si>
    <t>Honey Grove ISD Admin Building</t>
  </si>
  <si>
    <t>1206 N. 17th St.</t>
  </si>
  <si>
    <t>Honey Grove</t>
  </si>
  <si>
    <t>Grandview ISD Administrator</t>
  </si>
  <si>
    <t xml:space="preserve">701 S 5th St. </t>
  </si>
  <si>
    <t>Skidmore-Tynan ISD Administration Bldg</t>
  </si>
  <si>
    <t>224 W. Main St</t>
  </si>
  <si>
    <t>Skidmore</t>
  </si>
  <si>
    <t>Skidmore-Tynan ISD HS/JH Cafeteria</t>
  </si>
  <si>
    <t>Skidmore-Tynan ISD Maintenance Bldg</t>
  </si>
  <si>
    <t>Skidmore-Tynan ISD JH/HS Library</t>
  </si>
  <si>
    <t>201 N. 8th ST</t>
  </si>
  <si>
    <t>Carol Radford Learning Resource Center</t>
  </si>
  <si>
    <t>138 West County Road 2160</t>
  </si>
  <si>
    <t>Jimmy Grant Gym</t>
  </si>
  <si>
    <t>Ricardo Cafetorium</t>
  </si>
  <si>
    <t>Transportation/Maintenance Facility</t>
  </si>
  <si>
    <t>273 North County Road 1045</t>
  </si>
  <si>
    <t xml:space="preserve"> Kleberg</t>
  </si>
  <si>
    <t>East Texas Montessori Prep Academy</t>
  </si>
  <si>
    <t>410 N EASTMAN RD</t>
  </si>
  <si>
    <t>0025174236</t>
  </si>
  <si>
    <t>1451 S. Cherry Ln</t>
  </si>
  <si>
    <t xml:space="preserve">White Settlement </t>
  </si>
  <si>
    <t>NEW SUMMERFIELD All Campuses</t>
  </si>
  <si>
    <t xml:space="preserve">13307 HWY 110 </t>
  </si>
  <si>
    <t>RUSK ISD FOOD SERVICE</t>
  </si>
  <si>
    <t xml:space="preserve"> 277 Eagle Drive</t>
  </si>
  <si>
    <t xml:space="preserve">Cherokee </t>
  </si>
  <si>
    <t>RUSK ISD MAINTENANCE</t>
  </si>
  <si>
    <t xml:space="preserve"> 275 Eagle Drive</t>
  </si>
  <si>
    <t>RUSK ISD BUS BARN</t>
  </si>
  <si>
    <t>225 Eagle Drive</t>
  </si>
  <si>
    <t>RUSK ISD FIELD HOUSE</t>
  </si>
  <si>
    <t>495 Eagle Drive</t>
  </si>
  <si>
    <t>800 Eagle Drive</t>
  </si>
  <si>
    <t>Argyle</t>
  </si>
  <si>
    <t xml:space="preserve">Martins Mills ISD Maintenance </t>
  </si>
  <si>
    <t xml:space="preserve">301 FM 1861 </t>
  </si>
  <si>
    <t>Ben Wheeler</t>
  </si>
  <si>
    <t xml:space="preserve">Martins Mill ISD Administration </t>
  </si>
  <si>
    <t>301 FM 1961</t>
  </si>
  <si>
    <t>Mid Valley Academy Charter District</t>
  </si>
  <si>
    <t>Gateway Academy Charter District</t>
  </si>
  <si>
    <t>Paso del Norte Charter District</t>
  </si>
  <si>
    <t>Willis Transportation Department</t>
  </si>
  <si>
    <t>215 Philpot</t>
  </si>
  <si>
    <t>Willis</t>
  </si>
  <si>
    <t>Willis Maintenance Department</t>
  </si>
  <si>
    <t>707 Gerald Street</t>
  </si>
  <si>
    <t>Willis Technology Development Center</t>
  </si>
  <si>
    <t>206 W. Rogers</t>
  </si>
  <si>
    <t>Cargill Educational Support Center</t>
  </si>
  <si>
    <t>204 W. Rogers</t>
  </si>
  <si>
    <t>Cargill Annex</t>
  </si>
  <si>
    <t>202 W. Rogers</t>
  </si>
  <si>
    <t>MITCHELL GUIDANCE SCHOOL MIDDLE</t>
  </si>
  <si>
    <t>6602</t>
  </si>
  <si>
    <t>500 Culver St</t>
  </si>
  <si>
    <t>Livingston DAEP</t>
  </si>
  <si>
    <t>601 N Jackson St</t>
  </si>
  <si>
    <t>Mid Valley Academy Charter High School-Mercedes</t>
  </si>
  <si>
    <t>0025191487</t>
  </si>
  <si>
    <t>103 E. 2nd St.</t>
  </si>
  <si>
    <t>Mercedes</t>
  </si>
  <si>
    <t>Mid Valley Academy Charter High School-McAllen</t>
  </si>
  <si>
    <t>0025191545</t>
  </si>
  <si>
    <t>200 N. 17th St.</t>
  </si>
  <si>
    <t>McAllen</t>
  </si>
  <si>
    <t>Mid Valley Academy Charter High School-San Benito</t>
  </si>
  <si>
    <t>0025191537</t>
  </si>
  <si>
    <t>1785 W. Business Hwy. 77</t>
  </si>
  <si>
    <t>San Benito</t>
  </si>
  <si>
    <t>JOSE VALDEZ HIGH SCHOOL</t>
  </si>
  <si>
    <t>1619 Victoria St.</t>
  </si>
  <si>
    <t>Webb</t>
  </si>
  <si>
    <t>KIPP Austin Brave School</t>
  </si>
  <si>
    <t>5107 I-35 South</t>
  </si>
  <si>
    <t>The Rhodes School</t>
  </si>
  <si>
    <t>0025192881</t>
  </si>
  <si>
    <t>Waskom Discipline Alternative Education Program Center</t>
  </si>
  <si>
    <t>300 South Hearn Street</t>
  </si>
  <si>
    <t>Waskom</t>
  </si>
  <si>
    <t>Waskom Bus Barn</t>
  </si>
  <si>
    <t>Waskom Technology Building</t>
  </si>
  <si>
    <t>365 School Avenue</t>
  </si>
  <si>
    <t>Waskom Administration Building</t>
  </si>
  <si>
    <t>KERRVILLE TRANSPORTATION</t>
  </si>
  <si>
    <t>505 YORKTOWN</t>
  </si>
  <si>
    <t>1009 BARNETT</t>
  </si>
  <si>
    <t>KERRVILLE MAINTENANCE</t>
  </si>
  <si>
    <t>1313 STADIUM DRIVE</t>
  </si>
  <si>
    <t>729 TIVY STREET</t>
  </si>
  <si>
    <t>KERRVILLE TAX OFFICE</t>
  </si>
  <si>
    <t>329 EARL GARRETT</t>
  </si>
  <si>
    <t>KERRVILLE CENTRAL OFFICE</t>
  </si>
  <si>
    <t>KERRVILLE TECHNOLOGY CENTER / NOC</t>
  </si>
  <si>
    <t>1011 BARNETT</t>
  </si>
  <si>
    <t>TIVY FIELD HOUSE / TIVY STADIUM</t>
  </si>
  <si>
    <t>1310 Sidney Baker St.</t>
  </si>
  <si>
    <t>KERRVILLE CHILD NUTRITION CENTER</t>
  </si>
  <si>
    <t>1313 Stadium Dr.</t>
  </si>
  <si>
    <t>Cibolo Valley Elementary</t>
  </si>
  <si>
    <t>4093 Green Valley Rd</t>
  </si>
  <si>
    <t>Cibolo</t>
  </si>
  <si>
    <t>Glenn High School</t>
  </si>
  <si>
    <t xml:space="preserve">1320 Collaborative Way </t>
  </si>
  <si>
    <t>SCIENCE MATERIALS CENTER</t>
  </si>
  <si>
    <t xml:space="preserve">900 West New Hope </t>
  </si>
  <si>
    <t>WPA</t>
  </si>
  <si>
    <t>306 W SOUTH ST</t>
  </si>
  <si>
    <t>Alamo Education Center</t>
  </si>
  <si>
    <t>501 North Gaines</t>
  </si>
  <si>
    <t>Ennis</t>
  </si>
  <si>
    <t>MTF Services</t>
  </si>
  <si>
    <t>1205 W. Emory</t>
  </si>
  <si>
    <t>Administration</t>
  </si>
  <si>
    <t>1305 E. Pinecrest</t>
  </si>
  <si>
    <t>Technology</t>
  </si>
  <si>
    <t>502 W. Pinecrest</t>
  </si>
  <si>
    <t>NC_MJH</t>
  </si>
  <si>
    <t>7349</t>
  </si>
  <si>
    <t>NC_WBT</t>
  </si>
  <si>
    <t>NC_DC</t>
  </si>
  <si>
    <t>NC_PTY</t>
  </si>
  <si>
    <t>Dolores W McClatchey Elementary</t>
  </si>
  <si>
    <t xml:space="preserve">6631 Shiloh Rd </t>
  </si>
  <si>
    <t>Ovilla</t>
  </si>
  <si>
    <t>717 Russell Street</t>
  </si>
  <si>
    <t>212-B Keasler Street</t>
  </si>
  <si>
    <t>ADMINISTRATION ANNEX</t>
  </si>
  <si>
    <t>402 Laurel Drive</t>
  </si>
  <si>
    <t>PASO DEL NORTE CHARTER - MESA HIGH SCHOOL</t>
  </si>
  <si>
    <t>0025216870</t>
  </si>
  <si>
    <t>711 N MESA ST</t>
  </si>
  <si>
    <t>PASO DEL NORTE - VISTA DELSOL CHARTER HIGH SCHOOL</t>
  </si>
  <si>
    <t>0025216888</t>
  </si>
  <si>
    <t>1599 GEORGE DIETER DR</t>
  </si>
  <si>
    <t>7604</t>
  </si>
  <si>
    <t>GATEWAY ACADEMY - TOWNLAKE CHARTER HIGH SCHOOL</t>
  </si>
  <si>
    <t>0025216680</t>
  </si>
  <si>
    <t>GATEWAY ACADEMY - SIERRA VISTA CHARTER HIGH SCHOOL</t>
  </si>
  <si>
    <t>0025216714</t>
  </si>
  <si>
    <t>4620 S LUCY</t>
  </si>
  <si>
    <t>7786</t>
  </si>
  <si>
    <t>Rogers Administration</t>
  </si>
  <si>
    <t>Rogers</t>
  </si>
  <si>
    <t>Rogers Transportation</t>
  </si>
  <si>
    <t>Rogers Bus Barn</t>
  </si>
  <si>
    <t>Rogers Maintenance</t>
  </si>
  <si>
    <t>Elkhart ISD Admin Offices</t>
  </si>
  <si>
    <t>301 E Parker St</t>
  </si>
  <si>
    <t>Elhart</t>
  </si>
  <si>
    <t>Hallsville Administration Building</t>
  </si>
  <si>
    <t>210 Green Street</t>
  </si>
  <si>
    <t>Hallsville</t>
  </si>
  <si>
    <t>Annex Administration Building</t>
  </si>
  <si>
    <t>208 Green Street</t>
  </si>
  <si>
    <t>Hallsville Operations and Maintenance Building</t>
  </si>
  <si>
    <t>300 Willow Street</t>
  </si>
  <si>
    <t>Hallsville Transportation Building</t>
  </si>
  <si>
    <t>Hallsville Training Center</t>
  </si>
  <si>
    <t>302 Willow Street</t>
  </si>
  <si>
    <t xml:space="preserve">White Oak ISD Administration </t>
  </si>
  <si>
    <t>200 S. White Oak Road</t>
  </si>
  <si>
    <t>White Oak</t>
  </si>
  <si>
    <t xml:space="preserve">Gregg </t>
  </si>
  <si>
    <t xml:space="preserve">White Oak ISD Bus Barn </t>
  </si>
  <si>
    <t>I.T. Department</t>
  </si>
  <si>
    <t>709 Lillian St</t>
  </si>
  <si>
    <t>Wills Point</t>
  </si>
  <si>
    <t xml:space="preserve">Van Zandt </t>
  </si>
  <si>
    <t>Special Programs</t>
  </si>
  <si>
    <t>1405 WS Commerce St</t>
  </si>
  <si>
    <t>Grand Prairie Elementary School</t>
  </si>
  <si>
    <t>3501 Great Southwest Parkway</t>
  </si>
  <si>
    <t>Grand Prairie Middle School</t>
  </si>
  <si>
    <t>Keller Saginaw High School</t>
  </si>
  <si>
    <t>10537 N W Hwy 287</t>
  </si>
  <si>
    <t>Ft. Worth</t>
  </si>
  <si>
    <t xml:space="preserve">Tarrant </t>
  </si>
  <si>
    <t>Katy Middle School</t>
  </si>
  <si>
    <t>24406  Franz Rd</t>
  </si>
  <si>
    <t>Katy</t>
  </si>
  <si>
    <t>West Park Elementary</t>
  </si>
  <si>
    <t xml:space="preserve">15300 Bellaire Blvd </t>
  </si>
  <si>
    <t>West Park Middle School</t>
  </si>
  <si>
    <t>1700 Katy Freeway</t>
  </si>
  <si>
    <t>77094</t>
  </si>
  <si>
    <t>North Richland Hills Elementary</t>
  </si>
  <si>
    <t>4131 Rufe Snow Dr</t>
  </si>
  <si>
    <t>North Richland Hills</t>
  </si>
  <si>
    <t>North Richland Hills Middle School</t>
  </si>
  <si>
    <t xml:space="preserve">4131 Rufe Snow Drive </t>
  </si>
  <si>
    <t>CREEKSIDE PARK JR HIGH SCHOOL</t>
  </si>
  <si>
    <t>8711 CREEKSIDE GREEN DR</t>
  </si>
  <si>
    <t>Maintenance and Transportation</t>
  </si>
  <si>
    <t>Milton B Lee Stem Academy</t>
  </si>
  <si>
    <t>GULF COAST TRADES CENTER ADMINISTRATION</t>
  </si>
  <si>
    <t>143 FOREST SERVICE RD # 233</t>
  </si>
  <si>
    <t>GULF COAST TRADES CENTER CAFETERIA</t>
  </si>
  <si>
    <t>GULF COAST TRADES CENTER MAINTENANCE</t>
  </si>
  <si>
    <t>143 Forest service Rd #233</t>
  </si>
  <si>
    <t>GATESVILLE TECHNOLOGY DEPARTMENT</t>
  </si>
  <si>
    <t>2540 East Main Street</t>
  </si>
  <si>
    <t>PILOT POINT ISD ADMINISTRATION</t>
  </si>
  <si>
    <t>829 S. HARRISON ST.</t>
  </si>
  <si>
    <t>Founders Classical Academy of Dallas</t>
  </si>
  <si>
    <t>8510 MILITARY PKWY</t>
  </si>
  <si>
    <t>Founders Classical Academy of Mesquite</t>
  </si>
  <si>
    <t>790 WINDBELL CIR</t>
  </si>
  <si>
    <t>3116</t>
  </si>
  <si>
    <t>Mainland Prep</t>
  </si>
  <si>
    <t>319 NEWMAN RD</t>
  </si>
  <si>
    <t>Premier High School of El Paso East</t>
  </si>
  <si>
    <t>8720 GATEWAY BLVD E STE E</t>
  </si>
  <si>
    <t xml:space="preserve">Premier High School of Edinburg (Career &amp; Technical Ed ) </t>
  </si>
  <si>
    <t>4701 S SUGAR RD</t>
  </si>
  <si>
    <t xml:space="preserve">Hildago </t>
  </si>
  <si>
    <t>Premier High School of Pflugerville</t>
  </si>
  <si>
    <t>616 FM 685</t>
  </si>
  <si>
    <t>2977</t>
  </si>
  <si>
    <t xml:space="preserve"> Cornith Classical Academy</t>
  </si>
  <si>
    <t>3600 MEADOWVIEW DR</t>
  </si>
  <si>
    <t>QUITMAN INDEP SCHOOL DISTRICT Admin Building</t>
  </si>
  <si>
    <t>1201 East Goode Street</t>
  </si>
  <si>
    <t xml:space="preserve">Quitman </t>
  </si>
  <si>
    <t xml:space="preserve">DAEP </t>
  </si>
  <si>
    <t xml:space="preserve">500 County Road 3105 </t>
  </si>
  <si>
    <t>Quitman</t>
  </si>
  <si>
    <t>IDEA BLUFF SPRINGS COLLEGE PREP</t>
  </si>
  <si>
    <t>1700 E Slaughter Ln</t>
  </si>
  <si>
    <t>ZOE LEARNING ACADEMY Admin Office</t>
  </si>
  <si>
    <t>ZOE LEARNING ACADEMY- HOUSTON</t>
  </si>
  <si>
    <t>11821 East Freeway Suite 400</t>
  </si>
  <si>
    <t>Lutheran Education Association Office</t>
  </si>
  <si>
    <t>718 F.M.1959 Suite B</t>
  </si>
  <si>
    <t xml:space="preserve">Houston </t>
  </si>
  <si>
    <t xml:space="preserve">Harris </t>
  </si>
  <si>
    <t>UPLIFT GRADUS PREPARATORY</t>
  </si>
  <si>
    <t>0025249103</t>
  </si>
  <si>
    <t xml:space="preserve">121 Seahawk Dr. </t>
  </si>
  <si>
    <t>DeSoto</t>
  </si>
  <si>
    <t>HUBBARD ADMIN. BUILDING</t>
  </si>
  <si>
    <t>HUBBARD BUS BARN</t>
  </si>
  <si>
    <t>1803 W Hwy 31</t>
  </si>
  <si>
    <t>HUBBARD TECHNOLOGY BUILDING</t>
  </si>
  <si>
    <t>Fort Worth Academy of Fine Arts</t>
  </si>
  <si>
    <t>Texas School of the Arts</t>
  </si>
  <si>
    <t>0025259193</t>
  </si>
  <si>
    <t>3901 S HULEN ST</t>
  </si>
  <si>
    <t>GRANDVIEW HIGH SCHOOL AGRICULTURE BUILDING</t>
  </si>
  <si>
    <t>510 ZEBRA PARKWAY</t>
  </si>
  <si>
    <t>Sivells Bend Elementary</t>
  </si>
  <si>
    <t>Gainesville</t>
  </si>
  <si>
    <t>KIPP Somos High School</t>
  </si>
  <si>
    <t>735 FREDERICKSBURG RD</t>
  </si>
  <si>
    <t>UPLIFT HEIGHTS PREPARATORY PRIMARY</t>
  </si>
  <si>
    <t>2202 CALYPSO STREET</t>
  </si>
  <si>
    <t>IDEA MAYS ACADEMY</t>
  </si>
  <si>
    <t>1210 Horal Rd</t>
  </si>
  <si>
    <t>IDEA MAYS COLLEGE PREP</t>
  </si>
  <si>
    <t>IDEA JUDSON ACADEMY</t>
  </si>
  <si>
    <t>13427 Judson Rd</t>
  </si>
  <si>
    <t>IDEA JUDSON COLLEGE PREP</t>
  </si>
  <si>
    <t xml:space="preserve">13427 Judson Rd </t>
  </si>
  <si>
    <t>IDEA BLUFF SPRINGS ACADEMY</t>
  </si>
  <si>
    <t>IDEA RIO GRANDE CITY ACADEMY</t>
  </si>
  <si>
    <t>2803 W MONARCH LN</t>
  </si>
  <si>
    <t>1942</t>
  </si>
  <si>
    <t>SUNSET VALLEY ELEMENTARY</t>
  </si>
  <si>
    <t>2032 CANCHIM ST</t>
  </si>
  <si>
    <t>5156</t>
  </si>
  <si>
    <t>Keller Early Learning Center - South</t>
  </si>
  <si>
    <t>3975 SUMMERFIELDS BLVD</t>
  </si>
  <si>
    <t>Mart Academic Alternative Program</t>
  </si>
  <si>
    <t>ADMINISTRATIVE BUILDING</t>
  </si>
  <si>
    <t>201 Lindenwood Drive</t>
  </si>
  <si>
    <t>11270 STATE HIGHWAY 7 W</t>
  </si>
  <si>
    <t>5787</t>
  </si>
  <si>
    <t>5246</t>
  </si>
  <si>
    <t>Devine</t>
  </si>
  <si>
    <t>Central Office</t>
  </si>
  <si>
    <t>Child Nutrition</t>
  </si>
  <si>
    <t>5201 Bob Bullock Loop</t>
  </si>
  <si>
    <t>Excelsior Elementary School</t>
  </si>
  <si>
    <t>11270 State Hwy 7 West</t>
  </si>
  <si>
    <t>Center</t>
  </si>
  <si>
    <t>Central Office Administration</t>
  </si>
  <si>
    <t>3504 King Street</t>
  </si>
  <si>
    <t>White Deer Junior High School</t>
  </si>
  <si>
    <t>607 S Doucette St</t>
  </si>
  <si>
    <t>White Deer</t>
  </si>
  <si>
    <t>HUDSON ISD Transportation</t>
  </si>
  <si>
    <t>4121 Ted Trout Dr.</t>
  </si>
  <si>
    <t>Lufkin</t>
  </si>
  <si>
    <t>Hawkins Admin</t>
  </si>
  <si>
    <t>Highway 14 at Hawk Dr</t>
  </si>
  <si>
    <t>Hawkins</t>
  </si>
  <si>
    <t>Student Alternative Programs Inc. DBA Mid-Valley Academy Charter - Business Office</t>
  </si>
  <si>
    <t>0025192113</t>
  </si>
  <si>
    <t>707 Lindberg Avenue</t>
  </si>
  <si>
    <t xml:space="preserve">Freer ISD Maintenance Building  </t>
  </si>
  <si>
    <t>804 East Ave.</t>
  </si>
  <si>
    <t>MAHAFFEY ELEMENTARY</t>
  </si>
  <si>
    <t>0025314329</t>
  </si>
  <si>
    <t>10255 MAHAFFEY RD</t>
  </si>
  <si>
    <t xml:space="preserve">KLEIN CAIN HIGH SCHOOL </t>
  </si>
  <si>
    <t>0025314360</t>
  </si>
  <si>
    <t>10201 SPRING CYPRESS RD</t>
  </si>
  <si>
    <t>Howard Norman Elementary School</t>
  </si>
  <si>
    <t>101 LEONA RIVER TRL</t>
  </si>
  <si>
    <t xml:space="preserve">North Post Oak </t>
  </si>
  <si>
    <t xml:space="preserve">6005 Westview </t>
  </si>
  <si>
    <t>Oakwood ISD Cafeteria</t>
  </si>
  <si>
    <t>UPLAND HEIGHTS ELEMENTARY</t>
  </si>
  <si>
    <t>10020 UPLAND AVE</t>
  </si>
  <si>
    <t>BLENDED ACADEMY</t>
  </si>
  <si>
    <t>100 Las Vacas</t>
  </si>
  <si>
    <t>Christine Camacho Elementary</t>
  </si>
  <si>
    <t>501 MUNICIPAL DR</t>
  </si>
  <si>
    <t>2373</t>
  </si>
  <si>
    <t>Pharr</t>
  </si>
  <si>
    <t>Vanguard Beethoven</t>
  </si>
  <si>
    <t>2215 S Veterans</t>
  </si>
  <si>
    <t>Edinburg</t>
  </si>
  <si>
    <t>203 Seahawk Drive</t>
  </si>
  <si>
    <t>Riviera</t>
  </si>
  <si>
    <t xml:space="preserve">SANDS SCHOOL </t>
  </si>
  <si>
    <t>North Texas Collegiate Academy School District</t>
  </si>
  <si>
    <t>0023583610</t>
  </si>
  <si>
    <t>Seagraves School</t>
  </si>
  <si>
    <t xml:space="preserve">1801 Avenue K </t>
  </si>
  <si>
    <t>Seagraves</t>
  </si>
  <si>
    <t>Gaines County</t>
  </si>
  <si>
    <t>Fort Davis School</t>
  </si>
  <si>
    <t>400 W Webster Ave</t>
  </si>
  <si>
    <t>Fort Davis</t>
  </si>
  <si>
    <t>Jeff Davis</t>
  </si>
  <si>
    <t>Happy School</t>
  </si>
  <si>
    <t xml:space="preserve">400 NW 3rd St </t>
  </si>
  <si>
    <t>IREDELL ADMINISTRATION</t>
  </si>
  <si>
    <t>501 E. MCLAIN ST</t>
  </si>
  <si>
    <t xml:space="preserve">FROST ELEMENTARY </t>
  </si>
  <si>
    <t>208 N WYRICK ST</t>
  </si>
  <si>
    <t>Fruitvale</t>
  </si>
  <si>
    <t>Martins Mill Admin Office</t>
  </si>
  <si>
    <t>8407</t>
  </si>
  <si>
    <t>Mineola Admin Office</t>
  </si>
  <si>
    <t>New Summerfield Admin Office</t>
  </si>
  <si>
    <t>13307 Hwy. 110 S.</t>
  </si>
  <si>
    <t>New Summerfield</t>
  </si>
  <si>
    <t>Ore City Admin Office</t>
  </si>
  <si>
    <t>1000 US HIGHWAY 259 S</t>
  </si>
  <si>
    <t>Overton Admin Office</t>
  </si>
  <si>
    <t>Palestine Admin Office</t>
  </si>
  <si>
    <t>1020 W HAMLETT ST</t>
  </si>
  <si>
    <t>Rusk Admin Office</t>
  </si>
  <si>
    <t>440 COLLINS ST</t>
  </si>
  <si>
    <t>Tatum Admin Office</t>
  </si>
  <si>
    <t>1200 N HILL ST</t>
  </si>
  <si>
    <t>1784</t>
  </si>
  <si>
    <t>Troup Admin Office</t>
  </si>
  <si>
    <t>Van Admin Office</t>
  </si>
  <si>
    <t>349 East Texas Street</t>
  </si>
  <si>
    <t>Waskom Admin Office</t>
  </si>
  <si>
    <t>175 JERNIGAN</t>
  </si>
  <si>
    <t>Wells admin Office</t>
  </si>
  <si>
    <t>175 Bonita Street</t>
  </si>
  <si>
    <t>Wells</t>
  </si>
  <si>
    <t>West Rusk Admin Office</t>
  </si>
  <si>
    <t>10705 S. Main-Hwy. 42</t>
  </si>
  <si>
    <t>New London</t>
  </si>
  <si>
    <t>Westwood ISD Admin Office</t>
  </si>
  <si>
    <t>Whitehouse - Cain Admin Office</t>
  </si>
  <si>
    <t>801 Hwy 110 S.</t>
  </si>
  <si>
    <t>Whitehouse - Higgins  Admin Office</t>
  </si>
  <si>
    <t>Wills Point Admin Office</t>
  </si>
  <si>
    <t>Winnsboro Admin Office</t>
  </si>
  <si>
    <t>White Deer Band Hall</t>
  </si>
  <si>
    <t>607 South Doucette ST.</t>
  </si>
  <si>
    <t>Kenneth Huff Administrative Office</t>
  </si>
  <si>
    <t>Admin Building</t>
  </si>
  <si>
    <t>Ag Building</t>
  </si>
  <si>
    <t>Bus Barn</t>
  </si>
  <si>
    <t xml:space="preserve">Oaks </t>
  </si>
  <si>
    <t>ELEMENTARY/MIDDLE SCHOOL</t>
  </si>
  <si>
    <t xml:space="preserve">HIGH SCHOOL </t>
  </si>
  <si>
    <t>6817 N WARE RD</t>
  </si>
  <si>
    <t>5806</t>
  </si>
  <si>
    <t>RIPLEY HOUSE MIDDLE CAMPUS</t>
  </si>
  <si>
    <t>4414 NAVIGATION BLVD</t>
  </si>
  <si>
    <t>1036</t>
  </si>
  <si>
    <t xml:space="preserve">NEW NEIGHBOR CAMPUS </t>
  </si>
  <si>
    <t>6535 ROOKIN ST</t>
  </si>
  <si>
    <t xml:space="preserve">Neighborhood Centers Inc - Promise Community Admin </t>
  </si>
  <si>
    <t>4500 Bissonnett</t>
  </si>
  <si>
    <t>Suite 200</t>
  </si>
  <si>
    <t>Bellaire</t>
  </si>
  <si>
    <t xml:space="preserve">BAKER- RIPLEY CHARTER SCHOOL </t>
  </si>
  <si>
    <t>6500 ROOKIN ST</t>
  </si>
  <si>
    <t>RIPLEY HOUSE CHARTER SCHOOL - ES</t>
  </si>
  <si>
    <t>4410 NAVIGATION BLVD</t>
  </si>
  <si>
    <t>GISD TRANSPORTATION CENTER</t>
  </si>
  <si>
    <t>3101 83RD STREET</t>
  </si>
  <si>
    <t>GISD MAINTENANCE &amp; OPERATIONS</t>
  </si>
  <si>
    <t>4302 AVENUE Q</t>
  </si>
  <si>
    <t>Basis Schools TX</t>
  </si>
  <si>
    <t>Roma Independent School District Admin Office</t>
  </si>
  <si>
    <t>608 North Garcia Street</t>
  </si>
  <si>
    <t>THROCKMORTON SCHOOL</t>
  </si>
  <si>
    <t>Alberto Byington Admin Building.</t>
  </si>
  <si>
    <t>200 E Allen</t>
  </si>
  <si>
    <t>Falfurrias</t>
  </si>
  <si>
    <t>221 S Calixto Mora Blvd.</t>
  </si>
  <si>
    <t>Maintenance &amp; Shipping Receiving Building</t>
  </si>
  <si>
    <t>620 W Adams</t>
  </si>
  <si>
    <t>Killeen ISD Early College HS</t>
  </si>
  <si>
    <t>FT HOOD</t>
  </si>
  <si>
    <t>POINT ISABEL ADMINISTRATION BUILDING</t>
  </si>
  <si>
    <t>FORT STOCKTON ISD DAEP</t>
  </si>
  <si>
    <t>400 S YOUNG ST</t>
  </si>
  <si>
    <t>EAST TRANSPORTATION</t>
  </si>
  <si>
    <t>405 EG Ranch, Hwy 359</t>
  </si>
  <si>
    <t>Laredi</t>
  </si>
  <si>
    <t>TRINITY BASIN PREPARATORY PANOLA CAMPUS</t>
  </si>
  <si>
    <t>4400 Panola Avenue</t>
  </si>
  <si>
    <t>Fort Worth</t>
  </si>
  <si>
    <t>Tarant</t>
  </si>
  <si>
    <t xml:space="preserve">Pottsboro ISD Administration Office </t>
  </si>
  <si>
    <t xml:space="preserve">105 Cardinal Lane </t>
  </si>
  <si>
    <t>Pottsboro</t>
  </si>
  <si>
    <t>North Texas Collegiate Academy at Denton</t>
  </si>
  <si>
    <t>0025400490</t>
  </si>
  <si>
    <t xml:space="preserve">4601 N I-35 </t>
  </si>
  <si>
    <t xml:space="preserve">North Texas Collegiate Academy at Lewisville </t>
  </si>
  <si>
    <t>0025400524</t>
  </si>
  <si>
    <t>968 Raldon Dr</t>
  </si>
  <si>
    <t>Roger's NOC</t>
  </si>
  <si>
    <t>MCCORMICK MIDDLE SCHOOL</t>
  </si>
  <si>
    <t>5700 DACY LN</t>
  </si>
  <si>
    <t>MayDell Jenks Elementary School</t>
  </si>
  <si>
    <t>27602 Westridge Creek Lane</t>
  </si>
  <si>
    <t>Catherine Bethke Elementary School</t>
  </si>
  <si>
    <t>4535 E. Ventana Pkwy</t>
  </si>
  <si>
    <t>James and Sharon Tays Junior High School</t>
  </si>
  <si>
    <t>26721 Hawks Prairie Blvd</t>
  </si>
  <si>
    <t>PAETOW HIGH SCHOOL</t>
  </si>
  <si>
    <t>23111 Stockdick School Rd</t>
  </si>
  <si>
    <t xml:space="preserve">Robert and Felice Bryant Elementary </t>
  </si>
  <si>
    <t>29801 Kingsland Blvd</t>
  </si>
  <si>
    <t xml:space="preserve">Katy </t>
  </si>
  <si>
    <t>STOCKDICK JUNIOR HIGH</t>
  </si>
  <si>
    <t>4777 Peek Road</t>
  </si>
  <si>
    <t xml:space="preserve">Round Top-Carmine ISD District Office </t>
  </si>
  <si>
    <t>106 Centennial St.</t>
  </si>
  <si>
    <t>Carmine</t>
  </si>
  <si>
    <t>Hardin Ag Building</t>
  </si>
  <si>
    <t>Hardin Gymnasium</t>
  </si>
  <si>
    <t>Hardin Administration</t>
  </si>
  <si>
    <t>Hardin Maintenance</t>
  </si>
  <si>
    <t>Hardin Transportation</t>
  </si>
  <si>
    <t>11198 Hwy 146 North</t>
  </si>
  <si>
    <t>Hardin Elementary</t>
  </si>
  <si>
    <t>11285 Hwy 146 North</t>
  </si>
  <si>
    <t>ADMIN. BUILDING</t>
  </si>
  <si>
    <t xml:space="preserve">3800 Main St., </t>
  </si>
  <si>
    <t>Suite E</t>
  </si>
  <si>
    <t>SW Prep Seguin Elementary</t>
  </si>
  <si>
    <t>2400 E WALNUT ST</t>
  </si>
  <si>
    <t>5353</t>
  </si>
  <si>
    <t>GREGORY-PORTLAND MAINTENANCE AND TRANSPORTATION</t>
  </si>
  <si>
    <t>502 NORTH GREGORY AVE</t>
  </si>
  <si>
    <t>V R EATON HIGH SCHOOL</t>
  </si>
  <si>
    <t>1350 EAGLE BLVD</t>
  </si>
  <si>
    <t>TARRANT CO COLLEGE SOUTH/FORT WORTH COLLEGIATE HS</t>
  </si>
  <si>
    <t>5301 CAMPUS DR</t>
  </si>
  <si>
    <t xml:space="preserve"> Forestburg</t>
  </si>
  <si>
    <t>Montague County</t>
  </si>
  <si>
    <t>TRANSPORTATION - WEST FACILITY</t>
  </si>
  <si>
    <t>7343 BAILEY ROAD</t>
  </si>
  <si>
    <t>North Texas Collegiate Academy at Little Elm</t>
  </si>
  <si>
    <t>1851 OAK GROVE PKWY</t>
  </si>
  <si>
    <t>HARMONY SCHOOL OF INNOVATION - KATY</t>
  </si>
  <si>
    <t>22400 GRAND CORNER DR BLDG C</t>
  </si>
  <si>
    <t>HARMONY SCHOOL OF EXCELLENCE - EL PASO</t>
  </si>
  <si>
    <t>9435 Betel Drive</t>
  </si>
  <si>
    <t>SCHOOL OF SCIENCE AND TECHNOLOGY - HOUSTON</t>
  </si>
  <si>
    <t>16200 State Highway 249</t>
  </si>
  <si>
    <t xml:space="preserve">THE RHODES SCHOOL- Living Word </t>
  </si>
  <si>
    <t>6601 Antoine DR</t>
  </si>
  <si>
    <t>TERRELL COUNTY SCHOOL DISTRICT OFFICE</t>
  </si>
  <si>
    <t>302 N. 2nd St.</t>
  </si>
  <si>
    <t>RICHEY ACADEMY</t>
  </si>
  <si>
    <t>341 E RICHEY RD BLDG A</t>
  </si>
  <si>
    <t>SANDERSON SCHOOLS</t>
  </si>
  <si>
    <t>204 E. Hackberry St.</t>
  </si>
  <si>
    <t>Terrell</t>
  </si>
  <si>
    <t xml:space="preserve">Roger's DAEP </t>
  </si>
  <si>
    <t xml:space="preserve">Odem Intermediate School </t>
  </si>
  <si>
    <t xml:space="preserve">1 Owl Sqaure </t>
  </si>
  <si>
    <t xml:space="preserve">Odem </t>
  </si>
  <si>
    <t xml:space="preserve">Uplift Lee Preparatory	</t>
  </si>
  <si>
    <t xml:space="preserve">Bridgewood Data Center	</t>
  </si>
  <si>
    <t>1050 BRIDGEWOOD DR</t>
  </si>
  <si>
    <t>0802</t>
  </si>
  <si>
    <t>Cove Charter Academy</t>
  </si>
  <si>
    <t>Priority Charter Academy District</t>
  </si>
  <si>
    <t>2205 FM 3046</t>
  </si>
  <si>
    <t>Copperas Cove</t>
  </si>
  <si>
    <t>4627</t>
  </si>
  <si>
    <t>James Eggers Instructional Support Center</t>
  </si>
  <si>
    <t>4810 Magnolia Cover Circle Drive</t>
  </si>
  <si>
    <t>Kingwood</t>
  </si>
  <si>
    <t>HUMBLE ISD BOARD, BUISNESS &amp; TECHNOLOGY CENTER</t>
  </si>
  <si>
    <t>20200 Eastway Village Drive</t>
  </si>
  <si>
    <t>275 FM 2483</t>
  </si>
  <si>
    <t>Morgan's Point Resort</t>
  </si>
  <si>
    <t>MEMORIAL PATHWAY ACADEMY MS</t>
  </si>
  <si>
    <t>Nova Academy - Cedar Hill</t>
  </si>
  <si>
    <t>820 WINTERGREEN ROAD, PO BOX 170127</t>
  </si>
  <si>
    <t>GISD BUSES &amp; TRANSPORTATION</t>
  </si>
  <si>
    <t>2929 83RD STREET</t>
  </si>
  <si>
    <t>Leakey</t>
  </si>
  <si>
    <t xml:space="preserve">Pioneer Technology and Arts Academy </t>
  </si>
  <si>
    <t>0025467804</t>
  </si>
  <si>
    <t>PTAA Greenville MS</t>
  </si>
  <si>
    <t>300 Aerobic Lane</t>
  </si>
  <si>
    <t>Lone Star Language Academy</t>
  </si>
  <si>
    <t>Plano</t>
  </si>
  <si>
    <t xml:space="preserve">Lone Star Language Academy </t>
  </si>
  <si>
    <t>6300 INDEPENDENCE PKWY</t>
  </si>
  <si>
    <t>4058</t>
  </si>
  <si>
    <t>I School High of Hickory Creek</t>
  </si>
  <si>
    <t>800 POINT VISTA DR STE 518</t>
  </si>
  <si>
    <t>7639</t>
  </si>
  <si>
    <t>Cedar Park Charter Academy</t>
  </si>
  <si>
    <t>201 Buttercup Creek Blvd</t>
  </si>
  <si>
    <t>Cedar Park</t>
  </si>
  <si>
    <t>Georgetown Charter Academy</t>
  </si>
  <si>
    <t>302 Serenada Dr.</t>
  </si>
  <si>
    <t>1628</t>
  </si>
  <si>
    <t>Temple Charter Academy</t>
  </si>
  <si>
    <t>7177 Airport Rd</t>
  </si>
  <si>
    <t>7142</t>
  </si>
  <si>
    <t>SLATON ISD DAEP</t>
  </si>
  <si>
    <t>105 North 20th</t>
  </si>
  <si>
    <t>Slaton</t>
  </si>
  <si>
    <t>Somerville Administration Building</t>
  </si>
  <si>
    <t>0025442872</t>
  </si>
  <si>
    <t>625 East 8th Street</t>
  </si>
  <si>
    <t xml:space="preserve">Promesa Public School at Jain Lane </t>
  </si>
  <si>
    <t xml:space="preserve">NOC - SFRCISD </t>
  </si>
  <si>
    <t xml:space="preserve">900 Cantu Street </t>
  </si>
  <si>
    <t>Del Rio</t>
  </si>
  <si>
    <t>PETTUS ISD MAINTENANCE BULIDING</t>
  </si>
  <si>
    <t>PETTUS ISD ADMINISTRATION BUILDING</t>
  </si>
  <si>
    <t xml:space="preserve">PETTUS ISD CAFETERIA </t>
  </si>
  <si>
    <t>500 N BEE ST</t>
  </si>
  <si>
    <t>Hughes Elementary School</t>
  </si>
  <si>
    <t>1551 PRESTWICK HOLLOW DR</t>
  </si>
  <si>
    <t>Mckinney</t>
  </si>
  <si>
    <t>Windsong Elementary School</t>
  </si>
  <si>
    <t>800 COPPER CANYON DR</t>
  </si>
  <si>
    <t>Prosper</t>
  </si>
  <si>
    <t>Network Operation Center</t>
  </si>
  <si>
    <t>405 3rd St</t>
  </si>
  <si>
    <t>SER-NINOS CHARTER SCHOOL 1</t>
  </si>
  <si>
    <t>5815 ALDER DR</t>
  </si>
  <si>
    <t>MAIN OFFICE OF EDUCATION SERVICE CENTER REGION XV</t>
  </si>
  <si>
    <t xml:space="preserve"> 612 S IRENE ST</t>
  </si>
  <si>
    <t>The Lawson Academy (School)</t>
  </si>
  <si>
    <t>Ennis Administration Building</t>
  </si>
  <si>
    <t>300 W. Knox</t>
  </si>
  <si>
    <t>Ennis Operations Building</t>
  </si>
  <si>
    <t>800 W. Denton St</t>
  </si>
  <si>
    <t>500 GATTIS SCHOOL RD</t>
  </si>
  <si>
    <t>JOE LEE JOHNSON ELEMENTARY SCHOOL</t>
  </si>
  <si>
    <t>2800 Sauls Drive</t>
  </si>
  <si>
    <t>KELLY REEVES ATHLETIC COMPLEX</t>
  </si>
  <si>
    <t>10211 W. Parmer Ln.</t>
  </si>
  <si>
    <t>ROUND ROCK ISD TECHNOLOGY CENTER</t>
  </si>
  <si>
    <t xml:space="preserve">7700 Cornerwood Dr. </t>
  </si>
  <si>
    <t>4400 COLLEGE PARK</t>
  </si>
  <si>
    <t>CENTRAL ADMINISTRATION BLDG</t>
  </si>
  <si>
    <t>2000 N 23RD STREET</t>
  </si>
  <si>
    <t>CROCKETT AUXILLARY COMPLEX</t>
  </si>
  <si>
    <t>2185 N BROADWAY</t>
  </si>
  <si>
    <t>Forney Academic Center</t>
  </si>
  <si>
    <t xml:space="preserve">309 S Bois D'ark </t>
  </si>
  <si>
    <t>Forney</t>
  </si>
  <si>
    <t>Lamar AG Barn</t>
  </si>
  <si>
    <t>1441 Band Rd</t>
  </si>
  <si>
    <t>Rosenberg</t>
  </si>
  <si>
    <t>0025491663</t>
  </si>
  <si>
    <t>12460 ROJAS DR</t>
  </si>
  <si>
    <t>POLICE SERVICES</t>
  </si>
  <si>
    <t>0025491689</t>
  </si>
  <si>
    <t>1180 JOE BATTLE BLVD.</t>
  </si>
  <si>
    <t>El PASO</t>
  </si>
  <si>
    <t>STUDENT ACTIVITIES COMPLEX</t>
  </si>
  <si>
    <t>0025491721</t>
  </si>
  <si>
    <t>1300 JOE BATTLE BLVD.</t>
  </si>
  <si>
    <t>LOVELADY ISD DISTRICT OFFICE</t>
  </si>
  <si>
    <t>11839 Texas Highway 19</t>
  </si>
  <si>
    <t>Lovelady</t>
  </si>
  <si>
    <t xml:space="preserve">1111 W LOOP 289 </t>
  </si>
  <si>
    <t>Fulshear High School</t>
  </si>
  <si>
    <t>3911 Avenue I</t>
  </si>
  <si>
    <t xml:space="preserve">Richmond </t>
  </si>
  <si>
    <t>Dean Leaman JR High School</t>
  </si>
  <si>
    <t>9320 Bois D'Arc Lane</t>
  </si>
  <si>
    <t>Fulshear</t>
  </si>
  <si>
    <t>Lamar AG Barn #2</t>
  </si>
  <si>
    <t>FM 359</t>
  </si>
  <si>
    <t>Richmond</t>
  </si>
  <si>
    <t>Bentley Elementary</t>
  </si>
  <si>
    <t>9910 FM 359 RD</t>
  </si>
  <si>
    <t xml:space="preserve">Fort Bend </t>
  </si>
  <si>
    <t>LIFE MIDDLE SCHOOL WAXAHACHIE</t>
  </si>
  <si>
    <t>3295 HWY 77</t>
  </si>
  <si>
    <t xml:space="preserve">415 GABRIEL ST. </t>
  </si>
  <si>
    <t>Santa Gertruids Central Office</t>
  </si>
  <si>
    <t>BARROW TRANSPORTATION FACILITY</t>
  </si>
  <si>
    <t>6700 CHERRY STREET</t>
  </si>
  <si>
    <t>EUBANKS NATATORIUM</t>
  </si>
  <si>
    <t>7411 FIRST STREET</t>
  </si>
  <si>
    <t>NELSON MIDDLE SCHOOL # 16</t>
  </si>
  <si>
    <t>10100 INDEPENDENT PARKWAY</t>
  </si>
  <si>
    <t>MILLER ELEMENTARY SCHOOL # 39</t>
  </si>
  <si>
    <t>300 CYPRESS HILL DRIVE</t>
  </si>
  <si>
    <t>VAUGHN ELEMENTARY SCHOOL # 40</t>
  </si>
  <si>
    <t>3535 GUINN GATE DRIVE</t>
  </si>
  <si>
    <t xml:space="preserve"> FRISCO</t>
  </si>
  <si>
    <t>MEMORIAL HIGH SCHOOL # 10</t>
  </si>
  <si>
    <t>12300 FRISCO STREET</t>
  </si>
  <si>
    <t>LAWLER MIDDLE SCHOOL # 17</t>
  </si>
  <si>
    <t>12921 ROLATER ROAD</t>
  </si>
  <si>
    <t>TRINITY CHARTER SCHOOLS - CHAPEL HILL</t>
  </si>
  <si>
    <t>TRINITY CHARTER SCHOOLS - WILLOW BEND CENTER</t>
  </si>
  <si>
    <t>8613</t>
  </si>
  <si>
    <t>Talley Elementary (ES#41)</t>
  </si>
  <si>
    <t>5900 Coit Road</t>
  </si>
  <si>
    <t>Liscano Elementary (ES#42)</t>
  </si>
  <si>
    <t>11222 Mammoth Cave Lane</t>
  </si>
  <si>
    <t xml:space="preserve">Collin </t>
  </si>
  <si>
    <t>Gonzales Special Services</t>
  </si>
  <si>
    <t>1615 Saint Lawrence Street</t>
  </si>
  <si>
    <t>Gonzales Warehouse and Receiving</t>
  </si>
  <si>
    <t>Gonzales Food Services</t>
  </si>
  <si>
    <t>535 Fair Street</t>
  </si>
  <si>
    <t>Gonzales Transportation</t>
  </si>
  <si>
    <t>Gonzales Technology Center</t>
  </si>
  <si>
    <t>1032 Saint Joseph St</t>
  </si>
  <si>
    <t>Gonzales Vocational Department</t>
  </si>
  <si>
    <t>1801 North Sarah Dewitt Drive</t>
  </si>
  <si>
    <t>Randall H. Fields Elementary School</t>
  </si>
  <si>
    <t>9570 FM 1560 North</t>
  </si>
  <si>
    <t>Bennie L. Cole Elementary School</t>
  </si>
  <si>
    <t>2252 Talley Road</t>
  </si>
  <si>
    <t>Katy Elementary School</t>
  </si>
  <si>
    <t xml:space="preserve">24406 Franz Rd </t>
  </si>
  <si>
    <t xml:space="preserve">KEMP ALTERNATIVE </t>
  </si>
  <si>
    <t>Lockhart NOC2 - LHS</t>
  </si>
  <si>
    <t>1 N Lion Country DR</t>
  </si>
  <si>
    <t>Lockhart</t>
  </si>
  <si>
    <t>The Administration Building MLC Education Support Center</t>
  </si>
  <si>
    <t>419 Bois D' Arc St</t>
  </si>
  <si>
    <t>Houston East (Pasadena)</t>
  </si>
  <si>
    <t>320 Southmore Avenue</t>
  </si>
  <si>
    <t>RISD DATA CENTER ON CAMPBELL</t>
  </si>
  <si>
    <t>2100 E. Campbell Rd.</t>
  </si>
  <si>
    <t>MIDLAND SOUTH</t>
  </si>
  <si>
    <t>503 East Interstate 20 Frontage</t>
  </si>
  <si>
    <t>Progreso East Elementary</t>
  </si>
  <si>
    <t>600 N. Business FM 1015</t>
  </si>
  <si>
    <t>Progreso</t>
  </si>
  <si>
    <t>HEMPSTEAD INDEP SCHOOL DIST Admin building</t>
  </si>
  <si>
    <t>SINTON ADMINISTRATION BLDG</t>
  </si>
  <si>
    <t>322 South Archer St.</t>
  </si>
  <si>
    <t>Tom Bean ISD Administration</t>
  </si>
  <si>
    <t>100 E Garner St.</t>
  </si>
  <si>
    <t>Tom Bean</t>
  </si>
  <si>
    <t>Kemp Technology Building</t>
  </si>
  <si>
    <t>202 West 17th Street</t>
  </si>
  <si>
    <t>Kemp</t>
  </si>
  <si>
    <t>District Bus Barn</t>
  </si>
  <si>
    <t>1789 US HWY 77</t>
  </si>
  <si>
    <t xml:space="preserve">Rosebud-Lott Gym </t>
  </si>
  <si>
    <t>Rosebud-Lott High School Field House</t>
  </si>
  <si>
    <t>2920 Carson St.</t>
  </si>
  <si>
    <t>Haltom City</t>
  </si>
  <si>
    <t>6205 Broadway</t>
  </si>
  <si>
    <t>5304 East Belknap</t>
  </si>
  <si>
    <t>9200 Mid Cities Blvd.</t>
  </si>
  <si>
    <t>Harper ISD Administration</t>
  </si>
  <si>
    <t>23122 WEST HWY 290 MAIN</t>
  </si>
  <si>
    <t>Agricultural Training Center</t>
  </si>
  <si>
    <t xml:space="preserve"> 2210 Pleasant Valley Road </t>
  </si>
  <si>
    <t>Sachse</t>
  </si>
  <si>
    <t xml:space="preserve">Curtis Culwell Center </t>
  </si>
  <si>
    <t xml:space="preserve">4999 Naaman Forest Boulevard </t>
  </si>
  <si>
    <t>Garland</t>
  </si>
  <si>
    <t xml:space="preserve">Harris Hill Administration Building </t>
  </si>
  <si>
    <t xml:space="preserve">501 S. Jupiter Road </t>
  </si>
  <si>
    <t xml:space="preserve">Padgett Auxiliary Services Center  </t>
  </si>
  <si>
    <t xml:space="preserve">701 N. First Street </t>
  </si>
  <si>
    <t>DR. MARVIN D. RODEN TECHNOLOGY CENTER</t>
  </si>
  <si>
    <t xml:space="preserve">410 Stadium Dr. </t>
  </si>
  <si>
    <t>TRANSITION LEARNING CENTER</t>
  </si>
  <si>
    <t>901 State St.</t>
  </si>
  <si>
    <t>Suite B</t>
  </si>
  <si>
    <t xml:space="preserve">Print Shop, Risk Management </t>
  </si>
  <si>
    <t xml:space="preserve">414 Stadium Drive </t>
  </si>
  <si>
    <t>GARLAND ISD TRANSPORTATION</t>
  </si>
  <si>
    <t>326 Stadium Dr.</t>
  </si>
  <si>
    <t>HOMER B. JOHNSON STADIUM</t>
  </si>
  <si>
    <t>1029 E. Centerville Rd.</t>
  </si>
  <si>
    <t>WILLIAMS STADIUM</t>
  </si>
  <si>
    <t>510 Stadium Dr.</t>
  </si>
  <si>
    <t xml:space="preserve">Manuel &amp; Maria Valle Student Services Center </t>
  </si>
  <si>
    <t>720 Stadium Drive</t>
  </si>
  <si>
    <t xml:space="preserve">Garland ISD Tax Office </t>
  </si>
  <si>
    <t xml:space="preserve">901 State Street </t>
  </si>
  <si>
    <t>6242</t>
  </si>
  <si>
    <t>HISD BRAXTON CNDC</t>
  </si>
  <si>
    <t>3960 Braxton Dr.</t>
  </si>
  <si>
    <t>HISD CYRUS ONE CNDC</t>
  </si>
  <si>
    <t>4201 Southwest Fwy.</t>
  </si>
  <si>
    <t>Allen</t>
  </si>
  <si>
    <t xml:space="preserve">Administration Building </t>
  </si>
  <si>
    <t xml:space="preserve">Judith A Resnik Middle School </t>
  </si>
  <si>
    <t>4495 SW Verano Parkway, Bldg 200</t>
  </si>
  <si>
    <t xml:space="preserve">Von Ormy </t>
  </si>
  <si>
    <t>Athletics</t>
  </si>
  <si>
    <t xml:space="preserve">202 W. South Street </t>
  </si>
  <si>
    <t xml:space="preserve">Leander </t>
  </si>
  <si>
    <t xml:space="preserve">Williamson </t>
  </si>
  <si>
    <t>401 S. West Drive</t>
  </si>
  <si>
    <t>Business &amp; Operations</t>
  </si>
  <si>
    <t>105 S. Brushy Street</t>
  </si>
  <si>
    <t>CAPP</t>
  </si>
  <si>
    <t>Family Services</t>
  </si>
  <si>
    <t>301-A S. West Dr.</t>
  </si>
  <si>
    <t>Gupton Stadium</t>
  </si>
  <si>
    <t>200 Gupton Way</t>
  </si>
  <si>
    <t>Parents as Teachers</t>
  </si>
  <si>
    <t>410 S. West Drive</t>
  </si>
  <si>
    <t>Support Services Building</t>
  </si>
  <si>
    <t>1900 Cougar Country Dr.</t>
  </si>
  <si>
    <t>Transportation</t>
  </si>
  <si>
    <t>1701 W. New Hope</t>
  </si>
  <si>
    <t>Academy of Health Science Professions</t>
  </si>
  <si>
    <t>Mike Carter Field</t>
  </si>
  <si>
    <t>609 Fair Park Dr.</t>
  </si>
  <si>
    <t>South Texas Academy</t>
  </si>
  <si>
    <t xml:space="preserve"> SANTA MARIA INDEP SCHOOL DIST Admin Building </t>
  </si>
  <si>
    <t>OFF MILITARY HIGHWAY 281</t>
  </si>
  <si>
    <t>LAMAR LEARNING CENTER</t>
  </si>
  <si>
    <t>800 S. San Patricio</t>
  </si>
  <si>
    <t>Sinton</t>
  </si>
  <si>
    <t xml:space="preserve">San Patricio </t>
  </si>
  <si>
    <t>Dickson Elementary School</t>
  </si>
  <si>
    <t>1100 S 33rd St.</t>
  </si>
  <si>
    <t xml:space="preserve">Temple </t>
  </si>
  <si>
    <t>DONALD LEONETTI ELEMENTARY SCHOOL</t>
  </si>
  <si>
    <t>1757 Waters Lake Blvd</t>
  </si>
  <si>
    <t>JAMES C. NEILL ELEMENTARY</t>
  </si>
  <si>
    <t>3830 Harvest Corner</t>
  </si>
  <si>
    <t>JAMES PATTERSON ELEMENTARY SCHOOL</t>
  </si>
  <si>
    <t>18702 Beechnut St.</t>
  </si>
  <si>
    <t>NSCISD--DAEP</t>
  </si>
  <si>
    <t>102 US Hwy 87</t>
  </si>
  <si>
    <t>Smiley</t>
  </si>
  <si>
    <t>VISTA RIDGE MIDDLE SCHOOL</t>
  </si>
  <si>
    <t>3201 THOMPSON RD</t>
  </si>
  <si>
    <t>Aberdeen Building-Promise Community</t>
  </si>
  <si>
    <t>3838 Aberdeen Way</t>
  </si>
  <si>
    <t>Walnut Bend Elementary</t>
  </si>
  <si>
    <t>47 COUNTY ROAD 198</t>
  </si>
  <si>
    <t>1140</t>
  </si>
  <si>
    <t>Langston Administration Office</t>
  </si>
  <si>
    <t>2815 Campbell</t>
  </si>
  <si>
    <t>Dayton</t>
  </si>
  <si>
    <t>HISD Terrell Facility</t>
  </si>
  <si>
    <t>4610 E Crosstimbers St.</t>
  </si>
  <si>
    <t>100 Walter Stephenson Rd</t>
  </si>
  <si>
    <t>Midlothian</t>
  </si>
  <si>
    <t>EVOLUTION ACADEMY CHARTER SCHOOL - RICHARDSON</t>
  </si>
  <si>
    <t>1101 S SHERMAN ST</t>
  </si>
  <si>
    <t>ANNE SULLIVAN ELEMENTARY SCHOOL</t>
  </si>
  <si>
    <t>The Lawson Academy Admin Building</t>
  </si>
  <si>
    <t>Athletic Complex</t>
  </si>
  <si>
    <t>2906 Dabney</t>
  </si>
  <si>
    <t>Warehouse &amp; Buildings &amp; Grounds Facilities</t>
  </si>
  <si>
    <t>3131 Westside</t>
  </si>
  <si>
    <t>Maintenance &amp; Laundry Facilities</t>
  </si>
  <si>
    <t>3135 Westside</t>
  </si>
  <si>
    <t>Operations Department</t>
  </si>
  <si>
    <t>3214 Lafferty</t>
  </si>
  <si>
    <t>Transportation Dept</t>
  </si>
  <si>
    <t>3212 Lafferty</t>
  </si>
  <si>
    <t>Textbook Depository</t>
  </si>
  <si>
    <t>401 E Trinity Blvd</t>
  </si>
  <si>
    <t>1832 E Sam Houston Parkway S</t>
  </si>
  <si>
    <t>BradenOrozco Centers</t>
  </si>
  <si>
    <t>Collaborative Learning Center - Media &amp; ATCPNew Teacher Support &amp; Mentoring</t>
  </si>
  <si>
    <t>1111 Beamer Rd</t>
  </si>
  <si>
    <t>CAREER &amp; TECHNICAL HIGH SCHOOL</t>
  </si>
  <si>
    <t>1348 GENOA RED BLUFF RD</t>
  </si>
  <si>
    <t>Life School Administration</t>
  </si>
  <si>
    <t>132 E Ovilla Road, Suite A</t>
  </si>
  <si>
    <t>PASS Learning Center</t>
  </si>
  <si>
    <t>UPLIFT EDUCATION - NORTH HILLS PREPARATORY MIDDLE</t>
  </si>
  <si>
    <t>606 E ROYAL LN</t>
  </si>
  <si>
    <t>UPLIFT EDUCATION - NORTH HILLS PREPARATORY PRIMARY</t>
  </si>
  <si>
    <t xml:space="preserve">UPLIFT HAMPTON PREPARATORY MIDDLE </t>
  </si>
  <si>
    <t>8915 S HAMPTON RD</t>
  </si>
  <si>
    <t>UPLIFT HAMPTON PREPARATORY PRIMARY</t>
  </si>
  <si>
    <t>UPLIFT HEIGHTS PREPARATORY MIDDLE</t>
  </si>
  <si>
    <t>2806 CANADA DR</t>
  </si>
  <si>
    <t>UPLIFT EDUCATION - INFINITY PREPARATORY PRIMARY</t>
  </si>
  <si>
    <t>1401 S MACARTHUR BLVD</t>
  </si>
  <si>
    <t>UPLIFT PEAK PREPARATORY MIDDLE</t>
  </si>
  <si>
    <t>TRINITY CHARTER SCHOOLS  - NEW HOPE</t>
  </si>
  <si>
    <t>1000 N. McColl Rd.</t>
  </si>
  <si>
    <t>9227</t>
  </si>
  <si>
    <t>UPLIFT PEAK PREPARATORY PRIMARY</t>
  </si>
  <si>
    <t xml:space="preserve">UPLIFT PEAK PREPARATORY PRE-K  </t>
  </si>
  <si>
    <t>UPLIFT SUMMIT INTERNATIONAL MIDDLE</t>
  </si>
  <si>
    <t>UPLIFT SUMMIT INTERNATIONAL PRIMARY</t>
  </si>
  <si>
    <t>UPLIFT WILLIAMS PREPARATORY MIDDLE</t>
  </si>
  <si>
    <t>1750 VICEROY DR</t>
  </si>
  <si>
    <t>UPLIFT WILLIAMS PREPARATORY PRIMARY</t>
  </si>
  <si>
    <t>SCHOOL OF SCIENCE AND TECHNOLOGY - ADVANCEMENT</t>
  </si>
  <si>
    <t xml:space="preserve">12801 Brant Rock Dr. </t>
  </si>
  <si>
    <t>COOPER LERANING CENTER</t>
  </si>
  <si>
    <t>1700 Tampico St</t>
  </si>
  <si>
    <t>ADVANCED LEARNING ACADEMY</t>
  </si>
  <si>
    <t>Williamson County Detention Center</t>
  </si>
  <si>
    <t>1821 SE Inner Loop</t>
  </si>
  <si>
    <t xml:space="preserve">KIPP Pleasant Grove Middle School </t>
  </si>
  <si>
    <t>2200 St Augustine Drive</t>
  </si>
  <si>
    <t>1SC Data Center</t>
  </si>
  <si>
    <t>4800 Keller Hicks Road</t>
  </si>
  <si>
    <t>Keller</t>
  </si>
  <si>
    <t>Auxiliary Services Bldg</t>
  </si>
  <si>
    <t>1350 W. Euless Blvd</t>
  </si>
  <si>
    <t>Euless</t>
  </si>
  <si>
    <t>Lake Worth ISD Data Center</t>
  </si>
  <si>
    <t>6812 Telephone Road</t>
  </si>
  <si>
    <t>Lake Worth</t>
  </si>
  <si>
    <t>Excel Academy</t>
  </si>
  <si>
    <t>KLEIN EDUCATION PLACEMENT PROGRAM</t>
  </si>
  <si>
    <t>LUBBOCK-COOPER NEW HOPE ACADEMY</t>
  </si>
  <si>
    <t>12011Kenosha Avenue</t>
  </si>
  <si>
    <t>MESQUITE ISD ADMINISTRATION BUILDING</t>
  </si>
  <si>
    <t>3819 TOWNE CROSSING</t>
  </si>
  <si>
    <t>Spring</t>
  </si>
  <si>
    <t>Loma Alta Middle School</t>
  </si>
  <si>
    <t>266 COUNTY ROAD 381</t>
  </si>
  <si>
    <t>Luckey Ranch elementary</t>
  </si>
  <si>
    <t>12045 Luckey River</t>
  </si>
  <si>
    <t xml:space="preserve">5200 TRES LAGOS BLVD </t>
  </si>
  <si>
    <t>IDEA TRES LAGOS COLLEGE PREP</t>
  </si>
  <si>
    <t>IDEA NAJIM ACADEMY</t>
  </si>
  <si>
    <t>926 S WW WHITE RD</t>
  </si>
  <si>
    <t>IDEA NAJIM COLLEGE PREP</t>
  </si>
  <si>
    <t>IDEA BRACKENRIDGE ACADEMY</t>
  </si>
  <si>
    <t>5555 Old Pearsall RD</t>
  </si>
  <si>
    <t>IDEA BRACKENRIDGE COLLEGE PREP</t>
  </si>
  <si>
    <t>IDEA EWING HALSELL ACADEMY</t>
  </si>
  <si>
    <t>2523 W Ansley BLVD</t>
  </si>
  <si>
    <t>IDEA EWING HALSELL COLLEGE PREP</t>
  </si>
  <si>
    <t xml:space="preserve">IDEA ELSA ACADEMY </t>
  </si>
  <si>
    <t>411 SOUTH FANNIN </t>
  </si>
  <si>
    <t>IDEA ELSA COLLEGE PREP</t>
  </si>
  <si>
    <t>411 S FANNIN </t>
  </si>
  <si>
    <t>IDEA OWASSA ACADEMY</t>
  </si>
  <si>
    <t>1000 E OWASSA RD</t>
  </si>
  <si>
    <t>IDEA OWASSA COLLEGE PREP</t>
  </si>
  <si>
    <t xml:space="preserve">IDEA PFLUGERVILLE ACADEMY </t>
  </si>
  <si>
    <t>1901 E WELLS BRANCH PKWY</t>
  </si>
  <si>
    <t>IDEA PFLUGERVILLE COLLEGE PREP</t>
  </si>
  <si>
    <t>IDEA KYLE ACADEMY</t>
  </si>
  <si>
    <t>640 PHILOMENA DR</t>
  </si>
  <si>
    <t>IDEA KYLE COLLEGE PREP</t>
  </si>
  <si>
    <t>IDEA INGRAM HILLS ACADEMY</t>
  </si>
  <si>
    <t>3115 MAJESTIC DR</t>
  </si>
  <si>
    <t>IDEA INGRAM HILLS COLLEGE PREP</t>
  </si>
  <si>
    <t>IDEA RIO VISTA ACADEMY</t>
  </si>
  <si>
    <t>210 N RIO VISTA RD</t>
  </si>
  <si>
    <t>SOCORRO</t>
  </si>
  <si>
    <t>IDEA RIO VISTA COLLEGE PREP</t>
  </si>
  <si>
    <t>210 N  RIO VISTA RD</t>
  </si>
  <si>
    <t>IDEA EDGEMERE ACADEMY</t>
  </si>
  <si>
    <t>15101 EDGEMERE BLVD</t>
  </si>
  <si>
    <t>IDEA EDGEMERE COLLEGE PREP</t>
  </si>
  <si>
    <t>IDEA TRES LAGOS ACADEMY</t>
  </si>
  <si>
    <t>5200 Tres Lagos bulivard</t>
  </si>
  <si>
    <t>EDINGURG</t>
  </si>
  <si>
    <t xml:space="preserve">Panther Stadium </t>
  </si>
  <si>
    <t xml:space="preserve">1200 W 17th Street </t>
  </si>
  <si>
    <t>Fort Stockton</t>
  </si>
  <si>
    <t>Freedom Elementary</t>
  </si>
  <si>
    <t>415 EG Ranch Road</t>
  </si>
  <si>
    <t>Raul Perales Middle School</t>
  </si>
  <si>
    <t>410 EG Ranch Road</t>
  </si>
  <si>
    <t>San Isidro Elementary School</t>
  </si>
  <si>
    <t>11021 Bucky Houdman Blvd</t>
  </si>
  <si>
    <t>Webb County</t>
  </si>
  <si>
    <t>United South 9th Grade</t>
  </si>
  <si>
    <t>3819 Aguanieve Rd</t>
  </si>
  <si>
    <t xml:space="preserve">Laredo </t>
  </si>
  <si>
    <t>AHS 9th Grade</t>
  </si>
  <si>
    <t>4601 Victory Dr</t>
  </si>
  <si>
    <t>LBJ 9th Grade</t>
  </si>
  <si>
    <t>5511 St. Luke Blvd</t>
  </si>
  <si>
    <t>Link House</t>
  </si>
  <si>
    <t>5256 Clieltio</t>
  </si>
  <si>
    <t>RIVERCREST ISD - FIELD HOUSE</t>
  </si>
  <si>
    <t>4100 US HIGHWAY 71 S</t>
  </si>
  <si>
    <t>RIVERCREST ISD - BUS BARN</t>
  </si>
  <si>
    <t>Southwest Legacy High School</t>
  </si>
  <si>
    <t>4494 SW VERANO PKWY BLDG 100</t>
  </si>
  <si>
    <t xml:space="preserve">TEMPLE CHARTER ACADEMY - DISTRICT OFFICE </t>
  </si>
  <si>
    <t>KIPP Nexus Primary</t>
  </si>
  <si>
    <t>4211 Watonga</t>
  </si>
  <si>
    <t>KIPP Nexus Middle School</t>
  </si>
  <si>
    <t>Faith Family Academy Administration Building</t>
  </si>
  <si>
    <t>1608 Osprey Dr.</t>
  </si>
  <si>
    <t>Willis New Elementary #6</t>
  </si>
  <si>
    <t>11505 Pine Valley Drive</t>
  </si>
  <si>
    <t>Conroe</t>
  </si>
  <si>
    <t xml:space="preserve">AMY CAMPBELL ELEMENTARY </t>
  </si>
  <si>
    <t>3701 CROSS CREEK BEND LN</t>
  </si>
  <si>
    <t>6389</t>
  </si>
  <si>
    <t>1215 Pecan St.</t>
  </si>
  <si>
    <t>Channelview</t>
  </si>
  <si>
    <t>Vanguard Monet Elementary</t>
  </si>
  <si>
    <t>3000 N. Stewart Road</t>
  </si>
  <si>
    <t xml:space="preserve">Linda Lyons Elementary </t>
  </si>
  <si>
    <t>2186 Trophy Dr</t>
  </si>
  <si>
    <t>Heath</t>
  </si>
  <si>
    <t>LUBBOCK-COOPER EAST ELEMENTARY</t>
  </si>
  <si>
    <t>2727 134TH ST</t>
  </si>
  <si>
    <t>6689</t>
  </si>
  <si>
    <t xml:space="preserve">Saginaw Elementary School </t>
  </si>
  <si>
    <t>500 OLD DECATUR RD</t>
  </si>
  <si>
    <t>East Fort Worth Elementary School</t>
  </si>
  <si>
    <t>5901 BOCA RATON BLVD</t>
  </si>
  <si>
    <t xml:space="preserve">Lancaster Elementary School </t>
  </si>
  <si>
    <t>1900 W. Pleasant Run Rd</t>
  </si>
  <si>
    <t>Lancaster</t>
  </si>
  <si>
    <t xml:space="preserve">Houston Windmill Lakes Elementary </t>
  </si>
  <si>
    <t>9898 WINDMILL LAKES BLVD</t>
  </si>
  <si>
    <t xml:space="preserve">Houston OREM Elementary </t>
  </si>
  <si>
    <t xml:space="preserve">5445 E. Orem Dr </t>
  </si>
  <si>
    <t xml:space="preserve">KatyWestPark High School </t>
  </si>
  <si>
    <t xml:space="preserve">20055 Beechnut Rd </t>
  </si>
  <si>
    <t xml:space="preserve">Houston Data Center </t>
  </si>
  <si>
    <t>1510 Primewest Parkway</t>
  </si>
  <si>
    <t>Livingston HS Academy</t>
  </si>
  <si>
    <t>400 FM 350 S</t>
  </si>
  <si>
    <t>9447</t>
  </si>
  <si>
    <t>370 Hubertus Rd</t>
  </si>
  <si>
    <t>Pieper Ranch Middle School</t>
  </si>
  <si>
    <t>SANTA MARIA JUNIOR HIGH</t>
  </si>
  <si>
    <t>11119 MILITARY HIGHWAY</t>
  </si>
  <si>
    <t>SANTA MARIA ACADEMIC ACADEMY-OPTIONS CAMPUS (6-12)</t>
  </si>
  <si>
    <t>11224 MILITARY HIGHWAY</t>
  </si>
  <si>
    <t xml:space="preserve">SANTA MARIA </t>
  </si>
  <si>
    <t>UPLIFT WISDOM SECONDARY</t>
  </si>
  <si>
    <t>0026075861</t>
  </si>
  <si>
    <t>301 W. Camp Wisdom Rd</t>
  </si>
  <si>
    <t>UPLIFT WHITE ROCK HILLS PREP</t>
  </si>
  <si>
    <t>0026075929</t>
  </si>
  <si>
    <t>7370 Valley Glen Rd</t>
  </si>
  <si>
    <t>GCCISD_Technology Center</t>
  </si>
  <si>
    <t>5950 North Main</t>
  </si>
  <si>
    <t xml:space="preserve">Rice Maintenance-Bus Facility </t>
  </si>
  <si>
    <t>1200 SW McKinney St</t>
  </si>
  <si>
    <t>Rice</t>
  </si>
  <si>
    <t>Waggoner Creek Elementary</t>
  </si>
  <si>
    <t>6335 GIBSON LN</t>
  </si>
  <si>
    <t>LAGO VISTA INTERMEDIATE SCHOOL</t>
  </si>
  <si>
    <t>20801 FM 1431</t>
  </si>
  <si>
    <t>LAGO VISTA BUS BARN and MAINTENANCE BUILDING</t>
  </si>
  <si>
    <t>8039 BAR K RANCH RD</t>
  </si>
  <si>
    <t>0026845743</t>
  </si>
  <si>
    <t>Lorena ISD Transportation</t>
  </si>
  <si>
    <t>901 Williams Rd</t>
  </si>
  <si>
    <t>Lorena</t>
  </si>
  <si>
    <t>Lorena ISD Technology Office</t>
  </si>
  <si>
    <t>534 Mr. Woody RD</t>
  </si>
  <si>
    <t xml:space="preserve">Lorena ISD Maintenance </t>
  </si>
  <si>
    <t>468 Mr. Woody Rd</t>
  </si>
  <si>
    <t>LIBERTY-EYLAU ELEMENTARY SCHOOL</t>
  </si>
  <si>
    <t>5429 US Hwy 59</t>
  </si>
  <si>
    <t xml:space="preserve">LIBERTY-EYLAU RECEIVING </t>
  </si>
  <si>
    <t xml:space="preserve">3500 BEECHWOOD LN </t>
  </si>
  <si>
    <t>6400 SOUTHWEST FWY STE S</t>
  </si>
  <si>
    <t>Marfa School</t>
  </si>
  <si>
    <t>400 West Lincolin Street</t>
  </si>
  <si>
    <t>2524 W LEDBETTER DR</t>
  </si>
  <si>
    <t>4018</t>
  </si>
  <si>
    <t>Jenny Preston Elemetary</t>
  </si>
  <si>
    <t xml:space="preserve"> Texhoma Elementary School</t>
  </si>
  <si>
    <t>402 W. Denver Street</t>
  </si>
  <si>
    <t>Texhoma</t>
  </si>
  <si>
    <t>Sherman</t>
  </si>
  <si>
    <t>Waxahachie High School West</t>
  </si>
  <si>
    <t>3001 US Hwy 287 Bypass</t>
  </si>
  <si>
    <t>Cotulla</t>
  </si>
  <si>
    <t>HARMONY SCHOOL OF ENRICHMENT - HOUSTON</t>
  </si>
  <si>
    <t>3207 N SAM HOUSTON PKWY W</t>
  </si>
  <si>
    <t>HARMONY SCHOOL OF EXCELLENCE - LAREDO</t>
  </si>
  <si>
    <t>4401 SAN FRANCISCO AVE BLDG B</t>
  </si>
  <si>
    <t>4663</t>
  </si>
  <si>
    <t>HARMONY SCHOOL OF EXCELLENCE - SUGAR LAND</t>
  </si>
  <si>
    <t>1428 ELDRIDGE RD</t>
  </si>
  <si>
    <t>HARMONY SCHOOL OF INNOVATION - BROWNSVILLE</t>
  </si>
  <si>
    <t>3451 Dana Ave.</t>
  </si>
  <si>
    <t>Brownsville</t>
  </si>
  <si>
    <t>HARMONY SCHOOL OF INNOVATION - WACO</t>
  </si>
  <si>
    <t>1100 S VALLEY MILLS DR</t>
  </si>
  <si>
    <t>BEVERLY HILLS</t>
  </si>
  <si>
    <t>HARMONY SCIENCE ACADEMY - CEDAR PARK</t>
  </si>
  <si>
    <t>12200 ANDERSON MILL RD</t>
  </si>
  <si>
    <t>Roy J Smith Middle School</t>
  </si>
  <si>
    <t>6000 Brushy Creek Drive</t>
  </si>
  <si>
    <t>Alice Douse Elementary School</t>
  </si>
  <si>
    <t>700 REBECCA LYNN LN</t>
  </si>
  <si>
    <t>1111 GIBBINS RD</t>
  </si>
  <si>
    <t>MISD STUDENT NUTRITION</t>
  </si>
  <si>
    <t>1151 MANSFIELD WEBB RD</t>
  </si>
  <si>
    <t>MISD RL ANDERSON STADIUM</t>
  </si>
  <si>
    <t xml:space="preserve">1001 E Broad Street </t>
  </si>
  <si>
    <t>Juvenile Justice Alternative</t>
  </si>
  <si>
    <t>Sgt. Jose F. Carrasco Elementary</t>
  </si>
  <si>
    <t>0026285536</t>
  </si>
  <si>
    <t>14900 Tierra Mirage Dr.</t>
  </si>
  <si>
    <t>5261</t>
  </si>
  <si>
    <t>MANOR NEW TECH MIDDLE SCHOOL</t>
  </si>
  <si>
    <t>12116 JOYCE TURNER DRIVE</t>
  </si>
  <si>
    <t xml:space="preserve">Roberto Bobby Barrera Elementary School Stem Magnet </t>
  </si>
  <si>
    <t>575 Mitchell Blvd</t>
  </si>
  <si>
    <t xml:space="preserve">Laughlin AFB </t>
  </si>
  <si>
    <t>78843</t>
  </si>
  <si>
    <t>Kallison Ranch Elementary School</t>
  </si>
  <si>
    <t>8610 RANCH VW E</t>
  </si>
  <si>
    <t>John Marshall Harlan High School</t>
  </si>
  <si>
    <t>14350 FM 471</t>
  </si>
  <si>
    <t>Northside Child Nutrition Warehouse</t>
  </si>
  <si>
    <t>5903 NORTHWEST PKWY</t>
  </si>
  <si>
    <t>East Central Choice Program</t>
  </si>
  <si>
    <t>Crockett</t>
  </si>
  <si>
    <t xml:space="preserve">SILSBEE MAINTENANCE DEPARTMENT </t>
  </si>
  <si>
    <t xml:space="preserve">1535 HIGHWAY 92 NORTH </t>
  </si>
  <si>
    <t xml:space="preserve">SILSBEE </t>
  </si>
  <si>
    <t xml:space="preserve">SILSBEE TRANSPORTATION DEPARTMENT </t>
  </si>
  <si>
    <t xml:space="preserve">1275 HIGHWAY 327 WEST </t>
  </si>
  <si>
    <t>UPLIFT LUNA PREPARATORY HIGH SCHOOL</t>
  </si>
  <si>
    <t>2625 ELM ST</t>
  </si>
  <si>
    <t>UPLIFT GRAND SECONDARY</t>
  </si>
  <si>
    <t>300 E CHURCH ST</t>
  </si>
  <si>
    <t>Groves Elementary</t>
  </si>
  <si>
    <t>11902 Madera Run Parkway</t>
  </si>
  <si>
    <t>West Lake Middle School</t>
  </si>
  <si>
    <t>11810 Madera Run Parkway</t>
  </si>
  <si>
    <t>Floresville ALTERNATIVE Education CENTER</t>
  </si>
  <si>
    <t>102 W HWY 87</t>
  </si>
  <si>
    <t xml:space="preserve">SMILEY	</t>
  </si>
  <si>
    <t>UPLIFT INFINITY HIGH SCHOOL</t>
  </si>
  <si>
    <t>UPLIFT MIGHTY MIDDLE SCHOOL</t>
  </si>
  <si>
    <t>UPLIFT MIGHTY HIGH SCHOOL</t>
  </si>
  <si>
    <t>CAST TECH HIGH SCHOOL</t>
  </si>
  <si>
    <t>TWAIN DUAL LANGUAGE ACADEMY</t>
  </si>
  <si>
    <t>STEELE MONTESSORI ACADEMY</t>
  </si>
  <si>
    <t>NELSON EARLY CHILDHOOD CENTER</t>
  </si>
  <si>
    <t>GONZALEZ EARLY CHILDHOOD CAMPUS</t>
  </si>
  <si>
    <t>EVANT ISD BUS BARN</t>
  </si>
  <si>
    <t>Rains Administration Office</t>
  </si>
  <si>
    <t>390 FM 3299</t>
  </si>
  <si>
    <t>Mt. Vernon Administration Office</t>
  </si>
  <si>
    <t xml:space="preserve"> 826 Miller St</t>
  </si>
  <si>
    <t>Mt. Vernon</t>
  </si>
  <si>
    <t>Mullin Cedar Moutain</t>
  </si>
  <si>
    <t>3201 FM 929</t>
  </si>
  <si>
    <t>Mullin Pecan Ridge - San Saba</t>
  </si>
  <si>
    <t>206 S WALLACE CREEK RD</t>
  </si>
  <si>
    <t>9516</t>
  </si>
  <si>
    <t>Mullin Parkview - Lubbock</t>
  </si>
  <si>
    <t>2402 CANYON LAKE DR</t>
  </si>
  <si>
    <t>Mullin Parkview Levelland</t>
  </si>
  <si>
    <t>1515 5TH ST</t>
  </si>
  <si>
    <t>Slaton Baseball Field</t>
  </si>
  <si>
    <t>300 N 20th Street</t>
  </si>
  <si>
    <t xml:space="preserve">Slaton </t>
  </si>
  <si>
    <t>Slaton Football Field</t>
  </si>
  <si>
    <t>725 W Dickens Street</t>
  </si>
  <si>
    <t>Slaton Softball Field</t>
  </si>
  <si>
    <t>1005 Woodrow Road</t>
  </si>
  <si>
    <t>Slaton ShippingReceiving</t>
  </si>
  <si>
    <t>845 W Hockley St.</t>
  </si>
  <si>
    <t>Converse</t>
  </si>
  <si>
    <t>Kathleen Joenger Lindsey Elementary</t>
  </si>
  <si>
    <t>2431 Joan Collier Trace</t>
  </si>
  <si>
    <t>NETWORK OPERATIONS CENTER (NOC)</t>
  </si>
  <si>
    <t>2300 MURCHISON DRIVE</t>
  </si>
  <si>
    <t>IL of TX District Annex</t>
  </si>
  <si>
    <t>1651 N. Glenville Dr Suite 216</t>
  </si>
  <si>
    <t xml:space="preserve">ST ANTHONY ELEMENTARY </t>
  </si>
  <si>
    <t>Brazos High School</t>
  </si>
  <si>
    <t>3005 EDNA AVE</t>
  </si>
  <si>
    <t xml:space="preserve">SCHOOL OF SCIENCE AND TECHNOLOGY - EXCELLENCE </t>
  </si>
  <si>
    <t>330 N. Sam Houston Pkwy E.</t>
  </si>
  <si>
    <t>Weiss High School</t>
  </si>
  <si>
    <t>5201 Wolf Pack Dr</t>
  </si>
  <si>
    <t>8925</t>
  </si>
  <si>
    <t>Mott Elementary</t>
  </si>
  <si>
    <t>20101 HODDE LN</t>
  </si>
  <si>
    <t>Paris ISD - Maintenance &amp; Bus Barn</t>
  </si>
  <si>
    <t>2400 Jefferson Rd</t>
  </si>
  <si>
    <t>HOFIUS INTERMEDIATE SCHOOL</t>
  </si>
  <si>
    <t>0027916881</t>
  </si>
  <si>
    <t>8400 West Rayford Rd</t>
  </si>
  <si>
    <t>Lott Detention Center</t>
  </si>
  <si>
    <t>200 WILCO WAY</t>
  </si>
  <si>
    <t>505 E. Hatton Rd.</t>
  </si>
  <si>
    <t>Wichita Falls</t>
  </si>
  <si>
    <t>Falcon Ridge Elementary School</t>
  </si>
  <si>
    <t>27019 FM 2100 RD</t>
  </si>
  <si>
    <t>PEARSON RANCH MIDDLE SCHOOL</t>
  </si>
  <si>
    <t>8901 PEARSON RANCH RD</t>
  </si>
  <si>
    <t>London Middle School</t>
  </si>
  <si>
    <t xml:space="preserve">PLEASANTON ELEMENTARY ON GRANT </t>
  </si>
  <si>
    <t>101 Grant Street</t>
  </si>
  <si>
    <t>Pleasanton</t>
  </si>
  <si>
    <t>Marine Creek Collegiate High School</t>
  </si>
  <si>
    <t xml:space="preserve">100 N. University Dr </t>
  </si>
  <si>
    <t>JJAEP Instructional</t>
  </si>
  <si>
    <t>18501 ST HWY 114</t>
  </si>
  <si>
    <t>Justin</t>
  </si>
  <si>
    <t xml:space="preserve">RIVIERA MAINTENANCE FACILITY </t>
  </si>
  <si>
    <t>SOFTBALL FIELDHOUSE</t>
  </si>
  <si>
    <t>ATHLETIC FIELDHOUSE</t>
  </si>
  <si>
    <t>NEWMAN INTERNATIONAL ACADEMY OF MANSFIELD</t>
  </si>
  <si>
    <t>1201 SH 360</t>
  </si>
  <si>
    <t>8689</t>
  </si>
  <si>
    <t>NEWMAN INTERNATIONAL ACADEMY OF GRACE</t>
  </si>
  <si>
    <t>308 W PARK ROW DRIVE</t>
  </si>
  <si>
    <t>NEWMAN INTERNATIONAL ACADEMY OF FORT WORTH</t>
  </si>
  <si>
    <t>6801 MEADOWBROOK DR</t>
  </si>
  <si>
    <t>Grapeland Elementary School</t>
  </si>
  <si>
    <t>796 Olive Street</t>
  </si>
  <si>
    <t>Grapeland</t>
  </si>
  <si>
    <t>Saginaw Middle School</t>
  </si>
  <si>
    <t>East Fort Worth Middle School</t>
  </si>
  <si>
    <t>Lancaster Middle School</t>
  </si>
  <si>
    <t>Houston Windmill Lakes Middle School</t>
  </si>
  <si>
    <t xml:space="preserve">Houston OREM Middle School </t>
  </si>
  <si>
    <t>5445 E. Orem Dr</t>
  </si>
  <si>
    <t>Career Technology Education Center</t>
  </si>
  <si>
    <t>9155 Will Clayton Parkway</t>
  </si>
  <si>
    <t>Humble ISD Child Nutrition Center</t>
  </si>
  <si>
    <t>1703 Wilson Rd Building D</t>
  </si>
  <si>
    <t>Humble ISD Police Department</t>
  </si>
  <si>
    <t>1703 Wilson Rd Building E</t>
  </si>
  <si>
    <t>Humble ISD Transportation Center</t>
  </si>
  <si>
    <t>1703 Wilson Rd Building C</t>
  </si>
  <si>
    <t>Transforming Lives Co-Op</t>
  </si>
  <si>
    <t>Humble ISD Warehouse</t>
  </si>
  <si>
    <t>1703 Wilson Rd Building A</t>
  </si>
  <si>
    <t>Galveston County Detention</t>
  </si>
  <si>
    <t>Burleson Collegiate High School</t>
  </si>
  <si>
    <t>Tarrant County JJAEP</t>
  </si>
  <si>
    <t>Gilbreath-Reed Career and Technical Center</t>
  </si>
  <si>
    <t>1005 N George Bush HWY</t>
  </si>
  <si>
    <t>KELLER ISD  BUSINESS DIVISION BLDG</t>
  </si>
  <si>
    <t>11300 Alta Vista</t>
  </si>
  <si>
    <t xml:space="preserve">Keller </t>
  </si>
  <si>
    <t>Grapevine-Colleyville Collegiate Academy at TCC NE</t>
  </si>
  <si>
    <t>828 W HARWOOD RD BLDG NMPC</t>
  </si>
  <si>
    <t>Grapevine-Colleyville IUNIVERSITY PREP</t>
  </si>
  <si>
    <t>Buinger CTE Academy</t>
  </si>
  <si>
    <t>1849 E Central Drive</t>
  </si>
  <si>
    <t>Bedford</t>
  </si>
  <si>
    <t xml:space="preserve"> Premier HS of North Houston</t>
  </si>
  <si>
    <t>14314 WALTERS RD</t>
  </si>
  <si>
    <t>Fallbrook Academy</t>
  </si>
  <si>
    <t>12512 WALTERS RD</t>
  </si>
  <si>
    <t>2784</t>
  </si>
  <si>
    <t>Founders Classical Academy of Schertz</t>
  </si>
  <si>
    <t>8453 E FM 1518 N</t>
  </si>
  <si>
    <t>MONTA JANE AKIN ELEMENTARY SCHOOL</t>
  </si>
  <si>
    <t>3621 Barley RD</t>
  </si>
  <si>
    <t>El Paso Leadership Academy</t>
  </si>
  <si>
    <t>El Paso Leadership Academy Inc</t>
  </si>
  <si>
    <t>0026300897</t>
  </si>
  <si>
    <t>1918 TEXAS AVE</t>
  </si>
  <si>
    <t>CFS OPERATIONS BROCK</t>
  </si>
  <si>
    <t>1417 HOUSTON AVENUE</t>
  </si>
  <si>
    <t>ALTAMIRA ACADEMY</t>
  </si>
  <si>
    <t>220 FOREMOST DR</t>
  </si>
  <si>
    <t>7324</t>
  </si>
  <si>
    <t>Montessori for All, Inc.</t>
  </si>
  <si>
    <t>0026379511</t>
  </si>
  <si>
    <t>MAGNOLIA MONTESSORI FOR ALL</t>
  </si>
  <si>
    <t>5100 PECAN BROOK DR</t>
  </si>
  <si>
    <t>RICHARD MILBURN ACADEMY-SAN ANTONIO CAMPUS</t>
  </si>
  <si>
    <t>6218 NORTHWEST LOOP 410</t>
  </si>
  <si>
    <t>MISD AGRICULTURAL CENTER</t>
  </si>
  <si>
    <t>1851 MOCKINGBIRD LANE</t>
  </si>
  <si>
    <t>MISD AUXILIARY CENTER</t>
  </si>
  <si>
    <t>601 EAST AVENUE E</t>
  </si>
  <si>
    <t>MISD STADIUM</t>
  </si>
  <si>
    <t>1800S. 14TH ST</t>
  </si>
  <si>
    <t xml:space="preserve">Grand Prairie Data Center </t>
  </si>
  <si>
    <t>1950 N STEMMONS FWY</t>
  </si>
  <si>
    <t>75027</t>
  </si>
  <si>
    <t>Wood County Special Education SSA, Student Building</t>
  </si>
  <si>
    <t>1114 Goode</t>
  </si>
  <si>
    <t>Trinity Basin Preparatory Ledbetter Campus</t>
  </si>
  <si>
    <t>Texas Serenity Academy Missouri City Campus</t>
  </si>
  <si>
    <t>19506 VICKSBURG BLVD</t>
  </si>
  <si>
    <t>4961</t>
  </si>
  <si>
    <t>Facilities</t>
  </si>
  <si>
    <t xml:space="preserve">802 Gale St.  </t>
  </si>
  <si>
    <t>HARMONY SCIENCE ACADEMY - PLANO</t>
  </si>
  <si>
    <t>550 TALBERT DR</t>
  </si>
  <si>
    <t>TRANSPORTATION AND SUPPORT</t>
  </si>
  <si>
    <t>505 ORANGE STREET</t>
  </si>
  <si>
    <t>120 E. BOLIVAR</t>
  </si>
  <si>
    <t>270 N. MAIN STREET</t>
  </si>
  <si>
    <t xml:space="preserve">Rancho Sienna Elementary School </t>
  </si>
  <si>
    <t>751 BONNET BLVD</t>
  </si>
  <si>
    <t xml:space="preserve">Oaks Academy </t>
  </si>
  <si>
    <t>121 OLD SAN ANTONIO RD</t>
  </si>
  <si>
    <t>WHITNEY ALTERNATIVE SCHOOL</t>
  </si>
  <si>
    <t>1501 NORTH BRAZOS</t>
  </si>
  <si>
    <t>Katherine Johnson Stem Academy</t>
  </si>
  <si>
    <t>9315 JACK FINNEY BLVD</t>
  </si>
  <si>
    <t>1314 Hines Street</t>
  </si>
  <si>
    <t>MORA Elementary School</t>
  </si>
  <si>
    <t>1520 American Lotus</t>
  </si>
  <si>
    <t>KIPP Oak Cliff Academy</t>
  </si>
  <si>
    <t>PICKETT LEARNING CENTER</t>
  </si>
  <si>
    <t>1631 E Houston</t>
  </si>
  <si>
    <t xml:space="preserve">Central Administration Office </t>
  </si>
  <si>
    <t>631 Mill Street</t>
  </si>
  <si>
    <t>VERAMEDI ELEMENTARY SCHOOL</t>
  </si>
  <si>
    <t>2290 Oak Run Parkway</t>
  </si>
  <si>
    <t>New Braunfels</t>
  </si>
  <si>
    <t>VOSS FARMS ELEMENTARY SCHOOL</t>
  </si>
  <si>
    <t>2510 PAHMEYER RD</t>
  </si>
  <si>
    <t>NEW BRAUNFELS ISD - NEW ADMIN BUILDING</t>
  </si>
  <si>
    <t xml:space="preserve">1000 N WALNUT </t>
  </si>
  <si>
    <t>NISD Family Support Center</t>
  </si>
  <si>
    <t>5223 Blessing</t>
  </si>
  <si>
    <t>Cypress</t>
  </si>
  <si>
    <t>Tradition Elementary School</t>
  </si>
  <si>
    <t>St Hedwig</t>
  </si>
  <si>
    <t>Exchange Warehouse</t>
  </si>
  <si>
    <t>2108 Exchange Dr.</t>
  </si>
  <si>
    <t>Gateway Charter Elementary School</t>
  </si>
  <si>
    <t>6103 Houston School Road</t>
  </si>
  <si>
    <t xml:space="preserve">Spradley Elementary School </t>
  </si>
  <si>
    <t>11411 LEONA ST</t>
  </si>
  <si>
    <t xml:space="preserve">Boyer Elementary School </t>
  </si>
  <si>
    <t>1616 MONTGOMERY LN</t>
  </si>
  <si>
    <t>North Creek Elementary</t>
  </si>
  <si>
    <t>4401 Cypress Drive</t>
  </si>
  <si>
    <t>Fonwood Facility</t>
  </si>
  <si>
    <t>10719 Seneca St</t>
  </si>
  <si>
    <t>Gateway Charter Academy Middle School High School</t>
  </si>
  <si>
    <t>1015 E WHEATLAND RD</t>
  </si>
  <si>
    <t>5428</t>
  </si>
  <si>
    <t>LANNY FRAISER MIDDLE SCHOOL</t>
  </si>
  <si>
    <t>2250 W. SCYENE ROAD</t>
  </si>
  <si>
    <t>Region 20 Hines Ave</t>
  </si>
  <si>
    <t>1314 Hines Avenue</t>
  </si>
  <si>
    <t>McKamie Stadium</t>
  </si>
  <si>
    <t>205 South Lovers Lane</t>
  </si>
  <si>
    <t>1950 North Stemmons Freeway, Suite 1034</t>
  </si>
  <si>
    <t>75207</t>
  </si>
  <si>
    <t>1309 W I-10</t>
  </si>
  <si>
    <t>LEONARD ISD ADMIN BLDG</t>
  </si>
  <si>
    <t># 1 TIGER ALLEY</t>
  </si>
  <si>
    <t>MOZART SECONDARY</t>
  </si>
  <si>
    <t>155 E BUSINESS 83</t>
  </si>
  <si>
    <t>0026989418</t>
  </si>
  <si>
    <t>2101 W. Loop 340</t>
  </si>
  <si>
    <t>THE RHODES ADMINISTRATIVE BUILDING</t>
  </si>
  <si>
    <t>Kirbyville Transportation</t>
  </si>
  <si>
    <t>201 FM 82 E</t>
  </si>
  <si>
    <t>Kirbyville</t>
  </si>
  <si>
    <t>Kirbyville Maintenance Building</t>
  </si>
  <si>
    <t>206 East Lavielle St</t>
  </si>
  <si>
    <t>Kirbyville Disciplinary Alternative Education</t>
  </si>
  <si>
    <t>107 South Kellie</t>
  </si>
  <si>
    <t>TAFT DAEP</t>
  </si>
  <si>
    <t>Taft Maintenance</t>
  </si>
  <si>
    <t>Taft</t>
  </si>
  <si>
    <t>Texas Department of Information Resources</t>
  </si>
  <si>
    <t>0016083008</t>
  </si>
  <si>
    <t>300 W. 15th Street</t>
  </si>
  <si>
    <t>Suite 1300</t>
  </si>
  <si>
    <t> Austin</t>
  </si>
  <si>
    <t>Strength and Conditioning Center</t>
  </si>
  <si>
    <t>Technology Department</t>
  </si>
  <si>
    <t xml:space="preserve">112 S. 6th Street </t>
  </si>
  <si>
    <t>Gonzales Maintenance Dept</t>
  </si>
  <si>
    <t xml:space="preserve">Sealy Elementary </t>
  </si>
  <si>
    <t>723 FM 2187 RD</t>
  </si>
  <si>
    <t>0027913235</t>
  </si>
  <si>
    <t xml:space="preserve">1900 W. Schunior </t>
  </si>
  <si>
    <t>Carol Ann Bonds Multi-Purpose Bldg.</t>
  </si>
  <si>
    <t>PACES</t>
  </si>
  <si>
    <t>1005 N 7TH ST</t>
  </si>
  <si>
    <t>THE ACADEMY</t>
  </si>
  <si>
    <t>309 S BOIS D ARC ST</t>
  </si>
  <si>
    <t>4411 E. Dickson Ln</t>
  </si>
  <si>
    <t>Little Elm</t>
  </si>
  <si>
    <t>Forest Heights</t>
  </si>
  <si>
    <t>0027059997</t>
  </si>
  <si>
    <t>5538 Research Rd</t>
  </si>
  <si>
    <t>Irving Upper</t>
  </si>
  <si>
    <t>0027060011</t>
  </si>
  <si>
    <t>3520 World Cup Way</t>
  </si>
  <si>
    <t>Western Hills</t>
  </si>
  <si>
    <t>0027060029</t>
  </si>
  <si>
    <t>8702 Ingram Road</t>
  </si>
  <si>
    <t>KIPP Connect High School</t>
  </si>
  <si>
    <t>6700 Bellaire</t>
  </si>
  <si>
    <t>Stubblefield Learning Center</t>
  </si>
  <si>
    <t>502 COLLEGE DR</t>
  </si>
  <si>
    <t>TERRELL ISD - STADIUM</t>
  </si>
  <si>
    <t>100 WEST MOORE AVENUE</t>
  </si>
  <si>
    <t>Three Way High School</t>
  </si>
  <si>
    <t>Leo Adams Middle School</t>
  </si>
  <si>
    <t>1069 Eagle BLVD</t>
  </si>
  <si>
    <t>Haslet</t>
  </si>
  <si>
    <t xml:space="preserve">Excell </t>
  </si>
  <si>
    <t xml:space="preserve">13680 Socorro Road </t>
  </si>
  <si>
    <t xml:space="preserve">San Elizario </t>
  </si>
  <si>
    <t xml:space="preserve">El Paso </t>
  </si>
  <si>
    <t>SSOC</t>
  </si>
  <si>
    <t>200 N Herring Road</t>
  </si>
  <si>
    <t>Terrell ISD - Network Operations Center</t>
  </si>
  <si>
    <t>305 W COLLEGE ST</t>
  </si>
  <si>
    <t>Winters Administration Building</t>
  </si>
  <si>
    <t xml:space="preserve">603 N. Heights </t>
  </si>
  <si>
    <t>Winters</t>
  </si>
  <si>
    <t>Winters Agriculture Building - Heights Street</t>
  </si>
  <si>
    <t xml:space="preserve">Runnels </t>
  </si>
  <si>
    <t>Winters Agriculture Show Barn</t>
  </si>
  <si>
    <t xml:space="preserve">320 Highway 1770 </t>
  </si>
  <si>
    <t xml:space="preserve">Winters Agriculture Building - Poplar Street </t>
  </si>
  <si>
    <t xml:space="preserve">201 Poplar Street </t>
  </si>
  <si>
    <t>Winters Band Hall</t>
  </si>
  <si>
    <t xml:space="preserve">204 Jones Street </t>
  </si>
  <si>
    <t>Winters Bus Barn</t>
  </si>
  <si>
    <t xml:space="preserve">310 Highway 1770 </t>
  </si>
  <si>
    <t>Winters Elementary Yellow Gym</t>
  </si>
  <si>
    <t xml:space="preserve">911 N. Rogers  </t>
  </si>
  <si>
    <t>Winters ISD OLD GYMWeight Room</t>
  </si>
  <si>
    <t xml:space="preserve">806 N. Heights   </t>
  </si>
  <si>
    <t>Winters ISD Field House</t>
  </si>
  <si>
    <t xml:space="preserve">221 Highway 177  </t>
  </si>
  <si>
    <t>LISD - Dixon Sports Complex</t>
  </si>
  <si>
    <t>2800 Dixon Lane</t>
  </si>
  <si>
    <t>LISD - Eastside Aquatic Center</t>
  </si>
  <si>
    <t>5729 Memorial Drive</t>
  </si>
  <si>
    <t>The Colony</t>
  </si>
  <si>
    <t>LISD Eastside Data Center</t>
  </si>
  <si>
    <t>SW Corner of Intersection of Windhaven Road &amp; North Josey Lane</t>
  </si>
  <si>
    <t>Special Event Center</t>
  </si>
  <si>
    <t xml:space="preserve">300 East Jones Street   </t>
  </si>
  <si>
    <t xml:space="preserve">Winters ISD Home Economics Building </t>
  </si>
  <si>
    <t xml:space="preserve">712 Fannin Street  </t>
  </si>
  <si>
    <t xml:space="preserve">Winters ISD Maintenance </t>
  </si>
  <si>
    <t xml:space="preserve">708 Fannin Street    </t>
  </si>
  <si>
    <t>Preparatory for Early College High School</t>
  </si>
  <si>
    <t>8001 JETSTAR DRIVE, SUITE 100</t>
  </si>
  <si>
    <t>UPLIFT GRAND HIGH SCHOOL</t>
  </si>
  <si>
    <t>Leon ISD Technology Building</t>
  </si>
  <si>
    <t>12168 Hwy 79</t>
  </si>
  <si>
    <t>Jewett</t>
  </si>
  <si>
    <t xml:space="preserve">Leon ISD Maintenance Building </t>
  </si>
  <si>
    <t>Leon ISD Administration Building</t>
  </si>
  <si>
    <t>EVOLVE DATA CENTER</t>
  </si>
  <si>
    <t>1510 PRIME WEST PARKWAY</t>
  </si>
  <si>
    <t>HARMONY SCHOOL OF INNOVATION - GRAND PRAIRIE</t>
  </si>
  <si>
    <t>1441 Fish Creek Road</t>
  </si>
  <si>
    <t>MANOR ATHLETIC COMPLEX</t>
  </si>
  <si>
    <t>14832 FM 973</t>
  </si>
  <si>
    <t>New Pre-K Center</t>
  </si>
  <si>
    <t>600 E PARSONS ST</t>
  </si>
  <si>
    <t xml:space="preserve">Valley Mills Ag </t>
  </si>
  <si>
    <t xml:space="preserve">Valley Mills </t>
  </si>
  <si>
    <t>Brazos Success Academy</t>
  </si>
  <si>
    <t>Lake Jackson</t>
  </si>
  <si>
    <t>Tomball Star Academy</t>
  </si>
  <si>
    <t xml:space="preserve">William F Barnett Elementary </t>
  </si>
  <si>
    <t>11830 FM 1764 RD</t>
  </si>
  <si>
    <t>Lubbock Co JJAEP</t>
  </si>
  <si>
    <t>2025 N Akron Ave</t>
  </si>
  <si>
    <t xml:space="preserve">Lubbock </t>
  </si>
  <si>
    <t>Wilson Co JJAEP</t>
  </si>
  <si>
    <t>335 ALTERNATIVE LN</t>
  </si>
  <si>
    <t>NIXON SMILEY PACE</t>
  </si>
  <si>
    <t>ASMILEY</t>
  </si>
  <si>
    <t>Golden Rule- Wilmer</t>
  </si>
  <si>
    <t>520 N I-45</t>
  </si>
  <si>
    <t>Wilmer</t>
  </si>
  <si>
    <t>Houston T-Stem and Early College High School</t>
  </si>
  <si>
    <t>2950 BROADWAY ST</t>
  </si>
  <si>
    <t>Houston Stem and EC Middle School</t>
  </si>
  <si>
    <t>IDEA ROBINDALE ACADEMY</t>
  </si>
  <si>
    <t>3802 E RUBEN M TORRES BLVD</t>
  </si>
  <si>
    <t>IDEA ROBINDALE COLLEGE PREP</t>
  </si>
  <si>
    <t>IDEA LOS ENCINOS ACADEMY</t>
  </si>
  <si>
    <t>5400 S WARE ROAD</t>
  </si>
  <si>
    <t>IDEA LOS ENCINOS COLLEGE PREP</t>
  </si>
  <si>
    <t>IDEA BURKE ACADEMY</t>
  </si>
  <si>
    <t>10434 MARBACH ROAD</t>
  </si>
  <si>
    <t>IDEA BURKE COLLEGE PREP</t>
  </si>
  <si>
    <t>IDEA AUSTIN HEALTH PROFESSIONS ACADEMY</t>
  </si>
  <si>
    <t>5816 WILCAB ROAD</t>
  </si>
  <si>
    <t>IDEA AUSTIN HEALTH PROFESSIONS COLLEGE PREP</t>
  </si>
  <si>
    <t>IDEA PARMER PARK ACADEMY</t>
  </si>
  <si>
    <t>1438 E YAGER LANE</t>
  </si>
  <si>
    <t>IDEA PARMER PARK COLLEGE PREP</t>
  </si>
  <si>
    <t>IDEA MESA HILLS ACADEMY</t>
  </si>
  <si>
    <t>405 WALLEBERG</t>
  </si>
  <si>
    <t>IDEA MESA HILLS COLLEGE PREP</t>
  </si>
  <si>
    <t>IDEA RISE ACADEMY</t>
  </si>
  <si>
    <t>3000 S CHERRY LANE</t>
  </si>
  <si>
    <t>IDEA RISE COLLEGE PREP</t>
  </si>
  <si>
    <t xml:space="preserve">FORT WORTH </t>
  </si>
  <si>
    <t>IDEA ACHIEVE ACADEMY</t>
  </si>
  <si>
    <t>1900 THOMAS ROAD</t>
  </si>
  <si>
    <t>IDEA ACHIEVE COLLEGE PREP</t>
  </si>
  <si>
    <t>ES 51</t>
  </si>
  <si>
    <t>11770 W Aliana Trace Drive</t>
  </si>
  <si>
    <t>Dr. Sarah Jandrucko Academy for Early Learners</t>
  </si>
  <si>
    <t>7811 S. Collins</t>
  </si>
  <si>
    <t>Morton schools</t>
  </si>
  <si>
    <t>NEISD  PK4SA</t>
  </si>
  <si>
    <t>Paducah Schools</t>
  </si>
  <si>
    <t>810 Goodwin</t>
  </si>
  <si>
    <t>Paducah</t>
  </si>
  <si>
    <t>Cottle</t>
  </si>
  <si>
    <t>Del Rio Early College HS</t>
  </si>
  <si>
    <t>Ore City</t>
  </si>
  <si>
    <t>Williamson County JJAEP</t>
  </si>
  <si>
    <t>Premier High School of Texarkana</t>
  </si>
  <si>
    <t>3448 SUMMERHILL RD</t>
  </si>
  <si>
    <t>Premier High School of San Antonio West</t>
  </si>
  <si>
    <t>6218 NW LOOP 410</t>
  </si>
  <si>
    <t>Hempstead Alternative Learning Center</t>
  </si>
  <si>
    <t xml:space="preserve">740 6th Street   </t>
  </si>
  <si>
    <t>Hempstead</t>
  </si>
  <si>
    <t>PSP CENTRAL OFFICE</t>
  </si>
  <si>
    <t>603 S MAIN</t>
  </si>
  <si>
    <t>Sugarland</t>
  </si>
  <si>
    <t>Mart Jr.Sr. High School</t>
  </si>
  <si>
    <t>Juvenile Justice Alternative Education Program</t>
  </si>
  <si>
    <t>MECHANICS SHOP STORAGE</t>
  </si>
  <si>
    <t>710 EAST KIMBROUGH</t>
  </si>
  <si>
    <t>MESQUITE EMPLOYEE HEALTH</t>
  </si>
  <si>
    <t>300 WEST KEARNY STREET</t>
  </si>
  <si>
    <t>E. H. HANBY STADIUM</t>
  </si>
  <si>
    <t>410 EAST DAVIS STREET</t>
  </si>
  <si>
    <t>BERRY MS STADIUM</t>
  </si>
  <si>
    <t>AC NEW STADIUM</t>
  </si>
  <si>
    <t>Career and College Academy</t>
  </si>
  <si>
    <t>2301 S John King Blvd</t>
  </si>
  <si>
    <t>RODRIGUEZ ELEMENTARY</t>
  </si>
  <si>
    <t>1481 Esplanade Pkwy</t>
  </si>
  <si>
    <t>Moody ISD Instructional Annex</t>
  </si>
  <si>
    <t>103A CORA LEE LN</t>
  </si>
  <si>
    <t>School of Sciecne and Technology Corpus Christi High</t>
  </si>
  <si>
    <t>6609 Evans Rd</t>
  </si>
  <si>
    <t>Corpus christi</t>
  </si>
  <si>
    <t xml:space="preserve"> San Antonio</t>
  </si>
  <si>
    <t>Science and Technology - Northwest</t>
  </si>
  <si>
    <t>12042 CULEBRA RD</t>
  </si>
  <si>
    <t>School of Science and Technology - SUGARLAND</t>
  </si>
  <si>
    <t>10007 CLODINE RD</t>
  </si>
  <si>
    <t>TC Wilemon Elementary School</t>
  </si>
  <si>
    <t>Coleman Junior High School</t>
  </si>
  <si>
    <t>NEWMAN INTERNATIONAL ACADEMY AT PIONEER</t>
  </si>
  <si>
    <t>1111 Gibbins Rd</t>
  </si>
  <si>
    <t>Leon ISD Maintenance Storage Building</t>
  </si>
  <si>
    <t>Leon ISD Softball Field</t>
  </si>
  <si>
    <t xml:space="preserve">Leon     </t>
  </si>
  <si>
    <t>Leon ISD Bus Barn</t>
  </si>
  <si>
    <t>Leon ISD Field Maintenance Building</t>
  </si>
  <si>
    <t>Leon ISD Football Field</t>
  </si>
  <si>
    <t>Leon ISD Baseball Field</t>
  </si>
  <si>
    <t>NEWMAN INTERNATIONAL ACADEMY AT GIBBINS</t>
  </si>
  <si>
    <t>Turner Prekindergarten Academy</t>
  </si>
  <si>
    <t>1614 N. Getzendaner Street</t>
  </si>
  <si>
    <t>BROOKWOOD FOREST ELEMENTARY SCHOOL</t>
  </si>
  <si>
    <t>25545 Sorters Rd.</t>
  </si>
  <si>
    <t>1700 GRAHAM RD</t>
  </si>
  <si>
    <t>College Station Middle School</t>
  </si>
  <si>
    <t>Rosebud-Lott Elementary</t>
  </si>
  <si>
    <t>1813 US HIGHWAY 77</t>
  </si>
  <si>
    <t>Howe ISD - Administration Building</t>
  </si>
  <si>
    <t>105 W. Tutt Street</t>
  </si>
  <si>
    <t>Howe</t>
  </si>
  <si>
    <t>717 E Colorado St</t>
  </si>
  <si>
    <t>Pearsall</t>
  </si>
  <si>
    <t>Valor South Austin</t>
  </si>
  <si>
    <t>Valor Texas Education Foundation</t>
  </si>
  <si>
    <t>0027212869</t>
  </si>
  <si>
    <t>San Antonio Home Office</t>
  </si>
  <si>
    <t>824 Broadway Street Suite 101</t>
  </si>
  <si>
    <t>Nacogdoches Administration Building</t>
  </si>
  <si>
    <t>420 Shawnee Street</t>
  </si>
  <si>
    <t>Nacogdoches ISD Transportation</t>
  </si>
  <si>
    <t>3613 NE Stallings</t>
  </si>
  <si>
    <t>Nacogdoches ISD Plant Services</t>
  </si>
  <si>
    <t>1800 Douglass Road</t>
  </si>
  <si>
    <t>Nacogdoches ISD Shipping &amp; Receiving</t>
  </si>
  <si>
    <t>203 West Cox Street</t>
  </si>
  <si>
    <t>Nacogdoches ISD Special Education</t>
  </si>
  <si>
    <t>421 North Fredonia St</t>
  </si>
  <si>
    <t>Nacogdoches ISD Student Nutrition</t>
  </si>
  <si>
    <t>302 Hughes St</t>
  </si>
  <si>
    <t>UPLIFT ASCEND PREPARATORY</t>
  </si>
  <si>
    <t>3300 Turf Paradise Pkwy</t>
  </si>
  <si>
    <t>Lumberton ISD Information Technology Building</t>
  </si>
  <si>
    <t>141 Raider Ln</t>
  </si>
  <si>
    <t xml:space="preserve">Lumberton </t>
  </si>
  <si>
    <t>GREGORY-PORTLAND ISD Food Department</t>
  </si>
  <si>
    <t>200 Fulton st</t>
  </si>
  <si>
    <t>Lumberton Central Office</t>
  </si>
  <si>
    <t>121 South Maine</t>
  </si>
  <si>
    <t>Lumberton</t>
  </si>
  <si>
    <t>Lumberton Maintenance</t>
  </si>
  <si>
    <t>1170 S Maine</t>
  </si>
  <si>
    <t>Lumberton Transportation</t>
  </si>
  <si>
    <t>145 Raider Lane</t>
  </si>
  <si>
    <t>MCD District Offices</t>
  </si>
  <si>
    <t>216 E. Blanco Road</t>
  </si>
  <si>
    <t>Boerne</t>
  </si>
  <si>
    <t>68006</t>
  </si>
  <si>
    <t>3703 Templeton St</t>
  </si>
  <si>
    <t>George Wagoner Middle School</t>
  </si>
  <si>
    <t>0027318948</t>
  </si>
  <si>
    <t xml:space="preserve">1621 Rockride Ln </t>
  </si>
  <si>
    <t>234 Friendship Lane</t>
  </si>
  <si>
    <t>Fredericksburg</t>
  </si>
  <si>
    <t>119 Hollmig Lane</t>
  </si>
  <si>
    <t xml:space="preserve">HIGH SCHOOL FOR THE PERFORMING AND VISUAL ARTS  </t>
  </si>
  <si>
    <t>790 AUSTIN ST</t>
  </si>
  <si>
    <t>BakerRipley Administration</t>
  </si>
  <si>
    <t>4450-4520 Harrisburg Boulevard</t>
  </si>
  <si>
    <t xml:space="preserve">Varnet School South East </t>
  </si>
  <si>
    <t xml:space="preserve">12707 Cullen Boulevard </t>
  </si>
  <si>
    <t>Don Carter Elementary</t>
  </si>
  <si>
    <t>8500 A Meyers Rd</t>
  </si>
  <si>
    <t>Washington</t>
  </si>
  <si>
    <t>Ore City ISD Library</t>
  </si>
  <si>
    <t>Ore City Bus Barn</t>
  </si>
  <si>
    <t>High School Field House</t>
  </si>
  <si>
    <t>Vernon ISD DAEP</t>
  </si>
  <si>
    <t>2211 London Street</t>
  </si>
  <si>
    <t>Vernon</t>
  </si>
  <si>
    <t>Wilbarger</t>
  </si>
  <si>
    <t>Vernon ISD Transportation</t>
  </si>
  <si>
    <t>1401 Main Street</t>
  </si>
  <si>
    <t>Vernon ISD Administration</t>
  </si>
  <si>
    <t>1713 Wilbarger</t>
  </si>
  <si>
    <t>Whitehouse ISD Data Center</t>
  </si>
  <si>
    <t>108 A Wildcat Dr</t>
  </si>
  <si>
    <t>Arlington Administrative Annex 2</t>
  </si>
  <si>
    <t>Olga Leonard Elementary</t>
  </si>
  <si>
    <t>0027487628</t>
  </si>
  <si>
    <t>2602 Winchester Ranch Trail</t>
  </si>
  <si>
    <t>Odessa</t>
  </si>
  <si>
    <t>La Grange Administration Building</t>
  </si>
  <si>
    <t>560 North Monroe</t>
  </si>
  <si>
    <t xml:space="preserve"> La Grange</t>
  </si>
  <si>
    <t>La Grange Special Education Building</t>
  </si>
  <si>
    <t xml:space="preserve">708 East Travis Street </t>
  </si>
  <si>
    <t>La Grange</t>
  </si>
  <si>
    <t>La Grange Maintenance Facility</t>
  </si>
  <si>
    <t>420 South Reynolds Street</t>
  </si>
  <si>
    <t>La Grange Transportation Facility</t>
  </si>
  <si>
    <t xml:space="preserve">815 South Vail Street </t>
  </si>
  <si>
    <t>Oak Point</t>
  </si>
  <si>
    <t>Keenan Elementary School</t>
  </si>
  <si>
    <t>19180 Keenan Cutoff</t>
  </si>
  <si>
    <t>Oak Hills Junior High School</t>
  </si>
  <si>
    <t>19190 Keenana Cutoff</t>
  </si>
  <si>
    <t>Lake Creek High School</t>
  </si>
  <si>
    <t>20639 FM 2854</t>
  </si>
  <si>
    <t>Westland Bunker</t>
  </si>
  <si>
    <t>552 Club Dr.</t>
  </si>
  <si>
    <t>MALALA YOUSAFZAI</t>
  </si>
  <si>
    <t>Lizzie Curtis Elementary</t>
  </si>
  <si>
    <t>9640 Belle Prairie Trail</t>
  </si>
  <si>
    <t>Granbury</t>
  </si>
  <si>
    <t>HISD Gordon Facility</t>
  </si>
  <si>
    <t>6300 Ave B</t>
  </si>
  <si>
    <t>HISD North Forest Facility</t>
  </si>
  <si>
    <t>10725 Mesa Dr.</t>
  </si>
  <si>
    <t>STUDENT ASSESSMENT FACILITY</t>
  </si>
  <si>
    <t>1808 SAMPSON</t>
  </si>
  <si>
    <t>Faith Family Academy Service Center</t>
  </si>
  <si>
    <t>1620 Falcon Drive</t>
  </si>
  <si>
    <t>Rhoads Facility</t>
  </si>
  <si>
    <t>4108 Brisbane</t>
  </si>
  <si>
    <t>Terrell ISD Excel Center</t>
  </si>
  <si>
    <t xml:space="preserve">1251 Colquitt Rd </t>
  </si>
  <si>
    <t xml:space="preserve">Kaufman County </t>
  </si>
  <si>
    <t>ROARK EARLY EDUCATION CENTER</t>
  </si>
  <si>
    <t>606 N Campbell</t>
  </si>
  <si>
    <t>Furr Elementary School</t>
  </si>
  <si>
    <t>551 S BLUESTEM DR</t>
  </si>
  <si>
    <t>75072</t>
  </si>
  <si>
    <t xml:space="preserve">Stuber Elementary School </t>
  </si>
  <si>
    <t>721 VILLAGE PARK LN</t>
  </si>
  <si>
    <t>Prosper ISD - Natatorium</t>
  </si>
  <si>
    <t>1851 Stadium Drive</t>
  </si>
  <si>
    <t>Prosper ISD - Stadium</t>
  </si>
  <si>
    <t>2000 Stadium Drive</t>
  </si>
  <si>
    <t>Hays Middle School</t>
  </si>
  <si>
    <t>14441 HILLCREST RD</t>
  </si>
  <si>
    <t>10711 Kipp Way</t>
  </si>
  <si>
    <t>Groesbeck ISD DAEP</t>
  </si>
  <si>
    <t>1202 N. Ellis</t>
  </si>
  <si>
    <t xml:space="preserve">Groesbeck   </t>
  </si>
  <si>
    <t>Brownwood</t>
  </si>
  <si>
    <t>SWISD Distribution Office</t>
  </si>
  <si>
    <t>7314 Old Pearsall Rd</t>
  </si>
  <si>
    <t>SWISD Administration</t>
  </si>
  <si>
    <t>TRINITY CHARTER SCHOOLS -  AMARILLO</t>
  </si>
  <si>
    <t>4655 S FM 1258</t>
  </si>
  <si>
    <t>TRINITY CHARTER SCHOOLS -  BLUE BONNET HAVEN</t>
  </si>
  <si>
    <t>4150 HIGHWAY 36</t>
  </si>
  <si>
    <t>JOE ADAMS JUNIOR HIGH</t>
  </si>
  <si>
    <t>4141 Cross Creek Bend Ln</t>
  </si>
  <si>
    <t>High School #9</t>
  </si>
  <si>
    <t>27500 Fulshear Bend Dr</t>
  </si>
  <si>
    <t>Elementary School #43</t>
  </si>
  <si>
    <t xml:space="preserve">Katy Hockley Cutoff </t>
  </si>
  <si>
    <t>and FM 529</t>
  </si>
  <si>
    <t>Presidio ISD Bus Barn</t>
  </si>
  <si>
    <t>401 Dod Ave.</t>
  </si>
  <si>
    <t>Presidio ISD Administration Building</t>
  </si>
  <si>
    <t>701 Market St</t>
  </si>
  <si>
    <t>Presidio ISD Maintenance</t>
  </si>
  <si>
    <t>701 Market St.</t>
  </si>
  <si>
    <t>TRINITY CHARTER SCHOOLS -  FREEDOM PLACE</t>
  </si>
  <si>
    <t>2929 FM 2920</t>
  </si>
  <si>
    <t>Farwell Ag Building</t>
  </si>
  <si>
    <t>805 Ave G</t>
  </si>
  <si>
    <t>Farwell</t>
  </si>
  <si>
    <t>Farwell Field House</t>
  </si>
  <si>
    <t xml:space="preserve">605 Ave H </t>
  </si>
  <si>
    <t>NEW Sheldon High School</t>
  </si>
  <si>
    <t>1143 A East Sam Houston Parkway North</t>
  </si>
  <si>
    <t>Sheldon High School Stadium</t>
  </si>
  <si>
    <t>0027924844</t>
  </si>
  <si>
    <t>2811 La Force Blvd</t>
  </si>
  <si>
    <t xml:space="preserve">Midland County </t>
  </si>
  <si>
    <t xml:space="preserve"> Premier High School of San Angelo</t>
  </si>
  <si>
    <t>4102 SUNSET DR</t>
  </si>
  <si>
    <t xml:space="preserve">Classical Academy Permian Basin </t>
  </si>
  <si>
    <t>4320 W ILLINOIS AVE STE A</t>
  </si>
  <si>
    <t>Founders Classical Academy of Frisco</t>
  </si>
  <si>
    <t>10710 FRISCO ST</t>
  </si>
  <si>
    <t xml:space="preserve"> Founders Classical Academy of Flower Mound</t>
  </si>
  <si>
    <t>4901 Cross Timbers Road</t>
  </si>
  <si>
    <t>Baytown Head Start</t>
  </si>
  <si>
    <t>317 MASSEY TOMPKINS RD</t>
  </si>
  <si>
    <t>Sherman ISD Middle School on Lamar</t>
  </si>
  <si>
    <t xml:space="preserve"> 2201 E Lamar Street</t>
  </si>
  <si>
    <t>Sherman ISD Administration</t>
  </si>
  <si>
    <t xml:space="preserve"> 2701 Loy Lake Road</t>
  </si>
  <si>
    <t>0028532596</t>
  </si>
  <si>
    <t>8225 Bruton Rd</t>
  </si>
  <si>
    <t xml:space="preserve">Groesbeck ISD Field House </t>
  </si>
  <si>
    <t xml:space="preserve">1202 N Ellis St. </t>
  </si>
  <si>
    <t xml:space="preserve">Groesbeck </t>
  </si>
  <si>
    <t>Groesbeck ISD Support Services</t>
  </si>
  <si>
    <t xml:space="preserve">604 S. Ellis Street </t>
  </si>
  <si>
    <t>Groesbeck ISD Culinary Arts</t>
  </si>
  <si>
    <t xml:space="preserve">302 Elwood-Enge St. </t>
  </si>
  <si>
    <t>Santa Maria DAEP</t>
  </si>
  <si>
    <t xml:space="preserve">811 E. Pike </t>
  </si>
  <si>
    <t xml:space="preserve">Weslaco </t>
  </si>
  <si>
    <t>Santa Maria JJAEP</t>
  </si>
  <si>
    <t>11119 Old Military Hwy 281</t>
  </si>
  <si>
    <t>ESC 18  Austin Office  Texas Center for Educator Excellence</t>
  </si>
  <si>
    <t xml:space="preserve">Region 18 ESA </t>
  </si>
  <si>
    <t>4301 Westbank Drive</t>
  </si>
  <si>
    <t>Building B, Suite 110</t>
  </si>
  <si>
    <t xml:space="preserve"> Mineral Wells ISD Transportation</t>
  </si>
  <si>
    <t>996 CROSS POST RD</t>
  </si>
  <si>
    <t>Region 11 New Technology building</t>
  </si>
  <si>
    <t>1501 S Cherry Lane</t>
  </si>
  <si>
    <t>White Settlement</t>
  </si>
  <si>
    <t>0027987544</t>
  </si>
  <si>
    <t xml:space="preserve">209 North Water Street  </t>
  </si>
  <si>
    <t>Red Oak ISD Staff Development Center</t>
  </si>
  <si>
    <t>200 Live Oak Street</t>
  </si>
  <si>
    <t>Red Oak,</t>
  </si>
  <si>
    <t xml:space="preserve">Ellis </t>
  </si>
  <si>
    <t>Great Hearts Academies Live Oak</t>
  </si>
  <si>
    <t>7653 North Loop 1604 East</t>
  </si>
  <si>
    <t>La Marque Elementary - Temporary Campus</t>
  </si>
  <si>
    <t>1641 Magnolia Drive</t>
  </si>
  <si>
    <t xml:space="preserve">La Marque </t>
  </si>
  <si>
    <t>La Marque Primary - Temporary Campus</t>
  </si>
  <si>
    <t>La Marque</t>
  </si>
  <si>
    <t>La Marque Middle School - Temporary Campus</t>
  </si>
  <si>
    <t>397 Duroux</t>
  </si>
  <si>
    <t>Margaret Fischer Davis Elementary School</t>
  </si>
  <si>
    <t>2800 Galleria Oaks</t>
  </si>
  <si>
    <t>Pleasant Grove Career and Technology Center</t>
  </si>
  <si>
    <t>6500 Pleasant Grove Road</t>
  </si>
  <si>
    <t xml:space="preserve">Sheldon Lake Elementary </t>
  </si>
  <si>
    <t>13002 Sheldon Community Dr</t>
  </si>
  <si>
    <t>Argyle West Elementary</t>
  </si>
  <si>
    <t>1741 Old Justin Rd</t>
  </si>
  <si>
    <t>Life School Carrollton</t>
  </si>
  <si>
    <t>2660 E. Trinity Mills Rd</t>
  </si>
  <si>
    <t>Carrrollton</t>
  </si>
  <si>
    <t xml:space="preserve">Stafford Middle School (New) </t>
  </si>
  <si>
    <t>1424 Constitution Ave.</t>
  </si>
  <si>
    <t>Ft. Bend County</t>
  </si>
  <si>
    <t>Liberty Administration</t>
  </si>
  <si>
    <t>1600 Grand Ave</t>
  </si>
  <si>
    <t>Liberty NEW Transportation Office</t>
  </si>
  <si>
    <t>2519 Jefferson Drive</t>
  </si>
  <si>
    <t>Liberty Transportation Office</t>
  </si>
  <si>
    <t>902 Bowie</t>
  </si>
  <si>
    <t xml:space="preserve">CACTUS TRAIL ELEMENTARY </t>
  </si>
  <si>
    <t>14701 RALPH SEITSINGER</t>
  </si>
  <si>
    <t>2265</t>
  </si>
  <si>
    <t>Ore City ISD Band Hall</t>
  </si>
  <si>
    <t>Stafford Administration (NIF-New)</t>
  </si>
  <si>
    <t>1633 Staffordshire Rd.</t>
  </si>
  <si>
    <t>City of Dallas Consortium</t>
  </si>
  <si>
    <t>0013157029</t>
  </si>
  <si>
    <t>0028049088</t>
  </si>
  <si>
    <t>615 W Missouri Ave</t>
  </si>
  <si>
    <t>Bee Cave Middle School</t>
  </si>
  <si>
    <t>5400 Vail Divide</t>
  </si>
  <si>
    <t>TCCSE Early College HS at Timberview</t>
  </si>
  <si>
    <t>7700 S Watson Rd</t>
  </si>
  <si>
    <t>Tarrant Co JJAEP</t>
  </si>
  <si>
    <t>902 E Broad ST</t>
  </si>
  <si>
    <t>Mansfield</t>
  </si>
  <si>
    <t>Links Academy</t>
  </si>
  <si>
    <t>401 Bruce Rd</t>
  </si>
  <si>
    <t>ANNEX FACILITY</t>
  </si>
  <si>
    <t>906 AVENUE T</t>
  </si>
  <si>
    <t>Lufkin ISD Department of Instruction</t>
  </si>
  <si>
    <t>701 N. 1st Street</t>
  </si>
  <si>
    <t>Wink-Loving ISD - Music Auditorium</t>
  </si>
  <si>
    <t>200 N. Rosey Dodd Avenue</t>
  </si>
  <si>
    <t>Wink</t>
  </si>
  <si>
    <t>Wink-Loving ISD - Cafeteria</t>
  </si>
  <si>
    <t>Wink-Loving ISD - Administration Building</t>
  </si>
  <si>
    <t>200 N. Rosey Dodd Avenue, PO BOX 637</t>
  </si>
  <si>
    <t>Great Hearts Academies Lakeside</t>
  </si>
  <si>
    <t>7633 Harris Parkway</t>
  </si>
  <si>
    <t>Beeville</t>
  </si>
  <si>
    <t>Panhandle</t>
  </si>
  <si>
    <t>Transportation and Maintenance Building</t>
  </si>
  <si>
    <t>1220 HWY 207</t>
  </si>
  <si>
    <t>Harmony Science Academy - Cypress</t>
  </si>
  <si>
    <t>7047 Greenhouse Road</t>
  </si>
  <si>
    <t>Annex</t>
  </si>
  <si>
    <t>106 Wildcat Drive</t>
  </si>
  <si>
    <t xml:space="preserve">Smith </t>
  </si>
  <si>
    <t>1200 Eagle Drive</t>
  </si>
  <si>
    <t>Decatur</t>
  </si>
  <si>
    <t>Maintenance  Armory Building</t>
  </si>
  <si>
    <t>606 Avenue C</t>
  </si>
  <si>
    <t>Port Neches</t>
  </si>
  <si>
    <t>3101 Spring Hill Road</t>
  </si>
  <si>
    <t>172 Badger Lane</t>
  </si>
  <si>
    <t xml:space="preserve">Pine Street Data Center </t>
  </si>
  <si>
    <t xml:space="preserve">1915 Pine Street </t>
  </si>
  <si>
    <t xml:space="preserve">Bowie </t>
  </si>
  <si>
    <t xml:space="preserve">Primary NOC  </t>
  </si>
  <si>
    <t xml:space="preserve">410 Westlawn Dr  </t>
  </si>
  <si>
    <t>Lancaster Desoto HS</t>
  </si>
  <si>
    <t>901 N Polk St</t>
  </si>
  <si>
    <t xml:space="preserve"> Ste 101</t>
  </si>
  <si>
    <t>Desoto</t>
  </si>
  <si>
    <t>Houston Windmill Lakes Orem HS</t>
  </si>
  <si>
    <t>9901 Windmill Lakes Blvd</t>
  </si>
  <si>
    <t>Mid Valley Academy Charter High School-Brownsville</t>
  </si>
  <si>
    <t>944 E. Los Ebanos Blvd</t>
  </si>
  <si>
    <t>Tioga High School</t>
  </si>
  <si>
    <t>855 McKnight Road</t>
  </si>
  <si>
    <t>Tioga</t>
  </si>
  <si>
    <t>Pflugerville</t>
  </si>
  <si>
    <t>CAST Med</t>
  </si>
  <si>
    <t>2601 Louis Bauer Dr</t>
  </si>
  <si>
    <t>FacilitiesOperations</t>
  </si>
  <si>
    <t>3031 W Interstate 10</t>
  </si>
  <si>
    <t>TRINITY CHARTER SCHOOLS - FORT WORTH</t>
  </si>
  <si>
    <t>3001 GRAYSON STREET</t>
  </si>
  <si>
    <t>IDEA TOROS</t>
  </si>
  <si>
    <t>3300 E TEXAS RD</t>
  </si>
  <si>
    <t>IDEA HIDDEN MEADOW ACADEMY</t>
  </si>
  <si>
    <t>10138 CULEBRA RD</t>
  </si>
  <si>
    <t>IDEA ROUND ROCK TECH ACADEMY</t>
  </si>
  <si>
    <t>3301 Greenlawn Blvd</t>
  </si>
  <si>
    <t>IDEA CONVERSE ACADEMY</t>
  </si>
  <si>
    <t>5490 FM 1516</t>
  </si>
  <si>
    <t>IDEA PALMVIEW ACADEMY</t>
  </si>
  <si>
    <t>4100 N SCHUERBACH ROAD</t>
  </si>
  <si>
    <t>IDEA HARLINGEN ACADEMY</t>
  </si>
  <si>
    <t>24240 CHESTER PARK RD</t>
  </si>
  <si>
    <t>IDEA SPORTS PARK ACADEMY</t>
  </si>
  <si>
    <t>1000 Sports Park Blvd</t>
  </si>
  <si>
    <t>IDEA HORIZON VISTA ACADEMY</t>
  </si>
  <si>
    <t>201 HORIZON CROSSING St</t>
  </si>
  <si>
    <t>IDEA SPEARS ACADEMY</t>
  </si>
  <si>
    <t>2010 SPEARS RD</t>
  </si>
  <si>
    <t>IDEA HARDY ACADEMY</t>
  </si>
  <si>
    <t>1930 LITTLE YORK RD</t>
  </si>
  <si>
    <t>IDEA EDGECLIFF ACADEMY</t>
  </si>
  <si>
    <t>1640 Altamesa Blvd</t>
  </si>
  <si>
    <t>IDEA ROUND ROCK TECH COLLEGE PREPARATORY</t>
  </si>
  <si>
    <t>IDEA HIDDEN MEADOW COLLEGE PREPARATORY</t>
  </si>
  <si>
    <t>IDEA CONVERSE PREPARATORY</t>
  </si>
  <si>
    <t>IDEA PALMVIEW COLLEGE PREP</t>
  </si>
  <si>
    <t>4100 N SCHUERBACH RD</t>
  </si>
  <si>
    <t>IDEA HARLINGEN COLLEGE PREPARATORY</t>
  </si>
  <si>
    <t>IDEA SPORTS PARK COLLEGE PREP</t>
  </si>
  <si>
    <t>1000 SPORTS PARK BLVD</t>
  </si>
  <si>
    <t>IDEA HORIZON VISTA COLLEGE PREPARATORY</t>
  </si>
  <si>
    <t>201 HORIZON CROSSING ST</t>
  </si>
  <si>
    <t>IDEA SPEARS COLLEGE PREPARATORY</t>
  </si>
  <si>
    <t>IDEA HARDY COLLEGE PREP</t>
  </si>
  <si>
    <t>IDEA EDGECLIFF COLLEGE PREP</t>
  </si>
  <si>
    <t xml:space="preserve"> FORT WORTH</t>
  </si>
  <si>
    <t>ACHIEVE EARLY COLLEGE HIGH SCHOOL</t>
  </si>
  <si>
    <t>1601 N 27TH STREET</t>
  </si>
  <si>
    <t>VEGA ELEMENTARY SCHOOL</t>
  </si>
  <si>
    <t>200 Longhorn Drive</t>
  </si>
  <si>
    <t>Vega</t>
  </si>
  <si>
    <t>PTAA Mesquite Elementary Campus K-5</t>
  </si>
  <si>
    <t>1412 S. Belt line Rd</t>
  </si>
  <si>
    <t>PTAA Royse City Elementary Campus K-5</t>
  </si>
  <si>
    <t xml:space="preserve">3200 FM 548 S </t>
  </si>
  <si>
    <t>Royse City</t>
  </si>
  <si>
    <t>KIPP Journey Elementary School</t>
  </si>
  <si>
    <t>KIPP Journey Middle School</t>
  </si>
  <si>
    <t xml:space="preserve"> 10711 Kipp Way</t>
  </si>
  <si>
    <t>Melissa Ridge Special Needs Department</t>
  </si>
  <si>
    <t>DOGWOOD ELEMENTARY SCHOOL</t>
  </si>
  <si>
    <t>600 DOGWOOD LANE</t>
  </si>
  <si>
    <t>CANEY</t>
  </si>
  <si>
    <t>Leander Extended Opportunity</t>
  </si>
  <si>
    <t>300 S W Dr</t>
  </si>
  <si>
    <t>Bear Branch Intermediate</t>
  </si>
  <si>
    <t>8040 Ken Lake Dr</t>
  </si>
  <si>
    <t>Magnolia</t>
  </si>
  <si>
    <t xml:space="preserve">Magnolia Intermediate </t>
  </si>
  <si>
    <t>31164 Nichols Sawmill Rd</t>
  </si>
  <si>
    <t>Cameron CO JJAEP</t>
  </si>
  <si>
    <t>1409 E HARRISON ST</t>
  </si>
  <si>
    <t>7129</t>
  </si>
  <si>
    <t>TESTING DEPARTMENT</t>
  </si>
  <si>
    <t>520 S 23rd Street</t>
  </si>
  <si>
    <t>Evins Regional Juvenile Center</t>
  </si>
  <si>
    <t>3801 E. Monte Cristo Road</t>
  </si>
  <si>
    <t xml:space="preserve">Giddings State School </t>
  </si>
  <si>
    <t xml:space="preserve">2261 James Turman Rd. P.O. Box 600 </t>
  </si>
  <si>
    <t xml:space="preserve">Giddings </t>
  </si>
  <si>
    <t xml:space="preserve">McLennan Residential Treatment Center </t>
  </si>
  <si>
    <t xml:space="preserve">116 Burleson </t>
  </si>
  <si>
    <t>Road Mart</t>
  </si>
  <si>
    <t>Ron Jackson State Juvenile Correctional Complex</t>
  </si>
  <si>
    <t xml:space="preserve">611 FM 3254 </t>
  </si>
  <si>
    <t xml:space="preserve"> Transportation Building</t>
  </si>
  <si>
    <t>797 N. KEATON SANGER</t>
  </si>
  <si>
    <t>Promesa College Prep Brownsville</t>
  </si>
  <si>
    <t>1944 E Alton Gloor Blvd</t>
  </si>
  <si>
    <t>Promesa College Prep West Corpus Christi</t>
  </si>
  <si>
    <t>3102 Baldwin Blvd</t>
  </si>
  <si>
    <t>Larkspur Elementary</t>
  </si>
  <si>
    <t>424 Rusk Bluff</t>
  </si>
  <si>
    <t xml:space="preserve"> Leander</t>
  </si>
  <si>
    <t xml:space="preserve">SOUTHARD MIDDLE SCHOOL </t>
  </si>
  <si>
    <t>455 MONTE CARLO BLVD</t>
  </si>
  <si>
    <t xml:space="preserve">LOWE ELEMENTARY SCHOOL </t>
  </si>
  <si>
    <t>450 BEAUCHAMP BLVD</t>
  </si>
  <si>
    <t>1850 White Settlement Rd</t>
  </si>
  <si>
    <t>500 W LOOP 250 N MIDLAND</t>
  </si>
  <si>
    <t>Shepherd ISD Transportation &amp; Facilities</t>
  </si>
  <si>
    <t>10351 Highway 150</t>
  </si>
  <si>
    <t>Van ISD Administation</t>
  </si>
  <si>
    <t>549 E. Texas St</t>
  </si>
  <si>
    <t>Van ISD Tranportation</t>
  </si>
  <si>
    <t>Van ISD Innovation Hut</t>
  </si>
  <si>
    <t>250N Pecan St</t>
  </si>
  <si>
    <t>1401 N. 6th Street</t>
  </si>
  <si>
    <t>Ballinger</t>
  </si>
  <si>
    <t>100 Championship Drive</t>
  </si>
  <si>
    <t>Liberty Hill</t>
  </si>
  <si>
    <t>Old Salinas</t>
  </si>
  <si>
    <t>1000 Century Drive West</t>
  </si>
  <si>
    <t>Elias Herrera Middle School</t>
  </si>
  <si>
    <t>8800 McPherson RD</t>
  </si>
  <si>
    <t>802 Conda Avenue</t>
  </si>
  <si>
    <t>Special Education Offices</t>
  </si>
  <si>
    <t>308 N. 8th</t>
  </si>
  <si>
    <t>Stadium</t>
  </si>
  <si>
    <t>1000 Broad Avenue</t>
  </si>
  <si>
    <t>Maintenance Bldg</t>
  </si>
  <si>
    <t>Crosson Ave</t>
  </si>
  <si>
    <t>1300 FM 2089</t>
  </si>
  <si>
    <t xml:space="preserve"> Rusk County</t>
  </si>
  <si>
    <t>Grape Creek Middle School</t>
  </si>
  <si>
    <t>9633 Grape Creek Rd</t>
  </si>
  <si>
    <t>Moe and Gene Johnson High School</t>
  </si>
  <si>
    <t>4260 Ranch Rd 967 Buda, Tx 78610</t>
  </si>
  <si>
    <t>Buda</t>
  </si>
  <si>
    <t>IDEA DISTRICT WAREHOUSE</t>
  </si>
  <si>
    <t>320 A-Utah Ave, Ste 11</t>
  </si>
  <si>
    <t>Ste 11</t>
  </si>
  <si>
    <t>IDEA SAN ANTONIO REGIONAL OFFICE</t>
  </si>
  <si>
    <t>7035 San Pedro Ave</t>
  </si>
  <si>
    <t>IDEA EL PASO REGIONAL OFFICE</t>
  </si>
  <si>
    <t>813 N Kansas St,</t>
  </si>
  <si>
    <t>EL PASO COUNTY</t>
  </si>
  <si>
    <t>IDEA TARRANT COUNTY REGIONAL OFFICE</t>
  </si>
  <si>
    <t>600 BRYAN AVE, STE 220</t>
  </si>
  <si>
    <t>1500 Marilla Street</t>
  </si>
  <si>
    <t>IDEA AUSTIN REGIONAL OFFICE</t>
  </si>
  <si>
    <t xml:space="preserve">2800 S IH 35, </t>
  </si>
  <si>
    <t>Ste 265</t>
  </si>
  <si>
    <t xml:space="preserve">Early College High School </t>
  </si>
  <si>
    <t>5800 UVALDE RD BLDG 7228</t>
  </si>
  <si>
    <t>Uhland Elem. School</t>
  </si>
  <si>
    <t>2331 High Road</t>
  </si>
  <si>
    <t>Kyle</t>
  </si>
  <si>
    <t>0028247831</t>
  </si>
  <si>
    <t>Elementary School for Education Innovation - ESEI</t>
  </si>
  <si>
    <t>0028253896</t>
  </si>
  <si>
    <t>Valor North Austin</t>
  </si>
  <si>
    <t>6301 E HIGHWAY 290</t>
  </si>
  <si>
    <t>UPLIFT ASCEND</t>
  </si>
  <si>
    <t>8100 Forest Hill Drive</t>
  </si>
  <si>
    <t>UPLIFT ELEVATE PREPARATORY SCHOOL</t>
  </si>
  <si>
    <t>10900 Chapin Road</t>
  </si>
  <si>
    <t>Reve Preparatory, Inc.</t>
  </si>
  <si>
    <t>12707 Cullen Blvd</t>
  </si>
  <si>
    <t>Reve Preparatory Charter School</t>
  </si>
  <si>
    <t>Pat Rainey Transportation Building</t>
  </si>
  <si>
    <t xml:space="preserve">3001 West Wintergreen </t>
  </si>
  <si>
    <t xml:space="preserve"> Lancaster</t>
  </si>
  <si>
    <t xml:space="preserve"> Texas School of the Arts Elementary</t>
  </si>
  <si>
    <t xml:space="preserve">6025 Village Parkway </t>
  </si>
  <si>
    <t xml:space="preserve">Fort Worth Academy of Fine Arts  </t>
  </si>
  <si>
    <t xml:space="preserve"> Fort Worth Academy of Fine Arts Elementary</t>
  </si>
  <si>
    <t xml:space="preserve">3901 S. Hulen Street  </t>
  </si>
  <si>
    <t xml:space="preserve">Forth Worth </t>
  </si>
  <si>
    <t>IGO Elementary School</t>
  </si>
  <si>
    <t>1601 County Rd 314</t>
  </si>
  <si>
    <t>Jarrell</t>
  </si>
  <si>
    <t>Harlingen ISD Network Operations Center</t>
  </si>
  <si>
    <t>407 N. 77th Sunshine Strip</t>
  </si>
  <si>
    <t>Forney Warehouse</t>
  </si>
  <si>
    <t>403 North Elm Street</t>
  </si>
  <si>
    <t>Higher Learning Center</t>
  </si>
  <si>
    <t>153 CR 483</t>
  </si>
  <si>
    <t>Lacoste</t>
  </si>
  <si>
    <t xml:space="preserve">Data Center @ QROC					</t>
  </si>
  <si>
    <t xml:space="preserve">4700 Quarry Run San Antonio, TX 78249					</t>
  </si>
  <si>
    <t xml:space="preserve">Bexar					</t>
  </si>
  <si>
    <t>Young Womens Leadership Academy</t>
  </si>
  <si>
    <t>126 Thornridge Drive</t>
  </si>
  <si>
    <t>6309 Boulevard 26</t>
  </si>
  <si>
    <t>TMT Building (NOC)</t>
  </si>
  <si>
    <t>Karnes City</t>
  </si>
  <si>
    <t xml:space="preserve">NSISD Library NOC </t>
  </si>
  <si>
    <t>800 North Rancho Road</t>
  </si>
  <si>
    <t xml:space="preserve">Building N </t>
  </si>
  <si>
    <t xml:space="preserve">NSISD Cafeteria </t>
  </si>
  <si>
    <t xml:space="preserve">Building C </t>
  </si>
  <si>
    <t xml:space="preserve">Gonzales </t>
  </si>
  <si>
    <t xml:space="preserve">NSISD Field House </t>
  </si>
  <si>
    <t>Building F</t>
  </si>
  <si>
    <t>NSISD Early Childhood Center (DC)</t>
  </si>
  <si>
    <t>Building E</t>
  </si>
  <si>
    <t>NSISD Central Office (Admin)</t>
  </si>
  <si>
    <t>Building A</t>
  </si>
  <si>
    <t>Weatherford</t>
  </si>
  <si>
    <t>The District Core</t>
  </si>
  <si>
    <t>500 East 9th St.</t>
  </si>
  <si>
    <t xml:space="preserve">La Villa </t>
  </si>
  <si>
    <t xml:space="preserve">Santa Anna ISD - Administration Building </t>
  </si>
  <si>
    <t>701 Bowie Ave</t>
  </si>
  <si>
    <t>Santa Anna</t>
  </si>
  <si>
    <t>Simpson Elementary</t>
  </si>
  <si>
    <t>460 Washington Ave</t>
  </si>
  <si>
    <t>Charlotte</t>
  </si>
  <si>
    <t xml:space="preserve">Staff Development </t>
  </si>
  <si>
    <t xml:space="preserve">12972 High School Circle </t>
  </si>
  <si>
    <t>Lyford</t>
  </si>
  <si>
    <t xml:space="preserve">Willacy County </t>
  </si>
  <si>
    <t xml:space="preserve">Athletic Department </t>
  </si>
  <si>
    <t xml:space="preserve">12932 High School Circle </t>
  </si>
  <si>
    <t>Willacy County</t>
  </si>
  <si>
    <t xml:space="preserve">Administration Building   </t>
  </si>
  <si>
    <t xml:space="preserve">8240 Simon Gomez  </t>
  </si>
  <si>
    <t>Gregory Portland Student Services</t>
  </si>
  <si>
    <t xml:space="preserve">1100 Lang rd </t>
  </si>
  <si>
    <t xml:space="preserve">ESEI - Elementary School for Education Innovation </t>
  </si>
  <si>
    <t>1921 Broadway</t>
  </si>
  <si>
    <t>Bob &amp; Lola Sanford Elementary</t>
  </si>
  <si>
    <t>300 Williams Way</t>
  </si>
  <si>
    <t xml:space="preserve"> Van Alstyne</t>
  </si>
  <si>
    <t>75485</t>
  </si>
  <si>
    <t xml:space="preserve">Mill Street Elementary School </t>
  </si>
  <si>
    <t>601 S MILL ST</t>
  </si>
  <si>
    <t>Dr. Caroline Wernli Elementary</t>
  </si>
  <si>
    <t>1881 Arcadia Path</t>
  </si>
  <si>
    <t>Thomas R Culver Elementary</t>
  </si>
  <si>
    <t>3131 Learning Tree Ln</t>
  </si>
  <si>
    <t>James W Roberts Middle School</t>
  </si>
  <si>
    <t>9230 CHARGER WAY</t>
  </si>
  <si>
    <t>455 W. La Villita Blvd</t>
  </si>
  <si>
    <t>Stephen F. Austin</t>
  </si>
  <si>
    <t>2441 61st Street</t>
  </si>
  <si>
    <t>PTAA Fate Admin BldgGymPool</t>
  </si>
  <si>
    <t>5920 E Interstate 30</t>
  </si>
  <si>
    <t>Fate</t>
  </si>
  <si>
    <t>PTAA Fate Education Building</t>
  </si>
  <si>
    <t>5952 E Interstate 30</t>
  </si>
  <si>
    <t>PTAA Greenville ES Campus</t>
  </si>
  <si>
    <t>8501 JackFinney Blvd</t>
  </si>
  <si>
    <t>PTAA Greenville HS Campus</t>
  </si>
  <si>
    <t>8503-A Jack Finney Blvd</t>
  </si>
  <si>
    <t>PTAA Mesquite GymPool</t>
  </si>
  <si>
    <t>3230 Oates Driv</t>
  </si>
  <si>
    <t>PTAA Mesquite MS Campus</t>
  </si>
  <si>
    <t>3250 Oates Drive</t>
  </si>
  <si>
    <t>PTAA Fate MS</t>
  </si>
  <si>
    <t>1626 Smirl Dr</t>
  </si>
  <si>
    <t xml:space="preserve"> 450 S Dick Dowling St</t>
  </si>
  <si>
    <t>SST-Schertz</t>
  </si>
  <si>
    <t>908 Fairlawn Ave</t>
  </si>
  <si>
    <t xml:space="preserve">SST-Hill Country </t>
  </si>
  <si>
    <t>9202 W LOOP 1604 N</t>
  </si>
  <si>
    <t>SST-Spring</t>
  </si>
  <si>
    <t xml:space="preserve">2015 Louetta Rd </t>
  </si>
  <si>
    <t>Spring,</t>
  </si>
  <si>
    <t>SST-Corpus Chrisit New</t>
  </si>
  <si>
    <t xml:space="preserve">2626 Airline Road </t>
  </si>
  <si>
    <t xml:space="preserve">SST-Champions </t>
  </si>
  <si>
    <t xml:space="preserve">15015 TC Jester Blvd. </t>
  </si>
  <si>
    <t>Houston,</t>
  </si>
  <si>
    <t>Alma Martinez Immediate</t>
  </si>
  <si>
    <t xml:space="preserve"> 2101 Julian Field Street</t>
  </si>
  <si>
    <t xml:space="preserve">Charlene McKinzey Middle School </t>
  </si>
  <si>
    <t>700 S. Matlock</t>
  </si>
  <si>
    <t>Brenda Norwood Elementary</t>
  </si>
  <si>
    <t>Luling ISD Central Office</t>
  </si>
  <si>
    <t xml:space="preserve">212 E. Bowie St., </t>
  </si>
  <si>
    <t>Luling</t>
  </si>
  <si>
    <t>Schulenburg Administration Office</t>
  </si>
  <si>
    <t xml:space="preserve"> 521 Shorthorn Drive</t>
  </si>
  <si>
    <t>Schulenburg</t>
  </si>
  <si>
    <t xml:space="preserve">Northeast Texas Career and Technology Center </t>
  </si>
  <si>
    <t xml:space="preserve"> 1300 FM 2089 </t>
  </si>
  <si>
    <t>Rockwall Student Flex Building</t>
  </si>
  <si>
    <t>101 S Clark</t>
  </si>
  <si>
    <t>San Antonio,</t>
  </si>
  <si>
    <t>Lowell H Strike Middle School</t>
  </si>
  <si>
    <t>8798 Scotty's Lake Lane</t>
  </si>
  <si>
    <t>Sam Johnson Elementary</t>
  </si>
  <si>
    <t>4001 Waterview Trail</t>
  </si>
  <si>
    <t>Celina</t>
  </si>
  <si>
    <t>Maintenance Transportation Bldg</t>
  </si>
  <si>
    <t>1208 Jewel Dr.</t>
  </si>
  <si>
    <t>Bus Depot</t>
  </si>
  <si>
    <t>15625 Coit Road</t>
  </si>
  <si>
    <t>Rushing Middle School</t>
  </si>
  <si>
    <t>3080 FISHTRAP RD</t>
  </si>
  <si>
    <t xml:space="preserve">GISD Northside Transportation  </t>
  </si>
  <si>
    <t>10351 Ranch Rd 2338</t>
  </si>
  <si>
    <t xml:space="preserve">Georgetown   </t>
  </si>
  <si>
    <t>78633</t>
  </si>
  <si>
    <t>Rock  Hill HS</t>
  </si>
  <si>
    <t>16061 COIT RD</t>
  </si>
  <si>
    <t>WHS BaseballSoftball</t>
  </si>
  <si>
    <t>2121 bethel Rd</t>
  </si>
  <si>
    <t>North Transportation</t>
  </si>
  <si>
    <t>24170 US Highway 281 N</t>
  </si>
  <si>
    <t>Community Learning Center</t>
  </si>
  <si>
    <t>8750 Tesoro Drive</t>
  </si>
  <si>
    <t>Heroes Athletic Facility</t>
  </si>
  <si>
    <t>4707 Dave Edwards Blvd</t>
  </si>
  <si>
    <t>Intech Southwest</t>
  </si>
  <si>
    <t>4778 Research Drive</t>
  </si>
  <si>
    <t>NEISD Sports Park</t>
  </si>
  <si>
    <t>12001 Wetmore Rd</t>
  </si>
  <si>
    <t>TRINITY CHARTER SCHOOLS - THE LANDING</t>
  </si>
  <si>
    <t>2058 FM 665</t>
  </si>
  <si>
    <t>Bobby Summers Middle School</t>
  </si>
  <si>
    <t>2050 CD Boren Parkway</t>
  </si>
  <si>
    <t>YOUNG WOMENS STEAM ACADEMY</t>
  </si>
  <si>
    <t xml:space="preserve"> Grand Oaks Elementary School</t>
  </si>
  <si>
    <t>20241 Cypress Rosehill Rd</t>
  </si>
  <si>
    <t>20235 Cypress Rosehill Rd</t>
  </si>
  <si>
    <t>Nolan Middle School #14</t>
  </si>
  <si>
    <t>1600 Warriors Path</t>
  </si>
  <si>
    <t xml:space="preserve">Harker Heights </t>
  </si>
  <si>
    <t>Maude Moore Wood Elem #35</t>
  </si>
  <si>
    <t>6410 Morganite Lane</t>
  </si>
  <si>
    <t xml:space="preserve">Killeen </t>
  </si>
  <si>
    <t>Pieper High School</t>
  </si>
  <si>
    <t>Jerry R Walker Middle School</t>
  </si>
  <si>
    <t xml:space="preserve"> Florence Administration Office</t>
  </si>
  <si>
    <t>306 College Ave</t>
  </si>
  <si>
    <t xml:space="preserve"> Florence</t>
  </si>
  <si>
    <t>Maypearl Primary School</t>
  </si>
  <si>
    <t>400 Panther Lane</t>
  </si>
  <si>
    <t>Maypearl</t>
  </si>
  <si>
    <t>12271 Donop Road</t>
  </si>
  <si>
    <t xml:space="preserve"> Buckaroo Stadium</t>
  </si>
  <si>
    <t>1007 East Ave</t>
  </si>
  <si>
    <t>Anderson Park Sports Facility</t>
  </si>
  <si>
    <t xml:space="preserve"> 601 East Ave</t>
  </si>
  <si>
    <t>Athletic Field House</t>
  </si>
  <si>
    <t>801 East Ave</t>
  </si>
  <si>
    <t>Freer ISD Swimming Complex</t>
  </si>
  <si>
    <t>911 Norton Ave</t>
  </si>
  <si>
    <t>Brazoswood Athletic Field House</t>
  </si>
  <si>
    <t>302 West Brazoswood Drive</t>
  </si>
  <si>
    <t>Clute</t>
  </si>
  <si>
    <t>Rough Hollow Elementary</t>
  </si>
  <si>
    <t>4219 Bee Creek Road</t>
  </si>
  <si>
    <t xml:space="preserve"> London Intermediate School</t>
  </si>
  <si>
    <t>11433-C East Sam Houston Parkway North</t>
  </si>
  <si>
    <t>Sharon Hill Jennette Willis ISD Administration Building</t>
  </si>
  <si>
    <t>612 N. Campbell Street</t>
  </si>
  <si>
    <t>601 N. Main Street</t>
  </si>
  <si>
    <t>Salado</t>
  </si>
  <si>
    <t>Salado Middle School</t>
  </si>
  <si>
    <t>1169 Williams Road</t>
  </si>
  <si>
    <t>BOHLS MIDDLE</t>
  </si>
  <si>
    <t>5104 PLEASANTON PKWY</t>
  </si>
  <si>
    <t>Jessica Carpenter Elementary</t>
  </si>
  <si>
    <t>5100 PLEASANTON PKWY</t>
  </si>
  <si>
    <t>Marine Creek Middle School</t>
  </si>
  <si>
    <t>5825 Marine Creek Parkway</t>
  </si>
  <si>
    <t>Copper Creek Elementary School</t>
  </si>
  <si>
    <t>881 Copper Meadow Drive</t>
  </si>
  <si>
    <t>Grand Saline Bus Barn</t>
  </si>
  <si>
    <t>1210 Riviera Drive</t>
  </si>
  <si>
    <t>Grand Saline</t>
  </si>
  <si>
    <t xml:space="preserve">Fox Elementary </t>
  </si>
  <si>
    <t>4800 Port Aegean Drive</t>
  </si>
  <si>
    <t>Rankin Maintenance Building</t>
  </si>
  <si>
    <t>510 W 12th Ave</t>
  </si>
  <si>
    <t>Rankin</t>
  </si>
  <si>
    <t>Rankin Cafeteria</t>
  </si>
  <si>
    <t>305 W 12th Ave</t>
  </si>
  <si>
    <t>STUDENT AND FAMILY SERVICES</t>
  </si>
  <si>
    <t>805 TIVY ST</t>
  </si>
  <si>
    <t>Kerrville</t>
  </si>
  <si>
    <t>SCUC ISD Network Operations Center</t>
  </si>
  <si>
    <t>1060 Elbel Rd</t>
  </si>
  <si>
    <t>Lewisville-Southside Data Center (Infomart)</t>
  </si>
  <si>
    <t>1950 N. Stemmons Freeway</t>
  </si>
  <si>
    <t>Nacogdoches ISD District Support Center</t>
  </si>
  <si>
    <t>4632 NE Stallings</t>
  </si>
  <si>
    <t>Nacogdoches County</t>
  </si>
  <si>
    <t>Hal Peterson Middle School - NEW</t>
  </si>
  <si>
    <t>3175 Loop 534</t>
  </si>
  <si>
    <t>518 N Hwy 123</t>
  </si>
  <si>
    <t xml:space="preserve"> JJAEP Instructional</t>
  </si>
  <si>
    <t>1401 W Pecan St</t>
  </si>
  <si>
    <t>Emerson High School (HS #11)</t>
  </si>
  <si>
    <t>6300 Collin McKinney Parkway</t>
  </si>
  <si>
    <t>Frisco Elem School # 43</t>
  </si>
  <si>
    <t xml:space="preserve">Peyton Abbey Road </t>
  </si>
  <si>
    <t>Frisco Natatorium #2</t>
  </si>
  <si>
    <t>North County</t>
  </si>
  <si>
    <t>KIPP AUSTIN PASEO PRIMARY</t>
  </si>
  <si>
    <t>6800 Metropolis Dr.</t>
  </si>
  <si>
    <t>KIPP PASEO PREPARATORY</t>
  </si>
  <si>
    <t>6800 METROPOLIS DRIVE</t>
  </si>
  <si>
    <t>KIPP MOSAIC PRIMARY</t>
  </si>
  <si>
    <t>12751 HILLCORFT AVE</t>
  </si>
  <si>
    <t>KIPP MOSAIC ACADEMY</t>
  </si>
  <si>
    <t>KIPP HOUSTON JOURNEY PRIMARY</t>
  </si>
  <si>
    <t>14030 FLORENCE RD</t>
  </si>
  <si>
    <t>KIPP JOURNEY COLLEGIATE</t>
  </si>
  <si>
    <t xml:space="preserve"> SUGAR LAND</t>
  </si>
  <si>
    <t>KIPP HOUSTON EAST END HIGH SCHOOL</t>
  </si>
  <si>
    <t xml:space="preserve">10711 KIPP WAY </t>
  </si>
  <si>
    <t>SPECIAL POPULATIONS FACILITY</t>
  </si>
  <si>
    <t xml:space="preserve"> 812 WEST 28TH STREET</t>
  </si>
  <si>
    <t>MORTON ADMINISTRATION BUILDING</t>
  </si>
  <si>
    <t xml:space="preserve">Santa Rita Elementary School </t>
  </si>
  <si>
    <t>532 Santa Rita Blvd</t>
  </si>
  <si>
    <t>10825 Quicksilver Blvd</t>
  </si>
  <si>
    <t>Providence Village</t>
  </si>
  <si>
    <t>Lubbock ISD Educational Support Center</t>
  </si>
  <si>
    <t>1715 26th St</t>
  </si>
  <si>
    <t>ACADEMIC &amp; BEHAVIOR SCHOOLS WEST - NEW</t>
  </si>
  <si>
    <t>12772 MEDVILLE</t>
  </si>
  <si>
    <t>PROGRESO ADMINISTRATION</t>
  </si>
  <si>
    <t xml:space="preserve"> 600 NORTH BUSINESS FM 1015</t>
  </si>
  <si>
    <t>Harmony School Of Science - El Paso</t>
  </si>
  <si>
    <t>1730 Joe Battle Boulevard</t>
  </si>
  <si>
    <t>Sherry and Paul Hamm Elementary School</t>
  </si>
  <si>
    <t>2911 Greenway Dr.</t>
  </si>
  <si>
    <t>PasadenalSd CyrusOne CNDC</t>
  </si>
  <si>
    <t>4201 Southwest Freeway</t>
  </si>
  <si>
    <t>EASTEX-JENSEN CLASSICAL ACADEMY</t>
  </si>
  <si>
    <t>6915 CURRY RD</t>
  </si>
  <si>
    <t>TAYLOR COUNTY</t>
  </si>
  <si>
    <t>EL PASO CLASSICAL ACADEMY</t>
  </si>
  <si>
    <t xml:space="preserve"> EL PASO,</t>
  </si>
  <si>
    <t>FOUNDERS CLASSICAL ACADEMY</t>
  </si>
  <si>
    <t xml:space="preserve"> 1301 WATERS RIDGE DR</t>
  </si>
  <si>
    <t>Harts Bluff Early College HS</t>
  </si>
  <si>
    <t>Mount Pleasant</t>
  </si>
  <si>
    <t>Uvalde ISD Network Operations Center</t>
  </si>
  <si>
    <t>100 North Getty Street</t>
  </si>
  <si>
    <t>Stockdale ISD- Transportation</t>
  </si>
  <si>
    <t>508 St Hwy 123 North</t>
  </si>
  <si>
    <t>Stockdale ISD- Administration Building</t>
  </si>
  <si>
    <t>503 South 4th Street</t>
  </si>
  <si>
    <t>Stockdale ISD- Custodian Offices</t>
  </si>
  <si>
    <t>500 South 4th Street</t>
  </si>
  <si>
    <t xml:space="preserve">District Office </t>
  </si>
  <si>
    <t>Harry Wright Junior High</t>
  </si>
  <si>
    <t>7500 Koeblen Road</t>
  </si>
  <si>
    <t>Randle High School</t>
  </si>
  <si>
    <t>7600 Koeblen Road</t>
  </si>
  <si>
    <t>Tamarron Elementary</t>
  </si>
  <si>
    <t>29616 Rileys Ridge</t>
  </si>
  <si>
    <t>Stockdale ISD LibraryTechnology</t>
  </si>
  <si>
    <t>502 South 4th Stree</t>
  </si>
  <si>
    <t xml:space="preserve">Stockdale </t>
  </si>
  <si>
    <t>WINTERSFAIRVIEW AEPDAEP</t>
  </si>
  <si>
    <t>2405 FAIVIEW SCHOOL RD</t>
  </si>
  <si>
    <t>Liberty-Eylau Administrative Annex</t>
  </si>
  <si>
    <t>2300 Buchanan Rd</t>
  </si>
  <si>
    <t xml:space="preserve">Cast STEM High School </t>
  </si>
  <si>
    <t>Bldg 800</t>
  </si>
  <si>
    <t>Splendora ISD Sports Complex</t>
  </si>
  <si>
    <t>Splendora</t>
  </si>
  <si>
    <t>Timber Lakes Elementary</t>
  </si>
  <si>
    <t>15450 Harrington Dr.</t>
  </si>
  <si>
    <t>New Caney</t>
  </si>
  <si>
    <t>ESCHOOL PREP</t>
  </si>
  <si>
    <t>400 E. Spring Valley Rd</t>
  </si>
  <si>
    <t>3010 BAYSHORE</t>
  </si>
  <si>
    <t>Farwell Administration</t>
  </si>
  <si>
    <t>Malakoff</t>
  </si>
  <si>
    <t xml:space="preserve"> Granbury Transportation </t>
  </si>
  <si>
    <t xml:space="preserve">500 N. Hannaford Street </t>
  </si>
  <si>
    <t>Princeton ISD Maintenance</t>
  </si>
  <si>
    <t xml:space="preserve"> 319 Mckinney Street</t>
  </si>
  <si>
    <t xml:space="preserve">Princeton </t>
  </si>
  <si>
    <t>Princetin ISD Wellness</t>
  </si>
  <si>
    <t>602 Mabel Avenue</t>
  </si>
  <si>
    <t>Princeton</t>
  </si>
  <si>
    <t>700 Bois D’Arc</t>
  </si>
  <si>
    <t>STANTON ADMINISTRATIVE BUILDING</t>
  </si>
  <si>
    <t>1100 NORTH STANTON STREET</t>
  </si>
  <si>
    <t>BURNET ADMINITRATIVE BUILDING</t>
  </si>
  <si>
    <t>3700 THOMASON AVENUE</t>
  </si>
  <si>
    <t>Memphis ISD Business Office</t>
  </si>
  <si>
    <t>1501 High Street</t>
  </si>
  <si>
    <t xml:space="preserve">Memphis </t>
  </si>
  <si>
    <t>Vocational Transition Center</t>
  </si>
  <si>
    <t xml:space="preserve">2902 Chicago Avenue </t>
  </si>
  <si>
    <t>Oakwood Gym</t>
  </si>
  <si>
    <t xml:space="preserve">Woodrow Wilson Early College High School </t>
  </si>
  <si>
    <t>1500 Lakeshore Dr</t>
  </si>
  <si>
    <t>Marhsall Early Graduation School</t>
  </si>
  <si>
    <t>1202 Evans Street</t>
  </si>
  <si>
    <t>Manor ISD Ag Barn</t>
  </si>
  <si>
    <t>12900 Gregg Manor Rd</t>
  </si>
  <si>
    <t>Early Childhood Center</t>
  </si>
  <si>
    <t>Earl &amp; Marthalu Dieterich Middle School</t>
  </si>
  <si>
    <t>Ledgestone Drive</t>
  </si>
  <si>
    <t xml:space="preserve">Midlothian </t>
  </si>
  <si>
    <t>KISD Network Operations Center</t>
  </si>
  <si>
    <t>3701 S. Houston St</t>
  </si>
  <si>
    <t xml:space="preserve">Kaufman </t>
  </si>
  <si>
    <t>Thorndale Bus Barn</t>
  </si>
  <si>
    <t>Thorndale</t>
  </si>
  <si>
    <t>Thorndale Adminstration Bldg</t>
  </si>
  <si>
    <t xml:space="preserve">Weatherford Data Center </t>
  </si>
  <si>
    <t xml:space="preserve">910 Charges Street </t>
  </si>
  <si>
    <t xml:space="preserve"> Benjamin Doc Kerley Elementary</t>
  </si>
  <si>
    <t xml:space="preserve"> 800 Haybarn Lane</t>
  </si>
  <si>
    <t>Greenwood Intermediate School</t>
  </si>
  <si>
    <t>2511 FM 1379 Midland</t>
  </si>
  <si>
    <t xml:space="preserve"> Midland County</t>
  </si>
  <si>
    <t xml:space="preserve"> LANCE THOMPSON EL</t>
  </si>
  <si>
    <t>821 HAWKS WAY</t>
  </si>
  <si>
    <t>HOWE INTERMEDIATE</t>
  </si>
  <si>
    <t>315 ROBERTS ST</t>
  </si>
  <si>
    <t>Melissa Ridge Education Center</t>
  </si>
  <si>
    <t>3233 W. Fannin Rd</t>
  </si>
  <si>
    <t>Sealy</t>
  </si>
  <si>
    <t>DEL RIO MIDDLE 7TH GRADE CAMPUS</t>
  </si>
  <si>
    <t>720 RAYMOND LOZANO  BLVD</t>
  </si>
  <si>
    <t xml:space="preserve"> DEL RIO</t>
  </si>
  <si>
    <t>Dr. J. Colton Bradshaw Early Learning Center</t>
  </si>
  <si>
    <t>RR 8 BOX 1505B</t>
  </si>
  <si>
    <t>MOUNT PLEASANT,</t>
  </si>
  <si>
    <t>Livingston AG Farm Learning Center</t>
  </si>
  <si>
    <t>3315 Old Israel Road</t>
  </si>
  <si>
    <t xml:space="preserve">Livingston </t>
  </si>
  <si>
    <t>DON WOOLLEY MIDDLE SCHOOL</t>
  </si>
  <si>
    <t>3200 BLUE SKY ROAD</t>
  </si>
  <si>
    <t>Child Nutrition Warehouse</t>
  </si>
  <si>
    <t>1550 W Poplar</t>
  </si>
  <si>
    <t>Band Repair Shop</t>
  </si>
  <si>
    <t>102 Jon Ann</t>
  </si>
  <si>
    <t>IDEA AMBER CREEK ACADEMY</t>
  </si>
  <si>
    <t>10170 Kriewald Road</t>
  </si>
  <si>
    <t>IDEA AMBER CREEK COLLEGE PREPARATORY</t>
  </si>
  <si>
    <t>10170 Kriewald Rd</t>
  </si>
  <si>
    <t>FWISD-REGION 11 TECHNOLOGY DATA CENTER</t>
  </si>
  <si>
    <t>1451 S CHERRY LANE</t>
  </si>
  <si>
    <t>WHITE SETTLEMANT</t>
  </si>
  <si>
    <t xml:space="preserve">Varnett Administration Annex </t>
  </si>
  <si>
    <t>5600 South willow Drive Suite, 201</t>
  </si>
  <si>
    <t>DISCIPLINE ALTERNATIVE SCHOOL AT SAEGERT</t>
  </si>
  <si>
    <t xml:space="preserve">SEGUIN </t>
  </si>
  <si>
    <t>Springwoods Village Middle School</t>
  </si>
  <si>
    <t>1120 Crossgate Blvd</t>
  </si>
  <si>
    <t xml:space="preserve"> Spring Leadership Academy</t>
  </si>
  <si>
    <t xml:space="preserve"> 14450 TC Jester Blvd</t>
  </si>
  <si>
    <t>SSAISD Olivares Complex</t>
  </si>
  <si>
    <t>1450 Gillette Blvd</t>
  </si>
  <si>
    <t>Brooks</t>
  </si>
  <si>
    <t>Marshall Early Childhood Center (MECC)</t>
  </si>
  <si>
    <t>1600 Meadow Street</t>
  </si>
  <si>
    <t>Eustace High School New Construction</t>
  </si>
  <si>
    <t>350 FM 316 South</t>
  </si>
  <si>
    <t xml:space="preserve">Eustace ISD Special Services Building </t>
  </si>
  <si>
    <t>316 FM 316 S</t>
  </si>
  <si>
    <t xml:space="preserve">  Killeen ISD Multipurpose bldg</t>
  </si>
  <si>
    <t>4800 E Rancier Avenue</t>
  </si>
  <si>
    <t>Killeen ISD Jasper Rd Building</t>
  </si>
  <si>
    <t>505 E Jasper Rd</t>
  </si>
  <si>
    <t xml:space="preserve"> Tiger Arena</t>
  </si>
  <si>
    <t xml:space="preserve"> 1001 Stadium Dr</t>
  </si>
  <si>
    <t>Glen Rose</t>
  </si>
  <si>
    <t>Ft Worth</t>
  </si>
  <si>
    <t>Maintenance &amp; Operations</t>
  </si>
  <si>
    <t>1600 Scott Street</t>
  </si>
  <si>
    <t>Snyder</t>
  </si>
  <si>
    <t xml:space="preserve">Surplus Warehouse					</t>
  </si>
  <si>
    <t xml:space="preserve">211 E. Drexel Ave	</t>
  </si>
  <si>
    <t xml:space="preserve">San Antonio		</t>
  </si>
  <si>
    <t>Bexar county</t>
  </si>
  <si>
    <t xml:space="preserve">Juvenile Dentention Center					</t>
  </si>
  <si>
    <t>600 Mission Road</t>
  </si>
  <si>
    <t xml:space="preserve">San Antonio	</t>
  </si>
  <si>
    <t>Mart Administration</t>
  </si>
  <si>
    <t xml:space="preserve"> 700 E. Navarro St.</t>
  </si>
  <si>
    <t>CyrusOne Data Center</t>
  </si>
  <si>
    <t>5150 Westway Park Blvd</t>
  </si>
  <si>
    <t>Jim Kethen Baseball Fields &amp; Field House</t>
  </si>
  <si>
    <t>710 W. San Augustine Ave</t>
  </si>
  <si>
    <t>Service Center  Maintenance</t>
  </si>
  <si>
    <t>309 W. P Street</t>
  </si>
  <si>
    <t>RICHARD MILBURN ACADEMY - CENTRAL OFFICE</t>
  </si>
  <si>
    <t>13003 JONES MALTSBERGER RD</t>
  </si>
  <si>
    <t>Trinity Lakes Elementary</t>
  </si>
  <si>
    <t xml:space="preserve"> 2520 Precinct Line </t>
  </si>
  <si>
    <t>RoadFort Worth</t>
  </si>
  <si>
    <t>Arbor Creek Elementary</t>
  </si>
  <si>
    <t>701 International Drive</t>
  </si>
  <si>
    <t>Stratford ISD Transportation Dept</t>
  </si>
  <si>
    <t>201 S Poplar St</t>
  </si>
  <si>
    <t>Stratford</t>
  </si>
  <si>
    <t>HIGH SCHOOL FIELD HOUSE #2</t>
  </si>
  <si>
    <t>1000 Tommy Thompson Boulevard</t>
  </si>
  <si>
    <t>Kermi</t>
  </si>
  <si>
    <t>Malakoff Bus Barn</t>
  </si>
  <si>
    <t>106 N Cedar</t>
  </si>
  <si>
    <t>Malakoff Board Room</t>
  </si>
  <si>
    <t>110 E Jackson Ave</t>
  </si>
  <si>
    <t xml:space="preserve"> Malakoff</t>
  </si>
  <si>
    <t>Malakoff Administration</t>
  </si>
  <si>
    <t>1318 Kloecker Road</t>
  </si>
  <si>
    <t>Mesquite Campus</t>
  </si>
  <si>
    <t>2901 E Meadows Blvd</t>
  </si>
  <si>
    <t xml:space="preserve">Mesquite </t>
  </si>
  <si>
    <t>High Point Academy</t>
  </si>
  <si>
    <t>High Point Academy District</t>
  </si>
  <si>
    <t>7225 Crowley Rd</t>
  </si>
  <si>
    <t>Lake Country Elementary School</t>
  </si>
  <si>
    <t>7151 Lake Country Drive</t>
  </si>
  <si>
    <t>Greg Royar Adminstrative Annex</t>
  </si>
  <si>
    <t>11701 Denton Creek Blvd</t>
  </si>
  <si>
    <t>Horizon Montessori Pearland</t>
  </si>
  <si>
    <t xml:space="preserve"> 2319 N. Grand Blvd</t>
  </si>
  <si>
    <t xml:space="preserve"> Pearland</t>
  </si>
  <si>
    <t>Junior High School #17</t>
  </si>
  <si>
    <t>25725 Clay Road</t>
  </si>
  <si>
    <t xml:space="preserve"> Katy</t>
  </si>
  <si>
    <t>Sports and Learning Complex</t>
  </si>
  <si>
    <t>1801 Western Rd</t>
  </si>
  <si>
    <t xml:space="preserve">Madison </t>
  </si>
  <si>
    <t>Houston District Office</t>
  </si>
  <si>
    <t>7324 SW Freeway Suite 2-1720</t>
  </si>
  <si>
    <t>7404 Hwy 90 West</t>
  </si>
  <si>
    <t>Northside Police (radio)</t>
  </si>
  <si>
    <t>6010 Grass Hill Dr.</t>
  </si>
  <si>
    <t xml:space="preserve">Ladera Elementary School </t>
  </si>
  <si>
    <t>14750 W Grosenbacher</t>
  </si>
  <si>
    <t xml:space="preserve"> San Antonio </t>
  </si>
  <si>
    <t>Spring Branch</t>
  </si>
  <si>
    <t>Miguel Menchaca Early Childhood Center</t>
  </si>
  <si>
    <t>16180 U.S. Hwy 281 S</t>
  </si>
  <si>
    <t>HPS Houston-South District Office</t>
  </si>
  <si>
    <t>14100 Southwest Freeway Suite 100</t>
  </si>
  <si>
    <t>HPS San Antonio District Office</t>
  </si>
  <si>
    <t>6812 Alamo Downs Parkway</t>
  </si>
  <si>
    <t>HPS El Paso District Office</t>
  </si>
  <si>
    <t>11500 Pellicano Drive Suite B-11</t>
  </si>
  <si>
    <t>Sunnyvale Intermediate School</t>
  </si>
  <si>
    <t xml:space="preserve">300 North Collins Rd. </t>
  </si>
  <si>
    <t>Sunnyvale</t>
  </si>
  <si>
    <t>Wolf Ranch Elementary School</t>
  </si>
  <si>
    <t>1201 Jay Wolf Drive</t>
  </si>
  <si>
    <t>Everette Williams Elementary School</t>
  </si>
  <si>
    <t>4101 Southwestern Blvd.</t>
  </si>
  <si>
    <t>IDEA YUKON COLLEGE PREPARATORY</t>
  </si>
  <si>
    <t>7300 E. Yukon Rd</t>
  </si>
  <si>
    <t>IDEA YUKON ACADEMY</t>
  </si>
  <si>
    <t>7300 E Yulon Rd</t>
  </si>
  <si>
    <t>The Fine Arts Center</t>
  </si>
  <si>
    <t xml:space="preserve">Mullin Main </t>
  </si>
  <si>
    <t xml:space="preserve"> 403 W Bulldog Dr</t>
  </si>
  <si>
    <t xml:space="preserve"> Mullin</t>
  </si>
  <si>
    <t>Lupe Garcia Elementary School</t>
  </si>
  <si>
    <t>310 Williamsburg Parkway</t>
  </si>
  <si>
    <t xml:space="preserve">MANOR CAREER AND TECH CERTIFICATION CENTER </t>
  </si>
  <si>
    <t>312 Murray Street</t>
  </si>
  <si>
    <t>PTAA FATE HS</t>
  </si>
  <si>
    <t>5920 E INTERSTATE 30</t>
  </si>
  <si>
    <t>PTAA MESQUITE HS</t>
  </si>
  <si>
    <t>3230 OATES DR</t>
  </si>
  <si>
    <t>PTAA NORTH DALLAS CAMPUS</t>
  </si>
  <si>
    <t>15720 HILLCREST RD</t>
  </si>
  <si>
    <t>Los Fresnos ISD Network Operations Center</t>
  </si>
  <si>
    <t>32614 State Highway 100</t>
  </si>
  <si>
    <t>Los Fresnos</t>
  </si>
  <si>
    <t>PSJA Network Operations Center</t>
  </si>
  <si>
    <t>601 East Kelly Avenue</t>
  </si>
  <si>
    <t>South Texas ISD Data Center</t>
  </si>
  <si>
    <t>601 Beach Ave.</t>
  </si>
  <si>
    <t xml:space="preserve">  McAllen</t>
  </si>
  <si>
    <t>West Campus High School</t>
  </si>
  <si>
    <t xml:space="preserve"> 5622 Ray Ellison Blvd</t>
  </si>
  <si>
    <t>SISD employee health clinic</t>
  </si>
  <si>
    <t>11950 Bob mitchell dr</t>
  </si>
  <si>
    <t>el paso</t>
  </si>
  <si>
    <t>Natalia Technology Department</t>
  </si>
  <si>
    <t>909 Pearson Street</t>
  </si>
  <si>
    <t>Natalia</t>
  </si>
  <si>
    <t>Natalia Central Administration</t>
  </si>
  <si>
    <t>805 Pearson Street</t>
  </si>
  <si>
    <t>Natalia Academic Services</t>
  </si>
  <si>
    <t>711 Kearney Street</t>
  </si>
  <si>
    <t>Natalia Maintenance &amp; Transportation</t>
  </si>
  <si>
    <t>1360 Hwy 132 North</t>
  </si>
  <si>
    <t>Middle School #10</t>
  </si>
  <si>
    <t>15201 Woodland Hills Drive</t>
  </si>
  <si>
    <t>New Lakeland Elementary</t>
  </si>
  <si>
    <t>1595 Rustic Timbers Drive</t>
  </si>
  <si>
    <t>Elementary #30</t>
  </si>
  <si>
    <t>14910 Woodland Dawn Trail</t>
  </si>
  <si>
    <t>Riesel Indep School District - Administration Building</t>
  </si>
  <si>
    <t>600 E Frederick</t>
  </si>
  <si>
    <t>Riesel</t>
  </si>
  <si>
    <t>REEVES ELEMENTARY</t>
  </si>
  <si>
    <t>2501 AUBURN HILLS PKWY</t>
  </si>
  <si>
    <t>BRYANT ELEMENTARY</t>
  </si>
  <si>
    <t>3830 Freeman Way</t>
  </si>
  <si>
    <t>Student Services Building</t>
  </si>
  <si>
    <t>5050 Rockford Drive</t>
  </si>
  <si>
    <t>Fletcher Morgan Jr Elementary School</t>
  </si>
  <si>
    <t>32720 FM 1093 Rd</t>
  </si>
  <si>
    <t>MISD Transportation Center</t>
  </si>
  <si>
    <t>13900 Liberty Street</t>
  </si>
  <si>
    <t>Hillsboro Administration Office</t>
  </si>
  <si>
    <t>121 East Franklin Street </t>
  </si>
  <si>
    <t>Hillsboro</t>
  </si>
  <si>
    <t>Elementary School #3</t>
  </si>
  <si>
    <t>1601 Abbott Ave</t>
  </si>
  <si>
    <t>GARY INDEPENDENT SCHOOL DISTRICT Administration</t>
  </si>
  <si>
    <t>Midway Administration Building</t>
  </si>
  <si>
    <t>13885 Woodway Dr.</t>
  </si>
  <si>
    <t>Woodway</t>
  </si>
  <si>
    <t>New Thunderbird</t>
  </si>
  <si>
    <t>912 PORTLAND ST</t>
  </si>
  <si>
    <t>New College Hill</t>
  </si>
  <si>
    <t>Phelan Elementary School</t>
  </si>
  <si>
    <t>Great Blue Heron Ln</t>
  </si>
  <si>
    <t xml:space="preserve">Jefferson CO JJAEP					</t>
  </si>
  <si>
    <t>5030 HIGHWAY 69 S STE 100</t>
  </si>
  <si>
    <t>Elementary 35 New Construction</t>
  </si>
  <si>
    <t>1500 TY COBB PL</t>
  </si>
  <si>
    <t>Winnsboro Memorial Intermediate School</t>
  </si>
  <si>
    <t>505 S Chestnut St.</t>
  </si>
  <si>
    <t>Bob and Jean Lovelady High School</t>
  </si>
  <si>
    <t>501 CR 458</t>
  </si>
  <si>
    <t>106th Newton Street</t>
  </si>
  <si>
    <t>Valley View</t>
  </si>
  <si>
    <t>Cooke County</t>
  </si>
  <si>
    <t>200 Newton Street</t>
  </si>
  <si>
    <t>Marlin</t>
  </si>
  <si>
    <t>Marlin ISD Bus Barn</t>
  </si>
  <si>
    <t xml:space="preserve"> 227 Clay St.</t>
  </si>
  <si>
    <t>TRINITY CHARTER SCHOOLS - NICOLES PLACE</t>
  </si>
  <si>
    <t>10520 DERECHO DR</t>
  </si>
  <si>
    <t>TRINITY CHARTER SCHOOLS - CAMP WORTH</t>
  </si>
  <si>
    <t>2501 E SEMINARY DR</t>
  </si>
  <si>
    <t>Coves Elementary</t>
  </si>
  <si>
    <t>4201 Champions Way</t>
  </si>
  <si>
    <t>Middle School #12</t>
  </si>
  <si>
    <t>4301 Vientos Rd</t>
  </si>
  <si>
    <t>Memorial Park Academy</t>
  </si>
  <si>
    <t>410 S Greenville Ave</t>
  </si>
  <si>
    <t>2901 37th Place</t>
  </si>
  <si>
    <t>3100 1/2 37th Place</t>
  </si>
  <si>
    <t>Stanfield</t>
  </si>
  <si>
    <t>43rd St and Avenue V</t>
  </si>
  <si>
    <t>Early Education Center (New Construction)</t>
  </si>
  <si>
    <t xml:space="preserve">TBD </t>
  </si>
  <si>
    <t xml:space="preserve">Baytown </t>
  </si>
  <si>
    <t>Elementary School #17 (New Construction)</t>
  </si>
  <si>
    <t>9023 Garth Rd.</t>
  </si>
  <si>
    <t>E.F. Green Jr School (New Construction)</t>
  </si>
  <si>
    <t>5737 E. Wallisville Rd.</t>
  </si>
  <si>
    <t xml:space="preserve"> San Jacinto Elementary School (New Construction)</t>
  </si>
  <si>
    <t>2700 Market St.</t>
  </si>
  <si>
    <t>TRINITY CHARTER SCHOOLS - AMAZING GRACE</t>
  </si>
  <si>
    <t>402 W. WHEATLAND RD</t>
  </si>
  <si>
    <t>TRINITY CHARTER SCHOOLS - KARYNS HOUSE</t>
  </si>
  <si>
    <t xml:space="preserve">13207 FM 2432 </t>
  </si>
  <si>
    <t>TRINITY CHARTER SCHOOLS - BRAVEHEART RESIDENTIAL TREATMENT CENTER</t>
  </si>
  <si>
    <t>12414 DAWN RD</t>
  </si>
  <si>
    <t>Harlingen ISD Agriculture Barn</t>
  </si>
  <si>
    <t>78522</t>
  </si>
  <si>
    <t>Harlingen ISD Cosmetology</t>
  </si>
  <si>
    <t>207 E Jackson Ave.</t>
  </si>
  <si>
    <t>Harlingen ISD STEM2</t>
  </si>
  <si>
    <t>1920 E Washington St</t>
  </si>
  <si>
    <t>Harlingen ISD Performing Arts Center</t>
  </si>
  <si>
    <t>3217 W Wilson Rd</t>
  </si>
  <si>
    <t>Harlingen ISD Aquatic Center</t>
  </si>
  <si>
    <t>315 N 77 Sunshine Strip</t>
  </si>
  <si>
    <t>Harlingen ISD - Region One Data Center</t>
  </si>
  <si>
    <t>1900 W. Schunior</t>
  </si>
  <si>
    <t>Smithville Junior High School</t>
  </si>
  <si>
    <t>289 Hwy 95 South</t>
  </si>
  <si>
    <t>Smithville</t>
  </si>
  <si>
    <t>AEP Campus</t>
  </si>
  <si>
    <t>201 Royston Street</t>
  </si>
  <si>
    <t xml:space="preserve">La Grange High School Athletic Field House </t>
  </si>
  <si>
    <t xml:space="preserve">820 South Vail Street </t>
  </si>
  <si>
    <t>Midway New Elementary School</t>
  </si>
  <si>
    <t>700 Ritchie Road</t>
  </si>
  <si>
    <t xml:space="preserve">Hewitt </t>
  </si>
  <si>
    <t>Midway Information Technology Center</t>
  </si>
  <si>
    <t>109 Panther Way</t>
  </si>
  <si>
    <t>McDade High School</t>
  </si>
  <si>
    <t>MCDADE</t>
  </si>
  <si>
    <t>McDade Elementary</t>
  </si>
  <si>
    <t>Warren ISD Administration</t>
  </si>
  <si>
    <t xml:space="preserve">375 FM 3290 </t>
  </si>
  <si>
    <t>Warren</t>
  </si>
  <si>
    <t>502 South 4th Street</t>
  </si>
  <si>
    <t>Hardin Junior High - 6th Grade</t>
  </si>
  <si>
    <t>230 CR 2003 North</t>
  </si>
  <si>
    <t>McDade Administration</t>
  </si>
  <si>
    <t>Pasadena ISD CNDC</t>
  </si>
  <si>
    <t>811 Louisiana St.</t>
  </si>
  <si>
    <t>McAllen ISD NOC</t>
  </si>
  <si>
    <t>4001 N 23rd St</t>
  </si>
  <si>
    <t>Service Center</t>
  </si>
  <si>
    <t>4907 Avenue I</t>
  </si>
  <si>
    <t>4606 Mustang Ave.</t>
  </si>
  <si>
    <t>1621 Place Alternative School</t>
  </si>
  <si>
    <t>117 Lane Dr</t>
  </si>
  <si>
    <t>Special Needs Center</t>
  </si>
  <si>
    <t>710 Houston St.</t>
  </si>
  <si>
    <t>Admin Annex</t>
  </si>
  <si>
    <t>3801 Avenue N</t>
  </si>
  <si>
    <t>Transportation #2</t>
  </si>
  <si>
    <t>Seguin Early Childhood Center</t>
  </si>
  <si>
    <t>7817 Grand Mission Blvd</t>
  </si>
  <si>
    <t>Traylor Stadium</t>
  </si>
  <si>
    <t>1000 E Stadium Dr.</t>
  </si>
  <si>
    <t>Anita Carmona-Harrison Elementary</t>
  </si>
  <si>
    <t>1910 Cesar E. Chavez Drive</t>
  </si>
  <si>
    <t>9th Grade Center</t>
  </si>
  <si>
    <t>301 Destiny Lane</t>
  </si>
  <si>
    <t>Food Service Building</t>
  </si>
  <si>
    <t>215 Clara Rudd Lane</t>
  </si>
  <si>
    <t xml:space="preserve"> New Waverly</t>
  </si>
  <si>
    <t>1111 Front St</t>
  </si>
  <si>
    <t>9434 State Hwy 75S</t>
  </si>
  <si>
    <t>4900 W Arkansas Ln</t>
  </si>
  <si>
    <t>600 New York Avenue</t>
  </si>
  <si>
    <t>2212 Michigan Ave</t>
  </si>
  <si>
    <t>Dalworthington Gardens</t>
  </si>
  <si>
    <t>1001 E Division St</t>
  </si>
  <si>
    <t>College Station EL</t>
  </si>
  <si>
    <t>3610 Longmire Dr</t>
  </si>
  <si>
    <t>College Station</t>
  </si>
  <si>
    <t>Aggieland HS</t>
  </si>
  <si>
    <t>2611 Texas Ave S</t>
  </si>
  <si>
    <t>77842</t>
  </si>
  <si>
    <t>Dr. Joseph E. Torres Elementary School</t>
  </si>
  <si>
    <t>10700 Rushing Rd</t>
  </si>
  <si>
    <t>Alternative Learning Center</t>
  </si>
  <si>
    <t>0011916434</t>
  </si>
  <si>
    <t>4133 Warpath Dr</t>
  </si>
  <si>
    <t>Santa Fe</t>
  </si>
  <si>
    <t>St. Louis Operations Center</t>
  </si>
  <si>
    <t>2800 Walton Road</t>
  </si>
  <si>
    <t xml:space="preserve">Tyler </t>
  </si>
  <si>
    <t>Grand Lakes Junior High School</t>
  </si>
  <si>
    <t>20247 Cypress Rosehill Road</t>
  </si>
  <si>
    <t>Mission CISD Annex</t>
  </si>
  <si>
    <t>925 E. Bus. Hwy 83</t>
  </si>
  <si>
    <t>Databank-INTL Data Center</t>
  </si>
  <si>
    <t>904 Quality Way</t>
  </si>
  <si>
    <t>DFW Support Office</t>
  </si>
  <si>
    <t>649 WEST FRANKFOR RD</t>
  </si>
  <si>
    <t>Valor Kyle</t>
  </si>
  <si>
    <t>2355 WINDY HILL RD</t>
  </si>
  <si>
    <t>Windcrest</t>
  </si>
  <si>
    <t>Willow Wood Elementary</t>
  </si>
  <si>
    <t>5780 Parkdale Dr</t>
  </si>
  <si>
    <t xml:space="preserve">Grapeland Administration </t>
  </si>
  <si>
    <t>116 West Myrtle Street</t>
  </si>
  <si>
    <t xml:space="preserve">Grapeland  </t>
  </si>
  <si>
    <t>Floresville ISD - Technology Center (NOC)</t>
  </si>
  <si>
    <t>908 10th Street</t>
  </si>
  <si>
    <t>Floresville</t>
  </si>
  <si>
    <t xml:space="preserve"> Palmer ISD Admin Building</t>
  </si>
  <si>
    <t>Palmer</t>
  </si>
  <si>
    <t>Aubrey</t>
  </si>
  <si>
    <t>Ferris ISD Data Center</t>
  </si>
  <si>
    <t>301 E 5th Street</t>
  </si>
  <si>
    <t>Ferris</t>
  </si>
  <si>
    <t>Santa Rita Middle School (New Construction)</t>
  </si>
  <si>
    <t>90 E Santa Rita Blvd</t>
  </si>
  <si>
    <t>Support Services</t>
  </si>
  <si>
    <t>Hayley Elementary School</t>
  </si>
  <si>
    <t>1431 Bayou Rd</t>
  </si>
  <si>
    <t>Simms Elementary School</t>
  </si>
  <si>
    <t>529 N Westward St</t>
  </si>
  <si>
    <t>Texas City</t>
  </si>
  <si>
    <t>77591</t>
  </si>
  <si>
    <t>Global Leadership Academy</t>
  </si>
  <si>
    <t xml:space="preserve">Admin Building </t>
  </si>
  <si>
    <t>1 Duvall Street</t>
  </si>
  <si>
    <t>Florence ISD - Maintenance Department</t>
  </si>
  <si>
    <t>175 FM 970</t>
  </si>
  <si>
    <t>Florence</t>
  </si>
  <si>
    <t>Florence ISD - Transportation Building</t>
  </si>
  <si>
    <t>Media Arts and Communications Academy - 13th Street</t>
  </si>
  <si>
    <t>Hill County JJAEP</t>
  </si>
  <si>
    <t>401 W. Walnut Avenue</t>
  </si>
  <si>
    <t>Melissa Operations Center Extension</t>
  </si>
  <si>
    <t>2030 McKinney St.</t>
  </si>
  <si>
    <t>Melissa Sixth Grade Center</t>
  </si>
  <si>
    <t>LASARA ISD NOC</t>
  </si>
  <si>
    <t>6160 E 6th Street</t>
  </si>
  <si>
    <t>Lasara</t>
  </si>
  <si>
    <t>Perrin Early Childhood Center</t>
  </si>
  <si>
    <t>81 Vandenburg Dr.</t>
  </si>
  <si>
    <t>Dr. Terry Robbins Middle School</t>
  </si>
  <si>
    <t>602 S Raguet St</t>
  </si>
  <si>
    <t xml:space="preserve">Lufkin </t>
  </si>
  <si>
    <t>Great Hearts Arlington</t>
  </si>
  <si>
    <t>6701 S. Cooper Street</t>
  </si>
  <si>
    <t>Dr. Sarah Strinden Elementary School</t>
  </si>
  <si>
    <t>602 S RAGUET ST</t>
  </si>
  <si>
    <t>Pineywoods High School - NEW</t>
  </si>
  <si>
    <t xml:space="preserve">601 S Raguet </t>
  </si>
  <si>
    <t>WEST FORK HIGH SCHOOL</t>
  </si>
  <si>
    <t>180 SORTERS MCCLELLAN ROAD</t>
  </si>
  <si>
    <t xml:space="preserve">KINGWOOD </t>
  </si>
  <si>
    <t>KEEFER CROSSING MIDDLE SCHOOL (new construction)</t>
  </si>
  <si>
    <t>21600 GENE CAMBELL</t>
  </si>
  <si>
    <t>NEW CANEY ISD- TECHNOLOGY BUILDING</t>
  </si>
  <si>
    <t>21480 VALLEY RANCH BEND DRIVE</t>
  </si>
  <si>
    <t>Mansfield ISD Safety and Security</t>
  </si>
  <si>
    <t>120 N. Walnut Creek Drive</t>
  </si>
  <si>
    <t>District Office - Arlington</t>
  </si>
  <si>
    <t>1506 W. Pioneer Pkwy</t>
  </si>
  <si>
    <t>DON FORD STADIUM FIELDHOUSE (MS)</t>
  </si>
  <si>
    <t>22784 US HIGHWAY 59</t>
  </si>
  <si>
    <t>Vanguard High School</t>
  </si>
  <si>
    <t>4201 Faithon P. Lucus Sr. Blvd</t>
  </si>
  <si>
    <t xml:space="preserve">Centennial Elementary School </t>
  </si>
  <si>
    <t>15130 Timber Forest Dr.</t>
  </si>
  <si>
    <t>Highpoint East High School</t>
  </si>
  <si>
    <t xml:space="preserve">8003 E. Sam Houston Parkway N. </t>
  </si>
  <si>
    <t>Justice Sonia Sotomayor High School</t>
  </si>
  <si>
    <t>12801 Tall Timber Lane</t>
  </si>
  <si>
    <t>SST- Houston - New</t>
  </si>
  <si>
    <t>15015 TC Jester Blvd</t>
  </si>
  <si>
    <t>Elgin Intermediate School</t>
  </si>
  <si>
    <t>902 W. 2nd Street</t>
  </si>
  <si>
    <t>Elgin</t>
  </si>
  <si>
    <t xml:space="preserve">Great Hearts Bandera </t>
  </si>
  <si>
    <t>Perry Davis Survey 267, Abstract 189</t>
  </si>
  <si>
    <t>El Paso Leadership Academy-East</t>
  </si>
  <si>
    <t>2101 Joe Battle Blvd</t>
  </si>
  <si>
    <t>KISD Athletic Complex</t>
  </si>
  <si>
    <t>500 Pate-Orr Road North</t>
  </si>
  <si>
    <t>1680 Ridgeview Dr</t>
  </si>
  <si>
    <t>GRIFFIN ELEMENTARY</t>
  </si>
  <si>
    <t>113 S RAVENHILL RD</t>
  </si>
  <si>
    <t>Overton Park Elementary School</t>
  </si>
  <si>
    <t xml:space="preserve">4865 Briarhaven Rd </t>
  </si>
  <si>
    <t xml:space="preserve">Fort worth </t>
  </si>
  <si>
    <t xml:space="preserve">STEM ACADEMY AT MEMORIAL ELEMENTARY SCHOOL </t>
  </si>
  <si>
    <t>1001 N JOSEY LN</t>
  </si>
  <si>
    <t xml:space="preserve">Fort Worth ISD - Administration Building </t>
  </si>
  <si>
    <t>100 N. University Boulevard</t>
  </si>
  <si>
    <t>Fort Worth ISD - Agriculture Building</t>
  </si>
  <si>
    <t xml:space="preserve">1855 Las Vegas Trail </t>
  </si>
  <si>
    <t>Scarborough Handley Field</t>
  </si>
  <si>
    <t>6201 Craig Street</t>
  </si>
  <si>
    <t>Smithfield Elementary School (Replacement)</t>
  </si>
  <si>
    <t>8001 Northeast Parkway</t>
  </si>
  <si>
    <t>3001 Dreeben Drive</t>
  </si>
  <si>
    <t>HISD - RAHC Data Center</t>
  </si>
  <si>
    <t>2102 Treasure Hill Blvd</t>
  </si>
  <si>
    <t>Plano ISD FFA Ag Barn</t>
  </si>
  <si>
    <t>6300 Alma Dr.</t>
  </si>
  <si>
    <t>Holifield Science Center</t>
  </si>
  <si>
    <t>3401 Spring Creek Parkway</t>
  </si>
  <si>
    <t>Fine Arts</t>
  </si>
  <si>
    <t>1900 Alma Dr.</t>
  </si>
  <si>
    <t>Argyle South Elementary</t>
  </si>
  <si>
    <t>Harlingen SPED Transition Academy</t>
  </si>
  <si>
    <t xml:space="preserve">2000 N. 21st Street </t>
  </si>
  <si>
    <t>TRG Datacenter</t>
  </si>
  <si>
    <t>2626 Spring Cypress Rd</t>
  </si>
  <si>
    <t xml:space="preserve">Spring </t>
  </si>
  <si>
    <t>WILLETT EL</t>
  </si>
  <si>
    <t>600 S BOIS D’ARC ST</t>
  </si>
  <si>
    <t>Temple ISD Administration</t>
  </si>
  <si>
    <t>Montgomery ISD Athletics Complex</t>
  </si>
  <si>
    <t>22628 Highway 105 West</t>
  </si>
  <si>
    <t>Winfree Academy Data Center - Informart</t>
  </si>
  <si>
    <t xml:space="preserve">1950 N Stemmons Fwy </t>
  </si>
  <si>
    <t>100 Taylor Street</t>
  </si>
  <si>
    <t>TBP - DATA CENTER</t>
  </si>
  <si>
    <t>400 S Akard St</t>
  </si>
  <si>
    <t>FORNEY ISD AQUATIC TRAINING FACILITY</t>
  </si>
  <si>
    <t>431 Inspiration Way</t>
  </si>
  <si>
    <t>9682</t>
  </si>
  <si>
    <t>Southside ISD TechnologyProfessional Development Center</t>
  </si>
  <si>
    <t>1680 Martinez-Losoya Rd</t>
  </si>
  <si>
    <t>Keith Minter Administrative Annex</t>
  </si>
  <si>
    <t>103 Wilder Drive</t>
  </si>
  <si>
    <t>Hooks</t>
  </si>
  <si>
    <t>Northwest ISD - DATA CENTER</t>
  </si>
  <si>
    <t>2025 Texan Dr</t>
  </si>
  <si>
    <t>McKinney ISD  Central Distribution Center</t>
  </si>
  <si>
    <t>412 Interchange</t>
  </si>
  <si>
    <t>Center Point Maintenance - Athletic Building</t>
  </si>
  <si>
    <t>106 Stoneleigh Rd</t>
  </si>
  <si>
    <t>Center Point</t>
  </si>
  <si>
    <t>Raymondville Administration</t>
  </si>
  <si>
    <t xml:space="preserve">419 FM 3168 </t>
  </si>
  <si>
    <t>Raymondville</t>
  </si>
  <si>
    <t>Pre-K Academy at Midland College</t>
  </si>
  <si>
    <t>Ben Barber Innovation Academy</t>
  </si>
  <si>
    <t xml:space="preserve">1120 W Debbie Lane </t>
  </si>
  <si>
    <t>JACKSON MIDDLE</t>
  </si>
  <si>
    <t>651 INNOVATION BLVD</t>
  </si>
  <si>
    <t>RHODES INTERMEDIATE</t>
  </si>
  <si>
    <t xml:space="preserve">77 INNOVATION BLVD </t>
  </si>
  <si>
    <t>Haltom Middle School  (Replacement)</t>
  </si>
  <si>
    <t>5001 Hadley Lane</t>
  </si>
  <si>
    <t>Richland Middle School (Replacement)</t>
  </si>
  <si>
    <t>3401 Labadie Drive</t>
  </si>
  <si>
    <t>Richland Hills</t>
  </si>
  <si>
    <t>ESC Region 18 Data Center</t>
  </si>
  <si>
    <t xml:space="preserve">2811 LA FORCE BLVD  </t>
  </si>
  <si>
    <t xml:space="preserve">2950 Cardinal Drive </t>
  </si>
  <si>
    <t>Talbert Center</t>
  </si>
  <si>
    <t>414 Newsome St</t>
  </si>
  <si>
    <t>West Elementary School (new campus)</t>
  </si>
  <si>
    <t>825 Cottonwood Road</t>
  </si>
  <si>
    <t>West</t>
  </si>
  <si>
    <t>THE SUMMIT LEADERSHIP ACADEMY</t>
  </si>
  <si>
    <t>3625 HWY 67 E BLDG C</t>
  </si>
  <si>
    <t xml:space="preserve">Central Office extension </t>
  </si>
  <si>
    <t>Bridge Street</t>
  </si>
  <si>
    <t xml:space="preserve">Central Office Data Center </t>
  </si>
  <si>
    <t>Stemmons Fwy</t>
  </si>
  <si>
    <t>Newman International Academy of Mansfield East</t>
  </si>
  <si>
    <t>7000 Matlock Road</t>
  </si>
  <si>
    <t>Central Management Office-Dallas</t>
  </si>
  <si>
    <t>3000 Pegasus Park Drive, Suite 1100</t>
  </si>
  <si>
    <t>All equipment proposed by providers are assumed to be equivalent unless stated otherwise</t>
  </si>
  <si>
    <t>Product Description</t>
  </si>
  <si>
    <t>Hughes Administration Building</t>
  </si>
  <si>
    <t>Hughes DAEP</t>
  </si>
  <si>
    <t>Hughes ISD Elementary School</t>
  </si>
  <si>
    <t>Hughes High School</t>
  </si>
  <si>
    <t>Hughes Junior High School</t>
  </si>
  <si>
    <t>Hughes Main&amp;Transport</t>
  </si>
  <si>
    <t>Hughes Food Service</t>
  </si>
  <si>
    <t>Please provide all relevant state contract numbers and/or purchasing cooperative contract numbers.</t>
  </si>
  <si>
    <t>E-Rate C2 Services</t>
  </si>
  <si>
    <t>Manufacturer Brand</t>
  </si>
  <si>
    <t>Manufacturer Part Numbers</t>
  </si>
  <si>
    <t>% E-Rate Elig</t>
  </si>
  <si>
    <t>Historically Underutilized Business Y/N:</t>
  </si>
  <si>
    <t>Questions Time Due:</t>
  </si>
  <si>
    <t>Walkthrough Location:</t>
  </si>
  <si>
    <t>RFQ</t>
  </si>
  <si>
    <t>dhartzell@vstservices.com</t>
  </si>
  <si>
    <t>5515 Ohio Drive</t>
  </si>
  <si>
    <t>213 N Preston Road</t>
  </si>
  <si>
    <t>2701 Loy Lake Road</t>
  </si>
  <si>
    <t>100 Fox Ln</t>
  </si>
  <si>
    <t>905 S Main St</t>
  </si>
  <si>
    <t>8162 Hwy 69 South</t>
  </si>
  <si>
    <t>2556 Lake Avenue</t>
  </si>
  <si>
    <t>871 Taylor Street</t>
  </si>
  <si>
    <t>102 S Bill Jackson Dr</t>
  </si>
  <si>
    <t>100 Walter Stephenson Rd.</t>
  </si>
  <si>
    <t>Southlake</t>
  </si>
  <si>
    <t>1520 Everman Parkway</t>
  </si>
  <si>
    <t>200 W. Congress St.</t>
  </si>
  <si>
    <t>500 Reeves Street</t>
  </si>
  <si>
    <t>305 South Oak Lane</t>
  </si>
  <si>
    <t>2800 Texas Avenue</t>
  </si>
  <si>
    <t>815 Pecan Street</t>
  </si>
  <si>
    <t>351 South School Road</t>
  </si>
  <si>
    <t>8961 Tesoro Dr</t>
  </si>
  <si>
    <t>608 College Street</t>
  </si>
  <si>
    <t>619 North Live Oak St</t>
  </si>
  <si>
    <t>5350 Bear Lane</t>
  </si>
  <si>
    <t>11119 Military Hwy 281</t>
  </si>
  <si>
    <t>311 E. Hwy 57</t>
  </si>
  <si>
    <t>Grand Prarie</t>
  </si>
  <si>
    <t>132 East Ovilla Road</t>
  </si>
  <si>
    <t>5300 Wurzbach Road</t>
  </si>
  <si>
    <t>1555 Valwood Pkwy Suite 160</t>
  </si>
  <si>
    <t>15437 South Padre Island Drive</t>
  </si>
  <si>
    <t>Mcallen</t>
  </si>
  <si>
    <t>618 West Wheatland Road</t>
  </si>
  <si>
    <t>Duncanville</t>
  </si>
  <si>
    <t>3901 S. Hulen Street</t>
  </si>
  <si>
    <t>Tab Name BEN</t>
  </si>
  <si>
    <t>Category 2 Network Electronics Installation Specifications</t>
  </si>
  <si>
    <t>The Vendor must install all equipment in accordance with the manufacturers' specifications for the system(s)</t>
  </si>
  <si>
    <t>Installation Services shall include the following:</t>
  </si>
  <si>
    <t>Installation and Testing of All Equipment</t>
  </si>
  <si>
    <t>Configuration of All Equipment</t>
  </si>
  <si>
    <t>Network Documentation</t>
  </si>
  <si>
    <t>Removal of old equipment</t>
  </si>
  <si>
    <t>Engineering Design (if required)</t>
  </si>
  <si>
    <t>Workbook Name</t>
  </si>
  <si>
    <t>Manufacturer Part Number</t>
  </si>
  <si>
    <t>Do you want the equipment installed by the vendor?</t>
  </si>
  <si>
    <t>What date would you like to release the RFQ?</t>
  </si>
  <si>
    <t>Do you want to do a vendor walkthrough?</t>
  </si>
  <si>
    <t>(Walkthroughs are beneficial for large projects, cabling projects, and Access Point projects when detailed campus maps are not available)</t>
  </si>
  <si>
    <t>3:00PM</t>
  </si>
  <si>
    <t>Response Name 1:</t>
  </si>
  <si>
    <t>Response name 2:</t>
  </si>
  <si>
    <t>Response name 3:</t>
  </si>
  <si>
    <t>Dillon Hartzell</t>
  </si>
  <si>
    <t>Response Title 1:</t>
  </si>
  <si>
    <t>Response Title 2:</t>
  </si>
  <si>
    <t>Response Title 3:</t>
  </si>
  <si>
    <t>E-Rate Consultant</t>
  </si>
  <si>
    <t>Who do you want the bids to go to? Name, title, and email address.</t>
  </si>
  <si>
    <t>Will you be placing a newspaper advertisement?</t>
  </si>
  <si>
    <t>Line items in grey will not be included in the Evaluation process</t>
  </si>
  <si>
    <t>Zapata County Indep School District</t>
  </si>
  <si>
    <t>Winters Indep School District</t>
  </si>
  <si>
    <t>Wills Point Independent School District</t>
  </si>
  <si>
    <t>Whitewright Indep School Dist</t>
  </si>
  <si>
    <t>Weatherford Indep School Dist</t>
  </si>
  <si>
    <t>Water Valley Indep School Dist</t>
  </si>
  <si>
    <t>Valley View Indep School Dist</t>
  </si>
  <si>
    <t>Trinity Basin Preparatory</t>
  </si>
  <si>
    <t>Trenton Indep School District</t>
  </si>
  <si>
    <t>Tom Bean Indep School District</t>
  </si>
  <si>
    <t>Texarkana Indep School Dist</t>
  </si>
  <si>
    <t>Advantage Academy</t>
  </si>
  <si>
    <t>Terrell Indep School District</t>
  </si>
  <si>
    <t>Terrell County School District</t>
  </si>
  <si>
    <t>Terlingua Common School Dist</t>
  </si>
  <si>
    <t>Tarkington Indep School Dist</t>
  </si>
  <si>
    <t>Strawn Indep School District</t>
  </si>
  <si>
    <t>Stephenville Indep Sch Dist</t>
  </si>
  <si>
    <t>Springtown Indep School Dist</t>
  </si>
  <si>
    <t>Sivells Bend Indep School Dist</t>
  </si>
  <si>
    <t>Sherman Indep School District</t>
  </si>
  <si>
    <t>Sheldon Indep School District</t>
  </si>
  <si>
    <t>Seguin Isd</t>
  </si>
  <si>
    <t>Schertz-Cibolo-Universal City Isd</t>
  </si>
  <si>
    <t>Santa Maria Indep School Dist</t>
  </si>
  <si>
    <t>Santa Anna Indep School Dist</t>
  </si>
  <si>
    <t>San Saba Indep School District</t>
  </si>
  <si>
    <t>San Felipe-Del Rio Cisd</t>
  </si>
  <si>
    <t>San Augustine School District</t>
  </si>
  <si>
    <t>Rio Vista Independent School District</t>
  </si>
  <si>
    <t>Responsive Education Solution</t>
  </si>
  <si>
    <t>Region-Iv Esc</t>
  </si>
  <si>
    <t>Region 2 Fiber Consortium</t>
  </si>
  <si>
    <t>Region 18 Esa</t>
  </si>
  <si>
    <t>Raul Yzaguirre School For Success</t>
  </si>
  <si>
    <t>Quinlan Indep School District</t>
  </si>
  <si>
    <t>Prosper Indep School District</t>
  </si>
  <si>
    <t>Prestonwood Christian Academy</t>
  </si>
  <si>
    <t>Poteet Indep School District</t>
  </si>
  <si>
    <t>Poolville Indep Sch District</t>
  </si>
  <si>
    <t>Ponder Indep School District</t>
  </si>
  <si>
    <t>Point Isabel Indep Sch Dist</t>
  </si>
  <si>
    <t>Plano Indep School District</t>
  </si>
  <si>
    <t>Pittsburg Indep School Dist</t>
  </si>
  <si>
    <t>Pflugerville Indep School Dist</t>
  </si>
  <si>
    <t>Pewitt Cisd</t>
  </si>
  <si>
    <t>Pegasus Charter School System</t>
  </si>
  <si>
    <t>Paradise Indep School District</t>
  </si>
  <si>
    <t>Orion E-Rate Consortium</t>
  </si>
  <si>
    <t>Northwest Indep School Dist</t>
  </si>
  <si>
    <t>North East Indep Sch District</t>
  </si>
  <si>
    <t>Nixon-Smiley Cons Ind Sch Dist</t>
  </si>
  <si>
    <t>Mineral Wells Indep Sch Dist</t>
  </si>
  <si>
    <t>Midlothian School District</t>
  </si>
  <si>
    <t>Maypearl Indep School District</t>
  </si>
  <si>
    <t>Mansfield Indep School Dist</t>
  </si>
  <si>
    <t>Mabank Indep School District</t>
  </si>
  <si>
    <t>Lyford Consolidated Independent School Dist</t>
  </si>
  <si>
    <t>Lockhart Indep School District</t>
  </si>
  <si>
    <t>Llano Independent School District</t>
  </si>
  <si>
    <t>Little Elm Isd</t>
  </si>
  <si>
    <t>Liberty-Eylau Indep Sch Dist</t>
  </si>
  <si>
    <t>Lewisville Isd</t>
  </si>
  <si>
    <t>Leon Indep School District</t>
  </si>
  <si>
    <t>Legacy Preparatory Charter Academy District</t>
  </si>
  <si>
    <t>Leander Independent School District</t>
  </si>
  <si>
    <t>Laredo Indep School District</t>
  </si>
  <si>
    <t>Lake Worth Indep Sch District</t>
  </si>
  <si>
    <t>Lake Dallas Indep Sch District</t>
  </si>
  <si>
    <t>La Vernia Indep School Dist</t>
  </si>
  <si>
    <t>La Marque Indep School Dist</t>
  </si>
  <si>
    <t>Kermit Indep School District</t>
  </si>
  <si>
    <t>Kennedale Indep School Dist</t>
  </si>
  <si>
    <t>Kemp Independent School District</t>
  </si>
  <si>
    <t>Keller Isd</t>
  </si>
  <si>
    <t>Keene Indep School District</t>
  </si>
  <si>
    <t>Kaufman Indep School District</t>
  </si>
  <si>
    <t>Judson Indep School District</t>
  </si>
  <si>
    <t>Jarrell Indep School District</t>
  </si>
  <si>
    <t>Itasca Indep School District</t>
  </si>
  <si>
    <t>Irving Indep School District</t>
  </si>
  <si>
    <t>International Leadership Of Texas</t>
  </si>
  <si>
    <t>Hurst-Euless-Bedford Sch Dist</t>
  </si>
  <si>
    <t>Hudson Indep School District</t>
  </si>
  <si>
    <t>Howe Indep School District</t>
  </si>
  <si>
    <t>Horizon Montessori</t>
  </si>
  <si>
    <t>Hooks Indep School District</t>
  </si>
  <si>
    <t>Highline School District</t>
  </si>
  <si>
    <t>Hempstead Indep School Dist</t>
  </si>
  <si>
    <t>Harts Bluff School District</t>
  </si>
  <si>
    <t>Harper Indep School District</t>
  </si>
  <si>
    <t>Harlingen Cons Indep Sch Dist</t>
  </si>
  <si>
    <t>Grapevine-Colleyville Ind S D</t>
  </si>
  <si>
    <t>Grandview Indep School Dist</t>
  </si>
  <si>
    <t>Grand Prairie Independent School District</t>
  </si>
  <si>
    <t>Granbury Indep School District</t>
  </si>
  <si>
    <t>Golden Rule Charter School</t>
  </si>
  <si>
    <t>Godley Indep School District</t>
  </si>
  <si>
    <t>Garland Indep School District</t>
  </si>
  <si>
    <t>Gainesville Indep School Dist</t>
  </si>
  <si>
    <t>Fruitvale Indep School Dist</t>
  </si>
  <si>
    <t>Frenship Indep School District</t>
  </si>
  <si>
    <t>Fort Worth Indep Sch District</t>
  </si>
  <si>
    <t>Forney Indep School District</t>
  </si>
  <si>
    <t>Floresville Indep School Dist</t>
  </si>
  <si>
    <t>Farmersville School District</t>
  </si>
  <si>
    <t>Excellence In Leadership Academy</t>
  </si>
  <si>
    <t>Everman Indep School District</t>
  </si>
  <si>
    <t>Esc Region 20 Fiber Consortium</t>
  </si>
  <si>
    <t>Esc Region 11 Consortium</t>
  </si>
  <si>
    <t>Era Independent School Dist</t>
  </si>
  <si>
    <t>Education Service Center Region 10 Dba Fiber Network Consortium</t>
  </si>
  <si>
    <t>Education Serv Ctr-Region 18</t>
  </si>
  <si>
    <t>East Fort Worth Montessori Academy</t>
  </si>
  <si>
    <t>East Central School District</t>
  </si>
  <si>
    <t>Eagle-Mtn Saginaw Ind Sch Dist</t>
  </si>
  <si>
    <t>Dickinson Indep School Dist</t>
  </si>
  <si>
    <t>Deer Park Indep School Dist</t>
  </si>
  <si>
    <t>Decatur Indep School District</t>
  </si>
  <si>
    <t>Damon Indep School District</t>
  </si>
  <si>
    <t>Commerce Indep School District</t>
  </si>
  <si>
    <t>Comal Indep School District</t>
  </si>
  <si>
    <t>Chico Indep School District</t>
  </si>
  <si>
    <t>Central Indep School District</t>
  </si>
  <si>
    <t>Center Point Indep School Dist</t>
  </si>
  <si>
    <t>Carrollton-Farmers Br Sch Dist</t>
  </si>
  <si>
    <t>Carroll Indep School District</t>
  </si>
  <si>
    <t>Burleson Indep School District</t>
  </si>
  <si>
    <t>Brooks County Indep Sch Dist</t>
  </si>
  <si>
    <t>Broaddus Indep School District</t>
  </si>
  <si>
    <t>Bridgeport Indep School Dist</t>
  </si>
  <si>
    <t>Brevard County School District</t>
  </si>
  <si>
    <t>Brazosport Indep School Dist</t>
  </si>
  <si>
    <t>Boyd Indep School District</t>
  </si>
  <si>
    <t>Birdville Indep School Dist</t>
  </si>
  <si>
    <t>Ballinger Indep School Dist</t>
  </si>
  <si>
    <t>Azle Indep School District</t>
  </si>
  <si>
    <t>Austin Independent School District</t>
  </si>
  <si>
    <t>Aubrey Indep School District</t>
  </si>
  <si>
    <t>Arlington Indep School Dist</t>
  </si>
  <si>
    <t>Argyle Indep School District</t>
  </si>
  <si>
    <t>Alvord Indep School District</t>
  </si>
  <si>
    <t>Alvarado Indep School District</t>
  </si>
  <si>
    <t>Allen Indep School District</t>
  </si>
  <si>
    <t>Parent Entity Number</t>
  </si>
  <si>
    <t>FCC Form 498 Status</t>
  </si>
  <si>
    <t>Physical Address 1</t>
  </si>
  <si>
    <t>Physical Zip Code</t>
  </si>
  <si>
    <t>Physical Zip Code Ext</t>
  </si>
  <si>
    <t>Advantage Academy-Grand Prairie West</t>
  </si>
  <si>
    <t>955 Freetown Rd</t>
  </si>
  <si>
    <t>Advantage Academy-Administration &amp; Training</t>
  </si>
  <si>
    <t>Non-Instructional Facility (Nif)</t>
  </si>
  <si>
    <t>618 W. Wheatland Rd</t>
  </si>
  <si>
    <t>Allen Isd Steam</t>
  </si>
  <si>
    <t>Allen Isd Agricultural Barn</t>
  </si>
  <si>
    <t>760 Ingram</t>
  </si>
  <si>
    <t>Lucas</t>
  </si>
  <si>
    <t>612 E. Bethany Dr.</t>
  </si>
  <si>
    <t>Allen Isd - Data Center - Region 10</t>
  </si>
  <si>
    <t>Gene M Reed Elementary School</t>
  </si>
  <si>
    <t>1200 Rivercrest Blvd</t>
  </si>
  <si>
    <t>Mary Evans Elementary School</t>
  </si>
  <si>
    <t>1225 Walnut Springs Dr</t>
  </si>
  <si>
    <t>Frances E Norton Elementary School</t>
  </si>
  <si>
    <t>1120 Newport Dr</t>
  </si>
  <si>
    <t>Carlena Chandler Elementary School</t>
  </si>
  <si>
    <t>1000 Water Oak</t>
  </si>
  <si>
    <t>Flossie Floyd Green Elementary School</t>
  </si>
  <si>
    <t>1315 Comanche</t>
  </si>
  <si>
    <t>Lois Lindsey Elementary School</t>
  </si>
  <si>
    <t>5730 Wilford Dr</t>
  </si>
  <si>
    <t>Dr E. T. Boon Elementary School</t>
  </si>
  <si>
    <t>1050 Comanche Dr</t>
  </si>
  <si>
    <t>Kerr Elementary</t>
  </si>
  <si>
    <t>1325 Glendover Dr</t>
  </si>
  <si>
    <t>Alvis C Story Elementary School</t>
  </si>
  <si>
    <t>1550 Edelweiss Dr</t>
  </si>
  <si>
    <t>George J Anderson Elementary School</t>
  </si>
  <si>
    <t>305 N Alder Dr</t>
  </si>
  <si>
    <t>Bolin Elementary School</t>
  </si>
  <si>
    <t>5705 Cheyene Dr</t>
  </si>
  <si>
    <t>Beverly Cheatham Elementary School</t>
  </si>
  <si>
    <t>1501 Hopewell Dr</t>
  </si>
  <si>
    <t>Allen High School</t>
  </si>
  <si>
    <t>300 Rivercrest Blvd</t>
  </si>
  <si>
    <t>Ereckson Middle School</t>
  </si>
  <si>
    <t>450 Tatum Dr</t>
  </si>
  <si>
    <t>2455 Hilliard Drive</t>
  </si>
  <si>
    <t>D L Rountree Elementary School</t>
  </si>
  <si>
    <t>800 E Main St</t>
  </si>
  <si>
    <t>Collin Co Jjaep</t>
  </si>
  <si>
    <t>601 E Main St</t>
  </si>
  <si>
    <t>Technology  - Allen Isd</t>
  </si>
  <si>
    <t>610 Bethany Dr.</t>
  </si>
  <si>
    <t>Max O Vaughan Elementary School</t>
  </si>
  <si>
    <t>820 Cottonwood Dr</t>
  </si>
  <si>
    <t>Alton Boyd Elementary School</t>
  </si>
  <si>
    <t>800 Jupiter Rd</t>
  </si>
  <si>
    <t>Walter &amp; Lois Curtis Middle School</t>
  </si>
  <si>
    <t>1530 Rivercrest Blvd</t>
  </si>
  <si>
    <t>David And Lynda Olson Elementary School</t>
  </si>
  <si>
    <t>1751 E Exchange Pkwy</t>
  </si>
  <si>
    <t>James And Margie Marion Elementary School</t>
  </si>
  <si>
    <t>1595 Stablerun</t>
  </si>
  <si>
    <t>Lowery Freshman Center</t>
  </si>
  <si>
    <t>W E Pete Ford Middle School</t>
  </si>
  <si>
    <t>630 Park Pl Dr</t>
  </si>
  <si>
    <t>Allen Isd - Data Center - Eagle Stadium</t>
  </si>
  <si>
    <t>155 Rivercrest Blvd</t>
  </si>
  <si>
    <t>Alvarado Elem School South</t>
  </si>
  <si>
    <t>1000 E Davis</t>
  </si>
  <si>
    <t>Lillian Elementary School</t>
  </si>
  <si>
    <t>5001 Fm 2738</t>
  </si>
  <si>
    <t>Alvarado High School</t>
  </si>
  <si>
    <t>1301 S Pkwy</t>
  </si>
  <si>
    <t>Alvarado Elem School North</t>
  </si>
  <si>
    <t>1500 N Cummings</t>
  </si>
  <si>
    <t>Alvarado Jr High School</t>
  </si>
  <si>
    <t>1000 N Cummings</t>
  </si>
  <si>
    <t>Alvarado Intermediate School</t>
  </si>
  <si>
    <t>1102 E. Kilpatrick Ste C</t>
  </si>
  <si>
    <t>Adtnoc</t>
  </si>
  <si>
    <t>102 N Bill Jackson Dr</t>
  </si>
  <si>
    <t>Alvarado Isd Administration Building</t>
  </si>
  <si>
    <t>102 S. Bill Jackson Dr</t>
  </si>
  <si>
    <t>Alvord Elementary School</t>
  </si>
  <si>
    <t>Alvord</t>
  </si>
  <si>
    <t>Alvord High School</t>
  </si>
  <si>
    <t>Alvord Middle</t>
  </si>
  <si>
    <t>328 Fm 1655</t>
  </si>
  <si>
    <t>100 Mosley Ln</t>
  </si>
  <si>
    <t>Denton County Jjaep</t>
  </si>
  <si>
    <t>210 S Woodrow Ln</t>
  </si>
  <si>
    <t>Argyle Middle School</t>
  </si>
  <si>
    <t>191 Us Hwy 377</t>
  </si>
  <si>
    <t>Argyle Intermediate School</t>
  </si>
  <si>
    <t>800 Eagle Dr</t>
  </si>
  <si>
    <t>Hilltop Elementary</t>
  </si>
  <si>
    <t>1050 Harrison Ln</t>
  </si>
  <si>
    <t>Argyle High School</t>
  </si>
  <si>
    <t>6601 Canyon Falls Dr</t>
  </si>
  <si>
    <t>Argyle Isd Administration Building</t>
  </si>
  <si>
    <t>11800 Denton Creek Blvd</t>
  </si>
  <si>
    <t>Arlington Classic Academy Bowen Intermediate</t>
  </si>
  <si>
    <t>2800 B W Arkansas Ln</t>
  </si>
  <si>
    <t>Arlington Classic Academy Bowen Middle</t>
  </si>
  <si>
    <t>5200 S Bowen Rd</t>
  </si>
  <si>
    <t>Arlington Classics Academy Primary - Arkansas</t>
  </si>
  <si>
    <t>2800 W Arkansas Ln</t>
  </si>
  <si>
    <t>Mary Moore Elementary School</t>
  </si>
  <si>
    <t>5500 Park Springs Blvd</t>
  </si>
  <si>
    <t>West Elementary School</t>
  </si>
  <si>
    <t>2911 Kingswood Blvd</t>
  </si>
  <si>
    <t>Kooken Pre-K &amp; Early Child Ctr</t>
  </si>
  <si>
    <t>423 N Center St</t>
  </si>
  <si>
    <t>Starrett Elementary School</t>
  </si>
  <si>
    <t>2675 Fairmont Dr</t>
  </si>
  <si>
    <t>Patrick Elementary School</t>
  </si>
  <si>
    <t>925 Preakness Dr.</t>
  </si>
  <si>
    <t>Hill Elementary School</t>
  </si>
  <si>
    <t>2020 W Tucker Blvd</t>
  </si>
  <si>
    <t>Seguin High School</t>
  </si>
  <si>
    <t>7001 Silo Road</t>
  </si>
  <si>
    <t>Speer Elementary School</t>
  </si>
  <si>
    <t>811 Fuller St</t>
  </si>
  <si>
    <t>Swift Elementary School</t>
  </si>
  <si>
    <t>1101 S Fielder Rd</t>
  </si>
  <si>
    <t>Education Enrichment Center - Arlington Isd</t>
  </si>
  <si>
    <t>Agriculture Center Annex - Arlington Isd</t>
  </si>
  <si>
    <t>Administrative Annex # 5 - Arlington Isd</t>
  </si>
  <si>
    <t>5618 W Arkansas Ln</t>
  </si>
  <si>
    <t>Maintenance &amp; Operations - Arlington Isd</t>
  </si>
  <si>
    <t>1201 Colorado Ln</t>
  </si>
  <si>
    <t>Arlington Isd Athletic Center</t>
  </si>
  <si>
    <t>Newcomer Center-Arlington, Tx</t>
  </si>
  <si>
    <t>600 Se Green Oaks Blvd.</t>
  </si>
  <si>
    <t>Turning Point High School</t>
  </si>
  <si>
    <t>5816 W Arkansas Ln</t>
  </si>
  <si>
    <t>2001 Van Buren Dr</t>
  </si>
  <si>
    <t>Workman Junior High School</t>
  </si>
  <si>
    <t>701 E Arbrook Blvd</t>
  </si>
  <si>
    <t>Key Elementary School</t>
  </si>
  <si>
    <t>3621 Roosevelt Dr</t>
  </si>
  <si>
    <t>Arlington Isd Archery Center</t>
  </si>
  <si>
    <t>4215 Little Rd</t>
  </si>
  <si>
    <t>Webb Elementary School</t>
  </si>
  <si>
    <t>1200 N Cooper St</t>
  </si>
  <si>
    <t>Pope Elementary School</t>
  </si>
  <si>
    <t>901 Chestnut Dr</t>
  </si>
  <si>
    <t>Carter Junior High School</t>
  </si>
  <si>
    <t>701 Tharp St</t>
  </si>
  <si>
    <t>Beckham Elementary School</t>
  </si>
  <si>
    <t>1700 Se Parkway</t>
  </si>
  <si>
    <t>Bowie High School</t>
  </si>
  <si>
    <t>2101 Highbank Dr</t>
  </si>
  <si>
    <t>Arlington High School</t>
  </si>
  <si>
    <t>818 W Park Row Dr</t>
  </si>
  <si>
    <t>Ashworth Elementary School</t>
  </si>
  <si>
    <t>6700 Silo Rd</t>
  </si>
  <si>
    <t>1101 Timberlake Dr</t>
  </si>
  <si>
    <t>Butler Elementary School</t>
  </si>
  <si>
    <t>2121 Margaret Dr</t>
  </si>
  <si>
    <t>Venture Alternative High School</t>
  </si>
  <si>
    <t>600 Se Green Oaks Blvd</t>
  </si>
  <si>
    <t>Boles Junior High School</t>
  </si>
  <si>
    <t>3900 Sw Green Oaks Blvd</t>
  </si>
  <si>
    <t>Bailey Junior High School</t>
  </si>
  <si>
    <t>2411 Winewood St</t>
  </si>
  <si>
    <t>Crouch Elementary School</t>
  </si>
  <si>
    <t>2810 Prairie Hill</t>
  </si>
  <si>
    <t>Adams Elementary</t>
  </si>
  <si>
    <t>2220 Sherry Street</t>
  </si>
  <si>
    <t>Burgin Elementary School</t>
  </si>
  <si>
    <t>401 East Manfield Road</t>
  </si>
  <si>
    <t>Crow Leadership Academy</t>
  </si>
  <si>
    <t>1201 Coke Dr</t>
  </si>
  <si>
    <t>Arlington College And Career Hs</t>
  </si>
  <si>
    <t>Ditto Elementary School</t>
  </si>
  <si>
    <t>3001 Quail Ln</t>
  </si>
  <si>
    <t>Bebensee Elementary School</t>
  </si>
  <si>
    <t>5900 Inks Lake Dr</t>
  </si>
  <si>
    <t>Blanton Elementary School</t>
  </si>
  <si>
    <t>1900 S Collins St</t>
  </si>
  <si>
    <t>Berry Elementary School</t>
  </si>
  <si>
    <t>2401 Roberts Cir</t>
  </si>
  <si>
    <t>Arlington Collegiate Hs At Tcc-Se</t>
  </si>
  <si>
    <t>2224 Southeast Pkwy</t>
  </si>
  <si>
    <t>Community Based Pk</t>
  </si>
  <si>
    <t>Martin High School</t>
  </si>
  <si>
    <t>4501 W Pleasant Ridge Rd</t>
  </si>
  <si>
    <t>Corey Fine Arts-Dual Language Academy</t>
  </si>
  <si>
    <t>5201 Kelly Elliott Rd</t>
  </si>
  <si>
    <t>Barnett Junior High School</t>
  </si>
  <si>
    <t>2101 Sublett Rd</t>
  </si>
  <si>
    <t>Sam Houston High School</t>
  </si>
  <si>
    <t>2000 Sam Houston Dr</t>
  </si>
  <si>
    <t>Amos Elementary School</t>
  </si>
  <si>
    <t>3100 Daniel Dr</t>
  </si>
  <si>
    <t>Duff Elementary School</t>
  </si>
  <si>
    <t>3200 Lynnwood Dr</t>
  </si>
  <si>
    <t>Atherton Elementary School</t>
  </si>
  <si>
    <t>2101 Overbrook Dr</t>
  </si>
  <si>
    <t>Lamar High School</t>
  </si>
  <si>
    <t>1400 W Lamar Blvd</t>
  </si>
  <si>
    <t>Bryant Elementary School</t>
  </si>
  <si>
    <t>2201 Havenwood Dr</t>
  </si>
  <si>
    <t>Goodman Elementary School</t>
  </si>
  <si>
    <t>1400 Rebecca Ln</t>
  </si>
  <si>
    <t>Farrell Elementary School</t>
  </si>
  <si>
    <t>3410 Paladium Dr</t>
  </si>
  <si>
    <t>Hale Elementary</t>
  </si>
  <si>
    <t>2400 E. Mayfield Road</t>
  </si>
  <si>
    <t>Thornton Elementary</t>
  </si>
  <si>
    <t>2315 Stonegate Street</t>
  </si>
  <si>
    <t>Ousley Junior High</t>
  </si>
  <si>
    <t>950 Tc Pkwy</t>
  </si>
  <si>
    <t>Wimbish Elementary School</t>
  </si>
  <si>
    <t>1601 Wright St</t>
  </si>
  <si>
    <t>South Davis Elementary School</t>
  </si>
  <si>
    <t>2001 S Davis Dr</t>
  </si>
  <si>
    <t>Rankin Elementary School</t>
  </si>
  <si>
    <t>1900 Oleander St</t>
  </si>
  <si>
    <t>Fitzgerald Elementary School</t>
  </si>
  <si>
    <t>5201 Creek Valley Dr</t>
  </si>
  <si>
    <t>Young Junior High School</t>
  </si>
  <si>
    <t>3200 Woodside Dr</t>
  </si>
  <si>
    <t>Sherrod Elementary School</t>
  </si>
  <si>
    <t>2626 Lincoln Dr</t>
  </si>
  <si>
    <t>Foster Elementary School</t>
  </si>
  <si>
    <t>1025 High Point Rd</t>
  </si>
  <si>
    <t>2020 Baird Farm Rd</t>
  </si>
  <si>
    <t>Remynse Elementary School</t>
  </si>
  <si>
    <t>2720 Fall Drive</t>
  </si>
  <si>
    <t>Short Elementary School</t>
  </si>
  <si>
    <t>2000 California Ln</t>
  </si>
  <si>
    <t>Williams Elementary School</t>
  </si>
  <si>
    <t>4915 Red Birch Dr</t>
  </si>
  <si>
    <t>Little Elementary School</t>
  </si>
  <si>
    <t>3721 Little Rd</t>
  </si>
  <si>
    <t>Gunn Junior High School</t>
  </si>
  <si>
    <t>3000 S Fielder Rd</t>
  </si>
  <si>
    <t>Shackelford Junior High School</t>
  </si>
  <si>
    <t>2000 N Fielder Rd</t>
  </si>
  <si>
    <t>Morton Elementary School</t>
  </si>
  <si>
    <t>2900 Barrington Pl</t>
  </si>
  <si>
    <t>Miller Elementary School</t>
  </si>
  <si>
    <t>6401 W Pleasant Ridge Rd</t>
  </si>
  <si>
    <t>Wood Elementary School</t>
  </si>
  <si>
    <t>3300 Pimlico Dr</t>
  </si>
  <si>
    <t>Pearcy Elementary School</t>
  </si>
  <si>
    <t>601 East Harris Road</t>
  </si>
  <si>
    <t>Johns Elementary School</t>
  </si>
  <si>
    <t>1900 Sherry St</t>
  </si>
  <si>
    <t>Nichols Junior High School</t>
  </si>
  <si>
    <t>2201 Ascension Blvd</t>
  </si>
  <si>
    <t>Mcnutt Elementary</t>
  </si>
  <si>
    <t>3609 S Center St</t>
  </si>
  <si>
    <t>Ellis Elementary School</t>
  </si>
  <si>
    <t>2601 Shadow Ridge Dr</t>
  </si>
  <si>
    <t>Larson Elementary School</t>
  </si>
  <si>
    <t>2620 Avenue K</t>
  </si>
  <si>
    <t>Dunn Elementary School</t>
  </si>
  <si>
    <t>2201 Woodside Dr</t>
  </si>
  <si>
    <t>900 E Sanford St</t>
  </si>
  <si>
    <t>Arlington Isd Dan Dipert Career And Technical Center</t>
  </si>
  <si>
    <t>Turning Point Alt Jr High Sch</t>
  </si>
  <si>
    <t>Enterprise Centre</t>
  </si>
  <si>
    <t>690 E Lamar Blvd</t>
  </si>
  <si>
    <t>Newcomer High School</t>
  </si>
  <si>
    <t>701 East Arbrook Blvd</t>
  </si>
  <si>
    <t>1203 W. Pioneer Parkway</t>
  </si>
  <si>
    <t>Professional Development Center</t>
  </si>
  <si>
    <t>1111 West Arbrook Blvd</t>
  </si>
  <si>
    <t>Denton Co Jjaep</t>
  </si>
  <si>
    <t>415 Tisdell Ln</t>
  </si>
  <si>
    <t>415 Tisdell Lane</t>
  </si>
  <si>
    <t>James A Monaco</t>
  </si>
  <si>
    <t>9350 Cape Cod Boulevard</t>
  </si>
  <si>
    <t>Jackie Fuller Elementary School</t>
  </si>
  <si>
    <t>H L Brockett</t>
  </si>
  <si>
    <t>900 Chestnut St</t>
  </si>
  <si>
    <t>Aubrey Middle School</t>
  </si>
  <si>
    <t>815 Sherman Dr</t>
  </si>
  <si>
    <t>Aubrey High School</t>
  </si>
  <si>
    <t>510 Spring Hill Rd</t>
  </si>
  <si>
    <t>Mills Elementary School</t>
  </si>
  <si>
    <t>Dobie Middle School</t>
  </si>
  <si>
    <t>1200 E Rundberg Ln</t>
  </si>
  <si>
    <t>Barton Hills Elementary School</t>
  </si>
  <si>
    <t>2108 Barton Hills Dr</t>
  </si>
  <si>
    <t>Andrews Elementary School</t>
  </si>
  <si>
    <t>6801 Northeast Dr</t>
  </si>
  <si>
    <t>Menchaca Elementary School</t>
  </si>
  <si>
    <t>12120 Manchaca Rd</t>
  </si>
  <si>
    <t>Martin Middle School</t>
  </si>
  <si>
    <t>1601 Haskell St</t>
  </si>
  <si>
    <t>Boone Elementary School</t>
  </si>
  <si>
    <t>8101 Croftwood Dr</t>
  </si>
  <si>
    <t>Garcia Young Mens Leadership Academy</t>
  </si>
  <si>
    <t>7414 Johnny Morris Road</t>
  </si>
  <si>
    <t>8601 Tallwood Dr</t>
  </si>
  <si>
    <t>Harris Elementary School</t>
  </si>
  <si>
    <t>1711 Wheless Ln</t>
  </si>
  <si>
    <t>Austin St Hospital</t>
  </si>
  <si>
    <t>1111 W 6th St</t>
  </si>
  <si>
    <t>O Henry Middle School</t>
  </si>
  <si>
    <t>2610 W 10th St</t>
  </si>
  <si>
    <t>Bedichek Middle School</t>
  </si>
  <si>
    <t>6800 Bill Hughes Rd</t>
  </si>
  <si>
    <t>Kealing Middle School</t>
  </si>
  <si>
    <t>1607 Pennsylvania Ave</t>
  </si>
  <si>
    <t>International High School</t>
  </si>
  <si>
    <t>1012 Arthur Stiles</t>
  </si>
  <si>
    <t>Reilly Elementary School</t>
  </si>
  <si>
    <t>405 Denson Dr</t>
  </si>
  <si>
    <t>Sunset Valley Elem School</t>
  </si>
  <si>
    <t>3000 Jones Rd</t>
  </si>
  <si>
    <t>Mendez Middle School</t>
  </si>
  <si>
    <t>5106 Village Square Dr</t>
  </si>
  <si>
    <t>Langford Elementary School</t>
  </si>
  <si>
    <t>2206 Blue Meadow Dr</t>
  </si>
  <si>
    <t>Galindo Elementary School</t>
  </si>
  <si>
    <t>3800 S 2nd St</t>
  </si>
  <si>
    <t>4103 Slaughter Ln W</t>
  </si>
  <si>
    <t>900 Neal St</t>
  </si>
  <si>
    <t>Cowan Elementary School</t>
  </si>
  <si>
    <t>2817 Kentish Drive</t>
  </si>
  <si>
    <t>1211 E Oltorf St</t>
  </si>
  <si>
    <t>Richards Sch For Young Women Leaders</t>
  </si>
  <si>
    <t>2206 Prather Lane</t>
  </si>
  <si>
    <t>Lee Elementary School</t>
  </si>
  <si>
    <t>3308 Hampton Rd</t>
  </si>
  <si>
    <t>Houston Elementary School</t>
  </si>
  <si>
    <t>5409 Ponciana Dr</t>
  </si>
  <si>
    <t>Graham Elementary School</t>
  </si>
  <si>
    <t>11211 Tom Adams Dr</t>
  </si>
  <si>
    <t>Akins High School</t>
  </si>
  <si>
    <t>10701 S 1st St</t>
  </si>
  <si>
    <t>Pease Elementary School</t>
  </si>
  <si>
    <t>1106 Rio Grande St</t>
  </si>
  <si>
    <t>8401 Hathaway Dr</t>
  </si>
  <si>
    <t>Mathews Elementary School</t>
  </si>
  <si>
    <t>906 W Lynn St</t>
  </si>
  <si>
    <t>Pickle Elementary</t>
  </si>
  <si>
    <t>Metz Elementary School</t>
  </si>
  <si>
    <t>84 Robert T Martinez Jr St</t>
  </si>
  <si>
    <t>Murchison Middle School</t>
  </si>
  <si>
    <t>3700 N Hills Dr</t>
  </si>
  <si>
    <t>500 Mairo St</t>
  </si>
  <si>
    <t>Phoenix Academy</t>
  </si>
  <si>
    <t>Austin Isd - Child Development Center</t>
  </si>
  <si>
    <t>1111 W 6th Street</t>
  </si>
  <si>
    <t>Leadership Academy</t>
  </si>
  <si>
    <t>2515 South Congress Avenue</t>
  </si>
  <si>
    <t>Covington Middle School</t>
  </si>
  <si>
    <t>3700 Convict Hill Rd</t>
  </si>
  <si>
    <t>Pillow Elementary School</t>
  </si>
  <si>
    <t>3025 Crosscreek Dr</t>
  </si>
  <si>
    <t>Casis Elementary School</t>
  </si>
  <si>
    <t>2710 Exposition Blvd</t>
  </si>
  <si>
    <t>Small Middle School</t>
  </si>
  <si>
    <t>4801 Monterey Oaks Blvd</t>
  </si>
  <si>
    <t>Gullett Elementary School</t>
  </si>
  <si>
    <t>6310 Treadwell Blvd</t>
  </si>
  <si>
    <t>Joslin Elementary School</t>
  </si>
  <si>
    <t>4500 Manchaca Rd</t>
  </si>
  <si>
    <t>Cook Elementary School</t>
  </si>
  <si>
    <t>1511 Cripple Creek Dr</t>
  </si>
  <si>
    <t>Ortega Elementary School</t>
  </si>
  <si>
    <t>1135 Garland Ave</t>
  </si>
  <si>
    <t>Mcbee Elementary School</t>
  </si>
  <si>
    <t>1001 West Braker Lane</t>
  </si>
  <si>
    <t>Zavala Elementary School</t>
  </si>
  <si>
    <t>310 Robert T Martinez Jr St</t>
  </si>
  <si>
    <t>Allison Elementary School</t>
  </si>
  <si>
    <t>515 Vargas Rd</t>
  </si>
  <si>
    <t>Becker Elementary School</t>
  </si>
  <si>
    <t>906 W Milton St</t>
  </si>
  <si>
    <t>Doss Elementary School</t>
  </si>
  <si>
    <t>7005 Northledge Dr</t>
  </si>
  <si>
    <t>Clayton Elementary</t>
  </si>
  <si>
    <t>7525 La Crosse Ave</t>
  </si>
  <si>
    <t>Oak Hill Elementary School</t>
  </si>
  <si>
    <t>6101 Patton Ranch Rd</t>
  </si>
  <si>
    <t>Cunningham Elementary School</t>
  </si>
  <si>
    <t>2200 Berkeley Ave</t>
  </si>
  <si>
    <t>Bailey Middle School</t>
  </si>
  <si>
    <t>4020 Lost Oasis Hollow</t>
  </si>
  <si>
    <t>Wooldridge Elementary School</t>
  </si>
  <si>
    <t>1412 Norseman Ter</t>
  </si>
  <si>
    <t>Lbj High School</t>
  </si>
  <si>
    <t>7309 Lazy Creek Dr</t>
  </si>
  <si>
    <t>Brooke Elementary School</t>
  </si>
  <si>
    <t>3100 E 4th St</t>
  </si>
  <si>
    <t>Austin High School</t>
  </si>
  <si>
    <t>1715 W Cesar Chavez St</t>
  </si>
  <si>
    <t>Travis County Day School</t>
  </si>
  <si>
    <t>8011 Cameron Rd Ste B</t>
  </si>
  <si>
    <t>Palm Elementary School</t>
  </si>
  <si>
    <t>7601 Dixie Dr</t>
  </si>
  <si>
    <t>Northeast Early College Hs</t>
  </si>
  <si>
    <t>7104 Berkman Dr</t>
  </si>
  <si>
    <t>Crockett Echs</t>
  </si>
  <si>
    <t>5601 Manchaca Rd</t>
  </si>
  <si>
    <t>Rodriguez Elementary School</t>
  </si>
  <si>
    <t>4400 Franklin Park Drive</t>
  </si>
  <si>
    <t>Lively Middle School</t>
  </si>
  <si>
    <t>201 E Mary St</t>
  </si>
  <si>
    <t>Walnut Creek Elementary School</t>
  </si>
  <si>
    <t>401 W Braker Ln</t>
  </si>
  <si>
    <t>Lamar Middle School</t>
  </si>
  <si>
    <t>6201 Wynona Ave</t>
  </si>
  <si>
    <t>Wooten Elementary School</t>
  </si>
  <si>
    <t>1406 Dale Dr</t>
  </si>
  <si>
    <t>Mccallum High School</t>
  </si>
  <si>
    <t>5600 Sunshine Dr</t>
  </si>
  <si>
    <t>Overton El</t>
  </si>
  <si>
    <t>7201 Colony Loop Dr</t>
  </si>
  <si>
    <t>Sanchez Elementary School</t>
  </si>
  <si>
    <t>73 San Marcos St</t>
  </si>
  <si>
    <t>Kiker Elementary School</t>
  </si>
  <si>
    <t>5913 La Crosse Ave</t>
  </si>
  <si>
    <t>Baranoff Elementary School</t>
  </si>
  <si>
    <t>12009 Buckingham Gate Road</t>
  </si>
  <si>
    <t>Davis Elementary School</t>
  </si>
  <si>
    <t>5214 Duval Rd</t>
  </si>
  <si>
    <t>Uphaus Early Childhood Center</t>
  </si>
  <si>
    <t>5200 Freidrich Lane</t>
  </si>
  <si>
    <t>Lasa High School</t>
  </si>
  <si>
    <t>Perez Elementary</t>
  </si>
  <si>
    <t>7500 S. Pleasant Valley Rd</t>
  </si>
  <si>
    <t>Dawson Elementary School</t>
  </si>
  <si>
    <t>3001 S 1st St</t>
  </si>
  <si>
    <t>Summitt Elementary School</t>
  </si>
  <si>
    <t>12207 Brigadoon Ln</t>
  </si>
  <si>
    <t>1201 Payton Gin Rd</t>
  </si>
  <si>
    <t>Odom Elementary School</t>
  </si>
  <si>
    <t>1010 Turtle Creek Blvd</t>
  </si>
  <si>
    <t>Gorzycki Middle School</t>
  </si>
  <si>
    <t>7412 West Slaughter Lane</t>
  </si>
  <si>
    <t>Maplewood Elementary School</t>
  </si>
  <si>
    <t>3808 Maplewood Ave</t>
  </si>
  <si>
    <t>Brentwood Elementary School</t>
  </si>
  <si>
    <t>6700 Arroyo Seco</t>
  </si>
  <si>
    <t>Zilker Elementary School</t>
  </si>
  <si>
    <t>1900 Bluebonnet Ln</t>
  </si>
  <si>
    <t>Hart Elementary School</t>
  </si>
  <si>
    <t>8301 Furness</t>
  </si>
  <si>
    <t>St Elmo Elementary School</t>
  </si>
  <si>
    <t>600 W Saint Elmo Rd</t>
  </si>
  <si>
    <t>Read Pre-K Center</t>
  </si>
  <si>
    <t>2608 Richcreek Rd</t>
  </si>
  <si>
    <t>Linder Elementary School</t>
  </si>
  <si>
    <t>2800 Metcalfe Rd</t>
  </si>
  <si>
    <t>Webb Middle School</t>
  </si>
  <si>
    <t>601 E Saint Johns Ave</t>
  </si>
  <si>
    <t>Winn Elementary School</t>
  </si>
  <si>
    <t>3500 Susquehanna Ln</t>
  </si>
  <si>
    <t>Travis County Jjaep</t>
  </si>
  <si>
    <t>Garza Independence H S</t>
  </si>
  <si>
    <t>1600 Chicon</t>
  </si>
  <si>
    <t>Patton Elementary School</t>
  </si>
  <si>
    <t>6001 Westcreek Dr</t>
  </si>
  <si>
    <t>Barrington Elementary School</t>
  </si>
  <si>
    <t>400 Cooper Dr</t>
  </si>
  <si>
    <t>Dobie Pre-Kindergarten Center</t>
  </si>
  <si>
    <t>Pleasant Hill Elem School</t>
  </si>
  <si>
    <t>6405 Circle S Rd</t>
  </si>
  <si>
    <t>Travis Heights Elem School</t>
  </si>
  <si>
    <t>2010 Alameda Dr</t>
  </si>
  <si>
    <t>Pecan Springs Elem School</t>
  </si>
  <si>
    <t>3100 Rogge Ln</t>
  </si>
  <si>
    <t>Guerrero Thompson Elementary School</t>
  </si>
  <si>
    <t>102 East Rundberg Lane</t>
  </si>
  <si>
    <t>Travis County Juvenile Detention Center</t>
  </si>
  <si>
    <t>2515 S Congress Ave</t>
  </si>
  <si>
    <t>2011 West Rundberg Ln</t>
  </si>
  <si>
    <t>Daep - Elementary</t>
  </si>
  <si>
    <t>906 W Milton</t>
  </si>
  <si>
    <t>Blazier Elementary</t>
  </si>
  <si>
    <t>8601 Nuckols Crossing Road</t>
  </si>
  <si>
    <t>Ridgetop Elementary School</t>
  </si>
  <si>
    <t>5005 Caswell Ave</t>
  </si>
  <si>
    <t>Rosedale School</t>
  </si>
  <si>
    <t>2117 W 49th St</t>
  </si>
  <si>
    <t>Kocurek Elementary School</t>
  </si>
  <si>
    <t>9800 Curlew Dr</t>
  </si>
  <si>
    <t>Anderson High School</t>
  </si>
  <si>
    <t>8403 Mesa Dr</t>
  </si>
  <si>
    <t>Baldwin Elementary School</t>
  </si>
  <si>
    <t>12200 Meridian Park Boulevard</t>
  </si>
  <si>
    <t>Mainspring Schools</t>
  </si>
  <si>
    <t>1100 W Live Oak St</t>
  </si>
  <si>
    <t>Highland Park Elem School</t>
  </si>
  <si>
    <t>4900 Fairview Dr</t>
  </si>
  <si>
    <t>Widen Elementary School</t>
  </si>
  <si>
    <t>5606 Nuckols Crossing Rd</t>
  </si>
  <si>
    <t>Campbell Elementary School</t>
  </si>
  <si>
    <t>2613 Rogers Ave</t>
  </si>
  <si>
    <t>Brown Elementary School</t>
  </si>
  <si>
    <t>505 W Anderson Ln</t>
  </si>
  <si>
    <t>Govalle Elementary School</t>
  </si>
  <si>
    <t>3601 Govalle Ave</t>
  </si>
  <si>
    <t>Webb Primary Center</t>
  </si>
  <si>
    <t>601 E. St. Johns</t>
  </si>
  <si>
    <t>Sadler Means Young Womens Leadership Academy</t>
  </si>
  <si>
    <t>6401 N Hampton Dr</t>
  </si>
  <si>
    <t>Bryker Woods Elementary School</t>
  </si>
  <si>
    <t>3309 Kerbey Ln</t>
  </si>
  <si>
    <t>5408 Westminster Dr</t>
  </si>
  <si>
    <t>Norman Elementary School</t>
  </si>
  <si>
    <t>4001 Tannehill Ln</t>
  </si>
  <si>
    <t>Blackshear Elementary School</t>
  </si>
  <si>
    <t>1712 E 11th St</t>
  </si>
  <si>
    <t>Jordan Elementary School</t>
  </si>
  <si>
    <t>6711 Johnny Morris Rd</t>
  </si>
  <si>
    <t>Sims Elementary School</t>
  </si>
  <si>
    <t>1203 Springdale Rd</t>
  </si>
  <si>
    <t>Oak Springs Elementary School</t>
  </si>
  <si>
    <t>3601 Webberville Rd</t>
  </si>
  <si>
    <t>Casey Elementary School</t>
  </si>
  <si>
    <t>9400 Texas Oaks Drive</t>
  </si>
  <si>
    <t>Paredes Middle School</t>
  </si>
  <si>
    <t>10100 S Mary Moore Searight Dr</t>
  </si>
  <si>
    <t>Navarro Early College Hs</t>
  </si>
  <si>
    <t>Travis High School</t>
  </si>
  <si>
    <t>Eastside Memorial High School At Johnston Campus</t>
  </si>
  <si>
    <t>Delco Center</t>
  </si>
  <si>
    <t>4601 Pecan Brook Dr</t>
  </si>
  <si>
    <t>5101 E. 51st St</t>
  </si>
  <si>
    <t>House Park Athletics Facility</t>
  </si>
  <si>
    <t>1301 Shoal Creek Blvd</t>
  </si>
  <si>
    <t>Nelson Field</t>
  </si>
  <si>
    <t>7400 Berkmamn Drive</t>
  </si>
  <si>
    <t>Austin Isd - City Hall Wan Hub Site</t>
  </si>
  <si>
    <t>Clifton Career Dev. School</t>
  </si>
  <si>
    <t>1519 Coronado Hills Dr.</t>
  </si>
  <si>
    <t>Curruth Administration Center</t>
  </si>
  <si>
    <t>1111 W. 6th Street</t>
  </si>
  <si>
    <t>Performing Arts Center</t>
  </si>
  <si>
    <t>1500 Barbara Jordna Blvd</t>
  </si>
  <si>
    <t>Austin Isd - Convention Center Wan Hub Site</t>
  </si>
  <si>
    <t>Noack Sports Complex</t>
  </si>
  <si>
    <t>5300 Crainway Dr</t>
  </si>
  <si>
    <t>3908 Avenue B</t>
  </si>
  <si>
    <t>Burger Activity Center</t>
  </si>
  <si>
    <t>3200 Jones Rd</t>
  </si>
  <si>
    <t>10300 S Fm 730</t>
  </si>
  <si>
    <t>W E Hoover Elementary School</t>
  </si>
  <si>
    <t>484 Sandy Beach Rd</t>
  </si>
  <si>
    <t>Eagle Heights Elem School</t>
  </si>
  <si>
    <t>6505 Lucerne Dr</t>
  </si>
  <si>
    <t>Azle Junior High School</t>
  </si>
  <si>
    <t>201 School St</t>
  </si>
  <si>
    <t>Cross Timbers Elementary School</t>
  </si>
  <si>
    <t>Azle Hornet Academy</t>
  </si>
  <si>
    <t>1010 Boyd Rd</t>
  </si>
  <si>
    <t>Liberty Elementary School</t>
  </si>
  <si>
    <t>11450 Liberty School Rd</t>
  </si>
  <si>
    <t>Santo J Forte Junior High School</t>
  </si>
  <si>
    <t>479 Sandy Beach Rd</t>
  </si>
  <si>
    <t>Azle High School</t>
  </si>
  <si>
    <t>1200 Boyd Rd</t>
  </si>
  <si>
    <t>Azle Elementary School</t>
  </si>
  <si>
    <t>1200 Lakeview Dr</t>
  </si>
  <si>
    <t>Azle Isd Administration Building</t>
  </si>
  <si>
    <t>300 Roe Street</t>
  </si>
  <si>
    <t>Ballinger High School</t>
  </si>
  <si>
    <t>2107 N. Broadway</t>
  </si>
  <si>
    <t>Ballinger Junior High School</t>
  </si>
  <si>
    <t>1006 Conda Ave</t>
  </si>
  <si>
    <t>Ballinger Elementary School</t>
  </si>
  <si>
    <t>800 Broad Avenue</t>
  </si>
  <si>
    <t>Jack C Binion Elementary School</t>
  </si>
  <si>
    <t>7400 Glenview Dr</t>
  </si>
  <si>
    <t>North Oaks Middle School</t>
  </si>
  <si>
    <t>4800 Jordan Park Dr</t>
  </si>
  <si>
    <t>Snow Heights Elementary School</t>
  </si>
  <si>
    <t>4801 Vance Rd</t>
  </si>
  <si>
    <t>David E Smith Elem School</t>
  </si>
  <si>
    <t>3701 N Haltom Rd</t>
  </si>
  <si>
    <t>Haltom High School</t>
  </si>
  <si>
    <t>5501 N Haltom Rd</t>
  </si>
  <si>
    <t>Alliene Mullendore Elem School</t>
  </si>
  <si>
    <t>4100 Flory St</t>
  </si>
  <si>
    <t>Watauga Middle School</t>
  </si>
  <si>
    <t>6300 Maurie Dr</t>
  </si>
  <si>
    <t>Watauga</t>
  </si>
  <si>
    <t>W A Porter Elementary School</t>
  </si>
  <si>
    <t>2750 Prestondale Dr</t>
  </si>
  <si>
    <t>Hurst</t>
  </si>
  <si>
    <t>John D Spicer Elementary School</t>
  </si>
  <si>
    <t>4300 Estes Park Rd</t>
  </si>
  <si>
    <t>O H Stowe Elementary School</t>
  </si>
  <si>
    <t>4201 Rita Ln</t>
  </si>
  <si>
    <t>W T Francisco Elem School</t>
  </si>
  <si>
    <t>3701 Layton Ave</t>
  </si>
  <si>
    <t>Green Valley Elementary School</t>
  </si>
  <si>
    <t>7900 Smithfield Rd</t>
  </si>
  <si>
    <t>Walker Creek Elementary</t>
  </si>
  <si>
    <t>8780 Bridge St</t>
  </si>
  <si>
    <t>Birdville Elementary School</t>
  </si>
  <si>
    <t>3111 Carson St</t>
  </si>
  <si>
    <t>Shannon High School</t>
  </si>
  <si>
    <t>6010 Walker St</t>
  </si>
  <si>
    <t>North Ridge Elementary School</t>
  </si>
  <si>
    <t>7331 Holiday Ln</t>
  </si>
  <si>
    <t>Richland High School</t>
  </si>
  <si>
    <t>5201 Holiday Ln E</t>
  </si>
  <si>
    <t>Watauga Elementary School</t>
  </si>
  <si>
    <t>5937 Whitley Rd</t>
  </si>
  <si>
    <t>Birdville High School</t>
  </si>
  <si>
    <t>9100 Mid Cities Blvd</t>
  </si>
  <si>
    <t>North Richland Middle School</t>
  </si>
  <si>
    <t>4801 Redondo</t>
  </si>
  <si>
    <t>Grace E Hardeman Elem School</t>
  </si>
  <si>
    <t>6100 Whispering Ln</t>
  </si>
  <si>
    <t>Academy At West Birdville</t>
  </si>
  <si>
    <t>3001 Layton Ave</t>
  </si>
  <si>
    <t>Smithfield Middle School</t>
  </si>
  <si>
    <t>8400 Main St</t>
  </si>
  <si>
    <t>North Ridge Middle School</t>
  </si>
  <si>
    <t>7332 Douglas Ln</t>
  </si>
  <si>
    <t>Foster Village Elem School</t>
  </si>
  <si>
    <t>6800 Springdale Ln</t>
  </si>
  <si>
    <t>Academy At Carrie F Thomas Elem School</t>
  </si>
  <si>
    <t>8200 Obrian Way</t>
  </si>
  <si>
    <t>Holiday Heights Elem School</t>
  </si>
  <si>
    <t>5221 Susan Lee Ln</t>
  </si>
  <si>
    <t>Bisd - Tarrant Co Jjaep</t>
  </si>
  <si>
    <t>6125 E Belknap St</t>
  </si>
  <si>
    <t>Cheney Hills Elementary School</t>
  </si>
  <si>
    <t>Bisd Fine Arts Complex</t>
  </si>
  <si>
    <t>W. G. Thomas Coliseum</t>
  </si>
  <si>
    <t>6108 Broadway</t>
  </si>
  <si>
    <t>Birdville Isd - Network Operations Center</t>
  </si>
  <si>
    <t>Bisd Animal Science Center</t>
  </si>
  <si>
    <t>Bisd Services Complex &amp; Transportation</t>
  </si>
  <si>
    <t>Bisd Warehouse</t>
  </si>
  <si>
    <t>Birdville Administration Building</t>
  </si>
  <si>
    <t>6125 East Belknap Street</t>
  </si>
  <si>
    <t>Birdville Isd Technology Department</t>
  </si>
  <si>
    <t>Boyd Intermediate School</t>
  </si>
  <si>
    <t>550 Knox Ave</t>
  </si>
  <si>
    <t>Boyd</t>
  </si>
  <si>
    <t>Boyd Middle School</t>
  </si>
  <si>
    <t>Boyd High School</t>
  </si>
  <si>
    <t>700 Knox Ave</t>
  </si>
  <si>
    <t>Boyd Elementary School</t>
  </si>
  <si>
    <t>500 East Morton Ave</t>
  </si>
  <si>
    <t>Boyd Administration Building</t>
  </si>
  <si>
    <t>600 Knox Ave</t>
  </si>
  <si>
    <t>Boyd Maintenance Building</t>
  </si>
  <si>
    <t>Cemetary Road</t>
  </si>
  <si>
    <t>Boys Ranch High School</t>
  </si>
  <si>
    <t>27 Julian Bivins Blvd</t>
  </si>
  <si>
    <t>Boys Ranch</t>
  </si>
  <si>
    <t>Blakemore Middle School</t>
  </si>
  <si>
    <t>30 Julian Bivins Blvd</t>
  </si>
  <si>
    <t>Mimi Farley Elementary School</t>
  </si>
  <si>
    <t>29 Tacosa Trail</t>
  </si>
  <si>
    <t>Brisd Administrative Office</t>
  </si>
  <si>
    <t>163 River Road</t>
  </si>
  <si>
    <t>Brannen Elementary School</t>
  </si>
  <si>
    <t>802 That Way St</t>
  </si>
  <si>
    <t>Austin Elementary School</t>
  </si>
  <si>
    <t>7351 Stephen F Austin Rd</t>
  </si>
  <si>
    <t>Jones Creek</t>
  </si>
  <si>
    <t>Beutel Elementary School</t>
  </si>
  <si>
    <t>300 Ligustrum St</t>
  </si>
  <si>
    <t>Dm Administrative Annex</t>
  </si>
  <si>
    <t>431 W 4th Street</t>
  </si>
  <si>
    <t>Freeport</t>
  </si>
  <si>
    <t>Brazosport New Data Center</t>
  </si>
  <si>
    <t>221 Lakeview Lane</t>
  </si>
  <si>
    <t>Clute Intermediate School</t>
  </si>
  <si>
    <t>421 E Main St</t>
  </si>
  <si>
    <t>Freeport Elementary School</t>
  </si>
  <si>
    <t>431 W 4th St</t>
  </si>
  <si>
    <t>Brazosport High School</t>
  </si>
  <si>
    <t>1800 W 2nd St</t>
  </si>
  <si>
    <t>Brazoswood High School</t>
  </si>
  <si>
    <t>302 W Brazoswood Dr</t>
  </si>
  <si>
    <t>Freeport Intermediate School</t>
  </si>
  <si>
    <t>1815 W 4th St</t>
  </si>
  <si>
    <t>500 Circle Way</t>
  </si>
  <si>
    <t>Polk Elementary School</t>
  </si>
  <si>
    <t>Richwood</t>
  </si>
  <si>
    <t>Grady B Rasco Middle School</t>
  </si>
  <si>
    <t>92 Lake Rd</t>
  </si>
  <si>
    <t>Lanier Middle School</t>
  </si>
  <si>
    <t>522 N Ave B</t>
  </si>
  <si>
    <t>Lake Jackson Intermediate Sch</t>
  </si>
  <si>
    <t>100 Oyster Creek Dr</t>
  </si>
  <si>
    <t>Ogg Elementary School</t>
  </si>
  <si>
    <t>208 N Lazy Ln</t>
  </si>
  <si>
    <t>Lighthouse Learning Center- Jjaep</t>
  </si>
  <si>
    <t>1035 Dixie Dr</t>
  </si>
  <si>
    <t>Ney Elementary School</t>
  </si>
  <si>
    <t>308 Winding Way St</t>
  </si>
  <si>
    <t>Roberts Elementary School</t>
  </si>
  <si>
    <t>110 S Cedar St</t>
  </si>
  <si>
    <t>Lighthouse Learning Center- Daep</t>
  </si>
  <si>
    <t>Griffith Elementary School</t>
  </si>
  <si>
    <t>401 College Dr</t>
  </si>
  <si>
    <t>Velasco Elementary School</t>
  </si>
  <si>
    <t>401 N Gulf Blvd</t>
  </si>
  <si>
    <t>Brazosport Isd Admin Building</t>
  </si>
  <si>
    <t>301 West Brazoswood Drive</t>
  </si>
  <si>
    <t>Maintenance / Transportation</t>
  </si>
  <si>
    <t>200 Lakeview Drive</t>
  </si>
  <si>
    <t>New Brazosport Noc</t>
  </si>
  <si>
    <t>303 W. Brazoswood Dr</t>
  </si>
  <si>
    <t>Technology Services-Professional Resource Center</t>
  </si>
  <si>
    <t>Thomas Jefferson Middle School</t>
  </si>
  <si>
    <t>1275 S Courtenay Pkwy</t>
  </si>
  <si>
    <t>Merritt Island</t>
  </si>
  <si>
    <t>Brevard</t>
  </si>
  <si>
    <t>FL</t>
  </si>
  <si>
    <t>Saturn Elementary School</t>
  </si>
  <si>
    <t>880 N Range Rd</t>
  </si>
  <si>
    <t>Cocoa</t>
  </si>
  <si>
    <t>Cocoa High School</t>
  </si>
  <si>
    <t>2000 Tiger Trl</t>
  </si>
  <si>
    <t>Long Leaf Elementary School</t>
  </si>
  <si>
    <t>4290 North Wickham Road</t>
  </si>
  <si>
    <t>Melbourne</t>
  </si>
  <si>
    <t>Riverview Elementary School</t>
  </si>
  <si>
    <t>3000 Jolly St</t>
  </si>
  <si>
    <t>Titusville</t>
  </si>
  <si>
    <t>Audubon Elementary School</t>
  </si>
  <si>
    <t>1201 N Banana River Dr</t>
  </si>
  <si>
    <t>Port Malabar Elementary School</t>
  </si>
  <si>
    <t>301 Pioneer Ave Ne</t>
  </si>
  <si>
    <t>Palm Bay</t>
  </si>
  <si>
    <t>Theodore Roosevelt Elementary School</t>
  </si>
  <si>
    <t>1400 Minutemen Cswy</t>
  </si>
  <si>
    <t>Cocoa Beach</t>
  </si>
  <si>
    <t>Hans Christian Andersen Elementary School</t>
  </si>
  <si>
    <t>3011 Fiske Blvd S</t>
  </si>
  <si>
    <t>Rockledge</t>
  </si>
  <si>
    <t>Surfside Elementary School</t>
  </si>
  <si>
    <t>475 Cassia Blvd</t>
  </si>
  <si>
    <t>Satellite Bch</t>
  </si>
  <si>
    <t>Brevard Juvenile Detention Center</t>
  </si>
  <si>
    <t>5225 Dewitt Avenue</t>
  </si>
  <si>
    <t>Cocao</t>
  </si>
  <si>
    <t>South Area Adult Ed-Day Prog</t>
  </si>
  <si>
    <t>1362 S Babcock St</t>
  </si>
  <si>
    <t>Robert Louis Stevenson Elementary</t>
  </si>
  <si>
    <t>1535 Cogswell St, #D28</t>
  </si>
  <si>
    <t>Sherwood Elementary School</t>
  </si>
  <si>
    <t>250 W Brevard Dr</t>
  </si>
  <si>
    <t>Christa Mcauliffe Elementary School</t>
  </si>
  <si>
    <t>155 Del Mundo St Nw</t>
  </si>
  <si>
    <t>Brevard Virtual Franchise</t>
  </si>
  <si>
    <t>1225 Clearlake Rd</t>
  </si>
  <si>
    <t>Columbia Elementary School</t>
  </si>
  <si>
    <t>1225 Waco Blvd Se</t>
  </si>
  <si>
    <t>Central Area Adult Ed-Day Program</t>
  </si>
  <si>
    <t>1225 Clearlake Rd</t>
  </si>
  <si>
    <t>Suntree Elementary School</t>
  </si>
  <si>
    <t>900 S Pinehurst Ave</t>
  </si>
  <si>
    <t>University Park Elem School</t>
  </si>
  <si>
    <t>500 W University Blvd</t>
  </si>
  <si>
    <t>Merritt Island High School</t>
  </si>
  <si>
    <t>100 Mustang Way</t>
  </si>
  <si>
    <t>Atlantis Elementary School</t>
  </si>
  <si>
    <t>7300 Briggs Ave</t>
  </si>
  <si>
    <t>Roy Allen Elem School</t>
  </si>
  <si>
    <t>2601 Fountainhead Blvd</t>
  </si>
  <si>
    <t>Mims Elementary School</t>
  </si>
  <si>
    <t>2582 Us 1</t>
  </si>
  <si>
    <t>Mims</t>
  </si>
  <si>
    <t>Viera High School</t>
  </si>
  <si>
    <t>6103 Stadium Parkway</t>
  </si>
  <si>
    <t>Viera</t>
  </si>
  <si>
    <t>Outward Bound</t>
  </si>
  <si>
    <t>P.O. Box 417</t>
  </si>
  <si>
    <t>Scottsmoor</t>
  </si>
  <si>
    <t>Spessard L. Holland Elementary School</t>
  </si>
  <si>
    <t>50 Holland Ct</t>
  </si>
  <si>
    <t>Imperial Estates Elem School</t>
  </si>
  <si>
    <t>5525 Kathy Dr</t>
  </si>
  <si>
    <t>Coquina Elementary School</t>
  </si>
  <si>
    <t>850 Knox Mcrae Dr</t>
  </si>
  <si>
    <t>Croton Elementary School</t>
  </si>
  <si>
    <t>1449 Croton Rd</t>
  </si>
  <si>
    <t>Ralph M Williams Elementary School</t>
  </si>
  <si>
    <t>1700 Clubhouse Drive</t>
  </si>
  <si>
    <t>Stone Middle  School</t>
  </si>
  <si>
    <t>1101 E University Blvd</t>
  </si>
  <si>
    <t>Enterprise Elementary School</t>
  </si>
  <si>
    <t>7000 Enterprise Rd</t>
  </si>
  <si>
    <t>Manatee Elmentary</t>
  </si>
  <si>
    <t>3425 Viera Blvd</t>
  </si>
  <si>
    <t>John F Kennedy Middle School</t>
  </si>
  <si>
    <t>2100 Fiske Blvd S</t>
  </si>
  <si>
    <t>Central Middle School</t>
  </si>
  <si>
    <t>2600 Wingate Blvd</t>
  </si>
  <si>
    <t>Discovery Elementary School</t>
  </si>
  <si>
    <t>1275 Glendale Ave Nw</t>
  </si>
  <si>
    <t>Indialantic Elementary School</t>
  </si>
  <si>
    <t>1050 N Palm Ave</t>
  </si>
  <si>
    <t>Indialantic</t>
  </si>
  <si>
    <t>Tropical Elementary School</t>
  </si>
  <si>
    <t>885 S Courtenay Pkwy</t>
  </si>
  <si>
    <t>Fairglen Elementary School</t>
  </si>
  <si>
    <t>201 Indian Trl</t>
  </si>
  <si>
    <t>North /Central Area Alternative Learning Center</t>
  </si>
  <si>
    <t>1225 Clearlake Rd.</t>
  </si>
  <si>
    <t>Cape View Elementary School</t>
  </si>
  <si>
    <t>8440 Rosalind Ave</t>
  </si>
  <si>
    <t>Cape Canaveral</t>
  </si>
  <si>
    <t>Palm Bay High Adult Education</t>
  </si>
  <si>
    <t>101 Pirate Ln</t>
  </si>
  <si>
    <t>Riverdale Country Day School</t>
  </si>
  <si>
    <t>1975 Palm Bay Rd Ne</t>
  </si>
  <si>
    <t>Astronaut High School</t>
  </si>
  <si>
    <t>800 War Eagle Blvd</t>
  </si>
  <si>
    <t>De Laura Junior High School</t>
  </si>
  <si>
    <t>300 Jackson Ave</t>
  </si>
  <si>
    <t>Lyndon B Johnson Middle School</t>
  </si>
  <si>
    <t>2155 Croton Rd</t>
  </si>
  <si>
    <t>Palm Bay High School</t>
  </si>
  <si>
    <t>Space Coast Jr Sr High School</t>
  </si>
  <si>
    <t>6150 Banyan St</t>
  </si>
  <si>
    <t>Titusville High School</t>
  </si>
  <si>
    <t>150 Terrier Trl</t>
  </si>
  <si>
    <t>Lewis Carroll Elem School</t>
  </si>
  <si>
    <t>1 Skyline Blvd</t>
  </si>
  <si>
    <t>Eau Gallie High School</t>
  </si>
  <si>
    <t>1400 Commodore Blvd Ofc</t>
  </si>
  <si>
    <t>Heritage High School</t>
  </si>
  <si>
    <t>2351 Malabar Road Nw</t>
  </si>
  <si>
    <t>Quest Elementary School</t>
  </si>
  <si>
    <t>8751 Trafford Drive</t>
  </si>
  <si>
    <t>Melborne</t>
  </si>
  <si>
    <t>Palm Bay Elementary School</t>
  </si>
  <si>
    <t>1200 Alamanda Rd Ne</t>
  </si>
  <si>
    <t>Golfview Elementary Magnet School</t>
  </si>
  <si>
    <t>1530 Fiske Blvd S</t>
  </si>
  <si>
    <t>Center For Drug Free Living</t>
  </si>
  <si>
    <t>1770 Cedar St</t>
  </si>
  <si>
    <t>Pinewood Elementary School</t>
  </si>
  <si>
    <t>3757 Old Dixie Hwy</t>
  </si>
  <si>
    <t>John F Turner, Sr. Elementary School</t>
  </si>
  <si>
    <t>3175 Jupiter Blvd Se</t>
  </si>
  <si>
    <t>Cocoa Beach High School</t>
  </si>
  <si>
    <t>1500 Minutemen Cswy</t>
  </si>
  <si>
    <t>Challenger 7 Elementary School</t>
  </si>
  <si>
    <t>6135 Rena Ave</t>
  </si>
  <si>
    <t>South Lake Elementary School</t>
  </si>
  <si>
    <t>3755 Garden St</t>
  </si>
  <si>
    <t>Oak Park Elementary School</t>
  </si>
  <si>
    <t>3395 Dairy Rd</t>
  </si>
  <si>
    <t>Freedom 7 Elementary Schools Of International Studies</t>
  </si>
  <si>
    <t>400 4th Street South</t>
  </si>
  <si>
    <t>Ocean Breeze Elem School</t>
  </si>
  <si>
    <t>1101 Cheyenne Dr</t>
  </si>
  <si>
    <t>Indian Harbour</t>
  </si>
  <si>
    <t>James Madison Middle School</t>
  </si>
  <si>
    <t>3375 Dairy Rd</t>
  </si>
  <si>
    <t>Gemini Elementary School</t>
  </si>
  <si>
    <t>2100 Oak St</t>
  </si>
  <si>
    <t>Melbourne Bch</t>
  </si>
  <si>
    <t>Endeavour Elem  Magnet Sch</t>
  </si>
  <si>
    <t>905 Pineda St</t>
  </si>
  <si>
    <t>Harbor City Elementary School</t>
  </si>
  <si>
    <t>1377 Sarno Rd</t>
  </si>
  <si>
    <t>Lockmar Elementary School</t>
  </si>
  <si>
    <t>525 Pepper St Ne</t>
  </si>
  <si>
    <t>South Area Adult Ed.-Night Pro</t>
  </si>
  <si>
    <t>West Melbourne Elementary School Of Science</t>
  </si>
  <si>
    <t>2255 Meadowlane Avenue</t>
  </si>
  <si>
    <t>Satellite High School</t>
  </si>
  <si>
    <t>300 Scorpion Ct</t>
  </si>
  <si>
    <t>Cambridge Elementary School</t>
  </si>
  <si>
    <t>2000 Cambridge Dr</t>
  </si>
  <si>
    <t>Meadowlane Primary Elementary School</t>
  </si>
  <si>
    <t>2800 Wingate Blvd</t>
  </si>
  <si>
    <t>West Melbourne</t>
  </si>
  <si>
    <t>Southwest Junior High School</t>
  </si>
  <si>
    <t>451 Eldron Blvd Se</t>
  </si>
  <si>
    <t>Dr Wj Creel Elementary School</t>
  </si>
  <si>
    <t>2000 Glenwood Dr</t>
  </si>
  <si>
    <t>Andrew Jackson Middle School</t>
  </si>
  <si>
    <t>1515 Knox Mcrae Dr</t>
  </si>
  <si>
    <t>Sunrise Elementary</t>
  </si>
  <si>
    <t>1651 Mara Loma Boulevard</t>
  </si>
  <si>
    <t>Sea Park Elementary School</t>
  </si>
  <si>
    <t>300 Sea Park Blvd</t>
  </si>
  <si>
    <t>Ese Infants &amp; Toddlers</t>
  </si>
  <si>
    <t>2175 North Wickham Rd</t>
  </si>
  <si>
    <t>South Area Alternative Learning</t>
  </si>
  <si>
    <t>2175 North Wickham Road</t>
  </si>
  <si>
    <t>Ronald Mcnair Magnet School</t>
  </si>
  <si>
    <t>1 Challenger Dr</t>
  </si>
  <si>
    <t>Clearlake Educational Facility</t>
  </si>
  <si>
    <t>North Area Adult Ed-Night Program</t>
  </si>
  <si>
    <t>Bayside High School</t>
  </si>
  <si>
    <t>1901 Degroodt Road</t>
  </si>
  <si>
    <t>Southwest Palm Bay</t>
  </si>
  <si>
    <t>North Area Adult Ed-Day Program</t>
  </si>
  <si>
    <t>Sabal Elementary School</t>
  </si>
  <si>
    <t>1401 N Wickham Rd</t>
  </si>
  <si>
    <t>Edgewood Junior High School</t>
  </si>
  <si>
    <t>180 E Merritt Ave</t>
  </si>
  <si>
    <t>Mila Elementary School</t>
  </si>
  <si>
    <t>288 W Merritt Ave</t>
  </si>
  <si>
    <t>Rockledge High School</t>
  </si>
  <si>
    <t>220 Rockledge Ave</t>
  </si>
  <si>
    <t>Meadowlane Intermediate School</t>
  </si>
  <si>
    <t>2700 Wingate Boulevard</t>
  </si>
  <si>
    <t>Westside Elementary</t>
  </si>
  <si>
    <t>2175 De Groodt Road</t>
  </si>
  <si>
    <t>Viera Elementary School</t>
  </si>
  <si>
    <t>8300 Stadium Parkway</t>
  </si>
  <si>
    <t>West Shore Jr/Sr High School</t>
  </si>
  <si>
    <t>250 Wildcat Alley</t>
  </si>
  <si>
    <t>Riviera Elementary School</t>
  </si>
  <si>
    <t>351 Riviera Dr Ne</t>
  </si>
  <si>
    <t>Jupiter Elementary School</t>
  </si>
  <si>
    <t>950 Tupelo Rd Sw</t>
  </si>
  <si>
    <t>Melbourne High School</t>
  </si>
  <si>
    <t>74 Bulldog Blvd</t>
  </si>
  <si>
    <t>Apollo Elementary School</t>
  </si>
  <si>
    <t>3085 Knox Mcrae Dr</t>
  </si>
  <si>
    <t>Fieldston Preparatory School</t>
  </si>
  <si>
    <t>2940 Columbia Blvd</t>
  </si>
  <si>
    <t>Frances Walker Halfway House</t>
  </si>
  <si>
    <t>5332 Riveredge Drive</t>
  </si>
  <si>
    <t>Central Area Adult Ed-Night Program</t>
  </si>
  <si>
    <t>Ged Testing</t>
  </si>
  <si>
    <t>Office Of Transportation Services-Central</t>
  </si>
  <si>
    <t>2091 W. King Street</t>
  </si>
  <si>
    <t>Port Malabar Bus Compound</t>
  </si>
  <si>
    <t>6170 S. Babcock St</t>
  </si>
  <si>
    <t>South Area Head Start</t>
  </si>
  <si>
    <t>1430 Knecht Road</t>
  </si>
  <si>
    <t>Satellite Beach Bus Compound</t>
  </si>
  <si>
    <t>52 Holland Ct</t>
  </si>
  <si>
    <t>Satellite Beach</t>
  </si>
  <si>
    <t>Melbourne Center For Personal Growth</t>
  </si>
  <si>
    <t>1000 Inspiration Ln</t>
  </si>
  <si>
    <t>Office Of Area I</t>
  </si>
  <si>
    <t>1948 Pineapple Ave</t>
  </si>
  <si>
    <t>Edgewood Bus Compound</t>
  </si>
  <si>
    <t>87 E. Merritt Ave</t>
  </si>
  <si>
    <t>Merritt Island Bus Compound</t>
  </si>
  <si>
    <t>400 Heidi Lane</t>
  </si>
  <si>
    <t>Office Of Transportation Services-Midsouth</t>
  </si>
  <si>
    <t>1978 Pineapple Ave</t>
  </si>
  <si>
    <t>Manatee Bus Compound</t>
  </si>
  <si>
    <t>Office Of Transportation Services-North</t>
  </si>
  <si>
    <t>1500 Draa Road</t>
  </si>
  <si>
    <t>Office Of Transportation Services</t>
  </si>
  <si>
    <t>South 3200 Monroe Street</t>
  </si>
  <si>
    <t>Education Service Facility</t>
  </si>
  <si>
    <t>2700 Judge Fran Jamieson Way</t>
  </si>
  <si>
    <t>Brevard County</t>
  </si>
  <si>
    <t>Gardendale Education</t>
  </si>
  <si>
    <t>301 Grove Blvd</t>
  </si>
  <si>
    <t>Office Of Plant Operations And Maintenance</t>
  </si>
  <si>
    <t>1254 South Florida</t>
  </si>
  <si>
    <t>Avenure</t>
  </si>
  <si>
    <t>Brevard County Sd Satcom Data Center</t>
  </si>
  <si>
    <t>8635 Holiday Springs Rd</t>
  </si>
  <si>
    <t>Herbert C Hoover Middle School</t>
  </si>
  <si>
    <t>2000 Hawk Haven Dr</t>
  </si>
  <si>
    <t>Bridgeport Elementary School</t>
  </si>
  <si>
    <t>1408 Elementary Drive</t>
  </si>
  <si>
    <t>Bridgeport</t>
  </si>
  <si>
    <t>Bridgeport Middle School</t>
  </si>
  <si>
    <t>702 17th St</t>
  </si>
  <si>
    <t>Bridgeport High School</t>
  </si>
  <si>
    <t>1 Maroon Dr</t>
  </si>
  <si>
    <t>Bridgeport Intermediate School</t>
  </si>
  <si>
    <t>1400 Us Highway 380</t>
  </si>
  <si>
    <t>Bridgeport Isd Bus Barn</t>
  </si>
  <si>
    <t>1408 Thompson Street</t>
  </si>
  <si>
    <t>Bridgeport Isd Central Office</t>
  </si>
  <si>
    <t>2107 15th Street</t>
  </si>
  <si>
    <t>Bridgeport Isd Maintenance Ship</t>
  </si>
  <si>
    <t>1718 Stadium Drive</t>
  </si>
  <si>
    <t>Alc</t>
  </si>
  <si>
    <t>1101 17th. Street</t>
  </si>
  <si>
    <t>Broaddus High School</t>
  </si>
  <si>
    <t>Hwy 147 &amp; Fm 1277</t>
  </si>
  <si>
    <t>Po Box 58</t>
  </si>
  <si>
    <t>Broaddus</t>
  </si>
  <si>
    <t>San Augustine</t>
  </si>
  <si>
    <t>Broaddus Elementary School</t>
  </si>
  <si>
    <t>1 Bulldog Plaza</t>
  </si>
  <si>
    <t>Falfurrias Elementary School</t>
  </si>
  <si>
    <t>100 E Allen St</t>
  </si>
  <si>
    <t>Falfurrias Jr High School</t>
  </si>
  <si>
    <t>602 S Center St</t>
  </si>
  <si>
    <t>Brooks Co Isd Tax &amp; Business Office</t>
  </si>
  <si>
    <t>Lasater Elementary School</t>
  </si>
  <si>
    <t>200 W Bennett St</t>
  </si>
  <si>
    <t>Falfurrias High School</t>
  </si>
  <si>
    <t>100 W Jersey Dr</t>
  </si>
  <si>
    <t>Falfurrias Innovation Academy</t>
  </si>
  <si>
    <t>Nick Kerr Middle School</t>
  </si>
  <si>
    <t>1320 E Hidden Creek Pkwy</t>
  </si>
  <si>
    <t>Frazier Elementary School</t>
  </si>
  <si>
    <t>1125 N.W. Summercrest Blvd</t>
  </si>
  <si>
    <t>Steam Middle School</t>
  </si>
  <si>
    <t>900 Sw Hillside Dr</t>
  </si>
  <si>
    <t>Bisd - Johnson County Jjaep</t>
  </si>
  <si>
    <t>1160 Sw Wilshire Blvd</t>
  </si>
  <si>
    <t>Taylor Elementary School</t>
  </si>
  <si>
    <t>400 Ne Alsbury Blvd</t>
  </si>
  <si>
    <t>201 S Hurst Road</t>
  </si>
  <si>
    <t>Ann Brock Elementary</t>
  </si>
  <si>
    <t>12000 Oak Grove Rd</t>
  </si>
  <si>
    <t>Burleson High School</t>
  </si>
  <si>
    <t>100 Elk Dr</t>
  </si>
  <si>
    <t>Realm</t>
  </si>
  <si>
    <t>517 Sw Johnson Ave</t>
  </si>
  <si>
    <t>Crossroads High School</t>
  </si>
  <si>
    <t>505 Pleasant Manor</t>
  </si>
  <si>
    <t>Richard Bransom Elem</t>
  </si>
  <si>
    <t>820 S Hurst Blvd</t>
  </si>
  <si>
    <t>Hughes Middle School</t>
  </si>
  <si>
    <t>316 S W Thomas St</t>
  </si>
  <si>
    <t>William Stribling Elementary</t>
  </si>
  <si>
    <t>1881 E Renfro</t>
  </si>
  <si>
    <t>Irene Clinkscale Elementary</t>
  </si>
  <si>
    <t>600 Blayke St</t>
  </si>
  <si>
    <t>Norwood Elementary School</t>
  </si>
  <si>
    <t>619 Evelyn Ln</t>
  </si>
  <si>
    <t>Mound Elementary School</t>
  </si>
  <si>
    <t>205 Sw Thomas St</t>
  </si>
  <si>
    <t>The Academy At Nola Dunn</t>
  </si>
  <si>
    <t>201 S Dobson St</t>
  </si>
  <si>
    <t>Tarrant County Jjaep</t>
  </si>
  <si>
    <t>3131 Sanguinet St</t>
  </si>
  <si>
    <t>Judy Hajek Elementary</t>
  </si>
  <si>
    <t>555 Ne Mcalister</t>
  </si>
  <si>
    <t>517 Sw Johnson Ste 100</t>
  </si>
  <si>
    <t>Maintenance Facility - Bisd</t>
  </si>
  <si>
    <t>117 Se Gregory Street</t>
  </si>
  <si>
    <t>Burleson Isd Administration Building</t>
  </si>
  <si>
    <t>1160 S.W. Willshire Blvd.</t>
  </si>
  <si>
    <t>Dawson Middle School</t>
  </si>
  <si>
    <t>400 South Kimball Avenue</t>
  </si>
  <si>
    <t>Johnson Elementary School</t>
  </si>
  <si>
    <t>1301 N Carroll Ave</t>
  </si>
  <si>
    <t>Old Union Elementary</t>
  </si>
  <si>
    <t>1050 South Carroll Ave</t>
  </si>
  <si>
    <t>Cleburn Eubanks Intermediate</t>
  </si>
  <si>
    <t>500 South Kimball</t>
  </si>
  <si>
    <t>Robert H Rockenbaugh Elementary</t>
  </si>
  <si>
    <t>301 Byron Nelson Pkwy</t>
  </si>
  <si>
    <t>Carroll Elementary School</t>
  </si>
  <si>
    <t>1705 W Continental Blvd</t>
  </si>
  <si>
    <t>Don T Durham Intermediate School</t>
  </si>
  <si>
    <t>801 N Shady Oak Dr</t>
  </si>
  <si>
    <t>Tarrant Co J J A E P</t>
  </si>
  <si>
    <t>2400 N Carroll Ave</t>
  </si>
  <si>
    <t>Carroll Middle School</t>
  </si>
  <si>
    <t>1800 E Kirkwood Blvd</t>
  </si>
  <si>
    <t>Carroll Senior High School</t>
  </si>
  <si>
    <t>1501 W Southlake Blvd</t>
  </si>
  <si>
    <t>Walnut Grove Elementary</t>
  </si>
  <si>
    <t>2520 North White Chapel Boulevard</t>
  </si>
  <si>
    <t>Carroll  High School</t>
  </si>
  <si>
    <t>800 White Chapel</t>
  </si>
  <si>
    <t>1075 S. Kimball</t>
  </si>
  <si>
    <t>Grapevine</t>
  </si>
  <si>
    <t>Carroll Administration Center</t>
  </si>
  <si>
    <t>2400 North Carroll Ave</t>
  </si>
  <si>
    <t>Dragon Stadium - Hub 2</t>
  </si>
  <si>
    <t>1085 S. Kimball</t>
  </si>
  <si>
    <t>Old Carroll Middle School</t>
  </si>
  <si>
    <t>1100 E Dove Rd</t>
  </si>
  <si>
    <t>Lavillita Elementary</t>
  </si>
  <si>
    <t>1601 Camino Lago</t>
  </si>
  <si>
    <t>Newman Smith High School</t>
  </si>
  <si>
    <t>2335 N Josey Ln</t>
  </si>
  <si>
    <t>Denton Co. J J A E P</t>
  </si>
  <si>
    <t>Las Colinas Elementary School</t>
  </si>
  <si>
    <t>2200 Kinwest Pkwy</t>
  </si>
  <si>
    <t>Rosemeade Elementary School</t>
  </si>
  <si>
    <t>3550 Kimberly Dr</t>
  </si>
  <si>
    <t>Turner High School</t>
  </si>
  <si>
    <t>1600 S Josey Ln</t>
  </si>
  <si>
    <t>Mccoy Elementary School</t>
  </si>
  <si>
    <t>2425 Mccoy Rd</t>
  </si>
  <si>
    <t>Mary Grimes Education Center</t>
  </si>
  <si>
    <t>1745 Hutton Dr</t>
  </si>
  <si>
    <t>Sheffield  Elementary School</t>
  </si>
  <si>
    <t>18111 Kelly Blvd</t>
  </si>
  <si>
    <t>Riverchase Elementary</t>
  </si>
  <si>
    <t>272 S Macarthur Blvd</t>
  </si>
  <si>
    <t>Dallas County Jjaep Cfb Campus</t>
  </si>
  <si>
    <t>1673 Terre Colony</t>
  </si>
  <si>
    <t>Mcwhorter Elementary School</t>
  </si>
  <si>
    <t>3678 Timberglen Road</t>
  </si>
  <si>
    <t>Mckamy Elementary School</t>
  </si>
  <si>
    <t>3443 Briargrove Ln</t>
  </si>
  <si>
    <t>Tom Landry Elementary School</t>
  </si>
  <si>
    <t>265 Red River Trl</t>
  </si>
  <si>
    <t>Technology And Learning Center</t>
  </si>
  <si>
    <t>Good Elementary School</t>
  </si>
  <si>
    <t>1012 Study Ln</t>
  </si>
  <si>
    <t>Stark Elementary School</t>
  </si>
  <si>
    <t>12400 Josey Ln</t>
  </si>
  <si>
    <t>Farmers Branch</t>
  </si>
  <si>
    <t>Kent Elementary School</t>
  </si>
  <si>
    <t>1800 W Rosemeade Pkwy</t>
  </si>
  <si>
    <t>Marie Huie  Special Education Center</t>
  </si>
  <si>
    <t>2115 E Frankford Rd</t>
  </si>
  <si>
    <t>Carrollton Elementary School</t>
  </si>
  <si>
    <t>1805 Pearl St</t>
  </si>
  <si>
    <t>Vivian Field Middle School</t>
  </si>
  <si>
    <t>13551 Dennis Ln</t>
  </si>
  <si>
    <t>Barbara Bush Middle School</t>
  </si>
  <si>
    <t>515 Cowboys Pkwy</t>
  </si>
  <si>
    <t>Country Place Elem School</t>
  </si>
  <si>
    <t>2115 Raintree Dr</t>
  </si>
  <si>
    <t>Creekview High School</t>
  </si>
  <si>
    <t>3201 Old Denton Rd</t>
  </si>
  <si>
    <t>Thompson Elementary School</t>
  </si>
  <si>
    <t>2915 Scott Mill Rd</t>
  </si>
  <si>
    <t>Early College High School</t>
  </si>
  <si>
    <t>3939 Valley View Ln</t>
  </si>
  <si>
    <t>Bea Salazar Learning Facility</t>
  </si>
  <si>
    <t>2416 Keller Springs Rd</t>
  </si>
  <si>
    <t>Mclaughlin Strickland Elementary School</t>
  </si>
  <si>
    <t>1500 Webb Chapel Rd</t>
  </si>
  <si>
    <t>Bernice Chatman Freeman Elementary</t>
  </si>
  <si>
    <t>8757 Valley Ranch Pkwy W</t>
  </si>
  <si>
    <t>Central Elementary School</t>
  </si>
  <si>
    <t>1600 S Perry Rd</t>
  </si>
  <si>
    <t>Rainwater Elementary School</t>
  </si>
  <si>
    <t>1408 E Frankford Rd</t>
  </si>
  <si>
    <t>Dan F Long Junior High School</t>
  </si>
  <si>
    <t>2525 Frankford Rd</t>
  </si>
  <si>
    <t>Farmers Branch Elem School</t>
  </si>
  <si>
    <t>13521 Tom Field Rd</t>
  </si>
  <si>
    <t>Furneaux Elementary School</t>
  </si>
  <si>
    <t>3210 Furneaux Ln</t>
  </si>
  <si>
    <t>Ted Polk Middle School</t>
  </si>
  <si>
    <t>2001 Kelly Blvd</t>
  </si>
  <si>
    <t>Blair Elementary School</t>
  </si>
  <si>
    <t>14055 Heartside Pl</t>
  </si>
  <si>
    <t>2525 Scott Mill Rd</t>
  </si>
  <si>
    <t>3205 Dorchester Dr</t>
  </si>
  <si>
    <t>Blalack Middle School</t>
  </si>
  <si>
    <t>1706 E Peters Colony Rd</t>
  </si>
  <si>
    <t>Perry Middle School</t>
  </si>
  <si>
    <t>1709 E Belt Line Rd</t>
  </si>
  <si>
    <t>Ranchview High School</t>
  </si>
  <si>
    <t>8401 Valley Ranch Pkwy E</t>
  </si>
  <si>
    <t>Stanridge Stadium/ Natatorium</t>
  </si>
  <si>
    <t>1330 Valwood Pkwy</t>
  </si>
  <si>
    <t>1445 N Perry Road</t>
  </si>
  <si>
    <t>Science Resource Center</t>
  </si>
  <si>
    <t>Valley View Lane</t>
  </si>
  <si>
    <t>Farmers Ranch</t>
  </si>
  <si>
    <t>Educational Services Division Complex-Esdc</t>
  </si>
  <si>
    <t>1820 Pearl Street</t>
  </si>
  <si>
    <t>1505 Randolph</t>
  </si>
  <si>
    <t>Cfbisd - Technology And Learning Center</t>
  </si>
  <si>
    <t>2427 Carrick St</t>
  </si>
  <si>
    <t>Center Point Middle School</t>
  </si>
  <si>
    <t>207 China St</t>
  </si>
  <si>
    <t>North Star Hs</t>
  </si>
  <si>
    <t>230 Mesa Verde Dr</t>
  </si>
  <si>
    <t>Center Point Elem School</t>
  </si>
  <si>
    <t>215 China St.</t>
  </si>
  <si>
    <t>Center Point High School</t>
  </si>
  <si>
    <t>215 China St</t>
  </si>
  <si>
    <t>8578 Us Hwy 69n</t>
  </si>
  <si>
    <t>Pollok</t>
  </si>
  <si>
    <t>Central Junior High School</t>
  </si>
  <si>
    <t>7622 Us Highway 69 N</t>
  </si>
  <si>
    <t>Central High School</t>
  </si>
  <si>
    <t>Central Isd Daep</t>
  </si>
  <si>
    <t>7741 N Us Highway 69</t>
  </si>
  <si>
    <t>Stubblefield Lrn Ctr</t>
  </si>
  <si>
    <t>208 N John Redditt</t>
  </si>
  <si>
    <t>Chico Elementary School</t>
  </si>
  <si>
    <t>Chico</t>
  </si>
  <si>
    <t>Chico High School</t>
  </si>
  <si>
    <t>263 Fm 2952</t>
  </si>
  <si>
    <t>Chico Middle School</t>
  </si>
  <si>
    <t>Student Transportation Services (Hill Country)</t>
  </si>
  <si>
    <t>6101 Fm 311</t>
  </si>
  <si>
    <t>Community Education</t>
  </si>
  <si>
    <t>1421 N. Business 35</t>
  </si>
  <si>
    <t>278 Loop 337</t>
  </si>
  <si>
    <t>Comal Independent School District Support Services</t>
  </si>
  <si>
    <t>1404 Ih 35 North</t>
  </si>
  <si>
    <t>Church Hill Middle School</t>
  </si>
  <si>
    <t>1275 N Business 35</t>
  </si>
  <si>
    <t>Rahe Bulverde Elementary School</t>
  </si>
  <si>
    <t>1715 E Ammann Rd</t>
  </si>
  <si>
    <t>Bulverde</t>
  </si>
  <si>
    <t>Hoffmann Lane Elementary School</t>
  </si>
  <si>
    <t>4600 Fm 306</t>
  </si>
  <si>
    <t>Smithson Valley Middle School</t>
  </si>
  <si>
    <t>Smithson Valley High School</t>
  </si>
  <si>
    <t>14001 Hwy 46 W</t>
  </si>
  <si>
    <t>Canyon Middle School</t>
  </si>
  <si>
    <t>2014 Fm 1101</t>
  </si>
  <si>
    <t>Kinder Ranch</t>
  </si>
  <si>
    <t>2035 Kinder Pkwy</t>
  </si>
  <si>
    <t>Startzville Elementary School</t>
  </si>
  <si>
    <t>42111 Fm 3159</t>
  </si>
  <si>
    <t>Canyon Lake</t>
  </si>
  <si>
    <t>Memorial Early College Hs With St. Phillip'S</t>
  </si>
  <si>
    <t>1419 N Business 35</t>
  </si>
  <si>
    <t>Indian Springs Elementary School</t>
  </si>
  <si>
    <t>25751 Wilderness Oak</t>
  </si>
  <si>
    <t>Hill Country College Prep Hs</t>
  </si>
  <si>
    <t>21077 Hwy 46</t>
  </si>
  <si>
    <t>Rebecca Creek Elementary School</t>
  </si>
  <si>
    <t>125 Quest Ave</t>
  </si>
  <si>
    <t>Mountain Valley Middle School</t>
  </si>
  <si>
    <t>1165 Sattler Rd</t>
  </si>
  <si>
    <t>M H Specht Elementary School</t>
  </si>
  <si>
    <t>25815 Overlook Pkwy</t>
  </si>
  <si>
    <t>Mountain Valley Elementary</t>
  </si>
  <si>
    <t>310 Cannan Rd</t>
  </si>
  <si>
    <t>1106 Kinder Pkwy</t>
  </si>
  <si>
    <t>Goodwin Frazier Elementary School</t>
  </si>
  <si>
    <t>1441 N Business 35</t>
  </si>
  <si>
    <t>Spring Branch Middle School</t>
  </si>
  <si>
    <t>21053 Hwy 46 W</t>
  </si>
  <si>
    <t>Canyon Lake High School</t>
  </si>
  <si>
    <t>8555 Fm 32</t>
  </si>
  <si>
    <t>Fischer</t>
  </si>
  <si>
    <t>Danville Middle School (Ms # 6)</t>
  </si>
  <si>
    <t>Garden Ridge Elementary School</t>
  </si>
  <si>
    <t>9401 Municipal Pkwy</t>
  </si>
  <si>
    <t>Garden Ridge</t>
  </si>
  <si>
    <t>Davenport High School</t>
  </si>
  <si>
    <t>23255 Fm 3009</t>
  </si>
  <si>
    <t>Canyon High School</t>
  </si>
  <si>
    <t>1510 Ih 35 N</t>
  </si>
  <si>
    <t>Comal Academy</t>
  </si>
  <si>
    <t>1413 Business 35</t>
  </si>
  <si>
    <t>Timberwood Park Elementary School</t>
  </si>
  <si>
    <t>26715 S Glenrose</t>
  </si>
  <si>
    <t>Oak Creek Elementary School</t>
  </si>
  <si>
    <t>3060 Goodwin Ln</t>
  </si>
  <si>
    <t>Arlon R Seay Elementary School</t>
  </si>
  <si>
    <t>20911 Hwy 46 W</t>
  </si>
  <si>
    <t>Morningside Elementary School</t>
  </si>
  <si>
    <t>3855 Morningside Dr</t>
  </si>
  <si>
    <t>Johnson Ranch Elementary School</t>
  </si>
  <si>
    <t>30501 Johnson Way</t>
  </si>
  <si>
    <t>Bill Brown Elementary School</t>
  </si>
  <si>
    <t>20410 Hwy 46 W</t>
  </si>
  <si>
    <t>Comal Discipline Center</t>
  </si>
  <si>
    <t>1413 N Business 35</t>
  </si>
  <si>
    <t>Freiheit Elementary School</t>
  </si>
  <si>
    <t>2002 Fm 1101</t>
  </si>
  <si>
    <t>1400 Kinder Pkwy</t>
  </si>
  <si>
    <t>Clear Spring Elementary School</t>
  </si>
  <si>
    <t>550 Avery Pkwy</t>
  </si>
  <si>
    <t>A C Williams Elementary School</t>
  </si>
  <si>
    <t>615 Culver</t>
  </si>
  <si>
    <t>Commerce High School</t>
  </si>
  <si>
    <t>3800 Sregit Dr</t>
  </si>
  <si>
    <t>Hunt County</t>
  </si>
  <si>
    <t>Commerce Middle School</t>
  </si>
  <si>
    <t>606 Culver St</t>
  </si>
  <si>
    <t>Commerce Elementary School</t>
  </si>
  <si>
    <t>2900 Fm 3218</t>
  </si>
  <si>
    <t>Commerce Isd Administration Building</t>
  </si>
  <si>
    <t>Commerce Isd Noc</t>
  </si>
  <si>
    <t>Damon Elementary School</t>
  </si>
  <si>
    <t>1211 Mulchay Street</t>
  </si>
  <si>
    <t>Damon</t>
  </si>
  <si>
    <t>Stem Academy At Enis El</t>
  </si>
  <si>
    <t>Decatur High School</t>
  </si>
  <si>
    <t>750 East Eagle Summitt Drive</t>
  </si>
  <si>
    <t>Mc Carroll Middle School</t>
  </si>
  <si>
    <t>1201 W Thompson St</t>
  </si>
  <si>
    <t>Carson Elementary</t>
  </si>
  <si>
    <t>2100 Business 287 South</t>
  </si>
  <si>
    <t>Cates Administration</t>
  </si>
  <si>
    <t>307 South Cates Street</t>
  </si>
  <si>
    <t>Rann Elementary</t>
  </si>
  <si>
    <t>1300 Deer Park Rd</t>
  </si>
  <si>
    <t>Decatur Isd Transportation</t>
  </si>
  <si>
    <t>Young Elementary School</t>
  </si>
  <si>
    <t>379 Buchanan Rd</t>
  </si>
  <si>
    <t>Decatur Isd Data Center</t>
  </si>
  <si>
    <t>501 East Collin Street</t>
  </si>
  <si>
    <t>Deepwater Junior High School</t>
  </si>
  <si>
    <t>501 Glenmore Dr</t>
  </si>
  <si>
    <t>Deer Park Elementary School</t>
  </si>
  <si>
    <t>2920 Luella Ave</t>
  </si>
  <si>
    <t>401 Glenmore</t>
  </si>
  <si>
    <t>Bonnette Junior High School</t>
  </si>
  <si>
    <t>5010 W Pasadena Blvd</t>
  </si>
  <si>
    <t>Parkwood Elementary School</t>
  </si>
  <si>
    <t>404 Parkwood Dr</t>
  </si>
  <si>
    <t>H S Point</t>
  </si>
  <si>
    <t>301 W. P Street</t>
  </si>
  <si>
    <t>Deer Park Junior High School</t>
  </si>
  <si>
    <t>410 E 9th St</t>
  </si>
  <si>
    <t>Fairmont Junior High School</t>
  </si>
  <si>
    <t>4911 Holly Bay Ct</t>
  </si>
  <si>
    <t>Fairmont Elementary School</t>
  </si>
  <si>
    <t>4315 Heathfield Dr</t>
  </si>
  <si>
    <t>Deer Park High School</t>
  </si>
  <si>
    <t>San Jacinto Elementary School</t>
  </si>
  <si>
    <t>601 E 8th St</t>
  </si>
  <si>
    <t>Carpenter Elementary School</t>
  </si>
  <si>
    <t>5002 W Pasadena Blvd</t>
  </si>
  <si>
    <t>Dabbs Elementary School</t>
  </si>
  <si>
    <t>302 E Lambuth Ln</t>
  </si>
  <si>
    <t>Dpisd Admin Education Support Center</t>
  </si>
  <si>
    <t>601 E. 8th Street</t>
  </si>
  <si>
    <t>Deepwater Elementary School</t>
  </si>
  <si>
    <t>309 Glenmore Dr</t>
  </si>
  <si>
    <t>Softball Field</t>
  </si>
  <si>
    <t>Transportation Center</t>
  </si>
  <si>
    <t>502 E. 2nd Street</t>
  </si>
  <si>
    <t>Ag &amp; Outdoor Learning Center</t>
  </si>
  <si>
    <t>6804 Line Dr</t>
  </si>
  <si>
    <t>Calder Road Elementary</t>
  </si>
  <si>
    <t>6511 Calder Rd</t>
  </si>
  <si>
    <t>Dickinson</t>
  </si>
  <si>
    <t>Hughes Road Elementary School</t>
  </si>
  <si>
    <t>11901 Hughes Rd</t>
  </si>
  <si>
    <t>Bay Colony Elementary</t>
  </si>
  <si>
    <t>101 Bay Colony Elementary Dr</t>
  </si>
  <si>
    <t>Dickinson High School</t>
  </si>
  <si>
    <t>3800 Baker Dr</t>
  </si>
  <si>
    <t>Galveston Co Jjaep</t>
  </si>
  <si>
    <t>6101 Attwater</t>
  </si>
  <si>
    <t>Mcadams Jhs</t>
  </si>
  <si>
    <t>11415 Hughes Rd</t>
  </si>
  <si>
    <t>Eugene Gene Kranz Junior High School</t>
  </si>
  <si>
    <t>12850 Fm 3436 Rd</t>
  </si>
  <si>
    <t>1251 W Fm 517</t>
  </si>
  <si>
    <t>J &amp; S Barber Ms</t>
  </si>
  <si>
    <t>5651 Fm 517 E</t>
  </si>
  <si>
    <t>San Leon Elementary School</t>
  </si>
  <si>
    <t>2655 Broadway St</t>
  </si>
  <si>
    <t>Dunbar Middle School</t>
  </si>
  <si>
    <t>2901 23rd St</t>
  </si>
  <si>
    <t>Silbernagel Elem School</t>
  </si>
  <si>
    <t>4201 25th St</t>
  </si>
  <si>
    <t>Dickinson Continuation Center</t>
  </si>
  <si>
    <t>2805 Oak Park</t>
  </si>
  <si>
    <t>Little Elem School</t>
  </si>
  <si>
    <t>622 Oklahoma St</t>
  </si>
  <si>
    <t>Bacliff</t>
  </si>
  <si>
    <t>13302 Hwy 6</t>
  </si>
  <si>
    <t>Dickinson Jr. High</t>
  </si>
  <si>
    <t>11611 Central Park Boulevard</t>
  </si>
  <si>
    <t>Warehouse</t>
  </si>
  <si>
    <t>3303 Owens Dr</t>
  </si>
  <si>
    <t>Old Mjhs Music Bulding</t>
  </si>
  <si>
    <t>4007 Video Street</t>
  </si>
  <si>
    <t>4003 Video Street</t>
  </si>
  <si>
    <t>Cottage</t>
  </si>
  <si>
    <t>2801 Oak Park</t>
  </si>
  <si>
    <t>Little K Annex</t>
  </si>
  <si>
    <t>622 Oklahoma</t>
  </si>
  <si>
    <t>Baseball Field</t>
  </si>
  <si>
    <t>1001 Big Al Drive</t>
  </si>
  <si>
    <t>Shop Building</t>
  </si>
  <si>
    <t>Dickinson Facilities</t>
  </si>
  <si>
    <t>3303 Owens Drive</t>
  </si>
  <si>
    <t>Field House</t>
  </si>
  <si>
    <t>3300 Baker Drive</t>
  </si>
  <si>
    <t>Sam Vitanza Stadium</t>
  </si>
  <si>
    <t>3300 Baker Dr</t>
  </si>
  <si>
    <t>Old Mjhs Gym</t>
  </si>
  <si>
    <t>Operations &amp; Facilities 2</t>
  </si>
  <si>
    <t>4005 Video St</t>
  </si>
  <si>
    <t>New Gillis Admin</t>
  </si>
  <si>
    <t>2218 Fm517</t>
  </si>
  <si>
    <t>Ag Center</t>
  </si>
  <si>
    <t>3000 Baker Dr</t>
  </si>
  <si>
    <t>Grounds Building</t>
  </si>
  <si>
    <t>Remington Point Elementary</t>
  </si>
  <si>
    <t>6000 Old Decatur Rd</t>
  </si>
  <si>
    <t>Creekview Middle School</t>
  </si>
  <si>
    <t>6716 Bob Hanger St</t>
  </si>
  <si>
    <t>High Country Elementary</t>
  </si>
  <si>
    <t>1301 High Country Trl</t>
  </si>
  <si>
    <t>Saginaw</t>
  </si>
  <si>
    <t>Comanche Springs Elementary School</t>
  </si>
  <si>
    <t>8100 Comanche Springs Dr</t>
  </si>
  <si>
    <t>Bryson Elementary School</t>
  </si>
  <si>
    <t>8601 Old Decatur Rd</t>
  </si>
  <si>
    <t>Saginaw Elementary School</t>
  </si>
  <si>
    <t>301 W Mcleroy Blvd</t>
  </si>
  <si>
    <t>Dozier Elementary</t>
  </si>
  <si>
    <t>6201 Redeagle Creek Dr</t>
  </si>
  <si>
    <t>Ed Wilkie Middle School</t>
  </si>
  <si>
    <t>6129 Texas Shiner Dr</t>
  </si>
  <si>
    <t>Willow Creek Elementary</t>
  </si>
  <si>
    <t>1100 W Mcleroy Blvd</t>
  </si>
  <si>
    <t>Eagle Mountain Elem School</t>
  </si>
  <si>
    <t>9700 Morris Dido Newark Rd</t>
  </si>
  <si>
    <t>Northbrook Elementary School</t>
  </si>
  <si>
    <t>2500 Cantrell Sansom Rd</t>
  </si>
  <si>
    <t>Chisholm Trail High School</t>
  </si>
  <si>
    <t>4800 Education Dr</t>
  </si>
  <si>
    <t>Boswell High School</t>
  </si>
  <si>
    <t>5805 W Bailey Boswell Rd</t>
  </si>
  <si>
    <t>Parkview Elementary School</t>
  </si>
  <si>
    <t>6225 Crystal Lake Dr</t>
  </si>
  <si>
    <t>Greenfield Elementary School</t>
  </si>
  <si>
    <t>6020 Ten Mile Bridge Rd</t>
  </si>
  <si>
    <t>Wayside Middle School</t>
  </si>
  <si>
    <t>1300 Old Decatur Rd</t>
  </si>
  <si>
    <t>Highland Middle School</t>
  </si>
  <si>
    <t>1001 E Bailey Boswell Rd</t>
  </si>
  <si>
    <t>Prairie Vista Middle School</t>
  </si>
  <si>
    <t>8000 Comanche Springs Dr</t>
  </si>
  <si>
    <t>Altern Disipline Campus</t>
  </si>
  <si>
    <t>5900 Hereford Dr</t>
  </si>
  <si>
    <t>Chisholm Ridge Elementary School</t>
  </si>
  <si>
    <t>8301 Running River Ln</t>
  </si>
  <si>
    <t>Elmer C Watson High School</t>
  </si>
  <si>
    <t>Elkins Elementary School</t>
  </si>
  <si>
    <t>7250 Elkins School Rd</t>
  </si>
  <si>
    <t>L A Gililland Elementary School</t>
  </si>
  <si>
    <t>701 Waggoman Rd</t>
  </si>
  <si>
    <t>Saginaw High School</t>
  </si>
  <si>
    <t>800 N Blue Mound Rd</t>
  </si>
  <si>
    <t>Lake Pointe Elementary School</t>
  </si>
  <si>
    <t>5501 Park Dr</t>
  </si>
  <si>
    <t>Warehouse Building</t>
  </si>
  <si>
    <t>1200 Old Decatur Rd</t>
  </si>
  <si>
    <t>Weldon Hafley Development Center</t>
  </si>
  <si>
    <t>616 W Mcleroy Blvd</t>
  </si>
  <si>
    <t>Boswell Elementary School #18</t>
  </si>
  <si>
    <t>5705 East Bailey Boswell Rd</t>
  </si>
  <si>
    <t>Price Transportation And Facility Center</t>
  </si>
  <si>
    <t>10251 Sagniaw Boulevard</t>
  </si>
  <si>
    <t>Technology And Nutrition</t>
  </si>
  <si>
    <t>Bexar County Lrn Ctr.</t>
  </si>
  <si>
    <t>3621 Farm Rd</t>
  </si>
  <si>
    <t>Harmony Elementary School</t>
  </si>
  <si>
    <t>10625 Green Lake St</t>
  </si>
  <si>
    <t>East Central Cast Lead Hs</t>
  </si>
  <si>
    <t>7173 Fm 1628</t>
  </si>
  <si>
    <t>Pecan Valley Elementary School</t>
  </si>
  <si>
    <t>3966 E Southcross Blvd</t>
  </si>
  <si>
    <t>Sinclair Elementary School</t>
  </si>
  <si>
    <t>6126 Sinclair Rd</t>
  </si>
  <si>
    <t>Legacy Middle School</t>
  </si>
  <si>
    <t>5903 S.E. Loop 410</t>
  </si>
  <si>
    <t>12885 Fm 346</t>
  </si>
  <si>
    <t>East Central Heritage Middle School</t>
  </si>
  <si>
    <t>8004 New Sulphur Springs Rd</t>
  </si>
  <si>
    <t>Highland Forest Elementary</t>
  </si>
  <si>
    <t>3736 Se Military Dr</t>
  </si>
  <si>
    <t>Bexar Co J J A E P</t>
  </si>
  <si>
    <t>1402 N Hackberry</t>
  </si>
  <si>
    <t>Prek For Sa</t>
  </si>
  <si>
    <t>7031 S New Braunfels Ave</t>
  </si>
  <si>
    <t>501 10th St</t>
  </si>
  <si>
    <t>Oak Crest Intermediate School</t>
  </si>
  <si>
    <t>7806 New Sulphur Springs Rd</t>
  </si>
  <si>
    <t>3602 S Ww White Rd</t>
  </si>
  <si>
    <t>East Central High School</t>
  </si>
  <si>
    <t>Admin Bldg</t>
  </si>
  <si>
    <t>6634 New Sulphur Springs Rd</t>
  </si>
  <si>
    <t>Student Services And Transportation</t>
  </si>
  <si>
    <t>Ecisd - Taylor Telecom Center</t>
  </si>
  <si>
    <t>Noc</t>
  </si>
  <si>
    <t>8004b New Sulphur Springs Rd</t>
  </si>
  <si>
    <t>Iraan-Sheffield School Dist</t>
  </si>
  <si>
    <t>100 S Farr St</t>
  </si>
  <si>
    <t>Po Box 486</t>
  </si>
  <si>
    <t>Iraan</t>
  </si>
  <si>
    <t>First &amp; Hackberry</t>
  </si>
  <si>
    <t>Sanderson</t>
  </si>
  <si>
    <t>P.O. Box 256, 550 Roadrunner Circle</t>
  </si>
  <si>
    <t>Terlingua</t>
  </si>
  <si>
    <t>Brewster</t>
  </si>
  <si>
    <t>Greenwood Indep Sch District</t>
  </si>
  <si>
    <t>2700 Fm 1379</t>
  </si>
  <si>
    <t>601 S Poplar St</t>
  </si>
  <si>
    <t>Kermit</t>
  </si>
  <si>
    <t>Crane Indep School District</t>
  </si>
  <si>
    <t>511 W 8th St</t>
  </si>
  <si>
    <t>Crane</t>
  </si>
  <si>
    <t>Marathon Indep School District</t>
  </si>
  <si>
    <t>109 Ne 5th St</t>
  </si>
  <si>
    <t>Marathon</t>
  </si>
  <si>
    <t>Ector County Independent School District</t>
  </si>
  <si>
    <t>802 North Sam Houston Ave</t>
  </si>
  <si>
    <t>Po Box 3912</t>
  </si>
  <si>
    <t>Rankin Indep School District</t>
  </si>
  <si>
    <t>1201 Upton</t>
  </si>
  <si>
    <t>Midland Indep School District</t>
  </si>
  <si>
    <t>Midland Academy Charter School</t>
  </si>
  <si>
    <t>500 North Baird</t>
  </si>
  <si>
    <t>Pecos-Barstow-Toyah I S D</t>
  </si>
  <si>
    <t>1301 South Eddy St</t>
  </si>
  <si>
    <t>Big Spring Indep School Dist</t>
  </si>
  <si>
    <t>708 E 11th Pl</t>
  </si>
  <si>
    <t>Stanton Indep School District</t>
  </si>
  <si>
    <t>200 North College Street</t>
  </si>
  <si>
    <t>Stanton</t>
  </si>
  <si>
    <t>Martin</t>
  </si>
  <si>
    <t>Buena Vista Indep School Dist</t>
  </si>
  <si>
    <t>Highway 11</t>
  </si>
  <si>
    <t>Imperial</t>
  </si>
  <si>
    <t>Valentine Independent School</t>
  </si>
  <si>
    <t>100 Kentucky St</t>
  </si>
  <si>
    <t>Valentine</t>
  </si>
  <si>
    <t>Alpine Indep School District</t>
  </si>
  <si>
    <t>704 W Sul Ross Ave</t>
  </si>
  <si>
    <t>Alpine</t>
  </si>
  <si>
    <t>Wink-Loving Ind Sch District</t>
  </si>
  <si>
    <t>200 N. Rosey Dodd</t>
  </si>
  <si>
    <t>Glasscock Co Indep School Dist</t>
  </si>
  <si>
    <t>308 W. Chambers</t>
  </si>
  <si>
    <t>Garden City</t>
  </si>
  <si>
    <t>Glasscock</t>
  </si>
  <si>
    <t>Grady Indep School District</t>
  </si>
  <si>
    <t>3500 Fm 829</t>
  </si>
  <si>
    <t>Lenorah</t>
  </si>
  <si>
    <t>Forsan Indep School District</t>
  </si>
  <si>
    <t>411 W 6th St</t>
  </si>
  <si>
    <t>Forsan</t>
  </si>
  <si>
    <t>Balmorhea Indep School Dist</t>
  </si>
  <si>
    <t>First &amp; El Paso Streets</t>
  </si>
  <si>
    <t>Balmorhea</t>
  </si>
  <si>
    <t>Fort Davis Indep School Dist</t>
  </si>
  <si>
    <t>Po Box 1339, 400 Webster Ave</t>
  </si>
  <si>
    <t>Dallas Ibx Data Center</t>
  </si>
  <si>
    <t>Andrews Indep School District</t>
  </si>
  <si>
    <t>405 Nw 3rd St</t>
  </si>
  <si>
    <t>Andrews</t>
  </si>
  <si>
    <t>San Vicente School District</t>
  </si>
  <si>
    <t>195 Escuela Vista Dr</t>
  </si>
  <si>
    <t>Bg Bnd Ntl Pk</t>
  </si>
  <si>
    <t>Marfa Indep School District</t>
  </si>
  <si>
    <t>Mccamey Indep School District</t>
  </si>
  <si>
    <t>111 E 11th St</t>
  </si>
  <si>
    <t>Mccamey</t>
  </si>
  <si>
    <t>Compass Academy Charter School</t>
  </si>
  <si>
    <t>5530 Billy Hext Rd</t>
  </si>
  <si>
    <t>Grandfalls-Royalty School Dist</t>
  </si>
  <si>
    <t>108 Ave C</t>
  </si>
  <si>
    <t>Grandfalls</t>
  </si>
  <si>
    <t>Presidio Indep School District</t>
  </si>
  <si>
    <t>Po Box 1401, 701 Market Street</t>
  </si>
  <si>
    <t>Culberson Co-Allamore Schools</t>
  </si>
  <si>
    <t>Tx</t>
  </si>
  <si>
    <t>Coahoma Indep School District</t>
  </si>
  <si>
    <t>Po Box 110</t>
  </si>
  <si>
    <t>700 N. Main Street</t>
  </si>
  <si>
    <t>Coahoma</t>
  </si>
  <si>
    <t>Reagan Co Indep School Dist</t>
  </si>
  <si>
    <t>1111 12th St</t>
  </si>
  <si>
    <t>Big Lake</t>
  </si>
  <si>
    <t>Fort Stockton Indep Sch Dist</t>
  </si>
  <si>
    <t>101 W Division St</t>
  </si>
  <si>
    <t>Monahans-Wickett-Pyote I S D</t>
  </si>
  <si>
    <t>606 S Betty St</t>
  </si>
  <si>
    <t>Monahans</t>
  </si>
  <si>
    <t>Midland College Williams Regional Technical Training Center (Wrttc)</t>
  </si>
  <si>
    <t>Odessa College Monahans</t>
  </si>
  <si>
    <t>806 S Dwight Ave</t>
  </si>
  <si>
    <t>Midland College Advance Technology Center</t>
  </si>
  <si>
    <t>3200 W Cuthbert Ave</t>
  </si>
  <si>
    <t>600 South Bois Darc Street</t>
  </si>
  <si>
    <t>Life School</t>
  </si>
  <si>
    <t>Suite A</t>
  </si>
  <si>
    <t>Duncanville Indep School Dist</t>
  </si>
  <si>
    <t>710 S. Cedar Ridge Dr.</t>
  </si>
  <si>
    <t>309 Main Street</t>
  </si>
  <si>
    <t>6801 W Park Blvd</t>
  </si>
  <si>
    <t>401 E Richmond St</t>
  </si>
  <si>
    <t>Quinlan</t>
  </si>
  <si>
    <t>2602 S. Belt Line Rd</t>
  </si>
  <si>
    <t>1000 S Houston St</t>
  </si>
  <si>
    <t>338 W North Commerce St</t>
  </si>
  <si>
    <t>500 Ballentine Street</t>
  </si>
  <si>
    <t>Trenton</t>
  </si>
  <si>
    <t>Ferris Independent School District</t>
  </si>
  <si>
    <t>301 E 5th St</t>
  </si>
  <si>
    <t>Ector Indep School District</t>
  </si>
  <si>
    <t>Coppell Indep School District</t>
  </si>
  <si>
    <t>1303 Wrangler Circle</t>
  </si>
  <si>
    <t>Frisco Indep School District</t>
  </si>
  <si>
    <t>501a Hwy. 78 North</t>
  </si>
  <si>
    <t>720 Stadium Dr</t>
  </si>
  <si>
    <t>Palmer Indep School District</t>
  </si>
  <si>
    <t>Denison Independent School District</t>
  </si>
  <si>
    <t>1201 South Rusk Ave</t>
  </si>
  <si>
    <t>Wylie Isd</t>
  </si>
  <si>
    <t>951 S Ballard Ave</t>
  </si>
  <si>
    <t>Wylie</t>
  </si>
  <si>
    <t>Waxahachie Indep School Dist</t>
  </si>
  <si>
    <t>411 N Gibson St</t>
  </si>
  <si>
    <t>Highland Park Indep Sch Dist</t>
  </si>
  <si>
    <t>7015 Westchester Dr</t>
  </si>
  <si>
    <t>700 North Catherine Street</t>
  </si>
  <si>
    <t>Collinsville Indep School Dist</t>
  </si>
  <si>
    <t>Collinsville</t>
  </si>
  <si>
    <t>Mckinney Indep School District</t>
  </si>
  <si>
    <t>1 Duvall St</t>
  </si>
  <si>
    <t>Mc Kinney</t>
  </si>
  <si>
    <t>Red Oak Indep School District</t>
  </si>
  <si>
    <t>109 W Red Oak Road</t>
  </si>
  <si>
    <t>Leonard Indep School District</t>
  </si>
  <si>
    <t>#1 Tiger Alley</t>
  </si>
  <si>
    <t>Leonard</t>
  </si>
  <si>
    <t>Dodd City Indep School Dist</t>
  </si>
  <si>
    <t>602 N Main St</t>
  </si>
  <si>
    <t>Dodd City</t>
  </si>
  <si>
    <t>612 E. Bethany Drive</t>
  </si>
  <si>
    <t>Faith Family Academy</t>
  </si>
  <si>
    <t>105 West Tutt</t>
  </si>
  <si>
    <t>1904 Cooper Street</t>
  </si>
  <si>
    <t>1445 N Perry Rd</t>
  </si>
  <si>
    <t>P.O. Box 115189</t>
  </si>
  <si>
    <t>315-A Highland Dr</t>
  </si>
  <si>
    <t>Whitewright</t>
  </si>
  <si>
    <t>Community Indep School Dist</t>
  </si>
  <si>
    <t>615 1138 North</t>
  </si>
  <si>
    <t>Nevada</t>
  </si>
  <si>
    <t>Richardson Indep School Dist</t>
  </si>
  <si>
    <t>400 S Greenville Ave</t>
  </si>
  <si>
    <t>Royse City Indep School Dist</t>
  </si>
  <si>
    <t>810 Old Greenville Rd.</t>
  </si>
  <si>
    <t>2700 W 15th St</t>
  </si>
  <si>
    <t>Wolfe City Indep School Dist</t>
  </si>
  <si>
    <t>505 Dallas St</t>
  </si>
  <si>
    <t>Wolfe City</t>
  </si>
  <si>
    <t>Greenville Indep School Dist</t>
  </si>
  <si>
    <t>4004 Moulton</t>
  </si>
  <si>
    <t>Campbell Indep School District</t>
  </si>
  <si>
    <t>Pottsboro Indep School Dist</t>
  </si>
  <si>
    <t>105 Cardinal Lane, Po Box 555</t>
  </si>
  <si>
    <t>Data Center - Region 10</t>
  </si>
  <si>
    <t>Boles Indep School District</t>
  </si>
  <si>
    <t>9777 Fm 2101</t>
  </si>
  <si>
    <t>Bland Isd</t>
  </si>
  <si>
    <t>Eustace Independent School District</t>
  </si>
  <si>
    <t>316 Fm 316 South</t>
  </si>
  <si>
    <t>Po Box 188</t>
  </si>
  <si>
    <t>Ennis Indep School District</t>
  </si>
  <si>
    <t>303 W Knox St</t>
  </si>
  <si>
    <t>Lovejoy Indep School District</t>
  </si>
  <si>
    <t>259 Country Club Rd</t>
  </si>
  <si>
    <t>Italy Indep School District</t>
  </si>
  <si>
    <t>300 South College</t>
  </si>
  <si>
    <t>Italy</t>
  </si>
  <si>
    <t>Avalon Indep School District</t>
  </si>
  <si>
    <t>104 Fm 55, P. O. Box 455</t>
  </si>
  <si>
    <t>Avalon</t>
  </si>
  <si>
    <t>300 Ram Ave</t>
  </si>
  <si>
    <t>Sadler</t>
  </si>
  <si>
    <t>Athens Indep School District</t>
  </si>
  <si>
    <t>104 Hawn St</t>
  </si>
  <si>
    <t>Athens</t>
  </si>
  <si>
    <t>Caddo Mills Indep School Dist</t>
  </si>
  <si>
    <t>Caddo Mills</t>
  </si>
  <si>
    <t>Lone Oak Indep School District</t>
  </si>
  <si>
    <t>Lone Oak</t>
  </si>
  <si>
    <t>Sam Rayburn Indep Sch District</t>
  </si>
  <si>
    <t>9363 E Fm 273</t>
  </si>
  <si>
    <t>Ivanhoe</t>
  </si>
  <si>
    <t>Van Alstyne Independent School District</t>
  </si>
  <si>
    <t>Celeste Indep School District</t>
  </si>
  <si>
    <t>207 S. 5th Street</t>
  </si>
  <si>
    <t>Celeste</t>
  </si>
  <si>
    <t>Good Shepherd Episcopal School</t>
  </si>
  <si>
    <t>11122 Midway Rd</t>
  </si>
  <si>
    <t>Ume Preparatory Academy</t>
  </si>
  <si>
    <t>3838 Spur 408</t>
  </si>
  <si>
    <t>Blue Ridge School District</t>
  </si>
  <si>
    <t>318 W School St</t>
  </si>
  <si>
    <t>Blue Ridge</t>
  </si>
  <si>
    <t>Whitesboro Indep School Dist</t>
  </si>
  <si>
    <t>115 4th St</t>
  </si>
  <si>
    <t>Whitesboro</t>
  </si>
  <si>
    <t>Anna Indep School District</t>
  </si>
  <si>
    <t>501 S.Sherley</t>
  </si>
  <si>
    <t>Anna</t>
  </si>
  <si>
    <t>605 E 7th St</t>
  </si>
  <si>
    <t>310 E Market St</t>
  </si>
  <si>
    <t>Mabank</t>
  </si>
  <si>
    <t>Crandall Indep School District</t>
  </si>
  <si>
    <t>400 West Lewis</t>
  </si>
  <si>
    <t>Era Administration</t>
  </si>
  <si>
    <t>313 N Pearson Street; Po Box 128</t>
  </si>
  <si>
    <t>307 S Cates</t>
  </si>
  <si>
    <t>Venus Indep School District</t>
  </si>
  <si>
    <t>100 Student Drive</t>
  </si>
  <si>
    <t>Venus</t>
  </si>
  <si>
    <t>P.O. Box 70</t>
  </si>
  <si>
    <t>600 W Pearl St</t>
  </si>
  <si>
    <t>Po Box 92308</t>
  </si>
  <si>
    <t>1849 Central Dr</t>
  </si>
  <si>
    <t>300 Roe St</t>
  </si>
  <si>
    <t>338 School House Road</t>
  </si>
  <si>
    <t>Paradise</t>
  </si>
  <si>
    <t>100 Capps St</t>
  </si>
  <si>
    <t>Rio Vista</t>
  </si>
  <si>
    <t>16025 Fm 920</t>
  </si>
  <si>
    <t>Poolville</t>
  </si>
  <si>
    <t>Peaster Indep School District</t>
  </si>
  <si>
    <t>3602 Harwell Lake Road</t>
  </si>
  <si>
    <t>3051 W Highway 26</t>
  </si>
  <si>
    <t>906 Sw 5th Ave</t>
  </si>
  <si>
    <t>Mineral Wells</t>
  </si>
  <si>
    <t>6800 Telephone Rd</t>
  </si>
  <si>
    <t>605 E Broad St</t>
  </si>
  <si>
    <t>100 N. University Drive</t>
  </si>
  <si>
    <t>Joshua Indep School District</t>
  </si>
  <si>
    <t>310 E. 18th. Street</t>
  </si>
  <si>
    <t>P.O. Box 40</t>
  </si>
  <si>
    <t>Joshua</t>
  </si>
  <si>
    <t>701 South 5th Street</t>
  </si>
  <si>
    <t>Glen Rose Indep School Dist</t>
  </si>
  <si>
    <t>1102 Stadium Dr</t>
  </si>
  <si>
    <t>Aledo Indep School District</t>
  </si>
  <si>
    <t>1008 Bailey Ranch Rd</t>
  </si>
  <si>
    <t>Aledo</t>
  </si>
  <si>
    <t>800 S Morris</t>
  </si>
  <si>
    <t>1100 Longhorn Dr</t>
  </si>
  <si>
    <t>120 West Kennedale Parkway</t>
  </si>
  <si>
    <t>Kennedale</t>
  </si>
  <si>
    <t>3625 Hwy 67 East</t>
  </si>
  <si>
    <t>Building C</t>
  </si>
  <si>
    <t>Keene</t>
  </si>
  <si>
    <t>Fort Worth Academy Of Fine Arts</t>
  </si>
  <si>
    <t>901 S. Hulen Street</t>
  </si>
  <si>
    <t>Texas School Of The Arts</t>
  </si>
  <si>
    <t>Sanger Indep School District</t>
  </si>
  <si>
    <t>601 Elm St</t>
  </si>
  <si>
    <t>Sanger</t>
  </si>
  <si>
    <t>1565 West Main Street</t>
  </si>
  <si>
    <t>Tolar Indep School District</t>
  </si>
  <si>
    <t>Tolar</t>
  </si>
  <si>
    <t>501 Oakland Blvd</t>
  </si>
  <si>
    <t>400 West Bailey Street</t>
  </si>
  <si>
    <t>Ponder</t>
  </si>
  <si>
    <t>White Settlement Ind Sch Dist</t>
  </si>
  <si>
    <t>401 S Cherry Ln</t>
  </si>
  <si>
    <t>1301 Waters Ridge Drive</t>
  </si>
  <si>
    <t>224 E Walnut Street</t>
  </si>
  <si>
    <t>Strawn</t>
  </si>
  <si>
    <t>Weatherford Christian School</t>
  </si>
  <si>
    <t>2300 Ranger Road</t>
  </si>
  <si>
    <t>Pilot Point School District</t>
  </si>
  <si>
    <t>829 S Harrison St</t>
  </si>
  <si>
    <t>Pilot Point</t>
  </si>
  <si>
    <t>Muenster Indep School District</t>
  </si>
  <si>
    <t>205 E 7th St</t>
  </si>
  <si>
    <t>Muenster</t>
  </si>
  <si>
    <t>Gordon Indep School District</t>
  </si>
  <si>
    <t>112-116 Rusk Street</t>
  </si>
  <si>
    <t>Gordon</t>
  </si>
  <si>
    <t>Millsap Indep School District</t>
  </si>
  <si>
    <t>201 E Brazos Street</t>
  </si>
  <si>
    <t>Millsap</t>
  </si>
  <si>
    <t>Krum Indep School District</t>
  </si>
  <si>
    <t>Krum</t>
  </si>
  <si>
    <t>Lingleville Indep School Dist</t>
  </si>
  <si>
    <t>Highway 219 South</t>
  </si>
  <si>
    <t>Lingleville</t>
  </si>
  <si>
    <t>Huckabay Indep School District</t>
  </si>
  <si>
    <t>200 County Rd 421</t>
  </si>
  <si>
    <t>Stephenville</t>
  </si>
  <si>
    <t>Callisburg Indep School Dist</t>
  </si>
  <si>
    <t>148 Dozier St</t>
  </si>
  <si>
    <t>Callisburg</t>
  </si>
  <si>
    <t>1053 Cr 403</t>
  </si>
  <si>
    <t>Castleberry Independent School District</t>
  </si>
  <si>
    <t>5228 Ohio Garden Road</t>
  </si>
  <si>
    <t>Chisholm Trail Academy</t>
  </si>
  <si>
    <t>401 S Old Betsy Road</t>
  </si>
  <si>
    <t>Fort Worth Christian School</t>
  </si>
  <si>
    <t>6200 Holiday Ln</t>
  </si>
  <si>
    <t>Denton Indep School District</t>
  </si>
  <si>
    <t>2655 W Overhill</t>
  </si>
  <si>
    <t>350 Keller Parkway</t>
  </si>
  <si>
    <t>P.O. Box 77070</t>
  </si>
  <si>
    <t>Edgewood Indep School District</t>
  </si>
  <si>
    <t>Uvalde Cons Indep School Dist</t>
  </si>
  <si>
    <t>1000 N Getty St</t>
  </si>
  <si>
    <t>El Progreso Memorial Library</t>
  </si>
  <si>
    <t>Library</t>
  </si>
  <si>
    <t>301 W. Main St.</t>
  </si>
  <si>
    <t>New Braunfels Public Library</t>
  </si>
  <si>
    <t>Library System</t>
  </si>
  <si>
    <t>700 E. Common St.</t>
  </si>
  <si>
    <t>Navarro Indep School District</t>
  </si>
  <si>
    <t>6450 N State Hwy 123</t>
  </si>
  <si>
    <t>Seguin</t>
  </si>
  <si>
    <t>School Of Excellence In Education Charter School</t>
  </si>
  <si>
    <t>1826 Basse Road</t>
  </si>
  <si>
    <t>800 N Rancho Rd</t>
  </si>
  <si>
    <t>13600 Us Hy 87 West</t>
  </si>
  <si>
    <t>La Vernia</t>
  </si>
  <si>
    <t>Medina Valley Indep Sch Dist</t>
  </si>
  <si>
    <t>8449 Fm 471 S</t>
  </si>
  <si>
    <t>Falls City Indep School Dist</t>
  </si>
  <si>
    <t>700 North Nelson Street</t>
  </si>
  <si>
    <t>Po Box 399</t>
  </si>
  <si>
    <t>Brackett Indep School District</t>
  </si>
  <si>
    <t>400 N Ann St</t>
  </si>
  <si>
    <t>Po Box 586</t>
  </si>
  <si>
    <t>Brackettville</t>
  </si>
  <si>
    <t>Kinney</t>
  </si>
  <si>
    <t>Stockdale Indep School Dist</t>
  </si>
  <si>
    <t>503 S 4th St</t>
  </si>
  <si>
    <t>Karnes City Indep School Dist</t>
  </si>
  <si>
    <t>404 North Highway 123</t>
  </si>
  <si>
    <t>Charlotte Public Library</t>
  </si>
  <si>
    <t>77 Yule St</t>
  </si>
  <si>
    <t>Lackland Indep School District</t>
  </si>
  <si>
    <t>2460 Kenly Ave # 8265</t>
  </si>
  <si>
    <t>201 China Street, Po Box 377</t>
  </si>
  <si>
    <t>1200 5th Street (Corner Of A And 5th Street)</t>
  </si>
  <si>
    <t>Devine Indep School District</t>
  </si>
  <si>
    <t>605 W Hondo Ave</t>
  </si>
  <si>
    <t>1100 School Drive</t>
  </si>
  <si>
    <t>Poteet</t>
  </si>
  <si>
    <t>Utopia Indep School District</t>
  </si>
  <si>
    <t>Utopia</t>
  </si>
  <si>
    <t>Southside Indep School Dist</t>
  </si>
  <si>
    <t>1460 Martinez-Losoya Rd</t>
  </si>
  <si>
    <t>Pearsall Indep School District</t>
  </si>
  <si>
    <t>318 Berry Ranch Rd</t>
  </si>
  <si>
    <t>Universal City Public Library</t>
  </si>
  <si>
    <t>100 Northview Dr</t>
  </si>
  <si>
    <t>Universal City</t>
  </si>
  <si>
    <t>8012 Shin Oak</t>
  </si>
  <si>
    <t>La Pryor Indep School District</t>
  </si>
  <si>
    <t>La Pryor</t>
  </si>
  <si>
    <t>Crystal City School District</t>
  </si>
  <si>
    <t>613 W. Zavala Street</t>
  </si>
  <si>
    <t>Crystal City</t>
  </si>
  <si>
    <t>Natalia Indep School District</t>
  </si>
  <si>
    <t>8th &amp; Pearson Streets</t>
  </si>
  <si>
    <t>Po Box 548</t>
  </si>
  <si>
    <t>D'Hanis Indep School District</t>
  </si>
  <si>
    <t>P.O. Box 307, 6751 County Road 5216</t>
  </si>
  <si>
    <t>D Hanis</t>
  </si>
  <si>
    <t>Sabinal Indep School District</t>
  </si>
  <si>
    <t>409 West Cullins Po Box 338</t>
  </si>
  <si>
    <t>Sabinal</t>
  </si>
  <si>
    <t>10325 Bandera Rd</t>
  </si>
  <si>
    <t>Southwest Indep School Dist</t>
  </si>
  <si>
    <t>11914 Dragon Ln</t>
  </si>
  <si>
    <t>Alamo Heights Ind School Dist</t>
  </si>
  <si>
    <t>7101 Broadway St</t>
  </si>
  <si>
    <t>Central Catholic High School</t>
  </si>
  <si>
    <t>1403 N Saint Mary'S St</t>
  </si>
  <si>
    <t>Charlotte Indep School Dist</t>
  </si>
  <si>
    <t>102 E Hinds Ave, Po Box 489</t>
  </si>
  <si>
    <t>Poth Indep School District</t>
  </si>
  <si>
    <t>510 Titcomb Street</t>
  </si>
  <si>
    <t>Poth</t>
  </si>
  <si>
    <t>Poteet Public Library</t>
  </si>
  <si>
    <t>126 S. 5th Street</t>
  </si>
  <si>
    <t>Somerset Indep School District</t>
  </si>
  <si>
    <t>7791 E 6th Street</t>
  </si>
  <si>
    <t>Po Box 279</t>
  </si>
  <si>
    <t>Somerset</t>
  </si>
  <si>
    <t>John Paul Ii Catholic High School</t>
  </si>
  <si>
    <t>6720 Fm 482</t>
  </si>
  <si>
    <t>Comfort Public Library</t>
  </si>
  <si>
    <t>701 High Street</t>
  </si>
  <si>
    <t>Comfort</t>
  </si>
  <si>
    <t>Kenedy Indep School District</t>
  </si>
  <si>
    <t>401 Fm 719</t>
  </si>
  <si>
    <t>Seguin Public Library</t>
  </si>
  <si>
    <t>313 W Nolte St</t>
  </si>
  <si>
    <t>Randolph Field School District</t>
  </si>
  <si>
    <t>Bldg 1225 Randolph Afb</t>
  </si>
  <si>
    <t>Pleasanton Indep School Dist</t>
  </si>
  <si>
    <t>831 Stadium Dr</t>
  </si>
  <si>
    <t>Schertz Public Library</t>
  </si>
  <si>
    <t>798 Schertz Pkwy</t>
  </si>
  <si>
    <t>Tye Preston Memorial Library</t>
  </si>
  <si>
    <t>16311 South Access Road</t>
  </si>
  <si>
    <t>Lytle Indep School District</t>
  </si>
  <si>
    <t>15437 Cottage St, P.O. Box 745</t>
  </si>
  <si>
    <t>Lytle</t>
  </si>
  <si>
    <t>Dilley Indep School District</t>
  </si>
  <si>
    <t>245 Hwy 117</t>
  </si>
  <si>
    <t>Dilley</t>
  </si>
  <si>
    <t>Boerne Public Library</t>
  </si>
  <si>
    <t>451 Noth Main St</t>
  </si>
  <si>
    <t>Bandera Indep School District</t>
  </si>
  <si>
    <t>Fort Sam Houston School Dist</t>
  </si>
  <si>
    <t>4090 Winans Road</t>
  </si>
  <si>
    <t>Cotulla Indep School District</t>
  </si>
  <si>
    <t>310 North Main St</t>
  </si>
  <si>
    <t>George Gervin Academy</t>
  </si>
  <si>
    <t>6903 Sunbelt Dr So.</t>
  </si>
  <si>
    <t>Leakey Indep School District</t>
  </si>
  <si>
    <t>Highway 83</t>
  </si>
  <si>
    <t>Riverwalk Education Foundation, Inc.</t>
  </si>
  <si>
    <t>Ste 800</t>
  </si>
  <si>
    <t>Mammen Family Public Library</t>
  </si>
  <si>
    <t>131 Bulverde Crossing Rd</t>
  </si>
  <si>
    <t>South San Antonio Ind Sch Dist</t>
  </si>
  <si>
    <t>Incarnate Word High School</t>
  </si>
  <si>
    <t>727 E Hildebrand Ave</t>
  </si>
  <si>
    <t>Carrizo Spgs Cons Ind Sch Dist</t>
  </si>
  <si>
    <t>300 N. 7th. Street</t>
  </si>
  <si>
    <t>Carrizo Springs</t>
  </si>
  <si>
    <t>Southwest Preparatory School Dist</t>
  </si>
  <si>
    <t>1258 Austin Hwy \\</t>
  </si>
  <si>
    <t>Hondo Indep School District</t>
  </si>
  <si>
    <t>2604 Avenue E</t>
  </si>
  <si>
    <t>Hondo</t>
  </si>
  <si>
    <t>Northside Indep School Dist</t>
  </si>
  <si>
    <t>5900 Evers Rd</t>
  </si>
  <si>
    <t>608 Townley Drive</t>
  </si>
  <si>
    <t>Pfeifer Administration Service Center</t>
  </si>
  <si>
    <t>1520 Everman Pkwy</t>
  </si>
  <si>
    <t>Transportation Office</t>
  </si>
  <si>
    <t>207 West Barron Ave</t>
  </si>
  <si>
    <t>Charlie Haggard Maintenance &amp; Technology Ctr</t>
  </si>
  <si>
    <t>8909 Forum Way</t>
  </si>
  <si>
    <t>Souder Elementary School</t>
  </si>
  <si>
    <t>201 N Forest Hill Dr</t>
  </si>
  <si>
    <t>Hommel Elementary School</t>
  </si>
  <si>
    <t>308 W Enon Ave</t>
  </si>
  <si>
    <t>Charles Baxter Junior High School</t>
  </si>
  <si>
    <t>3038 Shelby Rd</t>
  </si>
  <si>
    <t>Dan Powell Early Learning Academy</t>
  </si>
  <si>
    <t>8875 Oak Grove Rd</t>
  </si>
  <si>
    <t>Everman High School</t>
  </si>
  <si>
    <t>1000 S Race St</t>
  </si>
  <si>
    <t>Everman Academy High School</t>
  </si>
  <si>
    <t>300 Shelby Rd</t>
  </si>
  <si>
    <t>E Ray Elementary School</t>
  </si>
  <si>
    <t>7309 Sheridan Rd</t>
  </si>
  <si>
    <t>John And Polly Townley Elementary</t>
  </si>
  <si>
    <t>2200 Mcpherson Rd</t>
  </si>
  <si>
    <t>Roy Johnson Stem Academy</t>
  </si>
  <si>
    <t>8901 Oak Grove Rd</t>
  </si>
  <si>
    <t>Bishop Elementary School</t>
  </si>
  <si>
    <t>501 Vaughn Ave</t>
  </si>
  <si>
    <t>Central Administration Building - Farmersville Isd</t>
  </si>
  <si>
    <t>501a Hwy 78 North</t>
  </si>
  <si>
    <t>Farmersville Junior High</t>
  </si>
  <si>
    <t>501 Hwy 78  North</t>
  </si>
  <si>
    <t>Farmersville Intermediate School</t>
  </si>
  <si>
    <t>807 North Main Street</t>
  </si>
  <si>
    <t>Farmersville High School</t>
  </si>
  <si>
    <t>499  Highway 78 North</t>
  </si>
  <si>
    <t>Tatum Elementary School</t>
  </si>
  <si>
    <t>405 N Washington St</t>
  </si>
  <si>
    <t>Floresville High School</t>
  </si>
  <si>
    <t>1813 Tiger Ln</t>
  </si>
  <si>
    <t>Floresville South Elementary School</t>
  </si>
  <si>
    <t>2000 Tiger Ln</t>
  </si>
  <si>
    <t>Wilson Co J J A E P</t>
  </si>
  <si>
    <t>335 Alternative Lane</t>
  </si>
  <si>
    <t>Floresville Alternative Ctr</t>
  </si>
  <si>
    <t>Floresville Middle School</t>
  </si>
  <si>
    <t>2601 B Street</t>
  </si>
  <si>
    <t>Floresville North Elementary School</t>
  </si>
  <si>
    <t>14905 Fm 775</t>
  </si>
  <si>
    <t>Floresville Isd - Technology Center (Noc)</t>
  </si>
  <si>
    <t>1200 5th St</t>
  </si>
  <si>
    <t>Opportunity Central</t>
  </si>
  <si>
    <t>600 S Bois D Arc St</t>
  </si>
  <si>
    <t>309 S Bois D'Ark</t>
  </si>
  <si>
    <t>Forney Isd Administration Building</t>
  </si>
  <si>
    <t>600 South Bois Darc St.</t>
  </si>
  <si>
    <t>Forney Isd Aquatic Training Facility</t>
  </si>
  <si>
    <t>Willett El</t>
  </si>
  <si>
    <t>1896 S Gateway Blvd</t>
  </si>
  <si>
    <t>Elementary School 10</t>
  </si>
  <si>
    <t>New Johnson Elementary</t>
  </si>
  <si>
    <t>10835 Walnut Ln</t>
  </si>
  <si>
    <t>309 S Bois Darc St</t>
  </si>
  <si>
    <t>Brown Middle School</t>
  </si>
  <si>
    <t>1050 Windmill Farms Blvd</t>
  </si>
  <si>
    <t>Henderson Elementary</t>
  </si>
  <si>
    <t>12755 Fm 1641</t>
  </si>
  <si>
    <t>Griffin Elementary</t>
  </si>
  <si>
    <t>600 S Bois Darc St</t>
  </si>
  <si>
    <t>Rhodes Intermediate</t>
  </si>
  <si>
    <t>77 Innovation Blvd</t>
  </si>
  <si>
    <t>Kathryn Wolfe Criswell Elementary</t>
  </si>
  <si>
    <t>401 Hwy 740 N</t>
  </si>
  <si>
    <t>701 S Bois D Arc</t>
  </si>
  <si>
    <t>Nell Hill Rhea Intermediate</t>
  </si>
  <si>
    <t>250 Monitor Blvd</t>
  </si>
  <si>
    <t>Forney High School North</t>
  </si>
  <si>
    <t>Warren Middle School</t>
  </si>
  <si>
    <t>811 S Bois Darc</t>
  </si>
  <si>
    <t>Margaret Taylor Smith Intermediate</t>
  </si>
  <si>
    <t>1750 Iron Gate Blvd</t>
  </si>
  <si>
    <t>Claybon Elementary</t>
  </si>
  <si>
    <t>1011 Fm 741</t>
  </si>
  <si>
    <t>Jackson Middle</t>
  </si>
  <si>
    <t>Blackburn Elementary</t>
  </si>
  <si>
    <t>2401 Concord Dr</t>
  </si>
  <si>
    <t>Forney High School</t>
  </si>
  <si>
    <t>1800 Fm 741 S</t>
  </si>
  <si>
    <t>Lewis Elementary School</t>
  </si>
  <si>
    <t>1309 Lukenback St</t>
  </si>
  <si>
    <t>Crosby Elementary</t>
  </si>
  <si>
    <t>495 Diamond Creek Dr</t>
  </si>
  <si>
    <t>Tarrant Youth Recovery</t>
  </si>
  <si>
    <t>1527 Hemphill</t>
  </si>
  <si>
    <t>Wedgewood Sixth Grade School</t>
  </si>
  <si>
    <t>4212 Belden Ave</t>
  </si>
  <si>
    <t>Trimble Technical High School</t>
  </si>
  <si>
    <t>1003 W Cannon St</t>
  </si>
  <si>
    <t>Harlean Beal Elementary School</t>
  </si>
  <si>
    <t>5615 Forest Hill Dr</t>
  </si>
  <si>
    <t>Fwisd-Region 11 Technology Data Center</t>
  </si>
  <si>
    <t>1451 S Cherry Lane</t>
  </si>
  <si>
    <t>White Settlemant</t>
  </si>
  <si>
    <t>Meadowbrook Elementary School</t>
  </si>
  <si>
    <t>4330 Meadowbrook Dr</t>
  </si>
  <si>
    <t>Fort Worth Isd - Agriculture Building</t>
  </si>
  <si>
    <t>1855 Las Vegas Trail</t>
  </si>
  <si>
    <t>Charles Nash Elementary School</t>
  </si>
  <si>
    <t>401 Samuels Ave</t>
  </si>
  <si>
    <t>Mclean Middle School</t>
  </si>
  <si>
    <t>3816 Stadium Dr</t>
  </si>
  <si>
    <t>Clifford Davis Elementary School</t>
  </si>
  <si>
    <t>4400 Campus Dr</t>
  </si>
  <si>
    <t>Daggett Elementary School</t>
  </si>
  <si>
    <t>958 Page Ave</t>
  </si>
  <si>
    <t>Bonnie Brae Elementary</t>
  </si>
  <si>
    <t>3504 Kimbo Rd</t>
  </si>
  <si>
    <t>Applied Learning Academy</t>
  </si>
  <si>
    <t>Rosemont  Park Elementary School</t>
  </si>
  <si>
    <t>1401 W Seminary Dr</t>
  </si>
  <si>
    <t>Daggett Middle School</t>
  </si>
  <si>
    <t>1108 Carlock St</t>
  </si>
  <si>
    <t>Dunbar High School</t>
  </si>
  <si>
    <t>5700 Ramey Ave</t>
  </si>
  <si>
    <t>Fwisd Farrington Field</t>
  </si>
  <si>
    <t>1501 North University Dr</t>
  </si>
  <si>
    <t>100 N. University Dr</t>
  </si>
  <si>
    <t>Western Hills High School</t>
  </si>
  <si>
    <t>3600 Boston Ave</t>
  </si>
  <si>
    <t>Bill J Elliott Elementary School</t>
  </si>
  <si>
    <t>2501 Cooks Ln</t>
  </si>
  <si>
    <t>Lily B Clayton Elementary School</t>
  </si>
  <si>
    <t>2000 Park Place Ave</t>
  </si>
  <si>
    <t>Rosemont Middle School</t>
  </si>
  <si>
    <t>1501 W Seminary Dr</t>
  </si>
  <si>
    <t>Young Mens Leadership Academy</t>
  </si>
  <si>
    <t>4921 Benbrook Hwy</t>
  </si>
  <si>
    <t>Boulevard Heights School</t>
  </si>
  <si>
    <t>5100 El Campo Ave</t>
  </si>
  <si>
    <t>Bridge Assoc</t>
  </si>
  <si>
    <t>115 W Broadway</t>
  </si>
  <si>
    <t>Edward Briscoe Elementary School</t>
  </si>
  <si>
    <t>2751 Yuma Ave</t>
  </si>
  <si>
    <t>Waverly Park Elementary School</t>
  </si>
  <si>
    <t>3604 Cimmaron Trl</t>
  </si>
  <si>
    <t>A M Pate Elementary School</t>
  </si>
  <si>
    <t>3800 Anglin Dr</t>
  </si>
  <si>
    <t>Woodway Elementary School</t>
  </si>
  <si>
    <t>6701 Woodway Dr</t>
  </si>
  <si>
    <t>Dolores Huerta Elementary School</t>
  </si>
  <si>
    <t>3300 W Long Ave</t>
  </si>
  <si>
    <t>Lowery Road Elementary School</t>
  </si>
  <si>
    <t>7600 Lowery Road</t>
  </si>
  <si>
    <t>Benbrook Middlehigh School</t>
  </si>
  <si>
    <t>201 Overcrest Dr</t>
  </si>
  <si>
    <t>Benbrook</t>
  </si>
  <si>
    <t>Atwood Macdonald Elem School</t>
  </si>
  <si>
    <t>1850 Barron Ln</t>
  </si>
  <si>
    <t>David K Sellars Elementary School</t>
  </si>
  <si>
    <t>4200 Dorsey St</t>
  </si>
  <si>
    <t>2501 Stalcup Rd</t>
  </si>
  <si>
    <t>Glen Park Elementary School</t>
  </si>
  <si>
    <t>3601 Pecos St</t>
  </si>
  <si>
    <t>Mitchell Blvd Elementary School</t>
  </si>
  <si>
    <t>3601 Mitchell Blvd</t>
  </si>
  <si>
    <t>Region 11 New Technology Building</t>
  </si>
  <si>
    <t>Westcreek Elementary School</t>
  </si>
  <si>
    <t>3401 Walton Ave</t>
  </si>
  <si>
    <t>South Hills High School</t>
  </si>
  <si>
    <t>6101 Mccart Ave</t>
  </si>
  <si>
    <t>Tanglewood Elementary School</t>
  </si>
  <si>
    <t>3060 Overton Park Dr W</t>
  </si>
  <si>
    <t>Natha Howell Elementary School</t>
  </si>
  <si>
    <t>1324 Kings Hwy</t>
  </si>
  <si>
    <t>Versia Williams Elementary School</t>
  </si>
  <si>
    <t>901 Baurline St</t>
  </si>
  <si>
    <t>Arlington Heights High School</t>
  </si>
  <si>
    <t>4501 W Rosedale St</t>
  </si>
  <si>
    <t>Children'S Medical Center</t>
  </si>
  <si>
    <t>100 North University Drive</t>
  </si>
  <si>
    <t>Handley Middle School</t>
  </si>
  <si>
    <t>2801 Patino Rd</t>
  </si>
  <si>
    <t>Fwisd Technology Warehouse</t>
  </si>
  <si>
    <t>2821 Cullen</t>
  </si>
  <si>
    <t>M L Phillips Elementary School</t>
  </si>
  <si>
    <t>3020 Bigham Blvd</t>
  </si>
  <si>
    <t>M.G. Ellis Primary School</t>
  </si>
  <si>
    <t>215 N.E. 14th St</t>
  </si>
  <si>
    <t>Como Montessori School</t>
  </si>
  <si>
    <t>4001 Littlepage St</t>
  </si>
  <si>
    <t>Moore Elementary School</t>
  </si>
  <si>
    <t>1809 Ne 36th St</t>
  </si>
  <si>
    <t>Fwisd Transportation 2</t>
  </si>
  <si>
    <t>3625 Longvue Av</t>
  </si>
  <si>
    <t>Bruce Shulkey Elementary School</t>
  </si>
  <si>
    <t>5533 Whitman Ave</t>
  </si>
  <si>
    <t>Fwisd Athletics Dept</t>
  </si>
  <si>
    <t>1501 University Drive</t>
  </si>
  <si>
    <t>Western Hills Elementary Sch</t>
  </si>
  <si>
    <t>2805 Laredo Dr</t>
  </si>
  <si>
    <t>Western Hills Primary School</t>
  </si>
  <si>
    <t>8300 Mojave Trail</t>
  </si>
  <si>
    <t>Kirkpatrick Middle School</t>
  </si>
  <si>
    <t>3201 Refugio Ave</t>
  </si>
  <si>
    <t>Fwisd Professional Development Center</t>
  </si>
  <si>
    <t>3150 Mccart Av</t>
  </si>
  <si>
    <t>W M Green Elementary School</t>
  </si>
  <si>
    <t>4612 David Strickland Rd</t>
  </si>
  <si>
    <t>Women'S Haven</t>
  </si>
  <si>
    <t>3210 West Lancaster</t>
  </si>
  <si>
    <t>Sam Rosen Elementary School</t>
  </si>
  <si>
    <t>2613 Roosevelt Ave</t>
  </si>
  <si>
    <t>Benbrook Elementary School</t>
  </si>
  <si>
    <t>800 Mercedes St</t>
  </si>
  <si>
    <t>George Clarke Elementary School</t>
  </si>
  <si>
    <t>3300 S Henderson St</t>
  </si>
  <si>
    <t>Hazel Harvey Peace Elementary School</t>
  </si>
  <si>
    <t>7421 Trail Lake Drive</t>
  </si>
  <si>
    <t>Manuel Jara Elementary School</t>
  </si>
  <si>
    <t>2100 Lincoln Ave</t>
  </si>
  <si>
    <t>Alice Carlson Learning Center</t>
  </si>
  <si>
    <t>3320 W Cantey St</t>
  </si>
  <si>
    <t>Wedgewood Middle School</t>
  </si>
  <si>
    <t>3909 Wilkie Way</t>
  </si>
  <si>
    <t>World Languages Institute</t>
  </si>
  <si>
    <t>1066 W Magnolia Ave</t>
  </si>
  <si>
    <t>West Handley Elementary School</t>
  </si>
  <si>
    <t>2749 Putnam St</t>
  </si>
  <si>
    <t>Texas Academy Of Bio Medical</t>
  </si>
  <si>
    <t>3813 Valentine Street</t>
  </si>
  <si>
    <t>Meadowbrook Middle School</t>
  </si>
  <si>
    <t>2001 Ederville Rd S</t>
  </si>
  <si>
    <t>Christene C. Moss Elementary</t>
  </si>
  <si>
    <t>4108 Eastland</t>
  </si>
  <si>
    <t>Oaklawn Elementary School</t>
  </si>
  <si>
    <t>3220 Hardeman St</t>
  </si>
  <si>
    <t>Westpark Elementary School</t>
  </si>
  <si>
    <t>10117 Westpark Dr</t>
  </si>
  <si>
    <t>Fwisd Transportation</t>
  </si>
  <si>
    <t>6300 Wichita St</t>
  </si>
  <si>
    <t>Worth Heights Elem School</t>
  </si>
  <si>
    <t>519 E Butler St</t>
  </si>
  <si>
    <t>T A Sims Elementary School</t>
  </si>
  <si>
    <t>3500 Crenshaw Ave</t>
  </si>
  <si>
    <t>International Newcomer Academy</t>
  </si>
  <si>
    <t>Riverside Applied Learning Ctr</t>
  </si>
  <si>
    <t>3600 Fossil Dr</t>
  </si>
  <si>
    <t>Seminary Hills Elementary School</t>
  </si>
  <si>
    <t>5037 Townsend Drive</t>
  </si>
  <si>
    <t>Maude I Logan Elementary School</t>
  </si>
  <si>
    <t>2300 Dillard St</t>
  </si>
  <si>
    <t>Mclean 6th Grade</t>
  </si>
  <si>
    <t>3201 South Hills</t>
  </si>
  <si>
    <t>Diamond Hill-Jarvis High Sch</t>
  </si>
  <si>
    <t>1411 Maydell St</t>
  </si>
  <si>
    <t>Maudrie Walton Elementary School</t>
  </si>
  <si>
    <t>5816 Rickenbacker Pl</t>
  </si>
  <si>
    <t>Eastern Hills High School</t>
  </si>
  <si>
    <t>5701 Shelton St</t>
  </si>
  <si>
    <t>Westcliff Elementary School</t>
  </si>
  <si>
    <t>4300 Clay Ave</t>
  </si>
  <si>
    <t>Fort Worth Isd - Administration Building</t>
  </si>
  <si>
    <t>Eastern Hills Elem School</t>
  </si>
  <si>
    <t>5917 Shelton St</t>
  </si>
  <si>
    <t>Ss Dillow Elementary School</t>
  </si>
  <si>
    <t>4000 Avenue N</t>
  </si>
  <si>
    <t>Carter Park Elementary School</t>
  </si>
  <si>
    <t>1204 E Broadus Ave</t>
  </si>
  <si>
    <t>South Hi Mount Elem School</t>
  </si>
  <si>
    <t>4101 Birchman Ave</t>
  </si>
  <si>
    <t>Tarrant Co College South/Fort Worth Collegiate Hs</t>
  </si>
  <si>
    <t>5301 Campus Dr</t>
  </si>
  <si>
    <t>Bridgewood Data Center</t>
  </si>
  <si>
    <t>1050 Bridgewood Dr</t>
  </si>
  <si>
    <t>Young Women Leadership Academy</t>
  </si>
  <si>
    <t>401 E 8th St</t>
  </si>
  <si>
    <t>Washington Heights Elem School</t>
  </si>
  <si>
    <t>3215 N Houston St</t>
  </si>
  <si>
    <t>Glencrest 6th Gr Middle School</t>
  </si>
  <si>
    <t>4801 Eastline Dr</t>
  </si>
  <si>
    <t>Polytechnic High School</t>
  </si>
  <si>
    <t>1300 Conner Ave</t>
  </si>
  <si>
    <t>Assessment Center</t>
  </si>
  <si>
    <t>100 N University Dr</t>
  </si>
  <si>
    <t>North Hi Mount Elem School</t>
  </si>
  <si>
    <t>3801 W 7th St</t>
  </si>
  <si>
    <t>Leonard Middle School</t>
  </si>
  <si>
    <t>8900 Chapin Rd</t>
  </si>
  <si>
    <t>O D Wyatt High School</t>
  </si>
  <si>
    <t>2400 E Seminary Dr</t>
  </si>
  <si>
    <t>Carroll Peak Elementary School</t>
  </si>
  <si>
    <t>1201 E Jefferson Ave</t>
  </si>
  <si>
    <t>Springdale Elementary School</t>
  </si>
  <si>
    <t>3207 Hollis St</t>
  </si>
  <si>
    <t>Richard J Wilson Elementary School</t>
  </si>
  <si>
    <t>900 W Fogg St</t>
  </si>
  <si>
    <t>Morningside Middle School</t>
  </si>
  <si>
    <t>2751 Mississippi Ave</t>
  </si>
  <si>
    <t>Como Elementary School</t>
  </si>
  <si>
    <t>4000 Horne St</t>
  </si>
  <si>
    <t>Riverside Middle School</t>
  </si>
  <si>
    <t>1600 Bolton St</t>
  </si>
  <si>
    <t>Fwisd Board Room</t>
  </si>
  <si>
    <t>2903 Shotts St</t>
  </si>
  <si>
    <t>Willoughby House</t>
  </si>
  <si>
    <t>8100 Elizabeth Lane</t>
  </si>
  <si>
    <t>Greenbriar Elementary School</t>
  </si>
  <si>
    <t>1605 Grady Lee St</t>
  </si>
  <si>
    <t>Southwest High School</t>
  </si>
  <si>
    <t>4100 Altamesa Blvd</t>
  </si>
  <si>
    <t>Metro Opportunity School</t>
  </si>
  <si>
    <t>2720 Cullen</t>
  </si>
  <si>
    <t>Fwisd Security Service</t>
  </si>
  <si>
    <t>3000 Shotts</t>
  </si>
  <si>
    <t>Burton Hill Elementary School</t>
  </si>
  <si>
    <t>519 Burton Hill Rd</t>
  </si>
  <si>
    <t>W J Turner Elementary School</t>
  </si>
  <si>
    <t>3001 Azle Ave</t>
  </si>
  <si>
    <t>Kirkpatrick Elementary School</t>
  </si>
  <si>
    <t>3229 Lincoln Ave</t>
  </si>
  <si>
    <t>Fwisd Service Center 1</t>
  </si>
  <si>
    <t>2808 Tillar St</t>
  </si>
  <si>
    <t>Fwisd Service Center 2</t>
  </si>
  <si>
    <t>509 E North Side Dr</t>
  </si>
  <si>
    <t>Jo Kelly School</t>
  </si>
  <si>
    <t>201 N Bailey Ave</t>
  </si>
  <si>
    <t>Insights Learning Center</t>
  </si>
  <si>
    <t>1419 College Ave</t>
  </si>
  <si>
    <t>Luella Merrett Elementary School</t>
  </si>
  <si>
    <t>7325 Kermit Ave</t>
  </si>
  <si>
    <t>J.T. Stevens Elementary School</t>
  </si>
  <si>
    <t>6161 Wrigley Way</t>
  </si>
  <si>
    <t>Sagamore Hill Elem School</t>
  </si>
  <si>
    <t>701 S Hughes Ave</t>
  </si>
  <si>
    <t>Paschal High School</t>
  </si>
  <si>
    <t>3001 Forest Park Blvd</t>
  </si>
  <si>
    <t>Middle Level Learning Center</t>
  </si>
  <si>
    <t>3813 Valentine St</t>
  </si>
  <si>
    <t>Transition Center</t>
  </si>
  <si>
    <t>Jean Mcclung Middle School</t>
  </si>
  <si>
    <t>3000 Forest Ave</t>
  </si>
  <si>
    <t>Detent Center</t>
  </si>
  <si>
    <t>2701 Kimbo Road</t>
  </si>
  <si>
    <t>John T. White Elementary</t>
  </si>
  <si>
    <t>7300 John T White Road</t>
  </si>
  <si>
    <t>Ridglea Hills Elem School</t>
  </si>
  <si>
    <t>6817 Cumberland Rd</t>
  </si>
  <si>
    <t>Forest Oak Middle School</t>
  </si>
  <si>
    <t>3221 Pecos St</t>
  </si>
  <si>
    <t>Stephens</t>
  </si>
  <si>
    <t>Oakhurst Elementary School</t>
  </si>
  <si>
    <t>2700 Yucca Ave</t>
  </si>
  <si>
    <t>Pathways Ii Jjaep</t>
  </si>
  <si>
    <t>3131 Sanguinet</t>
  </si>
  <si>
    <t>Cesar Chavez Primary</t>
  </si>
  <si>
    <t>3710 Deen Rd</t>
  </si>
  <si>
    <t>Meacham Middle School</t>
  </si>
  <si>
    <t>3600 Weber St</t>
  </si>
  <si>
    <t>James Middle School</t>
  </si>
  <si>
    <t>1101 Nashville Ave</t>
  </si>
  <si>
    <t>North Side High School</t>
  </si>
  <si>
    <t>2211 Mckinley Ave</t>
  </si>
  <si>
    <t>Fwisd Wilkerson Field</t>
  </si>
  <si>
    <t>5101 C A Roberson Blvd</t>
  </si>
  <si>
    <t>Hubbard Height Elementary Sch</t>
  </si>
  <si>
    <t>1333 W Spurgeon St</t>
  </si>
  <si>
    <t>De Zavala Elementary School</t>
  </si>
  <si>
    <t>Monnig Middle School</t>
  </si>
  <si>
    <t>3136 Bigham Blvd</t>
  </si>
  <si>
    <t>Sunrise-Mcmillan Elementary School</t>
  </si>
  <si>
    <t>3409 Stalcup Rd</t>
  </si>
  <si>
    <t>Pk Satellite</t>
  </si>
  <si>
    <t>100 North University</t>
  </si>
  <si>
    <t>4865 Briarhaven Rd</t>
  </si>
  <si>
    <t>Stripling Middle School</t>
  </si>
  <si>
    <t>2100 Clover Ln</t>
  </si>
  <si>
    <t>East Handley Elementary School</t>
  </si>
  <si>
    <t>2617 Mims St</t>
  </si>
  <si>
    <t>Elder Middle School</t>
  </si>
  <si>
    <t>709 Nw 21st St</t>
  </si>
  <si>
    <t>Daggett Montessori</t>
  </si>
  <si>
    <t>2300 Hemphill</t>
  </si>
  <si>
    <t>Im Terrell Academy For Stem And Vpa</t>
  </si>
  <si>
    <t>1411 I M Terrell Cir S</t>
  </si>
  <si>
    <t>Helbing Elementary School</t>
  </si>
  <si>
    <t>3524 N Crump St</t>
  </si>
  <si>
    <t>South Hills Elementary School</t>
  </si>
  <si>
    <t>3009 Bilglade Rd</t>
  </si>
  <si>
    <t>Fwisd Service Center 3</t>
  </si>
  <si>
    <t>999 N University Dr</t>
  </si>
  <si>
    <t>Carter-Riverside High School</t>
  </si>
  <si>
    <t>3301 Yucca Ave</t>
  </si>
  <si>
    <t>Fwisd Service Center 4</t>
  </si>
  <si>
    <t>2208 Handley Dr</t>
  </si>
  <si>
    <t>Rufino Mendoza Sr Elementary</t>
  </si>
  <si>
    <t>1412 Denver Ave</t>
  </si>
  <si>
    <t>Success High School</t>
  </si>
  <si>
    <t>2601 Evans Ave</t>
  </si>
  <si>
    <t>Van Zandt-Guinn Elem School</t>
  </si>
  <si>
    <t>501 Missouri Ave</t>
  </si>
  <si>
    <t>Rosemont 6th - Accel. High</t>
  </si>
  <si>
    <t>3908 Mccart</t>
  </si>
  <si>
    <t>Diamond Hill Elementary School</t>
  </si>
  <si>
    <t>2000 Dewey St</t>
  </si>
  <si>
    <t>Alice D. Contreras Elementary School</t>
  </si>
  <si>
    <t>4100 Lubbock Avenue</t>
  </si>
  <si>
    <t>Mcrae Elementary School</t>
  </si>
  <si>
    <t>3316 Avenue N</t>
  </si>
  <si>
    <t>Heritage Middle School</t>
  </si>
  <si>
    <t>6110 73rd St</t>
  </si>
  <si>
    <t>Oakridge Elementary</t>
  </si>
  <si>
    <t>6514 68th St</t>
  </si>
  <si>
    <t>Frenship Middle School</t>
  </si>
  <si>
    <t>500 Main St</t>
  </si>
  <si>
    <t>Wolfforth</t>
  </si>
  <si>
    <t>Bennett Elementary School</t>
  </si>
  <si>
    <t>101 Donald Preston Dr</t>
  </si>
  <si>
    <t>Crestview Elementary School</t>
  </si>
  <si>
    <t>6020 81st St</t>
  </si>
  <si>
    <t>Terra Vista Middle School</t>
  </si>
  <si>
    <t>1111 Upland Ave</t>
  </si>
  <si>
    <t>Lubbock Co Jjaep</t>
  </si>
  <si>
    <t>Upland Heights Elementary</t>
  </si>
  <si>
    <t>10020 Upland Ave</t>
  </si>
  <si>
    <t>Westwind Elementary School</t>
  </si>
  <si>
    <t>6401 43rd St</t>
  </si>
  <si>
    <t>Legacy Elementary</t>
  </si>
  <si>
    <t>6424 Kemper Ave</t>
  </si>
  <si>
    <t>Willow Bend Elementary</t>
  </si>
  <si>
    <t>8816 13th St</t>
  </si>
  <si>
    <t>6302 11th Pl</t>
  </si>
  <si>
    <t>Frenship High School</t>
  </si>
  <si>
    <t>902 N Dowden Rd</t>
  </si>
  <si>
    <t>Maintenance</t>
  </si>
  <si>
    <t>401 Dowden</t>
  </si>
  <si>
    <t>Central Distribution Center</t>
  </si>
  <si>
    <t>400 Dowden</t>
  </si>
  <si>
    <t>Casey Admn Building</t>
  </si>
  <si>
    <t>501 7th Street</t>
  </si>
  <si>
    <t>Fruitvale High School</t>
  </si>
  <si>
    <t>141 Vzcr 1901</t>
  </si>
  <si>
    <t>Fruitvale Middle</t>
  </si>
  <si>
    <t>Po Box 77</t>
  </si>
  <si>
    <t>Randal Elem School</t>
  </si>
  <si>
    <t>101 Travis Street</t>
  </si>
  <si>
    <t>Margaret Galubenski Achievement Center</t>
  </si>
  <si>
    <t>1000 Radio Hill Rd</t>
  </si>
  <si>
    <t>Edison Elementary School</t>
  </si>
  <si>
    <t>#1 Edison Dr</t>
  </si>
  <si>
    <t>2100 N Grand Ave</t>
  </si>
  <si>
    <t>W.E. Chalmers Elementary</t>
  </si>
  <si>
    <t>600 Fm 3092</t>
  </si>
  <si>
    <t>Gainsville High School</t>
  </si>
  <si>
    <t>Gainesville Jh</t>
  </si>
  <si>
    <t>1201 Lindsay St</t>
  </si>
  <si>
    <t>Gisd Transportation Office</t>
  </si>
  <si>
    <t>400 Harvey Street</t>
  </si>
  <si>
    <t>Gainesville Isd Administration Bldg</t>
  </si>
  <si>
    <t>800 South Morris Street</t>
  </si>
  <si>
    <t>Gainsville</t>
  </si>
  <si>
    <t>Beaver Technology Center</t>
  </si>
  <si>
    <t>3232 March Ln</t>
  </si>
  <si>
    <t>South Garland High School</t>
  </si>
  <si>
    <t>600 Colonel Dr</t>
  </si>
  <si>
    <t>Austin Academy For Excellence</t>
  </si>
  <si>
    <t>1125 Beverly Dr</t>
  </si>
  <si>
    <t>B G Hudson Middle School</t>
  </si>
  <si>
    <t>4405 Hudson Drive</t>
  </si>
  <si>
    <t>Gisd Aec</t>
  </si>
  <si>
    <t>2015 S Country Club Rd</t>
  </si>
  <si>
    <t>John W Armstrong Elementary</t>
  </si>
  <si>
    <t>4750 Ben Davis Rd</t>
  </si>
  <si>
    <t>Rowlett Elementary School</t>
  </si>
  <si>
    <t>3315 Carla Dr</t>
  </si>
  <si>
    <t>Rowlett</t>
  </si>
  <si>
    <t>Classical Center At Vial Elementary School</t>
  </si>
  <si>
    <t>126 Creekview Dr</t>
  </si>
  <si>
    <t>Watson Technology Center</t>
  </si>
  <si>
    <t>2601 Dairy Rd</t>
  </si>
  <si>
    <t>Hillside Acad For Excellence</t>
  </si>
  <si>
    <t>2014 Dairy Rd</t>
  </si>
  <si>
    <t>Norma Dorsey Elementary School</t>
  </si>
  <si>
    <t>6200 Dexham Rd</t>
  </si>
  <si>
    <t>Luna Elementary School</t>
  </si>
  <si>
    <t>1050 Lochness Ln</t>
  </si>
  <si>
    <t>Cooper Elementary School</t>
  </si>
  <si>
    <t>1200 Kingsbridge Dr</t>
  </si>
  <si>
    <t>Steadham Elementary</t>
  </si>
  <si>
    <t>6200  Danridge  Rd</t>
  </si>
  <si>
    <t>Spring Creek Elementary School</t>
  </si>
  <si>
    <t>1510 Spring Creek Dr</t>
  </si>
  <si>
    <t>Rowlett High School</t>
  </si>
  <si>
    <t>4700 Kirby Rd</t>
  </si>
  <si>
    <t>Coyle Middle School</t>
  </si>
  <si>
    <t>4500 Skyline Dr</t>
  </si>
  <si>
    <t>Abbett Elementary School</t>
  </si>
  <si>
    <t>730 W Muirfield Rd</t>
  </si>
  <si>
    <t>Glen Couch Elementary</t>
  </si>
  <si>
    <t>4349 Waterhouse</t>
  </si>
  <si>
    <t>North Garland High School</t>
  </si>
  <si>
    <t>2109 W Buckingham Rd</t>
  </si>
  <si>
    <t>Naaman Forest High School</t>
  </si>
  <si>
    <t>4843 Naaman Forest Blvd</t>
  </si>
  <si>
    <t>Herfurth Elementary School</t>
  </si>
  <si>
    <t>7500 Miller Rd</t>
  </si>
  <si>
    <t>Keeley Elementary School</t>
  </si>
  <si>
    <t>8700 Liberty Grove Rd</t>
  </si>
  <si>
    <t>Kimberlin Academy</t>
  </si>
  <si>
    <t>1520 Cumberland Dr</t>
  </si>
  <si>
    <t>Classical Center At Brandenburg Middle School</t>
  </si>
  <si>
    <t>626 Nickens Rd</t>
  </si>
  <si>
    <t>1610 Spring Creek Dr</t>
  </si>
  <si>
    <t>Liberty Grove Elementary School</t>
  </si>
  <si>
    <t>10201 Liberty Grove Rd</t>
  </si>
  <si>
    <t>Garland High School</t>
  </si>
  <si>
    <t>310 S Garland Ave</t>
  </si>
  <si>
    <t>Robert B Sewell Elementary School</t>
  </si>
  <si>
    <t>4400 Hudson Park</t>
  </si>
  <si>
    <t>Lakeview Centennial High Sch</t>
  </si>
  <si>
    <t>3505 Hayman Dr</t>
  </si>
  <si>
    <t>Walnut Glen Academy</t>
  </si>
  <si>
    <t>3101 Edgewood Dr</t>
  </si>
  <si>
    <t>Jackson Technology Center</t>
  </si>
  <si>
    <t>1310 Bobbie Ln</t>
  </si>
  <si>
    <t>Pass Learning Center</t>
  </si>
  <si>
    <t>1673 Terre Colony Ct</t>
  </si>
  <si>
    <t>Vernon Schrade Middle School</t>
  </si>
  <si>
    <t>6201 Danridge Rd</t>
  </si>
  <si>
    <t>O'Banion Middle School</t>
  </si>
  <si>
    <t>700 Birchwood Dr</t>
  </si>
  <si>
    <t>1621 Mccallum Dr</t>
  </si>
  <si>
    <t>Sachse High School</t>
  </si>
  <si>
    <t>3901 Miles Rd</t>
  </si>
  <si>
    <t>Sellers Middle School</t>
  </si>
  <si>
    <t>1009 Mars Dr</t>
  </si>
  <si>
    <t>1821 Oldgate Ln</t>
  </si>
  <si>
    <t>Vernal Lister Elementary School</t>
  </si>
  <si>
    <t>3131 Mars Dr</t>
  </si>
  <si>
    <t>Lyles Middle School</t>
  </si>
  <si>
    <t>4655 S Country Club Rd</t>
  </si>
  <si>
    <t>Centerville Elementary School</t>
  </si>
  <si>
    <t>600 Keen Dr</t>
  </si>
  <si>
    <t>Bradfield Elementary School</t>
  </si>
  <si>
    <t>3817 Bucknell Dr</t>
  </si>
  <si>
    <t>Daugherty Elementary School</t>
  </si>
  <si>
    <t>500 W Miller Rd</t>
  </si>
  <si>
    <t>Hickman Elementary School</t>
  </si>
  <si>
    <t>3114 Pinewood Dr</t>
  </si>
  <si>
    <t>Roach Elementary School</t>
  </si>
  <si>
    <t>1811 Mayfield Ave</t>
  </si>
  <si>
    <t>Back Elementary School</t>
  </si>
  <si>
    <t>7300 Bluebonnet Dr</t>
  </si>
  <si>
    <t>Nita Pearson Elementary</t>
  </si>
  <si>
    <t>5201 Nita Pearson Dr</t>
  </si>
  <si>
    <t>Club Hill Elementary School</t>
  </si>
  <si>
    <t>1330 Colonel Dr</t>
  </si>
  <si>
    <t>Ethridge Elementary School</t>
  </si>
  <si>
    <t>2301 Sam Houston Dr</t>
  </si>
  <si>
    <t>Parsons Pre-K Center</t>
  </si>
  <si>
    <t>2202 Richoak Dr</t>
  </si>
  <si>
    <t>Montclair Elementary School</t>
  </si>
  <si>
    <t>5200 Broadmoor Dr</t>
  </si>
  <si>
    <t>Bussey Middle School</t>
  </si>
  <si>
    <t>1204 Travis St</t>
  </si>
  <si>
    <t>Cisneros Pre-Kindergarten School</t>
  </si>
  <si>
    <t>2826 S Fifth St</t>
  </si>
  <si>
    <t>Freeman Elementary School</t>
  </si>
  <si>
    <t>1220 Walnut St</t>
  </si>
  <si>
    <t>Northlake Elementary School</t>
  </si>
  <si>
    <t>1626 Bosque Dr</t>
  </si>
  <si>
    <t>Caldwell Elementary School</t>
  </si>
  <si>
    <t>3400 Saturn Rd</t>
  </si>
  <si>
    <t>Handley Elementary School</t>
  </si>
  <si>
    <t>3725 Broadway Blvd</t>
  </si>
  <si>
    <t>Weaver Elementary School</t>
  </si>
  <si>
    <t>805 Pleasant Valley Rd</t>
  </si>
  <si>
    <t>Katherine Stephens Elementary School</t>
  </si>
  <si>
    <t>3700 Cheyenne Dr</t>
  </si>
  <si>
    <t>Golden Meadows Elem School</t>
  </si>
  <si>
    <t>1726 Travis St</t>
  </si>
  <si>
    <t>Toler Elementary School</t>
  </si>
  <si>
    <t>3520 Guthrie Rd</t>
  </si>
  <si>
    <t>Park Crest Elementary School</t>
  </si>
  <si>
    <t>2232 Parkcrest Dr</t>
  </si>
  <si>
    <t>Southgate Elementary School</t>
  </si>
  <si>
    <t>1115 Mayfield Ave</t>
  </si>
  <si>
    <t>Bullock Elementary School</t>
  </si>
  <si>
    <t>3909 Edgewood Dr</t>
  </si>
  <si>
    <t>Sam Houston Middle School</t>
  </si>
  <si>
    <t>2232 Sussex Dr</t>
  </si>
  <si>
    <t>Shorehaven Elementary School</t>
  </si>
  <si>
    <t>600 Shorehaven Dr</t>
  </si>
  <si>
    <t>Shugart Elementary School</t>
  </si>
  <si>
    <t>4726 Rosehill Rd</t>
  </si>
  <si>
    <t>George Washington Carver Elementary School</t>
  </si>
  <si>
    <t>2200 Wynn Joyce Rd</t>
  </si>
  <si>
    <t>Heather Glen Elementary School</t>
  </si>
  <si>
    <t>5119 Heather Glen Dr</t>
  </si>
  <si>
    <t>Gilbreath-Reed Career And Technical Center</t>
  </si>
  <si>
    <t>1005 N George Bush Hwy</t>
  </si>
  <si>
    <t>Memorial Pathway Academy Ms</t>
  </si>
  <si>
    <t>2825 S 1st St</t>
  </si>
  <si>
    <t>Memorial Pathway Academy Hs</t>
  </si>
  <si>
    <t>Pathfinder Achievement Center</t>
  </si>
  <si>
    <t>221 S 9th St</t>
  </si>
  <si>
    <t>Williams Stadium</t>
  </si>
  <si>
    <t>Garland Isd Transportation</t>
  </si>
  <si>
    <t>Garland Isd Tax Office</t>
  </si>
  <si>
    <t>901 State Street</t>
  </si>
  <si>
    <t>Print Shop, Risk Management</t>
  </si>
  <si>
    <t>414 Stadium Drive</t>
  </si>
  <si>
    <t>Manuel &amp; Maria Valle Student Services Center</t>
  </si>
  <si>
    <t>Transition Learning Center</t>
  </si>
  <si>
    <t>Harris Hill Administration Building</t>
  </si>
  <si>
    <t>501 S. Jupiter Road</t>
  </si>
  <si>
    <t>2210 Pleasant Valley Road</t>
  </si>
  <si>
    <t>Curtis Culwell Center</t>
  </si>
  <si>
    <t>4999 Naaman Forest Boulevard</t>
  </si>
  <si>
    <t>Dr. Marvin D. Roden Technology Center</t>
  </si>
  <si>
    <t>410 Stadium Dr.</t>
  </si>
  <si>
    <t>Homer B. Johnson Stadium</t>
  </si>
  <si>
    <t>Padgett Auxiliary Services Center</t>
  </si>
  <si>
    <t>Godley High School</t>
  </si>
  <si>
    <t>9501 N. Hwy 171</t>
  </si>
  <si>
    <t>Godley Middle School</t>
  </si>
  <si>
    <t>9401 N Hwy 171</t>
  </si>
  <si>
    <t>Godley Elementary School</t>
  </si>
  <si>
    <t>604 N Pearson</t>
  </si>
  <si>
    <t>2602 West Illinois</t>
  </si>
  <si>
    <t>Golden Rule Southwest</t>
  </si>
  <si>
    <t>10747 Bruton Road</t>
  </si>
  <si>
    <t>Golden Rule 101</t>
  </si>
  <si>
    <t>622 Sunnyside Ave</t>
  </si>
  <si>
    <t>Cockrell Hill</t>
  </si>
  <si>
    <t>Desoto W Wintergreen</t>
  </si>
  <si>
    <t>135 W Wintergreen Rd</t>
  </si>
  <si>
    <t>Grand Prairie Avenue B</t>
  </si>
  <si>
    <t>1729 Avenue B</t>
  </si>
  <si>
    <t>Oak Woods Intermediate School</t>
  </si>
  <si>
    <t>311 Davis Rd</t>
  </si>
  <si>
    <t>Acton Middle School</t>
  </si>
  <si>
    <t>1300 James Rd</t>
  </si>
  <si>
    <t>Granbury High School</t>
  </si>
  <si>
    <t>2000 W Pearl St</t>
  </si>
  <si>
    <t>Granbury Middle School</t>
  </si>
  <si>
    <t>2000 Crossland Rd</t>
  </si>
  <si>
    <t>John And Lynn Brawner Intermediate School</t>
  </si>
  <si>
    <t>1520 S. Meadows</t>
  </si>
  <si>
    <t>Mambrino School</t>
  </si>
  <si>
    <t>3835 Mambrino Hwy</t>
  </si>
  <si>
    <t>Nettie Baccus Elementary School</t>
  </si>
  <si>
    <t>901 Loop 567</t>
  </si>
  <si>
    <t>Acton Elementary School</t>
  </si>
  <si>
    <t>3200 Acton Hwy</t>
  </si>
  <si>
    <t>Emma Roberson Elementary Sch</t>
  </si>
  <si>
    <t>1500 Misty Meadow Dr</t>
  </si>
  <si>
    <t>Granbury Transportation</t>
  </si>
  <si>
    <t>500 N. Hannaford Street</t>
  </si>
  <si>
    <t>Administrative Building-Granbury Isd</t>
  </si>
  <si>
    <t>217 N. Jones Street</t>
  </si>
  <si>
    <t>Crossland Administration Complex</t>
  </si>
  <si>
    <t>217 N Jones</t>
  </si>
  <si>
    <t>Administration Annex-Granbury Isd</t>
  </si>
  <si>
    <t>600 West Bridge Street</t>
  </si>
  <si>
    <t>Ervin C Whitt Elementary School</t>
  </si>
  <si>
    <t>3320 S Edelweiss Dr</t>
  </si>
  <si>
    <t>Hector P Garcia Elementary</t>
  </si>
  <si>
    <t>2444 Graham St</t>
  </si>
  <si>
    <t>Thurgood Marshall Leadership Academy</t>
  </si>
  <si>
    <t>1160 W Warrior Trl</t>
  </si>
  <si>
    <t>P A S S Learning Center</t>
  </si>
  <si>
    <t>Grand Prairie High School</t>
  </si>
  <si>
    <t>101 High School Dr</t>
  </si>
  <si>
    <t>Grand Prairie Fine Arts Academy</t>
  </si>
  <si>
    <t>102 Gopher Blvd</t>
  </si>
  <si>
    <t>Stephen F Austin Elementary School</t>
  </si>
  <si>
    <t>815 Nw 7th St</t>
  </si>
  <si>
    <t>Florence Hill Elementary School</t>
  </si>
  <si>
    <t>4213 S Robinson Rd</t>
  </si>
  <si>
    <t>James Bowie Elementary School</t>
  </si>
  <si>
    <t>425 Alice Dr</t>
  </si>
  <si>
    <t>Ymla At John F Kennedy Middle School</t>
  </si>
  <si>
    <t>2205 Se 4th St</t>
  </si>
  <si>
    <t>Colin Powell Elementary School</t>
  </si>
  <si>
    <t>5009 S Carrier Pkwy</t>
  </si>
  <si>
    <t>Sam Rayburn Elementary Steam Academy</t>
  </si>
  <si>
    <t>2800 Reforma Dr</t>
  </si>
  <si>
    <t>Ellen Ochoa Stem Academy At Ben Milam El</t>
  </si>
  <si>
    <t>2030 Proctor Dr</t>
  </si>
  <si>
    <t>David Daniels Academy Of Science &amp; Math</t>
  </si>
  <si>
    <t>801 Sw 19th St</t>
  </si>
  <si>
    <t>School For Highly The Gifted</t>
  </si>
  <si>
    <t>2990 S State Highway 161</t>
  </si>
  <si>
    <t>Dwight D Eisenhower Elementary School</t>
  </si>
  <si>
    <t>2102 N Carrier Pkwy</t>
  </si>
  <si>
    <t>401 E Grand Prairie Rd</t>
  </si>
  <si>
    <t>Crockett Early Education School</t>
  </si>
  <si>
    <t>1340 Skyline Rd</t>
  </si>
  <si>
    <t>Uplift Lee Preparatory</t>
  </si>
  <si>
    <t>3504 Corn Valley Rd</t>
  </si>
  <si>
    <t>Juan Seguin Elementary</t>
  </si>
  <si>
    <t>1450 Se 4th St</t>
  </si>
  <si>
    <t>James Fannin Middle School</t>
  </si>
  <si>
    <t>301 Ne 28th St</t>
  </si>
  <si>
    <t>Sallye R Moore Elementary School</t>
  </si>
  <si>
    <t>3150 Waterwood Dr</t>
  </si>
  <si>
    <t>Ywla At Bill Arnold Middle School</t>
  </si>
  <si>
    <t>1204 E Marshall Dr</t>
  </si>
  <si>
    <t>Crosswinds High School</t>
  </si>
  <si>
    <t>1100 N Carrier Pkwy</t>
  </si>
  <si>
    <t>Mike Moseley Elementary School</t>
  </si>
  <si>
    <t>1851 W Camp Wisdom Rd</t>
  </si>
  <si>
    <t>Garner Fine Arts Academy</t>
  </si>
  <si>
    <t>145 W Polo Rd</t>
  </si>
  <si>
    <t>Lorenzo De Zavala Environmental Science Academy</t>
  </si>
  <si>
    <t>3410 Kirby Creek Dr</t>
  </si>
  <si>
    <t>Suzanna Dickinson Elementary School</t>
  </si>
  <si>
    <t>1902 Palmer Trl</t>
  </si>
  <si>
    <t>Bonham Early Education School</t>
  </si>
  <si>
    <t>1301 E Coral Way</t>
  </si>
  <si>
    <t>Ronald W Reagan Middle School</t>
  </si>
  <si>
    <t>4616 Bardin Rd</t>
  </si>
  <si>
    <t>John A Dubiski Career High School</t>
  </si>
  <si>
    <t>William B Travis World Language Academy</t>
  </si>
  <si>
    <t>525 Ne 15th St</t>
  </si>
  <si>
    <t>Harry S Truman Middle School</t>
  </si>
  <si>
    <t>1501 Coffeyville Trl</t>
  </si>
  <si>
    <t>Lyndon B Johnson Daep</t>
  </si>
  <si>
    <t>650 Stonewall Dr</t>
  </si>
  <si>
    <t>South Grand Prairie High School</t>
  </si>
  <si>
    <t>301 W Warrior Trl</t>
  </si>
  <si>
    <t>Hobbs Williams Elementary School</t>
  </si>
  <si>
    <t>1635 Se 14th St</t>
  </si>
  <si>
    <t>Grand Prairie Collegiate Institute</t>
  </si>
  <si>
    <t>1502 College St</t>
  </si>
  <si>
    <t>Barbara Bush Elementary School</t>
  </si>
  <si>
    <t>511 E Springdale Ln</t>
  </si>
  <si>
    <t>Grand Prairie Data Center</t>
  </si>
  <si>
    <t>1950 N Stemmons Fwy</t>
  </si>
  <si>
    <t>Digital Arts &amp; Technology Academy At Adams Middle</t>
  </si>
  <si>
    <t>833 W Tarrant Rd</t>
  </si>
  <si>
    <t>Grand Prairie Isd Education Center (Admin)</t>
  </si>
  <si>
    <t>2602 South Beltline Road</t>
  </si>
  <si>
    <t>Grandview Isd Administrator</t>
  </si>
  <si>
    <t>701 S 5th St.</t>
  </si>
  <si>
    <t>Grandview High School Agriculture Building</t>
  </si>
  <si>
    <t>510 Zebra Parkway</t>
  </si>
  <si>
    <t>Grandview High School</t>
  </si>
  <si>
    <t>1009 Carroll St</t>
  </si>
  <si>
    <t>Grandview Junior High School</t>
  </si>
  <si>
    <t>705 S 5th St</t>
  </si>
  <si>
    <t>Grandview Elementary School</t>
  </si>
  <si>
    <t>301 Zebra Pkwy</t>
  </si>
  <si>
    <t>Grapevine High School</t>
  </si>
  <si>
    <t>3223 Mustang Dr</t>
  </si>
  <si>
    <t>Grapevine-Colleyville Collegiate Academy At Tcc Ne</t>
  </si>
  <si>
    <t>828 W Harwood Rd Bldg Nmpc</t>
  </si>
  <si>
    <t>Grapevine Middle School</t>
  </si>
  <si>
    <t>301 Pony Pkwy</t>
  </si>
  <si>
    <t>Silver Lake Elementary</t>
  </si>
  <si>
    <t>1301 N Dooley St</t>
  </si>
  <si>
    <t>O C Taylor Elementary School</t>
  </si>
  <si>
    <t>5300 Pool Rd</t>
  </si>
  <si>
    <t>Glenhope Elementary</t>
  </si>
  <si>
    <t>6600 Glenhope Cir</t>
  </si>
  <si>
    <t>Cannon  Elementary</t>
  </si>
  <si>
    <t>1300   West College   St</t>
  </si>
  <si>
    <t>Bear Creek Elementary School</t>
  </si>
  <si>
    <t>401 Bear Creek Dr</t>
  </si>
  <si>
    <t>Dove Elementary School</t>
  </si>
  <si>
    <t>1932 Dove Rd</t>
  </si>
  <si>
    <t>Colleyville Heritage High Sch</t>
  </si>
  <si>
    <t>5401 Heritage Ave</t>
  </si>
  <si>
    <t>Colleyville Elementary School</t>
  </si>
  <si>
    <t>Grapevine-Colleyville Iuniversity Prep</t>
  </si>
  <si>
    <t>3051 Ira E Woods Ave</t>
  </si>
  <si>
    <t>Grapevine Elementary School</t>
  </si>
  <si>
    <t>1801 Hall Johnson Rd</t>
  </si>
  <si>
    <t>Timberline Elementary School</t>
  </si>
  <si>
    <t>3220 Timberline Dr</t>
  </si>
  <si>
    <t>Cross Timber Middle School</t>
  </si>
  <si>
    <t>2301 Pool Rd</t>
  </si>
  <si>
    <t>5300 Heritage Ave</t>
  </si>
  <si>
    <t>Bransford Elementary School</t>
  </si>
  <si>
    <t>601 Glade Rd</t>
  </si>
  <si>
    <t>The Bridges Acad Alter</t>
  </si>
  <si>
    <t>Colleyville Middle School</t>
  </si>
  <si>
    <t>1100 Bogart St</t>
  </si>
  <si>
    <t>Heritage Elementary School</t>
  </si>
  <si>
    <t>4500 Heritage Ave</t>
  </si>
  <si>
    <t>Grapevine-Colleyville Isd Administration Building</t>
  </si>
  <si>
    <t>3051 Ira E. Woods Avenue</t>
  </si>
  <si>
    <t>Media Arts And Communications Academy - 13th Street</t>
  </si>
  <si>
    <t>300 N 13th St</t>
  </si>
  <si>
    <t>Harlingen Isd Network Operations Center</t>
  </si>
  <si>
    <t>New Pathways Center</t>
  </si>
  <si>
    <t>208 S F St</t>
  </si>
  <si>
    <t>Harlingen Isd Performing Arts Center</t>
  </si>
  <si>
    <t>Harlingen Isd Aquatic Center</t>
  </si>
  <si>
    <t>Harlingen Isd Stem2</t>
  </si>
  <si>
    <t>Harlingen Isd Cosmetology</t>
  </si>
  <si>
    <t>Harlingen Isd Agriculture Barn</t>
  </si>
  <si>
    <t>Harlingen Isd - Region One Data Center</t>
  </si>
  <si>
    <t>Harlingen Sped Transition Academy</t>
  </si>
  <si>
    <t>2000 N. 21st Street</t>
  </si>
  <si>
    <t>Hisd - Rahc Data Center</t>
  </si>
  <si>
    <t>Harlingen Utrgv Hs Campus</t>
  </si>
  <si>
    <t>Utrgv Hs Campus</t>
  </si>
  <si>
    <t>2901 Medical Dr</t>
  </si>
  <si>
    <t>Keys Academy</t>
  </si>
  <si>
    <t>2809 N 7th St</t>
  </si>
  <si>
    <t>8402 W. Wilson Road</t>
  </si>
  <si>
    <t>Vernon Middle School</t>
  </si>
  <si>
    <t>125 S 13th St</t>
  </si>
  <si>
    <t>Gutierrez Middle School</t>
  </si>
  <si>
    <t>3205 W Wilson Rd</t>
  </si>
  <si>
    <t>Bonham Elementary School</t>
  </si>
  <si>
    <t>2400 E Jefferson</t>
  </si>
  <si>
    <t>Secondary Alt. Center</t>
  </si>
  <si>
    <t>1310 Sam Houston</t>
  </si>
  <si>
    <t>Abraham P Cano 9th Grade Academy</t>
  </si>
  <si>
    <t>1701 Lozano</t>
  </si>
  <si>
    <t>Wilson Elementary School</t>
  </si>
  <si>
    <t>16495 Primera Rd</t>
  </si>
  <si>
    <t>Harlingen School Of Heallth Professions</t>
  </si>
  <si>
    <t>2302 N 21st St</t>
  </si>
  <si>
    <t>Treasure Hills Elem School</t>
  </si>
  <si>
    <t>2525 Haine Dr</t>
  </si>
  <si>
    <t>Cameron Co Jjaep</t>
  </si>
  <si>
    <t>1409 E Harrison St</t>
  </si>
  <si>
    <t>Crockett Elementary School</t>
  </si>
  <si>
    <t>1406 W Jefferson St</t>
  </si>
  <si>
    <t>Coakley Middle School</t>
  </si>
  <si>
    <t>1402 S 6th St</t>
  </si>
  <si>
    <t>700 E Austin Ave</t>
  </si>
  <si>
    <t>Ben Milam Elementary School</t>
  </si>
  <si>
    <t>1215 Rangerville Rd</t>
  </si>
  <si>
    <t>Vela Middle School</t>
  </si>
  <si>
    <t>801 S Palm Blvd</t>
  </si>
  <si>
    <t>Harlingen High School</t>
  </si>
  <si>
    <t>1201 E Marshall Ave</t>
  </si>
  <si>
    <t>301 E Taft Ave</t>
  </si>
  <si>
    <t>Dishman Elementary School</t>
  </si>
  <si>
    <t>Combes</t>
  </si>
  <si>
    <t>Long Elementary School</t>
  </si>
  <si>
    <t>2601 N 7th</t>
  </si>
  <si>
    <t>Stuart Place Elementary School</t>
  </si>
  <si>
    <t>6701 Business Hwy 83</t>
  </si>
  <si>
    <t>Bowie Elementary School</t>
  </si>
  <si>
    <t>309 W Lincoln Ave</t>
  </si>
  <si>
    <t>1111 N B St</t>
  </si>
  <si>
    <t>Means Elementary</t>
  </si>
  <si>
    <t>1204 E Loop 499</t>
  </si>
  <si>
    <t>Harlingen High School South</t>
  </si>
  <si>
    <t>1701 Dixieland Rd</t>
  </si>
  <si>
    <t>Jefferson Elementary School</t>
  </si>
  <si>
    <t>601 S J St</t>
  </si>
  <si>
    <t>2510 Pecan Bldg R</t>
  </si>
  <si>
    <t>Lamar Elementary School</t>
  </si>
  <si>
    <t>1100 S M St</t>
  </si>
  <si>
    <t>Memorial Middle School</t>
  </si>
  <si>
    <t>1901 Rio Hondo Rd</t>
  </si>
  <si>
    <t>Travis Elementary School</t>
  </si>
  <si>
    <t>600 E Polk Ave</t>
  </si>
  <si>
    <t>216 N 21st Street</t>
  </si>
  <si>
    <t>Harper Middle School</t>
  </si>
  <si>
    <t>23122 W Hwy 290</t>
  </si>
  <si>
    <t>Harper</t>
  </si>
  <si>
    <t>Harper Elementary School</t>
  </si>
  <si>
    <t>250 N School St</t>
  </si>
  <si>
    <t>Harper High School</t>
  </si>
  <si>
    <t>Harper Isd Administration</t>
  </si>
  <si>
    <t>23122 West Hwy 290 Main</t>
  </si>
  <si>
    <t>Harts Bluff Early College Hs</t>
  </si>
  <si>
    <t>3506 Fm 1402</t>
  </si>
  <si>
    <t>Harts Bluff Elementary School</t>
  </si>
  <si>
    <t>Rr 8 Box 1505b</t>
  </si>
  <si>
    <t>Mount Pleasant,</t>
  </si>
  <si>
    <t>Hempstead High School</t>
  </si>
  <si>
    <t>801 Donoho St</t>
  </si>
  <si>
    <t>740 6th Street</t>
  </si>
  <si>
    <t>Hempstead Middle School</t>
  </si>
  <si>
    <t>1424 13th St</t>
  </si>
  <si>
    <t>Hempstead Elementary School</t>
  </si>
  <si>
    <t>1111 Barbe Street</t>
  </si>
  <si>
    <t>Hempstead Indep School Dist Admin Building</t>
  </si>
  <si>
    <t>524 Austin Street</t>
  </si>
  <si>
    <t>Olympic Site</t>
  </si>
  <si>
    <t>615 S 200th St</t>
  </si>
  <si>
    <t>Seattle</t>
  </si>
  <si>
    <t>King</t>
  </si>
  <si>
    <t>WA</t>
  </si>
  <si>
    <t>Beverly Park At 11427</t>
  </si>
  <si>
    <t>11427 3rd Avenue</t>
  </si>
  <si>
    <t>Woodside School</t>
  </si>
  <si>
    <t>18367 8th Ave South</t>
  </si>
  <si>
    <t>Mof</t>
  </si>
  <si>
    <t>17810 8th Avenue, South</t>
  </si>
  <si>
    <t>Burien</t>
  </si>
  <si>
    <t>Maywood Science Center</t>
  </si>
  <si>
    <t>1410b S 200th St</t>
  </si>
  <si>
    <t>Seatac</t>
  </si>
  <si>
    <t>Educational Resource Administrative Center</t>
  </si>
  <si>
    <t>15675 Ambaum Blvd Sw</t>
  </si>
  <si>
    <t>Waskowitz</t>
  </si>
  <si>
    <t>45505 S.W. 150th</t>
  </si>
  <si>
    <t>North Bend</t>
  </si>
  <si>
    <t>Snohomish</t>
  </si>
  <si>
    <t>Waskowitz Environmental Leadership School</t>
  </si>
  <si>
    <t>45505 S.E. 150th</t>
  </si>
  <si>
    <t>Highline Memorial Stadium</t>
  </si>
  <si>
    <t>225 South 152nd Street</t>
  </si>
  <si>
    <t>Des Moines Interim Site</t>
  </si>
  <si>
    <t>220019th Avenue South</t>
  </si>
  <si>
    <t>Des Moines</t>
  </si>
  <si>
    <t>Seahurst Elementary School</t>
  </si>
  <si>
    <t>14603 14th Ave Sw</t>
  </si>
  <si>
    <t>Gregory Heights Elem School</t>
  </si>
  <si>
    <t>16201 16th Avenue Sw</t>
  </si>
  <si>
    <t>Beverly Park Elementary School</t>
  </si>
  <si>
    <t>1201 S 104th St</t>
  </si>
  <si>
    <t>Evergreen High School</t>
  </si>
  <si>
    <t>830 Sw 116th St</t>
  </si>
  <si>
    <t>Hazel Valley Elementary School</t>
  </si>
  <si>
    <t>402 Sw 132nd St</t>
  </si>
  <si>
    <t>Midway Elementary School</t>
  </si>
  <si>
    <t>22447 24th Ave S</t>
  </si>
  <si>
    <t>Mount View Elementary School</t>
  </si>
  <si>
    <t>10811 12th Ave Sw</t>
  </si>
  <si>
    <t>Glacier Middle School</t>
  </si>
  <si>
    <t>2450 S 142nd St</t>
  </si>
  <si>
    <t>Bow Lake Elementary School</t>
  </si>
  <si>
    <t>18237 42nd Ave S</t>
  </si>
  <si>
    <t>Sea-Tac</t>
  </si>
  <si>
    <t>Highline High School</t>
  </si>
  <si>
    <t>225 S 152nd St</t>
  </si>
  <si>
    <t>Mount Rainier Sr High School</t>
  </si>
  <si>
    <t>22450 19th Ave S</t>
  </si>
  <si>
    <t>New Start High School</t>
  </si>
  <si>
    <t>614 Sw 120th St</t>
  </si>
  <si>
    <t>Southern Heights Elem School</t>
  </si>
  <si>
    <t>11249 14th Ave S</t>
  </si>
  <si>
    <t>Des Moines Elementary School</t>
  </si>
  <si>
    <t>23801 16th Avenue</t>
  </si>
  <si>
    <t>Cedarhurst Elementary School</t>
  </si>
  <si>
    <t>611 S 132nd St</t>
  </si>
  <si>
    <t>North Hill Elementary School</t>
  </si>
  <si>
    <t>19835 8th Ave S</t>
  </si>
  <si>
    <t>Valley View Early Learning Center</t>
  </si>
  <si>
    <t>17622 46th Ave S</t>
  </si>
  <si>
    <t>Puget Sound Skills Center - Pssc</t>
  </si>
  <si>
    <t>18010 8th Ave S</t>
  </si>
  <si>
    <t>Parkside Elementary School</t>
  </si>
  <si>
    <t>2104 S 247th St</t>
  </si>
  <si>
    <t>White Center Heights Elem Sch</t>
  </si>
  <si>
    <t>10015 6th Ave Sw</t>
  </si>
  <si>
    <t>Madrona Elementary School</t>
  </si>
  <si>
    <t>20301 32nd Venue South</t>
  </si>
  <si>
    <t>Sea Tac</t>
  </si>
  <si>
    <t>Chinook Middle School</t>
  </si>
  <si>
    <t>18650 42nd Ave S</t>
  </si>
  <si>
    <t>Shorewood Elementary School</t>
  </si>
  <si>
    <t>2725 Sw 116th St</t>
  </si>
  <si>
    <t>Cascade Middle School</t>
  </si>
  <si>
    <t>11212 10th Ave Sw</t>
  </si>
  <si>
    <t>Tyee High School</t>
  </si>
  <si>
    <t>4424 S 188th St</t>
  </si>
  <si>
    <t>Mcmicken Heights Elem School</t>
  </si>
  <si>
    <t>3708 S 168th St</t>
  </si>
  <si>
    <t>Pacific Middle School</t>
  </si>
  <si>
    <t>22705 24th Ave S</t>
  </si>
  <si>
    <t>Raisbeck Aviation High School</t>
  </si>
  <si>
    <t>9229 E Marginal Way S</t>
  </si>
  <si>
    <t>Tukwila</t>
  </si>
  <si>
    <t>Big Picture</t>
  </si>
  <si>
    <t>440 S 186th St</t>
  </si>
  <si>
    <t>Hilltop Elementary School</t>
  </si>
  <si>
    <t>12250 24th Ave S</t>
  </si>
  <si>
    <t>Sylvester Middle School</t>
  </si>
  <si>
    <t>16222 Sylvester Rd Sw</t>
  </si>
  <si>
    <t>Marvista Elementary School</t>
  </si>
  <si>
    <t>19800 Marine View Dr Sw</t>
  </si>
  <si>
    <t>Normandy Park</t>
  </si>
  <si>
    <t>Hooks High School</t>
  </si>
  <si>
    <t>401 Avenue A</t>
  </si>
  <si>
    <t>Hooks Elementary School</t>
  </si>
  <si>
    <t>401 Precinct Road</t>
  </si>
  <si>
    <t>Hooks Junior High School</t>
  </si>
  <si>
    <t>3921 Fm 560</t>
  </si>
  <si>
    <t>Hooks Isd -  Administrative Annex</t>
  </si>
  <si>
    <t>Hooks Isd - Athletic Building</t>
  </si>
  <si>
    <t>303 East 5th Street</t>
  </si>
  <si>
    <t>Hooks Indep School District - Admin</t>
  </si>
  <si>
    <t>100 East 5th Street</t>
  </si>
  <si>
    <t>2319 N Grand Blvd</t>
  </si>
  <si>
    <t>Horizon Montessori- I - Mc Allen</t>
  </si>
  <si>
    <t>320 N Main St</t>
  </si>
  <si>
    <t>Horizon Montessori Iii- Harlingen</t>
  </si>
  <si>
    <t>2802 S 77 Sunshine Strip</t>
  </si>
  <si>
    <t>Horizon Montessori Ii- Weslaco</t>
  </si>
  <si>
    <t>1223 Sugar Cane Dr</t>
  </si>
  <si>
    <t>Weslaco</t>
  </si>
  <si>
    <t>Howe Isd - Administration Building</t>
  </si>
  <si>
    <t>Summit Hill Elementary</t>
  </si>
  <si>
    <t>701 Summit Hill Pkwy</t>
  </si>
  <si>
    <t>Howe High School</t>
  </si>
  <si>
    <t>200 Ponderosa Rd</t>
  </si>
  <si>
    <t>Howe Intermediate</t>
  </si>
  <si>
    <t>315 Roberts St</t>
  </si>
  <si>
    <t>Howe Middle School</t>
  </si>
  <si>
    <t>300 Beatrice St</t>
  </si>
  <si>
    <t>Hudson High School</t>
  </si>
  <si>
    <t>6735 Ted Trout Dr</t>
  </si>
  <si>
    <t>W H Bonner Elementary</t>
  </si>
  <si>
    <t>536 Fm 3258</t>
  </si>
  <si>
    <t>W F Peavy Primary</t>
  </si>
  <si>
    <t>6920 State Hwy 94</t>
  </si>
  <si>
    <t>502 College Dr</t>
  </si>
  <si>
    <t>Hudson Middle School</t>
  </si>
  <si>
    <t>Hudson Isd Transportation</t>
  </si>
  <si>
    <t>Hughes Springs Isd Junior High School</t>
  </si>
  <si>
    <t>609 Russell</t>
  </si>
  <si>
    <t>Hughes Springs Isd High School</t>
  </si>
  <si>
    <t>701 Russell</t>
  </si>
  <si>
    <t>Hughes Springs Isd Elementary School</t>
  </si>
  <si>
    <t>809 Russell</t>
  </si>
  <si>
    <t>Hughes Springs Isd Daep</t>
  </si>
  <si>
    <t>Hughes Springs Isd Food Services</t>
  </si>
  <si>
    <t>Hughes Springs Isd Maintenance And Transportation</t>
  </si>
  <si>
    <t>416 5th Street</t>
  </si>
  <si>
    <t>Hughes Springs Isd Administration Building</t>
  </si>
  <si>
    <t>Buinger Cte Academy</t>
  </si>
  <si>
    <t>Viridian Elementary School</t>
  </si>
  <si>
    <t>4001 Cascade Sky Dr</t>
  </si>
  <si>
    <t>Bedford Junior High School</t>
  </si>
  <si>
    <t>325 Carolyn Dr</t>
  </si>
  <si>
    <t>Hurst Junior High School</t>
  </si>
  <si>
    <t>500 Harmon Rd</t>
  </si>
  <si>
    <t>Keys High School</t>
  </si>
  <si>
    <t>1100 Raider Dr Ste 100</t>
  </si>
  <si>
    <t>2520 Precinct Line</t>
  </si>
  <si>
    <t>Roadfort Worth</t>
  </si>
  <si>
    <t>Bell High School</t>
  </si>
  <si>
    <t>1601 Brown Trl</t>
  </si>
  <si>
    <t>Hurst Hills Elementary School</t>
  </si>
  <si>
    <t>525 Billie Ruth Ln</t>
  </si>
  <si>
    <t>Lakewood Elementary School</t>
  </si>
  <si>
    <t>1600 Donley Dr</t>
  </si>
  <si>
    <t>Shady Brook Elementary School</t>
  </si>
  <si>
    <t>2601 Shady Brook Dr</t>
  </si>
  <si>
    <t>Euless Junior High School</t>
  </si>
  <si>
    <t>306 Airport Fwy</t>
  </si>
  <si>
    <t>Harwood Junior High School</t>
  </si>
  <si>
    <t>3000 Martin Dr</t>
  </si>
  <si>
    <t>River Trails Elementary</t>
  </si>
  <si>
    <t>8850 Elbe Trl</t>
  </si>
  <si>
    <t>Bedford Heights Elem School</t>
  </si>
  <si>
    <t>1000 Cummings Dr</t>
  </si>
  <si>
    <t>3115 W Pipeline Rd</t>
  </si>
  <si>
    <t>Trinity High School</t>
  </si>
  <si>
    <t>500 N Industrial Blvd</t>
  </si>
  <si>
    <t>3191 W Pipeline Rd</t>
  </si>
  <si>
    <t>Meadow Creek Elementary School</t>
  </si>
  <si>
    <t>3001 Harwood Rd</t>
  </si>
  <si>
    <t>Tarrant Co Jjaep</t>
  </si>
  <si>
    <t>2701 Kimbo Rd</t>
  </si>
  <si>
    <t>Bellaire Elementary School</t>
  </si>
  <si>
    <t>501 Bellaire Dr</t>
  </si>
  <si>
    <t>Spring Garden Elementary Sch</t>
  </si>
  <si>
    <t>2400 Cummings Dr</t>
  </si>
  <si>
    <t>Oakwood Terrace Elem School</t>
  </si>
  <si>
    <t>700 Ranger St</t>
  </si>
  <si>
    <t>Shady Oaks Elementary School</t>
  </si>
  <si>
    <t>1400 Cavender Dr</t>
  </si>
  <si>
    <t>South Euless Elem School</t>
  </si>
  <si>
    <t>605 S Main St</t>
  </si>
  <si>
    <t>West Hurst Elementary School</t>
  </si>
  <si>
    <t>501 Precinct Line Rd</t>
  </si>
  <si>
    <t>North Euless Elementary School</t>
  </si>
  <si>
    <t>1101 Denton Dr</t>
  </si>
  <si>
    <t>Wilshire Elementary School</t>
  </si>
  <si>
    <t>420 Wilshire Dr</t>
  </si>
  <si>
    <t>Bell Manor Elementary School</t>
  </si>
  <si>
    <t>1300 Winchester Way</t>
  </si>
  <si>
    <t>Midway Park Elementary School</t>
  </si>
  <si>
    <t>409 N Ector Dr</t>
  </si>
  <si>
    <t>Harrison Lane Elem School</t>
  </si>
  <si>
    <t>1000 Harrison Ln</t>
  </si>
  <si>
    <t>Stonegate Elementary School</t>
  </si>
  <si>
    <t>900 Bedford Rd</t>
  </si>
  <si>
    <t>Donna Park Elementary School</t>
  </si>
  <si>
    <t>1125 Scott Dr</t>
  </si>
  <si>
    <t>Heb Isd Administration Building</t>
  </si>
  <si>
    <t>1849 Central Drive</t>
  </si>
  <si>
    <t>International Leadership Of Texas - Headquarters</t>
  </si>
  <si>
    <t>2021 Lakeside Blvd</t>
  </si>
  <si>
    <t>9898 Windmill Lakes Blvd</t>
  </si>
  <si>
    <t>Arlington-Grand Prairie High School</t>
  </si>
  <si>
    <t>2851 Ragland Dr</t>
  </si>
  <si>
    <t>Lancaster Desoto Hs</t>
  </si>
  <si>
    <t>Ste 101</t>
  </si>
  <si>
    <t>1700 Graham Rd</t>
  </si>
  <si>
    <t>Houston Windmill Lakes Orem Hs</t>
  </si>
  <si>
    <t>Houston Windmill Lakes Elementary</t>
  </si>
  <si>
    <t>4413 Shiloh Rd</t>
  </si>
  <si>
    <t>Keller Middle</t>
  </si>
  <si>
    <t>2301 Heritage Trace Parkway</t>
  </si>
  <si>
    <t>Keller Elementary</t>
  </si>
  <si>
    <t>2301 Heritage Trace Pkwy.</t>
  </si>
  <si>
    <t>Houston Orem Middle School</t>
  </si>
  <si>
    <t>24406 Franz Rd</t>
  </si>
  <si>
    <t>3301 N. Shiloh Road</t>
  </si>
  <si>
    <t>College Station El</t>
  </si>
  <si>
    <t>Aggieland Hs</t>
  </si>
  <si>
    <t>5901 Boca Raton Blvd</t>
  </si>
  <si>
    <t>Databank-Intl Data Center</t>
  </si>
  <si>
    <t>15300 Bellaire Blvd</t>
  </si>
  <si>
    <t>Houston Orem Elementary</t>
  </si>
  <si>
    <t>Garland Elementary School</t>
  </si>
  <si>
    <t>3301 Shiloh Rd</t>
  </si>
  <si>
    <t>Lancaster Elementary School</t>
  </si>
  <si>
    <t>4131 Rufe Snow Drive</t>
  </si>
  <si>
    <t>Arlington Elementary School</t>
  </si>
  <si>
    <t>Katywestpark High School</t>
  </si>
  <si>
    <t>20055 Beechnut Rd</t>
  </si>
  <si>
    <t>500 Old Decatur Rd</t>
  </si>
  <si>
    <t>7324 Sw Freeway Suite 2-1720</t>
  </si>
  <si>
    <t>Houston Data Center</t>
  </si>
  <si>
    <t>International Leadership Of Texas-Warehouse</t>
  </si>
  <si>
    <t>Dallas County School For Accelerated Learning</t>
  </si>
  <si>
    <t>Student Reassignment Center</t>
  </si>
  <si>
    <t>1600 E Shady Grove Rd</t>
  </si>
  <si>
    <t>Townley Elementary School</t>
  </si>
  <si>
    <t>1030 W Vilbig St</t>
  </si>
  <si>
    <t>Macarthur High School</t>
  </si>
  <si>
    <t>3700 N Macarthur Blvd</t>
  </si>
  <si>
    <t>Farine Elementary School</t>
  </si>
  <si>
    <t>615 Metker St</t>
  </si>
  <si>
    <t>Gilbert F M Elementary School</t>
  </si>
  <si>
    <t>1501 E Pioneer Dr</t>
  </si>
  <si>
    <t>Haley J Elementary School</t>
  </si>
  <si>
    <t>1400 Schulze Dr</t>
  </si>
  <si>
    <t>Keyes Elementary School</t>
  </si>
  <si>
    <t>1501 N Britain Rd</t>
  </si>
  <si>
    <t>John W And Margie Stipes</t>
  </si>
  <si>
    <t>3100 Cross Timbers Dr</t>
  </si>
  <si>
    <t>Crockett Middle High</t>
  </si>
  <si>
    <t>2431 Hancock St</t>
  </si>
  <si>
    <t>Lively Elementary School</t>
  </si>
  <si>
    <t>1800 Plymouth Dr W</t>
  </si>
  <si>
    <t>Bowie Middle School</t>
  </si>
  <si>
    <t>600 E 6th St</t>
  </si>
  <si>
    <t>Lady Bird Johnson Middle School</t>
  </si>
  <si>
    <t>3601 W Pioneer Dr</t>
  </si>
  <si>
    <t>1200 E Union Bower Rd</t>
  </si>
  <si>
    <t>Britain Elementary School</t>
  </si>
  <si>
    <t>631 Edmondson Dr</t>
  </si>
  <si>
    <t>Kinkeade Early Childhood</t>
  </si>
  <si>
    <t>2333 Cameron Pl</t>
  </si>
  <si>
    <t>Schulze Elementary School</t>
  </si>
  <si>
    <t>1200 S Irving Heights Dr</t>
  </si>
  <si>
    <t>Pierce Early Childhood</t>
  </si>
  <si>
    <t>901 N Britain Rd</t>
  </si>
  <si>
    <t>Haley T Elementary School</t>
  </si>
  <si>
    <t>3601 Cheyenne St</t>
  </si>
  <si>
    <t>Clifton Early Childhood</t>
  </si>
  <si>
    <t>3950 Pleasant Run Rd</t>
  </si>
  <si>
    <t>2501 10th St</t>
  </si>
  <si>
    <t>Elliott Elementary School</t>
  </si>
  <si>
    <t>1900 S Story Rd</t>
  </si>
  <si>
    <t>Barton Elementary School</t>
  </si>
  <si>
    <t>2931 Conflans Rd</t>
  </si>
  <si>
    <t>Brandenburg Elementary School</t>
  </si>
  <si>
    <t>2800 Hillcrest Dr</t>
  </si>
  <si>
    <t>310 Davis Dr</t>
  </si>
  <si>
    <t>1600 Carlisle St</t>
  </si>
  <si>
    <t>219 Crandall Rd</t>
  </si>
  <si>
    <t>Austin Middle School</t>
  </si>
  <si>
    <t>825 E  Union Bower Rd</t>
  </si>
  <si>
    <t>Houston Middle School</t>
  </si>
  <si>
    <t>3033 Country Club Dr W</t>
  </si>
  <si>
    <t>Jack E Singley Academy</t>
  </si>
  <si>
    <t>4601 N Macarthur Blvd</t>
  </si>
  <si>
    <t>Nimitz High School</t>
  </si>
  <si>
    <t>100 W Oakdale Rd</t>
  </si>
  <si>
    <t>Barbara Cardwell Career Preparatory Center</t>
  </si>
  <si>
    <t>101 E Union Bower Rd</t>
  </si>
  <si>
    <t>Jackie Mae Townsell Elementary School</t>
  </si>
  <si>
    <t>3700 Pleasant Run Rd</t>
  </si>
  <si>
    <t>Johnston Elementary School</t>
  </si>
  <si>
    <t>2801 Rutgers Dr</t>
  </si>
  <si>
    <t>Travis Middle School</t>
  </si>
  <si>
    <t>1600 Finley Rd</t>
  </si>
  <si>
    <t>Hanes Elementary School</t>
  </si>
  <si>
    <t>2730 Cheyenne St</t>
  </si>
  <si>
    <t>Irving High School</t>
  </si>
  <si>
    <t>900 N O Connor Rd</t>
  </si>
  <si>
    <t>Lorenzo De Zavala Middle School</t>
  </si>
  <si>
    <t>707 W Pioneer Dr</t>
  </si>
  <si>
    <t>Service Center - Irving Isd</t>
  </si>
  <si>
    <t>3620 Valley View Lane</t>
  </si>
  <si>
    <t>Administrative Annex - Irving Isd</t>
  </si>
  <si>
    <t>820 N. Oconnor</t>
  </si>
  <si>
    <t>Special Education Annex</t>
  </si>
  <si>
    <t>3207 West Pioneer</t>
  </si>
  <si>
    <t>Rattaree Career Development Center</t>
  </si>
  <si>
    <t>2121 S. Macarthur Blvd</t>
  </si>
  <si>
    <t>Irving Isd Food Service Center</t>
  </si>
  <si>
    <t>800 Oconnor Road</t>
  </si>
  <si>
    <t>2621 W Airport Freeway</t>
  </si>
  <si>
    <t>Itasca Elementary School</t>
  </si>
  <si>
    <t>300 N Files</t>
  </si>
  <si>
    <t>Itasca</t>
  </si>
  <si>
    <t>Itasca Junior High School</t>
  </si>
  <si>
    <t>Itasca High School</t>
  </si>
  <si>
    <t>123 N College</t>
  </si>
  <si>
    <t>Williamson County Jjaep</t>
  </si>
  <si>
    <t>1821 Se Inner Loop</t>
  </si>
  <si>
    <t>Jarrell Admin Offices</t>
  </si>
  <si>
    <t>312 N 5th</t>
  </si>
  <si>
    <t>200 Wilco Way</t>
  </si>
  <si>
    <t>Igo Elementary School</t>
  </si>
  <si>
    <t>1601 Cr 314</t>
  </si>
  <si>
    <t>Jarrell Middle School</t>
  </si>
  <si>
    <t>101 E Ave F</t>
  </si>
  <si>
    <t>Jarrell High School</t>
  </si>
  <si>
    <t>1100 W Fm 487</t>
  </si>
  <si>
    <t>Jarrell Elementary  School</t>
  </si>
  <si>
    <t>1615 Cr 313</t>
  </si>
  <si>
    <t>312 N 5th Ave</t>
  </si>
  <si>
    <t>Woodlake Hills Middle School</t>
  </si>
  <si>
    <t>6625 Woodlake Pkwy</t>
  </si>
  <si>
    <t>2440 Ackerman Rd</t>
  </si>
  <si>
    <t>Henry Metzger Middle School</t>
  </si>
  <si>
    <t>7475 Binz-Engleman Road</t>
  </si>
  <si>
    <t>Mary Lou Hartman Elementary</t>
  </si>
  <si>
    <t>7203 Woodlake Parkway</t>
  </si>
  <si>
    <t>Ed Franz Elementary School</t>
  </si>
  <si>
    <t>12301 Welcome Dr</t>
  </si>
  <si>
    <t>Miller'S Point Elementary Sch</t>
  </si>
  <si>
    <t>7027 Misty Ridge Dr</t>
  </si>
  <si>
    <t>Candlewood Elementary School</t>
  </si>
  <si>
    <t>3635 Candleglenn</t>
  </si>
  <si>
    <t>Judson Learning Academy</t>
  </si>
  <si>
    <t>6909 N Loop 1604 E Ste 2010</t>
  </si>
  <si>
    <t>Kirby Middle School</t>
  </si>
  <si>
    <t>5441 Seguin Rd</t>
  </si>
  <si>
    <t>Olympia Elementary School</t>
  </si>
  <si>
    <t>8439 Athenian Dr</t>
  </si>
  <si>
    <t>Judson Care Academy</t>
  </si>
  <si>
    <t>102 School St</t>
  </si>
  <si>
    <t>Copperfield Elementary</t>
  </si>
  <si>
    <t>7595 E Loop 1604 N</t>
  </si>
  <si>
    <t>7710 Narrow Pass St</t>
  </si>
  <si>
    <t>Escondido Community Elementary School</t>
  </si>
  <si>
    <t>5000 Texas Palm Drive</t>
  </si>
  <si>
    <t>Rolling Meadows Elementary</t>
  </si>
  <si>
    <t>17222 Fm 2252</t>
  </si>
  <si>
    <t>Wortham Oaks Elementary School</t>
  </si>
  <si>
    <t>5710 Carriage Cape</t>
  </si>
  <si>
    <t>Woodlake Elementary School</t>
  </si>
  <si>
    <t>5501 Lake Bend East Dr</t>
  </si>
  <si>
    <t>Veterans Memorial High School</t>
  </si>
  <si>
    <t>7618 E Evans Rd</t>
  </si>
  <si>
    <t>William Paschall Elementary School</t>
  </si>
  <si>
    <t>6351 Lakeview Drive</t>
  </si>
  <si>
    <t>Converse Elementary School</t>
  </si>
  <si>
    <t>6720 Fm 1516 North</t>
  </si>
  <si>
    <t>Galen R Elolf Elementary Sch</t>
  </si>
  <si>
    <t>6335 Beech Trl</t>
  </si>
  <si>
    <t>Karen Wagner High School</t>
  </si>
  <si>
    <t>3000 North Foster Road</t>
  </si>
  <si>
    <t>James L. Masters Elementary School</t>
  </si>
  <si>
    <t>2650 Woodlake Pkwy</t>
  </si>
  <si>
    <t>Kitty Hawk Middle School</t>
  </si>
  <si>
    <t>840 Old Cimmaron Trl</t>
  </si>
  <si>
    <t>Judson High School</t>
  </si>
  <si>
    <t>9142 Fm Road 78</t>
  </si>
  <si>
    <t>Spring Meadows Elem School</t>
  </si>
  <si>
    <t>7135 Elm Trail Dr</t>
  </si>
  <si>
    <t>Judson Early College Academy</t>
  </si>
  <si>
    <t>8230 Palisades Drive</t>
  </si>
  <si>
    <t>Park Village Elementary School</t>
  </si>
  <si>
    <t>5855 E Midcrown Dr</t>
  </si>
  <si>
    <t>Judson Middle School</t>
  </si>
  <si>
    <t>9695 Schaefer Rd</t>
  </si>
  <si>
    <t>Coronado Village Elem School</t>
  </si>
  <si>
    <t>213 Amistad Blvd</t>
  </si>
  <si>
    <t>Ricardo Salinas Elementary School</t>
  </si>
  <si>
    <t>10560 Old Cimarron Trail</t>
  </si>
  <si>
    <t>7990 Pat Booker Rd</t>
  </si>
  <si>
    <t>Security Building</t>
  </si>
  <si>
    <t>7980 Pat Booker Rd</t>
  </si>
  <si>
    <t>Judson I.S.D. Administrative Offices</t>
  </si>
  <si>
    <t>Judson I.S.D. Police Department</t>
  </si>
  <si>
    <t>202 School St</t>
  </si>
  <si>
    <t>Judson I.S.D. Transportation Department</t>
  </si>
  <si>
    <t>9242 Converse Business Lane</t>
  </si>
  <si>
    <t>Judson I.S.D. Food Service Department</t>
  </si>
  <si>
    <t>210 School St</t>
  </si>
  <si>
    <t>Educational Resource Center</t>
  </si>
  <si>
    <t>8205 Palisades Drive</t>
  </si>
  <si>
    <t>Judson I.S.D. Warehouse</t>
  </si>
  <si>
    <t>9222 Converse Business Lane</t>
  </si>
  <si>
    <t>Judson I.S.D. Athletic Office</t>
  </si>
  <si>
    <t>Judson I.S.D. Maintenance Department</t>
  </si>
  <si>
    <t>Kaufman Isd Service Center</t>
  </si>
  <si>
    <t>Kisd Network Operations Center</t>
  </si>
  <si>
    <t>Kaufman Isd Administration Building</t>
  </si>
  <si>
    <t>1000 South Houston Street</t>
  </si>
  <si>
    <t>James R Phillips Elem School</t>
  </si>
  <si>
    <t>1501 Royal Dr</t>
  </si>
  <si>
    <t>Norman Junior High School</t>
  </si>
  <si>
    <t>3701 S Houston St</t>
  </si>
  <si>
    <t>Lucille Nash Intermediate School</t>
  </si>
  <si>
    <t>1002 S Houston St</t>
  </si>
  <si>
    <t>J W Monday El</t>
  </si>
  <si>
    <t>905 S Madison St</t>
  </si>
  <si>
    <t>Helen Edwards Early Childhood Center</t>
  </si>
  <si>
    <t>1605 Rand Rd</t>
  </si>
  <si>
    <t>Gary W. Campbell High School</t>
  </si>
  <si>
    <t>3507 S Houston St</t>
  </si>
  <si>
    <t>Kaufman High School</t>
  </si>
  <si>
    <t>3205 S Houston</t>
  </si>
  <si>
    <t>Wanda R Smith High School</t>
  </si>
  <si>
    <t>401 E 4th St</t>
  </si>
  <si>
    <t>Keene Elementary School</t>
  </si>
  <si>
    <t>300 E Highway 67</t>
  </si>
  <si>
    <t>Keene Junior High School</t>
  </si>
  <si>
    <t>Keene Alternative Center</t>
  </si>
  <si>
    <t>3625 Hwy 67 E</t>
  </si>
  <si>
    <t>The Summit Leadership Academy</t>
  </si>
  <si>
    <t>3625 Hwy 67 E Bldg C</t>
  </si>
  <si>
    <t>Parkwood Hill Intermediate</t>
  </si>
  <si>
    <t>8201 Parkwood Hill Blvd</t>
  </si>
  <si>
    <t>3975 Summerfields Blvd</t>
  </si>
  <si>
    <t>Woodland Springs Elementary School</t>
  </si>
  <si>
    <t>12120 Woodland Springs</t>
  </si>
  <si>
    <t>Vista Ridge Middle School</t>
  </si>
  <si>
    <t>3201 Thompson Rd</t>
  </si>
  <si>
    <t>Trinity Meadows Intermediate School</t>
  </si>
  <si>
    <t>3500 Keller-Hicks Rd</t>
  </si>
  <si>
    <t>6900 Bayberry Dr</t>
  </si>
  <si>
    <t>Keller Early Learning Center - North</t>
  </si>
  <si>
    <t>Indian Springs Middle School</t>
  </si>
  <si>
    <t>305 Bursey Rd</t>
  </si>
  <si>
    <t>Caprock Elementary School</t>
  </si>
  <si>
    <t>12301 Grey Twig Dr</t>
  </si>
  <si>
    <t>Keller Collegiate Academy</t>
  </si>
  <si>
    <t>3901 Summerfields Blvd</t>
  </si>
  <si>
    <t>Bluebonnett Elementary</t>
  </si>
  <si>
    <t>7000 Teal Dr</t>
  </si>
  <si>
    <t>Lone Star Elementary</t>
  </si>
  <si>
    <t>4647 Shiver Rd</t>
  </si>
  <si>
    <t>Bear Creek Intermediate School</t>
  </si>
  <si>
    <t>801 Bear Creek Pkwy</t>
  </si>
  <si>
    <t>Shady Grove Elementary School</t>
  </si>
  <si>
    <t>1400 Sarah Brooks Dr</t>
  </si>
  <si>
    <t>Park Glen Elementary School</t>
  </si>
  <si>
    <t>5100 Glen Canyon Rd</t>
  </si>
  <si>
    <t>4001 Thompson Rd</t>
  </si>
  <si>
    <t>Hillwood Middle School</t>
  </si>
  <si>
    <t>8250 Parkwood Hill Blvd</t>
  </si>
  <si>
    <t>Timberview Middle</t>
  </si>
  <si>
    <t>10300 Old Denton Rd</t>
  </si>
  <si>
    <t>Keller Isd  Business Division Bldg</t>
  </si>
  <si>
    <t>Keller Admin Edu Center</t>
  </si>
  <si>
    <t>Timber Creek High School</t>
  </si>
  <si>
    <t>12350 Timberland Blvd</t>
  </si>
  <si>
    <t>North Riverside Elementary</t>
  </si>
  <si>
    <t>7900 N Riverside Dr</t>
  </si>
  <si>
    <t>5401 Wall Price Keller Rd</t>
  </si>
  <si>
    <t>Ridgeview Elementary</t>
  </si>
  <si>
    <t>1601 Marshall Ridge Pkwy</t>
  </si>
  <si>
    <t>Keller Middle School</t>
  </si>
  <si>
    <t>300 N College St</t>
  </si>
  <si>
    <t>Keller High School</t>
  </si>
  <si>
    <t>601 N Pate Orr Rd</t>
  </si>
  <si>
    <t>Sunset Valley Elementary</t>
  </si>
  <si>
    <t>2032 Canchim St</t>
  </si>
  <si>
    <t>Keller Learning Center</t>
  </si>
  <si>
    <t>250 College St</t>
  </si>
  <si>
    <t>Willis Lane Elementary</t>
  </si>
  <si>
    <t>1620 Willis Ln</t>
  </si>
  <si>
    <t>Kisd Athletic Complex</t>
  </si>
  <si>
    <t>9450 Ray White Rd</t>
  </si>
  <si>
    <t>Friendship Elementary</t>
  </si>
  <si>
    <t>5400 Shiver Rd</t>
  </si>
  <si>
    <t>1101 Mcdonwell School Rd W</t>
  </si>
  <si>
    <t>Basswood Elementary School</t>
  </si>
  <si>
    <t>3100 Clay Mountain Trail</t>
  </si>
  <si>
    <t>Fossil Ridge High School</t>
  </si>
  <si>
    <t>4101 Thompson Rd</t>
  </si>
  <si>
    <t>Whitley Road Elementary School</t>
  </si>
  <si>
    <t>7600 Whitley Rd</t>
  </si>
  <si>
    <t>Trinity Springs Middle School</t>
  </si>
  <si>
    <t>3550 Keller-Hicks Rd</t>
  </si>
  <si>
    <t>Keller Harvel Elementary School</t>
  </si>
  <si>
    <t>635 Norma Ln</t>
  </si>
  <si>
    <t>Fossil Hill Middle School</t>
  </si>
  <si>
    <t>3821 Staghorn Cir S</t>
  </si>
  <si>
    <t>Hidden Lakes Elementary</t>
  </si>
  <si>
    <t>900 Preston Ln</t>
  </si>
  <si>
    <t>Keller Isd - Groundsfacility Building</t>
  </si>
  <si>
    <t>328 Lorraine Street</t>
  </si>
  <si>
    <t>Independence Elementary School</t>
  </si>
  <si>
    <t>11773 Bray Birch Ln</t>
  </si>
  <si>
    <t>Eagle Ridge Elementary School</t>
  </si>
  <si>
    <t>4600 Alta Vista Rd</t>
  </si>
  <si>
    <t>Bette Perot Elementary School</t>
  </si>
  <si>
    <t>9345 General Worth Dr</t>
  </si>
  <si>
    <t>Florence Elementary School</t>
  </si>
  <si>
    <t>3095 Johnson Rd</t>
  </si>
  <si>
    <t>1sc Data Center</t>
  </si>
  <si>
    <t>Kemp High School</t>
  </si>
  <si>
    <t>220 State Highway 274</t>
  </si>
  <si>
    <t>Kemp Primary School</t>
  </si>
  <si>
    <t>Kemp Junior High School</t>
  </si>
  <si>
    <t>204 W 17th St</t>
  </si>
  <si>
    <t>Kemp Intermediate School</t>
  </si>
  <si>
    <t>101 Old 40</t>
  </si>
  <si>
    <t>Kemp Alternative</t>
  </si>
  <si>
    <t>James A. Arthur Intermediate School</t>
  </si>
  <si>
    <t>100 Mistletoe Dr</t>
  </si>
  <si>
    <t>Kennedale Isd Administration Building</t>
  </si>
  <si>
    <t>120 W Kennedale Pkwy</t>
  </si>
  <si>
    <t>James F Delaney Elementary</t>
  </si>
  <si>
    <t>203 Clover Ln</t>
  </si>
  <si>
    <t>Kennedale High School</t>
  </si>
  <si>
    <t>901 Wildcat Way</t>
  </si>
  <si>
    <t>R F Patterson Elementary School</t>
  </si>
  <si>
    <t>6621 Kelly Elliott Rd</t>
  </si>
  <si>
    <t>Kennedale Jr High School</t>
  </si>
  <si>
    <t>930 Corry A Edwards Dr</t>
  </si>
  <si>
    <t>Esc Region 18 Data Center</t>
  </si>
  <si>
    <t>Kermit High School</t>
  </si>
  <si>
    <t>1000 E Tommy Thompson St</t>
  </si>
  <si>
    <t>Kermit Jr High School</t>
  </si>
  <si>
    <t>1001 Tommy Thompson Blvd</t>
  </si>
  <si>
    <t>Kermit Elementary School</t>
  </si>
  <si>
    <t>201 N E Ave</t>
  </si>
  <si>
    <t>Kermit Isd Co-Op Building</t>
  </si>
  <si>
    <t>919 Tommy Thompson Blvd</t>
  </si>
  <si>
    <t>Kermit Isd Archives</t>
  </si>
  <si>
    <t>323 S. Mulberry</t>
  </si>
  <si>
    <t>Kermit Isd Administration Central Office</t>
  </si>
  <si>
    <t>High School Field House #2</t>
  </si>
  <si>
    <t>Kermit Isd Bus Barn</t>
  </si>
  <si>
    <t>623 Mulberry Ave</t>
  </si>
  <si>
    <t>Kermit Field House</t>
  </si>
  <si>
    <t>421 Ave D</t>
  </si>
  <si>
    <t>Renaissance Academy</t>
  </si>
  <si>
    <t>1217 Vauthier</t>
  </si>
  <si>
    <t>La Marque Junior High</t>
  </si>
  <si>
    <t>La Vernia Junior High School</t>
  </si>
  <si>
    <t>195 Bluebonnett Road</t>
  </si>
  <si>
    <t>La Vernia Primary School</t>
  </si>
  <si>
    <t>249 Fm 1346 South</t>
  </si>
  <si>
    <t>La Vernia High School</t>
  </si>
  <si>
    <t>225 Bluebonnet Rd</t>
  </si>
  <si>
    <t>Wilson Co Jjaep</t>
  </si>
  <si>
    <t>335 Alternative Ln</t>
  </si>
  <si>
    <t>Floresville Alternative Education Center</t>
  </si>
  <si>
    <t>102 W Hwy 87</t>
  </si>
  <si>
    <t>La Vernia Intermediate School</t>
  </si>
  <si>
    <t>369 Fm 1346 South</t>
  </si>
  <si>
    <t>Administration Bldg</t>
  </si>
  <si>
    <t>13600 Us Why 87 West</t>
  </si>
  <si>
    <t>Shady Shores Elementary</t>
  </si>
  <si>
    <t>300 Dobbs Road</t>
  </si>
  <si>
    <t>Shady Shores</t>
  </si>
  <si>
    <t>Lake Dallas High School</t>
  </si>
  <si>
    <t>3016 Parkridge Dr</t>
  </si>
  <si>
    <t>Corinth</t>
  </si>
  <si>
    <t>Corinth Elementary School</t>
  </si>
  <si>
    <t>3501 Cliff Oaks Dr</t>
  </si>
  <si>
    <t>Lake Dallas Middle School</t>
  </si>
  <si>
    <t>325 E. Hundley, Po Box 548</t>
  </si>
  <si>
    <t>Lake Dallas Elementary School</t>
  </si>
  <si>
    <t>104 Swisher Rd</t>
  </si>
  <si>
    <t>Lake Dallas Educational Annex</t>
  </si>
  <si>
    <t>315 East Hundley</t>
  </si>
  <si>
    <t>Lake Dallas Administration Building</t>
  </si>
  <si>
    <t>Lake Worth Isd Administration Building</t>
  </si>
  <si>
    <t>6805 Telephone Rd</t>
  </si>
  <si>
    <t>Marine Creek Elementary School</t>
  </si>
  <si>
    <t>4801 Huffines Blvd</t>
  </si>
  <si>
    <t>Lake Worth High School</t>
  </si>
  <si>
    <t>4210 Boat Club Rd</t>
  </si>
  <si>
    <t>N A Howry Intermediate School</t>
  </si>
  <si>
    <t>4000 Dakota Trl</t>
  </si>
  <si>
    <t>Lucyle Collins Middle School</t>
  </si>
  <si>
    <t>3651 Santos Dr</t>
  </si>
  <si>
    <t>Marilyn Janice Miller Elementary School</t>
  </si>
  <si>
    <t>5250 Estrella Dr</t>
  </si>
  <si>
    <t>Effie Morris Elementary School</t>
  </si>
  <si>
    <t>3801 Merritt Dr</t>
  </si>
  <si>
    <t>Lake Worth Isd Data Center</t>
  </si>
  <si>
    <t>Webb County J J A E P</t>
  </si>
  <si>
    <t>111 Camino Nuevo Road, Hwy 359</t>
  </si>
  <si>
    <t>Laredo Isd Text Books</t>
  </si>
  <si>
    <t>Santa Maria Elementary School</t>
  </si>
  <si>
    <t>Hachar Elementary School</t>
  </si>
  <si>
    <t>5241 University Boulevard</t>
  </si>
  <si>
    <t>Heights Elementary School</t>
  </si>
  <si>
    <t>K Tarver Elementary School</t>
  </si>
  <si>
    <t>Sanchez Ochoa Elementary School</t>
  </si>
  <si>
    <t>Fixed Assets Dept</t>
  </si>
  <si>
    <t>2201 Santa Isabel</t>
  </si>
  <si>
    <t>Cigarroa High School</t>
  </si>
  <si>
    <t>Pierce Elementary School</t>
  </si>
  <si>
    <t>Zachry Elementary School</t>
  </si>
  <si>
    <t>Tax Office</t>
  </si>
  <si>
    <t>H Ligarde Elementary School</t>
  </si>
  <si>
    <t>Don Jose Gallego Elementary School</t>
  </si>
  <si>
    <t>Division Of Operations</t>
  </si>
  <si>
    <t>900 E Lyon St</t>
  </si>
  <si>
    <t>Human Resources</t>
  </si>
  <si>
    <t>1702 Houston St.</t>
  </si>
  <si>
    <t>Dovalina Elementary School</t>
  </si>
  <si>
    <t>Milton Elementary School</t>
  </si>
  <si>
    <t>Instructional Television Dept</t>
  </si>
  <si>
    <t>1719 Houston St</t>
  </si>
  <si>
    <t>Daiches Elementary School</t>
  </si>
  <si>
    <t>Cigarroa Middle School</t>
  </si>
  <si>
    <t>J C Martin Elementary School</t>
  </si>
  <si>
    <t>Bruni Elementary School</t>
  </si>
  <si>
    <t>Ryan Elementary School</t>
  </si>
  <si>
    <t>Food Services Dept</t>
  </si>
  <si>
    <t>101 W. Saunders</t>
  </si>
  <si>
    <t>J W Nixon High School</t>
  </si>
  <si>
    <t>Health Services Dept</t>
  </si>
  <si>
    <t>1608 Victoria St.</t>
  </si>
  <si>
    <t>Lisd Police Department</t>
  </si>
  <si>
    <t>Farias Elementary School</t>
  </si>
  <si>
    <t>Leyendecker Elementary School</t>
  </si>
  <si>
    <t>Special Education Dept</t>
  </si>
  <si>
    <t>Macdonell Elementary School</t>
  </si>
  <si>
    <t>Christen Middle School</t>
  </si>
  <si>
    <t>Lara Academy</t>
  </si>
  <si>
    <t>Superintendent Dept</t>
  </si>
  <si>
    <t>Technology Services</t>
  </si>
  <si>
    <t>Santo Nino Elementary School</t>
  </si>
  <si>
    <t>Internal Auditor Dept</t>
  </si>
  <si>
    <t>Federal Programs Dept</t>
  </si>
  <si>
    <t>J A Kawas Elementary</t>
  </si>
  <si>
    <t>Vidal M. Trevino Magnet School</t>
  </si>
  <si>
    <t>2101 E Lyon St</t>
  </si>
  <si>
    <t>Jose Valdez High School</t>
  </si>
  <si>
    <t>1619 Victoria St</t>
  </si>
  <si>
    <t>1320 Collaborative Way</t>
  </si>
  <si>
    <t>Rutledge Elementary School</t>
  </si>
  <si>
    <t>11501 Staked Plain Drive</t>
  </si>
  <si>
    <t>Patrica Knowles Elementary</t>
  </si>
  <si>
    <t>2101 Cougar Country Dr</t>
  </si>
  <si>
    <t>Whitestone Elementary School</t>
  </si>
  <si>
    <t>2000 Crystal Falls Pkwy</t>
  </si>
  <si>
    <t>315 S West Drive</t>
  </si>
  <si>
    <t>Four Points Middle School</t>
  </si>
  <si>
    <t>9700 Mcneil Drive</t>
  </si>
  <si>
    <t>Pleasant Hill Elementary</t>
  </si>
  <si>
    <t>1800 Horizon Park Blvd.</t>
  </si>
  <si>
    <t>Deer Creek Elementary School</t>
  </si>
  <si>
    <t>2420 Zeppelin</t>
  </si>
  <si>
    <t>Ronald Reagan Elementary</t>
  </si>
  <si>
    <t>1700 East Park Street</t>
  </si>
  <si>
    <t>Williamson Co Academy</t>
  </si>
  <si>
    <t>Rouse High School</t>
  </si>
  <si>
    <t>1501 Cr271</t>
  </si>
  <si>
    <t>Laura Welch  Bush Elementary</t>
  </si>
  <si>
    <t>12600 Country Trails Lane</t>
  </si>
  <si>
    <t>202 W. South Street</t>
  </si>
  <si>
    <t>Steiner Ranch Elementary</t>
  </si>
  <si>
    <t>4001 Quinlan Park Rd</t>
  </si>
  <si>
    <t>Lois F Giddens Elementary School</t>
  </si>
  <si>
    <t>1500 Timberwood Dr</t>
  </si>
  <si>
    <t>Monta Jane Akin Elementary School</t>
  </si>
  <si>
    <t>3621 Barley Rd</t>
  </si>
  <si>
    <t>Parkside Elementary</t>
  </si>
  <si>
    <t>301 Garner Park Dr</t>
  </si>
  <si>
    <t>Science Materials Center</t>
  </si>
  <si>
    <t>900 West New Hope</t>
  </si>
  <si>
    <t>Cypress Elementary School</t>
  </si>
  <si>
    <t>2900 El Salido Pkwy</t>
  </si>
  <si>
    <t>C.C. Mason Elementary</t>
  </si>
  <si>
    <t>1501 North Lakeline Blvd</t>
  </si>
  <si>
    <t>Cedar Park High School</t>
  </si>
  <si>
    <t>2150 Cypress Creek Road</t>
  </si>
  <si>
    <t>Leander High School</t>
  </si>
  <si>
    <t>3301 S Bagdad Rd</t>
  </si>
  <si>
    <t>Jim Plain Elementary School</t>
  </si>
  <si>
    <t>501 South Brook</t>
  </si>
  <si>
    <t>Grandview Hills Elementary</t>
  </si>
  <si>
    <t>12024 Vista Parke Drive</t>
  </si>
  <si>
    <t>501 Municipal Dr</t>
  </si>
  <si>
    <t>New Hope High School</t>
  </si>
  <si>
    <t>401 S West St.</t>
  </si>
  <si>
    <t>Running Brushy Middle School</t>
  </si>
  <si>
    <t>2303 N. Lakeline Boulevard</t>
  </si>
  <si>
    <t>Pauline Naumann Elementary</t>
  </si>
  <si>
    <t>1201 Brighton Bend</t>
  </si>
  <si>
    <t>Leander Middle School</t>
  </si>
  <si>
    <t>410 Sw Street</t>
  </si>
  <si>
    <t>Capp</t>
  </si>
  <si>
    <t>River Place Elementary</t>
  </si>
  <si>
    <t>6500 Sitio Del Rio Blvd</t>
  </si>
  <si>
    <t>Florence Stiles Middle School</t>
  </si>
  <si>
    <t>3520 Barley Rd</t>
  </si>
  <si>
    <t>Parents As Teachers</t>
  </si>
  <si>
    <t>Vista Ridge High School</t>
  </si>
  <si>
    <t>200 S Vista Ridge Blvd</t>
  </si>
  <si>
    <t>Wpa</t>
  </si>
  <si>
    <t>306 W South St</t>
  </si>
  <si>
    <t>Ada Mae Faubion Elementary School</t>
  </si>
  <si>
    <t>1209 Cyprus Creek</t>
  </si>
  <si>
    <t>Canyon Ridge Middle School</t>
  </si>
  <si>
    <t>12601 Country Trails Lane</t>
  </si>
  <si>
    <t>River Ridge Elementary</t>
  </si>
  <si>
    <t>12900 Tierra Grande Trail</t>
  </si>
  <si>
    <t>Charlotte Cox Elementary School</t>
  </si>
  <si>
    <t>1001 Brushy Creek Road</t>
  </si>
  <si>
    <t>Officer Leonard A. Reed Elementary</t>
  </si>
  <si>
    <t>1515 Little Elm Trail</t>
  </si>
  <si>
    <t>William J Winkley Elementary School</t>
  </si>
  <si>
    <t>2100 Rain Dance</t>
  </si>
  <si>
    <t>Bagdad Elementary School</t>
  </si>
  <si>
    <t>800 Deer Creek Drive</t>
  </si>
  <si>
    <t>300 Ryan Jordan Lane</t>
  </si>
  <si>
    <t>Block House Creek Elem School</t>
  </si>
  <si>
    <t>401 Creek Run Dr</t>
  </si>
  <si>
    <t>Artie L Henry Middle School</t>
  </si>
  <si>
    <t>100 N Pioneer Ridge Road</t>
  </si>
  <si>
    <t>Vandergrift High School</t>
  </si>
  <si>
    <t>9500 Mcneil Drive</t>
  </si>
  <si>
    <t>Knox Wiley Middle School</t>
  </si>
  <si>
    <t>Cr271 And Cr272</t>
  </si>
  <si>
    <t>Cedar Park Middle School</t>
  </si>
  <si>
    <t>2100 Sunchase Blvd</t>
  </si>
  <si>
    <t>Legacy Preparatory Charter Academy-Plano</t>
  </si>
  <si>
    <t>601 Accent Drive</t>
  </si>
  <si>
    <t>Mesquite West Elementary School</t>
  </si>
  <si>
    <t>2727 Military Parkway</t>
  </si>
  <si>
    <t>9441 Lyndon B Johnson Frwy Ste 512</t>
  </si>
  <si>
    <t>375 Municipal Dr., Suite 222</t>
  </si>
  <si>
    <t>Leon Elementary School</t>
  </si>
  <si>
    <t>12168 Hwy 79 W</t>
  </si>
  <si>
    <t>Leon High School</t>
  </si>
  <si>
    <t>Leon Isd Administration Building</t>
  </si>
  <si>
    <t>Leon Isd Bus Barn</t>
  </si>
  <si>
    <t>Leon Isd Field Maintenance Building</t>
  </si>
  <si>
    <t>Leon Isd Maintenance Building</t>
  </si>
  <si>
    <t>Leon Isd Football Field</t>
  </si>
  <si>
    <t>Leon Isd Maintenance Storage Building</t>
  </si>
  <si>
    <t>Leon Isd Baseball Field</t>
  </si>
  <si>
    <t>Leon Isd Softball Field</t>
  </si>
  <si>
    <t>Leon Isd Technology Building</t>
  </si>
  <si>
    <t>Bluebonnet Elementary School</t>
  </si>
  <si>
    <t>2000 Spinks Rd</t>
  </si>
  <si>
    <t>Hedrick Middle School</t>
  </si>
  <si>
    <t>1526 Bellaire Blvd</t>
  </si>
  <si>
    <t>Forest Vista Elementary</t>
  </si>
  <si>
    <t>900 Forest Vista Dr</t>
  </si>
  <si>
    <t>Prairie Trail Elem School</t>
  </si>
  <si>
    <t>5555 Timber Creek Rd</t>
  </si>
  <si>
    <t>Lakeview Middle School</t>
  </si>
  <si>
    <t>4300 Keys Dr</t>
  </si>
  <si>
    <t>Griffin Middle School</t>
  </si>
  <si>
    <t>5105 N Colony Blvd</t>
  </si>
  <si>
    <t>Technology, Exploration And Career Center East</t>
  </si>
  <si>
    <t>2553 Fm 544</t>
  </si>
  <si>
    <t>Marjory Vickery Elementary School</t>
  </si>
  <si>
    <t>3301 Wager Rd</t>
  </si>
  <si>
    <t>Wellington Elementary</t>
  </si>
  <si>
    <t>3900 Kenwood Dr</t>
  </si>
  <si>
    <t>6350 Paige Rd</t>
  </si>
  <si>
    <t>Lakeland Elementary School</t>
  </si>
  <si>
    <t>800 Fox Ave</t>
  </si>
  <si>
    <t>2220 S Garden Ridge Blvd</t>
  </si>
  <si>
    <t>Creek Valley Middle School</t>
  </si>
  <si>
    <t>4109 Creek Valley Blvd</t>
  </si>
  <si>
    <t>Hebron Valley Elem School</t>
  </si>
  <si>
    <t>4108 Creek Valley Blvd</t>
  </si>
  <si>
    <t>Tom Hicks Elementary</t>
  </si>
  <si>
    <t>3651 Compass Dr</t>
  </si>
  <si>
    <t>Flower Mound Elementary School</t>
  </si>
  <si>
    <t>4101 Churchill Dr</t>
  </si>
  <si>
    <t>Forestwood Middle School</t>
  </si>
  <si>
    <t>2810 Morriss Rd</t>
  </si>
  <si>
    <t>Marcus High School</t>
  </si>
  <si>
    <t>5707 Morriss Rd</t>
  </si>
  <si>
    <t>Bridlewood Elemenatry</t>
  </si>
  <si>
    <t>4901 Remington Park Dr</t>
  </si>
  <si>
    <t>Learning Center</t>
  </si>
  <si>
    <t>1601 S Edmonds Ln</t>
  </si>
  <si>
    <t>Homestead Elementary</t>
  </si>
  <si>
    <t>1830 E Branch Hollow Dr</t>
  </si>
  <si>
    <t>The Colony High School</t>
  </si>
  <si>
    <t>4301 Blair Oaks Dr</t>
  </si>
  <si>
    <t>Mckamy Middle School</t>
  </si>
  <si>
    <t>2401 Old Settlers Rd</t>
  </si>
  <si>
    <t>Clayton Downing Middle School</t>
  </si>
  <si>
    <t>5555 Bridlewood Blvd</t>
  </si>
  <si>
    <t>Delay Middle School</t>
  </si>
  <si>
    <t>2103 Savage Ln</t>
  </si>
  <si>
    <t>Creekside Elementary School</t>
  </si>
  <si>
    <t>901 Valley View Dr</t>
  </si>
  <si>
    <t>Castle Hills Elementary School</t>
  </si>
  <si>
    <t>1025 Holy Grail Dr</t>
  </si>
  <si>
    <t>Independence Elementary</t>
  </si>
  <si>
    <t>2511 Windhaven Pkwy</t>
  </si>
  <si>
    <t>Lewisville High School</t>
  </si>
  <si>
    <t>1098 W Main St</t>
  </si>
  <si>
    <t>Killian Middle School</t>
  </si>
  <si>
    <t>2561 Fm 544</t>
  </si>
  <si>
    <t>Southridge Elementary</t>
  </si>
  <si>
    <t>495 W Corporate Dr</t>
  </si>
  <si>
    <t>Huffines Middle School</t>
  </si>
  <si>
    <t>1440 N Valley Pkwy</t>
  </si>
  <si>
    <t>2100 S Valley Pkwy</t>
  </si>
  <si>
    <t>Rockbrook Elementary School</t>
  </si>
  <si>
    <t>2751 Rockbrook Dr</t>
  </si>
  <si>
    <t>Lillie J Jackson Early Childhood Center</t>
  </si>
  <si>
    <t>1651 S Valley Pkwy</t>
  </si>
  <si>
    <t>6001 Ethridge Dr</t>
  </si>
  <si>
    <t>Polser Elementary School</t>
  </si>
  <si>
    <t>1520 Polser Rd</t>
  </si>
  <si>
    <t>B B Owen Elementary School</t>
  </si>
  <si>
    <t>5640 Squires Dr</t>
  </si>
  <si>
    <t>Peters Colony Elementary Sch</t>
  </si>
  <si>
    <t>5101 Nash Dr</t>
  </si>
  <si>
    <t>Indian Creek Elementary School</t>
  </si>
  <si>
    <t>2050 Arbor Creek Dr</t>
  </si>
  <si>
    <t>Timbercreek Elementary School</t>
  </si>
  <si>
    <t>1900 Timber Creek Rd</t>
  </si>
  <si>
    <t>400 High School Dr</t>
  </si>
  <si>
    <t>Degan Elementary School</t>
  </si>
  <si>
    <t>1680 College Pkwy</t>
  </si>
  <si>
    <t>Flower Mound High School</t>
  </si>
  <si>
    <t>3411 Peters Colony Rd</t>
  </si>
  <si>
    <t>Hebron High School</t>
  </si>
  <si>
    <t>4207 Plano Pkwy</t>
  </si>
  <si>
    <t>Camey Elementary School</t>
  </si>
  <si>
    <t>4949 Arbor Glen Rd</t>
  </si>
  <si>
    <t>Coyote Ridge Elementary</t>
  </si>
  <si>
    <t>4520 Maumee Dr</t>
  </si>
  <si>
    <t>Donald Elementary School</t>
  </si>
  <si>
    <t>2400 Forest Vista Dr</t>
  </si>
  <si>
    <t>100 Barnett Blvd</t>
  </si>
  <si>
    <t>Highland Village</t>
  </si>
  <si>
    <t>Arbor Creek Middle School</t>
  </si>
  <si>
    <t>2109 Arbor Creek Dr</t>
  </si>
  <si>
    <t>Marshall Durham Middle School</t>
  </si>
  <si>
    <t>2075 Edmonds Ln</t>
  </si>
  <si>
    <t>Highland Village Elem School</t>
  </si>
  <si>
    <t>301 Brazos Blvd</t>
  </si>
  <si>
    <t>Old Settlers Elementary School</t>
  </si>
  <si>
    <t>2525 Old Settlers Rd</t>
  </si>
  <si>
    <t>Mill Street Elementary School</t>
  </si>
  <si>
    <t>601 S Mill St</t>
  </si>
  <si>
    <t>Stem Academy At Memorial Elementary School</t>
  </si>
  <si>
    <t>1001 N Josey Ln</t>
  </si>
  <si>
    <t>Mcauliffe Elementary School</t>
  </si>
  <si>
    <t>2300 Briarhill Blvd</t>
  </si>
  <si>
    <t>Stewarts Creek Elementary Sch</t>
  </si>
  <si>
    <t>4431 Augusta St</t>
  </si>
  <si>
    <t>4600 Quail Run Rd</t>
  </si>
  <si>
    <t>4900 Timber Creek Rd</t>
  </si>
  <si>
    <t>Shadow Ridge Middle</t>
  </si>
  <si>
    <t>2050 Aberdeen Rd</t>
  </si>
  <si>
    <t>Technology Exploration And Career Center - West (Tecc-W)</t>
  </si>
  <si>
    <t>Valley Ridge Elementary</t>
  </si>
  <si>
    <t>1604 N Garden Ridge Blvd</t>
  </si>
  <si>
    <t>Lewisville Elementary School</t>
  </si>
  <si>
    <t>285 W Country Ridge Rd</t>
  </si>
  <si>
    <t>Briarhill Middle School</t>
  </si>
  <si>
    <t>2100 Briarhill Blvd</t>
  </si>
  <si>
    <t>900 South Mill Street</t>
  </si>
  <si>
    <t>601 East Purnell</t>
  </si>
  <si>
    <t>Lisd Special Ed Department</t>
  </si>
  <si>
    <t>701 S Charles Street</t>
  </si>
  <si>
    <t>Child Nutrition And Custodial Services</t>
  </si>
  <si>
    <t>247 West Main</t>
  </si>
  <si>
    <t>Lisd Student Services</t>
  </si>
  <si>
    <t>400 West Main</t>
  </si>
  <si>
    <t>Lewisville - Bolin Data Center - Hub</t>
  </si>
  <si>
    <t>1565 W Main St</t>
  </si>
  <si>
    <t>Lewisville Isd Administration</t>
  </si>
  <si>
    <t>1800 Timber Creek Road</t>
  </si>
  <si>
    <t>Lisd - Dixon Sports Complex</t>
  </si>
  <si>
    <t>Lisd Eastside Data Center</t>
  </si>
  <si>
    <t>Sw Corner Of Intersection Of Windhaven Road &amp; North Josey Lane</t>
  </si>
  <si>
    <t>Facility Services</t>
  </si>
  <si>
    <t>340 Lake Haven</t>
  </si>
  <si>
    <t>Lisd - Eastside Aquatic Center</t>
  </si>
  <si>
    <t>Liberty-Eylau Elementary School</t>
  </si>
  <si>
    <t>5429 Us Hwy 59</t>
  </si>
  <si>
    <t>Liberty-Eylau Middle School</t>
  </si>
  <si>
    <t>5555 Leopard Dr</t>
  </si>
  <si>
    <t>Liberty-Eylau Early Childhood Center</t>
  </si>
  <si>
    <t>3105 Norris Cooley Dr</t>
  </si>
  <si>
    <t>Liberty-Eylau High School</t>
  </si>
  <si>
    <t>2905 Leopard Dr</t>
  </si>
  <si>
    <t>Bowie County Sch For Success (Alt Sch)</t>
  </si>
  <si>
    <t>766 Macedonia Rd</t>
  </si>
  <si>
    <t>Liberty-Eylau Isd Admin District</t>
  </si>
  <si>
    <t>2901 Leopoard Dr.</t>
  </si>
  <si>
    <t>Texarka</t>
  </si>
  <si>
    <t>Liberty-Eylau Receiving</t>
  </si>
  <si>
    <t>3500 Beechwood Ln</t>
  </si>
  <si>
    <t>Little Elm High School</t>
  </si>
  <si>
    <t>1900 Walker Lane</t>
  </si>
  <si>
    <t>Hackberry Elementary</t>
  </si>
  <si>
    <t>7200 Snug Harbor Ciircle</t>
  </si>
  <si>
    <t>Zellars Center</t>
  </si>
  <si>
    <t>Lakeview Elementary</t>
  </si>
  <si>
    <t>1800 Waterside Drive</t>
  </si>
  <si>
    <t>Cesar Chavez Elementary</t>
  </si>
  <si>
    <t>2600 Hart Road</t>
  </si>
  <si>
    <t>Oak Point Elementary</t>
  </si>
  <si>
    <t>401 Shahan Prairie</t>
  </si>
  <si>
    <t>D H Brent Elementary</t>
  </si>
  <si>
    <t>500 Witt Road</t>
  </si>
  <si>
    <t>8798 Scotty'S Lake Lane</t>
  </si>
  <si>
    <t>Lakeside Middle</t>
  </si>
  <si>
    <t>400 Lobo Lane</t>
  </si>
  <si>
    <t>633 French Settlement</t>
  </si>
  <si>
    <t>Little Elm Administration</t>
  </si>
  <si>
    <t>Prestwick Elementary</t>
  </si>
  <si>
    <t>3101 Stonefield</t>
  </si>
  <si>
    <t>Llano High School</t>
  </si>
  <si>
    <t>2509 South State Highway 16</t>
  </si>
  <si>
    <t>Llano Elementary School</t>
  </si>
  <si>
    <t>1600 Oatman St</t>
  </si>
  <si>
    <t>Packsaddle Elementary School</t>
  </si>
  <si>
    <t>748 Ranch Road 2900</t>
  </si>
  <si>
    <t>Kingsland</t>
  </si>
  <si>
    <t>Llano Junior High School</t>
  </si>
  <si>
    <t>400 Highway 71 East</t>
  </si>
  <si>
    <t>Llano Administration</t>
  </si>
  <si>
    <t>1400 Oatman Street</t>
  </si>
  <si>
    <t>Llano Technology Department</t>
  </si>
  <si>
    <t>Llano Maintenance And Transportation</t>
  </si>
  <si>
    <t>310 E. College</t>
  </si>
  <si>
    <t>George W. Carver Early Education Center</t>
  </si>
  <si>
    <t>371 Carver</t>
  </si>
  <si>
    <t>Lockhart High School</t>
  </si>
  <si>
    <t>906 Center Street</t>
  </si>
  <si>
    <t>The Administration Building Mlc Education Support Center</t>
  </si>
  <si>
    <t>Plum Creek Elementary School</t>
  </si>
  <si>
    <t>710 Flores St</t>
  </si>
  <si>
    <t>Lockhart Noc2 - Lhs</t>
  </si>
  <si>
    <t>1 N Lion Country Dr</t>
  </si>
  <si>
    <t>Lockhart Junior High School</t>
  </si>
  <si>
    <t>500 City Line Rd</t>
  </si>
  <si>
    <t>Lockhart Pride School</t>
  </si>
  <si>
    <t>1503 N Colorado St</t>
  </si>
  <si>
    <t>Clear Fork Elementary School</t>
  </si>
  <si>
    <t>1102 Clearfork St</t>
  </si>
  <si>
    <t>9000 Fm 1854</t>
  </si>
  <si>
    <t>Blue Bonnet Elementary School</t>
  </si>
  <si>
    <t>211 South Mockingbird</t>
  </si>
  <si>
    <t>Navarro Elementary School</t>
  </si>
  <si>
    <t>715 Medina St</t>
  </si>
  <si>
    <t>Lyford High School</t>
  </si>
  <si>
    <t>8125 W High School Circle</t>
  </si>
  <si>
    <t>Lyford Elementary School</t>
  </si>
  <si>
    <t>452 High School Circle</t>
  </si>
  <si>
    <t>Lyford Junior High School</t>
  </si>
  <si>
    <t>12820 Glenn Lofton</t>
  </si>
  <si>
    <t>8220 Simon Gomez Rd</t>
  </si>
  <si>
    <t>Athletic Department</t>
  </si>
  <si>
    <t>12932 High School Circle</t>
  </si>
  <si>
    <t>8240 Simon Gomez</t>
  </si>
  <si>
    <t>Staff Development</t>
  </si>
  <si>
    <t>12972 High School Circle</t>
  </si>
  <si>
    <t>Mabank Intermediate School</t>
  </si>
  <si>
    <t>513 N. Third St</t>
  </si>
  <si>
    <t>Mabank High School</t>
  </si>
  <si>
    <t>18786 E. Hwy 175</t>
  </si>
  <si>
    <t>Southside Elementary School</t>
  </si>
  <si>
    <t>109 Paschall Blvd</t>
  </si>
  <si>
    <t>Mabank Junior High School</t>
  </si>
  <si>
    <t>822 West Mason St</t>
  </si>
  <si>
    <t>Central Elementary</t>
  </si>
  <si>
    <t>19119 E. Hwy 175</t>
  </si>
  <si>
    <t>306 Harbor Point Rd</t>
  </si>
  <si>
    <t>Mabank Isd Admin Office</t>
  </si>
  <si>
    <t>310 E Market Street</t>
  </si>
  <si>
    <t>Misd Athletics Stadium</t>
  </si>
  <si>
    <t>3700 East Broad St</t>
  </si>
  <si>
    <t>Cross Timbers Intermediate School</t>
  </si>
  <si>
    <t>2934 Russell Rd</t>
  </si>
  <si>
    <t>Misd Rl Anderson Stadium</t>
  </si>
  <si>
    <t>1001 E Broad Street</t>
  </si>
  <si>
    <t>Legacy High School</t>
  </si>
  <si>
    <t>1263 North Main Street</t>
  </si>
  <si>
    <t>Charlene Mckinzey Middle School</t>
  </si>
  <si>
    <t>Tccse Early College Hs At Timberview</t>
  </si>
  <si>
    <t>J L Boren Elementary School</t>
  </si>
  <si>
    <t>1401 Country Club Drive</t>
  </si>
  <si>
    <t>Anna May Daulton Elementary</t>
  </si>
  <si>
    <t>2607 N. Grand Peninsula Dr</t>
  </si>
  <si>
    <t>Misd Administration Complex</t>
  </si>
  <si>
    <t>605 East Broad St</t>
  </si>
  <si>
    <t>Misd Athletics</t>
  </si>
  <si>
    <t>1016 C Magnolia St</t>
  </si>
  <si>
    <t>Misd Student Services &amp; Campus Support</t>
  </si>
  <si>
    <t>609 East Broad St</t>
  </si>
  <si>
    <t>Dr. Sarah Jandrucko Academy For Early Learners</t>
  </si>
  <si>
    <t>James Coble Middle School</t>
  </si>
  <si>
    <t>1200 Ballweg Rd</t>
  </si>
  <si>
    <t>Kenneth Davis Elementary</t>
  </si>
  <si>
    <t>900 Eden Road</t>
  </si>
  <si>
    <t>Louise Cabaniss Elementary</t>
  </si>
  <si>
    <t>6080 Mirabella Blvd</t>
  </si>
  <si>
    <t>Misd Police/Technology Complex</t>
  </si>
  <si>
    <t>1522 North Walnut Creek Drive</t>
  </si>
  <si>
    <t>Imogene Gideon Elementary</t>
  </si>
  <si>
    <t>1201 Mansfield Webb Road</t>
  </si>
  <si>
    <t>Lake Ridge High School</t>
  </si>
  <si>
    <t>101 N. Day Miar Road</t>
  </si>
  <si>
    <t>Misd Health Services</t>
  </si>
  <si>
    <t>1920 N Main</t>
  </si>
  <si>
    <t>Della Icenhower Intermediate</t>
  </si>
  <si>
    <t>8100 Webb Ferrell Rd</t>
  </si>
  <si>
    <t>Tarver Rendon Elementary School</t>
  </si>
  <si>
    <t>6065 Retta Mansfield Rd</t>
  </si>
  <si>
    <t>Elizabeth Smith Elementary</t>
  </si>
  <si>
    <t>701 South Holland Rd</t>
  </si>
  <si>
    <t>Annette Perry Elementary School</t>
  </si>
  <si>
    <t>1261 South Main Street</t>
  </si>
  <si>
    <t>Roberta Tipps Elementary</t>
  </si>
  <si>
    <t>3001 N Walnut Creek</t>
  </si>
  <si>
    <t>Linda Jobe Middle School</t>
  </si>
  <si>
    <t>2491 Gertie Barrett Road</t>
  </si>
  <si>
    <t>2101 Julian Field Street</t>
  </si>
  <si>
    <t>Donna Shepard Intermediate School</t>
  </si>
  <si>
    <t>1280 Fm 1187</t>
  </si>
  <si>
    <t>Glenn Harmon Elementary School</t>
  </si>
  <si>
    <t>5700 Petra Dr</t>
  </si>
  <si>
    <t>The Phoenix Academy</t>
  </si>
  <si>
    <t>902 East Broad Street</t>
  </si>
  <si>
    <t>Nancy Neal Elementary School</t>
  </si>
  <si>
    <t>280 Nelson Wyatt Rd</t>
  </si>
  <si>
    <t>Misd Facilities &amp; Operations</t>
  </si>
  <si>
    <t>203 Hillcrest St</t>
  </si>
  <si>
    <t>Mansfield Timberview High School</t>
  </si>
  <si>
    <t>7700 South Watson Road</t>
  </si>
  <si>
    <t>1110 W Debbie Lane</t>
  </si>
  <si>
    <t>T A Howard Middle School</t>
  </si>
  <si>
    <t>7501 Calendar Rd</t>
  </si>
  <si>
    <t>Mary Jo Sheppard Elementary School</t>
  </si>
  <si>
    <t>1701 Fm 1187</t>
  </si>
  <si>
    <t>Summit High School</t>
  </si>
  <si>
    <t>1071 W Turner Warnell Rd</t>
  </si>
  <si>
    <t>Mansfield Isd Safety And Security</t>
  </si>
  <si>
    <t>Misd Transportation Complex</t>
  </si>
  <si>
    <t>1910 North Main Street</t>
  </si>
  <si>
    <t>Brooks Wester Middle School</t>
  </si>
  <si>
    <t>1520 N Walnut Creek Dr</t>
  </si>
  <si>
    <t>Misd Operations Complex</t>
  </si>
  <si>
    <t>1920 North Main Street</t>
  </si>
  <si>
    <t>Rogene Worley Middle School</t>
  </si>
  <si>
    <t>500 Pleasant Ridge Dr</t>
  </si>
  <si>
    <t>Mary Orr Intermediate School</t>
  </si>
  <si>
    <t>2900 E. Broad Street</t>
  </si>
  <si>
    <t>Misd-Sixth Avenue Transportation Bus Facility</t>
  </si>
  <si>
    <t>900 Sixth Avenue</t>
  </si>
  <si>
    <t>Misd Student Nutrition</t>
  </si>
  <si>
    <t>1151 Mansfield Webb Rd</t>
  </si>
  <si>
    <t>Misd Natatorium</t>
  </si>
  <si>
    <t>101 North Holland Road</t>
  </si>
  <si>
    <t>Mansfield High School</t>
  </si>
  <si>
    <t>3001 E Broad Street</t>
  </si>
  <si>
    <t>902 E Broad St</t>
  </si>
  <si>
    <t>Asa Low Intermediate School</t>
  </si>
  <si>
    <t>1526 North Walnut Creek Drive</t>
  </si>
  <si>
    <t>Erma Nash Elementary School</t>
  </si>
  <si>
    <t>1050 Magnolia St</t>
  </si>
  <si>
    <t>Charlotte Anderson Elementary School</t>
  </si>
  <si>
    <t>Willie  Brown Elementary School</t>
  </si>
  <si>
    <t>1860 Cannon Drive</t>
  </si>
  <si>
    <t>D.P. Morris Elementary School</t>
  </si>
  <si>
    <t>7900 Tin Cup Drive</t>
  </si>
  <si>
    <t>Danny Jones Middle School</t>
  </si>
  <si>
    <t>4500 East Broad Street</t>
  </si>
  <si>
    <t>Carol Holt Elementary School</t>
  </si>
  <si>
    <t>7321 Ledbetter Road</t>
  </si>
  <si>
    <t>Alice Ponder Elementary School</t>
  </si>
  <si>
    <t>101 Pleasant Ridge Drive</t>
  </si>
  <si>
    <t>R.L. Anderson Education Complex</t>
  </si>
  <si>
    <t>1016 Magnolia Street</t>
  </si>
  <si>
    <t>Martha Reid Elementary</t>
  </si>
  <si>
    <t>500 Country Club Drive</t>
  </si>
  <si>
    <t>Thelma Jones Elementary</t>
  </si>
  <si>
    <t>7650 South Watson Road</t>
  </si>
  <si>
    <t>Judy K Miller Elementary School</t>
  </si>
  <si>
    <t>403 N Holland Rd</t>
  </si>
  <si>
    <t>Cora Spencer Elementary</t>
  </si>
  <si>
    <t>3140 S. Camino Lagos</t>
  </si>
  <si>
    <t>Misd Facilities And Maintenance Complex</t>
  </si>
  <si>
    <t>1016 A Magnolia St.</t>
  </si>
  <si>
    <t>Janet Brockett Elementary School</t>
  </si>
  <si>
    <t>810 Dove Meadows Drive</t>
  </si>
  <si>
    <t>Mary Lillard Intermediate School</t>
  </si>
  <si>
    <t>1301 N Day Miar Rd</t>
  </si>
  <si>
    <t>1120 W Debbie Lane</t>
  </si>
  <si>
    <t>Maypearl Middle School</t>
  </si>
  <si>
    <t>300 Panther Ln</t>
  </si>
  <si>
    <t>Lorene Smith Kirkpatrick Elementary</t>
  </si>
  <si>
    <t>P.O. Box 587, 1024 West 4th Street</t>
  </si>
  <si>
    <t>Maypearl High School</t>
  </si>
  <si>
    <t>600 Phillips St</t>
  </si>
  <si>
    <t>Maypearl Isd Administration</t>
  </si>
  <si>
    <t>309 Main St.</t>
  </si>
  <si>
    <t>Frank Seale Middle School</t>
  </si>
  <si>
    <t>700 George Hopper Rd</t>
  </si>
  <si>
    <t>Misd Agricultural Center</t>
  </si>
  <si>
    <t>1851 Mockingbird Lane</t>
  </si>
  <si>
    <t>Mountain Peak Elementary</t>
  </si>
  <si>
    <t>5201 Fm 663</t>
  </si>
  <si>
    <t>Larue Miller Elementary</t>
  </si>
  <si>
    <t>2800 Sudith Lane</t>
  </si>
  <si>
    <t>Vitovsky Elementary</t>
  </si>
  <si>
    <t>333 Church Street</t>
  </si>
  <si>
    <t>T E Baxter Elementary School</t>
  </si>
  <si>
    <t>1050 Park Place Blvd</t>
  </si>
  <si>
    <t>Irvin Elementary School</t>
  </si>
  <si>
    <t>600 S 5th St</t>
  </si>
  <si>
    <t>Longbranch Elementary School</t>
  </si>
  <si>
    <t>6631 Fm 1387</t>
  </si>
  <si>
    <t>Misd Stadium</t>
  </si>
  <si>
    <t>1800s. 14th St</t>
  </si>
  <si>
    <t>Midlothian High School</t>
  </si>
  <si>
    <t>923 S 9th St</t>
  </si>
  <si>
    <t>Misd Auxiliary Center</t>
  </si>
  <si>
    <t>601 East Avenue E</t>
  </si>
  <si>
    <t>Walnut Grove Middle School</t>
  </si>
  <si>
    <t>990 North Walnut Grove Road</t>
  </si>
  <si>
    <t>Midlothian Heritage High School</t>
  </si>
  <si>
    <t>4000 Fm 1387</t>
  </si>
  <si>
    <t>Dolores W Mcclatchey Elementary</t>
  </si>
  <si>
    <t>6631 Shiloh Rd</t>
  </si>
  <si>
    <t>Mineral Wells Isd Transportation</t>
  </si>
  <si>
    <t>996 Cross Post Rd</t>
  </si>
  <si>
    <t>Ram Stadium</t>
  </si>
  <si>
    <t>3801 Ram Blvd</t>
  </si>
  <si>
    <t>District Services Complex</t>
  </si>
  <si>
    <t>Mineral Wells Jr High School</t>
  </si>
  <si>
    <t>1301 Se 14th Ave</t>
  </si>
  <si>
    <t>Mineral Wells Academy</t>
  </si>
  <si>
    <t>3810 Ram Blvd</t>
  </si>
  <si>
    <t>Mineral Wells Elementary (Fka Travis El)</t>
  </si>
  <si>
    <t>1001 Se Martin Luther King Jr St</t>
  </si>
  <si>
    <t>Mineral Wells High School</t>
  </si>
  <si>
    <t>Nscisd--Daep</t>
  </si>
  <si>
    <t>102 Us Hwy 87</t>
  </si>
  <si>
    <t>Nixon Smiley Pace</t>
  </si>
  <si>
    <t>Asmiley</t>
  </si>
  <si>
    <t>Nixon-Smiley High School</t>
  </si>
  <si>
    <t>800 Rancho Road</t>
  </si>
  <si>
    <t>Nixon-Smiley Elementary School</t>
  </si>
  <si>
    <t>500 Anglin St</t>
  </si>
  <si>
    <t>Nixon-Smiley Middle School</t>
  </si>
  <si>
    <t>800 Rancho Rd</t>
  </si>
  <si>
    <t>Nsisd Early Childhood Center (Dc)</t>
  </si>
  <si>
    <t>Nsisd Central Office (Admin)</t>
  </si>
  <si>
    <t>Nsisd Library Noc</t>
  </si>
  <si>
    <t>Building N</t>
  </si>
  <si>
    <t>Nsisd Field House</t>
  </si>
  <si>
    <t>Nsisd Cafeteria</t>
  </si>
  <si>
    <t>North East J J A E P</t>
  </si>
  <si>
    <t>Hill Middle School</t>
  </si>
  <si>
    <t>21314 Bulverde Rd</t>
  </si>
  <si>
    <t>Academy Of Creative Education</t>
  </si>
  <si>
    <t>3736 Perrin Central Blvd Bldg 2</t>
  </si>
  <si>
    <t>Homebased Comp Ed</t>
  </si>
  <si>
    <t>Bradley Middle School</t>
  </si>
  <si>
    <t>14819 Heimer Rd</t>
  </si>
  <si>
    <t>Huebner Road Elementary School</t>
  </si>
  <si>
    <t>16311 Huebner Rd</t>
  </si>
  <si>
    <t>Bush Middle School</t>
  </si>
  <si>
    <t>1500 Evans Rd</t>
  </si>
  <si>
    <t>Canyon Ridge Elementary</t>
  </si>
  <si>
    <t>20522 Stone Oak Pkwy</t>
  </si>
  <si>
    <t>Churchill High School</t>
  </si>
  <si>
    <t>12049 Blanco Rd</t>
  </si>
  <si>
    <t>Hardy Oak Elementary</t>
  </si>
  <si>
    <t>22900 Hardy Oak Blvd</t>
  </si>
  <si>
    <t>Alternative Middle School</t>
  </si>
  <si>
    <t>103 W Rampart Dr</t>
  </si>
  <si>
    <t>Alternative High School</t>
  </si>
  <si>
    <t>Bulverde Creek Elementary School</t>
  </si>
  <si>
    <t>3839 Canyon Pkwy</t>
  </si>
  <si>
    <t>Jackson-Keller Elementary School</t>
  </si>
  <si>
    <t>1601 Jackson Keller Rd</t>
  </si>
  <si>
    <t>Alternative Elementary School</t>
  </si>
  <si>
    <t>Coker Elementary School</t>
  </si>
  <si>
    <t>302 Heimer Rd</t>
  </si>
  <si>
    <t>Colonial Hills Elem School</t>
  </si>
  <si>
    <t>2627 Kerrybrook Ct</t>
  </si>
  <si>
    <t>200 Lemonwood Dr</t>
  </si>
  <si>
    <t>El Dorado Elementary School</t>
  </si>
  <si>
    <t>12634 El Sendero St</t>
  </si>
  <si>
    <t>Driscoll Middle School</t>
  </si>
  <si>
    <t>17150 Jones Maltsberger Rd</t>
  </si>
  <si>
    <t>Tejeda Middle School</t>
  </si>
  <si>
    <t>2909 E Evans Rd</t>
  </si>
  <si>
    <t>East Terrell Hills Elem School</t>
  </si>
  <si>
    <t>4415 Bloomdale</t>
  </si>
  <si>
    <t>Cibolo Green Elementary School</t>
  </si>
  <si>
    <t>24315 Bulverde Grn</t>
  </si>
  <si>
    <t>Encino Park Elementary School</t>
  </si>
  <si>
    <t>2550 Encino Rio</t>
  </si>
  <si>
    <t>Hidden Forest Elementary Sch</t>
  </si>
  <si>
    <t>802 Silver Spruce St</t>
  </si>
  <si>
    <t>Harmony Hills Elem School</t>
  </si>
  <si>
    <t>10727 Memory Ln</t>
  </si>
  <si>
    <t>International School Of America</t>
  </si>
  <si>
    <t>1400 Jackson Keller Rd</t>
  </si>
  <si>
    <t>Harris Middle School</t>
  </si>
  <si>
    <t>5300 Knollcreek</t>
  </si>
  <si>
    <t>4311 Clear Spring Dr</t>
  </si>
  <si>
    <t>Eisenhower Middle School</t>
  </si>
  <si>
    <t>8231 Blanco Rd</t>
  </si>
  <si>
    <t>Fox Run Elementary School</t>
  </si>
  <si>
    <t>6111 Fox Creek St</t>
  </si>
  <si>
    <t>Garner Middle School</t>
  </si>
  <si>
    <t>4302 Harry Wurzbach Rd</t>
  </si>
  <si>
    <t>Dellview Elementary School</t>
  </si>
  <si>
    <t>7235 Dewhurst Rd</t>
  </si>
  <si>
    <t>Tuscany Heights Elementary School</t>
  </si>
  <si>
    <t>25001 Wilderness Oak</t>
  </si>
  <si>
    <t>Thousand Oaks Elementary Sch</t>
  </si>
  <si>
    <t>16080 Henderson Pass</t>
  </si>
  <si>
    <t>Redland Oaks Elementary School</t>
  </si>
  <si>
    <t>16650 Redland Rd</t>
  </si>
  <si>
    <t>Regency Place Elementary School</t>
  </si>
  <si>
    <t>Roan Forest Elementary School</t>
  </si>
  <si>
    <t>22710 Roan Park</t>
  </si>
  <si>
    <t>Wood Middle School</t>
  </si>
  <si>
    <t>14800 Judson Rd</t>
  </si>
  <si>
    <t>2923 Macarthur Vw</t>
  </si>
  <si>
    <t>Wetmore Elementary</t>
  </si>
  <si>
    <t>3250 Thousand Oaks Dr</t>
  </si>
  <si>
    <t>Walzem Elementary School</t>
  </si>
  <si>
    <t>4618 Walzem Rd</t>
  </si>
  <si>
    <t>Krueger Middle School</t>
  </si>
  <si>
    <t>438 Lanark Dr</t>
  </si>
  <si>
    <t>Roosevelt High School</t>
  </si>
  <si>
    <t>5110 Walzem Rd</t>
  </si>
  <si>
    <t>Stone Oak Elementary School</t>
  </si>
  <si>
    <t>21045 Crescent Oaks</t>
  </si>
  <si>
    <t>Northern Hills Elem School</t>
  </si>
  <si>
    <t>13901 Higgins Rd</t>
  </si>
  <si>
    <t>Larkspur Elementary School</t>
  </si>
  <si>
    <t>Ridgeview Elementary School</t>
  </si>
  <si>
    <t>8223 Mccullough Ave</t>
  </si>
  <si>
    <t>Longs Creek Elementary School</t>
  </si>
  <si>
    <t>15806 Oconnor Rd</t>
  </si>
  <si>
    <t>Stahl Elementary School</t>
  </si>
  <si>
    <t>5222 Stahl Rd</t>
  </si>
  <si>
    <t>Johnson High School</t>
  </si>
  <si>
    <t>23203 Bulverde Rd</t>
  </si>
  <si>
    <t>Vineyard Ranch Elementary School</t>
  </si>
  <si>
    <t>16818 Huebner Rd</t>
  </si>
  <si>
    <t>Woodstone Elementary School</t>
  </si>
  <si>
    <t>5602 Fountainwood St</t>
  </si>
  <si>
    <t>Montgomery Elem School</t>
  </si>
  <si>
    <t>7047 Montgomery</t>
  </si>
  <si>
    <t>Wilderness Oak Elementary School</t>
  </si>
  <si>
    <t>21019 Wilderness Oak</t>
  </si>
  <si>
    <t>Neisd  Pk4sa</t>
  </si>
  <si>
    <t>6523 Cascade Pl</t>
  </si>
  <si>
    <t>Nimitz Middle School</t>
  </si>
  <si>
    <t>5426 Blanco Rd</t>
  </si>
  <si>
    <t>Oak Meadow Elementary School</t>
  </si>
  <si>
    <t>2800 Hunters Green St</t>
  </si>
  <si>
    <t>Madison High School</t>
  </si>
  <si>
    <t>5005 Stahl Rd</t>
  </si>
  <si>
    <t>White Middle School</t>
  </si>
  <si>
    <t>7800 Midcrown Dr</t>
  </si>
  <si>
    <t>Steubing Ranch Elementary School</t>
  </si>
  <si>
    <t>5100 Knollcreek</t>
  </si>
  <si>
    <t>Lopez Middle School</t>
  </si>
  <si>
    <t>23103 Hardy Oak Blvd</t>
  </si>
  <si>
    <t>Oak Grove Elementary School</t>
  </si>
  <si>
    <t>3250 Nacogdoches Rd</t>
  </si>
  <si>
    <t>Legacy Of Educational Excellence High School</t>
  </si>
  <si>
    <t>Serna Elementary School</t>
  </si>
  <si>
    <t>2569 Ne Loop 410</t>
  </si>
  <si>
    <t>Las Lomas Elementary School</t>
  </si>
  <si>
    <t>20303 Hardy Oak Blvd</t>
  </si>
  <si>
    <t>West Avenue Prek Academy</t>
  </si>
  <si>
    <t>3915 West Ave</t>
  </si>
  <si>
    <t>Northwood Elementary School</t>
  </si>
  <si>
    <t>519 Pike Rd</t>
  </si>
  <si>
    <t>Jackson Middle School</t>
  </si>
  <si>
    <t>4538 Vance Jackson Rd</t>
  </si>
  <si>
    <t>Olmos Elementary School</t>
  </si>
  <si>
    <t>1103 Allena Dr</t>
  </si>
  <si>
    <t>Reagan High School</t>
  </si>
  <si>
    <t>19000 Ronald Reagan</t>
  </si>
  <si>
    <t>Royal Ridge Elementary School</t>
  </si>
  <si>
    <t>5933 Royal Rdg</t>
  </si>
  <si>
    <t>8961 Tesoro Drive</t>
  </si>
  <si>
    <t>Facility Maintenance</t>
  </si>
  <si>
    <t>10214 Sommers</t>
  </si>
  <si>
    <t>Engineering</t>
  </si>
  <si>
    <t>10333 Broadway</t>
  </si>
  <si>
    <t>9803 Broadway</t>
  </si>
  <si>
    <t>School Nutrition Services</t>
  </si>
  <si>
    <t>3623 Highpoint</t>
  </si>
  <si>
    <t>Neisd Sports Park</t>
  </si>
  <si>
    <t>Institute Of Cybersecurity &amp; Innovation</t>
  </si>
  <si>
    <t>3175 Nacogdoches Rd</t>
  </si>
  <si>
    <t>4707 Dave Edwards Dr.</t>
  </si>
  <si>
    <t>Windcrest Elementary School</t>
  </si>
  <si>
    <t>465 Faircrest Dr</t>
  </si>
  <si>
    <t>24000 Us Highway 281 N</t>
  </si>
  <si>
    <t>Blossom Athletic Center</t>
  </si>
  <si>
    <t>12002 Jones Matlsberger</t>
  </si>
  <si>
    <t>Camelot Elementary School</t>
  </si>
  <si>
    <t>5311 Merlin Dr</t>
  </si>
  <si>
    <t>Northwest Isd - Data Center # 2</t>
  </si>
  <si>
    <t>606 N. Walnut Street - Building # 2</t>
  </si>
  <si>
    <t>Jjaep Instructional</t>
  </si>
  <si>
    <t>18501 St Hwy 114</t>
  </si>
  <si>
    <t>Northwest Isd - Data Center</t>
  </si>
  <si>
    <t>Denton Creek</t>
  </si>
  <si>
    <t>3505 Haynes Road</t>
  </si>
  <si>
    <t>Northwest High School</t>
  </si>
  <si>
    <t>Rr 2 Box 42</t>
  </si>
  <si>
    <t>Samuel Beck Elementary</t>
  </si>
  <si>
    <t>401 Parkview Dr</t>
  </si>
  <si>
    <t>Trophy Club</t>
  </si>
  <si>
    <t>Chisholm Trail Middle</t>
  </si>
  <si>
    <t>583 Fm 3443</t>
  </si>
  <si>
    <t>Rhome</t>
  </si>
  <si>
    <t>John M. Tidwell Middle School</t>
  </si>
  <si>
    <t>3937 Haslet-Roanoke Rd</t>
  </si>
  <si>
    <t>Clara Love Elementary School</t>
  </si>
  <si>
    <t>16301 Elementary Dr.</t>
  </si>
  <si>
    <t>Prairie View Elementary</t>
  </si>
  <si>
    <t>609 Fm 3433</t>
  </si>
  <si>
    <t>W R Hatfield Elementary</t>
  </si>
  <si>
    <t>2051 Texan Dr</t>
  </si>
  <si>
    <t>O.A. Peterson Elementary School</t>
  </si>
  <si>
    <t>2000 Winter Hawk Dr</t>
  </si>
  <si>
    <t>Pike Middle School</t>
  </si>
  <si>
    <t>19031 Texan Dr.</t>
  </si>
  <si>
    <t>K Granger Elementary School</t>
  </si>
  <si>
    <t>12771 Saratoga Springs Cir</t>
  </si>
  <si>
    <t>Sonny &amp; Allegra Nance Elementary</t>
  </si>
  <si>
    <t>Po Box 77070</t>
  </si>
  <si>
    <t>Justin Elementary School</t>
  </si>
  <si>
    <t>425 Boss Range Rd</t>
  </si>
  <si>
    <t>Lance Thompson El</t>
  </si>
  <si>
    <t>821 Hawks Way</t>
  </si>
  <si>
    <t>Carl E. Schluter Elementary</t>
  </si>
  <si>
    <t>1220 Mes Crest Drive</t>
  </si>
  <si>
    <t>J.C. Thompson Elementary</t>
  </si>
  <si>
    <t>440 E Wishbone Ln</t>
  </si>
  <si>
    <t>V R Eaton High School</t>
  </si>
  <si>
    <t>1350 Eagle Blvd</t>
  </si>
  <si>
    <t>100 Village Trl</t>
  </si>
  <si>
    <t>Roanoke Elementary</t>
  </si>
  <si>
    <t>1401 Lancelot</t>
  </si>
  <si>
    <t>West Operations Facility - Northwest Isd</t>
  </si>
  <si>
    <t>220 County Road 4840</t>
  </si>
  <si>
    <t>1069 Eagle Blvd</t>
  </si>
  <si>
    <t>James M Steele Accelerated High School</t>
  </si>
  <si>
    <t>606 N. Walnut St.</t>
  </si>
  <si>
    <t>Wayne A. Cox Elementary</t>
  </si>
  <si>
    <t>1100 Litsey Road</t>
  </si>
  <si>
    <t>Sendera Ranch Elementary School</t>
  </si>
  <si>
    <t>1216 Diamond Back Lane</t>
  </si>
  <si>
    <t>J. Lyndall Hughes Elementary</t>
  </si>
  <si>
    <t>13824 Lost Spurs Rd</t>
  </si>
  <si>
    <t>Seven Hills Elementary School</t>
  </si>
  <si>
    <t>Rr 1 Box 227x</t>
  </si>
  <si>
    <t>Medlin Middle</t>
  </si>
  <si>
    <t>601 Parkview</t>
  </si>
  <si>
    <t>Byron Nelson High School</t>
  </si>
  <si>
    <t>2775 Bobcat Blvd</t>
  </si>
  <si>
    <t>Truett Wilson Middle School</t>
  </si>
  <si>
    <t>14250 Sendera Ranch Blvd</t>
  </si>
  <si>
    <t>C W Worthington Middle School</t>
  </si>
  <si>
    <t>100 John Daly Rd</t>
  </si>
  <si>
    <t>Berkshire Elementary School</t>
  </si>
  <si>
    <t>10301 Berkshire Lake Blvd</t>
  </si>
  <si>
    <t>Mollie Livingood Carter Elementary School</t>
  </si>
  <si>
    <t>100 Northstar Rd</t>
  </si>
  <si>
    <t>Northwest Administration</t>
  </si>
  <si>
    <t>2001 Texas Drive</t>
  </si>
  <si>
    <t>Johnie Daniel Elementary School</t>
  </si>
  <si>
    <t>1901 Tye Street</t>
  </si>
  <si>
    <t>Northlake</t>
  </si>
  <si>
    <t>Haslet Elementary School</t>
  </si>
  <si>
    <t>1188 Wisdom Way Dr</t>
  </si>
  <si>
    <t>Jim Hogg Co Indep Sch District</t>
  </si>
  <si>
    <t>210 W Lucille St</t>
  </si>
  <si>
    <t>Hebbronville</t>
  </si>
  <si>
    <t>Jim Hogg</t>
  </si>
  <si>
    <t>101 Port Rd</t>
  </si>
  <si>
    <t>Port Isabel</t>
  </si>
  <si>
    <t>Edcouch-Elsa Indep School Dist</t>
  </si>
  <si>
    <t>920 Santa Rosa Ave</t>
  </si>
  <si>
    <t>Mission Cons Indep School Dist</t>
  </si>
  <si>
    <t>1201 Bryce Dr</t>
  </si>
  <si>
    <t>200 East Allen Street, Po Box 589</t>
  </si>
  <si>
    <t>Raymondville Indep School Dist</t>
  </si>
  <si>
    <t>419 Fm 3168</t>
  </si>
  <si>
    <t>407 N 77 Sunshine Strip</t>
  </si>
  <si>
    <t>Edinburg Consolidated Independent School District</t>
  </si>
  <si>
    <t>411 N 8th Avenue</t>
  </si>
  <si>
    <t>Webb Consol Indep School Dist</t>
  </si>
  <si>
    <t>619 Avenue F</t>
  </si>
  <si>
    <t>Bruni</t>
  </si>
  <si>
    <t>Mercedes Indep School District</t>
  </si>
  <si>
    <t>Po Box 419, 206 W 6th St</t>
  </si>
  <si>
    <t>8180 Simon Gomez Road</t>
  </si>
  <si>
    <t>Region One Education Service Center - Admin</t>
  </si>
  <si>
    <t>1900 W Schunior St</t>
  </si>
  <si>
    <t>Pharr-San Juan-Alamo I S D</t>
  </si>
  <si>
    <t>601 E. Kelly</t>
  </si>
  <si>
    <t>Hidalgo Indep School District</t>
  </si>
  <si>
    <t>324 E Flora Street</t>
  </si>
  <si>
    <t>Roma Indep School District</t>
  </si>
  <si>
    <t>608 North Garcia Street, Po Box 187</t>
  </si>
  <si>
    <t>9701 S. Jackson Road</t>
  </si>
  <si>
    <t>South Texas Indep School Dist</t>
  </si>
  <si>
    <t>100 Med High Dr</t>
  </si>
  <si>
    <t>La Feria Indep School District</t>
  </si>
  <si>
    <t>La Feria</t>
  </si>
  <si>
    <t>La Joya Indep School District</t>
  </si>
  <si>
    <t>201 East Expressway 83</t>
  </si>
  <si>
    <t>Monte Alto Indep School Dist</t>
  </si>
  <si>
    <t>25149 1st Street</t>
  </si>
  <si>
    <t>Monte Alto</t>
  </si>
  <si>
    <t>Sharyland Indep School Dist</t>
  </si>
  <si>
    <t>1106 N Shary Rd</t>
  </si>
  <si>
    <t>Mayor Joe V Sanchez Public Library</t>
  </si>
  <si>
    <t>525 S Kansas Ave</t>
  </si>
  <si>
    <t>Weslaco Indep School District</t>
  </si>
  <si>
    <t>319 W 4th St</t>
  </si>
  <si>
    <t>United Isd</t>
  </si>
  <si>
    <t>201 Lindenwood Dr</t>
  </si>
  <si>
    <t>Donna Indep School District</t>
  </si>
  <si>
    <t>215 North 11th. Street</t>
  </si>
  <si>
    <t>Donna</t>
  </si>
  <si>
    <t>Mcallen Indep School District</t>
  </si>
  <si>
    <t>2000 N 23rd St</t>
  </si>
  <si>
    <t>2510 S. Veterans Blvd</t>
  </si>
  <si>
    <t>San Benito Cons Indep Sch Dist</t>
  </si>
  <si>
    <t>240 N Crockett St</t>
  </si>
  <si>
    <t>J.F. Barron Administartion Building</t>
  </si>
  <si>
    <t>Santa Maria</t>
  </si>
  <si>
    <t>2001 Cedar Street</t>
  </si>
  <si>
    <t>Los Fresnos Cons Ind Sch Dist</t>
  </si>
  <si>
    <t>600 N Mesquite St</t>
  </si>
  <si>
    <t>915 W. Expressway 83</t>
  </si>
  <si>
    <t>Paradise Intermediate School</t>
  </si>
  <si>
    <t>338 Schoolhouse Road</t>
  </si>
  <si>
    <t>Paradise High School</t>
  </si>
  <si>
    <t>Paradise Junior High School</t>
  </si>
  <si>
    <t>School House Road</t>
  </si>
  <si>
    <t>Paradise Elementary School</t>
  </si>
  <si>
    <t>The Pegasus Charter School</t>
  </si>
  <si>
    <t>1222 Commerce, Suite 100</t>
  </si>
  <si>
    <t>Admin. Building</t>
  </si>
  <si>
    <t>3800 Main St.,</t>
  </si>
  <si>
    <t>Pewitt Technology Center</t>
  </si>
  <si>
    <t>1446 Us Highway 67 W</t>
  </si>
  <si>
    <t>Omaha</t>
  </si>
  <si>
    <t>Pewitt High School</t>
  </si>
  <si>
    <t>Hwy 67 East</t>
  </si>
  <si>
    <t>Pewitt Junior High School</t>
  </si>
  <si>
    <t>Pewitt Elementary School</t>
  </si>
  <si>
    <t>Hwy 67 West</t>
  </si>
  <si>
    <t>Pewitt Administration Building</t>
  </si>
  <si>
    <t>1330 Us Hwy 67 West</t>
  </si>
  <si>
    <t>Bohls Middle</t>
  </si>
  <si>
    <t>5104 Pleasanton Pkwy</t>
  </si>
  <si>
    <t>5100 Pleasanton Pkwy</t>
  </si>
  <si>
    <t>Parmer Lane Elementary School</t>
  </si>
  <si>
    <t>1806 Parmer Ln</t>
  </si>
  <si>
    <t>River Oaks Elementary School</t>
  </si>
  <si>
    <t>12401 Scofield Farms Dr</t>
  </si>
  <si>
    <t>Pflugerville Middle School</t>
  </si>
  <si>
    <t>1600 Settlers Vly Dr</t>
  </si>
  <si>
    <t>Pflugerville High School</t>
  </si>
  <si>
    <t>1301 W Pecan St</t>
  </si>
  <si>
    <t>Spring Hill Elementary School</t>
  </si>
  <si>
    <t>600 S Heatherwilde Blvd</t>
  </si>
  <si>
    <t>Rowe Lane Elementary School</t>
  </si>
  <si>
    <t>3112 Speidel Dr</t>
  </si>
  <si>
    <t>Westview Middle School</t>
  </si>
  <si>
    <t>1805 Scofield Ln</t>
  </si>
  <si>
    <t>Northwest Elementary School</t>
  </si>
  <si>
    <t>14014 Thermal Dr</t>
  </si>
  <si>
    <t>Pflugerville Elementary School</t>
  </si>
  <si>
    <t>701 Immanuel Rd</t>
  </si>
  <si>
    <t>Riojas Elementary</t>
  </si>
  <si>
    <t>3400 Crispin Hill</t>
  </si>
  <si>
    <t>Timmerman Elementary School</t>
  </si>
  <si>
    <t>412 Swenson Farms Bv</t>
  </si>
  <si>
    <t>Murchison Elementary</t>
  </si>
  <si>
    <t>2215 Kelly Ln</t>
  </si>
  <si>
    <t>Wilhelmina Delco Elementary School</t>
  </si>
  <si>
    <t>12900 A Dessau Rd</t>
  </si>
  <si>
    <t>Windermere Elementary School</t>
  </si>
  <si>
    <t>429 Grand Ave Pkwy</t>
  </si>
  <si>
    <t>Wieland Elementary School</t>
  </si>
  <si>
    <t>900 Tudor House Rd</t>
  </si>
  <si>
    <t>Park Crest Middle School</t>
  </si>
  <si>
    <t>1500 N Railroad Ave</t>
  </si>
  <si>
    <t>Ruth Barron Elementary</t>
  </si>
  <si>
    <t>14850 Harris Ridge</t>
  </si>
  <si>
    <t>1718 Piccadilly Dr</t>
  </si>
  <si>
    <t>Kelly Lane Middle School</t>
  </si>
  <si>
    <t>18900 Falcon Pointe</t>
  </si>
  <si>
    <t>Pfugerville</t>
  </si>
  <si>
    <t>Brookhollow Elementary</t>
  </si>
  <si>
    <t>1200 Railroad Ave</t>
  </si>
  <si>
    <t>Hendrickson High School</t>
  </si>
  <si>
    <t>19201 Colorodo Sand Dr</t>
  </si>
  <si>
    <t>John B Connally High School</t>
  </si>
  <si>
    <t>13212 N Lamar</t>
  </si>
  <si>
    <t>Dessau Elementary School</t>
  </si>
  <si>
    <t>1501 Dessau Ridge Ln</t>
  </si>
  <si>
    <t>Cele Middle School</t>
  </si>
  <si>
    <t>6000 Cele Rd</t>
  </si>
  <si>
    <t>20101 Hodde Ln</t>
  </si>
  <si>
    <t>Dessau Middle School</t>
  </si>
  <si>
    <t>12900 Dessau Rd</t>
  </si>
  <si>
    <t>Dearing Elementary School</t>
  </si>
  <si>
    <t>4301 Gattis School Rd</t>
  </si>
  <si>
    <t>Copperfield Elementary School</t>
  </si>
  <si>
    <t>12135 Thompkins Dr</t>
  </si>
  <si>
    <t>Highland Park Elementary School</t>
  </si>
  <si>
    <t>528 Kingston Lacy</t>
  </si>
  <si>
    <t>2021 Crystal Bend Drive</t>
  </si>
  <si>
    <t>Pflugerveille</t>
  </si>
  <si>
    <t>1401 West Pecan Street</t>
  </si>
  <si>
    <t>Pittsburg Elementary School</t>
  </si>
  <si>
    <t>209 Lafayette St</t>
  </si>
  <si>
    <t>Camp</t>
  </si>
  <si>
    <t>Pittsburg Primary School</t>
  </si>
  <si>
    <t>405 Broach</t>
  </si>
  <si>
    <t>Pittsburg High School</t>
  </si>
  <si>
    <t>300 N Texas St</t>
  </si>
  <si>
    <t>Pittsburg Intermediate School</t>
  </si>
  <si>
    <t>110 Fulton St</t>
  </si>
  <si>
    <t>Pittsburg Junior High</t>
  </si>
  <si>
    <t>313 Broach St</t>
  </si>
  <si>
    <t>Schell Elementary School</t>
  </si>
  <si>
    <t>5301 East Renner Road</t>
  </si>
  <si>
    <t>Sigler Elementary School</t>
  </si>
  <si>
    <t>1400 Janwood Dr</t>
  </si>
  <si>
    <t>Harrington Elementary School</t>
  </si>
  <si>
    <t>1540 Baffin Bay Dr</t>
  </si>
  <si>
    <t>Frankford Middle School</t>
  </si>
  <si>
    <t>7706 Osage Plaza Pkwy</t>
  </si>
  <si>
    <t>Jackson Elementary School</t>
  </si>
  <si>
    <t>1101 Jackson Dr</t>
  </si>
  <si>
    <t>Hendrick Middle School</t>
  </si>
  <si>
    <t>7400 Red River Dr</t>
  </si>
  <si>
    <t>Plano Sr High School</t>
  </si>
  <si>
    <t>2200 Independence Pkwy</t>
  </si>
  <si>
    <t>2701 Parkhaven Dr</t>
  </si>
  <si>
    <t>Haggar Elementary School</t>
  </si>
  <si>
    <t>17820 Campbell Rd</t>
  </si>
  <si>
    <t>Plano Isd Academy High School</t>
  </si>
  <si>
    <t>1701 Alma Dr</t>
  </si>
  <si>
    <t>Dooley Elementary School</t>
  </si>
  <si>
    <t>2425 San Gabriel Dr</t>
  </si>
  <si>
    <t>7500 Marchman Way</t>
  </si>
  <si>
    <t>Plano West Senior High</t>
  </si>
  <si>
    <t>5601 W Parker Rd</t>
  </si>
  <si>
    <t>Mitchell Elementary School</t>
  </si>
  <si>
    <t>4223 Briargrove Ln</t>
  </si>
  <si>
    <t>Martha Hunt Elementary School</t>
  </si>
  <si>
    <t>415 Oriole Dr</t>
  </si>
  <si>
    <t>Murphy</t>
  </si>
  <si>
    <t>Hedgcoxe Elementary School</t>
  </si>
  <si>
    <t>7701 Prescott Dr</t>
  </si>
  <si>
    <t>Schimelpfenig Middle School</t>
  </si>
  <si>
    <t>2400 Maumelle Dr</t>
  </si>
  <si>
    <t>Mendenhall Elementary School</t>
  </si>
  <si>
    <t>1330 19th St</t>
  </si>
  <si>
    <t>Robinson Middle School</t>
  </si>
  <si>
    <t>6701 Preston Meadow Dr</t>
  </si>
  <si>
    <t>Vines High School</t>
  </si>
  <si>
    <t>1401 Highedge Dr</t>
  </si>
  <si>
    <t>Stinson Elemetary</t>
  </si>
  <si>
    <t>4201 Greenfield Dr</t>
  </si>
  <si>
    <t>Haggard Middle School</t>
  </si>
  <si>
    <t>2832 Parkhaven Dr</t>
  </si>
  <si>
    <t>Miller Elementary Sch</t>
  </si>
  <si>
    <t>5651 Coventry Dr</t>
  </si>
  <si>
    <t>Wyatt Elementary School</t>
  </si>
  <si>
    <t>8900 Coit Rd</t>
  </si>
  <si>
    <t>Meadows Elementary School</t>
  </si>
  <si>
    <t>2800 18th St</t>
  </si>
  <si>
    <t>Mcmillen High Sch</t>
  </si>
  <si>
    <t>750 N Murphy Rd</t>
  </si>
  <si>
    <t>Forman Elementary School</t>
  </si>
  <si>
    <t>3600 Timberline Dr</t>
  </si>
  <si>
    <t>Daffron Elementary School</t>
  </si>
  <si>
    <t>3900 Preston Meadow Dr</t>
  </si>
  <si>
    <t>Plano Isd Headstart</t>
  </si>
  <si>
    <t>1600 Rigsbee Dr</t>
  </si>
  <si>
    <t>Skaggs Elementary School</t>
  </si>
  <si>
    <t>3201 Russell Creek Dr</t>
  </si>
  <si>
    <t>Shepard Elementary School</t>
  </si>
  <si>
    <t>1000 Wilson Dr</t>
  </si>
  <si>
    <t>Saigling Elementary School</t>
  </si>
  <si>
    <t>3600 Matterhorn Dr</t>
  </si>
  <si>
    <t>Plano Isd Ffa Ag Barn</t>
  </si>
  <si>
    <t>Hickey Elementary School</t>
  </si>
  <si>
    <t>4100 Coldwater Creek</t>
  </si>
  <si>
    <t>Jasper High School</t>
  </si>
  <si>
    <t>6800 Archgate Dr</t>
  </si>
  <si>
    <t>Murphy Middle School</t>
  </si>
  <si>
    <t>620 N Murphy Rd</t>
  </si>
  <si>
    <t>Shepton High School</t>
  </si>
  <si>
    <t>5505 Plano Pkwy</t>
  </si>
  <si>
    <t>Pearson Early Childhood Center</t>
  </si>
  <si>
    <t>4000 Eagle Pass</t>
  </si>
  <si>
    <t>Huffman Elementary School</t>
  </si>
  <si>
    <t>5510 Channel Isle Dr</t>
  </si>
  <si>
    <t>Wilson Middle School</t>
  </si>
  <si>
    <t>1001 Custer Rd</t>
  </si>
  <si>
    <t>C M Rice Middle School</t>
  </si>
  <si>
    <t>8500 Gifford Dr</t>
  </si>
  <si>
    <t>Williams High School</t>
  </si>
  <si>
    <t>1717 17th St</t>
  </si>
  <si>
    <t>Gulledge Elementary School</t>
  </si>
  <si>
    <t>6801 Preston Meadow Dr</t>
  </si>
  <si>
    <t>Plano East Sr High School</t>
  </si>
  <si>
    <t>3000 Los Rios Blvd</t>
  </si>
  <si>
    <t>Otto Middle School</t>
  </si>
  <si>
    <t>504 N Star Rd</t>
  </si>
  <si>
    <t>Hughston Elementary School</t>
  </si>
  <si>
    <t>2601 Cross Bend Rd</t>
  </si>
  <si>
    <t>Hightower  Elementary School</t>
  </si>
  <si>
    <t>2601 Decatur Dr</t>
  </si>
  <si>
    <t>Memorial Elementary School</t>
  </si>
  <si>
    <t>2200 Laurel Ln</t>
  </si>
  <si>
    <t>Wells Elementary School</t>
  </si>
  <si>
    <t>3427 Mission Ridge Rd</t>
  </si>
  <si>
    <t>Thomas Elementary School</t>
  </si>
  <si>
    <t>1800 Montana Trail</t>
  </si>
  <si>
    <t>David Mccall Elementary School</t>
  </si>
  <si>
    <t>6601 Cloverhaven Way</t>
  </si>
  <si>
    <t>Weatherford Elementary School</t>
  </si>
  <si>
    <t>2941 Mollimar Dr</t>
  </si>
  <si>
    <t>Renner Middle School</t>
  </si>
  <si>
    <t>5701 W Parker Rd</t>
  </si>
  <si>
    <t>Rasor Elementary School</t>
  </si>
  <si>
    <t>945 Hedgcoxe Rd</t>
  </si>
  <si>
    <t>Isaacs Early Childhood School</t>
  </si>
  <si>
    <t>3400 E Parker Rd</t>
  </si>
  <si>
    <t>Science Learning Center</t>
  </si>
  <si>
    <t>3100 Shiloh Road</t>
  </si>
  <si>
    <t>Jupiter Center</t>
  </si>
  <si>
    <t>Clark Stadium</t>
  </si>
  <si>
    <t>429 Spring Creek</t>
  </si>
  <si>
    <t>Administrative Center</t>
  </si>
  <si>
    <t>Guinn Special Programs</t>
  </si>
  <si>
    <t>2221 Legacy Dr</t>
  </si>
  <si>
    <t>600 Seabrook Drive</t>
  </si>
  <si>
    <t>Cox Building</t>
  </si>
  <si>
    <t>1517 Avenue H</t>
  </si>
  <si>
    <t>Spring Creek Facility</t>
  </si>
  <si>
    <t>2201 W. Spring Creek Parkway</t>
  </si>
  <si>
    <t>Shiloh Deployment Center</t>
  </si>
  <si>
    <t>3540 E 14th St</t>
  </si>
  <si>
    <t>Campus Support Services</t>
  </si>
  <si>
    <t>5804 Coit Road</t>
  </si>
  <si>
    <t>Facilities Services</t>
  </si>
  <si>
    <t>6600 Alma Drive</t>
  </si>
  <si>
    <t>Sockwell Center</t>
  </si>
  <si>
    <t>6301 Chapel Hill Road</t>
  </si>
  <si>
    <t>Murphy Distribution Center</t>
  </si>
  <si>
    <t>650 N Murphy Rd</t>
  </si>
  <si>
    <t>Tom Kimbrough Stadium</t>
  </si>
  <si>
    <t>700 N Murphy Road</t>
  </si>
  <si>
    <t>Bird Education Center</t>
  </si>
  <si>
    <t>1300 19th Street</t>
  </si>
  <si>
    <t>Armstrong Middle School</t>
  </si>
  <si>
    <t>3805 Timberline Dr</t>
  </si>
  <si>
    <t>Bowman Middle School</t>
  </si>
  <si>
    <t>2501 Jupiter Rd</t>
  </si>
  <si>
    <t>Bethany Elementary School</t>
  </si>
  <si>
    <t>2418 Micarta Dr</t>
  </si>
  <si>
    <t>Christie Elementary School</t>
  </si>
  <si>
    <t>3801 Rainier Rd</t>
  </si>
  <si>
    <t>Brinker Elementary School</t>
  </si>
  <si>
    <t>3800 John Clark Pkwy</t>
  </si>
  <si>
    <t>Centennial Elementary School</t>
  </si>
  <si>
    <t>2609 Ventura Dr</t>
  </si>
  <si>
    <t>2520 Scenic Dr</t>
  </si>
  <si>
    <t>Carlisle Elementary School</t>
  </si>
  <si>
    <t>6525 Old Orchard Dr</t>
  </si>
  <si>
    <t>Carpenter Middle School</t>
  </si>
  <si>
    <t>3905 Rainier Rd</t>
  </si>
  <si>
    <t>Aldridge Elementary School</t>
  </si>
  <si>
    <t>720 Pleasant Valley Ln</t>
  </si>
  <si>
    <t>Barron Elementary School</t>
  </si>
  <si>
    <t>3300 Avenue P</t>
  </si>
  <si>
    <t>Beverly Elementary</t>
  </si>
  <si>
    <t>715 Duchess Dr</t>
  </si>
  <si>
    <t>Barksdale Elementary Sch</t>
  </si>
  <si>
    <t>2424 Midway Rd</t>
  </si>
  <si>
    <t>Clark High School</t>
  </si>
  <si>
    <t>523 Spring Creek Pkwy</t>
  </si>
  <si>
    <t>Bettye Haun Elementary School</t>
  </si>
  <si>
    <t>4500 Quincy Ln</t>
  </si>
  <si>
    <t>Beaty Early Childhood Center</t>
  </si>
  <si>
    <t>1717 Nevada Dr</t>
  </si>
  <si>
    <t>Boggess Elementary School</t>
  </si>
  <si>
    <t>225 Glen Ridge Dr</t>
  </si>
  <si>
    <t>Point Isabel Administration Building</t>
  </si>
  <si>
    <t>Garriga Elementary School</t>
  </si>
  <si>
    <t>200 W Adams</t>
  </si>
  <si>
    <t>Port Isabel Jr High School</t>
  </si>
  <si>
    <t>17001 Hwy 100</t>
  </si>
  <si>
    <t>Derry Elementary School</t>
  </si>
  <si>
    <t>1702 2nd St</t>
  </si>
  <si>
    <t>Port Isabel High School</t>
  </si>
  <si>
    <t>18001 Hwy 100</t>
  </si>
  <si>
    <t>Football Stadium Fieldhouse</t>
  </si>
  <si>
    <t>402 West Bailey Street</t>
  </si>
  <si>
    <t>220  West Bailey Street</t>
  </si>
  <si>
    <t>Softballbaseball Stadium Fieldhouse</t>
  </si>
  <si>
    <t>300-C West Bailey Street</t>
  </si>
  <si>
    <t>New High School Building</t>
  </si>
  <si>
    <t>500 West Bailey Street</t>
  </si>
  <si>
    <t>Ponder Elementary School</t>
  </si>
  <si>
    <t>401 W Bailey Street</t>
  </si>
  <si>
    <t>Ponder High School</t>
  </si>
  <si>
    <t>300 W Bailey Street</t>
  </si>
  <si>
    <t>Ponder Junior High School</t>
  </si>
  <si>
    <t>501 Shaffner St</t>
  </si>
  <si>
    <t>Ponder Isd Administration Building</t>
  </si>
  <si>
    <t>Poolville Junior High</t>
  </si>
  <si>
    <t>Poolville High School</t>
  </si>
  <si>
    <t>1001 Lone Star Rd</t>
  </si>
  <si>
    <t>Poolville Elementary</t>
  </si>
  <si>
    <t>Poteet Transportation</t>
  </si>
  <si>
    <t>8000 N State Highway 16</t>
  </si>
  <si>
    <t>Poteet Administration Building</t>
  </si>
  <si>
    <t>Poteet Maintenance</t>
  </si>
  <si>
    <t>Poteet High School</t>
  </si>
  <si>
    <t>1020 Fm 1470</t>
  </si>
  <si>
    <t>Poteet Elementary School</t>
  </si>
  <si>
    <t>Poteet Intermediate School</t>
  </si>
  <si>
    <t>838 School Dr</t>
  </si>
  <si>
    <t>Poteet Jr High School</t>
  </si>
  <si>
    <t>1000 Fm 1470</t>
  </si>
  <si>
    <t>Folsom Elementary</t>
  </si>
  <si>
    <t>800 Somerville Dr</t>
  </si>
  <si>
    <t>800 Copper Canyon Dr</t>
  </si>
  <si>
    <t>Reynolds Middle School</t>
  </si>
  <si>
    <t>700 N Coleman St</t>
  </si>
  <si>
    <t>Light Farms Elementary School</t>
  </si>
  <si>
    <t>1100 Cypress Creek Way</t>
  </si>
  <si>
    <t>551 S Bluestem Dr</t>
  </si>
  <si>
    <t>John A. Baker Elementary School</t>
  </si>
  <si>
    <t>3125 Bluewood Dr</t>
  </si>
  <si>
    <t>Lorene Rogers Middle School</t>
  </si>
  <si>
    <t>1001 S Coit</t>
  </si>
  <si>
    <t>Stuber Elementary School</t>
  </si>
  <si>
    <t>721 Village Park Ln</t>
  </si>
  <si>
    <t>Cockrell Elementary</t>
  </si>
  <si>
    <t>1075 Escalante Trail</t>
  </si>
  <si>
    <t>3080 Fishtrap Rd</t>
  </si>
  <si>
    <t>Judy Rucker Elementary</t>
  </si>
  <si>
    <t>402 S Craig Rd</t>
  </si>
  <si>
    <t>Rock  Hill Hs</t>
  </si>
  <si>
    <t>16061 Coit Rd</t>
  </si>
  <si>
    <t>1551 Prestwick Hollow Dr</t>
  </si>
  <si>
    <t>14441 Hillcrest Rd</t>
  </si>
  <si>
    <t>Boyer Elementary School</t>
  </si>
  <si>
    <t>1616 Montgomery Ln</t>
  </si>
  <si>
    <t>Spradley Elementary School</t>
  </si>
  <si>
    <t>11411 Leona St</t>
  </si>
  <si>
    <t>Hall Elementary School</t>
  </si>
  <si>
    <t>1001 Star Meadow Drive</t>
  </si>
  <si>
    <t>Prosper Isd - Natatorium</t>
  </si>
  <si>
    <t>Prosper Support Services Facility</t>
  </si>
  <si>
    <t>605 E. Seventh St.</t>
  </si>
  <si>
    <t>Prosper Isd Agriculture Faciltiy</t>
  </si>
  <si>
    <t>Prosper Isd - Stadium</t>
  </si>
  <si>
    <t>Prosper Isd Central Administration</t>
  </si>
  <si>
    <t>Prosper Isd Field House</t>
  </si>
  <si>
    <t>605 East 7th Street</t>
  </si>
  <si>
    <t>Bryant Elementary</t>
  </si>
  <si>
    <t>Reeves Elementary</t>
  </si>
  <si>
    <t>2501 Auburn Hills Pkwy</t>
  </si>
  <si>
    <t>Prosper High School</t>
  </si>
  <si>
    <t>301 Eagle Dr</t>
  </si>
  <si>
    <t>Elementary #16</t>
  </si>
  <si>
    <t>1300 Marigold Lane</t>
  </si>
  <si>
    <t>Prosper Isd Early Childhood Center</t>
  </si>
  <si>
    <t>450 N Lukenbach Drive</t>
  </si>
  <si>
    <t>Elementary # 17</t>
  </si>
  <si>
    <t>1000 Prosper Lane</t>
  </si>
  <si>
    <t>A E Butler Intermediate School</t>
  </si>
  <si>
    <t>410 Clardy Drive</t>
  </si>
  <si>
    <t>D C Cannon Elementary School</t>
  </si>
  <si>
    <t>315 South Business 34</t>
  </si>
  <si>
    <t>Ford High School</t>
  </si>
  <si>
    <t>10064 Business Highway 34 South</t>
  </si>
  <si>
    <t>Thompson Middle School</t>
  </si>
  <si>
    <t>423 Panther Path</t>
  </si>
  <si>
    <t>Quinlan Alternative Learning Center</t>
  </si>
  <si>
    <t>425 Panther Path</t>
  </si>
  <si>
    <t>Quinlan Adminstration Building</t>
  </si>
  <si>
    <t>301 E. Main Street</t>
  </si>
  <si>
    <t>Houston T-Stem And Early College High School</t>
  </si>
  <si>
    <t>2950 Broadway St</t>
  </si>
  <si>
    <t>2950 Broadway</t>
  </si>
  <si>
    <t>Houston Stem And Ec Middle School</t>
  </si>
  <si>
    <t>Ry Stem Scholars Academy ( Brownsville K-8)</t>
  </si>
  <si>
    <t>2255 North Coria</t>
  </si>
  <si>
    <t>Esc 18  Austin Office  Texas Center For Educator Excellence</t>
  </si>
  <si>
    <t>Aransas Pass Indep School Dist</t>
  </si>
  <si>
    <t>2300 Mcmullen Lane, Suite 600</t>
  </si>
  <si>
    <t>Aransas Pass</t>
  </si>
  <si>
    <t>Odem-Edroy Independent School District</t>
  </si>
  <si>
    <t>1 Owl Square</t>
  </si>
  <si>
    <t>Odem</t>
  </si>
  <si>
    <t>Kingsville Independent School District</t>
  </si>
  <si>
    <t>207 N 3rd St</t>
  </si>
  <si>
    <t>Corpus Christi Indep Sch Dist</t>
  </si>
  <si>
    <t>801 Leopard St, Po Box 110</t>
  </si>
  <si>
    <t>Agua Dulce Indep School Dist</t>
  </si>
  <si>
    <t>P. O. Box 250</t>
  </si>
  <si>
    <t>Agua Dulce</t>
  </si>
  <si>
    <t>Gregory-Portland Ind Sch Dist</t>
  </si>
  <si>
    <t>Pettus Indep School District</t>
  </si>
  <si>
    <t>500 N May St</t>
  </si>
  <si>
    <t>Pettus</t>
  </si>
  <si>
    <t>Ben Bolt-Palito Blanco I S D</t>
  </si>
  <si>
    <t>Ricardo Indepependent School District</t>
  </si>
  <si>
    <t>Flour Bluff Indep School Dist</t>
  </si>
  <si>
    <t>2505 Waldron Rd</t>
  </si>
  <si>
    <t>West Oso Indep School District</t>
  </si>
  <si>
    <t>Bank Rejected</t>
  </si>
  <si>
    <t>Kenedy County Common School District</t>
  </si>
  <si>
    <t>150 E La Parra St</t>
  </si>
  <si>
    <t>Sarita</t>
  </si>
  <si>
    <t>Kenedy County</t>
  </si>
  <si>
    <t>Santa Gertrudis Indep Sch Dist</t>
  </si>
  <si>
    <t>Hwy 141 King Ranch</t>
  </si>
  <si>
    <t>Premont Indep School District</t>
  </si>
  <si>
    <t>439 Sw 4th Street</t>
  </si>
  <si>
    <t>Premont</t>
  </si>
  <si>
    <t>Banquete Indep School District</t>
  </si>
  <si>
    <t>4339 4th St</t>
  </si>
  <si>
    <t>Banquete</t>
  </si>
  <si>
    <t>Tuloso-Midway Indepependent School District</t>
  </si>
  <si>
    <t>9760 La Branch Dr</t>
  </si>
  <si>
    <t>Bishop Consolidated Independent School District</t>
  </si>
  <si>
    <t>719 E 6th St</t>
  </si>
  <si>
    <t>Bishop</t>
  </si>
  <si>
    <t>Seashore Charter Schools</t>
  </si>
  <si>
    <t>Port Aransas School District</t>
  </si>
  <si>
    <t>100 Station Street</t>
  </si>
  <si>
    <t>Port Aransas</t>
  </si>
  <si>
    <t>La Gloria Indep School Dist</t>
  </si>
  <si>
    <t>182 East County Road 401</t>
  </si>
  <si>
    <t>Three Rivers School District</t>
  </si>
  <si>
    <t>Three Rivers</t>
  </si>
  <si>
    <t>Ingleside Isd</t>
  </si>
  <si>
    <t>2664 San Angelo, Po Box 1320</t>
  </si>
  <si>
    <t>Ingleside</t>
  </si>
  <si>
    <t>Robstown Indep School District</t>
  </si>
  <si>
    <t>801 N 1st St</t>
  </si>
  <si>
    <t>Robstown</t>
  </si>
  <si>
    <t>Sinton Independent School District</t>
  </si>
  <si>
    <t>322 S Archer St</t>
  </si>
  <si>
    <t>Orange Grove Indep School Dist</t>
  </si>
  <si>
    <t>504 Dibrell St</t>
  </si>
  <si>
    <t>Taft Indep School District</t>
  </si>
  <si>
    <t>400 College St, Po Box 628</t>
  </si>
  <si>
    <t>Mcmullen Co Indep School Dist</t>
  </si>
  <si>
    <t>P.O. Box 359</t>
  </si>
  <si>
    <t>901 River Street</t>
  </si>
  <si>
    <t>Tilden</t>
  </si>
  <si>
    <t>Mcmullen</t>
  </si>
  <si>
    <t>St Mary'S Academy Charter School</t>
  </si>
  <si>
    <t>410 North Tyler Street</t>
  </si>
  <si>
    <t>San Diego Indep School Dist</t>
  </si>
  <si>
    <t>609 Labbe Ave</t>
  </si>
  <si>
    <t>San Diego</t>
  </si>
  <si>
    <t>Alice Indep School District</t>
  </si>
  <si>
    <t># 2 Coyote Trail</t>
  </si>
  <si>
    <t>Alice</t>
  </si>
  <si>
    <t>Mathis Indep School District</t>
  </si>
  <si>
    <t>602 E San Patricio Ave</t>
  </si>
  <si>
    <t>Mathis</t>
  </si>
  <si>
    <t>Education Service Center - Region 2</t>
  </si>
  <si>
    <t>209 N. Water St</t>
  </si>
  <si>
    <t>Freer Indep School District</t>
  </si>
  <si>
    <t>905 S Norton</t>
  </si>
  <si>
    <t>George West School District</t>
  </si>
  <si>
    <t>913 Houston</t>
  </si>
  <si>
    <t>George West</t>
  </si>
  <si>
    <t>London Indep School District</t>
  </si>
  <si>
    <t>1306 Fm 43</t>
  </si>
  <si>
    <t>Skidmore-Tynan School District</t>
  </si>
  <si>
    <t>224 W. Main</t>
  </si>
  <si>
    <t>Aransas County Indep Sch Dist</t>
  </si>
  <si>
    <t>Rockport</t>
  </si>
  <si>
    <t>Aransas</t>
  </si>
  <si>
    <t>Dr. M. L.  Garza-Gonzalez Charter School</t>
  </si>
  <si>
    <t>4129 Greenwood</t>
  </si>
  <si>
    <t>Benavides Indep Sch District</t>
  </si>
  <si>
    <t>106 W School St, Po Drawer P</t>
  </si>
  <si>
    <t>Benavides</t>
  </si>
  <si>
    <t>Pawnee Independent School District</t>
  </si>
  <si>
    <t>6229 Fm 798</t>
  </si>
  <si>
    <t>Pawnee</t>
  </si>
  <si>
    <t>Region 4 Administration Facility</t>
  </si>
  <si>
    <t>7145 West Tidwell Rd</t>
  </si>
  <si>
    <t>Vista Academy Of Jasper</t>
  </si>
  <si>
    <t>1501 South Wheeler</t>
  </si>
  <si>
    <t>Premier High School Of Del Rio</t>
  </si>
  <si>
    <t>1530 Hwy 90 East</t>
  </si>
  <si>
    <t>Premier High School Of Fort Worth</t>
  </si>
  <si>
    <t>6411 Camp Bowie #B</t>
  </si>
  <si>
    <t>Forthworth</t>
  </si>
  <si>
    <t>Premier High School Of Waco</t>
  </si>
  <si>
    <t>4720 N. 19th St</t>
  </si>
  <si>
    <t>Premier High School Of Irving South</t>
  </si>
  <si>
    <t>1801 Shady Grove Rd</t>
  </si>
  <si>
    <t>Quest Collegiate Academy -Mcallen</t>
  </si>
  <si>
    <t>2400 Daffodil Ave</t>
  </si>
  <si>
    <t>Mc Allen</t>
  </si>
  <si>
    <t>Founders Classical Academy Of Frisco</t>
  </si>
  <si>
    <t>10710 Frisco St</t>
  </si>
  <si>
    <t>Vista Academy Of Beaumont</t>
  </si>
  <si>
    <t>10255 Eastex Freeway</t>
  </si>
  <si>
    <t>Foundation School Of Autism</t>
  </si>
  <si>
    <t>2235 Thousand Oaks Suite 130</t>
  </si>
  <si>
    <t>Premier High School Of Tyler</t>
  </si>
  <si>
    <t>1106 N. Glenwood Blvd</t>
  </si>
  <si>
    <t>Corinth Classical Academy</t>
  </si>
  <si>
    <t>3600 Meadowview Dr</t>
  </si>
  <si>
    <t>Premier High School Of Amarillo</t>
  </si>
  <si>
    <t>3242 Hobbs St Suite F</t>
  </si>
  <si>
    <t>Ischool High Of The Woodlands At Montgomery</t>
  </si>
  <si>
    <t>Premier High School Of El Paso Eastpointe - East</t>
  </si>
  <si>
    <t>1231 Lee Trevino</t>
  </si>
  <si>
    <t>Premier High School Of San Antonio Windcrest- East</t>
  </si>
  <si>
    <t>4941 Walzem Rd</t>
  </si>
  <si>
    <t>Eastex-Jensen Classical Academy</t>
  </si>
  <si>
    <t>6915 Curry Rd</t>
  </si>
  <si>
    <t>Taylor County</t>
  </si>
  <si>
    <t>Premier High School Of San Juan</t>
  </si>
  <si>
    <t>1202 East Business Hwy 83</t>
  </si>
  <si>
    <t>San Juan</t>
  </si>
  <si>
    <t>Premier High School Of Abilene</t>
  </si>
  <si>
    <t>P.O. Box 292730, 3161 South 23rd St</t>
  </si>
  <si>
    <t>Abilene</t>
  </si>
  <si>
    <t>Ischool High At University Park</t>
  </si>
  <si>
    <t>20515 Tomball Parkway</t>
  </si>
  <si>
    <t>Premier High School Of Huntsville</t>
  </si>
  <si>
    <t>Huntsville</t>
  </si>
  <si>
    <t>Premier High School Of Midland</t>
  </si>
  <si>
    <t>4320 W Illinois Ave</t>
  </si>
  <si>
    <t>Quest Collegiate Academy Of Crockett</t>
  </si>
  <si>
    <t>1303 E Houston Ave</t>
  </si>
  <si>
    <t>Stem Academy - Lewisville</t>
  </si>
  <si>
    <t>650 Bennett Lane</t>
  </si>
  <si>
    <t>Founders Classical Academy Of Mesquite</t>
  </si>
  <si>
    <t>790 Windbell Cir</t>
  </si>
  <si>
    <t>Vista Academy Of The Woodlands</t>
  </si>
  <si>
    <t>6565 Research Forest Dr</t>
  </si>
  <si>
    <t>The Woodlands</t>
  </si>
  <si>
    <t>Premier High School Of San Antonio Ingram - West</t>
  </si>
  <si>
    <t>6218 Nw Loop 410</t>
  </si>
  <si>
    <t>Quest Middle School Of Coppell</t>
  </si>
  <si>
    <t>1615 West Belt Line Road</t>
  </si>
  <si>
    <t>Vista Academy Of Austin -Mueller</t>
  </si>
  <si>
    <t>1504 E 51st St</t>
  </si>
  <si>
    <t>Bldg E</t>
  </si>
  <si>
    <t>Founders Classical Academy</t>
  </si>
  <si>
    <t>1301 Waters Ridge Dr</t>
  </si>
  <si>
    <t>Premier High School Of Brownsville</t>
  </si>
  <si>
    <t>955 Paredes Line Road</t>
  </si>
  <si>
    <t>Premier High School Of Laredo</t>
  </si>
  <si>
    <t>2201 Chihuahua St</t>
  </si>
  <si>
    <t>Premier High School-Austin Wells Branch</t>
  </si>
  <si>
    <t>1835-A Kramer Lane Suite 600</t>
  </si>
  <si>
    <t>Mainland Preparatory Academy</t>
  </si>
  <si>
    <t>319 Newman Rd</t>
  </si>
  <si>
    <t>12512 Walters Rd</t>
  </si>
  <si>
    <t>Vista Academy Of Pasadena</t>
  </si>
  <si>
    <t>6109 Fairmont Parkway</t>
  </si>
  <si>
    <t>Premier High School Of New Braunfels</t>
  </si>
  <si>
    <t>1928 South Seguin Ave. (Fm 725), Ste 100a</t>
  </si>
  <si>
    <t>Vista Academy Of Garland</t>
  </si>
  <si>
    <t>3024 Anita Drive</t>
  </si>
  <si>
    <t>Premier High School Of Texarkana</t>
  </si>
  <si>
    <t>3448 Summerhill Rd</t>
  </si>
  <si>
    <t>Premier High School Of Edinburg (Career &amp; Technical Ed )</t>
  </si>
  <si>
    <t>4701 S Sugar Rd</t>
  </si>
  <si>
    <t>Hildago</t>
  </si>
  <si>
    <t>Premier High School Of Weslaco</t>
  </si>
  <si>
    <t>2419 N. Vo-Tech Dr</t>
  </si>
  <si>
    <t>Premier High School Of Granbury</t>
  </si>
  <si>
    <t>919 E Hwy 377 Suite 1</t>
  </si>
  <si>
    <t>Premier High School Of Comanche Early</t>
  </si>
  <si>
    <t>Dublin</t>
  </si>
  <si>
    <t>Clay Classical Academy</t>
  </si>
  <si>
    <t>3303 Potter'S House Way</t>
  </si>
  <si>
    <t>Premier High School Of Palmview</t>
  </si>
  <si>
    <t>406 West Veterans Boulevard</t>
  </si>
  <si>
    <t>Premier High School Of San Angelo</t>
  </si>
  <si>
    <t>4102 Sunset Dr</t>
  </si>
  <si>
    <t>San Angelo</t>
  </si>
  <si>
    <t>Premier High School Of Lubbock</t>
  </si>
  <si>
    <t>2002 West Loop 289 Suite 121</t>
  </si>
  <si>
    <t>Premier High School Of El Paso Mesa</t>
  </si>
  <si>
    <t>1035 Belvidere Suite 116</t>
  </si>
  <si>
    <t>Coppell Classical Academy</t>
  </si>
  <si>
    <t>140 S Heartz Rd</t>
  </si>
  <si>
    <t>Founders Classical Of Leander</t>
  </si>
  <si>
    <t>1303 Leander St</t>
  </si>
  <si>
    <t>Denton Classical Academy</t>
  </si>
  <si>
    <t>Premier High School Of Dayton</t>
  </si>
  <si>
    <t>1709 County Road 611</t>
  </si>
  <si>
    <t>Vista Academy Of Humble</t>
  </si>
  <si>
    <t>901 Wilson Rd</t>
  </si>
  <si>
    <t>Premier High School Of Pflugerville</t>
  </si>
  <si>
    <t>616 Fm 685</t>
  </si>
  <si>
    <t>Premier High School Of Mission</t>
  </si>
  <si>
    <t>1203 St Claire Blvd</t>
  </si>
  <si>
    <t>Classical Academy Permian Basin</t>
  </si>
  <si>
    <t>4320 W Illinois Ave Ste A</t>
  </si>
  <si>
    <t>Premier Hs Of North Houston</t>
  </si>
  <si>
    <t>14314 Walters Rd</t>
  </si>
  <si>
    <t>I School High Of Lewisville</t>
  </si>
  <si>
    <t>1800 Lakeway Drive</t>
  </si>
  <si>
    <t>Tyler Classical Academy</t>
  </si>
  <si>
    <t>3405 E Grande Blvd</t>
  </si>
  <si>
    <t>Vista Academy Of Huntsville</t>
  </si>
  <si>
    <t>Founders Classical Academy- Carrollton</t>
  </si>
  <si>
    <t>2400 North Josey Lane</t>
  </si>
  <si>
    <t>Vista Academy Of Willis</t>
  </si>
  <si>
    <t>202 Thomason Street</t>
  </si>
  <si>
    <t>Premier High School Of Arlington</t>
  </si>
  <si>
    <t>1111 Digital Drive</t>
  </si>
  <si>
    <t>El Paso Classical Academy</t>
  </si>
  <si>
    <t>8960 Escobar Dr</t>
  </si>
  <si>
    <t>El Paso,</t>
  </si>
  <si>
    <t>Founders Classical Academy Of Schertz</t>
  </si>
  <si>
    <t>8453 E Fm 1518 N</t>
  </si>
  <si>
    <t>Amarillo Collegiate Academy</t>
  </si>
  <si>
    <t>6000 South Georgia St</t>
  </si>
  <si>
    <t>Founders Classical Academy Of Flower Mound</t>
  </si>
  <si>
    <t>Premier High School Of Austin</t>
  </si>
  <si>
    <t>1701 West Ben White</t>
  </si>
  <si>
    <t>Founders Classical Academy Of Lewisville</t>
  </si>
  <si>
    <t>1010 Bellaire Blvd</t>
  </si>
  <si>
    <t>Responsive Education Administration Facility</t>
  </si>
  <si>
    <t>1301 Waters Ridge</t>
  </si>
  <si>
    <t>Rio Vista High School</t>
  </si>
  <si>
    <t>Rio Vista Middle School</t>
  </si>
  <si>
    <t>300 E Capps St</t>
  </si>
  <si>
    <t>Rio Vista Elementary School</t>
  </si>
  <si>
    <t>501 S Cleburne Whitney Rd</t>
  </si>
  <si>
    <t>Rio Vista Technology Center</t>
  </si>
  <si>
    <t>200 Capps</t>
  </si>
  <si>
    <t>100 E. Capps St</t>
  </si>
  <si>
    <t>P.O. Box 369</t>
  </si>
  <si>
    <t>San Augustine Elem School</t>
  </si>
  <si>
    <t>101 Milam St</t>
  </si>
  <si>
    <t>San Augustine High School</t>
  </si>
  <si>
    <t>702 N.. Clark Street</t>
  </si>
  <si>
    <t>San Augustine Isd-Noc</t>
  </si>
  <si>
    <t>509 North Clark Street</t>
  </si>
  <si>
    <t>1002 Barrett Street</t>
  </si>
  <si>
    <t>Irene C Cardwell Elementary</t>
  </si>
  <si>
    <t>1009 Avenue J</t>
  </si>
  <si>
    <t>North Heights Elem School</t>
  </si>
  <si>
    <t>2003 N Main St</t>
  </si>
  <si>
    <t>Blended Academy</t>
  </si>
  <si>
    <t>Garfield Elementary School</t>
  </si>
  <si>
    <t>300 W Martin St</t>
  </si>
  <si>
    <t>San Felipe Middle School</t>
  </si>
  <si>
    <t>1207 W Garza St</t>
  </si>
  <si>
    <t>Del Rio Middle 7th Grade Campus</t>
  </si>
  <si>
    <t>720 Raymond Lozano  Blvd</t>
  </si>
  <si>
    <t>Del Rio Middle School</t>
  </si>
  <si>
    <t>720  Raymon Lozano Blvd</t>
  </si>
  <si>
    <t>Ruben Chavira Elementary School</t>
  </si>
  <si>
    <t>2253 Us Hwy 277 S</t>
  </si>
  <si>
    <t>Buena Vista Elementary School</t>
  </si>
  <si>
    <t>100 Echo Valley Dr</t>
  </si>
  <si>
    <t>Del Rio Early College Hs</t>
  </si>
  <si>
    <t>100 Memorial Dr</t>
  </si>
  <si>
    <t>Dr. Fermin Calderon Elem School</t>
  </si>
  <si>
    <t>1900 W Highway 90</t>
  </si>
  <si>
    <t>Del Rio High School</t>
  </si>
  <si>
    <t>Dr Lonnie Green Jr Elementary</t>
  </si>
  <si>
    <t>905 Cantu St</t>
  </si>
  <si>
    <t>301 Waters Ave</t>
  </si>
  <si>
    <t>Roberto Bobby Barrera Elementary School Stem Magnet</t>
  </si>
  <si>
    <t>Laughlin Afb</t>
  </si>
  <si>
    <t>Ceniza Hills Elementary School</t>
  </si>
  <si>
    <t>100 Ceniza Hills Cir</t>
  </si>
  <si>
    <t>Noc - Sfrcisd</t>
  </si>
  <si>
    <t>900 Cantu Street</t>
  </si>
  <si>
    <t>Cardwell Warehouse</t>
  </si>
  <si>
    <t>800 W 15th St</t>
  </si>
  <si>
    <t>San Saba Middle School</t>
  </si>
  <si>
    <t>101 S. 10th Street</t>
  </si>
  <si>
    <t>San Saba High School</t>
  </si>
  <si>
    <t>104 S. 8th Street</t>
  </si>
  <si>
    <t>San Saba Elementary School</t>
  </si>
  <si>
    <t>607 West Story</t>
  </si>
  <si>
    <t>San Saba Bus Barn</t>
  </si>
  <si>
    <t>304 S. High Street</t>
  </si>
  <si>
    <t>Admin Office San Saba Isd</t>
  </si>
  <si>
    <t>808 West Wallace</t>
  </si>
  <si>
    <t>San Saba Maintenance Facility</t>
  </si>
  <si>
    <t>300 East Dry Street</t>
  </si>
  <si>
    <t>Santa Anna High School</t>
  </si>
  <si>
    <t>701 Bowie Street</t>
  </si>
  <si>
    <t>Santa Anna Elementary School</t>
  </si>
  <si>
    <t>100 South Jefferson</t>
  </si>
  <si>
    <t>Santa Anna Isd - Administration Building</t>
  </si>
  <si>
    <t>Santa Maria Academic Academy-Options Campus (6-12)</t>
  </si>
  <si>
    <t>11224 Military Highway</t>
  </si>
  <si>
    <t>Santa Maria Jjaep</t>
  </si>
  <si>
    <t>Santa Maria Junior High</t>
  </si>
  <si>
    <t>11119 Military Highway</t>
  </si>
  <si>
    <t>Santa Maria Daep</t>
  </si>
  <si>
    <t>811 E. Pike</t>
  </si>
  <si>
    <t>Santa Maria High School</t>
  </si>
  <si>
    <t>Santa Maria Middle School</t>
  </si>
  <si>
    <t>11142 Military Highway</t>
  </si>
  <si>
    <t>Tony Gonzalez Elementary</t>
  </si>
  <si>
    <t>11142 Military Rd</t>
  </si>
  <si>
    <t>Santa Maria Indep School Dist Admin Building</t>
  </si>
  <si>
    <t>Off Military Highway 281</t>
  </si>
  <si>
    <t>Rose Garden Elementary School</t>
  </si>
  <si>
    <t>10414 E Fm 1518</t>
  </si>
  <si>
    <t>Watts Elementary School</t>
  </si>
  <si>
    <t>100 Deer Meadow</t>
  </si>
  <si>
    <t>Barbara Charline Jordan Intermediate School</t>
  </si>
  <si>
    <t>515 Thistle Creek Dr</t>
  </si>
  <si>
    <t>Schlather Intermediate School</t>
  </si>
  <si>
    <t>230 Elaine S Schlather Pkwy</t>
  </si>
  <si>
    <t>Dobie Intermediate School</t>
  </si>
  <si>
    <t>395 W Borgfeld Rd</t>
  </si>
  <si>
    <t>John Sippel Elementary School</t>
  </si>
  <si>
    <t>420 Fairlawn Ave.</t>
  </si>
  <si>
    <t>Schertz Elementary School</t>
  </si>
  <si>
    <t>701 Curtiss Ave</t>
  </si>
  <si>
    <t>204 Wright Ave</t>
  </si>
  <si>
    <t>1694 Green Valley Road</t>
  </si>
  <si>
    <t>Norma Paschal Elementary School</t>
  </si>
  <si>
    <t>590 Savannah Drive</t>
  </si>
  <si>
    <t>Samuel Clemens High School</t>
  </si>
  <si>
    <t>1001 Elbel Rd</t>
  </si>
  <si>
    <t>Ray D Corbett Junior High School</t>
  </si>
  <si>
    <t>12000 Ray Corbett Dr</t>
  </si>
  <si>
    <t>Laura Ingalls Wilder Intermediate School</t>
  </si>
  <si>
    <t>806 Savannah Dr</t>
  </si>
  <si>
    <t>Wiederstein Elementary School</t>
  </si>
  <si>
    <t>171 Borgfeld Road</t>
  </si>
  <si>
    <t>Scuc Isd Network Operations Center</t>
  </si>
  <si>
    <t>Byron P.Steele High School</t>
  </si>
  <si>
    <t>1300 Fm 1103</t>
  </si>
  <si>
    <t>Guadalupe County</t>
  </si>
  <si>
    <t>Discipline Alternative School At Saegert</t>
  </si>
  <si>
    <t>118 N Bowie St</t>
  </si>
  <si>
    <t>Guadalupe County Juvinille Detention Center</t>
  </si>
  <si>
    <t>2611 N Guadulupe St</t>
  </si>
  <si>
    <t>Jefferson Avenue Elem School</t>
  </si>
  <si>
    <t>215 Short Ave</t>
  </si>
  <si>
    <t>Briesemeister Middle School</t>
  </si>
  <si>
    <t>1616 W Court St</t>
  </si>
  <si>
    <t>1567 W Kingsbury</t>
  </si>
  <si>
    <t>Mcqueeney Elementary School</t>
  </si>
  <si>
    <t>8860 Fm 725</t>
  </si>
  <si>
    <t>Mcqueeney</t>
  </si>
  <si>
    <t>1315 E Cedar</t>
  </si>
  <si>
    <t>Weinert Elementary School</t>
  </si>
  <si>
    <t>1112 N Bruns St</t>
  </si>
  <si>
    <t>Koennecke Elementary School</t>
  </si>
  <si>
    <t>1441 Joe Carrillo St</t>
  </si>
  <si>
    <t>Patlan Elementary School</t>
  </si>
  <si>
    <t>2501 Breustedt St</t>
  </si>
  <si>
    <t>Ball Early Childhood Center</t>
  </si>
  <si>
    <t>812 Shannon Ave</t>
  </si>
  <si>
    <t>Vogel Elementary School</t>
  </si>
  <si>
    <t>16121 Fm 725</t>
  </si>
  <si>
    <t>Jim Barnes Middle School</t>
  </si>
  <si>
    <t>1539 Joe Carrillo St</t>
  </si>
  <si>
    <t>Mercer &amp; Blumberg Learning Center</t>
  </si>
  <si>
    <t>Lizzie Burges Alternative</t>
  </si>
  <si>
    <t>225 North Saunders</t>
  </si>
  <si>
    <t>Seguin Isd Transportation</t>
  </si>
  <si>
    <t>1005 E Seidemann St.</t>
  </si>
  <si>
    <t>Seguin Isd - Data Center</t>
  </si>
  <si>
    <t>1221 E Kingsbury</t>
  </si>
  <si>
    <t>New Sheldon High School</t>
  </si>
  <si>
    <t>Michael R. Null Middle School</t>
  </si>
  <si>
    <t>12117 Garrett Rd</t>
  </si>
  <si>
    <t>High Point East</t>
  </si>
  <si>
    <t>8003 E Sam Houston Pkwy</t>
  </si>
  <si>
    <t>Cravens Early Childhood Academy</t>
  </si>
  <si>
    <t>13210 Tidwell</t>
  </si>
  <si>
    <t>Garrett Elementary</t>
  </si>
  <si>
    <t>12017 Garrett Rd</t>
  </si>
  <si>
    <t>Royalwood Elementary School</t>
  </si>
  <si>
    <t>7715 Royalwood Dr</t>
  </si>
  <si>
    <t>Kase Academy</t>
  </si>
  <si>
    <t>17010 Beaumont Highway</t>
  </si>
  <si>
    <t>King Middle School</t>
  </si>
  <si>
    <t>8530 C E King Pkwy</t>
  </si>
  <si>
    <t>Sheldon Elementary School</t>
  </si>
  <si>
    <t>17203 Hall Shepperd Rd</t>
  </si>
  <si>
    <t>Monahan Elementary School</t>
  </si>
  <si>
    <t>8901 Deep Valley Dr</t>
  </si>
  <si>
    <t>H. M. Carroll Elementary</t>
  </si>
  <si>
    <t>10210 C. E. King Parkway</t>
  </si>
  <si>
    <t>Sheldon Early Childhood Academy</t>
  </si>
  <si>
    <t>17010 Beaumont Hwy</t>
  </si>
  <si>
    <t>Sheldon Lake Elementary</t>
  </si>
  <si>
    <t>King High School</t>
  </si>
  <si>
    <t>8540 C E King Pkwy</t>
  </si>
  <si>
    <t>Network Operations Center</t>
  </si>
  <si>
    <t>11411b C.E. King Pkwy</t>
  </si>
  <si>
    <t>Maintenance &amp; Transportation Cntr Bld</t>
  </si>
  <si>
    <t>13013 Garrett Road</t>
  </si>
  <si>
    <t>Percy Neblett Elementary School</t>
  </si>
  <si>
    <t>1505 Gallagher Road</t>
  </si>
  <si>
    <t>Henry W. Sory Elementary School</t>
  </si>
  <si>
    <t>120 South Binkley Park Drive</t>
  </si>
  <si>
    <t>86 Dyess St</t>
  </si>
  <si>
    <t>Fairview Elementary School</t>
  </si>
  <si>
    <t>501 W Taylor St</t>
  </si>
  <si>
    <t>Crutchfield Elementary School</t>
  </si>
  <si>
    <t>521 S Dewey Ave</t>
  </si>
  <si>
    <t>Piner Middle School</t>
  </si>
  <si>
    <t>Sherman Isd Middle School On Lamar</t>
  </si>
  <si>
    <t>2201 E Lamar Street</t>
  </si>
  <si>
    <t>Washington Elementary School</t>
  </si>
  <si>
    <t>815 S Travis St</t>
  </si>
  <si>
    <t>Sherman High School</t>
  </si>
  <si>
    <t>Sherman Isd Administration</t>
  </si>
  <si>
    <t>Bearcat Stadium</t>
  </si>
  <si>
    <t>402 N. Rusk</t>
  </si>
  <si>
    <t>608 N Lee St</t>
  </si>
  <si>
    <t>Fred Douglass Early Childhood Center</t>
  </si>
  <si>
    <t>505 E College St</t>
  </si>
  <si>
    <t>Dillingham Intermediate School</t>
  </si>
  <si>
    <t>1701 Gallagher Dr</t>
  </si>
  <si>
    <t>Wakefield Elementary School</t>
  </si>
  <si>
    <t>400 Sunset Blvd</t>
  </si>
  <si>
    <t>81 Vandenburg Dr</t>
  </si>
  <si>
    <t>Springtown Elementary</t>
  </si>
  <si>
    <t>416 E 3rd</t>
  </si>
  <si>
    <t>Springtown</t>
  </si>
  <si>
    <t>Goshen Creek Elementary</t>
  </si>
  <si>
    <t>401 S. Pojo Drive</t>
  </si>
  <si>
    <t>Springtown Middle School</t>
  </si>
  <si>
    <t>500 Po Jo Dr</t>
  </si>
  <si>
    <t>Springtown Intermediate</t>
  </si>
  <si>
    <t>300 Pojo Drive</t>
  </si>
  <si>
    <t>Springtown High School</t>
  </si>
  <si>
    <t>Springtown Administration</t>
  </si>
  <si>
    <t>301 East 5th</t>
  </si>
  <si>
    <t>Springtown Isd Technology</t>
  </si>
  <si>
    <t>310 E 5th Terrace</t>
  </si>
  <si>
    <t>780 W Washington</t>
  </si>
  <si>
    <t>Stephenville High School</t>
  </si>
  <si>
    <t>2650 W Overhill Dr</t>
  </si>
  <si>
    <t>Gilbert Intermediate School</t>
  </si>
  <si>
    <t>950 N Dale</t>
  </si>
  <si>
    <t>Chamberlin Elementary School</t>
  </si>
  <si>
    <t>1601 W Frey</t>
  </si>
  <si>
    <t>Hook Elementary</t>
  </si>
  <si>
    <t>1067 W Jones</t>
  </si>
  <si>
    <t>Henderson Junior High</t>
  </si>
  <si>
    <t>2798 W Frey</t>
  </si>
  <si>
    <t>Stephenville Isd Administration Building</t>
  </si>
  <si>
    <t>2655 W Overhill Dr</t>
  </si>
  <si>
    <t>Strawn School</t>
  </si>
  <si>
    <t>Po Box 428</t>
  </si>
  <si>
    <t>Tarkington Middle School</t>
  </si>
  <si>
    <t>2770 Fm  163</t>
  </si>
  <si>
    <t>Tarkington Primary School</t>
  </si>
  <si>
    <t>2770 Fm 163</t>
  </si>
  <si>
    <t>Tarkington High School</t>
  </si>
  <si>
    <t>Tarkington Intermediate</t>
  </si>
  <si>
    <t>Big Bend High School</t>
  </si>
  <si>
    <t>2281 Roadrunner Circle</t>
  </si>
  <si>
    <t>Terlingua Elementary School</t>
  </si>
  <si>
    <t>Sanderson Schools</t>
  </si>
  <si>
    <t>Terrell County School District Office</t>
  </si>
  <si>
    <t>Gilbert Willie Sr Elementary School</t>
  </si>
  <si>
    <t>1400 S Rockwall Ave</t>
  </si>
  <si>
    <t>Tisd Child And Adolescent School</t>
  </si>
  <si>
    <t>1200 E Brin St</t>
  </si>
  <si>
    <t>Dr. Bruce Wood Elementary School</t>
  </si>
  <si>
    <t>121 Poetry Rd</t>
  </si>
  <si>
    <t>Terrell Alternative Education Center  &amp; Phoenix School</t>
  </si>
  <si>
    <t>J W Long Elementary School</t>
  </si>
  <si>
    <t>300 Creekside Dr</t>
  </si>
  <si>
    <t>Terrell High School</t>
  </si>
  <si>
    <t>400 Poetry Rd</t>
  </si>
  <si>
    <t>Burnett Elementary School</t>
  </si>
  <si>
    <t>921 S Rockwall St</t>
  </si>
  <si>
    <t>Herman Furlough Middle School</t>
  </si>
  <si>
    <t>1351 Colquitt Road</t>
  </si>
  <si>
    <t>Terrell Isd - Stadium</t>
  </si>
  <si>
    <t>100 West Moore Avenue</t>
  </si>
  <si>
    <t>Terrell Isd Administrative Building</t>
  </si>
  <si>
    <t>700 N Catherine St</t>
  </si>
  <si>
    <t>Terrell Isd Maintenance</t>
  </si>
  <si>
    <t>300 East Grove</t>
  </si>
  <si>
    <t>Terrell Isd Excel Center</t>
  </si>
  <si>
    <t>1251 Colquitt Rd</t>
  </si>
  <si>
    <t>Terrell Isd - Network Operations Center</t>
  </si>
  <si>
    <t>Primary Noc</t>
  </si>
  <si>
    <t>410 Westlawn Dr</t>
  </si>
  <si>
    <t>Pine Street Data Center</t>
  </si>
  <si>
    <t>1915 Pine Street</t>
  </si>
  <si>
    <t>Springlake Park Kdgn Center</t>
  </si>
  <si>
    <t>4324 Ghio Fish Blvd</t>
  </si>
  <si>
    <t>Theron Jones Early Literacy Center</t>
  </si>
  <si>
    <t>2600 W 15th St</t>
  </si>
  <si>
    <t>Options</t>
  </si>
  <si>
    <t>Nash Elementary School</t>
  </si>
  <si>
    <t>100 Burton</t>
  </si>
  <si>
    <t>Nash</t>
  </si>
  <si>
    <t>401 W 25th St</t>
  </si>
  <si>
    <t>Dunbar Intermediate Center</t>
  </si>
  <si>
    <t>2315 W 10th St</t>
  </si>
  <si>
    <t>Texas High School</t>
  </si>
  <si>
    <t>4001 Summerhill Rd</t>
  </si>
  <si>
    <t>Eschool Prep</t>
  </si>
  <si>
    <t>4241 Summerhill Rd</t>
  </si>
  <si>
    <t>6335 Gibson Ln</t>
  </si>
  <si>
    <t>Westlawn Elementary School</t>
  </si>
  <si>
    <t>410 Westlawn Drive</t>
  </si>
  <si>
    <t>Wake Village Elementary School</t>
  </si>
  <si>
    <t>400 Wildcat Dr</t>
  </si>
  <si>
    <t>Wake Village</t>
  </si>
  <si>
    <t>Texas Middle School</t>
  </si>
  <si>
    <t>2100 College Drive</t>
  </si>
  <si>
    <t>Martha And Josh Morris Math And Engineering</t>
  </si>
  <si>
    <t>4826 University Park</t>
  </si>
  <si>
    <t>Tom Bean Middle School</t>
  </si>
  <si>
    <t>289 Franklin Rd</t>
  </si>
  <si>
    <t>Tom Bean High School</t>
  </si>
  <si>
    <t>Tom Bean Elementary School</t>
  </si>
  <si>
    <t>105 Eubanks</t>
  </si>
  <si>
    <t>Tom Bean Isd Administration</t>
  </si>
  <si>
    <t>Trenton High School</t>
  </si>
  <si>
    <t>500 Ballentine St</t>
  </si>
  <si>
    <t>Trenton Elementary School</t>
  </si>
  <si>
    <t>105 Witherspoon St</t>
  </si>
  <si>
    <t>Trenton Middle School</t>
  </si>
  <si>
    <t>2524 W Ledbetter Dr</t>
  </si>
  <si>
    <t>Tbp - Data Center</t>
  </si>
  <si>
    <t>Trinity Basin Preparatory Jefferson Campus</t>
  </si>
  <si>
    <t>Trinity Basin Preparatory 10th Street Campus</t>
  </si>
  <si>
    <t>831 W 10th St Suite B</t>
  </si>
  <si>
    <t>Trinity Basin Preparatory Ewing Campus</t>
  </si>
  <si>
    <t>808 N Ewing Ave</t>
  </si>
  <si>
    <t>Trinity Basin Preparatory Panola Campus</t>
  </si>
  <si>
    <t>Trinity Basin Preparatory Central Admin</t>
  </si>
  <si>
    <t>Trinity Basin Preparatory - Warehouse</t>
  </si>
  <si>
    <t>805 Avenue H East Suite 506</t>
  </si>
  <si>
    <t>Trinity Basin Preparatory Pafford Campus</t>
  </si>
  <si>
    <t>101 E Pafford St</t>
  </si>
  <si>
    <t>Valley View Middle School</t>
  </si>
  <si>
    <t>804 S Lee St</t>
  </si>
  <si>
    <t>Valley View High School</t>
  </si>
  <si>
    <t>802 S Lee St</t>
  </si>
  <si>
    <t>Valley View Elementary School</t>
  </si>
  <si>
    <t>712 S Lee St</t>
  </si>
  <si>
    <t>Vanguard Academy Elementary Ii</t>
  </si>
  <si>
    <t>901 S Athol</t>
  </si>
  <si>
    <t>Vanguard Academy</t>
  </si>
  <si>
    <t>1200 E Kelly Ave</t>
  </si>
  <si>
    <t>Mozart Secondary</t>
  </si>
  <si>
    <t>155 E Business 83</t>
  </si>
  <si>
    <t>Alamo</t>
  </si>
  <si>
    <t>Vanguard Mozart</t>
  </si>
  <si>
    <t>Vanguard Van Gogh</t>
  </si>
  <si>
    <t>1407 W. Moore Rd.</t>
  </si>
  <si>
    <t>Water Valley - San Angelo State School</t>
  </si>
  <si>
    <t>18000 Wildcat Drive</t>
  </si>
  <si>
    <t>Water Valley</t>
  </si>
  <si>
    <t>Water Valley School</t>
  </si>
  <si>
    <t>Weatherford Data Center</t>
  </si>
  <si>
    <t>910 Charges Street</t>
  </si>
  <si>
    <t>Bose Ikard Elementary</t>
  </si>
  <si>
    <t>100 Ikard Ln</t>
  </si>
  <si>
    <t>1015 Jameson St</t>
  </si>
  <si>
    <t>Curtis Elementary School</t>
  </si>
  <si>
    <t>501 W Russell St</t>
  </si>
  <si>
    <t>Hall Middle School</t>
  </si>
  <si>
    <t>1776 Texas Dr</t>
  </si>
  <si>
    <t>Bill Wright Elementary School</t>
  </si>
  <si>
    <t>1309 West Charles St</t>
  </si>
  <si>
    <t>Martin Elementary School</t>
  </si>
  <si>
    <t>719 N Oakridge Dr</t>
  </si>
  <si>
    <t>Weatherford High School</t>
  </si>
  <si>
    <t>2121 Bethel Rd</t>
  </si>
  <si>
    <t>Tison Middle School</t>
  </si>
  <si>
    <t>102 Meadow View Rd</t>
  </si>
  <si>
    <t>Juan N. Seguin Elementary</t>
  </si>
  <si>
    <t>499 E 8th Street</t>
  </si>
  <si>
    <t>Whs Baseballsoftball</t>
  </si>
  <si>
    <t>1100 Longhorn Drive</t>
  </si>
  <si>
    <t>Whitewright High School</t>
  </si>
  <si>
    <t>304 Echols Lane</t>
  </si>
  <si>
    <t>Whitewright Elementary School</t>
  </si>
  <si>
    <t>305 Highland Drive</t>
  </si>
  <si>
    <t>Whitewright Administration Building</t>
  </si>
  <si>
    <t>315-A Highland Drive</t>
  </si>
  <si>
    <t>Whitewright Middle School</t>
  </si>
  <si>
    <t>315 W Highland Dr</t>
  </si>
  <si>
    <t>Wills Point High School</t>
  </si>
  <si>
    <t>1800 West South Commerce</t>
  </si>
  <si>
    <t>Wills Point Middle School</t>
  </si>
  <si>
    <t>101 School St</t>
  </si>
  <si>
    <t>Earnest O. Woods Intermediate School</t>
  </si>
  <si>
    <t>307 Wingo Way</t>
  </si>
  <si>
    <t>Wills Point  Junior High</t>
  </si>
  <si>
    <t>200 Tiger Drive</t>
  </si>
  <si>
    <t>Wills Point Primary School</t>
  </si>
  <si>
    <t>447 Terrace Dr</t>
  </si>
  <si>
    <t>I.T. Department - Wills Points Isd</t>
  </si>
  <si>
    <t>Wills Point Isd Food Service</t>
  </si>
  <si>
    <t>823 Lillian</t>
  </si>
  <si>
    <t>Wills Point Isd Support Services</t>
  </si>
  <si>
    <t>1405 W South Commerce</t>
  </si>
  <si>
    <t>Wills Point Isd District Office</t>
  </si>
  <si>
    <t>338 West North Commerce</t>
  </si>
  <si>
    <t>Will Point</t>
  </si>
  <si>
    <t>Wills Point Isd Maintenance</t>
  </si>
  <si>
    <t>319 Tiger Drive</t>
  </si>
  <si>
    <t>1405 Ws Commerce St</t>
  </si>
  <si>
    <t>Wills Point Isd Transportation</t>
  </si>
  <si>
    <t>902 Wingo Way</t>
  </si>
  <si>
    <t>6311 Boulevard 26</t>
  </si>
  <si>
    <t>2550 Beckleymeade Ave Ste 150</t>
  </si>
  <si>
    <t>1661 Gateway Blvd</t>
  </si>
  <si>
    <t>3110 Skyway Cir S</t>
  </si>
  <si>
    <t>341 Bennett Ln</t>
  </si>
  <si>
    <t>2985 Sh 360 #160</t>
  </si>
  <si>
    <t>Winters Junior High School</t>
  </si>
  <si>
    <t>705 Rogers Street</t>
  </si>
  <si>
    <t>Wintersfairview Aepdaep</t>
  </si>
  <si>
    <t>2405 Faiview School Rd</t>
  </si>
  <si>
    <t>Winters High School</t>
  </si>
  <si>
    <t>205 E Jones St</t>
  </si>
  <si>
    <t>Winters Elementary School</t>
  </si>
  <si>
    <t>702 N Heights</t>
  </si>
  <si>
    <t>305 East Jones Street</t>
  </si>
  <si>
    <t>603 N. Heights</t>
  </si>
  <si>
    <t>Winters Isd Field House</t>
  </si>
  <si>
    <t>221 Highway 177</t>
  </si>
  <si>
    <t>Winters Isd Home Economics Building</t>
  </si>
  <si>
    <t>712 Fannin Street</t>
  </si>
  <si>
    <t>Winters Agriculture Building - Poplar Street</t>
  </si>
  <si>
    <t>201 Poplar Street</t>
  </si>
  <si>
    <t>911 N. Rogers</t>
  </si>
  <si>
    <t>204 Jones Street</t>
  </si>
  <si>
    <t>310 Highway 1770</t>
  </si>
  <si>
    <t>320 Highway 1770</t>
  </si>
  <si>
    <t>Winters Isd Maintenance</t>
  </si>
  <si>
    <t>708 Fannin Street</t>
  </si>
  <si>
    <t>Winters Isd Old Gymweight Room</t>
  </si>
  <si>
    <t>806 N. Heights</t>
  </si>
  <si>
    <t>A L Benavides Elementary Sch</t>
  </si>
  <si>
    <t>San Ygnacio</t>
  </si>
  <si>
    <t>Zapata High School</t>
  </si>
  <si>
    <t>2009 State Highway 16</t>
  </si>
  <si>
    <t>Zapata South Elementary School</t>
  </si>
  <si>
    <t>500 Delmar St</t>
  </si>
  <si>
    <t>Zapata North Elementary</t>
  </si>
  <si>
    <t>502 E 17th Ave</t>
  </si>
  <si>
    <t>Fidel And Andrea R Villarreal Elementary School</t>
  </si>
  <si>
    <t>805 Mira Flores Ave</t>
  </si>
  <si>
    <t>Zapata Middle School</t>
  </si>
  <si>
    <t>Zapata Isd Service And Operations</t>
  </si>
  <si>
    <t>2101 Kennedy Street</t>
  </si>
  <si>
    <t>Zapata County Technical And Advanced Education Center</t>
  </si>
  <si>
    <t>607 N Us Highway 83</t>
  </si>
  <si>
    <t>Zapata School District Admin Office</t>
  </si>
  <si>
    <t>VST E-Rate RFQ Workbook - 2023 Version</t>
  </si>
  <si>
    <t>RFQ INFORMATION</t>
  </si>
  <si>
    <t>EQUIPMENT INFORMATION</t>
  </si>
  <si>
    <t>RESPONSE INFORMATION</t>
  </si>
  <si>
    <t>BENRef</t>
  </si>
  <si>
    <t>VST Customer</t>
  </si>
  <si>
    <t>Primary</t>
  </si>
  <si>
    <t>First</t>
  </si>
  <si>
    <t>Last</t>
  </si>
  <si>
    <t>Title</t>
  </si>
  <si>
    <t>EmailAddress</t>
  </si>
  <si>
    <t>Yes</t>
  </si>
  <si>
    <t>YES</t>
  </si>
  <si>
    <t>Augusto</t>
  </si>
  <si>
    <t>Daan</t>
  </si>
  <si>
    <t>System Administrator</t>
  </si>
  <si>
    <t>augusto.daan@advantageacademy.org</t>
  </si>
  <si>
    <t>McDonald</t>
  </si>
  <si>
    <t>Business Director</t>
  </si>
  <si>
    <t>tyler.mcdonald@advantageacademy.org</t>
  </si>
  <si>
    <t xml:space="preserve">Allen ISD </t>
  </si>
  <si>
    <t xml:space="preserve">Nelson </t>
  </si>
  <si>
    <t>Orta</t>
  </si>
  <si>
    <t>Executive Director, Technology</t>
  </si>
  <si>
    <t>nelson.orta@allenisd.org</t>
  </si>
  <si>
    <t>Alvarado ISD</t>
  </si>
  <si>
    <t>Julie</t>
  </si>
  <si>
    <t>Holland</t>
  </si>
  <si>
    <t>Director, Technology</t>
  </si>
  <si>
    <t>jholland@alvaradoisd.net</t>
  </si>
  <si>
    <t>Alvord ISD</t>
  </si>
  <si>
    <t>Argyle ISD</t>
  </si>
  <si>
    <t>Charlie</t>
  </si>
  <si>
    <t>Mann</t>
  </si>
  <si>
    <t>cmann@alvordisd.net</t>
  </si>
  <si>
    <t>Greg</t>
  </si>
  <si>
    <t>Royar</t>
  </si>
  <si>
    <t>groyar@argyleisd.com</t>
  </si>
  <si>
    <t>Craig</t>
  </si>
  <si>
    <t>Sims</t>
  </si>
  <si>
    <t>Superintendent</t>
  </si>
  <si>
    <t>csims@acaedu.net</t>
  </si>
  <si>
    <t>Aubrey ISD</t>
  </si>
  <si>
    <t>Austin ISD</t>
  </si>
  <si>
    <t>Jennifer</t>
  </si>
  <si>
    <t>Hazen</t>
  </si>
  <si>
    <t>Tech Director</t>
  </si>
  <si>
    <t>jhazen@aubreyisd.net</t>
  </si>
  <si>
    <t>John</t>
  </si>
  <si>
    <t>Greiner</t>
  </si>
  <si>
    <t>Network Analyst</t>
  </si>
  <si>
    <t xml:space="preserve">john.greiner@austinisd.org </t>
  </si>
  <si>
    <t>Azle ISD</t>
  </si>
  <si>
    <t>Eddie</t>
  </si>
  <si>
    <t>Alford</t>
  </si>
  <si>
    <t>ealford@azleisd.net</t>
  </si>
  <si>
    <t>Ballinger ISD</t>
  </si>
  <si>
    <t>Birdville ISD</t>
  </si>
  <si>
    <t>Billy</t>
  </si>
  <si>
    <t>Mobley</t>
  </si>
  <si>
    <t>billy.mobley@ballingerisd.net</t>
  </si>
  <si>
    <t>Dave</t>
  </si>
  <si>
    <t>Lambson</t>
  </si>
  <si>
    <t>dave.lambson@birdvilleschools.net</t>
  </si>
  <si>
    <t>Boyd ISD</t>
  </si>
  <si>
    <t>Boys Ranch ISD</t>
  </si>
  <si>
    <t>Kayla</t>
  </si>
  <si>
    <t>Haynie</t>
  </si>
  <si>
    <t xml:space="preserve">Director, Technology </t>
  </si>
  <si>
    <t>khaynie@boydisd.net</t>
  </si>
  <si>
    <t>Meleta</t>
  </si>
  <si>
    <t>Bailey</t>
  </si>
  <si>
    <t>Business Manager, Operations</t>
  </si>
  <si>
    <t>mbailey@boysranchisd.org</t>
  </si>
  <si>
    <t>Brazosport ISD</t>
  </si>
  <si>
    <t>David</t>
  </si>
  <si>
    <t>Mendoza</t>
  </si>
  <si>
    <t>Director, Technology Services</t>
  </si>
  <si>
    <t xml:space="preserve">david.mendoza@brazosportisd.net </t>
  </si>
  <si>
    <t>Chris</t>
  </si>
  <si>
    <t>Ault</t>
  </si>
  <si>
    <t>Projects and Technology Manager</t>
  </si>
  <si>
    <t>ault.christopher@brevardschools.org</t>
  </si>
  <si>
    <t>Brooks County ISD</t>
  </si>
  <si>
    <t>Burleson ISD</t>
  </si>
  <si>
    <t>Javier</t>
  </si>
  <si>
    <t>Trevino</t>
  </si>
  <si>
    <t>jtrevino3@brookscountyisd.net</t>
  </si>
  <si>
    <t>Stephen</t>
  </si>
  <si>
    <t>Logan</t>
  </si>
  <si>
    <t>stephen@burlesonisd.net</t>
  </si>
  <si>
    <t>Carroll ISD</t>
  </si>
  <si>
    <t>Randy</t>
  </si>
  <si>
    <t>Stuart</t>
  </si>
  <si>
    <t>Executive Director</t>
  </si>
  <si>
    <t>randy.stuart@southlakecarroll.edu</t>
  </si>
  <si>
    <t>Carrollton-Farmers Branch ISD</t>
  </si>
  <si>
    <t>Robert</t>
  </si>
  <si>
    <t>Welsh</t>
  </si>
  <si>
    <t>Technology Services Coordinator</t>
  </si>
  <si>
    <t>welshr@cfbisd.edu</t>
  </si>
  <si>
    <t>Center Point ISD</t>
  </si>
  <si>
    <t>Central ISD</t>
  </si>
  <si>
    <t>Casey</t>
  </si>
  <si>
    <t>Executive Director, Student Services</t>
  </si>
  <si>
    <t>johnson@cpisd.net</t>
  </si>
  <si>
    <t>Robbie</t>
  </si>
  <si>
    <t>Thompson</t>
  </si>
  <si>
    <t>robbie@centralisd.com</t>
  </si>
  <si>
    <t>Comal ISD</t>
  </si>
  <si>
    <t>Jarrett</t>
  </si>
  <si>
    <t>jarrett.cochran@comalisd.org</t>
  </si>
  <si>
    <t>Commerce ISD</t>
  </si>
  <si>
    <t>Al</t>
  </si>
  <si>
    <t>Shipp</t>
  </si>
  <si>
    <t>al.shipp@commerceisd.org</t>
  </si>
  <si>
    <t xml:space="preserve">Damon ISD </t>
  </si>
  <si>
    <t>Richard</t>
  </si>
  <si>
    <t>Hayward</t>
  </si>
  <si>
    <t>IT Manager, Technology Teacher</t>
  </si>
  <si>
    <t xml:space="preserve">dhayward@damonisd.net </t>
  </si>
  <si>
    <t>Decatur ISD</t>
  </si>
  <si>
    <t>Elsbecker</t>
  </si>
  <si>
    <t>leon.elsbecker@decaturisd.us</t>
  </si>
  <si>
    <t>Deer Park ISD</t>
  </si>
  <si>
    <t>Kari</t>
  </si>
  <si>
    <t>Chief Technology Officer</t>
  </si>
  <si>
    <t>kmurphy@dpisd.org</t>
  </si>
  <si>
    <t>Dickinson ISD</t>
  </si>
  <si>
    <t>Williams-Scott</t>
  </si>
  <si>
    <t>Executive Director, Information Systems</t>
  </si>
  <si>
    <t>mwilliamsscott@dickinsonisd.org</t>
  </si>
  <si>
    <t>Eagle Mountain-Saginaw ISD</t>
  </si>
  <si>
    <t>Kirk</t>
  </si>
  <si>
    <t>Murdock</t>
  </si>
  <si>
    <t>kmurdock@ems-isd.net</t>
  </si>
  <si>
    <t>East Central ISD</t>
  </si>
  <si>
    <t>Dirk</t>
  </si>
  <si>
    <t>Dykstra</t>
  </si>
  <si>
    <t>dirk.dykstra@ecisd.net</t>
  </si>
  <si>
    <t>Era ISD</t>
  </si>
  <si>
    <t>Jeremy</t>
  </si>
  <si>
    <t>thompsonj@eraisd.net</t>
  </si>
  <si>
    <t>Everman ISD</t>
  </si>
  <si>
    <t>Aaron</t>
  </si>
  <si>
    <t>Stone</t>
  </si>
  <si>
    <t>astone@eisd.org</t>
  </si>
  <si>
    <t>Excellence in Leadership</t>
  </si>
  <si>
    <t>Cyda</t>
  </si>
  <si>
    <t>Alfaro</t>
  </si>
  <si>
    <t>Business Manager</t>
  </si>
  <si>
    <t>calfaro@elacharterschool.com</t>
  </si>
  <si>
    <t>Floresville ISD</t>
  </si>
  <si>
    <t>Forney ISD</t>
  </si>
  <si>
    <t>James</t>
  </si>
  <si>
    <t>Urbanczyk</t>
  </si>
  <si>
    <t>Technology Coordinator</t>
  </si>
  <si>
    <t>jurbanczyk@fisd.us</t>
  </si>
  <si>
    <t>Herron</t>
  </si>
  <si>
    <t>Network Engineer</t>
  </si>
  <si>
    <t>joshua.herron@edu.forneyisd.net</t>
  </si>
  <si>
    <t xml:space="preserve">Frenship ISD </t>
  </si>
  <si>
    <t>Joe</t>
  </si>
  <si>
    <t>Barnett</t>
  </si>
  <si>
    <t>jbarnett@frenship.us</t>
  </si>
  <si>
    <t>Fruitvale ISD</t>
  </si>
  <si>
    <t>Wendy</t>
  </si>
  <si>
    <t>Business Manager, Telecom</t>
  </si>
  <si>
    <t>milamw@mail.fruitvaleisd.com</t>
  </si>
  <si>
    <t>Gainesville ISD</t>
  </si>
  <si>
    <t>Instructional Tech</t>
  </si>
  <si>
    <t>jcoleman@gainesvilleisd.org</t>
  </si>
  <si>
    <t>Garland ISD</t>
  </si>
  <si>
    <t>Matt</t>
  </si>
  <si>
    <t>Yeager</t>
  </si>
  <si>
    <t>myeager@garlandisd.net</t>
  </si>
  <si>
    <t>Johnny</t>
  </si>
  <si>
    <t>Pecina</t>
  </si>
  <si>
    <t>Executive Assistant to CEO/Finance Director</t>
  </si>
  <si>
    <t>jpecina@goldencharter.org</t>
  </si>
  <si>
    <t>Granbury ISD</t>
  </si>
  <si>
    <t xml:space="preserve">Brent </t>
  </si>
  <si>
    <t>brent.wilson@granburyisd.org</t>
  </si>
  <si>
    <t>Grand Prairie ISD</t>
  </si>
  <si>
    <t>Malone</t>
  </si>
  <si>
    <t>christopher.gasaway@gpisd.org</t>
  </si>
  <si>
    <t>Grandview ISD</t>
  </si>
  <si>
    <t>Kristi</t>
  </si>
  <si>
    <t>Rhone</t>
  </si>
  <si>
    <t>Assistant Superintendent</t>
  </si>
  <si>
    <t>krhone@gvisd.org</t>
  </si>
  <si>
    <t>Grapevine-Colleyville ISD</t>
  </si>
  <si>
    <t>Berger</t>
  </si>
  <si>
    <t>kyle.berger@gcisd.net</t>
  </si>
  <si>
    <t>Harlingen ISD</t>
  </si>
  <si>
    <t>Jaime</t>
  </si>
  <si>
    <t>Reyes</t>
  </si>
  <si>
    <t>Lead Network Specialist</t>
  </si>
  <si>
    <t>jaime.reyes@hcisd.org</t>
  </si>
  <si>
    <t xml:space="preserve">Harper ISD </t>
  </si>
  <si>
    <t>Harts Bluff ISD</t>
  </si>
  <si>
    <t>Hurst-Euless-Bedford ISD</t>
  </si>
  <si>
    <t>Bill</t>
  </si>
  <si>
    <t>Long</t>
  </si>
  <si>
    <t>blong@harper.txed.net</t>
  </si>
  <si>
    <t>Wayne</t>
  </si>
  <si>
    <t>Phillips</t>
  </si>
  <si>
    <t>Information Technology</t>
  </si>
  <si>
    <t>phillipsw@hbisd.net</t>
  </si>
  <si>
    <t>Erate</t>
  </si>
  <si>
    <t>terryjackson@hebisd.edu</t>
  </si>
  <si>
    <t xml:space="preserve">Hempstead ISD </t>
  </si>
  <si>
    <t>Highline School District 401</t>
  </si>
  <si>
    <t>Alex</t>
  </si>
  <si>
    <t>Miller</t>
  </si>
  <si>
    <t>millera@hempsteadisd.org</t>
  </si>
  <si>
    <t>Katie</t>
  </si>
  <si>
    <t>Luksan</t>
  </si>
  <si>
    <t>katie.luksan@highlineschools.org</t>
  </si>
  <si>
    <t>Hooks ISD</t>
  </si>
  <si>
    <t>Clements</t>
  </si>
  <si>
    <t>clementst@hooksisd.net</t>
  </si>
  <si>
    <t>Angela</t>
  </si>
  <si>
    <t>Gonzalez</t>
  </si>
  <si>
    <t>Seinor Accountant - C.O.</t>
  </si>
  <si>
    <t>angela.gonazalez@hmps.net</t>
  </si>
  <si>
    <t xml:space="preserve">Howe ISD </t>
  </si>
  <si>
    <t>Hudson ISD</t>
  </si>
  <si>
    <t>International Leadership</t>
  </si>
  <si>
    <t>Brandon</t>
  </si>
  <si>
    <t>Brandon.bryan@howeisd.net</t>
  </si>
  <si>
    <t>Josh</t>
  </si>
  <si>
    <t>Director, Information Technology</t>
  </si>
  <si>
    <t>joshuasmith@hudsonisd.org</t>
  </si>
  <si>
    <t>Scott</t>
  </si>
  <si>
    <t>Phipps</t>
  </si>
  <si>
    <t>gphipps@ILTexas.org</t>
  </si>
  <si>
    <t>Irving ISD</t>
  </si>
  <si>
    <t>Alvin</t>
  </si>
  <si>
    <t>McQuarters</t>
  </si>
  <si>
    <t>amcquarters@irvingisd.net</t>
  </si>
  <si>
    <t>Itasca ISD</t>
  </si>
  <si>
    <t>Jarrell ISD</t>
  </si>
  <si>
    <t>rwilson@itascaisd.org</t>
  </si>
  <si>
    <t>Jay</t>
  </si>
  <si>
    <t>Olivier</t>
  </si>
  <si>
    <t>jay.olivier@jarrellisd.org</t>
  </si>
  <si>
    <t>Kaufman ISD</t>
  </si>
  <si>
    <t>Corder</t>
  </si>
  <si>
    <t>acorder@kaufman-isd.net</t>
  </si>
  <si>
    <t>Keller ISD</t>
  </si>
  <si>
    <t>Griffin</t>
  </si>
  <si>
    <t>joe.griffin@kellerisd.net</t>
  </si>
  <si>
    <t>Vrlenich</t>
  </si>
  <si>
    <t>Erich</t>
  </si>
  <si>
    <t>Schwartze</t>
  </si>
  <si>
    <t>Senior Technology Accountant</t>
  </si>
  <si>
    <t xml:space="preserve">Kemp ISD </t>
  </si>
  <si>
    <t>Kennedale ISD</t>
  </si>
  <si>
    <t>Tobin</t>
  </si>
  <si>
    <t>tobin.brown@kempisd.org</t>
  </si>
  <si>
    <t>Felicia</t>
  </si>
  <si>
    <t>Gentzler</t>
  </si>
  <si>
    <t>Technology Assistant</t>
  </si>
  <si>
    <t>felicia.gentzler@kempisd.org</t>
  </si>
  <si>
    <t>Brian</t>
  </si>
  <si>
    <t>Franklin</t>
  </si>
  <si>
    <t>franklinb@kisdtx.net</t>
  </si>
  <si>
    <t>Kermit ISD</t>
  </si>
  <si>
    <t>Mark</t>
  </si>
  <si>
    <t>Patrick</t>
  </si>
  <si>
    <t>mpatrick@kermitisd.org</t>
  </si>
  <si>
    <t>Lake Dallas ISD</t>
  </si>
  <si>
    <t>Mike</t>
  </si>
  <si>
    <t>Dabney</t>
  </si>
  <si>
    <t>mdabney@ldisd.net</t>
  </si>
  <si>
    <t xml:space="preserve">La Vernia ISD             </t>
  </si>
  <si>
    <t>Betsy</t>
  </si>
  <si>
    <t>Flood</t>
  </si>
  <si>
    <t>Director of Technology</t>
  </si>
  <si>
    <t>betsy.flood@lvisd.org</t>
  </si>
  <si>
    <t>Lake Worth ISD</t>
  </si>
  <si>
    <t>Gary</t>
  </si>
  <si>
    <t>Kuykendall</t>
  </si>
  <si>
    <t>gkuykendall@lwisd.org</t>
  </si>
  <si>
    <t xml:space="preserve">Legacy Prep Academy </t>
  </si>
  <si>
    <t>Staci</t>
  </si>
  <si>
    <t>Weaver</t>
  </si>
  <si>
    <t>Director, Global Systems, Interim Superintendent</t>
  </si>
  <si>
    <t>sweaver@legacypca.com</t>
  </si>
  <si>
    <t>Leon ISD</t>
  </si>
  <si>
    <t>Lewisville ISD</t>
  </si>
  <si>
    <t>Jerrod</t>
  </si>
  <si>
    <t>Haritos</t>
  </si>
  <si>
    <t>jharitos@leonisd.net</t>
  </si>
  <si>
    <t>Langford</t>
  </si>
  <si>
    <t>Director, Network, Infrastructure and Cybersecurity</t>
  </si>
  <si>
    <t>langfordc@lisd.net</t>
  </si>
  <si>
    <t>Liberty-Eylau ISD</t>
  </si>
  <si>
    <t>Jason</t>
  </si>
  <si>
    <t>jason.brown@leisd.net</t>
  </si>
  <si>
    <t>Llano ISD</t>
  </si>
  <si>
    <t xml:space="preserve">Lockhart ISD </t>
  </si>
  <si>
    <t>Jim</t>
  </si>
  <si>
    <t>Beasley</t>
  </si>
  <si>
    <t>jbeasley@llanoisd.org</t>
  </si>
  <si>
    <t>Adam</t>
  </si>
  <si>
    <t>Galvan</t>
  </si>
  <si>
    <t>adam.galvan@lockhart.txed.net</t>
  </si>
  <si>
    <t>Lyford ISD</t>
  </si>
  <si>
    <t>Gilbert</t>
  </si>
  <si>
    <t>gilbert.gonzalez@lyfordcisd.net</t>
  </si>
  <si>
    <t>Mabank ISD</t>
  </si>
  <si>
    <t xml:space="preserve">David </t>
  </si>
  <si>
    <t>Glosup</t>
  </si>
  <si>
    <t>rdglosup@mabankisd.net</t>
  </si>
  <si>
    <t>Mansfield ISD</t>
  </si>
  <si>
    <t>YEs</t>
  </si>
  <si>
    <t>Shawntee</t>
  </si>
  <si>
    <t>Cowan</t>
  </si>
  <si>
    <t>shawnteecowan@misdmail.org</t>
  </si>
  <si>
    <t>Maypearl ISD</t>
  </si>
  <si>
    <t>Guest</t>
  </si>
  <si>
    <t>kristi.guest@maypearlisd.org</t>
  </si>
  <si>
    <t>Nixon Smiley ISD</t>
  </si>
  <si>
    <t>Sara</t>
  </si>
  <si>
    <t>Loer</t>
  </si>
  <si>
    <t>loers@nixonsmiley.net</t>
  </si>
  <si>
    <t>North East ISD</t>
  </si>
  <si>
    <t>Doretta</t>
  </si>
  <si>
    <t>dwalke9@neisd.net</t>
  </si>
  <si>
    <t>Northwest ISD</t>
  </si>
  <si>
    <t>chris.lee@nisdtx.org</t>
  </si>
  <si>
    <t>Paradise ISD</t>
  </si>
  <si>
    <t>Doug</t>
  </si>
  <si>
    <t>Bryant</t>
  </si>
  <si>
    <t>dbryant@pisd.net</t>
  </si>
  <si>
    <t>Pegasus Charter</t>
  </si>
  <si>
    <t>Edgar</t>
  </si>
  <si>
    <t>Orozco</t>
  </si>
  <si>
    <t>Deputy Superintendant</t>
  </si>
  <si>
    <t>edgar.orozco@pegasuscharter.org</t>
  </si>
  <si>
    <t>Pewitt CISD</t>
  </si>
  <si>
    <t>Taryn</t>
  </si>
  <si>
    <t>Dungan</t>
  </si>
  <si>
    <t>tdungan@pewittcisd.net</t>
  </si>
  <si>
    <t>Pflugerville ISD</t>
  </si>
  <si>
    <t>Angele</t>
  </si>
  <si>
    <t>Fitzhenry</t>
  </si>
  <si>
    <t>Director, Technical Services</t>
  </si>
  <si>
    <t>angele.fitzgerald@pflugervilleisd.net</t>
  </si>
  <si>
    <t>Pittsburg ISD</t>
  </si>
  <si>
    <t>Nele</t>
  </si>
  <si>
    <t>Morrison</t>
  </si>
  <si>
    <t>Director, HS Technology</t>
  </si>
  <si>
    <t>nmorrison@pittsburgisd.net</t>
  </si>
  <si>
    <t>Plano ISD</t>
  </si>
  <si>
    <t>Tanner</t>
  </si>
  <si>
    <t>dan.armstrong@pisd.edu</t>
  </si>
  <si>
    <t>Point Isabel</t>
  </si>
  <si>
    <t>Ponder ISD</t>
  </si>
  <si>
    <t>Luis</t>
  </si>
  <si>
    <t>Herrera</t>
  </si>
  <si>
    <t>Director, Technology/ESL</t>
  </si>
  <si>
    <t>lherrera@pi-isd.net</t>
  </si>
  <si>
    <t>Rich</t>
  </si>
  <si>
    <t>Hooper</t>
  </si>
  <si>
    <t>rhooper@ponderisd.net</t>
  </si>
  <si>
    <t>Poteet ISD</t>
  </si>
  <si>
    <t>Prosper ISD</t>
  </si>
  <si>
    <t>Director, Instruct Tech</t>
  </si>
  <si>
    <t>argonzales@poteetisd.org</t>
  </si>
  <si>
    <t>Barbara</t>
  </si>
  <si>
    <t>Senior Director, Technology</t>
  </si>
  <si>
    <t>bbrown@prestonwoodchristian.org</t>
  </si>
  <si>
    <t>Fernando</t>
  </si>
  <si>
    <t>De Velasco</t>
  </si>
  <si>
    <t>fdevelasco@prosper-isd.net</t>
  </si>
  <si>
    <t xml:space="preserve">Quinlan ISD </t>
  </si>
  <si>
    <t>Roberts</t>
  </si>
  <si>
    <t>mike.roberts@quinlanisd.net</t>
  </si>
  <si>
    <t xml:space="preserve">Raul Yzaguirre School </t>
  </si>
  <si>
    <t>Dr. Adriana</t>
  </si>
  <si>
    <t>Tamez</t>
  </si>
  <si>
    <t xml:space="preserve">Superintendent </t>
  </si>
  <si>
    <t>adrianatamez@tejanocenter.org</t>
  </si>
  <si>
    <t>Responsive Ed Solution</t>
  </si>
  <si>
    <t>Corey</t>
  </si>
  <si>
    <t>Thomas</t>
  </si>
  <si>
    <t>Field Tech MGR</t>
  </si>
  <si>
    <t>cthomas@responsiveed.com</t>
  </si>
  <si>
    <t>Rio Vista ISD</t>
  </si>
  <si>
    <t>San Augustine ISD</t>
  </si>
  <si>
    <t>Chuck</t>
  </si>
  <si>
    <t>Lister</t>
  </si>
  <si>
    <t>clister@rvisd.net</t>
  </si>
  <si>
    <t>Tom</t>
  </si>
  <si>
    <t>Schmieder</t>
  </si>
  <si>
    <t>taschmieder@saisd.us</t>
  </si>
  <si>
    <t>San Felipe Del Rio ISD</t>
  </si>
  <si>
    <t>Manuel</t>
  </si>
  <si>
    <t>Salinas</t>
  </si>
  <si>
    <t>manuel.salinas@sfdr-cisd.org</t>
  </si>
  <si>
    <t>Santa Anna ISD</t>
  </si>
  <si>
    <t>Santa Maria ISD</t>
  </si>
  <si>
    <t>Schertz-Cibolo University City ISD</t>
  </si>
  <si>
    <t>Larry</t>
  </si>
  <si>
    <t>Bostick</t>
  </si>
  <si>
    <t>larry.bostick@santaannaisd.net</t>
  </si>
  <si>
    <t>Simon</t>
  </si>
  <si>
    <t>Martinez</t>
  </si>
  <si>
    <t>simonmartinez@smisd.net</t>
  </si>
  <si>
    <t>Karla</t>
  </si>
  <si>
    <t>Burkholder</t>
  </si>
  <si>
    <t>kburkholder@scuc.txed.net</t>
  </si>
  <si>
    <t>Seguin ISD</t>
  </si>
  <si>
    <t>Steve</t>
  </si>
  <si>
    <t xml:space="preserve">sgonzalez@seguin.k12.tx.us </t>
  </si>
  <si>
    <t>Sheldon ISD</t>
  </si>
  <si>
    <t>brianmartinez@sheldonisd.com</t>
  </si>
  <si>
    <t>Springtown ISD</t>
  </si>
  <si>
    <t>Stephenville ISD</t>
  </si>
  <si>
    <t>McHenry</t>
  </si>
  <si>
    <t>rmchenry@springtownisd.net</t>
  </si>
  <si>
    <t>Womack</t>
  </si>
  <si>
    <t>shelby.womack@sville.us</t>
  </si>
  <si>
    <t>Strawn ISD</t>
  </si>
  <si>
    <t>Mitchell</t>
  </si>
  <si>
    <t>rmitchell@strawnschool.net</t>
  </si>
  <si>
    <t xml:space="preserve">Tarkington ISD </t>
  </si>
  <si>
    <t>Crystal</t>
  </si>
  <si>
    <t>Dean</t>
  </si>
  <si>
    <t>cdean@tarkington.isd.esc4.net</t>
  </si>
  <si>
    <t>Terrell ISD</t>
  </si>
  <si>
    <t>Stan</t>
  </si>
  <si>
    <t>Heisel</t>
  </si>
  <si>
    <t xml:space="preserve">stan.heisel@terrellisd.org </t>
  </si>
  <si>
    <t>Texarkana ISD</t>
  </si>
  <si>
    <t>Anita</t>
  </si>
  <si>
    <t>CFO</t>
  </si>
  <si>
    <t>anita.clay@txkisd.net</t>
  </si>
  <si>
    <t>Tom Bean ISD</t>
  </si>
  <si>
    <t>Cheryl</t>
  </si>
  <si>
    <t>Jones</t>
  </si>
  <si>
    <t>cheryl.jones@tombean-isd.org</t>
  </si>
  <si>
    <t>Trenton ISD</t>
  </si>
  <si>
    <t>Todd</t>
  </si>
  <si>
    <t>Gruhn</t>
  </si>
  <si>
    <t>tmgruhn@trentonisd.com</t>
  </si>
  <si>
    <t>Valley View ISD</t>
  </si>
  <si>
    <t xml:space="preserve">William </t>
  </si>
  <si>
    <t>Shelburne</t>
  </si>
  <si>
    <t>bshelburne@vvisd.net</t>
  </si>
  <si>
    <t>Weatherford ISD</t>
  </si>
  <si>
    <t>Cody</t>
  </si>
  <si>
    <t>clee@weatherfordisd.com</t>
  </si>
  <si>
    <t>Wills Point ISD</t>
  </si>
  <si>
    <t>Rowland</t>
  </si>
  <si>
    <t>donna.rowland@wpisd.com</t>
  </si>
  <si>
    <t>Winters ISD</t>
  </si>
  <si>
    <t xml:space="preserve">Matthew </t>
  </si>
  <si>
    <t>matthew.howard@wintersisd.org</t>
  </si>
  <si>
    <t>Water Valley ISD</t>
  </si>
  <si>
    <t>Katelyn</t>
  </si>
  <si>
    <t>katelyn.banister@wvisd.net</t>
  </si>
  <si>
    <t>Banister</t>
  </si>
  <si>
    <t>IMPORTANT:
Proposers must be able to offer pricing through DIR, TCPN, or other District approved cooperative purchasing organizations.</t>
  </si>
  <si>
    <t>Cabling</t>
  </si>
  <si>
    <t>Antenna(s)</t>
  </si>
  <si>
    <t>Caching server(s)</t>
  </si>
  <si>
    <t>Firewall(s)</t>
  </si>
  <si>
    <t>Rack(s)</t>
  </si>
  <si>
    <t>Router(s)</t>
  </si>
  <si>
    <t>Switche(s)</t>
  </si>
  <si>
    <t>UPS System(s)</t>
  </si>
  <si>
    <t>Wireless Access Point(s)</t>
  </si>
  <si>
    <t>Wireless Controller(s)</t>
  </si>
  <si>
    <t>Licenses</t>
  </si>
  <si>
    <t>Installation</t>
  </si>
  <si>
    <t>Initial Configuration/Activation</t>
  </si>
  <si>
    <t>Software</t>
  </si>
  <si>
    <t>Project Management</t>
  </si>
  <si>
    <t>It is the responsibility of the vendor to check the USAC website for any addenda posted prior to the established or amended due date.</t>
  </si>
  <si>
    <t>Vendors must have a current contract with the State of Texas Department of Resources (DIR), OR other purchasing organizations acceptable to the district.</t>
  </si>
  <si>
    <t>Bids that arrive after the due date noted above may be disqualified at the discretion of the school district.</t>
  </si>
  <si>
    <t>Box 2 Verbiage</t>
  </si>
  <si>
    <t>Box 1 Verbiage</t>
  </si>
  <si>
    <t>IE-4010-4S24P</t>
  </si>
  <si>
    <t>IE4010 with 24GE Copper PoE+ ports and 4GE SFP uplink ports</t>
  </si>
  <si>
    <t>PWR-RGD-AC-DC-250</t>
  </si>
  <si>
    <t>Higher PoE, 250W PSU for IE4010/5000, 100-240VAC/100-250VDC</t>
  </si>
  <si>
    <t>IE4010-DNA-E-H</t>
  </si>
  <si>
    <t>IE 4010 DNA Essentials</t>
  </si>
  <si>
    <t>Internal Access Points</t>
  </si>
  <si>
    <t>Outdoor APs/Antennas/Mounts</t>
  </si>
  <si>
    <t>UPS</t>
  </si>
  <si>
    <t>PDUNV</t>
  </si>
  <si>
    <t>PDU1220</t>
  </si>
  <si>
    <t>Tripplite</t>
  </si>
  <si>
    <t>No</t>
  </si>
  <si>
    <t>NE+WAP+UPS</t>
  </si>
  <si>
    <t>Curtis Henderson</t>
  </si>
  <si>
    <t>chenderson@prosper-isd.net</t>
  </si>
  <si>
    <t xml:space="preserve">Juniper </t>
  </si>
  <si>
    <t>EX4400-48MP</t>
  </si>
  <si>
    <t>12X10G 36X2.5G SWITCH WITH PERP 2X100G UPLINK/STACKING PORTS</t>
  </si>
  <si>
    <t>EX4400-48P</t>
  </si>
  <si>
    <t>48X1G POE SWITCH W/ 4X25G PERP 2X100G</t>
  </si>
  <si>
    <t>EX4400-EM-4S</t>
  </si>
  <si>
    <t>4X10G SFP+ EXTENSION MODULE PERP</t>
  </si>
  <si>
    <t>S-EX-A-C3-5M2-C-E</t>
  </si>
  <si>
    <t>ERATE 5Y SW EX A C3 WA VNA COR SVCS</t>
  </si>
  <si>
    <t>JNP-100G-DAC-1M</t>
  </si>
  <si>
    <t>100G DAC Twinax Copper Cable 1M</t>
  </si>
  <si>
    <t>EX-SFP-10GE-SR</t>
  </si>
  <si>
    <t>SMALL M FACTOR PLUGGABLE 10GB PERP ENET SR OPTICS</t>
  </si>
  <si>
    <t>EX-SFP-10GE-DAC-1M</t>
  </si>
  <si>
    <t>1M SFP+ 10 GIGABIT ETHERNET CABL ATTACH COPPER TWINAX COPPER CABLE</t>
  </si>
  <si>
    <t>B-AP45-2S-5Y-E</t>
  </si>
  <si>
    <t>APBR-ADP-CR9</t>
  </si>
  <si>
    <t>ERATE AP45 AP BNDL 5Y 2SVC SUB WRLS</t>
  </si>
  <si>
    <t>ADAPTOR FOR CHANNEL RAIL CPNT &amp; RECESSED 9/16 T-REAIL</t>
  </si>
  <si>
    <t>B-AP43E-2S-5Y-E</t>
  </si>
  <si>
    <t>AP43E AP ERATE BNDL 5YR 2SVC WRLS SUB</t>
  </si>
  <si>
    <t>Acceltex</t>
  </si>
  <si>
    <t>ATS-ID90RD-245-23-1RPSP-IC-W</t>
  </si>
  <si>
    <t>ATS-OP-245-7-6RPSP-36</t>
  </si>
  <si>
    <t>ATS-195-RPSMAJ-RPSMAP-5ft</t>
  </si>
  <si>
    <t>ATS-ENC-12124P-LB</t>
  </si>
  <si>
    <t>2.4/5 GHz 2/3 dBi White Indoor Articulating Rubber Duck Antenna w/RPSMA</t>
  </si>
  <si>
    <t>2.4/5 GHz 7 dBi 6 Element Dual Pol Indoor/Outdoor Patch Antenna with
RPSMA</t>
  </si>
  <si>
    <t>195 Series RPSMA Jack to RPSMA Plug 5' Cable Assembly</t>
  </si>
  <si>
    <t>12x12x4 Polycarbonate Lock Box Enclosure</t>
  </si>
  <si>
    <t>SU6000RT4UTF</t>
  </si>
  <si>
    <t>Tripp Lite 6000VA 5400W UPS Smart Online Rackmount 6kVA PDU 208/240/120V 6U</t>
  </si>
  <si>
    <t>WEBCARDLX</t>
  </si>
  <si>
    <t>Web Management Accessory Card</t>
  </si>
  <si>
    <t>PDU BASIC 1.6/3.8KW 100-240V CABL 16A 12 C13 2 C19 C14/L6-20P 1URM</t>
  </si>
  <si>
    <t>PDU BASIC 2.4KW 120V 20A 1U RM PERP NEMA 13 5-15/20R 5-20P 15FT CORD</t>
  </si>
  <si>
    <t>Switches</t>
  </si>
  <si>
    <t>EX-SFP-1GE-SX</t>
  </si>
  <si>
    <t>1000BASE-SX GIGABIT ETHERNET CTLR OPTICS SMALL FORM FACTOR PLUGGABLE</t>
  </si>
  <si>
    <t>IE4010_SW</t>
  </si>
  <si>
    <t>RPS-IE5000-COVER</t>
  </si>
  <si>
    <t>DIGITAL-DL-CODE</t>
  </si>
  <si>
    <t>IE4010-DNA-E-H-5Y</t>
  </si>
  <si>
    <t>SDR-120-48</t>
  </si>
  <si>
    <t>TRANSITION SISPM1040-362-LRT</t>
  </si>
  <si>
    <t>Software for IE4010 rugged series switch</t>
  </si>
  <si>
    <t>Power Supply Blank for IE5000</t>
  </si>
  <si>
    <t>Digital Download Code for Software License</t>
  </si>
  <si>
    <t>IE4010-DNA-E-H-5Y - 5 Years</t>
  </si>
  <si>
    <t>ADVANTECH B+B SmartWorx 120W Single Output Industrial Din Rail with PFC Function - DIN Rail - 120 V AC, 230 V AC, 370 V DC Input - 48 V DC @ 2.5 A Output - 120 W - 90.5% Efficiency</t>
  </si>
  <si>
    <t>MANAGED HARDENED POE+ SWITCH (4)1000BASE-T POE(2)
BASE-X SFPSISPM1040-362-LRT</t>
  </si>
  <si>
    <t>CISCO</t>
  </si>
  <si>
    <t>Advantech</t>
  </si>
  <si>
    <t>Transition Networks</t>
  </si>
  <si>
    <t>B-AP63E-2S-5Y-E</t>
  </si>
  <si>
    <t>5YR ERATE MIST AP63E AP BNDL WRLS 2SVC SUB</t>
  </si>
  <si>
    <t>ATS-OP-245-8-6RPSP-36</t>
  </si>
  <si>
    <t>2.4/5 GHz 8 dBi 6 Element Indoor/Outdoor Patch Antenna with RPSMA</t>
  </si>
  <si>
    <t>ATS-OP-245-8-6NP-36</t>
  </si>
  <si>
    <t>2.4/5 GHz 8 dBi 6 Element Indoor/Outdoor Patch Antenna with N-Style</t>
  </si>
  <si>
    <t>ATS-APLBKT-COV-UNIV1</t>
  </si>
  <si>
    <t>Universal AP L Bracket Wall Mount with Cover</t>
  </si>
  <si>
    <t>ATS-APLBKT-COV-UNIV1-V2</t>
  </si>
  <si>
    <t>Universal AP L Bracket Wall Mount with Cover V2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</si>
</sst>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/dd/yy;@"/>
    <numFmt numFmtId="165" formatCode="[$-F400]h:mm:ss\ AM/PM"/>
    <numFmt numFmtId="166" formatCode="[$-F800]dddd\,\ mmmm\ dd\,\ yyyy"/>
  </numFmts>
  <fonts count="3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4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u/>
      <sz val="11"/>
      <color theme="4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i/>
      <sz val="11"/>
      <color rgb="FFC00000"/>
      <name val="Calibri"/>
      <family val="2"/>
      <scheme val="minor"/>
    </font>
    <font>
      <sz val="11"/>
      <color theme="1"/>
      <name val="Segoe Script"/>
      <family val="4"/>
    </font>
    <font>
      <b/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62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.5"/>
      <color rgb="FF000000"/>
      <name val="Arial"/>
      <family val="2"/>
    </font>
    <font>
      <b/>
      <u/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b/>
      <sz val="10"/>
      <color theme="1"/>
      <name val="Calibri"/>
      <family val="2"/>
    </font>
    <font>
      <sz val="11"/>
      <name val="Arial"/>
      <family val="2"/>
    </font>
    <font>
      <sz val="10"/>
      <color theme="1"/>
      <name val="Calibri"/>
      <family val="2"/>
    </font>
    <font>
      <sz val="10"/>
      <color rgb="FF000000"/>
      <name val="Calibri"/>
      <family val="2"/>
    </font>
    <font>
      <sz val="11"/>
      <color theme="1"/>
      <name val="Calibri"/>
      <family val="2"/>
    </font>
    <font>
      <sz val="11"/>
      <color theme="1"/>
      <name val="Calibri"/>
    </font>
  </fonts>
  <fills count="2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5"/>
      </patternFill>
    </fill>
    <fill>
      <patternFill patternType="solid">
        <fgColor rgb="FFF1F1F1"/>
      </patternFill>
    </fill>
    <fill>
      <patternFill patternType="solid">
        <fgColor rgb="FF00B0F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9" tint="0.79998168889431442"/>
        <bgColor rgb="FFD9E1F2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D9E1F2"/>
        <bgColor rgb="FFD9E1F2"/>
      </patternFill>
    </fill>
    <fill>
      <patternFill patternType="solid">
        <fgColor theme="4" tint="0.79998168889431442"/>
        <bgColor rgb="FFD9E1F2"/>
      </patternFill>
    </fill>
    <fill>
      <patternFill patternType="solid">
        <fgColor theme="8" tint="0.79998168889431442"/>
        <bgColor rgb="FFD9E1F2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D9E1F2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A4C2F4"/>
        <bgColor rgb="FFA4C2F4"/>
      </patternFill>
    </fill>
    <fill>
      <patternFill patternType="solid">
        <fgColor rgb="FFFFFFFF"/>
        <bgColor rgb="FFFFFFFF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 style="thin">
        <color rgb="FF333333"/>
      </right>
      <top/>
      <bottom style="thin">
        <color rgb="FF333333"/>
      </bottom>
      <diagonal/>
    </border>
    <border>
      <left style="medium">
        <color indexed="64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medium">
        <color indexed="64"/>
      </left>
      <right style="thin">
        <color rgb="FF333333"/>
      </right>
      <top/>
      <bottom style="thin">
        <color rgb="FF333333"/>
      </bottom>
      <diagonal/>
    </border>
    <border>
      <left style="thin">
        <color rgb="FF333333"/>
      </left>
      <right style="thin">
        <color rgb="FF333333"/>
      </right>
      <top/>
      <bottom style="thin">
        <color rgb="FF33333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333333"/>
      </bottom>
      <diagonal/>
    </border>
    <border>
      <left style="medium">
        <color rgb="FF000000"/>
      </left>
      <right style="thin">
        <color rgb="FF000000"/>
      </right>
      <top style="thin">
        <color rgb="FF333333"/>
      </top>
      <bottom style="thin">
        <color rgb="FF333333"/>
      </bottom>
      <diagonal/>
    </border>
    <border>
      <left style="medium">
        <color indexed="64"/>
      </left>
      <right style="thin">
        <color rgb="FF333333"/>
      </right>
      <top style="thin">
        <color rgb="FF333333"/>
      </top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7">
    <xf numFmtId="0" fontId="0" fillId="0" borderId="0"/>
    <xf numFmtId="0" fontId="8" fillId="0" borderId="0" applyNumberForma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7" borderId="0" applyNumberFormat="0" applyBorder="0" applyAlignment="0" applyProtection="0"/>
    <xf numFmtId="0" fontId="26" fillId="0" borderId="0"/>
  </cellStyleXfs>
  <cellXfs count="348">
    <xf numFmtId="0" fontId="0" fillId="0" borderId="0" xfId="0"/>
    <xf numFmtId="0" fontId="3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2" fillId="2" borderId="0" xfId="0" applyFont="1" applyFill="1" applyAlignment="1">
      <alignment horizontal="right" vertical="center"/>
    </xf>
    <xf numFmtId="0" fontId="6" fillId="2" borderId="0" xfId="0" applyFont="1" applyFill="1"/>
    <xf numFmtId="0" fontId="6" fillId="2" borderId="5" xfId="0" applyFont="1" applyFill="1" applyBorder="1"/>
    <xf numFmtId="0" fontId="7" fillId="2" borderId="0" xfId="0" applyFont="1" applyFill="1" applyAlignment="1">
      <alignment horizontal="center"/>
    </xf>
    <xf numFmtId="0" fontId="0" fillId="2" borderId="12" xfId="0" applyFill="1" applyBorder="1" applyAlignment="1">
      <alignment horizontal="right"/>
    </xf>
    <xf numFmtId="0" fontId="0" fillId="4" borderId="13" xfId="0" applyFill="1" applyBorder="1" applyAlignment="1">
      <alignment horizontal="left"/>
    </xf>
    <xf numFmtId="0" fontId="0" fillId="2" borderId="14" xfId="0" applyFill="1" applyBorder="1" applyAlignment="1">
      <alignment horizontal="right"/>
    </xf>
    <xf numFmtId="0" fontId="0" fillId="4" borderId="15" xfId="0" applyFill="1" applyBorder="1" applyAlignment="1">
      <alignment horizontal="left"/>
    </xf>
    <xf numFmtId="164" fontId="0" fillId="4" borderId="13" xfId="0" applyNumberFormat="1" applyFill="1" applyBorder="1" applyAlignment="1">
      <alignment horizontal="left"/>
    </xf>
    <xf numFmtId="165" fontId="0" fillId="4" borderId="13" xfId="0" applyNumberFormat="1" applyFill="1" applyBorder="1" applyAlignment="1">
      <alignment horizontal="left"/>
    </xf>
    <xf numFmtId="0" fontId="0" fillId="2" borderId="16" xfId="0" applyFill="1" applyBorder="1" applyAlignment="1">
      <alignment horizontal="right"/>
    </xf>
    <xf numFmtId="0" fontId="0" fillId="0" borderId="17" xfId="0" applyBorder="1" applyAlignment="1">
      <alignment horizontal="left"/>
    </xf>
    <xf numFmtId="0" fontId="8" fillId="4" borderId="13" xfId="1" applyFill="1" applyBorder="1" applyAlignment="1">
      <alignment horizontal="left"/>
    </xf>
    <xf numFmtId="0" fontId="0" fillId="2" borderId="18" xfId="0" applyFill="1" applyBorder="1" applyAlignment="1">
      <alignment horizontal="right"/>
    </xf>
    <xf numFmtId="164" fontId="0" fillId="0" borderId="13" xfId="0" applyNumberFormat="1" applyFill="1" applyBorder="1" applyAlignment="1">
      <alignment horizontal="left"/>
    </xf>
    <xf numFmtId="164" fontId="0" fillId="0" borderId="13" xfId="0" applyNumberFormat="1" applyFill="1" applyBorder="1"/>
    <xf numFmtId="0" fontId="8" fillId="4" borderId="17" xfId="1" applyFill="1" applyBorder="1" applyAlignment="1">
      <alignment horizontal="left"/>
    </xf>
    <xf numFmtId="0" fontId="0" fillId="2" borderId="1" xfId="0" applyFont="1" applyFill="1" applyBorder="1"/>
    <xf numFmtId="0" fontId="0" fillId="2" borderId="2" xfId="0" applyFont="1" applyFill="1" applyBorder="1"/>
    <xf numFmtId="0" fontId="0" fillId="2" borderId="3" xfId="0" applyFont="1" applyFill="1" applyBorder="1"/>
    <xf numFmtId="0" fontId="9" fillId="2" borderId="4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0" fillId="2" borderId="4" xfId="0" applyFont="1" applyFill="1" applyBorder="1"/>
    <xf numFmtId="0" fontId="0" fillId="2" borderId="0" xfId="0" applyFont="1" applyFill="1"/>
    <xf numFmtId="0" fontId="0" fillId="2" borderId="5" xfId="0" applyFont="1" applyFill="1" applyBorder="1"/>
    <xf numFmtId="0" fontId="0" fillId="2" borderId="4" xfId="0" applyFont="1" applyFill="1" applyBorder="1" applyAlignment="1">
      <alignment horizontal="center"/>
    </xf>
    <xf numFmtId="0" fontId="0" fillId="2" borderId="0" xfId="0" applyFont="1" applyFill="1" applyAlignment="1">
      <alignment horizontal="center"/>
    </xf>
    <xf numFmtId="0" fontId="0" fillId="2" borderId="5" xfId="0" applyFont="1" applyFill="1" applyBorder="1" applyAlignment="1">
      <alignment horizontal="center"/>
    </xf>
    <xf numFmtId="0" fontId="0" fillId="2" borderId="2" xfId="0" applyFont="1" applyFill="1" applyBorder="1" applyAlignment="1">
      <alignment vertical="center"/>
    </xf>
    <xf numFmtId="0" fontId="0" fillId="2" borderId="6" xfId="0" applyFont="1" applyFill="1" applyBorder="1"/>
    <xf numFmtId="0" fontId="0" fillId="2" borderId="7" xfId="0" applyFont="1" applyFill="1" applyBorder="1"/>
    <xf numFmtId="0" fontId="0" fillId="2" borderId="7" xfId="0" applyFont="1" applyFill="1" applyBorder="1" applyAlignment="1">
      <alignment horizontal="center"/>
    </xf>
    <xf numFmtId="0" fontId="0" fillId="2" borderId="8" xfId="0" applyFont="1" applyFill="1" applyBorder="1"/>
    <xf numFmtId="0" fontId="0" fillId="2" borderId="2" xfId="0" applyFont="1" applyFill="1" applyBorder="1" applyAlignment="1">
      <alignment horizontal="center"/>
    </xf>
    <xf numFmtId="0" fontId="0" fillId="2" borderId="4" xfId="0" applyFont="1" applyFill="1" applyBorder="1" applyAlignment="1">
      <alignment vertical="center"/>
    </xf>
    <xf numFmtId="0" fontId="0" fillId="2" borderId="0" xfId="0" applyFont="1" applyFill="1" applyAlignment="1">
      <alignment vertical="center"/>
    </xf>
    <xf numFmtId="166" fontId="0" fillId="2" borderId="0" xfId="0" applyNumberFormat="1" applyFont="1" applyFill="1" applyAlignment="1">
      <alignment horizontal="left" vertical="center"/>
    </xf>
    <xf numFmtId="0" fontId="0" fillId="2" borderId="5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5" xfId="0" applyFont="1" applyFill="1" applyBorder="1" applyAlignment="1">
      <alignment vertical="center"/>
    </xf>
    <xf numFmtId="0" fontId="6" fillId="2" borderId="0" xfId="0" applyFont="1" applyFill="1" applyAlignment="1">
      <alignment horizontal="right"/>
    </xf>
    <xf numFmtId="0" fontId="8" fillId="4" borderId="19" xfId="1" applyFill="1" applyBorder="1" applyAlignment="1">
      <alignment horizontal="left"/>
    </xf>
    <xf numFmtId="0" fontId="0" fillId="2" borderId="0" xfId="0" applyFill="1"/>
    <xf numFmtId="0" fontId="0" fillId="4" borderId="22" xfId="0" applyFill="1" applyBorder="1" applyAlignment="1">
      <alignment horizontal="left"/>
    </xf>
    <xf numFmtId="0" fontId="11" fillId="4" borderId="22" xfId="0" applyFont="1" applyFill="1" applyBorder="1" applyAlignment="1">
      <alignment horizontal="left"/>
    </xf>
    <xf numFmtId="0" fontId="0" fillId="2" borderId="4" xfId="0" applyFill="1" applyBorder="1"/>
    <xf numFmtId="0" fontId="0" fillId="2" borderId="0" xfId="0" applyFill="1" applyBorder="1"/>
    <xf numFmtId="0" fontId="0" fillId="2" borderId="5" xfId="0" applyFill="1" applyBorder="1"/>
    <xf numFmtId="0" fontId="0" fillId="2" borderId="0" xfId="0" applyFill="1" applyBorder="1" applyAlignment="1">
      <alignment horizontal="right"/>
    </xf>
    <xf numFmtId="0" fontId="0" fillId="2" borderId="0" xfId="0" applyFill="1" applyBorder="1" applyAlignment="1">
      <alignment horizontal="left"/>
    </xf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3" fontId="0" fillId="0" borderId="26" xfId="0" applyNumberFormat="1" applyBorder="1" applyAlignment="1">
      <alignment horizontal="center"/>
    </xf>
    <xf numFmtId="0" fontId="2" fillId="2" borderId="0" xfId="0" applyFont="1" applyFill="1" applyAlignment="1"/>
    <xf numFmtId="0" fontId="0" fillId="2" borderId="0" xfId="0" applyFill="1" applyAlignment="1"/>
    <xf numFmtId="0" fontId="0" fillId="0" borderId="0" xfId="0" applyFill="1"/>
    <xf numFmtId="3" fontId="0" fillId="0" borderId="28" xfId="0" applyNumberFormat="1" applyBorder="1" applyAlignment="1">
      <alignment horizontal="center"/>
    </xf>
    <xf numFmtId="0" fontId="0" fillId="2" borderId="14" xfId="0" applyFill="1" applyBorder="1"/>
    <xf numFmtId="0" fontId="16" fillId="8" borderId="26" xfId="0" applyFont="1" applyFill="1" applyBorder="1" applyAlignment="1">
      <alignment vertical="center"/>
    </xf>
    <xf numFmtId="1" fontId="0" fillId="0" borderId="0" xfId="0" applyNumberFormat="1"/>
    <xf numFmtId="0" fontId="0" fillId="0" borderId="0" xfId="0" applyNumberFormat="1"/>
    <xf numFmtId="0" fontId="0" fillId="2" borderId="12" xfId="0" applyFill="1" applyBorder="1"/>
    <xf numFmtId="0" fontId="5" fillId="0" borderId="0" xfId="0" applyFont="1" applyFill="1" applyAlignment="1">
      <alignment vertical="top" wrapText="1"/>
    </xf>
    <xf numFmtId="0" fontId="2" fillId="2" borderId="18" xfId="0" applyFont="1" applyFill="1" applyBorder="1" applyAlignment="1">
      <alignment horizontal="right"/>
    </xf>
    <xf numFmtId="0" fontId="17" fillId="2" borderId="0" xfId="0" applyFont="1" applyFill="1" applyAlignment="1">
      <alignment horizontal="right" vertical="center"/>
    </xf>
    <xf numFmtId="0" fontId="5" fillId="2" borderId="0" xfId="0" applyFont="1" applyFill="1" applyAlignment="1">
      <alignment horizontal="center" vertical="center"/>
    </xf>
    <xf numFmtId="1" fontId="0" fillId="0" borderId="0" xfId="0" applyNumberFormat="1" applyAlignment="1">
      <alignment horizontal="right"/>
    </xf>
    <xf numFmtId="0" fontId="0" fillId="0" borderId="15" xfId="0" applyFill="1" applyBorder="1"/>
    <xf numFmtId="0" fontId="2" fillId="6" borderId="32" xfId="0" applyFont="1" applyFill="1" applyBorder="1" applyAlignment="1">
      <alignment horizontal="center"/>
    </xf>
    <xf numFmtId="44" fontId="0" fillId="2" borderId="15" xfId="3" applyFont="1" applyFill="1" applyBorder="1"/>
    <xf numFmtId="44" fontId="0" fillId="2" borderId="46" xfId="3" applyFont="1" applyFill="1" applyBorder="1" applyAlignment="1">
      <alignment horizontal="center"/>
    </xf>
    <xf numFmtId="0" fontId="0" fillId="4" borderId="13" xfId="0" applyNumberFormat="1" applyFill="1" applyBorder="1" applyAlignment="1">
      <alignment horizontal="left"/>
    </xf>
    <xf numFmtId="166" fontId="0" fillId="0" borderId="13" xfId="0" applyNumberFormat="1" applyFill="1" applyBorder="1" applyAlignment="1">
      <alignment horizontal="left"/>
    </xf>
    <xf numFmtId="0" fontId="0" fillId="4" borderId="22" xfId="0" applyFill="1" applyBorder="1"/>
    <xf numFmtId="0" fontId="0" fillId="2" borderId="0" xfId="0" applyFont="1" applyFill="1" applyAlignment="1">
      <alignment horizontal="right" vertical="center"/>
    </xf>
    <xf numFmtId="0" fontId="15" fillId="0" borderId="0" xfId="0" applyFont="1"/>
    <xf numFmtId="0" fontId="15" fillId="0" borderId="0" xfId="0" applyFont="1" applyAlignment="1">
      <alignment horizontal="center" vertical="top"/>
    </xf>
    <xf numFmtId="0" fontId="20" fillId="0" borderId="0" xfId="0" applyFont="1" applyAlignment="1">
      <alignment horizontal="center" vertical="top"/>
    </xf>
    <xf numFmtId="44" fontId="0" fillId="0" borderId="19" xfId="3" applyFont="1" applyBorder="1"/>
    <xf numFmtId="0" fontId="0" fillId="0" borderId="0" xfId="0"/>
    <xf numFmtId="0" fontId="0" fillId="2" borderId="0" xfId="0" applyFill="1"/>
    <xf numFmtId="49" fontId="0" fillId="0" borderId="38" xfId="0" applyNumberFormat="1" applyBorder="1" applyAlignment="1">
      <alignment horizontal="left" wrapText="1"/>
    </xf>
    <xf numFmtId="1" fontId="0" fillId="0" borderId="38" xfId="0" applyNumberFormat="1" applyBorder="1"/>
    <xf numFmtId="1" fontId="0" fillId="0" borderId="38" xfId="3" applyNumberFormat="1" applyFont="1" applyFill="1" applyBorder="1" applyAlignment="1"/>
    <xf numFmtId="0" fontId="0" fillId="0" borderId="38" xfId="0" applyBorder="1"/>
    <xf numFmtId="0" fontId="0" fillId="0" borderId="26" xfId="0" applyBorder="1"/>
    <xf numFmtId="0" fontId="15" fillId="0" borderId="26" xfId="0" applyFont="1" applyBorder="1" applyAlignment="1">
      <alignment horizontal="left" vertical="top" wrapText="1"/>
    </xf>
    <xf numFmtId="1" fontId="15" fillId="0" borderId="26" xfId="0" applyNumberFormat="1" applyFont="1" applyBorder="1" applyAlignment="1">
      <alignment vertical="center" wrapText="1"/>
    </xf>
    <xf numFmtId="3" fontId="0" fillId="0" borderId="26" xfId="2" applyNumberFormat="1" applyFont="1" applyFill="1" applyBorder="1" applyAlignment="1"/>
    <xf numFmtId="49" fontId="0" fillId="0" borderId="39" xfId="0" applyNumberFormat="1" applyBorder="1" applyAlignment="1">
      <alignment horizontal="left" wrapText="1"/>
    </xf>
    <xf numFmtId="3" fontId="0" fillId="0" borderId="26" xfId="2" applyNumberFormat="1" applyFont="1" applyFill="1" applyBorder="1" applyAlignment="1">
      <alignment horizontal="center"/>
    </xf>
    <xf numFmtId="3" fontId="10" fillId="0" borderId="26" xfId="2" applyNumberFormat="1" applyFont="1" applyFill="1" applyBorder="1" applyAlignment="1">
      <alignment horizontal="center"/>
    </xf>
    <xf numFmtId="0" fontId="2" fillId="2" borderId="0" xfId="0" applyFont="1" applyFill="1" applyAlignment="1"/>
    <xf numFmtId="0" fontId="0" fillId="2" borderId="0" xfId="0" applyFill="1" applyAlignment="1"/>
    <xf numFmtId="49" fontId="0" fillId="0" borderId="40" xfId="0" applyNumberFormat="1" applyBorder="1" applyAlignment="1">
      <alignment horizontal="left" wrapText="1"/>
    </xf>
    <xf numFmtId="0" fontId="0" fillId="0" borderId="12" xfId="0" applyBorder="1"/>
    <xf numFmtId="0" fontId="0" fillId="0" borderId="18" xfId="0" applyBorder="1"/>
    <xf numFmtId="0" fontId="0" fillId="0" borderId="28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44" fontId="0" fillId="0" borderId="26" xfId="3" applyFont="1" applyFill="1" applyBorder="1"/>
    <xf numFmtId="44" fontId="10" fillId="0" borderId="26" xfId="3" applyFont="1" applyFill="1" applyBorder="1"/>
    <xf numFmtId="44" fontId="10" fillId="0" borderId="28" xfId="3" applyFont="1" applyFill="1" applyBorder="1"/>
    <xf numFmtId="44" fontId="2" fillId="0" borderId="4" xfId="0" applyNumberFormat="1" applyFont="1" applyBorder="1" applyAlignment="1">
      <alignment vertical="center"/>
    </xf>
    <xf numFmtId="0" fontId="2" fillId="0" borderId="5" xfId="0" applyFont="1" applyBorder="1" applyAlignment="1">
      <alignment vertical="center"/>
    </xf>
    <xf numFmtId="44" fontId="2" fillId="0" borderId="0" xfId="3" applyFont="1" applyBorder="1" applyAlignment="1">
      <alignment horizontal="center" vertical="center"/>
    </xf>
    <xf numFmtId="0" fontId="2" fillId="0" borderId="1" xfId="0" applyFont="1" applyBorder="1" applyAlignment="1"/>
    <xf numFmtId="0" fontId="2" fillId="0" borderId="3" xfId="0" applyFont="1" applyBorder="1" applyAlignment="1"/>
    <xf numFmtId="44" fontId="2" fillId="0" borderId="2" xfId="3" applyFont="1" applyBorder="1" applyAlignment="1">
      <alignment horizontal="center" vertical="center"/>
    </xf>
    <xf numFmtId="0" fontId="2" fillId="0" borderId="4" xfId="0" applyFont="1" applyBorder="1" applyAlignment="1"/>
    <xf numFmtId="0" fontId="2" fillId="0" borderId="5" xfId="0" applyFont="1" applyBorder="1" applyAlignment="1"/>
    <xf numFmtId="44" fontId="2" fillId="0" borderId="0" xfId="3" applyFont="1" applyBorder="1" applyAlignment="1"/>
    <xf numFmtId="49" fontId="0" fillId="0" borderId="41" xfId="0" applyNumberFormat="1" applyBorder="1" applyAlignment="1">
      <alignment horizontal="left" wrapText="1"/>
    </xf>
    <xf numFmtId="0" fontId="0" fillId="0" borderId="21" xfId="0" applyBorder="1"/>
    <xf numFmtId="0" fontId="0" fillId="0" borderId="27" xfId="0" applyBorder="1"/>
    <xf numFmtId="43" fontId="0" fillId="10" borderId="26" xfId="2" applyFont="1" applyFill="1" applyBorder="1"/>
    <xf numFmtId="43" fontId="10" fillId="10" borderId="26" xfId="2" applyFont="1" applyFill="1" applyBorder="1"/>
    <xf numFmtId="43" fontId="10" fillId="10" borderId="28" xfId="2" applyFont="1" applyFill="1" applyBorder="1"/>
    <xf numFmtId="9" fontId="0" fillId="10" borderId="13" xfId="4" applyFont="1" applyFill="1" applyBorder="1"/>
    <xf numFmtId="9" fontId="10" fillId="10" borderId="13" xfId="4" applyFont="1" applyFill="1" applyBorder="1"/>
    <xf numFmtId="9" fontId="10" fillId="10" borderId="19" xfId="4" applyFont="1" applyFill="1" applyBorder="1"/>
    <xf numFmtId="49" fontId="0" fillId="0" borderId="42" xfId="0" applyNumberFormat="1" applyBorder="1" applyAlignment="1">
      <alignment horizontal="left" wrapText="1"/>
    </xf>
    <xf numFmtId="49" fontId="0" fillId="0" borderId="43" xfId="0" applyNumberFormat="1" applyBorder="1" applyAlignment="1">
      <alignment horizontal="left" wrapText="1"/>
    </xf>
    <xf numFmtId="1" fontId="0" fillId="0" borderId="43" xfId="0" applyNumberFormat="1" applyBorder="1"/>
    <xf numFmtId="9" fontId="0" fillId="10" borderId="15" xfId="4" applyFont="1" applyFill="1" applyBorder="1"/>
    <xf numFmtId="0" fontId="2" fillId="3" borderId="32" xfId="0" applyFont="1" applyFill="1" applyBorder="1" applyAlignment="1">
      <alignment horizontal="center"/>
    </xf>
    <xf numFmtId="0" fontId="2" fillId="3" borderId="32" xfId="0" applyFont="1" applyFill="1" applyBorder="1" applyAlignment="1">
      <alignment horizontal="center" wrapText="1"/>
    </xf>
    <xf numFmtId="43" fontId="0" fillId="10" borderId="24" xfId="2" applyNumberFormat="1" applyFont="1" applyFill="1" applyBorder="1"/>
    <xf numFmtId="44" fontId="0" fillId="0" borderId="24" xfId="3" applyNumberFormat="1" applyFont="1" applyFill="1" applyBorder="1"/>
    <xf numFmtId="3" fontId="10" fillId="0" borderId="28" xfId="2" applyNumberFormat="1" applyFont="1" applyFill="1" applyBorder="1" applyAlignment="1">
      <alignment horizontal="center"/>
    </xf>
    <xf numFmtId="0" fontId="0" fillId="0" borderId="0" xfId="5" applyNumberFormat="1" applyFont="1" applyFill="1"/>
    <xf numFmtId="0" fontId="0" fillId="2" borderId="4" xfId="0" applyFill="1" applyBorder="1" applyAlignment="1">
      <alignment horizontal="left"/>
    </xf>
    <xf numFmtId="0" fontId="0" fillId="0" borderId="0" xfId="0" applyAlignment="1">
      <alignment horizontal="center"/>
    </xf>
    <xf numFmtId="0" fontId="0" fillId="2" borderId="4" xfId="0" applyFill="1" applyBorder="1" applyAlignment="1">
      <alignment horizontal="right"/>
    </xf>
    <xf numFmtId="0" fontId="0" fillId="0" borderId="13" xfId="0" applyBorder="1" applyAlignment="1">
      <alignment horizontal="left"/>
    </xf>
    <xf numFmtId="0" fontId="0" fillId="0" borderId="19" xfId="0" applyBorder="1" applyAlignment="1">
      <alignment horizontal="left"/>
    </xf>
    <xf numFmtId="166" fontId="21" fillId="2" borderId="0" xfId="0" applyNumberFormat="1" applyFont="1" applyFill="1" applyAlignment="1">
      <alignment horizontal="left" vertical="center"/>
    </xf>
    <xf numFmtId="0" fontId="0" fillId="2" borderId="13" xfId="0" applyFill="1" applyBorder="1"/>
    <xf numFmtId="0" fontId="0" fillId="2" borderId="13" xfId="0" applyFill="1" applyBorder="1" applyAlignment="1">
      <alignment horizontal="left"/>
    </xf>
    <xf numFmtId="0" fontId="22" fillId="2" borderId="0" xfId="0" applyFont="1" applyFill="1"/>
    <xf numFmtId="0" fontId="22" fillId="0" borderId="0" xfId="0" applyFont="1"/>
    <xf numFmtId="0" fontId="0" fillId="4" borderId="15" xfId="0" applyFill="1" applyBorder="1"/>
    <xf numFmtId="0" fontId="14" fillId="6" borderId="10" xfId="0" applyFont="1" applyFill="1" applyBorder="1" applyAlignment="1"/>
    <xf numFmtId="0" fontId="0" fillId="2" borderId="47" xfId="0" applyFill="1" applyBorder="1" applyAlignment="1">
      <alignment horizontal="right"/>
    </xf>
    <xf numFmtId="0" fontId="0" fillId="4" borderId="46" xfId="0" applyFill="1" applyBorder="1" applyAlignment="1">
      <alignment horizontal="left"/>
    </xf>
    <xf numFmtId="0" fontId="0" fillId="0" borderId="13" xfId="0" applyFill="1" applyBorder="1"/>
    <xf numFmtId="0" fontId="0" fillId="2" borderId="6" xfId="0" applyFill="1" applyBorder="1" applyAlignment="1">
      <alignment horizontal="right"/>
    </xf>
    <xf numFmtId="0" fontId="0" fillId="0" borderId="8" xfId="0" applyFill="1" applyBorder="1"/>
    <xf numFmtId="44" fontId="0" fillId="2" borderId="15" xfId="3" applyFont="1" applyFill="1" applyBorder="1" applyAlignment="1">
      <alignment horizontal="center"/>
    </xf>
    <xf numFmtId="0" fontId="15" fillId="0" borderId="4" xfId="0" applyFont="1" applyBorder="1" applyAlignment="1">
      <alignment vertical="center"/>
    </xf>
    <xf numFmtId="0" fontId="20" fillId="0" borderId="5" xfId="0" applyFont="1" applyBorder="1" applyAlignment="1">
      <alignment vertical="center"/>
    </xf>
    <xf numFmtId="0" fontId="17" fillId="0" borderId="4" xfId="0" applyFont="1" applyBorder="1" applyAlignment="1">
      <alignment horizontal="center" vertical="center"/>
    </xf>
    <xf numFmtId="0" fontId="19" fillId="0" borderId="5" xfId="0" applyFont="1" applyBorder="1" applyAlignment="1">
      <alignment vertical="center" wrapText="1"/>
    </xf>
    <xf numFmtId="0" fontId="19" fillId="0" borderId="4" xfId="0" applyFont="1" applyBorder="1" applyAlignment="1">
      <alignment horizontal="center" vertical="center"/>
    </xf>
    <xf numFmtId="0" fontId="20" fillId="0" borderId="5" xfId="0" applyFont="1" applyBorder="1" applyAlignment="1">
      <alignment horizontal="left" vertical="center" wrapText="1"/>
    </xf>
    <xf numFmtId="0" fontId="20" fillId="0" borderId="8" xfId="0" applyFont="1" applyBorder="1" applyAlignment="1">
      <alignment horizontal="left" vertical="center" wrapText="1"/>
    </xf>
    <xf numFmtId="0" fontId="0" fillId="0" borderId="14" xfId="0" applyFill="1" applyBorder="1"/>
    <xf numFmtId="0" fontId="0" fillId="0" borderId="0" xfId="0" applyAlignment="1">
      <alignment wrapText="1"/>
    </xf>
    <xf numFmtId="0" fontId="17" fillId="0" borderId="9" xfId="0" applyFont="1" applyFill="1" applyBorder="1"/>
    <xf numFmtId="0" fontId="17" fillId="0" borderId="10" xfId="0" applyFont="1" applyFill="1" applyBorder="1"/>
    <xf numFmtId="0" fontId="17" fillId="0" borderId="11" xfId="0" applyFont="1" applyFill="1" applyBorder="1"/>
    <xf numFmtId="0" fontId="1" fillId="11" borderId="26" xfId="0" applyFont="1" applyFill="1" applyBorder="1" applyAlignment="1">
      <alignment horizontal="left"/>
    </xf>
    <xf numFmtId="0" fontId="1" fillId="11" borderId="26" xfId="0" applyFont="1" applyFill="1" applyBorder="1"/>
    <xf numFmtId="0" fontId="1" fillId="11" borderId="26" xfId="0" applyFont="1" applyFill="1" applyBorder="1" applyAlignment="1">
      <alignment horizontal="center"/>
    </xf>
    <xf numFmtId="0" fontId="2" fillId="12" borderId="26" xfId="0" applyFont="1" applyFill="1" applyBorder="1" applyAlignment="1">
      <alignment horizontal="left"/>
    </xf>
    <xf numFmtId="0" fontId="2" fillId="3" borderId="26" xfId="0" applyFont="1" applyFill="1" applyBorder="1"/>
    <xf numFmtId="0" fontId="0" fillId="12" borderId="26" xfId="0" applyFill="1" applyBorder="1" applyAlignment="1">
      <alignment horizontal="left"/>
    </xf>
    <xf numFmtId="0" fontId="0" fillId="3" borderId="26" xfId="0" applyFill="1" applyBorder="1"/>
    <xf numFmtId="0" fontId="2" fillId="13" borderId="26" xfId="0" applyFont="1" applyFill="1" applyBorder="1" applyAlignment="1">
      <alignment horizontal="center"/>
    </xf>
    <xf numFmtId="0" fontId="2" fillId="13" borderId="26" xfId="0" applyFont="1" applyFill="1" applyBorder="1"/>
    <xf numFmtId="0" fontId="2" fillId="13" borderId="26" xfId="0" applyFont="1" applyFill="1" applyBorder="1" applyAlignment="1">
      <alignment horizontal="left"/>
    </xf>
    <xf numFmtId="0" fontId="8" fillId="13" borderId="26" xfId="1" applyFill="1" applyBorder="1" applyAlignment="1">
      <alignment horizontal="left"/>
    </xf>
    <xf numFmtId="0" fontId="0" fillId="0" borderId="26" xfId="0" applyBorder="1" applyAlignment="1">
      <alignment horizontal="center"/>
    </xf>
    <xf numFmtId="0" fontId="2" fillId="0" borderId="26" xfId="0" applyFont="1" applyBorder="1"/>
    <xf numFmtId="0" fontId="0" fillId="0" borderId="26" xfId="0" applyBorder="1" applyAlignment="1">
      <alignment horizontal="left"/>
    </xf>
    <xf numFmtId="0" fontId="17" fillId="0" borderId="26" xfId="0" applyFont="1" applyBorder="1" applyAlignment="1">
      <alignment horizontal="left"/>
    </xf>
    <xf numFmtId="0" fontId="2" fillId="14" borderId="26" xfId="0" applyFont="1" applyFill="1" applyBorder="1" applyAlignment="1">
      <alignment horizontal="left"/>
    </xf>
    <xf numFmtId="0" fontId="2" fillId="10" borderId="26" xfId="0" applyFont="1" applyFill="1" applyBorder="1"/>
    <xf numFmtId="0" fontId="2" fillId="0" borderId="26" xfId="0" applyFont="1" applyBorder="1" applyAlignment="1">
      <alignment horizontal="center"/>
    </xf>
    <xf numFmtId="0" fontId="2" fillId="0" borderId="26" xfId="0" applyFont="1" applyBorder="1" applyAlignment="1">
      <alignment horizontal="left"/>
    </xf>
    <xf numFmtId="0" fontId="8" fillId="0" borderId="26" xfId="1" applyBorder="1" applyAlignment="1">
      <alignment horizontal="left"/>
    </xf>
    <xf numFmtId="0" fontId="17" fillId="13" borderId="26" xfId="0" applyFont="1" applyFill="1" applyBorder="1" applyAlignment="1">
      <alignment horizontal="left"/>
    </xf>
    <xf numFmtId="0" fontId="2" fillId="15" borderId="26" xfId="0" applyFont="1" applyFill="1" applyBorder="1" applyAlignment="1">
      <alignment horizontal="left"/>
    </xf>
    <xf numFmtId="0" fontId="2" fillId="3" borderId="26" xfId="0" applyFont="1" applyFill="1" applyBorder="1" applyAlignment="1">
      <alignment horizontal="center"/>
    </xf>
    <xf numFmtId="0" fontId="2" fillId="3" borderId="26" xfId="0" applyFont="1" applyFill="1" applyBorder="1" applyAlignment="1">
      <alignment horizontal="left"/>
    </xf>
    <xf numFmtId="0" fontId="17" fillId="3" borderId="26" xfId="0" applyFont="1" applyFill="1" applyBorder="1" applyAlignment="1">
      <alignment horizontal="left"/>
    </xf>
    <xf numFmtId="0" fontId="0" fillId="13" borderId="26" xfId="0" applyFill="1" applyBorder="1" applyAlignment="1">
      <alignment horizontal="center"/>
    </xf>
    <xf numFmtId="0" fontId="0" fillId="13" borderId="26" xfId="0" applyFill="1" applyBorder="1"/>
    <xf numFmtId="0" fontId="0" fillId="13" borderId="26" xfId="0" applyFill="1" applyBorder="1" applyAlignment="1">
      <alignment horizontal="left"/>
    </xf>
    <xf numFmtId="0" fontId="8" fillId="13" borderId="49" xfId="1" applyFill="1" applyBorder="1"/>
    <xf numFmtId="0" fontId="2" fillId="17" borderId="26" xfId="0" applyFont="1" applyFill="1" applyBorder="1"/>
    <xf numFmtId="0" fontId="17" fillId="0" borderId="26" xfId="1" applyFont="1" applyBorder="1"/>
    <xf numFmtId="0" fontId="8" fillId="0" borderId="26" xfId="1" applyBorder="1"/>
    <xf numFmtId="0" fontId="8" fillId="18" borderId="26" xfId="1" applyFill="1" applyBorder="1" applyAlignment="1">
      <alignment horizontal="left"/>
    </xf>
    <xf numFmtId="0" fontId="17" fillId="0" borderId="49" xfId="0" applyFont="1" applyBorder="1"/>
    <xf numFmtId="0" fontId="2" fillId="18" borderId="26" xfId="0" applyFont="1" applyFill="1" applyBorder="1"/>
    <xf numFmtId="0" fontId="17" fillId="13" borderId="49" xfId="1" applyFont="1" applyFill="1" applyBorder="1"/>
    <xf numFmtId="0" fontId="17" fillId="0" borderId="26" xfId="1" applyFont="1" applyBorder="1" applyAlignment="1">
      <alignment horizontal="left"/>
    </xf>
    <xf numFmtId="0" fontId="17" fillId="13" borderId="26" xfId="1" applyFont="1" applyFill="1" applyBorder="1" applyAlignment="1">
      <alignment horizontal="left"/>
    </xf>
    <xf numFmtId="0" fontId="2" fillId="12" borderId="26" xfId="0" applyNumberFormat="1" applyFont="1" applyFill="1" applyBorder="1" applyAlignment="1">
      <alignment horizontal="left"/>
    </xf>
    <xf numFmtId="0" fontId="0" fillId="12" borderId="26" xfId="0" applyNumberFormat="1" applyFill="1" applyBorder="1" applyAlignment="1">
      <alignment horizontal="left"/>
    </xf>
    <xf numFmtId="0" fontId="2" fillId="14" borderId="26" xfId="0" applyNumberFormat="1" applyFont="1" applyFill="1" applyBorder="1" applyAlignment="1">
      <alignment horizontal="left"/>
    </xf>
    <xf numFmtId="0" fontId="2" fillId="15" borderId="26" xfId="0" applyNumberFormat="1" applyFont="1" applyFill="1" applyBorder="1" applyAlignment="1">
      <alignment horizontal="left"/>
    </xf>
    <xf numFmtId="0" fontId="0" fillId="14" borderId="26" xfId="0" applyNumberFormat="1" applyFill="1" applyBorder="1" applyAlignment="1">
      <alignment horizontal="left"/>
    </xf>
    <xf numFmtId="0" fontId="2" fillId="16" borderId="26" xfId="0" applyNumberFormat="1" applyFont="1" applyFill="1" applyBorder="1" applyAlignment="1">
      <alignment horizontal="left"/>
    </xf>
    <xf numFmtId="0" fontId="2" fillId="19" borderId="26" xfId="0" applyNumberFormat="1" applyFont="1" applyFill="1" applyBorder="1" applyAlignment="1">
      <alignment horizontal="left"/>
    </xf>
    <xf numFmtId="0" fontId="15" fillId="0" borderId="0" xfId="0" applyFont="1" applyFill="1" applyBorder="1"/>
    <xf numFmtId="0" fontId="15" fillId="0" borderId="0" xfId="5" applyFont="1" applyFill="1" applyBorder="1"/>
    <xf numFmtId="0" fontId="15" fillId="0" borderId="0" xfId="5" applyNumberFormat="1" applyFont="1" applyFill="1" applyBorder="1"/>
    <xf numFmtId="0" fontId="24" fillId="0" borderId="0" xfId="0" applyFont="1" applyAlignment="1">
      <alignment vertical="center"/>
    </xf>
    <xf numFmtId="0" fontId="10" fillId="4" borderId="48" xfId="1" applyFont="1" applyFill="1" applyBorder="1" applyAlignment="1">
      <alignment horizontal="left"/>
    </xf>
    <xf numFmtId="0" fontId="10" fillId="4" borderId="17" xfId="1" applyFont="1" applyFill="1" applyBorder="1" applyAlignment="1">
      <alignment horizontal="left"/>
    </xf>
    <xf numFmtId="0" fontId="10" fillId="4" borderId="19" xfId="1" applyFont="1" applyFill="1" applyBorder="1" applyAlignment="1">
      <alignment horizontal="left"/>
    </xf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0" borderId="14" xfId="0" applyFill="1" applyBorder="1"/>
    <xf numFmtId="0" fontId="19" fillId="0" borderId="44" xfId="0" applyFont="1" applyBorder="1" applyAlignment="1">
      <alignment vertical="center" wrapText="1"/>
    </xf>
    <xf numFmtId="0" fontId="20" fillId="0" borderId="53" xfId="0" applyFont="1" applyBorder="1" applyAlignment="1">
      <alignment horizontal="left" vertical="center" wrapText="1"/>
    </xf>
    <xf numFmtId="0" fontId="20" fillId="0" borderId="45" xfId="0" applyFont="1" applyBorder="1" applyAlignment="1">
      <alignment horizontal="left" vertical="center" wrapText="1"/>
    </xf>
    <xf numFmtId="49" fontId="0" fillId="0" borderId="26" xfId="0" applyNumberFormat="1" applyBorder="1" applyAlignment="1">
      <alignment horizontal="left" wrapText="1"/>
    </xf>
    <xf numFmtId="1" fontId="0" fillId="0" borderId="26" xfId="0" applyNumberFormat="1" applyBorder="1"/>
    <xf numFmtId="49" fontId="0" fillId="0" borderId="54" xfId="0" applyNumberFormat="1" applyBorder="1" applyAlignment="1">
      <alignment horizontal="left" wrapText="1"/>
    </xf>
    <xf numFmtId="1" fontId="0" fillId="0" borderId="26" xfId="0" applyNumberFormat="1" applyBorder="1" applyAlignment="1">
      <alignment horizontal="center"/>
    </xf>
    <xf numFmtId="0" fontId="27" fillId="21" borderId="52" xfId="6" applyFont="1" applyFill="1" applyBorder="1" applyAlignment="1">
      <alignment wrapText="1"/>
    </xf>
    <xf numFmtId="0" fontId="29" fillId="21" borderId="52" xfId="6" applyFont="1" applyFill="1" applyBorder="1" applyAlignment="1">
      <alignment wrapText="1"/>
    </xf>
    <xf numFmtId="0" fontId="29" fillId="0" borderId="52" xfId="6" applyFont="1" applyBorder="1"/>
    <xf numFmtId="0" fontId="27" fillId="21" borderId="52" xfId="6" applyFont="1" applyFill="1" applyBorder="1" applyAlignment="1">
      <alignment vertical="top" wrapText="1"/>
    </xf>
    <xf numFmtId="0" fontId="29" fillId="21" borderId="52" xfId="6" applyFont="1" applyFill="1" applyBorder="1" applyAlignment="1">
      <alignment vertical="top" wrapText="1"/>
    </xf>
    <xf numFmtId="1" fontId="30" fillId="0" borderId="52" xfId="6" applyNumberFormat="1" applyFont="1" applyBorder="1" applyAlignment="1">
      <alignment horizontal="center" vertical="center" wrapText="1"/>
    </xf>
    <xf numFmtId="0" fontId="27" fillId="21" borderId="52" xfId="6" applyFont="1" applyFill="1" applyBorder="1" applyAlignment="1">
      <alignment wrapText="1"/>
    </xf>
    <xf numFmtId="0" fontId="29" fillId="21" borderId="52" xfId="6" applyFont="1" applyFill="1" applyBorder="1" applyAlignment="1">
      <alignment wrapText="1"/>
    </xf>
    <xf numFmtId="0" fontId="29" fillId="0" borderId="52" xfId="6" applyFont="1" applyBorder="1" applyAlignment="1">
      <alignment wrapText="1"/>
    </xf>
    <xf numFmtId="0" fontId="29" fillId="0" borderId="52" xfId="6" applyFont="1" applyBorder="1"/>
    <xf numFmtId="0" fontId="27" fillId="21" borderId="52" xfId="6" applyFont="1" applyFill="1" applyBorder="1" applyAlignment="1">
      <alignment vertical="top" wrapText="1"/>
    </xf>
    <xf numFmtId="0" fontId="29" fillId="21" borderId="52" xfId="6" applyFont="1" applyFill="1" applyBorder="1" applyAlignment="1">
      <alignment vertical="top" wrapText="1"/>
    </xf>
    <xf numFmtId="0" fontId="29" fillId="0" borderId="52" xfId="6" applyFont="1" applyBorder="1" applyAlignment="1">
      <alignment vertical="top" wrapText="1"/>
    </xf>
    <xf numFmtId="1" fontId="30" fillId="0" borderId="52" xfId="6" applyNumberFormat="1" applyFont="1" applyBorder="1" applyAlignment="1">
      <alignment horizontal="center" vertical="center" wrapText="1"/>
    </xf>
    <xf numFmtId="0" fontId="0" fillId="20" borderId="12" xfId="0" applyFill="1" applyBorder="1"/>
    <xf numFmtId="0" fontId="0" fillId="0" borderId="0" xfId="0" applyBorder="1" applyAlignment="1">
      <alignment horizontal="left"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1" fillId="9" borderId="2" xfId="0" applyFont="1" applyFill="1" applyBorder="1" applyAlignment="1">
      <alignment horizontal="center" vertical="center" wrapText="1"/>
    </xf>
    <xf numFmtId="0" fontId="1" fillId="9" borderId="3" xfId="0" applyFont="1" applyFill="1" applyBorder="1" applyAlignment="1">
      <alignment horizontal="center" vertical="center" wrapText="1"/>
    </xf>
    <xf numFmtId="0" fontId="1" fillId="9" borderId="9" xfId="0" applyFont="1" applyFill="1" applyBorder="1" applyAlignment="1">
      <alignment horizontal="center" vertical="center"/>
    </xf>
    <xf numFmtId="0" fontId="1" fillId="9" borderId="10" xfId="0" applyFont="1" applyFill="1" applyBorder="1" applyAlignment="1">
      <alignment horizontal="center" vertical="center"/>
    </xf>
    <xf numFmtId="0" fontId="1" fillId="9" borderId="1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0" fillId="4" borderId="4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3" fillId="4" borderId="9" xfId="0" applyFont="1" applyFill="1" applyBorder="1" applyAlignment="1">
      <alignment horizontal="center" vertical="center"/>
    </xf>
    <xf numFmtId="0" fontId="23" fillId="4" borderId="1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5" fillId="0" borderId="9" xfId="0" applyFont="1" applyBorder="1" applyAlignment="1">
      <alignment horizontal="center"/>
    </xf>
    <xf numFmtId="0" fontId="25" fillId="0" borderId="11" xfId="0" applyFont="1" applyBorder="1" applyAlignment="1">
      <alignment horizontal="center"/>
    </xf>
    <xf numFmtId="0" fontId="0" fillId="0" borderId="9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4" xfId="0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0" fillId="4" borderId="22" xfId="0" applyFill="1" applyBorder="1" applyAlignment="1">
      <alignment horizontal="left"/>
    </xf>
    <xf numFmtId="0" fontId="1" fillId="5" borderId="33" xfId="0" applyFont="1" applyFill="1" applyBorder="1" applyAlignment="1">
      <alignment horizontal="center" vertical="center"/>
    </xf>
    <xf numFmtId="0" fontId="1" fillId="5" borderId="34" xfId="0" applyFont="1" applyFill="1" applyBorder="1" applyAlignment="1">
      <alignment horizontal="center" vertical="center"/>
    </xf>
    <xf numFmtId="0" fontId="1" fillId="5" borderId="35" xfId="0" applyFont="1" applyFill="1" applyBorder="1" applyAlignment="1">
      <alignment horizontal="center" vertical="center"/>
    </xf>
    <xf numFmtId="0" fontId="0" fillId="4" borderId="22" xfId="0" applyFill="1" applyBorder="1" applyAlignment="1">
      <alignment horizontal="center"/>
    </xf>
    <xf numFmtId="0" fontId="1" fillId="5" borderId="36" xfId="0" applyFont="1" applyFill="1" applyBorder="1" applyAlignment="1">
      <alignment horizontal="center" vertical="center"/>
    </xf>
    <xf numFmtId="0" fontId="1" fillId="5" borderId="20" xfId="0" applyFont="1" applyFill="1" applyBorder="1" applyAlignment="1">
      <alignment horizontal="center" vertical="center"/>
    </xf>
    <xf numFmtId="0" fontId="1" fillId="5" borderId="37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/>
    </xf>
    <xf numFmtId="0" fontId="0" fillId="4" borderId="23" xfId="0" applyFill="1" applyBorder="1" applyAlignment="1">
      <alignment horizontal="left"/>
    </xf>
    <xf numFmtId="0" fontId="0" fillId="4" borderId="24" xfId="0" applyFill="1" applyBorder="1" applyAlignment="1">
      <alignment horizontal="left"/>
    </xf>
    <xf numFmtId="164" fontId="0" fillId="4" borderId="25" xfId="0" applyNumberFormat="1" applyFill="1" applyBorder="1" applyAlignment="1">
      <alignment horizontal="center"/>
    </xf>
    <xf numFmtId="164" fontId="0" fillId="4" borderId="22" xfId="0" applyNumberFormat="1" applyFill="1" applyBorder="1" applyAlignment="1">
      <alignment horizontal="center"/>
    </xf>
    <xf numFmtId="0" fontId="0" fillId="4" borderId="21" xfId="0" applyFill="1" applyBorder="1" applyAlignment="1">
      <alignment horizontal="left"/>
    </xf>
    <xf numFmtId="0" fontId="0" fillId="4" borderId="26" xfId="0" applyFill="1" applyBorder="1" applyAlignment="1">
      <alignment horizontal="left"/>
    </xf>
    <xf numFmtId="0" fontId="13" fillId="4" borderId="0" xfId="0" applyFont="1" applyFill="1" applyBorder="1"/>
    <xf numFmtId="0" fontId="13" fillId="4" borderId="22" xfId="0" applyFont="1" applyFill="1" applyBorder="1"/>
    <xf numFmtId="0" fontId="0" fillId="4" borderId="0" xfId="0" applyFill="1" applyBorder="1" applyAlignment="1">
      <alignment horizontal="center"/>
    </xf>
    <xf numFmtId="0" fontId="0" fillId="2" borderId="31" xfId="0" applyFill="1" applyBorder="1" applyAlignment="1">
      <alignment horizontal="center"/>
    </xf>
    <xf numFmtId="0" fontId="0" fillId="4" borderId="27" xfId="0" applyFill="1" applyBorder="1" applyAlignment="1">
      <alignment horizontal="left"/>
    </xf>
    <xf numFmtId="0" fontId="0" fillId="4" borderId="28" xfId="0" applyFill="1" applyBorder="1" applyAlignment="1">
      <alignment horizontal="left"/>
    </xf>
    <xf numFmtId="164" fontId="0" fillId="4" borderId="29" xfId="0" applyNumberFormat="1" applyFill="1" applyBorder="1" applyAlignment="1">
      <alignment horizontal="center"/>
    </xf>
    <xf numFmtId="164" fontId="0" fillId="4" borderId="30" xfId="0" applyNumberFormat="1" applyFill="1" applyBorder="1" applyAlignment="1">
      <alignment horizontal="center"/>
    </xf>
    <xf numFmtId="0" fontId="29" fillId="0" borderId="50" xfId="6" applyFont="1" applyBorder="1" applyAlignment="1">
      <alignment wrapText="1"/>
    </xf>
    <xf numFmtId="0" fontId="28" fillId="0" borderId="51" xfId="6" applyFont="1" applyBorder="1"/>
    <xf numFmtId="0" fontId="3" fillId="4" borderId="2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18" fillId="4" borderId="6" xfId="0" applyFont="1" applyFill="1" applyBorder="1" applyAlignment="1">
      <alignment horizontal="center" vertical="center"/>
    </xf>
    <xf numFmtId="0" fontId="18" fillId="4" borderId="7" xfId="0" applyFont="1" applyFill="1" applyBorder="1" applyAlignment="1">
      <alignment horizontal="center" vertical="center"/>
    </xf>
    <xf numFmtId="0" fontId="18" fillId="4" borderId="8" xfId="0" applyFont="1" applyFill="1" applyBorder="1" applyAlignment="1">
      <alignment horizontal="center" vertical="center"/>
    </xf>
    <xf numFmtId="0" fontId="2" fillId="3" borderId="44" xfId="0" applyFont="1" applyFill="1" applyBorder="1" applyAlignment="1">
      <alignment horizontal="center" vertical="center"/>
    </xf>
    <xf numFmtId="0" fontId="2" fillId="3" borderId="45" xfId="0" applyFont="1" applyFill="1" applyBorder="1" applyAlignment="1">
      <alignment horizontal="center" vertical="center"/>
    </xf>
    <xf numFmtId="44" fontId="14" fillId="6" borderId="9" xfId="0" applyNumberFormat="1" applyFont="1" applyFill="1" applyBorder="1" applyAlignment="1">
      <alignment horizontal="center"/>
    </xf>
    <xf numFmtId="44" fontId="14" fillId="6" borderId="10" xfId="0" applyNumberFormat="1" applyFont="1" applyFill="1" applyBorder="1" applyAlignment="1">
      <alignment horizontal="center"/>
    </xf>
    <xf numFmtId="0" fontId="14" fillId="6" borderId="11" xfId="0" applyFont="1" applyFill="1" applyBorder="1" applyAlignment="1">
      <alignment horizontal="center"/>
    </xf>
    <xf numFmtId="0" fontId="2" fillId="6" borderId="44" xfId="0" applyFont="1" applyFill="1" applyBorder="1" applyAlignment="1">
      <alignment horizontal="center"/>
    </xf>
    <xf numFmtId="0" fontId="2" fillId="6" borderId="45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2" fillId="6" borderId="6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4" fontId="32" fillId="22" borderId="55" xfId="0" applyNumberFormat="1" applyFont="1" applyFill="1" applyBorder="1" applyAlignment="1"/>
    <xf numFmtId="49" fontId="32" fillId="0" borderId="56" xfId="0" applyNumberFormat="1" applyFont="1" applyBorder="1" applyAlignment="1">
      <alignment wrapText="1"/>
    </xf>
    <xf numFmtId="49" fontId="32" fillId="0" borderId="57" xfId="0" applyNumberFormat="1" applyFont="1" applyBorder="1" applyAlignment="1">
      <alignment wrapText="1"/>
    </xf>
    <xf numFmtId="4" fontId="32" fillId="0" borderId="55" xfId="0" applyNumberFormat="1" applyFont="1" applyBorder="1" applyAlignment="1"/>
    <xf numFmtId="4" fontId="32" fillId="0" borderId="51" xfId="0" applyNumberFormat="1" applyFont="1" applyBorder="1" applyAlignment="1"/>
    <xf numFmtId="4" fontId="32" fillId="0" borderId="51" xfId="0" applyNumberFormat="1" applyFont="1" applyBorder="1" applyAlignment="1">
      <alignment wrapText="1"/>
    </xf>
    <xf numFmtId="3" fontId="32" fillId="0" borderId="55" xfId="0" applyNumberFormat="1" applyFont="1" applyBorder="1" applyAlignment="1">
      <alignment horizontal="center"/>
    </xf>
    <xf numFmtId="3" fontId="32" fillId="22" borderId="55" xfId="0" applyNumberFormat="1" applyFont="1" applyFill="1" applyBorder="1" applyAlignment="1">
      <alignment horizontal="center"/>
    </xf>
    <xf numFmtId="0" fontId="29" fillId="0" borderId="51" xfId="6" applyFont="1" applyBorder="1" applyAlignment="1">
      <alignment wrapText="1"/>
    </xf>
    <xf numFmtId="49" fontId="0" fillId="0" borderId="58" xfId="0" applyNumberFormat="1" applyBorder="1" applyAlignment="1">
      <alignment horizontal="left" wrapText="1"/>
    </xf>
    <xf numFmtId="0" fontId="0" fillId="0" borderId="14" xfId="0" applyBorder="1"/>
    <xf numFmtId="49" fontId="0" fillId="0" borderId="32" xfId="0" applyNumberFormat="1" applyBorder="1" applyAlignment="1">
      <alignment horizontal="left" wrapText="1"/>
    </xf>
    <xf numFmtId="4" fontId="31" fillId="22" borderId="55" xfId="0" applyNumberFormat="1" applyFont="1" applyFill="1" applyBorder="1" applyAlignment="1"/>
    <xf numFmtId="0" fontId="29" fillId="0" borderId="55" xfId="6" applyFont="1" applyBorder="1" applyAlignment="1">
      <alignment wrapText="1"/>
    </xf>
    <xf numFmtId="0" fontId="29" fillId="0" borderId="55" xfId="6" applyFont="1" applyBorder="1" applyAlignment="1">
      <alignment vertical="top" wrapText="1"/>
    </xf>
    <xf numFmtId="49" fontId="0" fillId="0" borderId="58" xfId="0" applyNumberFormat="1" applyFill="1" applyBorder="1" applyAlignment="1">
      <alignment horizontal="left" wrapText="1"/>
    </xf>
    <xf numFmtId="4" fontId="31" fillId="0" borderId="55" xfId="0" applyNumberFormat="1" applyFont="1" applyFill="1" applyBorder="1" applyAlignment="1"/>
    <xf numFmtId="4" fontId="32" fillId="0" borderId="59" xfId="0" applyNumberFormat="1" applyFont="1" applyFill="1" applyBorder="1"/>
    <xf numFmtId="4" fontId="31" fillId="0" borderId="55" xfId="0" applyNumberFormat="1" applyFont="1" applyBorder="1"/>
    <xf numFmtId="4" fontId="31" fillId="0" borderId="55" xfId="0" applyNumberFormat="1" applyFont="1" applyBorder="1" applyAlignment="1"/>
    <xf numFmtId="4" fontId="31" fillId="22" borderId="55" xfId="0" applyNumberFormat="1" applyFont="1" applyFill="1" applyBorder="1"/>
    <xf numFmtId="4" fontId="31" fillId="22" borderId="55" xfId="0" applyNumberFormat="1" applyFont="1" applyFill="1" applyBorder="1" applyAlignment="1">
      <alignment wrapText="1"/>
    </xf>
    <xf numFmtId="0" fontId="31" fillId="0" borderId="60" xfId="0" applyFont="1" applyBorder="1" applyAlignment="1"/>
    <xf numFmtId="3" fontId="31" fillId="0" borderId="55" xfId="0" applyNumberFormat="1" applyFont="1" applyBorder="1" applyAlignment="1">
      <alignment horizontal="center"/>
    </xf>
  </cellXfs>
  <cellStyles count="7">
    <cellStyle name="40% - Accent1" xfId="5" builtinId="31"/>
    <cellStyle name="Comma" xfId="2" builtinId="3"/>
    <cellStyle name="Currency" xfId="3" builtinId="4"/>
    <cellStyle name="Hyperlink" xfId="1" builtinId="8"/>
    <cellStyle name="Normal" xfId="0" builtinId="0"/>
    <cellStyle name="Normal 2" xfId="6"/>
    <cellStyle name="Percent" xfId="4" builtinId="5"/>
  </cellStyles>
  <dxfs count="7"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eetMetadata" Target="metadata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265044</xdr:colOff>
      <xdr:row>0</xdr:row>
      <xdr:rowOff>99392</xdr:rowOff>
    </xdr:from>
    <xdr:to>
      <xdr:col>8</xdr:col>
      <xdr:colOff>255519</xdr:colOff>
      <xdr:row>29</xdr:row>
      <xdr:rowOff>157370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F62F8FA9-511E-4C66-B37D-08E1CC64456A}"/>
            </a:ext>
          </a:extLst>
        </xdr:cNvPr>
        <xdr:cNvSpPr/>
      </xdr:nvSpPr>
      <xdr:spPr>
        <a:xfrm>
          <a:off x="265044" y="99392"/>
          <a:ext cx="4893779" cy="5582478"/>
        </a:xfrm>
        <a:prstGeom prst="rect">
          <a:avLst/>
        </a:prstGeom>
        <a:solidFill>
          <a:srgbClr val="FFFFF5"/>
        </a:solidFill>
        <a:ln w="9525">
          <a:solidFill>
            <a:schemeClr val="tx1"/>
          </a:solidFill>
        </a:ln>
        <a:effectLst>
          <a:glow rad="63500">
            <a:schemeClr val="accent3">
              <a:satMod val="175000"/>
              <a:alpha val="40000"/>
            </a:schemeClr>
          </a:glo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n-US" sz="1200" b="1">
              <a:solidFill>
                <a:srgbClr val="C00000"/>
              </a:solidFill>
            </a:rPr>
            <a:t>**</a:t>
          </a:r>
          <a:r>
            <a:rPr lang="en-US" sz="1200" b="1" kern="500" spc="100" baseline="0">
              <a:solidFill>
                <a:srgbClr val="C00000"/>
              </a:solidFill>
            </a:rPr>
            <a:t>PLEASE READ ALL INSTRUCTIONS CAREFULLY</a:t>
          </a:r>
          <a:r>
            <a:rPr lang="en-US" sz="1200" b="1">
              <a:solidFill>
                <a:srgbClr val="C00000"/>
              </a:solidFill>
            </a:rPr>
            <a:t>**</a:t>
          </a:r>
          <a:endParaRPr lang="en-US" sz="1200" b="1" baseline="0">
            <a:solidFill>
              <a:srgbClr val="C00000"/>
            </a:solidFill>
          </a:endParaRPr>
        </a:p>
        <a:p>
          <a:pPr algn="l"/>
          <a:endParaRPr lang="en-US" sz="1100" baseline="0">
            <a:solidFill>
              <a:schemeClr val="tx1"/>
            </a:solidFill>
          </a:endParaRPr>
        </a:p>
        <a:p>
          <a:pPr algn="l"/>
          <a:r>
            <a:rPr lang="en-US" sz="1100" b="1" baseline="0">
              <a:solidFill>
                <a:schemeClr val="tx1"/>
              </a:solidFill>
            </a:rPr>
            <a:t>All Equipment, Materials and Services must be installed according to the Installation Specifications. Vendors are to propose the most current manufacturer items available at the time of the response.</a:t>
          </a:r>
        </a:p>
        <a:p>
          <a:pPr algn="l"/>
          <a:endParaRPr lang="en-US" sz="1100" b="1" baseline="0">
            <a:solidFill>
              <a:schemeClr val="tx1"/>
            </a:solidFill>
          </a:endParaRPr>
        </a:p>
        <a:p>
          <a:pPr algn="l"/>
          <a:endParaRPr lang="en-US" sz="1100" baseline="0">
            <a:solidFill>
              <a:schemeClr val="tx1"/>
            </a:solidFill>
          </a:endParaRPr>
        </a:p>
        <a:p>
          <a:pPr marL="0" indent="0" algn="l"/>
          <a:r>
            <a:rPr lang="en-US" sz="1100" b="1" i="0" baseline="0">
              <a:solidFill>
                <a:schemeClr val="tx1"/>
              </a:solidFill>
              <a:latin typeface="+mn-lt"/>
              <a:ea typeface="+mn-ea"/>
              <a:cs typeface="+mn-cs"/>
            </a:rPr>
            <a:t>REQUIRED WORKSHEETS</a:t>
          </a:r>
        </a:p>
        <a:p>
          <a:pPr algn="l"/>
          <a:endParaRPr lang="en-US" sz="1100" b="0" baseline="0">
            <a:solidFill>
              <a:schemeClr val="tx1"/>
            </a:solidFill>
          </a:endParaRPr>
        </a:p>
        <a:p>
          <a:pPr algn="l"/>
          <a:r>
            <a:rPr lang="en-US" sz="1100" b="0" baseline="0">
              <a:solidFill>
                <a:schemeClr val="tx1"/>
              </a:solidFill>
            </a:rPr>
            <a:t>Complete </a:t>
          </a:r>
          <a:r>
            <a:rPr lang="en-US" sz="1100" b="0" baseline="0">
              <a:solidFill>
                <a:schemeClr val="accent1"/>
              </a:solidFill>
            </a:rPr>
            <a:t>Proposer Information</a:t>
          </a:r>
          <a:r>
            <a:rPr lang="en-US" sz="1100" b="0" baseline="0">
              <a:solidFill>
                <a:schemeClr val="tx1"/>
              </a:solidFill>
            </a:rPr>
            <a:t> worksheet.</a:t>
          </a:r>
        </a:p>
        <a:p>
          <a:pPr algn="l"/>
          <a:endParaRPr lang="en-US" sz="1100" b="0" baseline="0">
            <a:solidFill>
              <a:schemeClr val="tx1"/>
            </a:solidFill>
          </a:endParaRPr>
        </a:p>
        <a:p>
          <a:pPr algn="l"/>
          <a:r>
            <a:rPr lang="en-US" sz="1100" b="0" baseline="0">
              <a:solidFill>
                <a:schemeClr val="tx1"/>
              </a:solidFill>
            </a:rPr>
            <a:t>Complete </a:t>
          </a:r>
          <a:r>
            <a:rPr lang="en-US" sz="1100" b="0" baseline="0">
              <a:solidFill>
                <a:srgbClr val="00B050"/>
              </a:solidFill>
            </a:rPr>
            <a:t>GREEN</a:t>
          </a:r>
          <a:r>
            <a:rPr lang="en-US" sz="1100" b="0" baseline="0">
              <a:solidFill>
                <a:schemeClr val="tx1"/>
              </a:solidFill>
            </a:rPr>
            <a:t> worksheet(s) - fill in </a:t>
          </a:r>
          <a:r>
            <a:rPr lang="en-US" sz="1100" b="0" baseline="0">
              <a:solidFill>
                <a:schemeClr val="accent1"/>
              </a:solidFill>
            </a:rPr>
            <a:t>BLUE</a:t>
          </a:r>
          <a:r>
            <a:rPr lang="en-US" sz="1100" b="0" baseline="0">
              <a:solidFill>
                <a:schemeClr val="tx1"/>
              </a:solidFill>
            </a:rPr>
            <a:t> columns.</a:t>
          </a:r>
        </a:p>
        <a:p>
          <a:pPr algn="l"/>
          <a:endParaRPr lang="en-US" sz="1100" b="0" baseline="0">
            <a:solidFill>
              <a:schemeClr val="tx1"/>
            </a:solidFill>
          </a:endParaRPr>
        </a:p>
        <a:p>
          <a:pPr algn="l"/>
          <a:r>
            <a:rPr lang="en-US" sz="1100" b="0" baseline="0">
              <a:solidFill>
                <a:schemeClr val="tx1"/>
              </a:solidFill>
            </a:rPr>
            <a:t>For each item that contains a Description and Quantity, respond by adding Cost and what % of the Product is Eligible for E-Rate Discounts.</a:t>
          </a:r>
        </a:p>
        <a:p>
          <a:pPr algn="l"/>
          <a:endParaRPr lang="en-US" sz="1100" b="0" baseline="0">
            <a:solidFill>
              <a:schemeClr val="tx1"/>
            </a:solidFill>
          </a:endParaRPr>
        </a:p>
        <a:p>
          <a:pPr algn="l"/>
          <a:r>
            <a:rPr lang="en-US" sz="1100" b="0" baseline="0">
              <a:solidFill>
                <a:schemeClr val="tx1"/>
              </a:solidFill>
            </a:rPr>
            <a:t>If an item is not listed, but it is required for the complete solution, enter it on one of the existing lines. Please ensure part numbers are accurate.</a:t>
          </a:r>
        </a:p>
        <a:p>
          <a:pPr algn="l"/>
          <a:endParaRPr lang="en-US" sz="1100" b="0" baseline="0">
            <a:solidFill>
              <a:schemeClr val="tx1"/>
            </a:solidFill>
          </a:endParaRPr>
        </a:p>
        <a:p>
          <a:pPr algn="l"/>
          <a:r>
            <a:rPr lang="en-US" sz="1100" b="0" baseline="0">
              <a:solidFill>
                <a:schemeClr val="tx1"/>
              </a:solidFill>
            </a:rPr>
            <a:t>Equivalent bids will be accepted, please use the 'Equivalent' tab.</a:t>
          </a:r>
        </a:p>
        <a:p>
          <a:pPr algn="l"/>
          <a:endParaRPr lang="en-US" sz="1100" b="1" baseline="0">
            <a:solidFill>
              <a:schemeClr val="tx1"/>
            </a:solidFill>
          </a:endParaRPr>
        </a:p>
        <a:p>
          <a:pPr algn="l"/>
          <a:endParaRPr lang="en-US" sz="1100" b="1" i="1" baseline="0">
            <a:solidFill>
              <a:schemeClr val="accent4">
                <a:lumMod val="75000"/>
              </a:schemeClr>
            </a:solidFill>
          </a:endParaRPr>
        </a:p>
        <a:p>
          <a:pPr algn="l"/>
          <a:r>
            <a:rPr lang="en-US" sz="1100" b="1" i="0" baseline="0">
              <a:solidFill>
                <a:schemeClr val="tx1"/>
              </a:solidFill>
            </a:rPr>
            <a:t>RETURN YOUR RESPONSE</a:t>
          </a:r>
        </a:p>
        <a:p>
          <a:pPr algn="l"/>
          <a:endParaRPr lang="en-US" sz="1100" b="0" i="0" baseline="0">
            <a:solidFill>
              <a:schemeClr val="tx1"/>
            </a:solidFill>
          </a:endParaRPr>
        </a:p>
        <a:p>
          <a:pPr algn="l"/>
          <a:r>
            <a:rPr lang="en-US" sz="1100" b="0" i="0" baseline="0">
              <a:solidFill>
                <a:schemeClr val="tx1"/>
              </a:solidFill>
            </a:rPr>
            <a:t>When you have completed pricing all requested items, please save and then e-mail this workbook to the contacts listed on the </a:t>
          </a:r>
          <a:r>
            <a:rPr lang="en-US" sz="1100" b="1" i="0" baseline="0">
              <a:solidFill>
                <a:srgbClr val="00B0F0"/>
              </a:solidFill>
            </a:rPr>
            <a:t>Cover Page</a:t>
          </a:r>
          <a:r>
            <a:rPr lang="en-US" sz="1100" b="0" i="0" baseline="0">
              <a:solidFill>
                <a:schemeClr val="tx1"/>
              </a:solidFill>
            </a:rPr>
            <a:t>. </a:t>
          </a:r>
        </a:p>
        <a:p>
          <a:pPr algn="l"/>
          <a:endParaRPr lang="en-US" sz="1100" b="0" i="0" baseline="0">
            <a:solidFill>
              <a:schemeClr val="tx1"/>
            </a:solidFill>
          </a:endParaRPr>
        </a:p>
        <a:p>
          <a:pPr algn="l"/>
          <a:r>
            <a:rPr lang="en-US" sz="1100" b="0" i="0" baseline="0">
              <a:solidFill>
                <a:srgbClr val="C00000"/>
              </a:solidFill>
            </a:rPr>
            <a:t>IMPORTANT</a:t>
          </a:r>
          <a:r>
            <a:rPr lang="en-US" sz="1100" b="1" i="0" baseline="0">
              <a:solidFill>
                <a:srgbClr val="C00000"/>
              </a:solidFill>
            </a:rPr>
            <a:t>: </a:t>
          </a:r>
          <a:r>
            <a:rPr lang="en-US" sz="1100" b="0" i="0" baseline="0">
              <a:solidFill>
                <a:schemeClr val="tx1"/>
              </a:solidFill>
            </a:rPr>
            <a:t>Responses received </a:t>
          </a:r>
          <a:r>
            <a:rPr lang="en-US" sz="1100" b="0" i="1" u="sng" baseline="0">
              <a:solidFill>
                <a:schemeClr val="tx1"/>
              </a:solidFill>
            </a:rPr>
            <a:t>after</a:t>
          </a:r>
          <a:r>
            <a:rPr lang="en-US" sz="1100" b="0" i="0" baseline="0">
              <a:solidFill>
                <a:schemeClr val="tx1"/>
              </a:solidFill>
            </a:rPr>
            <a:t> the </a:t>
          </a:r>
          <a:r>
            <a:rPr lang="en-US" sz="1100" b="1" i="0" baseline="0">
              <a:solidFill>
                <a:schemeClr val="tx1"/>
              </a:solidFill>
            </a:rPr>
            <a:t>date</a:t>
          </a:r>
          <a:r>
            <a:rPr lang="en-US" sz="1100" b="0" i="0" baseline="0">
              <a:solidFill>
                <a:schemeClr val="tx1"/>
              </a:solidFill>
            </a:rPr>
            <a:t> and </a:t>
          </a:r>
          <a:r>
            <a:rPr lang="en-US" sz="1100" b="1" i="0" baseline="0">
              <a:solidFill>
                <a:schemeClr val="tx1"/>
              </a:solidFill>
            </a:rPr>
            <a:t>time</a:t>
          </a:r>
          <a:r>
            <a:rPr lang="en-US" sz="1100" b="0" i="0" baseline="0">
              <a:solidFill>
                <a:schemeClr val="tx1"/>
              </a:solidFill>
            </a:rPr>
            <a:t> listed on the </a:t>
          </a:r>
          <a:r>
            <a:rPr lang="en-US" sz="1100" b="1" i="0" baseline="0">
              <a:solidFill>
                <a:srgbClr val="00B0F0"/>
              </a:solidFill>
            </a:rPr>
            <a:t>Cover Page</a:t>
          </a:r>
          <a:r>
            <a:rPr lang="en-US" sz="1100" b="0" i="0" baseline="0">
              <a:solidFill>
                <a:schemeClr val="tx1"/>
              </a:solidFill>
            </a:rPr>
            <a:t> may not be accepted. Responses that do not include what % of product is eligible for E-Rate Discounts may not be accepted. Responses that do not include this excel file may not be accepted.</a:t>
          </a:r>
        </a:p>
        <a:p>
          <a:pPr algn="l"/>
          <a:endParaRPr lang="en-US" sz="1100" b="0" i="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chenderson@prosper-isd.net" TargetMode="External"/><Relationship Id="rId1" Type="http://schemas.openxmlformats.org/officeDocument/2006/relationships/hyperlink" Target="mailto:dhartzell@vstservices.com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6.xml.rels><?xml version="1.0" encoding="UTF-8" standalone="yes"?>
<Relationships xmlns="http://schemas.openxmlformats.org/package/2006/relationships"><Relationship Id="rId13" Type="http://schemas.openxmlformats.org/officeDocument/2006/relationships/hyperlink" Target="mailto:robbie@centralisd.com" TargetMode="External"/><Relationship Id="rId18" Type="http://schemas.openxmlformats.org/officeDocument/2006/relationships/hyperlink" Target="mailto:jbarnett@frenship.us" TargetMode="External"/><Relationship Id="rId26" Type="http://schemas.openxmlformats.org/officeDocument/2006/relationships/hyperlink" Target="mailto:katie.luksan@highlineschools.org" TargetMode="External"/><Relationship Id="rId39" Type="http://schemas.openxmlformats.org/officeDocument/2006/relationships/hyperlink" Target="mailto:gilbert.gonzalez@lyfordcisd.net" TargetMode="External"/><Relationship Id="rId21" Type="http://schemas.openxmlformats.org/officeDocument/2006/relationships/hyperlink" Target="mailto:brent.wilson@granburyisd.org" TargetMode="External"/><Relationship Id="rId34" Type="http://schemas.openxmlformats.org/officeDocument/2006/relationships/hyperlink" Target="mailto:betsy.flood@lvisd.org" TargetMode="External"/><Relationship Id="rId42" Type="http://schemas.openxmlformats.org/officeDocument/2006/relationships/hyperlink" Target="mailto:kristi.guest@maypearlisd.org" TargetMode="External"/><Relationship Id="rId47" Type="http://schemas.openxmlformats.org/officeDocument/2006/relationships/hyperlink" Target="mailto:bbrown@prestonwoodchristian.org" TargetMode="External"/><Relationship Id="rId50" Type="http://schemas.openxmlformats.org/officeDocument/2006/relationships/hyperlink" Target="mailto:taschmieder@saisd.us" TargetMode="External"/><Relationship Id="rId55" Type="http://schemas.openxmlformats.org/officeDocument/2006/relationships/hyperlink" Target="mailto:sgonzalez@seguin.k12.tx.us" TargetMode="External"/><Relationship Id="rId63" Type="http://schemas.openxmlformats.org/officeDocument/2006/relationships/hyperlink" Target="mailto:matthew.howard@wintersisd.org" TargetMode="External"/><Relationship Id="rId7" Type="http://schemas.openxmlformats.org/officeDocument/2006/relationships/hyperlink" Target="mailto:billy.mobley@ballingerisd.net" TargetMode="External"/><Relationship Id="rId2" Type="http://schemas.openxmlformats.org/officeDocument/2006/relationships/hyperlink" Target="mailto:jholland@alvaradoisd.net" TargetMode="External"/><Relationship Id="rId16" Type="http://schemas.openxmlformats.org/officeDocument/2006/relationships/hyperlink" Target="mailto:dirk.dykstra@ecisd.net" TargetMode="External"/><Relationship Id="rId29" Type="http://schemas.openxmlformats.org/officeDocument/2006/relationships/hyperlink" Target="mailto:gphipps@ILTexas.org" TargetMode="External"/><Relationship Id="rId11" Type="http://schemas.openxmlformats.org/officeDocument/2006/relationships/hyperlink" Target="mailto:randy.stuart@southlakecarroll.edu" TargetMode="External"/><Relationship Id="rId24" Type="http://schemas.openxmlformats.org/officeDocument/2006/relationships/hyperlink" Target="mailto:jaime.reyes@hcisd.org" TargetMode="External"/><Relationship Id="rId32" Type="http://schemas.openxmlformats.org/officeDocument/2006/relationships/hyperlink" Target="mailto:felicia.gentzler@kempisd.org" TargetMode="External"/><Relationship Id="rId37" Type="http://schemas.openxmlformats.org/officeDocument/2006/relationships/hyperlink" Target="mailto:langfordc@lisd.net" TargetMode="External"/><Relationship Id="rId40" Type="http://schemas.openxmlformats.org/officeDocument/2006/relationships/hyperlink" Target="mailto:rdglosup@mabankisd.net" TargetMode="External"/><Relationship Id="rId45" Type="http://schemas.openxmlformats.org/officeDocument/2006/relationships/hyperlink" Target="mailto:tdungan@pewittcisd.net" TargetMode="External"/><Relationship Id="rId53" Type="http://schemas.openxmlformats.org/officeDocument/2006/relationships/hyperlink" Target="mailto:larry.bostick@santaannaisd.net" TargetMode="External"/><Relationship Id="rId58" Type="http://schemas.openxmlformats.org/officeDocument/2006/relationships/hyperlink" Target="mailto:rmitchell@strawnschool.net" TargetMode="External"/><Relationship Id="rId5" Type="http://schemas.openxmlformats.org/officeDocument/2006/relationships/hyperlink" Target="mailto:jhazen@aubreyisd.net" TargetMode="External"/><Relationship Id="rId61" Type="http://schemas.openxmlformats.org/officeDocument/2006/relationships/hyperlink" Target="mailto:anita.clay@txkisd.net" TargetMode="External"/><Relationship Id="rId19" Type="http://schemas.openxmlformats.org/officeDocument/2006/relationships/hyperlink" Target="mailto:jcoleman@gainesvilleisd.org" TargetMode="External"/><Relationship Id="rId14" Type="http://schemas.openxmlformats.org/officeDocument/2006/relationships/hyperlink" Target="mailto:dhayward@damonisd.net" TargetMode="External"/><Relationship Id="rId22" Type="http://schemas.openxmlformats.org/officeDocument/2006/relationships/hyperlink" Target="mailto:christopher.gasaway@gpisd.org" TargetMode="External"/><Relationship Id="rId27" Type="http://schemas.openxmlformats.org/officeDocument/2006/relationships/hyperlink" Target="mailto:clementst@hooksisd.net" TargetMode="External"/><Relationship Id="rId30" Type="http://schemas.openxmlformats.org/officeDocument/2006/relationships/hyperlink" Target="mailto:joshuasmith@hudsonisd.org" TargetMode="External"/><Relationship Id="rId35" Type="http://schemas.openxmlformats.org/officeDocument/2006/relationships/hyperlink" Target="mailto:sweaver@legacypca.com" TargetMode="External"/><Relationship Id="rId43" Type="http://schemas.openxmlformats.org/officeDocument/2006/relationships/hyperlink" Target="mailto:chris.lee@nisdtx.org" TargetMode="External"/><Relationship Id="rId48" Type="http://schemas.openxmlformats.org/officeDocument/2006/relationships/hyperlink" Target="mailto:argonzales@poteetisd.org" TargetMode="External"/><Relationship Id="rId56" Type="http://schemas.openxmlformats.org/officeDocument/2006/relationships/hyperlink" Target="mailto:brianmartinez@sheldonisd.com" TargetMode="External"/><Relationship Id="rId64" Type="http://schemas.openxmlformats.org/officeDocument/2006/relationships/hyperlink" Target="mailto:katelyn.banister@wvisd.net" TargetMode="External"/><Relationship Id="rId8" Type="http://schemas.openxmlformats.org/officeDocument/2006/relationships/hyperlink" Target="mailto:khaynie@boydisd.net" TargetMode="External"/><Relationship Id="rId51" Type="http://schemas.openxmlformats.org/officeDocument/2006/relationships/hyperlink" Target="mailto:clister@rvisd.net" TargetMode="External"/><Relationship Id="rId3" Type="http://schemas.openxmlformats.org/officeDocument/2006/relationships/hyperlink" Target="mailto:cmann@alvordisd.net" TargetMode="External"/><Relationship Id="rId12" Type="http://schemas.openxmlformats.org/officeDocument/2006/relationships/hyperlink" Target="mailto:welshr@cfbisd.edu" TargetMode="External"/><Relationship Id="rId17" Type="http://schemas.openxmlformats.org/officeDocument/2006/relationships/hyperlink" Target="mailto:astone@eisd.org" TargetMode="External"/><Relationship Id="rId25" Type="http://schemas.openxmlformats.org/officeDocument/2006/relationships/hyperlink" Target="mailto:terryjackson@hebisd.edu" TargetMode="External"/><Relationship Id="rId33" Type="http://schemas.openxmlformats.org/officeDocument/2006/relationships/hyperlink" Target="mailto:mpatrick@kermitisd.org" TargetMode="External"/><Relationship Id="rId38" Type="http://schemas.openxmlformats.org/officeDocument/2006/relationships/hyperlink" Target="mailto:jason.brown@leisd.net" TargetMode="External"/><Relationship Id="rId46" Type="http://schemas.openxmlformats.org/officeDocument/2006/relationships/hyperlink" Target="mailto:lherrera@pi-isd.net" TargetMode="External"/><Relationship Id="rId59" Type="http://schemas.openxmlformats.org/officeDocument/2006/relationships/hyperlink" Target="mailto:cdean@tarkington.isd.esc4.net" TargetMode="External"/><Relationship Id="rId20" Type="http://schemas.openxmlformats.org/officeDocument/2006/relationships/hyperlink" Target="mailto:myeager@garlandisd.net" TargetMode="External"/><Relationship Id="rId41" Type="http://schemas.openxmlformats.org/officeDocument/2006/relationships/hyperlink" Target="mailto:shawnteecowan@misdmail.org" TargetMode="External"/><Relationship Id="rId54" Type="http://schemas.openxmlformats.org/officeDocument/2006/relationships/hyperlink" Target="mailto:simonmartinez@smisd.net" TargetMode="External"/><Relationship Id="rId62" Type="http://schemas.openxmlformats.org/officeDocument/2006/relationships/hyperlink" Target="mailto:bshelburne@vvisd.net" TargetMode="External"/><Relationship Id="rId1" Type="http://schemas.openxmlformats.org/officeDocument/2006/relationships/hyperlink" Target="mailto:nelson.orta@allenisd.org" TargetMode="External"/><Relationship Id="rId6" Type="http://schemas.openxmlformats.org/officeDocument/2006/relationships/hyperlink" Target="mailto:john.greiner@austinisd.org" TargetMode="External"/><Relationship Id="rId15" Type="http://schemas.openxmlformats.org/officeDocument/2006/relationships/hyperlink" Target="mailto:leon.elsbecker@decaturisd.us" TargetMode="External"/><Relationship Id="rId23" Type="http://schemas.openxmlformats.org/officeDocument/2006/relationships/hyperlink" Target="mailto:kyle.berger@gcisd.net" TargetMode="External"/><Relationship Id="rId28" Type="http://schemas.openxmlformats.org/officeDocument/2006/relationships/hyperlink" Target="mailto:Brandon.bryan@howeisd.net" TargetMode="External"/><Relationship Id="rId36" Type="http://schemas.openxmlformats.org/officeDocument/2006/relationships/hyperlink" Target="mailto:jharitos@leonisd.net" TargetMode="External"/><Relationship Id="rId49" Type="http://schemas.openxmlformats.org/officeDocument/2006/relationships/hyperlink" Target="mailto:fdevelasco@prosper-isd.net" TargetMode="External"/><Relationship Id="rId57" Type="http://schemas.openxmlformats.org/officeDocument/2006/relationships/hyperlink" Target="mailto:rmchenry@springtownisd.net" TargetMode="External"/><Relationship Id="rId10" Type="http://schemas.openxmlformats.org/officeDocument/2006/relationships/hyperlink" Target="mailto:jtrevino3@brookscountyisd.net" TargetMode="External"/><Relationship Id="rId31" Type="http://schemas.openxmlformats.org/officeDocument/2006/relationships/hyperlink" Target="mailto:jay.olivier@jarrellisd.org" TargetMode="External"/><Relationship Id="rId44" Type="http://schemas.openxmlformats.org/officeDocument/2006/relationships/hyperlink" Target="mailto:edgar.orozco@pegasuscharter.org" TargetMode="External"/><Relationship Id="rId52" Type="http://schemas.openxmlformats.org/officeDocument/2006/relationships/hyperlink" Target="mailto:manuel.salinas@sfdr-cisd.org" TargetMode="External"/><Relationship Id="rId60" Type="http://schemas.openxmlformats.org/officeDocument/2006/relationships/hyperlink" Target="mailto:stan.heisel@terrellisd.org" TargetMode="External"/><Relationship Id="rId4" Type="http://schemas.openxmlformats.org/officeDocument/2006/relationships/hyperlink" Target="mailto:groyar@argyleisd.com" TargetMode="External"/><Relationship Id="rId9" Type="http://schemas.openxmlformats.org/officeDocument/2006/relationships/hyperlink" Target="mailto:ault.christopher@brevardschools.org" TargetMode="Externa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C00000"/>
  </sheetPr>
  <dimension ref="A1:H34"/>
  <sheetViews>
    <sheetView showGridLines="0" tabSelected="1" workbookViewId="0">
      <selection activeCell="D38" sqref="D38"/>
    </sheetView>
  </sheetViews>
  <sheetFormatPr defaultRowHeight="14.5" x14ac:dyDescent="0.35"/>
  <cols>
    <col min="1" max="1" width="9.1796875" customWidth="1"/>
    <col min="2" max="2" width="12" customWidth="1"/>
    <col min="3" max="3" width="10.1796875" customWidth="1"/>
    <col min="4" max="4" width="15.54296875" bestFit="1" customWidth="1"/>
    <col min="5" max="5" width="32.7265625" customWidth="1"/>
    <col min="8" max="8" width="11.7265625" customWidth="1"/>
  </cols>
  <sheetData>
    <row r="1" spans="1:8" ht="15" thickBot="1" x14ac:dyDescent="0.4">
      <c r="A1" s="147"/>
    </row>
    <row r="2" spans="1:8" x14ac:dyDescent="0.35">
      <c r="B2" s="21"/>
      <c r="C2" s="22"/>
      <c r="D2" s="22"/>
      <c r="E2" s="22"/>
      <c r="F2" s="22"/>
      <c r="G2" s="22"/>
      <c r="H2" s="23"/>
    </row>
    <row r="3" spans="1:8" ht="15.5" x14ac:dyDescent="0.35">
      <c r="B3" s="24"/>
      <c r="C3" s="25"/>
      <c r="D3" s="25"/>
      <c r="E3" s="1" t="str">
        <f>(Workbook!C15&amp;" SEEKS RESPONSES TO:")</f>
        <v>Prosper Indep School District SEEKS RESPONSES TO:</v>
      </c>
      <c r="F3" s="25"/>
      <c r="G3" s="25"/>
      <c r="H3" s="26"/>
    </row>
    <row r="4" spans="1:8" x14ac:dyDescent="0.35">
      <c r="B4" s="27"/>
      <c r="C4" s="28"/>
      <c r="D4" s="28"/>
      <c r="E4" s="28"/>
      <c r="F4" s="28"/>
      <c r="G4" s="28"/>
      <c r="H4" s="29"/>
    </row>
    <row r="5" spans="1:8" x14ac:dyDescent="0.35">
      <c r="B5" s="30"/>
      <c r="C5" s="31"/>
      <c r="D5" s="31"/>
      <c r="E5" s="3" t="str">
        <f>IF(Workbook!C4="RFP", "Request for Proposal Number: "&amp;Workbook!C11, "Request for Quotation Number: "&amp;Workbook!C11)</f>
        <v>Request for Quotation Number: 140475-2024 NE+WAP+UPS</v>
      </c>
      <c r="F5" s="31"/>
      <c r="G5" s="31"/>
      <c r="H5" s="32"/>
    </row>
    <row r="6" spans="1:8" x14ac:dyDescent="0.35">
      <c r="B6" s="30"/>
      <c r="C6" s="31"/>
      <c r="D6" s="31"/>
      <c r="E6" s="31"/>
      <c r="F6" s="31"/>
      <c r="G6" s="31"/>
      <c r="H6" s="32"/>
    </row>
    <row r="7" spans="1:8" x14ac:dyDescent="0.35">
      <c r="B7" s="30"/>
      <c r="C7" s="31"/>
      <c r="D7" s="31"/>
      <c r="E7" s="3" t="str">
        <f>Workbook!$C$6</f>
        <v>E-Rate C2 Services</v>
      </c>
      <c r="F7" s="31"/>
      <c r="G7" s="31"/>
      <c r="H7" s="32"/>
    </row>
    <row r="8" spans="1:8" x14ac:dyDescent="0.35">
      <c r="B8" s="30"/>
      <c r="C8" s="28"/>
      <c r="D8" s="28"/>
      <c r="E8" s="31"/>
      <c r="F8" s="28"/>
      <c r="G8" s="31"/>
      <c r="H8" s="32"/>
    </row>
    <row r="9" spans="1:8" x14ac:dyDescent="0.35">
      <c r="B9" s="30"/>
      <c r="C9" s="31"/>
      <c r="D9" s="31"/>
      <c r="E9" s="3" t="str">
        <f>"E-Rate Funding Year "&amp;Workbook!$C$10</f>
        <v>E-Rate Funding Year 2024</v>
      </c>
      <c r="F9" s="31"/>
      <c r="G9" s="31"/>
      <c r="H9" s="32"/>
    </row>
    <row r="10" spans="1:8" ht="15" thickBot="1" x14ac:dyDescent="0.4">
      <c r="B10" s="30"/>
      <c r="C10" s="31"/>
      <c r="D10" s="31"/>
      <c r="E10" s="31"/>
      <c r="F10" s="31"/>
      <c r="G10" s="31"/>
      <c r="H10" s="32"/>
    </row>
    <row r="11" spans="1:8" ht="49.5" customHeight="1" thickBot="1" x14ac:dyDescent="0.4">
      <c r="B11" s="248" t="s">
        <v>29065</v>
      </c>
      <c r="C11" s="249"/>
      <c r="D11" s="249"/>
      <c r="E11" s="249"/>
      <c r="F11" s="249"/>
      <c r="G11" s="249"/>
      <c r="H11" s="250"/>
    </row>
    <row r="12" spans="1:8" x14ac:dyDescent="0.35">
      <c r="B12" s="21"/>
      <c r="C12" s="22"/>
      <c r="D12" s="22"/>
      <c r="E12" s="33"/>
      <c r="F12" s="22"/>
      <c r="G12" s="22"/>
      <c r="H12" s="23"/>
    </row>
    <row r="13" spans="1:8" x14ac:dyDescent="0.35">
      <c r="B13" s="30"/>
      <c r="C13" s="31"/>
      <c r="D13" s="31"/>
      <c r="E13" s="3" t="s">
        <v>2</v>
      </c>
      <c r="F13" s="31"/>
      <c r="G13" s="31"/>
      <c r="H13" s="32"/>
    </row>
    <row r="14" spans="1:8" x14ac:dyDescent="0.35">
      <c r="B14" s="30"/>
      <c r="C14" s="31"/>
      <c r="D14" s="31"/>
      <c r="E14" s="31" t="str">
        <f>Workbook!$C$15</f>
        <v>Prosper Indep School District</v>
      </c>
      <c r="F14" s="31"/>
      <c r="G14" s="31"/>
      <c r="H14" s="32"/>
    </row>
    <row r="15" spans="1:8" x14ac:dyDescent="0.35">
      <c r="B15" s="30"/>
      <c r="C15" s="31"/>
      <c r="D15" s="31"/>
      <c r="E15" s="31" t="str">
        <f>Workbook!$C$17</f>
        <v>605 E 7th St</v>
      </c>
      <c r="F15" s="31"/>
      <c r="G15" s="31"/>
      <c r="H15" s="32"/>
    </row>
    <row r="16" spans="1:8" x14ac:dyDescent="0.35">
      <c r="B16" s="30"/>
      <c r="C16" s="31"/>
      <c r="D16" s="31"/>
      <c r="E16" s="31" t="str">
        <f>Workbook!$C$21</f>
        <v>Prosper, TX 75078</v>
      </c>
      <c r="F16" s="31"/>
      <c r="G16" s="31"/>
      <c r="H16" s="32"/>
    </row>
    <row r="17" spans="2:8" x14ac:dyDescent="0.35">
      <c r="B17" s="27"/>
      <c r="C17" s="28"/>
      <c r="D17" s="28"/>
      <c r="E17" s="28"/>
      <c r="F17" s="28"/>
      <c r="G17" s="28"/>
      <c r="H17" s="29"/>
    </row>
    <row r="18" spans="2:8" x14ac:dyDescent="0.35">
      <c r="B18" s="27"/>
      <c r="C18" s="28"/>
      <c r="D18" s="28"/>
      <c r="E18" s="2" t="str">
        <f>"Billed Entity Number: "&amp;Workbook!$C$16</f>
        <v>Billed Entity Number: 140475</v>
      </c>
      <c r="F18" s="28"/>
      <c r="G18" s="28"/>
      <c r="H18" s="29"/>
    </row>
    <row r="19" spans="2:8" ht="15" thickBot="1" x14ac:dyDescent="0.4">
      <c r="B19" s="34"/>
      <c r="C19" s="35"/>
      <c r="D19" s="35"/>
      <c r="E19" s="36"/>
      <c r="F19" s="35"/>
      <c r="G19" s="35"/>
      <c r="H19" s="37"/>
    </row>
    <row r="20" spans="2:8" ht="15" thickBot="1" x14ac:dyDescent="0.4">
      <c r="B20" s="251" t="s">
        <v>3</v>
      </c>
      <c r="C20" s="252"/>
      <c r="D20" s="252"/>
      <c r="E20" s="252"/>
      <c r="F20" s="252"/>
      <c r="G20" s="252"/>
      <c r="H20" s="253"/>
    </row>
    <row r="21" spans="2:8" x14ac:dyDescent="0.35">
      <c r="B21" s="21"/>
      <c r="C21" s="22"/>
      <c r="D21" s="22"/>
      <c r="E21" s="38"/>
      <c r="F21" s="22"/>
      <c r="G21" s="22"/>
      <c r="H21" s="23"/>
    </row>
    <row r="22" spans="2:8" x14ac:dyDescent="0.35">
      <c r="B22" s="39"/>
      <c r="C22" s="4" t="str">
        <f>Workbook!C4&amp;" Issued:"</f>
        <v>RFQ Issued:</v>
      </c>
      <c r="D22" s="40"/>
      <c r="E22" s="41">
        <f>IF(Workbook!$C$7="", "", Workbook!$C$7)</f>
        <v>45015</v>
      </c>
      <c r="F22" s="40"/>
      <c r="G22" s="40"/>
      <c r="H22" s="42"/>
    </row>
    <row r="23" spans="2:8" x14ac:dyDescent="0.35">
      <c r="B23" s="39"/>
      <c r="C23" s="4" t="s">
        <v>0</v>
      </c>
      <c r="D23" s="80" t="str">
        <f>IF(Workbook!C24="", "", Workbook!C24)</f>
        <v/>
      </c>
      <c r="E23" s="41" t="str">
        <f>IF(Workbook!C23="", "No walkthrough scheduled", Workbook!C23)</f>
        <v>No walkthrough scheduled</v>
      </c>
      <c r="F23" s="40"/>
      <c r="G23" s="40"/>
      <c r="H23" s="42"/>
    </row>
    <row r="24" spans="2:8" s="85" customFormat="1" hidden="1" x14ac:dyDescent="0.35">
      <c r="B24" s="39"/>
      <c r="C24" s="4" t="s">
        <v>23066</v>
      </c>
      <c r="D24" s="80"/>
      <c r="E24" s="41" t="str">
        <f>Workbook!$C$30</f>
        <v/>
      </c>
      <c r="F24" s="40"/>
      <c r="G24" s="40"/>
      <c r="H24" s="42"/>
    </row>
    <row r="25" spans="2:8" x14ac:dyDescent="0.35">
      <c r="B25" s="39"/>
      <c r="C25" s="4" t="str">
        <f>Workbook!C4&amp;" Questions Due:"</f>
        <v>RFQ Questions Due:</v>
      </c>
      <c r="D25" s="80" t="str">
        <f>IF(Workbook!$C$33="", "", Workbook!$C$33)</f>
        <v>3:00PM</v>
      </c>
      <c r="E25" s="41">
        <f>Workbook!$C$32</f>
        <v>45029</v>
      </c>
      <c r="F25" s="40"/>
      <c r="G25" s="40"/>
      <c r="H25" s="42"/>
    </row>
    <row r="26" spans="2:8" ht="15.5" x14ac:dyDescent="0.35">
      <c r="B26" s="39"/>
      <c r="C26" s="70" t="s">
        <v>1</v>
      </c>
      <c r="D26" s="80" t="s">
        <v>23117</v>
      </c>
      <c r="E26" s="143">
        <f>Workbook!$C$8</f>
        <v>45043</v>
      </c>
      <c r="F26" s="43"/>
      <c r="G26" s="43"/>
      <c r="H26" s="44"/>
    </row>
    <row r="27" spans="2:8" x14ac:dyDescent="0.35">
      <c r="B27" s="27"/>
      <c r="C27" s="45"/>
      <c r="D27" s="5"/>
      <c r="E27" s="5"/>
      <c r="F27" s="5"/>
      <c r="G27" s="5"/>
      <c r="H27" s="6"/>
    </row>
    <row r="28" spans="2:8" ht="15" thickBot="1" x14ac:dyDescent="0.4">
      <c r="B28" s="30"/>
      <c r="C28" s="31"/>
      <c r="D28" s="31"/>
      <c r="E28" s="71" t="str">
        <f>"**Items received after "&amp;Workbook!C33&amp; " CST on the specified date may not be considered**"</f>
        <v>**Items received after 3:00PM CST on the specified date may not be considered**</v>
      </c>
      <c r="F28" s="31"/>
      <c r="G28" s="31"/>
      <c r="H28" s="32"/>
    </row>
    <row r="29" spans="2:8" x14ac:dyDescent="0.35">
      <c r="B29" s="21"/>
      <c r="C29" s="22"/>
      <c r="D29" s="22"/>
      <c r="E29" s="22"/>
      <c r="F29" s="22"/>
      <c r="G29" s="22"/>
      <c r="H29" s="23"/>
    </row>
    <row r="30" spans="2:8" x14ac:dyDescent="0.35">
      <c r="B30" s="27"/>
      <c r="C30" s="28"/>
      <c r="D30" s="28"/>
      <c r="E30" s="2" t="s">
        <v>28</v>
      </c>
      <c r="F30" s="28"/>
      <c r="G30" s="28"/>
      <c r="H30" s="29"/>
    </row>
    <row r="31" spans="2:8" x14ac:dyDescent="0.35">
      <c r="B31" s="27"/>
      <c r="C31" s="28"/>
      <c r="D31" s="28"/>
      <c r="E31" s="7" t="str">
        <f>IF(Workbook!$C$36="", "", HYPERLINK("mailto:"&amp;Workbook!C36, Workbook!C34))</f>
        <v>Dillon Hartzell</v>
      </c>
      <c r="F31" s="28"/>
      <c r="G31" s="28"/>
      <c r="H31" s="29"/>
    </row>
    <row r="32" spans="2:8" x14ac:dyDescent="0.35">
      <c r="B32" s="27"/>
      <c r="C32" s="28"/>
      <c r="D32" s="28"/>
      <c r="E32" s="7" t="str">
        <f>IF(Workbook!$C$39="", "", HYPERLINK("mailto:"&amp;Workbook!C39, Workbook!C37))</f>
        <v>Curtis Henderson</v>
      </c>
      <c r="F32" s="28"/>
      <c r="G32" s="28"/>
      <c r="H32" s="29"/>
    </row>
    <row r="33" spans="2:8" x14ac:dyDescent="0.35">
      <c r="B33" s="27"/>
      <c r="C33" s="28"/>
      <c r="D33" s="28"/>
      <c r="E33" s="7" t="str">
        <f>IF(Workbook!$C$42="", "", HYPERLINK("mailto:"&amp;Workbook!C42, Workbook!C40))</f>
        <v/>
      </c>
      <c r="F33" s="28"/>
      <c r="G33" s="28"/>
      <c r="H33" s="29"/>
    </row>
    <row r="34" spans="2:8" ht="15" thickBot="1" x14ac:dyDescent="0.4">
      <c r="B34" s="34"/>
      <c r="C34" s="35"/>
      <c r="D34" s="35"/>
      <c r="E34" s="35"/>
      <c r="F34" s="35"/>
      <c r="G34" s="35"/>
      <c r="H34" s="37"/>
    </row>
  </sheetData>
  <mergeCells count="2">
    <mergeCell ref="B11:H11"/>
    <mergeCell ref="B20:H2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C00000"/>
  </sheetPr>
  <dimension ref="A1"/>
  <sheetViews>
    <sheetView zoomScale="115" zoomScaleNormal="115" workbookViewId="0">
      <selection activeCell="L5" sqref="L5"/>
    </sheetView>
  </sheetViews>
  <sheetFormatPr defaultRowHeight="14.5" x14ac:dyDescent="0.3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>
    <tabColor rgb="FFC00000"/>
  </sheetPr>
  <dimension ref="B2:D11"/>
  <sheetViews>
    <sheetView workbookViewId="0">
      <selection activeCell="D16" sqref="D16"/>
    </sheetView>
  </sheetViews>
  <sheetFormatPr defaultRowHeight="14.5" x14ac:dyDescent="0.35"/>
  <cols>
    <col min="4" max="4" width="59.26953125" customWidth="1"/>
  </cols>
  <sheetData>
    <row r="2" spans="2:4" ht="15" thickBot="1" x14ac:dyDescent="0.4">
      <c r="B2" s="81"/>
    </row>
    <row r="3" spans="2:4" x14ac:dyDescent="0.35">
      <c r="B3" s="81"/>
      <c r="C3" s="254" t="s">
        <v>23103</v>
      </c>
      <c r="D3" s="255"/>
    </row>
    <row r="4" spans="2:4" x14ac:dyDescent="0.35">
      <c r="B4" s="82"/>
      <c r="C4" s="156"/>
      <c r="D4" s="157"/>
    </row>
    <row r="5" spans="2:4" ht="29" x14ac:dyDescent="0.35">
      <c r="B5" s="82"/>
      <c r="C5" s="158">
        <v>1</v>
      </c>
      <c r="D5" s="159" t="s">
        <v>23104</v>
      </c>
    </row>
    <row r="6" spans="2:4" x14ac:dyDescent="0.35">
      <c r="B6" s="82"/>
      <c r="C6" s="158">
        <v>2</v>
      </c>
      <c r="D6" s="159" t="s">
        <v>23105</v>
      </c>
    </row>
    <row r="7" spans="2:4" x14ac:dyDescent="0.35">
      <c r="B7" s="82"/>
      <c r="C7" s="160"/>
      <c r="D7" s="161" t="s">
        <v>23110</v>
      </c>
    </row>
    <row r="8" spans="2:4" x14ac:dyDescent="0.35">
      <c r="B8" s="83"/>
      <c r="C8" s="160"/>
      <c r="D8" s="161" t="s">
        <v>23106</v>
      </c>
    </row>
    <row r="9" spans="2:4" x14ac:dyDescent="0.35">
      <c r="C9" s="160"/>
      <c r="D9" s="161" t="s">
        <v>23107</v>
      </c>
    </row>
    <row r="10" spans="2:4" x14ac:dyDescent="0.35">
      <c r="C10" s="160"/>
      <c r="D10" s="161" t="s">
        <v>23108</v>
      </c>
    </row>
    <row r="11" spans="2:4" ht="15" thickBot="1" x14ac:dyDescent="0.4">
      <c r="C11" s="104"/>
      <c r="D11" s="162" t="s">
        <v>23109</v>
      </c>
    </row>
  </sheetData>
  <mergeCells count="1">
    <mergeCell ref="C3:D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7" tint="0.59999389629810485"/>
  </sheetPr>
  <dimension ref="A1:H263"/>
  <sheetViews>
    <sheetView workbookViewId="0">
      <selection activeCell="C267" sqref="C267"/>
    </sheetView>
  </sheetViews>
  <sheetFormatPr defaultRowHeight="14.5" x14ac:dyDescent="0.35"/>
  <cols>
    <col min="2" max="2" width="22.54296875" hidden="1" customWidth="1"/>
    <col min="3" max="3" width="69.453125" customWidth="1"/>
    <col min="4" max="4" width="12.81640625" bestFit="1" customWidth="1"/>
  </cols>
  <sheetData>
    <row r="1" spans="1:5" ht="15" thickBot="1" x14ac:dyDescent="0.4"/>
    <row r="2" spans="1:5" x14ac:dyDescent="0.35">
      <c r="C2" s="258" t="str">
        <f>Workbook!$C$15</f>
        <v>Prosper Indep School District</v>
      </c>
      <c r="D2" s="259"/>
    </row>
    <row r="3" spans="1:5" x14ac:dyDescent="0.35">
      <c r="A3" s="47"/>
      <c r="B3" s="47"/>
      <c r="C3" s="260"/>
      <c r="D3" s="261"/>
      <c r="E3" s="47"/>
    </row>
    <row r="4" spans="1:5" x14ac:dyDescent="0.35">
      <c r="A4" s="47"/>
      <c r="B4" s="47"/>
      <c r="C4" s="262" t="str">
        <f>Workbook!$C$17</f>
        <v>605 E 7th St</v>
      </c>
      <c r="D4" s="263"/>
      <c r="E4" s="47"/>
    </row>
    <row r="5" spans="1:5" x14ac:dyDescent="0.35">
      <c r="A5" s="47"/>
      <c r="B5" s="47"/>
      <c r="C5" s="262" t="str">
        <f>Workbook!$C$21</f>
        <v>Prosper, TX 75078</v>
      </c>
      <c r="D5" s="263"/>
      <c r="E5" s="47"/>
    </row>
    <row r="6" spans="1:5" s="85" customFormat="1" x14ac:dyDescent="0.35">
      <c r="A6" s="86"/>
      <c r="B6" s="86"/>
      <c r="C6" s="264"/>
      <c r="D6" s="265"/>
      <c r="E6" s="86"/>
    </row>
    <row r="7" spans="1:5" s="85" customFormat="1" x14ac:dyDescent="0.35">
      <c r="A7" s="86"/>
      <c r="B7" s="86"/>
      <c r="C7" s="264"/>
      <c r="D7" s="265"/>
      <c r="E7" s="86"/>
    </row>
    <row r="8" spans="1:5" s="85" customFormat="1" ht="15" thickBot="1" x14ac:dyDescent="0.4">
      <c r="A8" s="86"/>
      <c r="B8" s="86"/>
      <c r="C8" s="264"/>
      <c r="D8" s="265"/>
      <c r="E8" s="86"/>
    </row>
    <row r="9" spans="1:5" s="85" customFormat="1" ht="15" thickBot="1" x14ac:dyDescent="0.4">
      <c r="A9" s="86"/>
      <c r="B9" s="86"/>
      <c r="C9" s="256" t="s">
        <v>23128</v>
      </c>
      <c r="D9" s="257"/>
      <c r="E9" s="86"/>
    </row>
    <row r="10" spans="1:5" ht="15" thickBot="1" x14ac:dyDescent="0.4">
      <c r="A10" s="47"/>
      <c r="B10" s="47"/>
      <c r="C10" s="74" t="s">
        <v>60</v>
      </c>
      <c r="D10" s="74" t="s">
        <v>61</v>
      </c>
      <c r="E10" s="47"/>
    </row>
    <row r="11" spans="1:5" x14ac:dyDescent="0.35">
      <c r="A11" s="86"/>
      <c r="B11" s="47"/>
      <c r="C11" s="63"/>
      <c r="D11" s="76"/>
      <c r="E11" s="47"/>
    </row>
    <row r="12" spans="1:5" s="85" customFormat="1" x14ac:dyDescent="0.35">
      <c r="A12" s="86"/>
      <c r="B12" s="86"/>
      <c r="C12" s="63" t="str">
        <f>'MS5'!$B$2</f>
        <v>Prosper Indep School District-140475 - MS5</v>
      </c>
      <c r="D12" s="155">
        <f>'MS5'!$H$6</f>
        <v>0</v>
      </c>
      <c r="E12" s="86"/>
    </row>
    <row r="13" spans="1:5" s="85" customFormat="1" x14ac:dyDescent="0.35">
      <c r="A13" s="86"/>
      <c r="B13" s="86"/>
      <c r="C13" s="63" t="str">
        <f>'ES18'!$B$2</f>
        <v>Prosper Indep School District-140475 - ES18</v>
      </c>
      <c r="D13" s="155">
        <f>'ES18'!$H$6</f>
        <v>0</v>
      </c>
      <c r="E13" s="86"/>
    </row>
    <row r="14" spans="1:5" s="85" customFormat="1" x14ac:dyDescent="0.35">
      <c r="A14" s="86"/>
      <c r="B14" s="86"/>
      <c r="C14" s="63"/>
      <c r="D14" s="155"/>
      <c r="E14" s="86"/>
    </row>
    <row r="15" spans="1:5" s="85" customFormat="1" x14ac:dyDescent="0.35">
      <c r="A15" s="86"/>
      <c r="B15" s="86"/>
      <c r="C15" s="163" t="str">
        <f>Equivalent!B2</f>
        <v>Prosper Indep School District-140475 - Equivalent</v>
      </c>
      <c r="D15" s="155">
        <f>Equivalent!$H$6</f>
        <v>0</v>
      </c>
      <c r="E15" s="86"/>
    </row>
    <row r="16" spans="1:5" s="85" customFormat="1" x14ac:dyDescent="0.35">
      <c r="A16" s="86"/>
      <c r="B16" s="86"/>
      <c r="C16" s="224" t="str">
        <f>Ineligible!B2</f>
        <v>Prosper Indep School District-140475 - Ineligible</v>
      </c>
      <c r="D16" s="155">
        <f>Ineligible!$H$6</f>
        <v>0</v>
      </c>
      <c r="E16" s="86"/>
    </row>
    <row r="17" spans="1:8" hidden="1" x14ac:dyDescent="0.35">
      <c r="A17" s="47"/>
      <c r="B17" s="47" t="str">
        <f>IF(SiteList!A2="","",SiteList!A2)</f>
        <v>Boyer ES School</v>
      </c>
      <c r="C17" s="224" t="str">
        <f>IF(SiteList!B2="","",SiteList!B2)</f>
        <v>Boyer ES School-17015764</v>
      </c>
      <c r="D17" s="75" t="str" cm="1">
        <f t="array" aca="1" ref="D17" ca="1">IFERROR(IF(B17="", "", INDIRECT("'"&amp;B17&amp;"'!$H$6")), "")</f>
        <v/>
      </c>
      <c r="E17" s="47"/>
      <c r="G17" s="68"/>
      <c r="H17" s="68"/>
    </row>
    <row r="18" spans="1:8" hidden="1" x14ac:dyDescent="0.35">
      <c r="A18" s="47"/>
      <c r="B18" s="47" t="str">
        <f>IF(SiteList!A3="","",SiteList!A3)</f>
        <v xml:space="preserve">Boyer ES School </v>
      </c>
      <c r="C18" s="246" t="str">
        <f>IF(SiteList!B3="","",SiteList!B3)</f>
        <v>Boyer ES School -17015764</v>
      </c>
      <c r="D18" s="75" t="str" cm="1">
        <f t="array" aca="1" ref="D18" ca="1">IFERROR(IF(B18="", "", INDIRECT("'"&amp;B18&amp;"'!$H$6")), "")</f>
        <v/>
      </c>
      <c r="E18" s="47"/>
      <c r="G18" s="68"/>
      <c r="H18" s="68"/>
    </row>
    <row r="19" spans="1:8" hidden="1" x14ac:dyDescent="0.35">
      <c r="A19" s="47"/>
      <c r="B19" s="47" t="str">
        <f>IF(SiteList!A4="","",SiteList!A4)</f>
        <v>Bryant ES</v>
      </c>
      <c r="C19" s="246" t="str">
        <f>IF(SiteList!B4="","",SiteList!B4)</f>
        <v>Bryant ES-17026067</v>
      </c>
      <c r="D19" s="75" t="str" cm="1">
        <f t="array" aca="1" ref="D19" ca="1">IFERROR(IF(B19="", "", INDIRECT("'"&amp;B19&amp;"'!$H$6")), "")</f>
        <v/>
      </c>
      <c r="E19" s="47"/>
      <c r="G19" s="68"/>
      <c r="H19" s="68"/>
    </row>
    <row r="20" spans="1:8" hidden="1" x14ac:dyDescent="0.35">
      <c r="A20" s="47"/>
      <c r="B20" s="47" t="str">
        <f>IF(SiteList!A5="","",SiteList!A5)</f>
        <v>BRYANT ES</v>
      </c>
      <c r="C20" s="246" t="str">
        <f>IF(SiteList!B5="","",SiteList!B5)</f>
        <v>BRYANT ES-17026067</v>
      </c>
      <c r="D20" s="75" t="str" cm="1">
        <f t="array" aca="1" ref="D20" ca="1">IFERROR(IF(B20="", "", INDIRECT("'"&amp;B20&amp;"'!$H$6")), "")</f>
        <v/>
      </c>
      <c r="E20" s="47"/>
      <c r="G20" s="61"/>
      <c r="H20" s="61"/>
    </row>
    <row r="21" spans="1:8" hidden="1" x14ac:dyDescent="0.35">
      <c r="A21" s="47"/>
      <c r="B21" s="47" t="str">
        <f>IF(SiteList!A6="","",SiteList!A6)</f>
        <v>Bus Depot</v>
      </c>
      <c r="C21" s="246" t="str">
        <f>IF(SiteList!B6="","",SiteList!B6)</f>
        <v>Bus Depot-17022269</v>
      </c>
      <c r="D21" s="75" t="str" cm="1">
        <f t="array" aca="1" ref="D21" ca="1">IFERROR(IF(B21="", "", INDIRECT("'"&amp;B21&amp;"'!$H$6")), "")</f>
        <v/>
      </c>
      <c r="E21" s="47"/>
      <c r="G21" s="68"/>
      <c r="H21" s="68"/>
    </row>
    <row r="22" spans="1:8" hidden="1" x14ac:dyDescent="0.35">
      <c r="A22" s="47"/>
      <c r="B22" s="47" t="str">
        <f>IF(SiteList!A7="","",SiteList!A7)</f>
        <v>Bus Depot</v>
      </c>
      <c r="C22" s="246" t="str">
        <f>IF(SiteList!B7="","",SiteList!B7)</f>
        <v>Bus Depot-17022269</v>
      </c>
      <c r="D22" s="75" t="str" cm="1">
        <f t="array" aca="1" ref="D22" ca="1">IFERROR(IF(B22="", "", INDIRECT("'"&amp;B22&amp;"'!$H$6")), "")</f>
        <v/>
      </c>
      <c r="E22" s="47"/>
      <c r="G22" s="68"/>
      <c r="H22" s="68"/>
    </row>
    <row r="23" spans="1:8" hidden="1" x14ac:dyDescent="0.35">
      <c r="A23" s="47"/>
      <c r="B23" s="47" t="str">
        <f>IF(SiteList!A8="","",SiteList!A8)</f>
        <v>Cockrell ES</v>
      </c>
      <c r="C23" s="246" t="str">
        <f>IF(SiteList!B8="","",SiteList!B8)</f>
        <v>Cockrell ES-16069652</v>
      </c>
      <c r="D23" s="75" t="str" cm="1">
        <f t="array" aca="1" ref="D23" ca="1">IFERROR(IF(B23="", "", INDIRECT("'"&amp;B23&amp;"'!$H$6")), "")</f>
        <v/>
      </c>
      <c r="E23" s="47"/>
      <c r="G23" s="68"/>
      <c r="H23" s="68"/>
    </row>
    <row r="24" spans="1:8" hidden="1" x14ac:dyDescent="0.35">
      <c r="A24" s="47"/>
      <c r="B24" s="47" t="str">
        <f>IF(SiteList!A9="","",SiteList!A9)</f>
        <v>COCKRELL ES</v>
      </c>
      <c r="C24" s="246" t="str">
        <f>IF(SiteList!B9="","",SiteList!B9)</f>
        <v>COCKRELL ES-16069652</v>
      </c>
      <c r="D24" s="75" t="str" cm="1">
        <f t="array" aca="1" ref="D24" ca="1">IFERROR(IF(B24="", "", INDIRECT("'"&amp;B24&amp;"'!$H$6")), "")</f>
        <v/>
      </c>
      <c r="E24" s="47"/>
      <c r="G24" s="68"/>
      <c r="H24" s="68"/>
    </row>
    <row r="25" spans="1:8" hidden="1" x14ac:dyDescent="0.35">
      <c r="A25" s="47"/>
      <c r="B25" s="47" t="str">
        <f>IF(SiteList!A10="","",SiteList!A10)</f>
        <v>ES # 17</v>
      </c>
      <c r="C25" s="246" t="str">
        <f>IF(SiteList!B10="","",SiteList!B10)</f>
        <v>ES # 17-17032477</v>
      </c>
      <c r="D25" s="75" t="str" cm="1">
        <f t="array" aca="1" ref="D25" ca="1">IFERROR(IF(B25="", "", INDIRECT("'"&amp;B25&amp;"'!$H$6")), "")</f>
        <v/>
      </c>
      <c r="E25" s="47"/>
    </row>
    <row r="26" spans="1:8" hidden="1" x14ac:dyDescent="0.35">
      <c r="A26" s="47"/>
      <c r="B26" s="47" t="str">
        <f>IF(SiteList!A11="","",SiteList!A11)</f>
        <v>ES #16</v>
      </c>
      <c r="C26" s="246" t="str">
        <f>IF(SiteList!B11="","",SiteList!B11)</f>
        <v>ES #16-17032475</v>
      </c>
      <c r="D26" s="75" t="str" cm="1">
        <f t="array" aca="1" ref="D26" ca="1">IFERROR(IF(B26="", "", INDIRECT("'"&amp;B26&amp;"'!$H$6")), "")</f>
        <v/>
      </c>
      <c r="E26" s="47"/>
    </row>
    <row r="27" spans="1:8" hidden="1" x14ac:dyDescent="0.35">
      <c r="A27" s="47"/>
      <c r="B27" s="47" t="str">
        <f>IF(SiteList!A12="","",SiteList!A12)</f>
        <v>Folsom ES</v>
      </c>
      <c r="C27" s="246" t="str">
        <f>IF(SiteList!B12="","",SiteList!B12)</f>
        <v>Folsom ES-16034750</v>
      </c>
      <c r="D27" s="75" t="str" cm="1">
        <f t="array" aca="1" ref="D27" ca="1">IFERROR(IF(B27="", "", INDIRECT("'"&amp;B27&amp;"'!$H$6")), "")</f>
        <v/>
      </c>
      <c r="E27" s="47"/>
    </row>
    <row r="28" spans="1:8" hidden="1" x14ac:dyDescent="0.35">
      <c r="A28" s="47"/>
      <c r="B28" s="47" t="str">
        <f>IF(SiteList!A13="","",SiteList!A13)</f>
        <v>FOLSOM ES</v>
      </c>
      <c r="C28" s="246" t="str">
        <f>IF(SiteList!B13="","",SiteList!B13)</f>
        <v>FOLSOM ES-16034750</v>
      </c>
      <c r="D28" s="75" t="str" cm="1">
        <f t="array" aca="1" ref="D28" ca="1">IFERROR(IF(B28="", "", INDIRECT("'"&amp;B28&amp;"'!$H$6")), "")</f>
        <v/>
      </c>
      <c r="E28" s="47"/>
    </row>
    <row r="29" spans="1:8" hidden="1" x14ac:dyDescent="0.35">
      <c r="A29" s="47"/>
      <c r="B29" s="47" t="str">
        <f>IF(SiteList!A14="","",SiteList!A14)</f>
        <v>Furr ES School</v>
      </c>
      <c r="C29" s="246" t="str">
        <f>IF(SiteList!B14="","",SiteList!B14)</f>
        <v>Furr ES School-17018838</v>
      </c>
      <c r="D29" s="75" t="str" cm="1">
        <f t="array" aca="1" ref="D29" ca="1">IFERROR(IF(B29="", "", INDIRECT("'"&amp;B29&amp;"'!$H$6")), "")</f>
        <v/>
      </c>
      <c r="E29" s="47"/>
    </row>
    <row r="30" spans="1:8" hidden="1" x14ac:dyDescent="0.35">
      <c r="A30" s="47"/>
      <c r="B30" s="47" t="str">
        <f>IF(SiteList!A15="","",SiteList!A15)</f>
        <v>Furr ES School</v>
      </c>
      <c r="C30" s="246" t="str">
        <f>IF(SiteList!B15="","",SiteList!B15)</f>
        <v>Furr ES School-17018838</v>
      </c>
      <c r="D30" s="75" t="str" cm="1">
        <f t="array" aca="1" ref="D30" ca="1">IFERROR(IF(B30="", "", INDIRECT("'"&amp;B30&amp;"'!$H$6")), "")</f>
        <v/>
      </c>
      <c r="E30" s="47"/>
    </row>
    <row r="31" spans="1:8" hidden="1" x14ac:dyDescent="0.35">
      <c r="A31" s="47"/>
      <c r="B31" s="47" t="str">
        <f>IF(SiteList!A16="","",SiteList!A16)</f>
        <v>Hall ES School</v>
      </c>
      <c r="C31" s="246" t="str">
        <f>IF(SiteList!B16="","",SiteList!B16)</f>
        <v>Hall ES School-17030882</v>
      </c>
      <c r="D31" s="75" t="str" cm="1">
        <f t="array" aca="1" ref="D31" ca="1">IFERROR(IF(B31="", "", INDIRECT("'"&amp;B31&amp;"'!$H$6")), "")</f>
        <v/>
      </c>
      <c r="E31" s="47"/>
    </row>
    <row r="32" spans="1:8" hidden="1" x14ac:dyDescent="0.35">
      <c r="A32" s="47"/>
      <c r="B32" s="47" t="str">
        <f>IF(SiteList!A17="","",SiteList!A17)</f>
        <v>Hays Middle School</v>
      </c>
      <c r="C32" s="246" t="str">
        <f>IF(SiteList!B17="","",SiteList!B17)</f>
        <v>Hays Middle School-17018850</v>
      </c>
      <c r="D32" s="75" t="str" cm="1">
        <f t="array" aca="1" ref="D32" ca="1">IFERROR(IF(B32="", "", INDIRECT("'"&amp;B32&amp;"'!$H$6")), "")</f>
        <v/>
      </c>
      <c r="E32" s="47"/>
    </row>
    <row r="33" spans="1:5" hidden="1" x14ac:dyDescent="0.35">
      <c r="A33" s="47"/>
      <c r="B33" s="47" t="str">
        <f>IF(SiteList!A18="","",SiteList!A18)</f>
        <v>Hays Middle School</v>
      </c>
      <c r="C33" s="246" t="str">
        <f>IF(SiteList!B18="","",SiteList!B18)</f>
        <v>Hays Middle School-17018850</v>
      </c>
      <c r="D33" s="75" t="str" cm="1">
        <f t="array" aca="1" ref="D33" ca="1">IFERROR(IF(B33="", "", INDIRECT("'"&amp;B33&amp;"'!$H$6")), "")</f>
        <v/>
      </c>
      <c r="E33" s="47"/>
    </row>
    <row r="34" spans="1:5" hidden="1" x14ac:dyDescent="0.35">
      <c r="A34" s="47"/>
      <c r="B34" s="47" t="str">
        <f>IF(SiteList!A19="","",SiteList!A19)</f>
        <v>Hughes ES School</v>
      </c>
      <c r="C34" s="246" t="str">
        <f>IF(SiteList!B19="","",SiteList!B19)</f>
        <v>Hughes ES School-17008623</v>
      </c>
      <c r="D34" s="75" t="str" cm="1">
        <f t="array" aca="1" ref="D34" ca="1">IFERROR(IF(B34="", "", INDIRECT("'"&amp;B34&amp;"'!$H$6")), "")</f>
        <v/>
      </c>
      <c r="E34" s="47"/>
    </row>
    <row r="35" spans="1:5" hidden="1" x14ac:dyDescent="0.35">
      <c r="A35" s="47"/>
      <c r="B35" s="47" t="str">
        <f>IF(SiteList!A20="","",SiteList!A20)</f>
        <v>Hughes ES School</v>
      </c>
      <c r="C35" s="246" t="str">
        <f>IF(SiteList!B20="","",SiteList!B20)</f>
        <v>Hughes ES School-17008623</v>
      </c>
      <c r="D35" s="75" t="str" cm="1">
        <f t="array" aca="1" ref="D35" ca="1">IFERROR(IF(B35="", "", INDIRECT("'"&amp;B35&amp;"'!$H$6")), "")</f>
        <v/>
      </c>
      <c r="E35" s="47"/>
    </row>
    <row r="36" spans="1:5" hidden="1" x14ac:dyDescent="0.35">
      <c r="A36" s="47"/>
      <c r="B36" s="47" t="str">
        <f>IF(SiteList!A21="","",SiteList!A21)</f>
        <v>John A. Baker ES School</v>
      </c>
      <c r="C36" s="246" t="str">
        <f>IF(SiteList!B21="","",SiteList!B21)</f>
        <v>John A. Baker ES School-16049881</v>
      </c>
      <c r="D36" s="75" t="str" cm="1">
        <f t="array" aca="1" ref="D36" ca="1">IFERROR(IF(B36="", "", INDIRECT("'"&amp;B36&amp;"'!$H$6")), "")</f>
        <v/>
      </c>
      <c r="E36" s="47"/>
    </row>
    <row r="37" spans="1:5" hidden="1" x14ac:dyDescent="0.35">
      <c r="A37" s="47"/>
      <c r="B37" s="47" t="str">
        <f>IF(SiteList!A22="","",SiteList!A22)</f>
        <v>JOHN A. BAKER ES</v>
      </c>
      <c r="C37" s="246" t="str">
        <f>IF(SiteList!B22="","",SiteList!B22)</f>
        <v>JOHN A. BAKER ES-16049881</v>
      </c>
      <c r="D37" s="75" t="str" cm="1">
        <f t="array" aca="1" ref="D37" ca="1">IFERROR(IF(B37="", "", INDIRECT("'"&amp;B37&amp;"'!$H$6")), "")</f>
        <v/>
      </c>
      <c r="E37" s="47"/>
    </row>
    <row r="38" spans="1:5" hidden="1" x14ac:dyDescent="0.35">
      <c r="A38" s="47"/>
      <c r="B38" s="47" t="str">
        <f>IF(SiteList!A23="","",SiteList!A23)</f>
        <v>Judy Rucker ES</v>
      </c>
      <c r="C38" s="246" t="str">
        <f>IF(SiteList!B23="","",SiteList!B23)</f>
        <v>Judy Rucker ES-16034749</v>
      </c>
      <c r="D38" s="75" t="str" cm="1">
        <f t="array" aca="1" ref="D38" ca="1">IFERROR(IF(B38="", "", INDIRECT("'"&amp;B38&amp;"'!$H$6")), "")</f>
        <v/>
      </c>
      <c r="E38" s="47"/>
    </row>
    <row r="39" spans="1:5" hidden="1" x14ac:dyDescent="0.35">
      <c r="A39" s="47"/>
      <c r="B39" s="47" t="str">
        <f>IF(SiteList!A24="","",SiteList!A24)</f>
        <v>JUDY RUCKER ES</v>
      </c>
      <c r="C39" s="246" t="str">
        <f>IF(SiteList!B24="","",SiteList!B24)</f>
        <v>JUDY RUCKER ES-16034749</v>
      </c>
      <c r="D39" s="75" t="str" cm="1">
        <f t="array" aca="1" ref="D39" ca="1">IFERROR(IF(B39="", "", INDIRECT("'"&amp;B39&amp;"'!$H$6")), "")</f>
        <v/>
      </c>
      <c r="E39" s="47"/>
    </row>
    <row r="40" spans="1:5" hidden="1" x14ac:dyDescent="0.35">
      <c r="A40" s="47"/>
      <c r="B40" s="47" t="str">
        <f>IF(SiteList!A25="","",SiteList!A25)</f>
        <v>Light Farms ES School</v>
      </c>
      <c r="C40" s="246" t="str">
        <f>IF(SiteList!B25="","",SiteList!B25)</f>
        <v>Light Farms ES School-16080414</v>
      </c>
      <c r="D40" s="75" t="str" cm="1">
        <f t="array" aca="1" ref="D40" ca="1">IFERROR(IF(B40="", "", INDIRECT("'"&amp;B40&amp;"'!$H$6")), "")</f>
        <v/>
      </c>
      <c r="E40" s="47"/>
    </row>
    <row r="41" spans="1:5" hidden="1" x14ac:dyDescent="0.35">
      <c r="A41" s="47"/>
      <c r="B41" s="47" t="str">
        <f>IF(SiteList!A26="","",SiteList!A26)</f>
        <v>LIGHT FARMS ES</v>
      </c>
      <c r="C41" s="246" t="str">
        <f>IF(SiteList!B26="","",SiteList!B26)</f>
        <v>LIGHT FARMS ES-16080414</v>
      </c>
      <c r="D41" s="75" t="str" cm="1">
        <f t="array" aca="1" ref="D41" ca="1">IFERROR(IF(B41="", "", INDIRECT("'"&amp;B41&amp;"'!$H$6")), "")</f>
        <v/>
      </c>
      <c r="E41" s="47"/>
    </row>
    <row r="42" spans="1:5" hidden="1" x14ac:dyDescent="0.35">
      <c r="A42" s="47"/>
      <c r="B42" s="47" t="str">
        <f>IF(SiteList!A27="","",SiteList!A27)</f>
        <v>Lorene Rogers Middle School</v>
      </c>
      <c r="C42" s="246" t="str">
        <f>IF(SiteList!B27="","",SiteList!B27)</f>
        <v>Lorene Rogers Middle School-226452</v>
      </c>
      <c r="D42" s="75" t="str" cm="1">
        <f t="array" aca="1" ref="D42" ca="1">IFERROR(IF(B42="", "", INDIRECT("'"&amp;B42&amp;"'!$H$6")), "")</f>
        <v/>
      </c>
      <c r="E42" s="47"/>
    </row>
    <row r="43" spans="1:5" hidden="1" x14ac:dyDescent="0.35">
      <c r="A43" s="47"/>
      <c r="B43" s="47" t="str">
        <f>IF(SiteList!A28="","",SiteList!A28)</f>
        <v>LORENE ROGERS MS</v>
      </c>
      <c r="C43" s="246" t="str">
        <f>IF(SiteList!B28="","",SiteList!B28)</f>
        <v>LORENE ROGERS MS-226452</v>
      </c>
      <c r="D43" s="75" t="str" cm="1">
        <f t="array" aca="1" ref="D43" ca="1">IFERROR(IF(B43="", "", INDIRECT("'"&amp;B43&amp;"'!$H$6")), "")</f>
        <v/>
      </c>
      <c r="E43" s="47"/>
    </row>
    <row r="44" spans="1:5" hidden="1" x14ac:dyDescent="0.35">
      <c r="A44" s="47"/>
      <c r="B44" s="47" t="str">
        <f>IF(SiteList!A29="","",SiteList!A29)</f>
        <v>Prosper High School</v>
      </c>
      <c r="C44" s="246" t="str">
        <f>IF(SiteList!B29="","",SiteList!B29)</f>
        <v>Prosper High School-85738</v>
      </c>
      <c r="D44" s="75" t="str" cm="1">
        <f t="array" aca="1" ref="D44" ca="1">IFERROR(IF(B44="", "", INDIRECT("'"&amp;B44&amp;"'!$H$6")), "")</f>
        <v/>
      </c>
      <c r="E44" s="47"/>
    </row>
    <row r="45" spans="1:5" hidden="1" x14ac:dyDescent="0.35">
      <c r="A45" s="47"/>
      <c r="B45" s="47" t="str">
        <f>IF(SiteList!A30="","",SiteList!A30)</f>
        <v>PROSPER HS</v>
      </c>
      <c r="C45" s="246" t="str">
        <f>IF(SiteList!B30="","",SiteList!B30)</f>
        <v>PROSPER HS-85738</v>
      </c>
      <c r="D45" s="75" t="str" cm="1">
        <f t="array" aca="1" ref="D45" ca="1">IFERROR(IF(B45="", "", INDIRECT("'"&amp;B45&amp;"'!$H$6")), "")</f>
        <v/>
      </c>
      <c r="E45" s="47"/>
    </row>
    <row r="46" spans="1:5" hidden="1" x14ac:dyDescent="0.35">
      <c r="A46" s="47"/>
      <c r="B46" s="47" t="str">
        <f>IF(SiteList!A31="","",SiteList!A31)</f>
        <v>Prosper Indep School District</v>
      </c>
      <c r="C46" s="246" t="str">
        <f>IF(SiteList!B31="","",SiteList!B31)</f>
        <v>Prosper Indep School District-140475</v>
      </c>
      <c r="D46" s="75" t="str" cm="1">
        <f t="array" aca="1" ref="D46" ca="1">IFERROR(IF(B46="", "", INDIRECT("'"&amp;B46&amp;"'!$H$6")), "")</f>
        <v/>
      </c>
      <c r="E46" s="47"/>
    </row>
    <row r="47" spans="1:5" hidden="1" x14ac:dyDescent="0.35">
      <c r="A47" s="47"/>
      <c r="B47" s="47" t="str">
        <f>IF(SiteList!A32="","",SiteList!A32)</f>
        <v>Prosper Isd - Natatorium</v>
      </c>
      <c r="C47" s="246" t="str">
        <f>IF(SiteList!B32="","",SiteList!B32)</f>
        <v>Prosper Isd - Natatorium-17018841</v>
      </c>
      <c r="D47" s="75" t="str" cm="1">
        <f t="array" aca="1" ref="D47" ca="1">IFERROR(IF(B47="", "", INDIRECT("'"&amp;B47&amp;"'!$H$6")), "")</f>
        <v/>
      </c>
      <c r="E47" s="47"/>
    </row>
    <row r="48" spans="1:5" hidden="1" x14ac:dyDescent="0.35">
      <c r="A48" s="47"/>
      <c r="B48" s="47" t="str">
        <f>IF(SiteList!A33="","",SiteList!A33)</f>
        <v>Prosper ISD - Natatorium</v>
      </c>
      <c r="C48" s="246" t="str">
        <f>IF(SiteList!B33="","",SiteList!B33)</f>
        <v>Prosper ISD - Natatorium-17018841</v>
      </c>
      <c r="D48" s="75" t="str" cm="1">
        <f t="array" aca="1" ref="D48" ca="1">IFERROR(IF(B48="", "", INDIRECT("'"&amp;B48&amp;"'!$H$6")), "")</f>
        <v/>
      </c>
      <c r="E48" s="47"/>
    </row>
    <row r="49" spans="1:5" hidden="1" x14ac:dyDescent="0.35">
      <c r="A49" s="47"/>
      <c r="B49" s="47" t="str">
        <f>IF(SiteList!A34="","",SiteList!A34)</f>
        <v>Prosper Isd - Stadium</v>
      </c>
      <c r="C49" s="246" t="str">
        <f>IF(SiteList!B34="","",SiteList!B34)</f>
        <v>Prosper Isd - Stadium-17018842</v>
      </c>
      <c r="D49" s="75" t="str" cm="1">
        <f t="array" aca="1" ref="D49" ca="1">IFERROR(IF(B49="", "", INDIRECT("'"&amp;B49&amp;"'!$H$6")), "")</f>
        <v/>
      </c>
      <c r="E49" s="47"/>
    </row>
    <row r="50" spans="1:5" hidden="1" x14ac:dyDescent="0.35">
      <c r="A50" s="47"/>
      <c r="B50" s="47" t="str">
        <f>IF(SiteList!A35="","",SiteList!A35)</f>
        <v>Prosper ISD - Stadium</v>
      </c>
      <c r="C50" s="246" t="str">
        <f>IF(SiteList!B35="","",SiteList!B35)</f>
        <v>Prosper ISD - Stadium-17018842</v>
      </c>
      <c r="D50" s="75" t="str" cm="1">
        <f t="array" aca="1" ref="D50" ca="1">IFERROR(IF(B50="", "", INDIRECT("'"&amp;B50&amp;"'!$H$6")), "")</f>
        <v/>
      </c>
      <c r="E50" s="47"/>
    </row>
    <row r="51" spans="1:5" hidden="1" x14ac:dyDescent="0.35">
      <c r="A51" s="47"/>
      <c r="B51" s="47" t="str">
        <f>IF(SiteList!A36="","",SiteList!A36)</f>
        <v>rosper Isd Agriculture Faciltiy</v>
      </c>
      <c r="C51" s="246" t="str">
        <f>IF(SiteList!B36="","",SiteList!B36)</f>
        <v>Prosper Isd Agriculture Faciltiy-16049882</v>
      </c>
      <c r="D51" s="75" t="str" cm="1">
        <f t="array" aca="1" ref="D51" ca="1">IFERROR(IF(B51="", "", INDIRECT("'"&amp;B51&amp;"'!$H$6")), "")</f>
        <v/>
      </c>
      <c r="E51" s="47"/>
    </row>
    <row r="52" spans="1:5" hidden="1" x14ac:dyDescent="0.35">
      <c r="A52" s="47"/>
      <c r="B52" s="47" t="str">
        <f>IF(SiteList!A37="","",SiteList!A37)</f>
        <v>ROSPER ISD AGRICULTURE FACILTIY</v>
      </c>
      <c r="C52" s="246" t="str">
        <f>IF(SiteList!B37="","",SiteList!B37)</f>
        <v>PROSPER ISD AGRICULTURE FACILTIY-16049882</v>
      </c>
      <c r="D52" s="75" t="str" cm="1">
        <f t="array" aca="1" ref="D52" ca="1">IFERROR(IF(B52="", "", INDIRECT("'"&amp;B52&amp;"'!$H$6")), "")</f>
        <v/>
      </c>
      <c r="E52" s="47"/>
    </row>
    <row r="53" spans="1:5" hidden="1" x14ac:dyDescent="0.35">
      <c r="A53" s="47"/>
      <c r="B53" s="47" t="str">
        <f>IF(SiteList!A38="","",SiteList!A38)</f>
        <v>sper Isd Central Administration</v>
      </c>
      <c r="C53" s="246" t="str">
        <f>IF(SiteList!B38="","",SiteList!B38)</f>
        <v>Prosper Isd Central Administration-16049889</v>
      </c>
      <c r="D53" s="75" t="str" cm="1">
        <f t="array" aca="1" ref="D53" ca="1">IFERROR(IF(B53="", "", INDIRECT("'"&amp;B53&amp;"'!$H$6")), "")</f>
        <v/>
      </c>
      <c r="E53" s="47"/>
    </row>
    <row r="54" spans="1:5" hidden="1" x14ac:dyDescent="0.35">
      <c r="A54" s="47"/>
      <c r="B54" s="47" t="str">
        <f>IF(SiteList!A39="","",SiteList!A39)</f>
        <v>PROSPER ISD CENTRAL ADMN</v>
      </c>
      <c r="C54" s="246" t="str">
        <f>IF(SiteList!B39="","",SiteList!B39)</f>
        <v>PROSPER ISD CENTRAL ADMN-16049889</v>
      </c>
      <c r="D54" s="75" t="str" cm="1">
        <f t="array" aca="1" ref="D54" ca="1">IFERROR(IF(B54="", "", INDIRECT("'"&amp;B54&amp;"'!$H$6")), "")</f>
        <v/>
      </c>
      <c r="E54" s="47"/>
    </row>
    <row r="55" spans="1:5" hidden="1" x14ac:dyDescent="0.35">
      <c r="A55" s="47"/>
      <c r="B55" s="47" t="str">
        <f>IF(SiteList!A40="","",SiteList!A40)</f>
        <v>sper Isd Early Childhood Center</v>
      </c>
      <c r="C55" s="246" t="str">
        <f>IF(SiteList!B40="","",SiteList!B40)</f>
        <v>Prosper Isd Early Childhood Center-17032476</v>
      </c>
      <c r="D55" s="75" t="str" cm="1">
        <f t="array" aca="1" ref="D55" ca="1">IFERROR(IF(B55="", "", INDIRECT("'"&amp;B55&amp;"'!$H$6")), "")</f>
        <v/>
      </c>
      <c r="E55" s="47"/>
    </row>
    <row r="56" spans="1:5" hidden="1" x14ac:dyDescent="0.35">
      <c r="A56" s="47"/>
      <c r="B56" s="47" t="str">
        <f>IF(SiteList!A41="","",SiteList!A41)</f>
        <v>Prosper Isd Field House</v>
      </c>
      <c r="C56" s="246" t="str">
        <f>IF(SiteList!B41="","",SiteList!B41)</f>
        <v>Prosper Isd Field House-16049891</v>
      </c>
      <c r="D56" s="75" t="str" cm="1">
        <f t="array" aca="1" ref="D56" ca="1">IFERROR(IF(B56="", "", INDIRECT("'"&amp;B56&amp;"'!$H$6")), "")</f>
        <v/>
      </c>
      <c r="E56" s="47"/>
    </row>
    <row r="57" spans="1:5" hidden="1" x14ac:dyDescent="0.35">
      <c r="A57" s="47"/>
      <c r="B57" s="47" t="str">
        <f>IF(SiteList!A42="","",SiteList!A42)</f>
        <v>PROSPER ISD FIELD HOUSE</v>
      </c>
      <c r="C57" s="246" t="str">
        <f>IF(SiteList!B42="","",SiteList!B42)</f>
        <v>PROSPER ISD FIELD HOUSE-16049891</v>
      </c>
      <c r="D57" s="75" t="str" cm="1">
        <f t="array" aca="1" ref="D57" ca="1">IFERROR(IF(B57="", "", INDIRECT("'"&amp;B57&amp;"'!$H$6")), "")</f>
        <v/>
      </c>
      <c r="E57" s="47"/>
    </row>
    <row r="58" spans="1:5" hidden="1" x14ac:dyDescent="0.35">
      <c r="A58" s="47"/>
      <c r="B58" s="47" t="str">
        <f>IF(SiteList!A43="","",SiteList!A43)</f>
        <v>osper Support Services Facility</v>
      </c>
      <c r="C58" s="246" t="str">
        <f>IF(SiteList!B43="","",SiteList!B43)</f>
        <v>Prosper Support Services Facility-16049895</v>
      </c>
      <c r="D58" s="75" t="str" cm="1">
        <f t="array" aca="1" ref="D58" ca="1">IFERROR(IF(B58="", "", INDIRECT("'"&amp;B58&amp;"'!$H$6")), "")</f>
        <v/>
      </c>
      <c r="E58" s="47"/>
    </row>
    <row r="59" spans="1:5" hidden="1" x14ac:dyDescent="0.35">
      <c r="A59" s="47"/>
      <c r="B59" s="47" t="str">
        <f>IF(SiteList!A44="","",SiteList!A44)</f>
        <v>OSPER SUPPORT SERVICES FACILITY</v>
      </c>
      <c r="C59" s="246" t="str">
        <f>IF(SiteList!B44="","",SiteList!B44)</f>
        <v>PROSPER SUPPORT SERVICES FACILITY-16049895</v>
      </c>
      <c r="D59" s="75" t="str" cm="1">
        <f t="array" aca="1" ref="D59" ca="1">IFERROR(IF(B59="", "", INDIRECT("'"&amp;B59&amp;"'!$H$6")), "")</f>
        <v/>
      </c>
      <c r="E59" s="47"/>
    </row>
    <row r="60" spans="1:5" hidden="1" x14ac:dyDescent="0.35">
      <c r="A60" s="47"/>
      <c r="B60" s="47" t="str">
        <f>IF(SiteList!A45="","",SiteList!A45)</f>
        <v>Reeves ES</v>
      </c>
      <c r="C60" s="246" t="str">
        <f>IF(SiteList!B45="","",SiteList!B45)</f>
        <v>Reeves ES-17026066</v>
      </c>
      <c r="D60" s="75" t="str" cm="1">
        <f t="array" aca="1" ref="D60" ca="1">IFERROR(IF(B60="", "", INDIRECT("'"&amp;B60&amp;"'!$H$6")), "")</f>
        <v/>
      </c>
      <c r="E60" s="47"/>
    </row>
    <row r="61" spans="1:5" hidden="1" x14ac:dyDescent="0.35">
      <c r="B61" t="str">
        <f>IF(SiteList!A46="","",SiteList!A46)</f>
        <v>REEVES ES</v>
      </c>
      <c r="C61" s="246" t="str">
        <f>IF(SiteList!B46="","",SiteList!B46)</f>
        <v>REEVES ES-17026066</v>
      </c>
      <c r="D61" s="75" t="str" cm="1">
        <f t="array" aca="1" ref="D61" ca="1">IFERROR(IF(B61="", "", INDIRECT("'"&amp;B61&amp;"'!$H$6")), "")</f>
        <v/>
      </c>
    </row>
    <row r="62" spans="1:5" hidden="1" x14ac:dyDescent="0.35">
      <c r="B62" t="str">
        <f>IF(SiteList!A47="","",SiteList!A47)</f>
        <v>Reynolds Middle School</v>
      </c>
      <c r="C62" s="246" t="str">
        <f>IF(SiteList!B47="","",SiteList!B47)</f>
        <v>Reynolds Middle School-16058463</v>
      </c>
      <c r="D62" s="75" t="str" cm="1">
        <f t="array" aca="1" ref="D62" ca="1">IFERROR(IF(B62="", "", INDIRECT("'"&amp;B62&amp;"'!$H$6")), "")</f>
        <v/>
      </c>
    </row>
    <row r="63" spans="1:5" hidden="1" x14ac:dyDescent="0.35">
      <c r="B63" t="str">
        <f>IF(SiteList!A48="","",SiteList!A48)</f>
        <v>REYNOLDS MS</v>
      </c>
      <c r="C63" s="246" t="str">
        <f>IF(SiteList!B48="","",SiteList!B48)</f>
        <v>REYNOLDS MS-16058463</v>
      </c>
      <c r="D63" s="75" t="str" cm="1">
        <f t="array" aca="1" ref="D63" ca="1">IFERROR(IF(B63="", "", INDIRECT("'"&amp;B63&amp;"'!$H$6")), "")</f>
        <v/>
      </c>
    </row>
    <row r="64" spans="1:5" hidden="1" x14ac:dyDescent="0.35">
      <c r="B64" t="str">
        <f>IF(SiteList!A49="","",SiteList!A49)</f>
        <v>Rock  Hill Hs</v>
      </c>
      <c r="C64" s="246" t="str">
        <f>IF(SiteList!B49="","",SiteList!B49)</f>
        <v>Rock  Hill Hs-17022281</v>
      </c>
      <c r="D64" s="75" t="str" cm="1">
        <f t="array" aca="1" ref="D64" ca="1">IFERROR(IF(B64="", "", INDIRECT("'"&amp;B64&amp;"'!$H$6")), "")</f>
        <v/>
      </c>
    </row>
    <row r="65" spans="2:4" hidden="1" x14ac:dyDescent="0.35">
      <c r="B65" t="str">
        <f>IF(SiteList!A50="","",SiteList!A50)</f>
        <v>Rock  Hill HS</v>
      </c>
      <c r="C65" s="246" t="str">
        <f>IF(SiteList!B50="","",SiteList!B50)</f>
        <v>Rock  Hill HS-17022281</v>
      </c>
      <c r="D65" s="75" t="str" cm="1">
        <f t="array" aca="1" ref="D65" ca="1">IFERROR(IF(B65="", "", INDIRECT("'"&amp;B65&amp;"'!$H$6")), "")</f>
        <v/>
      </c>
    </row>
    <row r="66" spans="2:4" hidden="1" x14ac:dyDescent="0.35">
      <c r="B66" t="str">
        <f>IF(SiteList!A51="","",SiteList!A51)</f>
        <v>Rushing Middle School</v>
      </c>
      <c r="C66" s="246" t="str">
        <f>IF(SiteList!B51="","",SiteList!B51)</f>
        <v>Rushing Middle School-17022270</v>
      </c>
      <c r="D66" s="75" t="str" cm="1">
        <f t="array" aca="1" ref="D66" ca="1">IFERROR(IF(B66="", "", INDIRECT("'"&amp;B66&amp;"'!$H$6")), "")</f>
        <v/>
      </c>
    </row>
    <row r="67" spans="2:4" hidden="1" x14ac:dyDescent="0.35">
      <c r="B67" t="str">
        <f>IF(SiteList!A52="","",SiteList!A52)</f>
        <v>Rushing Middle School</v>
      </c>
      <c r="C67" s="246" t="str">
        <f>IF(SiteList!B52="","",SiteList!B52)</f>
        <v>Rushing Middle School-17022270</v>
      </c>
      <c r="D67" s="75" t="str" cm="1">
        <f t="array" aca="1" ref="D67" ca="1">IFERROR(IF(B67="", "", INDIRECT("'"&amp;B67&amp;"'!$H$6")), "")</f>
        <v/>
      </c>
    </row>
    <row r="68" spans="2:4" hidden="1" x14ac:dyDescent="0.35">
      <c r="B68" t="str">
        <f>IF(SiteList!A53="","",SiteList!A53)</f>
        <v>Sam Johnson ES</v>
      </c>
      <c r="C68" s="246" t="str">
        <f>IF(SiteList!B53="","",SiteList!B53)</f>
        <v>Sam Johnson ES-17022266</v>
      </c>
      <c r="D68" s="75" t="str" cm="1">
        <f t="array" aca="1" ref="D68" ca="1">IFERROR(IF(B68="", "", INDIRECT("'"&amp;B68&amp;"'!$H$6")), "")</f>
        <v/>
      </c>
    </row>
    <row r="69" spans="2:4" hidden="1" x14ac:dyDescent="0.35">
      <c r="B69" t="str">
        <f>IF(SiteList!A54="","",SiteList!A54)</f>
        <v>Sam Johnson ES</v>
      </c>
      <c r="C69" s="246" t="str">
        <f>IF(SiteList!B54="","",SiteList!B54)</f>
        <v>Sam Johnson ES-17022266</v>
      </c>
      <c r="D69" s="75" t="str" cm="1">
        <f t="array" aca="1" ref="D69" ca="1">IFERROR(IF(B69="", "", INDIRECT("'"&amp;B69&amp;"'!$H$6")), "")</f>
        <v/>
      </c>
    </row>
    <row r="70" spans="2:4" hidden="1" x14ac:dyDescent="0.35">
      <c r="B70" t="str">
        <f>IF(SiteList!A55="","",SiteList!A55)</f>
        <v>Spradley ES School</v>
      </c>
      <c r="C70" s="246" t="str">
        <f>IF(SiteList!B55="","",SiteList!B55)</f>
        <v>Spradley ES School-17015763</v>
      </c>
      <c r="D70" s="75" t="str" cm="1">
        <f t="array" aca="1" ref="D70" ca="1">IFERROR(IF(B70="", "", INDIRECT("'"&amp;B70&amp;"'!$H$6")), "")</f>
        <v/>
      </c>
    </row>
    <row r="71" spans="2:4" hidden="1" x14ac:dyDescent="0.35">
      <c r="B71" t="str">
        <f>IF(SiteList!A56="","",SiteList!A56)</f>
        <v xml:space="preserve">Spradley ES School </v>
      </c>
      <c r="C71" s="246" t="str">
        <f>IF(SiteList!B56="","",SiteList!B56)</f>
        <v>Spradley ES School -17015763</v>
      </c>
      <c r="D71" s="75" t="str" cm="1">
        <f t="array" aca="1" ref="D71" ca="1">IFERROR(IF(B71="", "", INDIRECT("'"&amp;B71&amp;"'!$H$6")), "")</f>
        <v/>
      </c>
    </row>
    <row r="72" spans="2:4" hidden="1" x14ac:dyDescent="0.35">
      <c r="B72" t="str">
        <f>IF(SiteList!A57="","",SiteList!A57)</f>
        <v>Stuber ES School</v>
      </c>
      <c r="C72" s="246" t="str">
        <f>IF(SiteList!B57="","",SiteList!B57)</f>
        <v>Stuber ES School-17018839</v>
      </c>
      <c r="D72" s="75" t="str" cm="1">
        <f t="array" aca="1" ref="D72" ca="1">IFERROR(IF(B72="", "", INDIRECT("'"&amp;B72&amp;"'!$H$6")), "")</f>
        <v/>
      </c>
    </row>
    <row r="73" spans="2:4" hidden="1" x14ac:dyDescent="0.35">
      <c r="B73" t="str">
        <f>IF(SiteList!A58="","",SiteList!A58)</f>
        <v xml:space="preserve">Stuber ES School </v>
      </c>
      <c r="C73" s="246" t="str">
        <f>IF(SiteList!B58="","",SiteList!B58)</f>
        <v>Stuber ES School -17018839</v>
      </c>
      <c r="D73" s="75" t="str" cm="1">
        <f t="array" aca="1" ref="D73" ca="1">IFERROR(IF(B73="", "", INDIRECT("'"&amp;B73&amp;"'!$H$6")), "")</f>
        <v/>
      </c>
    </row>
    <row r="74" spans="2:4" hidden="1" x14ac:dyDescent="0.35">
      <c r="B74" t="str">
        <f>IF(SiteList!A59="","",SiteList!A59)</f>
        <v>Windsong ES School</v>
      </c>
      <c r="C74" s="246" t="str">
        <f>IF(SiteList!B59="","",SiteList!B59)</f>
        <v>Windsong ES School-17008627</v>
      </c>
      <c r="D74" s="75" t="str" cm="1">
        <f t="array" aca="1" ref="D74" ca="1">IFERROR(IF(B74="", "", INDIRECT("'"&amp;B74&amp;"'!$H$6")), "")</f>
        <v/>
      </c>
    </row>
    <row r="75" spans="2:4" hidden="1" x14ac:dyDescent="0.35">
      <c r="B75" t="str">
        <f>IF(SiteList!A60="","",SiteList!A60)</f>
        <v>Windsong ES School</v>
      </c>
      <c r="C75" s="246" t="str">
        <f>IF(SiteList!B60="","",SiteList!B60)</f>
        <v>Windsong ES School-17008627</v>
      </c>
      <c r="D75" s="75" t="str" cm="1">
        <f t="array" aca="1" ref="D75" ca="1">IFERROR(IF(B75="", "", INDIRECT("'"&amp;B75&amp;"'!$H$6")), "")</f>
        <v/>
      </c>
    </row>
    <row r="76" spans="2:4" hidden="1" x14ac:dyDescent="0.35">
      <c r="B76" t="str">
        <f>IF(SiteList!A61="","",SiteList!A61)</f>
        <v/>
      </c>
      <c r="C76" s="67" t="str">
        <f>IF(SiteList!B61="","",SiteList!B61)</f>
        <v/>
      </c>
      <c r="D76" s="75" t="str" cm="1">
        <f t="array" aca="1" ref="D76" ca="1">IFERROR(IF(B76="", "", INDIRECT("'"&amp;B76&amp;"'!$H$6")), "")</f>
        <v/>
      </c>
    </row>
    <row r="77" spans="2:4" hidden="1" x14ac:dyDescent="0.35">
      <c r="B77" t="str">
        <f>IF(SiteList!A62="","",SiteList!A62)</f>
        <v/>
      </c>
      <c r="C77" s="67" t="str">
        <f>IF(SiteList!B62="","",SiteList!B62)</f>
        <v/>
      </c>
      <c r="D77" s="75" t="str" cm="1">
        <f t="array" aca="1" ref="D77" ca="1">IFERROR(IF(B77="", "", INDIRECT("'"&amp;B77&amp;"'!$H$6")), "")</f>
        <v/>
      </c>
    </row>
    <row r="78" spans="2:4" hidden="1" x14ac:dyDescent="0.35">
      <c r="B78" t="str">
        <f>IF(SiteList!A63="","",SiteList!A63)</f>
        <v/>
      </c>
      <c r="C78" s="67" t="str">
        <f>IF(SiteList!B63="","",SiteList!B63)</f>
        <v/>
      </c>
      <c r="D78" s="75" t="str" cm="1">
        <f t="array" aca="1" ref="D78" ca="1">IFERROR(IF(B78="", "", INDIRECT("'"&amp;B78&amp;"'!$H$6")), "")</f>
        <v/>
      </c>
    </row>
    <row r="79" spans="2:4" hidden="1" x14ac:dyDescent="0.35">
      <c r="B79" t="str">
        <f>IF(SiteList!A64="","",SiteList!A64)</f>
        <v/>
      </c>
      <c r="C79" s="67" t="str">
        <f>IF(SiteList!B64="","",SiteList!B64)</f>
        <v/>
      </c>
      <c r="D79" s="75" t="str" cm="1">
        <f t="array" aca="1" ref="D79" ca="1">IFERROR(IF(B79="", "", INDIRECT("'"&amp;B79&amp;"'!$H$6")), "")</f>
        <v/>
      </c>
    </row>
    <row r="80" spans="2:4" hidden="1" x14ac:dyDescent="0.35">
      <c r="B80" t="str">
        <f>IF(SiteList!A65="","",SiteList!A65)</f>
        <v/>
      </c>
      <c r="C80" s="67" t="str">
        <f>IF(SiteList!B65="","",SiteList!B65)</f>
        <v/>
      </c>
      <c r="D80" s="75" t="str" cm="1">
        <f t="array" aca="1" ref="D80" ca="1">IFERROR(IF(B80="", "", INDIRECT("'"&amp;B80&amp;"'!$H$6")), "")</f>
        <v/>
      </c>
    </row>
    <row r="81" spans="2:4" hidden="1" x14ac:dyDescent="0.35">
      <c r="B81" t="str">
        <f>IF(SiteList!A66="","",SiteList!A66)</f>
        <v/>
      </c>
      <c r="C81" s="67" t="str">
        <f>IF(SiteList!B66="","",SiteList!B66)</f>
        <v/>
      </c>
      <c r="D81" s="75" t="str" cm="1">
        <f t="array" aca="1" ref="D81" ca="1">IFERROR(IF(B81="", "", INDIRECT("'"&amp;B81&amp;"'!$H$6")), "")</f>
        <v/>
      </c>
    </row>
    <row r="82" spans="2:4" hidden="1" x14ac:dyDescent="0.35">
      <c r="B82" t="str">
        <f>IF(SiteList!A67="","",SiteList!A67)</f>
        <v/>
      </c>
      <c r="C82" s="67" t="str">
        <f>IF(SiteList!B67="","",SiteList!B67)</f>
        <v/>
      </c>
      <c r="D82" s="75" t="str" cm="1">
        <f t="array" aca="1" ref="D82" ca="1">IFERROR(IF(B82="", "", INDIRECT("'"&amp;B82&amp;"'!$H$6")), "")</f>
        <v/>
      </c>
    </row>
    <row r="83" spans="2:4" hidden="1" x14ac:dyDescent="0.35">
      <c r="B83" t="str">
        <f>IF(SiteList!A68="","",SiteList!A68)</f>
        <v/>
      </c>
      <c r="C83" s="67" t="str">
        <f>IF(SiteList!B68="","",SiteList!B68)</f>
        <v/>
      </c>
      <c r="D83" s="75" t="str" cm="1">
        <f t="array" aca="1" ref="D83" ca="1">IFERROR(IF(B83="", "", INDIRECT("'"&amp;B83&amp;"'!$H$6")), "")</f>
        <v/>
      </c>
    </row>
    <row r="84" spans="2:4" hidden="1" x14ac:dyDescent="0.35">
      <c r="B84" t="str">
        <f>IF(SiteList!A69="","",SiteList!A69)</f>
        <v/>
      </c>
      <c r="C84" s="67" t="str">
        <f>IF(SiteList!B69="","",SiteList!B69)</f>
        <v/>
      </c>
      <c r="D84" s="75" t="str" cm="1">
        <f t="array" aca="1" ref="D84" ca="1">IFERROR(IF(B84="", "", INDIRECT("'"&amp;B84&amp;"'!$H$6")), "")</f>
        <v/>
      </c>
    </row>
    <row r="85" spans="2:4" hidden="1" x14ac:dyDescent="0.35">
      <c r="B85" t="str">
        <f>IF(SiteList!A70="","",SiteList!A70)</f>
        <v/>
      </c>
      <c r="C85" s="67" t="str">
        <f>IF(SiteList!B70="","",SiteList!B70)</f>
        <v/>
      </c>
      <c r="D85" s="75" t="str" cm="1">
        <f t="array" aca="1" ref="D85" ca="1">IFERROR(IF(B85="", "", INDIRECT("'"&amp;B85&amp;"'!$H$6")), "")</f>
        <v/>
      </c>
    </row>
    <row r="86" spans="2:4" hidden="1" x14ac:dyDescent="0.35">
      <c r="B86" t="str">
        <f>IF(SiteList!A71="","",SiteList!A71)</f>
        <v/>
      </c>
      <c r="C86" s="67" t="str">
        <f>IF(SiteList!B71="","",SiteList!B71)</f>
        <v/>
      </c>
      <c r="D86" s="75" t="str" cm="1">
        <f t="array" aca="1" ref="D86" ca="1">IFERROR(IF(B86="", "", INDIRECT("'"&amp;B86&amp;"'!$H$6")), "")</f>
        <v/>
      </c>
    </row>
    <row r="87" spans="2:4" hidden="1" x14ac:dyDescent="0.35">
      <c r="B87" t="str">
        <f>IF(SiteList!A72="","",SiteList!A72)</f>
        <v/>
      </c>
      <c r="C87" s="67" t="str">
        <f>IF(SiteList!B72="","",SiteList!B72)</f>
        <v/>
      </c>
      <c r="D87" s="75" t="str" cm="1">
        <f t="array" aca="1" ref="D87" ca="1">IFERROR(IF(B87="", "", INDIRECT("'"&amp;B87&amp;"'!$H$6")), "")</f>
        <v/>
      </c>
    </row>
    <row r="88" spans="2:4" hidden="1" x14ac:dyDescent="0.35">
      <c r="B88" t="str">
        <f>IF(SiteList!A73="","",SiteList!A73)</f>
        <v/>
      </c>
      <c r="C88" s="67" t="str">
        <f>IF(SiteList!B73="","",SiteList!B73)</f>
        <v/>
      </c>
      <c r="D88" s="75" t="str" cm="1">
        <f t="array" aca="1" ref="D88" ca="1">IFERROR(IF(B88="", "", INDIRECT("'"&amp;B88&amp;"'!$H$6")), "")</f>
        <v/>
      </c>
    </row>
    <row r="89" spans="2:4" hidden="1" x14ac:dyDescent="0.35">
      <c r="B89" t="str">
        <f>IF(SiteList!A74="","",SiteList!A74)</f>
        <v/>
      </c>
      <c r="C89" s="67" t="str">
        <f>IF(SiteList!B74="","",SiteList!B74)</f>
        <v/>
      </c>
      <c r="D89" s="75" t="str" cm="1">
        <f t="array" aca="1" ref="D89" ca="1">IFERROR(IF(B89="", "", INDIRECT("'"&amp;B89&amp;"'!$H$6")), "")</f>
        <v/>
      </c>
    </row>
    <row r="90" spans="2:4" hidden="1" x14ac:dyDescent="0.35">
      <c r="B90" t="str">
        <f>IF(SiteList!A75="","",SiteList!A75)</f>
        <v/>
      </c>
      <c r="C90" s="67" t="str">
        <f>IF(SiteList!B75="","",SiteList!B75)</f>
        <v/>
      </c>
      <c r="D90" s="75" t="str" cm="1">
        <f t="array" aca="1" ref="D90" ca="1">IFERROR(IF(B90="", "", INDIRECT("'"&amp;B90&amp;"'!$H$6")), "")</f>
        <v/>
      </c>
    </row>
    <row r="91" spans="2:4" hidden="1" x14ac:dyDescent="0.35">
      <c r="B91" t="str">
        <f>IF(SiteList!A76="","",SiteList!A76)</f>
        <v/>
      </c>
      <c r="C91" s="67" t="str">
        <f>IF(SiteList!B76="","",SiteList!B76)</f>
        <v/>
      </c>
      <c r="D91" s="75" t="str" cm="1">
        <f t="array" aca="1" ref="D91" ca="1">IFERROR(IF(B91="", "", INDIRECT("'"&amp;B91&amp;"'!$H$6")), "")</f>
        <v/>
      </c>
    </row>
    <row r="92" spans="2:4" hidden="1" x14ac:dyDescent="0.35">
      <c r="B92" t="str">
        <f>IF(SiteList!A77="","",SiteList!A77)</f>
        <v/>
      </c>
      <c r="C92" s="67" t="str">
        <f>IF(SiteList!B77="","",SiteList!B77)</f>
        <v/>
      </c>
      <c r="D92" s="75" t="str" cm="1">
        <f t="array" aca="1" ref="D92" ca="1">IFERROR(IF(B92="", "", INDIRECT("'"&amp;B92&amp;"'!$H$6")), "")</f>
        <v/>
      </c>
    </row>
    <row r="93" spans="2:4" hidden="1" x14ac:dyDescent="0.35">
      <c r="B93" t="str">
        <f>IF(SiteList!A78="","",SiteList!A78)</f>
        <v/>
      </c>
      <c r="C93" s="67" t="str">
        <f>IF(SiteList!B78="","",SiteList!B78)</f>
        <v/>
      </c>
      <c r="D93" s="75" t="str" cm="1">
        <f t="array" aca="1" ref="D93" ca="1">IFERROR(IF(B93="", "", INDIRECT("'"&amp;B93&amp;"'!$H$6")), "")</f>
        <v/>
      </c>
    </row>
    <row r="94" spans="2:4" hidden="1" x14ac:dyDescent="0.35">
      <c r="B94" t="str">
        <f>IF(SiteList!A79="","",SiteList!A79)</f>
        <v/>
      </c>
      <c r="C94" s="67" t="str">
        <f>IF(SiteList!B79="","",SiteList!B79)</f>
        <v/>
      </c>
      <c r="D94" s="75" t="str" cm="1">
        <f t="array" aca="1" ref="D94" ca="1">IFERROR(IF(B94="", "", INDIRECT("'"&amp;B94&amp;"'!$H$6")), "")</f>
        <v/>
      </c>
    </row>
    <row r="95" spans="2:4" hidden="1" x14ac:dyDescent="0.35">
      <c r="B95" t="str">
        <f>IF(SiteList!A80="","",SiteList!A80)</f>
        <v/>
      </c>
      <c r="C95" s="67" t="str">
        <f>IF(SiteList!B80="","",SiteList!B80)</f>
        <v/>
      </c>
      <c r="D95" s="75" t="str" cm="1">
        <f t="array" aca="1" ref="D95" ca="1">IFERROR(IF(B95="", "", INDIRECT("'"&amp;B95&amp;"'!$H$6")), "")</f>
        <v/>
      </c>
    </row>
    <row r="96" spans="2:4" hidden="1" x14ac:dyDescent="0.35">
      <c r="B96" t="str">
        <f>IF(SiteList!A81="","",SiteList!A81)</f>
        <v/>
      </c>
      <c r="C96" s="67" t="str">
        <f>IF(SiteList!B81="","",SiteList!B81)</f>
        <v/>
      </c>
      <c r="D96" s="75" t="str" cm="1">
        <f t="array" aca="1" ref="D96" ca="1">IFERROR(IF(B96="", "", INDIRECT("'"&amp;B96&amp;"'!$H$6")), "")</f>
        <v/>
      </c>
    </row>
    <row r="97" spans="2:4" hidden="1" x14ac:dyDescent="0.35">
      <c r="B97" t="str">
        <f>IF(SiteList!A82="","",SiteList!A82)</f>
        <v/>
      </c>
      <c r="C97" s="67" t="str">
        <f>IF(SiteList!B82="","",SiteList!B82)</f>
        <v/>
      </c>
      <c r="D97" s="75" t="str" cm="1">
        <f t="array" aca="1" ref="D97" ca="1">IFERROR(IF(B97="", "", INDIRECT("'"&amp;B97&amp;"'!$H$6")), "")</f>
        <v/>
      </c>
    </row>
    <row r="98" spans="2:4" hidden="1" x14ac:dyDescent="0.35">
      <c r="B98" t="str">
        <f>IF(SiteList!A83="","",SiteList!A83)</f>
        <v/>
      </c>
      <c r="C98" s="67" t="str">
        <f>IF(SiteList!B83="","",SiteList!B83)</f>
        <v/>
      </c>
      <c r="D98" s="75" t="str" cm="1">
        <f t="array" aca="1" ref="D98" ca="1">IFERROR(IF(B98="", "", INDIRECT("'"&amp;B98&amp;"'!$H$6")), "")</f>
        <v/>
      </c>
    </row>
    <row r="99" spans="2:4" hidden="1" x14ac:dyDescent="0.35">
      <c r="B99" t="str">
        <f>IF(SiteList!A84="","",SiteList!A84)</f>
        <v/>
      </c>
      <c r="C99" s="67" t="str">
        <f>IF(SiteList!B84="","",SiteList!B84)</f>
        <v/>
      </c>
      <c r="D99" s="75" t="str" cm="1">
        <f t="array" aca="1" ref="D99" ca="1">IFERROR(IF(B99="", "", INDIRECT("'"&amp;B99&amp;"'!$H$6")), "")</f>
        <v/>
      </c>
    </row>
    <row r="100" spans="2:4" hidden="1" x14ac:dyDescent="0.35">
      <c r="B100" t="str">
        <f>IF(SiteList!A85="","",SiteList!A85)</f>
        <v/>
      </c>
      <c r="C100" s="67" t="str">
        <f>IF(SiteList!B85="","",SiteList!B85)</f>
        <v/>
      </c>
      <c r="D100" s="75" t="str" cm="1">
        <f t="array" aca="1" ref="D100" ca="1">IFERROR(IF(B100="", "", INDIRECT("'"&amp;B100&amp;"'!$H$6")), "")</f>
        <v/>
      </c>
    </row>
    <row r="101" spans="2:4" hidden="1" x14ac:dyDescent="0.35">
      <c r="B101" t="str">
        <f>IF(SiteList!A86="","",SiteList!A86)</f>
        <v/>
      </c>
      <c r="C101" s="67" t="str">
        <f>IF(SiteList!B86="","",SiteList!B86)</f>
        <v/>
      </c>
      <c r="D101" s="75" t="str" cm="1">
        <f t="array" aca="1" ref="D101" ca="1">IFERROR(IF(B101="", "", INDIRECT("'"&amp;B101&amp;"'!$H$6")), "")</f>
        <v/>
      </c>
    </row>
    <row r="102" spans="2:4" hidden="1" x14ac:dyDescent="0.35">
      <c r="B102" t="str">
        <f>IF(SiteList!A87="","",SiteList!A87)</f>
        <v/>
      </c>
      <c r="C102" s="67" t="str">
        <f>IF(SiteList!B87="","",SiteList!B87)</f>
        <v/>
      </c>
      <c r="D102" s="75" t="str" cm="1">
        <f t="array" aca="1" ref="D102" ca="1">IFERROR(IF(B102="", "", INDIRECT("'"&amp;B102&amp;"'!$H$6")), "")</f>
        <v/>
      </c>
    </row>
    <row r="103" spans="2:4" hidden="1" x14ac:dyDescent="0.35">
      <c r="B103" t="str">
        <f>IF(SiteList!A88="","",SiteList!A88)</f>
        <v/>
      </c>
      <c r="C103" s="67" t="str">
        <f>IF(SiteList!B88="","",SiteList!B88)</f>
        <v/>
      </c>
      <c r="D103" s="75" t="str" cm="1">
        <f t="array" aca="1" ref="D103" ca="1">IFERROR(IF(B103="", "", INDIRECT("'"&amp;B103&amp;"'!$H$6")), "")</f>
        <v/>
      </c>
    </row>
    <row r="104" spans="2:4" hidden="1" x14ac:dyDescent="0.35">
      <c r="B104" t="str">
        <f>IF(SiteList!A89="","",SiteList!A89)</f>
        <v/>
      </c>
      <c r="C104" s="67" t="str">
        <f>IF(SiteList!B89="","",SiteList!B89)</f>
        <v/>
      </c>
      <c r="D104" s="75" t="str" cm="1">
        <f t="array" aca="1" ref="D104" ca="1">IFERROR(IF(B104="", "", INDIRECT("'"&amp;B104&amp;"'!$H$6")), "")</f>
        <v/>
      </c>
    </row>
    <row r="105" spans="2:4" hidden="1" x14ac:dyDescent="0.35">
      <c r="B105" t="str">
        <f>IF(SiteList!A90="","",SiteList!A90)</f>
        <v/>
      </c>
      <c r="C105" s="67" t="str">
        <f>IF(SiteList!B90="","",SiteList!B90)</f>
        <v/>
      </c>
      <c r="D105" s="75" t="str" cm="1">
        <f t="array" aca="1" ref="D105" ca="1">IFERROR(IF(B105="", "", INDIRECT("'"&amp;B105&amp;"'!$H$6")), "")</f>
        <v/>
      </c>
    </row>
    <row r="106" spans="2:4" hidden="1" x14ac:dyDescent="0.35">
      <c r="B106" t="str">
        <f>IF(SiteList!A91="","",SiteList!A91)</f>
        <v/>
      </c>
      <c r="C106" s="67" t="str">
        <f>IF(SiteList!B91="","",SiteList!B91)</f>
        <v/>
      </c>
      <c r="D106" s="75" t="str" cm="1">
        <f t="array" aca="1" ref="D106" ca="1">IFERROR(IF(B106="", "", INDIRECT("'"&amp;B106&amp;"'!$H$6")), "")</f>
        <v/>
      </c>
    </row>
    <row r="107" spans="2:4" hidden="1" x14ac:dyDescent="0.35">
      <c r="B107" t="str">
        <f>IF(SiteList!A92="","",SiteList!A92)</f>
        <v/>
      </c>
      <c r="C107" s="67" t="str">
        <f>IF(SiteList!B92="","",SiteList!B92)</f>
        <v/>
      </c>
      <c r="D107" s="75" t="str" cm="1">
        <f t="array" aca="1" ref="D107" ca="1">IFERROR(IF(B107="", "", INDIRECT("'"&amp;B107&amp;"'!$H$6")), "")</f>
        <v/>
      </c>
    </row>
    <row r="108" spans="2:4" hidden="1" x14ac:dyDescent="0.35">
      <c r="B108" t="str">
        <f>IF(SiteList!A93="","",SiteList!A93)</f>
        <v/>
      </c>
      <c r="C108" s="67" t="str">
        <f>IF(SiteList!B93="","",SiteList!B93)</f>
        <v/>
      </c>
      <c r="D108" s="75" t="str" cm="1">
        <f t="array" aca="1" ref="D108" ca="1">IFERROR(IF(B108="", "", INDIRECT("'"&amp;B108&amp;"'!$H$6")), "")</f>
        <v/>
      </c>
    </row>
    <row r="109" spans="2:4" hidden="1" x14ac:dyDescent="0.35">
      <c r="B109" t="str">
        <f>IF(SiteList!A94="","",SiteList!A94)</f>
        <v/>
      </c>
      <c r="C109" s="67" t="str">
        <f>IF(SiteList!B94="","",SiteList!B94)</f>
        <v/>
      </c>
      <c r="D109" s="75" t="str" cm="1">
        <f t="array" aca="1" ref="D109" ca="1">IFERROR(IF(B109="", "", INDIRECT("'"&amp;B109&amp;"'!$H$6")), "")</f>
        <v/>
      </c>
    </row>
    <row r="110" spans="2:4" hidden="1" x14ac:dyDescent="0.35">
      <c r="B110" t="str">
        <f>IF(SiteList!A95="","",SiteList!A95)</f>
        <v/>
      </c>
      <c r="C110" s="67" t="str">
        <f>IF(SiteList!B95="","",SiteList!B95)</f>
        <v/>
      </c>
      <c r="D110" s="75" t="str" cm="1">
        <f t="array" aca="1" ref="D110" ca="1">IFERROR(IF(B110="", "", INDIRECT("'"&amp;B110&amp;"'!$H$6")), "")</f>
        <v/>
      </c>
    </row>
    <row r="111" spans="2:4" hidden="1" x14ac:dyDescent="0.35">
      <c r="B111" t="str">
        <f>IF(SiteList!A96="","",SiteList!A96)</f>
        <v/>
      </c>
      <c r="C111" s="67" t="str">
        <f>IF(SiteList!B96="","",SiteList!B96)</f>
        <v/>
      </c>
      <c r="D111" s="75" t="str" cm="1">
        <f t="array" aca="1" ref="D111" ca="1">IFERROR(IF(B111="", "", INDIRECT("'"&amp;B111&amp;"'!$H$6")), "")</f>
        <v/>
      </c>
    </row>
    <row r="112" spans="2:4" hidden="1" x14ac:dyDescent="0.35">
      <c r="B112" t="str">
        <f>IF(SiteList!A97="","",SiteList!A97)</f>
        <v/>
      </c>
      <c r="C112" s="67" t="str">
        <f>IF(SiteList!B97="","",SiteList!B97)</f>
        <v/>
      </c>
      <c r="D112" s="75" t="str" cm="1">
        <f t="array" aca="1" ref="D112" ca="1">IFERROR(IF(B112="", "", INDIRECT("'"&amp;B112&amp;"'!$H$6")), "")</f>
        <v/>
      </c>
    </row>
    <row r="113" spans="2:4" hidden="1" x14ac:dyDescent="0.35">
      <c r="B113" t="str">
        <f>IF(SiteList!A98="","",SiteList!A98)</f>
        <v/>
      </c>
      <c r="C113" s="67" t="str">
        <f>IF(SiteList!B98="","",SiteList!B98)</f>
        <v/>
      </c>
      <c r="D113" s="75" t="str" cm="1">
        <f t="array" aca="1" ref="D113" ca="1">IFERROR(IF(B113="", "", INDIRECT("'"&amp;B113&amp;"'!$H$6")), "")</f>
        <v/>
      </c>
    </row>
    <row r="114" spans="2:4" hidden="1" x14ac:dyDescent="0.35">
      <c r="B114" t="str">
        <f>IF(SiteList!A99="","",SiteList!A99)</f>
        <v/>
      </c>
      <c r="C114" s="67" t="str">
        <f>IF(SiteList!B99="","",SiteList!B99)</f>
        <v/>
      </c>
      <c r="D114" s="75" t="str" cm="1">
        <f t="array" aca="1" ref="D114" ca="1">IFERROR(IF(B114="", "", INDIRECT("'"&amp;B114&amp;"'!$H$6")), "")</f>
        <v/>
      </c>
    </row>
    <row r="115" spans="2:4" hidden="1" x14ac:dyDescent="0.35">
      <c r="B115" t="str">
        <f>IF(SiteList!A100="","",SiteList!A100)</f>
        <v/>
      </c>
      <c r="C115" s="67" t="str">
        <f>IF(SiteList!B100="","",SiteList!B100)</f>
        <v/>
      </c>
      <c r="D115" s="75" t="str" cm="1">
        <f t="array" aca="1" ref="D115" ca="1">IFERROR(IF(B115="", "", INDIRECT("'"&amp;B115&amp;"'!$H$6")), "")</f>
        <v/>
      </c>
    </row>
    <row r="116" spans="2:4" hidden="1" x14ac:dyDescent="0.35">
      <c r="B116" t="str">
        <f>IF(SiteList!A101="","",SiteList!A101)</f>
        <v/>
      </c>
      <c r="C116" s="67" t="str">
        <f>IF(SiteList!B101="","",SiteList!B101)</f>
        <v/>
      </c>
      <c r="D116" s="75" t="str" cm="1">
        <f t="array" aca="1" ref="D116" ca="1">IFERROR(IF(B116="", "", INDIRECT("'"&amp;B116&amp;"'!$H$6")), "")</f>
        <v/>
      </c>
    </row>
    <row r="117" spans="2:4" hidden="1" x14ac:dyDescent="0.35">
      <c r="B117" t="str">
        <f>IF(SiteList!A102="","",SiteList!A102)</f>
        <v/>
      </c>
      <c r="C117" s="67" t="str">
        <f>IF(SiteList!B102="","",SiteList!B102)</f>
        <v/>
      </c>
      <c r="D117" s="75" t="str" cm="1">
        <f t="array" aca="1" ref="D117" ca="1">IFERROR(IF(B117="", "", INDIRECT("'"&amp;B117&amp;"'!$H$6")), "")</f>
        <v/>
      </c>
    </row>
    <row r="118" spans="2:4" hidden="1" x14ac:dyDescent="0.35">
      <c r="B118" t="str">
        <f>IF(SiteList!A103="","",SiteList!A103)</f>
        <v/>
      </c>
      <c r="C118" s="67" t="str">
        <f>IF(SiteList!B103="","",SiteList!B103)</f>
        <v/>
      </c>
      <c r="D118" s="75" t="str" cm="1">
        <f t="array" aca="1" ref="D118" ca="1">IFERROR(IF(B118="", "", INDIRECT("'"&amp;B118&amp;"'!$H$6")), "")</f>
        <v/>
      </c>
    </row>
    <row r="119" spans="2:4" hidden="1" x14ac:dyDescent="0.35">
      <c r="B119" t="str">
        <f>IF(SiteList!A104="","",SiteList!A104)</f>
        <v/>
      </c>
      <c r="C119" s="67" t="str">
        <f>IF(SiteList!B104="","",SiteList!B104)</f>
        <v/>
      </c>
      <c r="D119" s="75" t="str" cm="1">
        <f t="array" aca="1" ref="D119" ca="1">IFERROR(IF(B119="", "", INDIRECT("'"&amp;B119&amp;"'!$H$6")), "")</f>
        <v/>
      </c>
    </row>
    <row r="120" spans="2:4" hidden="1" x14ac:dyDescent="0.35">
      <c r="B120" t="str">
        <f>IF(SiteList!A105="","",SiteList!A105)</f>
        <v/>
      </c>
      <c r="C120" s="67" t="str">
        <f>IF(SiteList!B105="","",SiteList!B105)</f>
        <v/>
      </c>
      <c r="D120" s="75" t="str" cm="1">
        <f t="array" aca="1" ref="D120" ca="1">IFERROR(IF(B120="", "", INDIRECT("'"&amp;B120&amp;"'!$H$6")), "")</f>
        <v/>
      </c>
    </row>
    <row r="121" spans="2:4" hidden="1" x14ac:dyDescent="0.35">
      <c r="B121" t="str">
        <f>IF(SiteList!A106="","",SiteList!A106)</f>
        <v/>
      </c>
      <c r="C121" s="67" t="str">
        <f>IF(SiteList!B106="","",SiteList!B106)</f>
        <v/>
      </c>
      <c r="D121" s="75" t="str" cm="1">
        <f t="array" aca="1" ref="D121" ca="1">IFERROR(IF(B121="", "", INDIRECT("'"&amp;B121&amp;"'!$H$6")), "")</f>
        <v/>
      </c>
    </row>
    <row r="122" spans="2:4" hidden="1" x14ac:dyDescent="0.35">
      <c r="B122" t="str">
        <f>IF(SiteList!A107="","",SiteList!A107)</f>
        <v/>
      </c>
      <c r="C122" s="67" t="str">
        <f>IF(SiteList!B107="","",SiteList!B107)</f>
        <v/>
      </c>
      <c r="D122" s="75" t="str" cm="1">
        <f t="array" aca="1" ref="D122" ca="1">IFERROR(IF(B122="", "", INDIRECT("'"&amp;B122&amp;"'!$H$6")), "")</f>
        <v/>
      </c>
    </row>
    <row r="123" spans="2:4" hidden="1" x14ac:dyDescent="0.35">
      <c r="B123" t="str">
        <f>IF(SiteList!A108="","",SiteList!A108)</f>
        <v/>
      </c>
      <c r="C123" s="67" t="str">
        <f>IF(SiteList!B108="","",SiteList!B108)</f>
        <v/>
      </c>
      <c r="D123" s="75" t="str" cm="1">
        <f t="array" aca="1" ref="D123" ca="1">IFERROR(IF(B123="", "", INDIRECT("'"&amp;B123&amp;"'!$H$6")), "")</f>
        <v/>
      </c>
    </row>
    <row r="124" spans="2:4" hidden="1" x14ac:dyDescent="0.35">
      <c r="B124" t="str">
        <f>IF(SiteList!A109="","",SiteList!A109)</f>
        <v/>
      </c>
      <c r="C124" s="67" t="str">
        <f>IF(SiteList!B109="","",SiteList!B109)</f>
        <v/>
      </c>
      <c r="D124" s="75" t="str" cm="1">
        <f t="array" aca="1" ref="D124" ca="1">IFERROR(IF(B124="", "", INDIRECT("'"&amp;B124&amp;"'!$H$6")), "")</f>
        <v/>
      </c>
    </row>
    <row r="125" spans="2:4" hidden="1" x14ac:dyDescent="0.35">
      <c r="B125" t="str">
        <f>IF(SiteList!A110="","",SiteList!A110)</f>
        <v/>
      </c>
      <c r="C125" s="67" t="str">
        <f>IF(SiteList!B110="","",SiteList!B110)</f>
        <v/>
      </c>
      <c r="D125" s="75" t="str" cm="1">
        <f t="array" aca="1" ref="D125" ca="1">IFERROR(IF(B125="", "", INDIRECT("'"&amp;B125&amp;"'!$H$6")), "")</f>
        <v/>
      </c>
    </row>
    <row r="126" spans="2:4" hidden="1" x14ac:dyDescent="0.35">
      <c r="B126" t="str">
        <f>IF(SiteList!A111="","",SiteList!A111)</f>
        <v/>
      </c>
      <c r="C126" s="67" t="str">
        <f>IF(SiteList!B111="","",SiteList!B111)</f>
        <v/>
      </c>
      <c r="D126" s="75" t="str" cm="1">
        <f t="array" aca="1" ref="D126" ca="1">IFERROR(IF(B126="", "", INDIRECT("'"&amp;B126&amp;"'!$H$6")), "")</f>
        <v/>
      </c>
    </row>
    <row r="127" spans="2:4" hidden="1" x14ac:dyDescent="0.35">
      <c r="B127" t="str">
        <f>IF(SiteList!A112="","",SiteList!A112)</f>
        <v/>
      </c>
      <c r="C127" s="67" t="str">
        <f>IF(SiteList!B112="","",SiteList!B112)</f>
        <v/>
      </c>
      <c r="D127" s="75" t="str" cm="1">
        <f t="array" aca="1" ref="D127" ca="1">IFERROR(IF(B127="", "", INDIRECT("'"&amp;B127&amp;"'!$H$6")), "")</f>
        <v/>
      </c>
    </row>
    <row r="128" spans="2:4" hidden="1" x14ac:dyDescent="0.35">
      <c r="B128" t="str">
        <f>IF(SiteList!A113="","",SiteList!A113)</f>
        <v/>
      </c>
      <c r="C128" s="67" t="str">
        <f>IF(SiteList!B113="","",SiteList!B113)</f>
        <v/>
      </c>
      <c r="D128" s="75" t="str" cm="1">
        <f t="array" aca="1" ref="D128" ca="1">IFERROR(IF(B128="", "", INDIRECT("'"&amp;B128&amp;"'!$H$6")), "")</f>
        <v/>
      </c>
    </row>
    <row r="129" spans="2:4" hidden="1" x14ac:dyDescent="0.35">
      <c r="B129" t="str">
        <f>IF(SiteList!A114="","",SiteList!A114)</f>
        <v/>
      </c>
      <c r="C129" s="67" t="str">
        <f>IF(SiteList!B114="","",SiteList!B114)</f>
        <v/>
      </c>
      <c r="D129" s="75" t="str" cm="1">
        <f t="array" aca="1" ref="D129" ca="1">IFERROR(IF(B129="", "", INDIRECT("'"&amp;B129&amp;"'!$H$6")), "")</f>
        <v/>
      </c>
    </row>
    <row r="130" spans="2:4" hidden="1" x14ac:dyDescent="0.35">
      <c r="B130" t="str">
        <f>IF(SiteList!A115="","",SiteList!A115)</f>
        <v/>
      </c>
      <c r="C130" s="67" t="str">
        <f>IF(SiteList!B115="","",SiteList!B115)</f>
        <v/>
      </c>
      <c r="D130" s="75" t="str" cm="1">
        <f t="array" aca="1" ref="D130" ca="1">IFERROR(IF(B130="", "", INDIRECT("'"&amp;B130&amp;"'!$H$6")), "")</f>
        <v/>
      </c>
    </row>
    <row r="131" spans="2:4" hidden="1" x14ac:dyDescent="0.35">
      <c r="B131" t="str">
        <f>IF(SiteList!A116="","",SiteList!A116)</f>
        <v/>
      </c>
      <c r="C131" s="67" t="str">
        <f>IF(SiteList!B116="","",SiteList!B116)</f>
        <v/>
      </c>
      <c r="D131" s="75" t="str" cm="1">
        <f t="array" aca="1" ref="D131" ca="1">IFERROR(IF(B131="", "", INDIRECT("'"&amp;B131&amp;"'!$H$6")), "")</f>
        <v/>
      </c>
    </row>
    <row r="132" spans="2:4" hidden="1" x14ac:dyDescent="0.35">
      <c r="B132" t="str">
        <f>IF(SiteList!A117="","",SiteList!A117)</f>
        <v/>
      </c>
      <c r="C132" s="67" t="str">
        <f>IF(SiteList!B117="","",SiteList!B117)</f>
        <v/>
      </c>
      <c r="D132" s="75" t="str" cm="1">
        <f t="array" aca="1" ref="D132" ca="1">IFERROR(IF(B132="", "", INDIRECT("'"&amp;B132&amp;"'!$H$6")), "")</f>
        <v/>
      </c>
    </row>
    <row r="133" spans="2:4" hidden="1" x14ac:dyDescent="0.35">
      <c r="B133" t="str">
        <f>IF(SiteList!A118="","",SiteList!A118)</f>
        <v/>
      </c>
      <c r="C133" s="67" t="str">
        <f>IF(SiteList!B118="","",SiteList!B118)</f>
        <v/>
      </c>
      <c r="D133" s="75" t="str" cm="1">
        <f t="array" aca="1" ref="D133" ca="1">IFERROR(IF(B133="", "", INDIRECT("'"&amp;B133&amp;"'!$H$6")), "")</f>
        <v/>
      </c>
    </row>
    <row r="134" spans="2:4" hidden="1" x14ac:dyDescent="0.35">
      <c r="B134" t="str">
        <f>IF(SiteList!A119="","",SiteList!A119)</f>
        <v/>
      </c>
      <c r="C134" s="67" t="str">
        <f>IF(SiteList!B119="","",SiteList!B119)</f>
        <v/>
      </c>
      <c r="D134" s="75" t="str" cm="1">
        <f t="array" aca="1" ref="D134" ca="1">IFERROR(IF(B134="", "", INDIRECT("'"&amp;B134&amp;"'!$H$6")), "")</f>
        <v/>
      </c>
    </row>
    <row r="135" spans="2:4" hidden="1" x14ac:dyDescent="0.35">
      <c r="B135" t="str">
        <f>IF(SiteList!A120="","",SiteList!A120)</f>
        <v/>
      </c>
      <c r="C135" s="67" t="str">
        <f>IF(SiteList!B120="","",SiteList!B120)</f>
        <v/>
      </c>
      <c r="D135" s="75" t="str" cm="1">
        <f t="array" aca="1" ref="D135" ca="1">IFERROR(IF(B135="", "", INDIRECT("'"&amp;B135&amp;"'!$H$6")), "")</f>
        <v/>
      </c>
    </row>
    <row r="136" spans="2:4" hidden="1" x14ac:dyDescent="0.35">
      <c r="B136" t="str">
        <f>IF(SiteList!A121="","",SiteList!A121)</f>
        <v/>
      </c>
      <c r="C136" s="67" t="str">
        <f>IF(SiteList!B121="","",SiteList!B121)</f>
        <v/>
      </c>
      <c r="D136" s="75" t="str" cm="1">
        <f t="array" aca="1" ref="D136" ca="1">IFERROR(IF(B136="", "", INDIRECT("'"&amp;B136&amp;"'!$H$6")), "")</f>
        <v/>
      </c>
    </row>
    <row r="137" spans="2:4" hidden="1" x14ac:dyDescent="0.35">
      <c r="B137" t="str">
        <f>IF(SiteList!A122="","",SiteList!A122)</f>
        <v/>
      </c>
      <c r="C137" s="67" t="str">
        <f>IF(SiteList!B122="","",SiteList!B122)</f>
        <v/>
      </c>
      <c r="D137" s="75" t="str" cm="1">
        <f t="array" aca="1" ref="D137" ca="1">IFERROR(IF(B137="", "", INDIRECT("'"&amp;B137&amp;"'!$H$6")), "")</f>
        <v/>
      </c>
    </row>
    <row r="138" spans="2:4" hidden="1" x14ac:dyDescent="0.35">
      <c r="B138" t="str">
        <f>IF(SiteList!A123="","",SiteList!A123)</f>
        <v/>
      </c>
      <c r="C138" s="67" t="str">
        <f>IF(SiteList!B123="","",SiteList!B123)</f>
        <v/>
      </c>
      <c r="D138" s="75" t="str" cm="1">
        <f t="array" aca="1" ref="D138" ca="1">IFERROR(IF(B138="", "", INDIRECT("'"&amp;B138&amp;"'!$H$6")), "")</f>
        <v/>
      </c>
    </row>
    <row r="139" spans="2:4" hidden="1" x14ac:dyDescent="0.35">
      <c r="B139" t="str">
        <f>IF(SiteList!A124="","",SiteList!A124)</f>
        <v/>
      </c>
      <c r="C139" s="67" t="str">
        <f>IF(SiteList!B124="","",SiteList!B124)</f>
        <v/>
      </c>
      <c r="D139" s="75" t="str" cm="1">
        <f t="array" aca="1" ref="D139" ca="1">IFERROR(IF(B139="", "", INDIRECT("'"&amp;B139&amp;"'!$H$6")), "")</f>
        <v/>
      </c>
    </row>
    <row r="140" spans="2:4" hidden="1" x14ac:dyDescent="0.35">
      <c r="B140" t="str">
        <f>IF(SiteList!A125="","",SiteList!A125)</f>
        <v/>
      </c>
      <c r="C140" s="67" t="str">
        <f>IF(SiteList!B125="","",SiteList!B125)</f>
        <v/>
      </c>
      <c r="D140" s="75" t="str" cm="1">
        <f t="array" aca="1" ref="D140" ca="1">IFERROR(IF(B140="", "", INDIRECT("'"&amp;B140&amp;"'!$H$6")), "")</f>
        <v/>
      </c>
    </row>
    <row r="141" spans="2:4" hidden="1" x14ac:dyDescent="0.35">
      <c r="B141" t="str">
        <f>IF(SiteList!A126="","",SiteList!A126)</f>
        <v/>
      </c>
      <c r="C141" s="67" t="str">
        <f>IF(SiteList!B126="","",SiteList!B126)</f>
        <v/>
      </c>
      <c r="D141" s="75" t="str" cm="1">
        <f t="array" aca="1" ref="D141" ca="1">IFERROR(IF(B141="", "", INDIRECT("'"&amp;B141&amp;"'!$H$6")), "")</f>
        <v/>
      </c>
    </row>
    <row r="142" spans="2:4" hidden="1" x14ac:dyDescent="0.35">
      <c r="B142" t="str">
        <f>IF(SiteList!A127="","",SiteList!A127)</f>
        <v/>
      </c>
      <c r="C142" s="67" t="str">
        <f>IF(SiteList!B127="","",SiteList!B127)</f>
        <v/>
      </c>
      <c r="D142" s="75" t="str" cm="1">
        <f t="array" aca="1" ref="D142" ca="1">IFERROR(IF(B142="", "", INDIRECT("'"&amp;B142&amp;"'!$H$6")), "")</f>
        <v/>
      </c>
    </row>
    <row r="143" spans="2:4" hidden="1" x14ac:dyDescent="0.35">
      <c r="B143" t="str">
        <f>IF(SiteList!A128="","",SiteList!A128)</f>
        <v/>
      </c>
      <c r="C143" s="67" t="str">
        <f>IF(SiteList!B128="","",SiteList!B128)</f>
        <v/>
      </c>
      <c r="D143" s="75" t="str" cm="1">
        <f t="array" aca="1" ref="D143" ca="1">IFERROR(IF(B143="", "", INDIRECT("'"&amp;B143&amp;"'!$H$6")), "")</f>
        <v/>
      </c>
    </row>
    <row r="144" spans="2:4" hidden="1" x14ac:dyDescent="0.35">
      <c r="B144" t="str">
        <f>IF(SiteList!A129="","",SiteList!A129)</f>
        <v/>
      </c>
      <c r="C144" s="67" t="str">
        <f>IF(SiteList!B129="","",SiteList!B129)</f>
        <v/>
      </c>
      <c r="D144" s="75" t="str" cm="1">
        <f t="array" aca="1" ref="D144" ca="1">IFERROR(IF(B144="", "", INDIRECT("'"&amp;B144&amp;"'!$H$6")), "")</f>
        <v/>
      </c>
    </row>
    <row r="145" spans="2:4" hidden="1" x14ac:dyDescent="0.35">
      <c r="B145" t="str">
        <f>IF(SiteList!A130="","",SiteList!A130)</f>
        <v/>
      </c>
      <c r="C145" s="67" t="str">
        <f>IF(SiteList!B130="","",SiteList!B130)</f>
        <v/>
      </c>
      <c r="D145" s="75" t="str" cm="1">
        <f t="array" aca="1" ref="D145" ca="1">IFERROR(IF(B145="", "", INDIRECT("'"&amp;B145&amp;"'!$H$6")), "")</f>
        <v/>
      </c>
    </row>
    <row r="146" spans="2:4" hidden="1" x14ac:dyDescent="0.35">
      <c r="B146" t="str">
        <f>IF(SiteList!A131="","",SiteList!A131)</f>
        <v/>
      </c>
      <c r="C146" s="67" t="str">
        <f>IF(SiteList!B131="","",SiteList!B131)</f>
        <v/>
      </c>
      <c r="D146" s="75" t="str" cm="1">
        <f t="array" aca="1" ref="D146" ca="1">IFERROR(IF(B146="", "", INDIRECT("'"&amp;B146&amp;"'!$H$6")), "")</f>
        <v/>
      </c>
    </row>
    <row r="147" spans="2:4" hidden="1" x14ac:dyDescent="0.35">
      <c r="B147" t="str">
        <f>IF(SiteList!A132="","",SiteList!A132)</f>
        <v/>
      </c>
      <c r="C147" s="67" t="str">
        <f>IF(SiteList!B132="","",SiteList!B132)</f>
        <v/>
      </c>
      <c r="D147" s="75" t="str" cm="1">
        <f t="array" aca="1" ref="D147" ca="1">IFERROR(IF(B147="", "", INDIRECT("'"&amp;B147&amp;"'!$H$6")), "")</f>
        <v/>
      </c>
    </row>
    <row r="148" spans="2:4" hidden="1" x14ac:dyDescent="0.35">
      <c r="B148" t="str">
        <f>IF(SiteList!A133="","",SiteList!A133)</f>
        <v/>
      </c>
      <c r="C148" s="67" t="str">
        <f>IF(SiteList!B133="","",SiteList!B133)</f>
        <v/>
      </c>
      <c r="D148" s="75" t="str" cm="1">
        <f t="array" aca="1" ref="D148" ca="1">IFERROR(IF(B148="", "", INDIRECT("'"&amp;B148&amp;"'!$H$6")), "")</f>
        <v/>
      </c>
    </row>
    <row r="149" spans="2:4" hidden="1" x14ac:dyDescent="0.35">
      <c r="B149" t="str">
        <f>IF(SiteList!A134="","",SiteList!A134)</f>
        <v/>
      </c>
      <c r="C149" s="67" t="str">
        <f>IF(SiteList!B134="","",SiteList!B134)</f>
        <v/>
      </c>
      <c r="D149" s="75" t="str" cm="1">
        <f t="array" aca="1" ref="D149" ca="1">IFERROR(IF(B149="", "", INDIRECT("'"&amp;B149&amp;"'!$H$6")), "")</f>
        <v/>
      </c>
    </row>
    <row r="150" spans="2:4" hidden="1" x14ac:dyDescent="0.35">
      <c r="B150" t="str">
        <f>IF(SiteList!A135="","",SiteList!A135)</f>
        <v/>
      </c>
      <c r="C150" s="67" t="str">
        <f>IF(SiteList!B135="","",SiteList!B135)</f>
        <v/>
      </c>
      <c r="D150" s="75" t="str" cm="1">
        <f t="array" aca="1" ref="D150" ca="1">IFERROR(IF(B150="", "", INDIRECT("'"&amp;B150&amp;"'!$H$6")), "")</f>
        <v/>
      </c>
    </row>
    <row r="151" spans="2:4" hidden="1" x14ac:dyDescent="0.35">
      <c r="B151" t="str">
        <f>IF(SiteList!A136="","",SiteList!A136)</f>
        <v/>
      </c>
      <c r="C151" s="67" t="str">
        <f>IF(SiteList!B136="","",SiteList!B136)</f>
        <v/>
      </c>
      <c r="D151" s="75" t="str" cm="1">
        <f t="array" aca="1" ref="D151" ca="1">IFERROR(IF(B151="", "", INDIRECT("'"&amp;B151&amp;"'!$H$6")), "")</f>
        <v/>
      </c>
    </row>
    <row r="152" spans="2:4" hidden="1" x14ac:dyDescent="0.35">
      <c r="B152" t="str">
        <f>IF(SiteList!A137="","",SiteList!A137)</f>
        <v/>
      </c>
      <c r="C152" s="67" t="str">
        <f>IF(SiteList!B137="","",SiteList!B137)</f>
        <v/>
      </c>
      <c r="D152" s="75" t="str" cm="1">
        <f t="array" aca="1" ref="D152" ca="1">IFERROR(IF(B152="", "", INDIRECT("'"&amp;B152&amp;"'!$H$6")), "")</f>
        <v/>
      </c>
    </row>
    <row r="153" spans="2:4" hidden="1" x14ac:dyDescent="0.35">
      <c r="B153" t="str">
        <f>IF(SiteList!A138="","",SiteList!A138)</f>
        <v/>
      </c>
      <c r="C153" s="67" t="str">
        <f>IF(SiteList!B138="","",SiteList!B138)</f>
        <v/>
      </c>
      <c r="D153" s="75" t="str" cm="1">
        <f t="array" aca="1" ref="D153" ca="1">IFERROR(IF(B153="", "", INDIRECT("'"&amp;B153&amp;"'!$H$6")), "")</f>
        <v/>
      </c>
    </row>
    <row r="154" spans="2:4" hidden="1" x14ac:dyDescent="0.35">
      <c r="B154" t="str">
        <f>IF(SiteList!A139="","",SiteList!A139)</f>
        <v/>
      </c>
      <c r="C154" s="67" t="str">
        <f>IF(SiteList!B139="","",SiteList!B139)</f>
        <v/>
      </c>
      <c r="D154" s="75" t="str" cm="1">
        <f t="array" aca="1" ref="D154" ca="1">IFERROR(IF(B154="", "", INDIRECT("'"&amp;B154&amp;"'!$H$6")), "")</f>
        <v/>
      </c>
    </row>
    <row r="155" spans="2:4" hidden="1" x14ac:dyDescent="0.35">
      <c r="B155" t="str">
        <f>IF(SiteList!A140="","",SiteList!A140)</f>
        <v/>
      </c>
      <c r="C155" s="67" t="str">
        <f>IF(SiteList!B140="","",SiteList!B140)</f>
        <v/>
      </c>
      <c r="D155" s="75" t="str" cm="1">
        <f t="array" aca="1" ref="D155" ca="1">IFERROR(IF(B155="", "", INDIRECT("'"&amp;B155&amp;"'!$H$6")), "")</f>
        <v/>
      </c>
    </row>
    <row r="156" spans="2:4" hidden="1" x14ac:dyDescent="0.35">
      <c r="B156" t="str">
        <f>IF(SiteList!A141="","",SiteList!A141)</f>
        <v/>
      </c>
      <c r="C156" s="67" t="str">
        <f>IF(SiteList!B141="","",SiteList!B141)</f>
        <v/>
      </c>
      <c r="D156" s="75" t="str" cm="1">
        <f t="array" aca="1" ref="D156" ca="1">IFERROR(IF(B156="", "", INDIRECT("'"&amp;B156&amp;"'!$H$6")), "")</f>
        <v/>
      </c>
    </row>
    <row r="157" spans="2:4" hidden="1" x14ac:dyDescent="0.35">
      <c r="B157" t="str">
        <f>IF(SiteList!A142="","",SiteList!A142)</f>
        <v/>
      </c>
      <c r="C157" s="67" t="str">
        <f>IF(SiteList!B142="","",SiteList!B142)</f>
        <v/>
      </c>
      <c r="D157" s="75" t="str" cm="1">
        <f t="array" aca="1" ref="D157" ca="1">IFERROR(IF(B157="", "", INDIRECT("'"&amp;B157&amp;"'!$H$6")), "")</f>
        <v/>
      </c>
    </row>
    <row r="158" spans="2:4" hidden="1" x14ac:dyDescent="0.35">
      <c r="B158" t="str">
        <f>IF(SiteList!A143="","",SiteList!A143)</f>
        <v/>
      </c>
      <c r="C158" s="67" t="str">
        <f>IF(SiteList!B143="","",SiteList!B143)</f>
        <v/>
      </c>
      <c r="D158" s="75" t="str" cm="1">
        <f t="array" aca="1" ref="D158" ca="1">IFERROR(IF(B158="", "", INDIRECT("'"&amp;B158&amp;"'!$H$6")), "")</f>
        <v/>
      </c>
    </row>
    <row r="159" spans="2:4" hidden="1" x14ac:dyDescent="0.35">
      <c r="B159" t="str">
        <f>IF(SiteList!A144="","",SiteList!A144)</f>
        <v/>
      </c>
      <c r="C159" s="67" t="str">
        <f>IF(SiteList!B144="","",SiteList!B144)</f>
        <v/>
      </c>
      <c r="D159" s="75" t="str" cm="1">
        <f t="array" aca="1" ref="D159" ca="1">IFERROR(IF(B159="", "", INDIRECT("'"&amp;B159&amp;"'!$H$6")), "")</f>
        <v/>
      </c>
    </row>
    <row r="160" spans="2:4" hidden="1" x14ac:dyDescent="0.35">
      <c r="B160" t="str">
        <f>IF(SiteList!A145="","",SiteList!A145)</f>
        <v/>
      </c>
      <c r="C160" s="67" t="str">
        <f>IF(SiteList!B145="","",SiteList!B145)</f>
        <v/>
      </c>
      <c r="D160" s="75" t="str" cm="1">
        <f t="array" aca="1" ref="D160" ca="1">IFERROR(IF(B160="", "", INDIRECT("'"&amp;B160&amp;"'!$H$6")), "")</f>
        <v/>
      </c>
    </row>
    <row r="161" spans="2:4" hidden="1" x14ac:dyDescent="0.35">
      <c r="B161" t="str">
        <f>IF(SiteList!A146="","",SiteList!A146)</f>
        <v/>
      </c>
      <c r="C161" s="67" t="str">
        <f>IF(SiteList!B146="","",SiteList!B146)</f>
        <v/>
      </c>
      <c r="D161" s="75" t="str" cm="1">
        <f t="array" aca="1" ref="D161" ca="1">IFERROR(IF(B161="", "", INDIRECT("'"&amp;B161&amp;"'!$H$6")), "")</f>
        <v/>
      </c>
    </row>
    <row r="162" spans="2:4" hidden="1" x14ac:dyDescent="0.35">
      <c r="B162" t="str">
        <f>IF(SiteList!A147="","",SiteList!A147)</f>
        <v/>
      </c>
      <c r="C162" s="67" t="str">
        <f>IF(SiteList!B147="","",SiteList!B147)</f>
        <v/>
      </c>
      <c r="D162" s="75" t="str" cm="1">
        <f t="array" aca="1" ref="D162" ca="1">IFERROR(IF(B162="", "", INDIRECT("'"&amp;B162&amp;"'!$H$6")), "")</f>
        <v/>
      </c>
    </row>
    <row r="163" spans="2:4" hidden="1" x14ac:dyDescent="0.35">
      <c r="B163" t="str">
        <f>IF(SiteList!A148="","",SiteList!A148)</f>
        <v/>
      </c>
      <c r="C163" s="67" t="str">
        <f>IF(SiteList!B148="","",SiteList!B148)</f>
        <v/>
      </c>
      <c r="D163" s="75" t="str" cm="1">
        <f t="array" aca="1" ref="D163" ca="1">IFERROR(IF(B163="", "", INDIRECT("'"&amp;B163&amp;"'!$H$6")), "")</f>
        <v/>
      </c>
    </row>
    <row r="164" spans="2:4" hidden="1" x14ac:dyDescent="0.35">
      <c r="B164" t="str">
        <f>IF(SiteList!A149="","",SiteList!A149)</f>
        <v/>
      </c>
      <c r="C164" s="67" t="str">
        <f>IF(SiteList!B149="","",SiteList!B149)</f>
        <v/>
      </c>
      <c r="D164" s="75" t="str" cm="1">
        <f t="array" aca="1" ref="D164" ca="1">IFERROR(IF(B164="", "", INDIRECT("'"&amp;B164&amp;"'!$H$6")), "")</f>
        <v/>
      </c>
    </row>
    <row r="165" spans="2:4" hidden="1" x14ac:dyDescent="0.35">
      <c r="B165" t="str">
        <f>IF(SiteList!A150="","",SiteList!A150)</f>
        <v/>
      </c>
      <c r="C165" s="67" t="str">
        <f>IF(SiteList!B150="","",SiteList!B150)</f>
        <v/>
      </c>
      <c r="D165" s="75" t="str" cm="1">
        <f t="array" aca="1" ref="D165" ca="1">IFERROR(IF(B165="", "", INDIRECT("'"&amp;B165&amp;"'!$H$6")), "")</f>
        <v/>
      </c>
    </row>
    <row r="166" spans="2:4" hidden="1" x14ac:dyDescent="0.35">
      <c r="B166" t="str">
        <f>IF(SiteList!A151="","",SiteList!A151)</f>
        <v/>
      </c>
      <c r="C166" s="67" t="str">
        <f>IF(SiteList!B151="","",SiteList!B151)</f>
        <v/>
      </c>
      <c r="D166" s="75" t="str" cm="1">
        <f t="array" aca="1" ref="D166" ca="1">IFERROR(IF(B166="", "", INDIRECT("'"&amp;B166&amp;"'!$H$6")), "")</f>
        <v/>
      </c>
    </row>
    <row r="167" spans="2:4" hidden="1" x14ac:dyDescent="0.35">
      <c r="B167" t="str">
        <f>IF(SiteList!A152="","",SiteList!A152)</f>
        <v/>
      </c>
      <c r="C167" s="67" t="str">
        <f>IF(SiteList!B152="","",SiteList!B152)</f>
        <v/>
      </c>
      <c r="D167" s="75" t="str" cm="1">
        <f t="array" aca="1" ref="D167" ca="1">IFERROR(IF(B167="", "", INDIRECT("'"&amp;B167&amp;"'!$H$6")), "")</f>
        <v/>
      </c>
    </row>
    <row r="168" spans="2:4" hidden="1" x14ac:dyDescent="0.35">
      <c r="B168" t="str">
        <f>IF(SiteList!A153="","",SiteList!A153)</f>
        <v/>
      </c>
      <c r="C168" s="67" t="str">
        <f>IF(SiteList!B153="","",SiteList!B153)</f>
        <v/>
      </c>
      <c r="D168" s="75" t="str" cm="1">
        <f t="array" aca="1" ref="D168" ca="1">IFERROR(IF(B168="", "", INDIRECT("'"&amp;B168&amp;"'!$H$6")), "")</f>
        <v/>
      </c>
    </row>
    <row r="169" spans="2:4" hidden="1" x14ac:dyDescent="0.35">
      <c r="B169" t="str">
        <f>IF(SiteList!A154="","",SiteList!A154)</f>
        <v/>
      </c>
      <c r="C169" s="67" t="str">
        <f>IF(SiteList!B154="","",SiteList!B154)</f>
        <v/>
      </c>
      <c r="D169" s="75" t="str" cm="1">
        <f t="array" aca="1" ref="D169" ca="1">IFERROR(IF(B169="", "", INDIRECT("'"&amp;B169&amp;"'!$H$6")), "")</f>
        <v/>
      </c>
    </row>
    <row r="170" spans="2:4" hidden="1" x14ac:dyDescent="0.35">
      <c r="B170" t="str">
        <f>IF(SiteList!A155="","",SiteList!A155)</f>
        <v/>
      </c>
      <c r="C170" s="67" t="str">
        <f>IF(SiteList!B155="","",SiteList!B155)</f>
        <v/>
      </c>
      <c r="D170" s="75" t="str" cm="1">
        <f t="array" aca="1" ref="D170" ca="1">IFERROR(IF(B170="", "", INDIRECT("'"&amp;B170&amp;"'!$H$6")), "")</f>
        <v/>
      </c>
    </row>
    <row r="171" spans="2:4" hidden="1" x14ac:dyDescent="0.35">
      <c r="B171" t="str">
        <f>IF(SiteList!A156="","",SiteList!A156)</f>
        <v/>
      </c>
      <c r="C171" s="67" t="str">
        <f>IF(SiteList!B156="","",SiteList!B156)</f>
        <v/>
      </c>
      <c r="D171" s="75" t="str" cm="1">
        <f t="array" aca="1" ref="D171" ca="1">IFERROR(IF(B171="", "", INDIRECT("'"&amp;B171&amp;"'!$H$6")), "")</f>
        <v/>
      </c>
    </row>
    <row r="172" spans="2:4" hidden="1" x14ac:dyDescent="0.35">
      <c r="B172" t="str">
        <f>IF(SiteList!A157="","",SiteList!A157)</f>
        <v/>
      </c>
      <c r="C172" s="67" t="str">
        <f>IF(SiteList!B157="","",SiteList!B157)</f>
        <v/>
      </c>
      <c r="D172" s="75" t="str" cm="1">
        <f t="array" aca="1" ref="D172" ca="1">IFERROR(IF(B172="", "", INDIRECT("'"&amp;B172&amp;"'!$H$6")), "")</f>
        <v/>
      </c>
    </row>
    <row r="173" spans="2:4" hidden="1" x14ac:dyDescent="0.35">
      <c r="B173" t="str">
        <f>IF(SiteList!A158="","",SiteList!A158)</f>
        <v/>
      </c>
      <c r="C173" s="67" t="str">
        <f>IF(SiteList!B158="","",SiteList!B158)</f>
        <v/>
      </c>
      <c r="D173" s="75" t="str" cm="1">
        <f t="array" aca="1" ref="D173" ca="1">IFERROR(IF(B173="", "", INDIRECT("'"&amp;B173&amp;"'!$H$6")), "")</f>
        <v/>
      </c>
    </row>
    <row r="174" spans="2:4" hidden="1" x14ac:dyDescent="0.35">
      <c r="B174" t="str">
        <f>IF(SiteList!A159="","",SiteList!A159)</f>
        <v/>
      </c>
      <c r="C174" s="67" t="str">
        <f>IF(SiteList!B159="","",SiteList!B159)</f>
        <v/>
      </c>
      <c r="D174" s="75" t="str" cm="1">
        <f t="array" aca="1" ref="D174" ca="1">IFERROR(IF(B174="", "", INDIRECT("'"&amp;B174&amp;"'!$H$6")), "")</f>
        <v/>
      </c>
    </row>
    <row r="175" spans="2:4" hidden="1" x14ac:dyDescent="0.35">
      <c r="B175" t="str">
        <f>IF(SiteList!A160="","",SiteList!A160)</f>
        <v/>
      </c>
      <c r="C175" s="67" t="str">
        <f>IF(SiteList!B160="","",SiteList!B160)</f>
        <v/>
      </c>
      <c r="D175" s="75" t="str" cm="1">
        <f t="array" aca="1" ref="D175" ca="1">IFERROR(IF(B175="", "", INDIRECT("'"&amp;B175&amp;"'!$H$6")), "")</f>
        <v/>
      </c>
    </row>
    <row r="176" spans="2:4" hidden="1" x14ac:dyDescent="0.35">
      <c r="B176" t="str">
        <f>IF(SiteList!A161="","",SiteList!A161)</f>
        <v/>
      </c>
      <c r="C176" s="67" t="str">
        <f>IF(SiteList!B161="","",SiteList!B161)</f>
        <v/>
      </c>
      <c r="D176" s="75" t="str" cm="1">
        <f t="array" aca="1" ref="D176" ca="1">IFERROR(IF(B176="", "", INDIRECT("'"&amp;B176&amp;"'!$H$6")), "")</f>
        <v/>
      </c>
    </row>
    <row r="177" spans="2:4" hidden="1" x14ac:dyDescent="0.35">
      <c r="B177" t="str">
        <f>IF(SiteList!A162="","",SiteList!A162)</f>
        <v/>
      </c>
      <c r="C177" s="67" t="str">
        <f>IF(SiteList!B162="","",SiteList!B162)</f>
        <v/>
      </c>
      <c r="D177" s="75" t="str" cm="1">
        <f t="array" aca="1" ref="D177" ca="1">IFERROR(IF(B177="", "", INDIRECT("'"&amp;B177&amp;"'!$H$6")), "")</f>
        <v/>
      </c>
    </row>
    <row r="178" spans="2:4" hidden="1" x14ac:dyDescent="0.35">
      <c r="B178" t="str">
        <f>IF(SiteList!A163="","",SiteList!A163)</f>
        <v/>
      </c>
      <c r="C178" s="67" t="str">
        <f>IF(SiteList!B163="","",SiteList!B163)</f>
        <v/>
      </c>
      <c r="D178" s="75" t="str" cm="1">
        <f t="array" aca="1" ref="D178" ca="1">IFERROR(IF(B178="", "", INDIRECT("'"&amp;B178&amp;"'!$H$6")), "")</f>
        <v/>
      </c>
    </row>
    <row r="179" spans="2:4" hidden="1" x14ac:dyDescent="0.35">
      <c r="B179" t="str">
        <f>IF(SiteList!A164="","",SiteList!A164)</f>
        <v/>
      </c>
      <c r="C179" s="67" t="str">
        <f>IF(SiteList!B164="","",SiteList!B164)</f>
        <v/>
      </c>
      <c r="D179" s="75" t="str" cm="1">
        <f t="array" aca="1" ref="D179" ca="1">IFERROR(IF(B179="", "", INDIRECT("'"&amp;B179&amp;"'!$H$6")), "")</f>
        <v/>
      </c>
    </row>
    <row r="180" spans="2:4" hidden="1" x14ac:dyDescent="0.35">
      <c r="B180" t="str">
        <f>IF(SiteList!A165="","",SiteList!A165)</f>
        <v/>
      </c>
      <c r="C180" s="67" t="str">
        <f>IF(SiteList!B165="","",SiteList!B165)</f>
        <v/>
      </c>
      <c r="D180" s="75" t="str" cm="1">
        <f t="array" aca="1" ref="D180" ca="1">IFERROR(IF(B180="", "", INDIRECT("'"&amp;B180&amp;"'!$H$6")), "")</f>
        <v/>
      </c>
    </row>
    <row r="181" spans="2:4" hidden="1" x14ac:dyDescent="0.35">
      <c r="B181" t="str">
        <f>IF(SiteList!A166="","",SiteList!A166)</f>
        <v/>
      </c>
      <c r="C181" s="67" t="str">
        <f>IF(SiteList!B166="","",SiteList!B166)</f>
        <v/>
      </c>
      <c r="D181" s="75" t="str" cm="1">
        <f t="array" aca="1" ref="D181" ca="1">IFERROR(IF(B181="", "", INDIRECT("'"&amp;B181&amp;"'!$H$6")), "")</f>
        <v/>
      </c>
    </row>
    <row r="182" spans="2:4" hidden="1" x14ac:dyDescent="0.35">
      <c r="B182" t="str">
        <f>IF(SiteList!A167="","",SiteList!A167)</f>
        <v/>
      </c>
      <c r="C182" s="67" t="str">
        <f>IF(SiteList!B167="","",SiteList!B167)</f>
        <v/>
      </c>
      <c r="D182" s="75" t="str" cm="1">
        <f t="array" aca="1" ref="D182" ca="1">IFERROR(IF(B182="", "", INDIRECT("'"&amp;B182&amp;"'!$H$6")), "")</f>
        <v/>
      </c>
    </row>
    <row r="183" spans="2:4" hidden="1" x14ac:dyDescent="0.35">
      <c r="B183" t="str">
        <f>IF(SiteList!A168="","",SiteList!A168)</f>
        <v/>
      </c>
      <c r="C183" s="67" t="str">
        <f>IF(SiteList!B168="","",SiteList!B168)</f>
        <v/>
      </c>
      <c r="D183" s="75" t="str" cm="1">
        <f t="array" aca="1" ref="D183" ca="1">IFERROR(IF(B183="", "", INDIRECT("'"&amp;B183&amp;"'!$H$6")), "")</f>
        <v/>
      </c>
    </row>
    <row r="184" spans="2:4" hidden="1" x14ac:dyDescent="0.35">
      <c r="B184" t="str">
        <f>IF(SiteList!A169="","",SiteList!A169)</f>
        <v/>
      </c>
      <c r="C184" s="67" t="str">
        <f>IF(SiteList!B169="","",SiteList!B169)</f>
        <v/>
      </c>
      <c r="D184" s="75" t="str" cm="1">
        <f t="array" aca="1" ref="D184" ca="1">IFERROR(IF(B184="", "", INDIRECT("'"&amp;B184&amp;"'!$H$6")), "")</f>
        <v/>
      </c>
    </row>
    <row r="185" spans="2:4" hidden="1" x14ac:dyDescent="0.35">
      <c r="B185" t="str">
        <f>IF(SiteList!A170="","",SiteList!A170)</f>
        <v/>
      </c>
      <c r="C185" s="67" t="str">
        <f>IF(SiteList!B170="","",SiteList!B170)</f>
        <v/>
      </c>
      <c r="D185" s="75" t="str" cm="1">
        <f t="array" aca="1" ref="D185" ca="1">IFERROR(IF(B185="", "", INDIRECT("'"&amp;B185&amp;"'!$H$6")), "")</f>
        <v/>
      </c>
    </row>
    <row r="186" spans="2:4" hidden="1" x14ac:dyDescent="0.35">
      <c r="B186" t="str">
        <f>IF(SiteList!A171="","",SiteList!A171)</f>
        <v/>
      </c>
      <c r="C186" s="67" t="str">
        <f>IF(SiteList!B171="","",SiteList!B171)</f>
        <v/>
      </c>
      <c r="D186" s="75" t="str" cm="1">
        <f t="array" aca="1" ref="D186" ca="1">IFERROR(IF(B186="", "", INDIRECT("'"&amp;B186&amp;"'!$H$6")), "")</f>
        <v/>
      </c>
    </row>
    <row r="187" spans="2:4" hidden="1" x14ac:dyDescent="0.35">
      <c r="B187" t="str">
        <f>IF(SiteList!A172="","",SiteList!A172)</f>
        <v/>
      </c>
      <c r="C187" s="67" t="str">
        <f>IF(SiteList!B172="","",SiteList!B172)</f>
        <v/>
      </c>
      <c r="D187" s="75" t="str" cm="1">
        <f t="array" aca="1" ref="D187" ca="1">IFERROR(IF(B187="", "", INDIRECT("'"&amp;B187&amp;"'!$H$6")), "")</f>
        <v/>
      </c>
    </row>
    <row r="188" spans="2:4" hidden="1" x14ac:dyDescent="0.35">
      <c r="B188" t="str">
        <f>IF(SiteList!A173="","",SiteList!A173)</f>
        <v/>
      </c>
      <c r="C188" s="67" t="str">
        <f>IF(SiteList!B173="","",SiteList!B173)</f>
        <v/>
      </c>
      <c r="D188" s="75" t="str" cm="1">
        <f t="array" aca="1" ref="D188" ca="1">IFERROR(IF(B188="", "", INDIRECT("'"&amp;B188&amp;"'!$H$6")), "")</f>
        <v/>
      </c>
    </row>
    <row r="189" spans="2:4" hidden="1" x14ac:dyDescent="0.35">
      <c r="B189" t="str">
        <f>IF(SiteList!A174="","",SiteList!A174)</f>
        <v/>
      </c>
      <c r="C189" s="67" t="str">
        <f>IF(SiteList!B174="","",SiteList!B174)</f>
        <v/>
      </c>
      <c r="D189" s="75" t="str" cm="1">
        <f t="array" aca="1" ref="D189" ca="1">IFERROR(IF(B189="", "", INDIRECT("'"&amp;B189&amp;"'!$H$6")), "")</f>
        <v/>
      </c>
    </row>
    <row r="190" spans="2:4" hidden="1" x14ac:dyDescent="0.35">
      <c r="B190" t="str">
        <f>IF(SiteList!A175="","",SiteList!A175)</f>
        <v/>
      </c>
      <c r="C190" s="67" t="str">
        <f>IF(SiteList!B175="","",SiteList!B175)</f>
        <v/>
      </c>
      <c r="D190" s="75" t="str" cm="1">
        <f t="array" aca="1" ref="D190" ca="1">IFERROR(IF(B190="", "", INDIRECT("'"&amp;B190&amp;"'!$H$6")), "")</f>
        <v/>
      </c>
    </row>
    <row r="191" spans="2:4" hidden="1" x14ac:dyDescent="0.35">
      <c r="B191" t="str">
        <f>IF(SiteList!A176="","",SiteList!A176)</f>
        <v/>
      </c>
      <c r="C191" s="67" t="str">
        <f>IF(SiteList!B176="","",SiteList!B176)</f>
        <v/>
      </c>
      <c r="D191" s="75" t="str" cm="1">
        <f t="array" aca="1" ref="D191" ca="1">IFERROR(IF(B191="", "", INDIRECT("'"&amp;B191&amp;"'!$H$6")), "")</f>
        <v/>
      </c>
    </row>
    <row r="192" spans="2:4" hidden="1" x14ac:dyDescent="0.35">
      <c r="B192" t="str">
        <f>IF(SiteList!A177="","",SiteList!A177)</f>
        <v/>
      </c>
      <c r="C192" s="67" t="str">
        <f>IF(SiteList!B177="","",SiteList!B177)</f>
        <v/>
      </c>
      <c r="D192" s="75" t="str" cm="1">
        <f t="array" aca="1" ref="D192" ca="1">IFERROR(IF(B192="", "", INDIRECT("'"&amp;B192&amp;"'!$H$6")), "")</f>
        <v/>
      </c>
    </row>
    <row r="193" spans="2:4" hidden="1" x14ac:dyDescent="0.35">
      <c r="B193" t="str">
        <f>IF(SiteList!A178="","",SiteList!A178)</f>
        <v/>
      </c>
      <c r="C193" s="67" t="str">
        <f>IF(SiteList!B178="","",SiteList!B178)</f>
        <v/>
      </c>
      <c r="D193" s="75" t="str" cm="1">
        <f t="array" aca="1" ref="D193" ca="1">IFERROR(IF(B193="", "", INDIRECT("'"&amp;B193&amp;"'!$H$6")), "")</f>
        <v/>
      </c>
    </row>
    <row r="194" spans="2:4" hidden="1" x14ac:dyDescent="0.35">
      <c r="B194" t="str">
        <f>IF(SiteList!A179="","",SiteList!A179)</f>
        <v/>
      </c>
      <c r="C194" s="67" t="str">
        <f>IF(SiteList!B179="","",SiteList!B179)</f>
        <v/>
      </c>
      <c r="D194" s="75" t="str" cm="1">
        <f t="array" aca="1" ref="D194" ca="1">IFERROR(IF(B194="", "", INDIRECT("'"&amp;B194&amp;"'!$H$6")), "")</f>
        <v/>
      </c>
    </row>
    <row r="195" spans="2:4" hidden="1" x14ac:dyDescent="0.35">
      <c r="B195" t="str">
        <f>IF(SiteList!A180="","",SiteList!A180)</f>
        <v/>
      </c>
      <c r="C195" s="67" t="str">
        <f>IF(SiteList!B180="","",SiteList!B180)</f>
        <v/>
      </c>
      <c r="D195" s="75" t="str" cm="1">
        <f t="array" aca="1" ref="D195" ca="1">IFERROR(IF(B195="", "", INDIRECT("'"&amp;B195&amp;"'!$H$6")), "")</f>
        <v/>
      </c>
    </row>
    <row r="196" spans="2:4" hidden="1" x14ac:dyDescent="0.35">
      <c r="B196" t="str">
        <f>IF(SiteList!A181="","",SiteList!A181)</f>
        <v/>
      </c>
      <c r="C196" s="67" t="str">
        <f>IF(SiteList!B181="","",SiteList!B181)</f>
        <v/>
      </c>
      <c r="D196" s="75" t="str" cm="1">
        <f t="array" aca="1" ref="D196" ca="1">IFERROR(IF(B196="", "", INDIRECT("'"&amp;B196&amp;"'!$H$6")), "")</f>
        <v/>
      </c>
    </row>
    <row r="197" spans="2:4" hidden="1" x14ac:dyDescent="0.35">
      <c r="B197" t="str">
        <f>IF(SiteList!A182="","",SiteList!A182)</f>
        <v/>
      </c>
      <c r="C197" s="67" t="str">
        <f>IF(SiteList!B182="","",SiteList!B182)</f>
        <v/>
      </c>
      <c r="D197" s="75" t="str" cm="1">
        <f t="array" aca="1" ref="D197" ca="1">IFERROR(IF(B197="", "", INDIRECT("'"&amp;B197&amp;"'!$H$6")), "")</f>
        <v/>
      </c>
    </row>
    <row r="198" spans="2:4" hidden="1" x14ac:dyDescent="0.35">
      <c r="B198" t="str">
        <f>IF(SiteList!A183="","",SiteList!A183)</f>
        <v/>
      </c>
      <c r="C198" s="67" t="str">
        <f>IF(SiteList!B183="","",SiteList!B183)</f>
        <v/>
      </c>
      <c r="D198" s="75" t="str" cm="1">
        <f t="array" aca="1" ref="D198" ca="1">IFERROR(IF(B198="", "", INDIRECT("'"&amp;B198&amp;"'!$H$6")), "")</f>
        <v/>
      </c>
    </row>
    <row r="199" spans="2:4" hidden="1" x14ac:dyDescent="0.35">
      <c r="B199" t="str">
        <f>IF(SiteList!A184="","",SiteList!A184)</f>
        <v/>
      </c>
      <c r="C199" s="67" t="str">
        <f>IF(SiteList!B184="","",SiteList!B184)</f>
        <v/>
      </c>
      <c r="D199" s="75" t="str" cm="1">
        <f t="array" aca="1" ref="D199" ca="1">IFERROR(IF(B199="", "", INDIRECT("'"&amp;B199&amp;"'!$H$6")), "")</f>
        <v/>
      </c>
    </row>
    <row r="200" spans="2:4" hidden="1" x14ac:dyDescent="0.35">
      <c r="B200" t="str">
        <f>IF(SiteList!A185="","",SiteList!A185)</f>
        <v/>
      </c>
      <c r="C200" s="67" t="str">
        <f>IF(SiteList!B185="","",SiteList!B185)</f>
        <v/>
      </c>
      <c r="D200" s="75" t="str" cm="1">
        <f t="array" aca="1" ref="D200" ca="1">IFERROR(IF(B200="", "", INDIRECT("'"&amp;B200&amp;"'!$H$6")), "")</f>
        <v/>
      </c>
    </row>
    <row r="201" spans="2:4" hidden="1" x14ac:dyDescent="0.35">
      <c r="B201" t="str">
        <f>IF(SiteList!A186="","",SiteList!A186)</f>
        <v/>
      </c>
      <c r="C201" s="67" t="str">
        <f>IF(SiteList!B186="","",SiteList!B186)</f>
        <v/>
      </c>
      <c r="D201" s="75" t="str" cm="1">
        <f t="array" aca="1" ref="D201" ca="1">IFERROR(IF(B201="", "", INDIRECT("'"&amp;B201&amp;"'!$H$6")), "")</f>
        <v/>
      </c>
    </row>
    <row r="202" spans="2:4" hidden="1" x14ac:dyDescent="0.35">
      <c r="B202" t="str">
        <f>IF(SiteList!A187="","",SiteList!A187)</f>
        <v/>
      </c>
      <c r="C202" s="67" t="str">
        <f>IF(SiteList!B187="","",SiteList!B187)</f>
        <v/>
      </c>
      <c r="D202" s="75" t="str" cm="1">
        <f t="array" aca="1" ref="D202" ca="1">IFERROR(IF(B202="", "", INDIRECT("'"&amp;B202&amp;"'!$H$6")), "")</f>
        <v/>
      </c>
    </row>
    <row r="203" spans="2:4" hidden="1" x14ac:dyDescent="0.35">
      <c r="B203" t="str">
        <f>IF(SiteList!A188="","",SiteList!A188)</f>
        <v/>
      </c>
      <c r="C203" s="67" t="str">
        <f>IF(SiteList!B188="","",SiteList!B188)</f>
        <v/>
      </c>
      <c r="D203" s="75" t="str" cm="1">
        <f t="array" aca="1" ref="D203" ca="1">IFERROR(IF(B203="", "", INDIRECT("'"&amp;B203&amp;"'!$H$6")), "")</f>
        <v/>
      </c>
    </row>
    <row r="204" spans="2:4" hidden="1" x14ac:dyDescent="0.35">
      <c r="B204" t="str">
        <f>IF(SiteList!A189="","",SiteList!A189)</f>
        <v/>
      </c>
      <c r="C204" s="67" t="str">
        <f>IF(SiteList!B189="","",SiteList!B189)</f>
        <v/>
      </c>
      <c r="D204" s="75" t="str" cm="1">
        <f t="array" aca="1" ref="D204" ca="1">IFERROR(IF(B204="", "", INDIRECT("'"&amp;B204&amp;"'!$H$6")), "")</f>
        <v/>
      </c>
    </row>
    <row r="205" spans="2:4" hidden="1" x14ac:dyDescent="0.35">
      <c r="B205" t="str">
        <f>IF(SiteList!A190="","",SiteList!A190)</f>
        <v/>
      </c>
      <c r="C205" s="67" t="str">
        <f>IF(SiteList!B190="","",SiteList!B190)</f>
        <v/>
      </c>
      <c r="D205" s="75" t="str" cm="1">
        <f t="array" aca="1" ref="D205" ca="1">IFERROR(IF(B205="", "", INDIRECT("'"&amp;B205&amp;"'!$H$6")), "")</f>
        <v/>
      </c>
    </row>
    <row r="206" spans="2:4" hidden="1" x14ac:dyDescent="0.35">
      <c r="B206" t="str">
        <f>IF(SiteList!A191="","",SiteList!A191)</f>
        <v/>
      </c>
      <c r="C206" s="67" t="str">
        <f>IF(SiteList!B191="","",SiteList!B191)</f>
        <v/>
      </c>
      <c r="D206" s="75" t="str" cm="1">
        <f t="array" aca="1" ref="D206" ca="1">IFERROR(IF(B206="", "", INDIRECT("'"&amp;B206&amp;"'!$H$6")), "")</f>
        <v/>
      </c>
    </row>
    <row r="207" spans="2:4" hidden="1" x14ac:dyDescent="0.35">
      <c r="B207" t="str">
        <f>IF(SiteList!A192="","",SiteList!A192)</f>
        <v/>
      </c>
      <c r="C207" s="67" t="str">
        <f>IF(SiteList!B192="","",SiteList!B192)</f>
        <v/>
      </c>
      <c r="D207" s="75" t="str" cm="1">
        <f t="array" aca="1" ref="D207" ca="1">IFERROR(IF(B207="", "", INDIRECT("'"&amp;B207&amp;"'!$H$6")), "")</f>
        <v/>
      </c>
    </row>
    <row r="208" spans="2:4" hidden="1" x14ac:dyDescent="0.35">
      <c r="B208" t="str">
        <f>IF(SiteList!A193="","",SiteList!A193)</f>
        <v/>
      </c>
      <c r="C208" s="67" t="str">
        <f>IF(SiteList!B193="","",SiteList!B193)</f>
        <v/>
      </c>
      <c r="D208" s="75" t="str" cm="1">
        <f t="array" aca="1" ref="D208" ca="1">IFERROR(IF(B208="", "", INDIRECT("'"&amp;B208&amp;"'!$H$6")), "")</f>
        <v/>
      </c>
    </row>
    <row r="209" spans="2:4" hidden="1" x14ac:dyDescent="0.35">
      <c r="B209" t="str">
        <f>IF(SiteList!A194="","",SiteList!A194)</f>
        <v/>
      </c>
      <c r="C209" s="67" t="str">
        <f>IF(SiteList!B194="","",SiteList!B194)</f>
        <v/>
      </c>
      <c r="D209" s="75" t="str" cm="1">
        <f t="array" aca="1" ref="D209" ca="1">IFERROR(IF(B209="", "", INDIRECT("'"&amp;B209&amp;"'!$H$6")), "")</f>
        <v/>
      </c>
    </row>
    <row r="210" spans="2:4" hidden="1" x14ac:dyDescent="0.35">
      <c r="B210" t="str">
        <f>IF(SiteList!A195="","",SiteList!A195)</f>
        <v/>
      </c>
      <c r="C210" s="67" t="str">
        <f>IF(SiteList!B195="","",SiteList!B195)</f>
        <v/>
      </c>
      <c r="D210" s="75" t="str" cm="1">
        <f t="array" aca="1" ref="D210" ca="1">IFERROR(IF(B210="", "", INDIRECT("'"&amp;B210&amp;"'!$H$6")), "")</f>
        <v/>
      </c>
    </row>
    <row r="211" spans="2:4" hidden="1" x14ac:dyDescent="0.35">
      <c r="B211" t="str">
        <f>IF(SiteList!A196="","",SiteList!A196)</f>
        <v/>
      </c>
      <c r="C211" s="67" t="str">
        <f>IF(SiteList!B196="","",SiteList!B196)</f>
        <v/>
      </c>
      <c r="D211" s="75" t="str" cm="1">
        <f t="array" aca="1" ref="D211" ca="1">IFERROR(IF(B211="", "", INDIRECT("'"&amp;B211&amp;"'!$H$6")), "")</f>
        <v/>
      </c>
    </row>
    <row r="212" spans="2:4" hidden="1" x14ac:dyDescent="0.35">
      <c r="B212" t="str">
        <f>IF(SiteList!A197="","",SiteList!A197)</f>
        <v/>
      </c>
      <c r="C212" s="67" t="str">
        <f>IF(SiteList!B197="","",SiteList!B197)</f>
        <v/>
      </c>
      <c r="D212" s="75" t="str" cm="1">
        <f t="array" aca="1" ref="D212" ca="1">IFERROR(IF(B212="", "", INDIRECT("'"&amp;B212&amp;"'!$H$6")), "")</f>
        <v/>
      </c>
    </row>
    <row r="213" spans="2:4" hidden="1" x14ac:dyDescent="0.35">
      <c r="B213" t="str">
        <f>IF(SiteList!A198="","",SiteList!A198)</f>
        <v/>
      </c>
      <c r="C213" s="67" t="str">
        <f>IF(SiteList!B198="","",SiteList!B198)</f>
        <v/>
      </c>
      <c r="D213" s="75" t="str" cm="1">
        <f t="array" aca="1" ref="D213" ca="1">IFERROR(IF(B213="", "", INDIRECT("'"&amp;B213&amp;"'!$H$6")), "")</f>
        <v/>
      </c>
    </row>
    <row r="214" spans="2:4" hidden="1" x14ac:dyDescent="0.35">
      <c r="B214" t="str">
        <f>IF(SiteList!A199="","",SiteList!A199)</f>
        <v/>
      </c>
      <c r="C214" s="67" t="str">
        <f>IF(SiteList!B199="","",SiteList!B199)</f>
        <v/>
      </c>
      <c r="D214" s="75" t="str" cm="1">
        <f t="array" aca="1" ref="D214" ca="1">IFERROR(IF(B214="", "", INDIRECT("'"&amp;B214&amp;"'!$H$6")), "")</f>
        <v/>
      </c>
    </row>
    <row r="215" spans="2:4" hidden="1" x14ac:dyDescent="0.35">
      <c r="B215" t="str">
        <f>IF(SiteList!A200="","",SiteList!A200)</f>
        <v/>
      </c>
      <c r="C215" s="67" t="str">
        <f>IF(SiteList!B200="","",SiteList!B200)</f>
        <v/>
      </c>
      <c r="D215" s="75" t="str" cm="1">
        <f t="array" aca="1" ref="D215" ca="1">IFERROR(IF(B215="", "", INDIRECT("'"&amp;B215&amp;"'!$H$6")), "")</f>
        <v/>
      </c>
    </row>
    <row r="216" spans="2:4" hidden="1" x14ac:dyDescent="0.35">
      <c r="B216" t="str">
        <f>IF(SiteList!A201="","",SiteList!A201)</f>
        <v/>
      </c>
      <c r="C216" s="67" t="str">
        <f>IF(SiteList!B201="","",SiteList!B201)</f>
        <v/>
      </c>
      <c r="D216" s="75" t="str" cm="1">
        <f t="array" aca="1" ref="D216" ca="1">IFERROR(IF(B216="", "", INDIRECT("'"&amp;B216&amp;"'!$H$6")), "")</f>
        <v/>
      </c>
    </row>
    <row r="217" spans="2:4" hidden="1" x14ac:dyDescent="0.35">
      <c r="B217" t="str">
        <f>IF(SiteList!A202="","",SiteList!A202)</f>
        <v/>
      </c>
      <c r="C217" s="67" t="str">
        <f>IF(SiteList!B202="","",SiteList!B202)</f>
        <v/>
      </c>
      <c r="D217" s="75" t="str" cm="1">
        <f t="array" aca="1" ref="D217" ca="1">IFERROR(IF(B217="", "", INDIRECT("'"&amp;B217&amp;"'!$H$6")), "")</f>
        <v/>
      </c>
    </row>
    <row r="218" spans="2:4" hidden="1" x14ac:dyDescent="0.35">
      <c r="B218" t="str">
        <f>IF(SiteList!A203="","",SiteList!A203)</f>
        <v/>
      </c>
      <c r="C218" s="67" t="str">
        <f>IF(SiteList!B203="","",SiteList!B203)</f>
        <v/>
      </c>
      <c r="D218" s="75" t="str" cm="1">
        <f t="array" aca="1" ref="D218" ca="1">IFERROR(IF(B218="", "", INDIRECT("'"&amp;B218&amp;"'!$H$6")), "")</f>
        <v/>
      </c>
    </row>
    <row r="219" spans="2:4" hidden="1" x14ac:dyDescent="0.35">
      <c r="B219" t="str">
        <f>IF(SiteList!A204="","",SiteList!A204)</f>
        <v/>
      </c>
      <c r="C219" s="67" t="str">
        <f>IF(SiteList!B204="","",SiteList!B204)</f>
        <v/>
      </c>
      <c r="D219" s="75" t="str" cm="1">
        <f t="array" aca="1" ref="D219" ca="1">IFERROR(IF(B219="", "", INDIRECT("'"&amp;B219&amp;"'!$H$6")), "")</f>
        <v/>
      </c>
    </row>
    <row r="220" spans="2:4" hidden="1" x14ac:dyDescent="0.35">
      <c r="B220" t="str">
        <f>IF(SiteList!A205="","",SiteList!A205)</f>
        <v/>
      </c>
      <c r="C220" s="67" t="str">
        <f>IF(SiteList!B205="","",SiteList!B205)</f>
        <v/>
      </c>
      <c r="D220" s="75" t="str" cm="1">
        <f t="array" aca="1" ref="D220" ca="1">IFERROR(IF(B220="", "", INDIRECT("'"&amp;B220&amp;"'!$H$6")), "")</f>
        <v/>
      </c>
    </row>
    <row r="221" spans="2:4" hidden="1" x14ac:dyDescent="0.35">
      <c r="B221" t="str">
        <f>IF(SiteList!A206="","",SiteList!A206)</f>
        <v/>
      </c>
      <c r="C221" s="67" t="str">
        <f>IF(SiteList!B206="","",SiteList!B206)</f>
        <v/>
      </c>
      <c r="D221" s="75" t="str" cm="1">
        <f t="array" aca="1" ref="D221" ca="1">IFERROR(IF(B221="", "", INDIRECT("'"&amp;B221&amp;"'!$H$6")), "")</f>
        <v/>
      </c>
    </row>
    <row r="222" spans="2:4" hidden="1" x14ac:dyDescent="0.35">
      <c r="B222" t="str">
        <f>IF(SiteList!A207="","",SiteList!A207)</f>
        <v/>
      </c>
      <c r="C222" s="67" t="str">
        <f>IF(SiteList!B207="","",SiteList!B207)</f>
        <v/>
      </c>
      <c r="D222" s="75" t="str" cm="1">
        <f t="array" aca="1" ref="D222" ca="1">IFERROR(IF(B222="", "", INDIRECT("'"&amp;B222&amp;"'!$H$6")), "")</f>
        <v/>
      </c>
    </row>
    <row r="223" spans="2:4" hidden="1" x14ac:dyDescent="0.35">
      <c r="B223" t="str">
        <f>IF(SiteList!A208="","",SiteList!A208)</f>
        <v/>
      </c>
      <c r="C223" s="67" t="str">
        <f>IF(SiteList!B208="","",SiteList!B208)</f>
        <v/>
      </c>
      <c r="D223" s="75" t="str" cm="1">
        <f t="array" aca="1" ref="D223" ca="1">IFERROR(IF(B223="", "", INDIRECT("'"&amp;B223&amp;"'!$H$6")), "")</f>
        <v/>
      </c>
    </row>
    <row r="224" spans="2:4" hidden="1" x14ac:dyDescent="0.35">
      <c r="B224" t="str">
        <f>IF(SiteList!A209="","",SiteList!A209)</f>
        <v/>
      </c>
      <c r="C224" s="67" t="str">
        <f>IF(SiteList!B209="","",SiteList!B209)</f>
        <v/>
      </c>
      <c r="D224" s="75" t="str" cm="1">
        <f t="array" aca="1" ref="D224" ca="1">IFERROR(IF(B224="", "", INDIRECT("'"&amp;B224&amp;"'!$H$6")), "")</f>
        <v/>
      </c>
    </row>
    <row r="225" spans="2:4" hidden="1" x14ac:dyDescent="0.35">
      <c r="B225" t="str">
        <f>IF(SiteList!A210="","",SiteList!A210)</f>
        <v/>
      </c>
      <c r="C225" s="67" t="str">
        <f>IF(SiteList!B210="","",SiteList!B210)</f>
        <v/>
      </c>
      <c r="D225" s="75" t="str" cm="1">
        <f t="array" aca="1" ref="D225" ca="1">IFERROR(IF(B225="", "", INDIRECT("'"&amp;B225&amp;"'!$H$6")), "")</f>
        <v/>
      </c>
    </row>
    <row r="226" spans="2:4" hidden="1" x14ac:dyDescent="0.35">
      <c r="B226" t="str">
        <f>IF(SiteList!A211="","",SiteList!A211)</f>
        <v/>
      </c>
      <c r="C226" s="67" t="str">
        <f>IF(SiteList!B211="","",SiteList!B211)</f>
        <v/>
      </c>
      <c r="D226" s="75" t="str" cm="1">
        <f t="array" aca="1" ref="D226" ca="1">IFERROR(IF(B226="", "", INDIRECT("'"&amp;B226&amp;"'!$H$6")), "")</f>
        <v/>
      </c>
    </row>
    <row r="227" spans="2:4" hidden="1" x14ac:dyDescent="0.35">
      <c r="B227" t="str">
        <f>IF(SiteList!A212="","",SiteList!A212)</f>
        <v/>
      </c>
      <c r="C227" s="67" t="str">
        <f>IF(SiteList!B212="","",SiteList!B212)</f>
        <v/>
      </c>
      <c r="D227" s="75" t="str" cm="1">
        <f t="array" aca="1" ref="D227" ca="1">IFERROR(IF(B227="", "", INDIRECT("'"&amp;B227&amp;"'!$H$6")), "")</f>
        <v/>
      </c>
    </row>
    <row r="228" spans="2:4" hidden="1" x14ac:dyDescent="0.35">
      <c r="B228" t="str">
        <f>IF(SiteList!A213="","",SiteList!A213)</f>
        <v/>
      </c>
      <c r="C228" s="67" t="str">
        <f>IF(SiteList!B213="","",SiteList!B213)</f>
        <v/>
      </c>
      <c r="D228" s="75" t="str" cm="1">
        <f t="array" aca="1" ref="D228" ca="1">IFERROR(IF(B228="", "", INDIRECT("'"&amp;B228&amp;"'!$H$6")), "")</f>
        <v/>
      </c>
    </row>
    <row r="229" spans="2:4" hidden="1" x14ac:dyDescent="0.35">
      <c r="B229" t="str">
        <f>IF(SiteList!A214="","",SiteList!A214)</f>
        <v/>
      </c>
      <c r="C229" s="67" t="str">
        <f>IF(SiteList!B214="","",SiteList!B214)</f>
        <v/>
      </c>
      <c r="D229" s="75" t="str" cm="1">
        <f t="array" aca="1" ref="D229" ca="1">IFERROR(IF(B229="", "", INDIRECT("'"&amp;B229&amp;"'!$H$6")), "")</f>
        <v/>
      </c>
    </row>
    <row r="230" spans="2:4" hidden="1" x14ac:dyDescent="0.35">
      <c r="B230" t="str">
        <f>IF(SiteList!A215="","",SiteList!A215)</f>
        <v/>
      </c>
      <c r="C230" s="67" t="str">
        <f>IF(SiteList!B215="","",SiteList!B215)</f>
        <v/>
      </c>
      <c r="D230" s="75" t="str" cm="1">
        <f t="array" aca="1" ref="D230" ca="1">IFERROR(IF(B230="", "", INDIRECT("'"&amp;B230&amp;"'!$H$6")), "")</f>
        <v/>
      </c>
    </row>
    <row r="231" spans="2:4" hidden="1" x14ac:dyDescent="0.35">
      <c r="B231" t="str">
        <f>IF(SiteList!A216="","",SiteList!A216)</f>
        <v/>
      </c>
      <c r="C231" s="67" t="str">
        <f>IF(SiteList!B216="","",SiteList!B216)</f>
        <v/>
      </c>
      <c r="D231" s="75" t="str" cm="1">
        <f t="array" aca="1" ref="D231" ca="1">IFERROR(IF(B231="", "", INDIRECT("'"&amp;B231&amp;"'!$H$6")), "")</f>
        <v/>
      </c>
    </row>
    <row r="232" spans="2:4" hidden="1" x14ac:dyDescent="0.35">
      <c r="B232" t="str">
        <f>IF(SiteList!A217="","",SiteList!A217)</f>
        <v/>
      </c>
      <c r="C232" s="67" t="str">
        <f>IF(SiteList!B217="","",SiteList!B217)</f>
        <v/>
      </c>
      <c r="D232" s="75" t="str" cm="1">
        <f t="array" aca="1" ref="D232" ca="1">IFERROR(IF(B232="", "", INDIRECT("'"&amp;B232&amp;"'!$H$6")), "")</f>
        <v/>
      </c>
    </row>
    <row r="233" spans="2:4" hidden="1" x14ac:dyDescent="0.35">
      <c r="B233" t="str">
        <f>IF(SiteList!A218="","",SiteList!A218)</f>
        <v/>
      </c>
      <c r="C233" s="67" t="str">
        <f>IF(SiteList!B218="","",SiteList!B218)</f>
        <v/>
      </c>
      <c r="D233" s="75" t="str" cm="1">
        <f t="array" aca="1" ref="D233" ca="1">IFERROR(IF(B233="", "", INDIRECT("'"&amp;B233&amp;"'!$H$6")), "")</f>
        <v/>
      </c>
    </row>
    <row r="234" spans="2:4" hidden="1" x14ac:dyDescent="0.35">
      <c r="B234" t="str">
        <f>IF(SiteList!A219="","",SiteList!A219)</f>
        <v/>
      </c>
      <c r="C234" s="67" t="str">
        <f>IF(SiteList!B219="","",SiteList!B219)</f>
        <v/>
      </c>
      <c r="D234" s="75" t="str" cm="1">
        <f t="array" aca="1" ref="D234" ca="1">IFERROR(IF(B234="", "", INDIRECT("'"&amp;B234&amp;"'!$H$6")), "")</f>
        <v/>
      </c>
    </row>
    <row r="235" spans="2:4" hidden="1" x14ac:dyDescent="0.35">
      <c r="B235" t="str">
        <f>IF(SiteList!A220="","",SiteList!A220)</f>
        <v/>
      </c>
      <c r="C235" s="67" t="str">
        <f>IF(SiteList!B220="","",SiteList!B220)</f>
        <v/>
      </c>
      <c r="D235" s="75" t="str" cm="1">
        <f t="array" aca="1" ref="D235" ca="1">IFERROR(IF(B235="", "", INDIRECT("'"&amp;B235&amp;"'!$H$6")), "")</f>
        <v/>
      </c>
    </row>
    <row r="236" spans="2:4" hidden="1" x14ac:dyDescent="0.35">
      <c r="B236" t="str">
        <f>IF(SiteList!A221="","",SiteList!A221)</f>
        <v/>
      </c>
      <c r="C236" s="67" t="str">
        <f>IF(SiteList!B221="","",SiteList!B221)</f>
        <v/>
      </c>
      <c r="D236" s="75" t="str" cm="1">
        <f t="array" aca="1" ref="D236" ca="1">IFERROR(IF(B236="", "", INDIRECT("'"&amp;B236&amp;"'!$H$6")), "")</f>
        <v/>
      </c>
    </row>
    <row r="237" spans="2:4" hidden="1" x14ac:dyDescent="0.35">
      <c r="B237" t="str">
        <f>IF(SiteList!A222="","",SiteList!A222)</f>
        <v/>
      </c>
      <c r="C237" s="67" t="str">
        <f>IF(SiteList!B222="","",SiteList!B222)</f>
        <v/>
      </c>
      <c r="D237" s="75" t="str" cm="1">
        <f t="array" aca="1" ref="D237" ca="1">IFERROR(IF(B237="", "", INDIRECT("'"&amp;B237&amp;"'!$H$6")), "")</f>
        <v/>
      </c>
    </row>
    <row r="238" spans="2:4" hidden="1" x14ac:dyDescent="0.35">
      <c r="B238" t="str">
        <f>IF(SiteList!A223="","",SiteList!A223)</f>
        <v/>
      </c>
      <c r="C238" s="67" t="str">
        <f>IF(SiteList!B223="","",SiteList!B223)</f>
        <v/>
      </c>
      <c r="D238" s="75" t="str" cm="1">
        <f t="array" aca="1" ref="D238" ca="1">IFERROR(IF(B238="", "", INDIRECT("'"&amp;B238&amp;"'!$H$6")), "")</f>
        <v/>
      </c>
    </row>
    <row r="239" spans="2:4" hidden="1" x14ac:dyDescent="0.35">
      <c r="B239" t="str">
        <f>IF(SiteList!A224="","",SiteList!A224)</f>
        <v/>
      </c>
      <c r="C239" s="67" t="str">
        <f>IF(SiteList!B224="","",SiteList!B224)</f>
        <v/>
      </c>
      <c r="D239" s="75" t="str" cm="1">
        <f t="array" aca="1" ref="D239" ca="1">IFERROR(IF(B239="", "", INDIRECT("'"&amp;B239&amp;"'!$H$6")), "")</f>
        <v/>
      </c>
    </row>
    <row r="240" spans="2:4" hidden="1" x14ac:dyDescent="0.35">
      <c r="B240" t="str">
        <f>IF(SiteList!A225="","",SiteList!A225)</f>
        <v/>
      </c>
      <c r="C240" s="67" t="str">
        <f>IF(SiteList!B225="","",SiteList!B225)</f>
        <v/>
      </c>
      <c r="D240" s="75" t="str" cm="1">
        <f t="array" aca="1" ref="D240" ca="1">IFERROR(IF(B240="", "", INDIRECT("'"&amp;B240&amp;"'!$H$6")), "")</f>
        <v/>
      </c>
    </row>
    <row r="241" spans="2:4" hidden="1" x14ac:dyDescent="0.35">
      <c r="B241" t="str">
        <f>IF(SiteList!A226="","",SiteList!A226)</f>
        <v/>
      </c>
      <c r="C241" s="67" t="str">
        <f>IF(SiteList!B226="","",SiteList!B226)</f>
        <v/>
      </c>
      <c r="D241" s="75" t="str" cm="1">
        <f t="array" aca="1" ref="D241" ca="1">IFERROR(IF(B241="", "", INDIRECT("'"&amp;B241&amp;"'!$H$6")), "")</f>
        <v/>
      </c>
    </row>
    <row r="242" spans="2:4" hidden="1" x14ac:dyDescent="0.35">
      <c r="B242" t="str">
        <f>IF(SiteList!A227="","",SiteList!A227)</f>
        <v/>
      </c>
      <c r="C242" s="67" t="str">
        <f>IF(SiteList!B227="","",SiteList!B227)</f>
        <v/>
      </c>
      <c r="D242" s="75" t="str" cm="1">
        <f t="array" aca="1" ref="D242" ca="1">IFERROR(IF(B242="", "", INDIRECT("'"&amp;B242&amp;"'!$H$6")), "")</f>
        <v/>
      </c>
    </row>
    <row r="243" spans="2:4" hidden="1" x14ac:dyDescent="0.35">
      <c r="B243" t="str">
        <f>IF(SiteList!A228="","",SiteList!A228)</f>
        <v/>
      </c>
      <c r="C243" s="67" t="str">
        <f>IF(SiteList!B228="","",SiteList!B228)</f>
        <v/>
      </c>
      <c r="D243" s="75" t="str" cm="1">
        <f t="array" aca="1" ref="D243" ca="1">IFERROR(IF(B243="", "", INDIRECT("'"&amp;B243&amp;"'!$H$6")), "")</f>
        <v/>
      </c>
    </row>
    <row r="244" spans="2:4" hidden="1" x14ac:dyDescent="0.35">
      <c r="B244" t="str">
        <f>IF(SiteList!A229="","",SiteList!A229)</f>
        <v/>
      </c>
      <c r="C244" s="67" t="str">
        <f>IF(SiteList!B229="","",SiteList!B229)</f>
        <v/>
      </c>
      <c r="D244" s="75" t="str" cm="1">
        <f t="array" aca="1" ref="D244" ca="1">IFERROR(IF(B244="", "", INDIRECT("'"&amp;B244&amp;"'!$H$6")), "")</f>
        <v/>
      </c>
    </row>
    <row r="245" spans="2:4" hidden="1" x14ac:dyDescent="0.35">
      <c r="B245" t="str">
        <f>IF(SiteList!A230="","",SiteList!A230)</f>
        <v/>
      </c>
      <c r="C245" s="67" t="str">
        <f>IF(SiteList!B230="","",SiteList!B230)</f>
        <v/>
      </c>
      <c r="D245" s="75" t="str" cm="1">
        <f t="array" aca="1" ref="D245" ca="1">IFERROR(IF(B245="", "", INDIRECT("'"&amp;B245&amp;"'!$H$6")), "")</f>
        <v/>
      </c>
    </row>
    <row r="246" spans="2:4" hidden="1" x14ac:dyDescent="0.35">
      <c r="B246" t="str">
        <f>IF(SiteList!A231="","",SiteList!A231)</f>
        <v/>
      </c>
      <c r="C246" s="67" t="str">
        <f>IF(SiteList!B231="","",SiteList!B231)</f>
        <v/>
      </c>
      <c r="D246" s="75" t="str" cm="1">
        <f t="array" aca="1" ref="D246" ca="1">IFERROR(IF(B246="", "", INDIRECT("'"&amp;B246&amp;"'!$H$6")), "")</f>
        <v/>
      </c>
    </row>
    <row r="247" spans="2:4" hidden="1" x14ac:dyDescent="0.35">
      <c r="B247" t="str">
        <f>IF(SiteList!A232="","",SiteList!A232)</f>
        <v/>
      </c>
      <c r="C247" s="67" t="str">
        <f>IF(SiteList!B232="","",SiteList!B232)</f>
        <v/>
      </c>
      <c r="D247" s="75" t="str" cm="1">
        <f t="array" aca="1" ref="D247" ca="1">IFERROR(IF(B247="", "", INDIRECT("'"&amp;B247&amp;"'!$H$6")), "")</f>
        <v/>
      </c>
    </row>
    <row r="248" spans="2:4" hidden="1" x14ac:dyDescent="0.35">
      <c r="B248" t="str">
        <f>IF(SiteList!A233="","",SiteList!A233)</f>
        <v/>
      </c>
      <c r="C248" s="67" t="str">
        <f>IF(SiteList!B233="","",SiteList!B233)</f>
        <v/>
      </c>
      <c r="D248" s="75" t="str" cm="1">
        <f t="array" aca="1" ref="D248" ca="1">IFERROR(IF(B248="", "", INDIRECT("'"&amp;B248&amp;"'!$H$6")), "")</f>
        <v/>
      </c>
    </row>
    <row r="249" spans="2:4" hidden="1" x14ac:dyDescent="0.35">
      <c r="B249" t="str">
        <f>IF(SiteList!A234="","",SiteList!A234)</f>
        <v/>
      </c>
      <c r="C249" s="67" t="str">
        <f>IF(SiteList!B234="","",SiteList!B234)</f>
        <v/>
      </c>
      <c r="D249" s="75" t="str" cm="1">
        <f t="array" aca="1" ref="D249" ca="1">IFERROR(IF(B249="", "", INDIRECT("'"&amp;B249&amp;"'!$H$6")), "")</f>
        <v/>
      </c>
    </row>
    <row r="250" spans="2:4" hidden="1" x14ac:dyDescent="0.35">
      <c r="B250" t="str">
        <f>IF(SiteList!A235="","",SiteList!A235)</f>
        <v/>
      </c>
      <c r="C250" s="67" t="str">
        <f>IF(SiteList!B235="","",SiteList!B235)</f>
        <v/>
      </c>
      <c r="D250" s="75" t="str" cm="1">
        <f t="array" aca="1" ref="D250" ca="1">IFERROR(IF(B250="", "", INDIRECT("'"&amp;B250&amp;"'!$H$6")), "")</f>
        <v/>
      </c>
    </row>
    <row r="251" spans="2:4" hidden="1" x14ac:dyDescent="0.35">
      <c r="B251" t="str">
        <f>IF(SiteList!A236="","",SiteList!A236)</f>
        <v/>
      </c>
      <c r="C251" s="67" t="str">
        <f>IF(SiteList!B236="","",SiteList!B236)</f>
        <v/>
      </c>
      <c r="D251" s="75" t="str" cm="1">
        <f t="array" aca="1" ref="D251" ca="1">IFERROR(IF(B251="", "", INDIRECT("'"&amp;B251&amp;"'!$H$6")), "")</f>
        <v/>
      </c>
    </row>
    <row r="252" spans="2:4" hidden="1" x14ac:dyDescent="0.35">
      <c r="B252" t="str">
        <f>IF(SiteList!A237="","",SiteList!A237)</f>
        <v/>
      </c>
      <c r="C252" s="67" t="str">
        <f>IF(SiteList!B237="","",SiteList!B237)</f>
        <v/>
      </c>
      <c r="D252" s="75" t="str" cm="1">
        <f t="array" aca="1" ref="D252" ca="1">IFERROR(IF(B252="", "", INDIRECT("'"&amp;B252&amp;"'!$H$6")), "")</f>
        <v/>
      </c>
    </row>
    <row r="253" spans="2:4" hidden="1" x14ac:dyDescent="0.35">
      <c r="B253" t="str">
        <f>IF(SiteList!A238="","",SiteList!A238)</f>
        <v/>
      </c>
      <c r="C253" s="67" t="str">
        <f>IF(SiteList!B238="","",SiteList!B238)</f>
        <v/>
      </c>
      <c r="D253" s="75" t="str" cm="1">
        <f t="array" aca="1" ref="D253" ca="1">IFERROR(IF(B253="", "", INDIRECT("'"&amp;B253&amp;"'!$H$6")), "")</f>
        <v/>
      </c>
    </row>
    <row r="254" spans="2:4" hidden="1" x14ac:dyDescent="0.35">
      <c r="B254" t="str">
        <f>IF(SiteList!A239="","",SiteList!A239)</f>
        <v/>
      </c>
      <c r="C254" s="67" t="str">
        <f>IF(SiteList!B239="","",SiteList!B239)</f>
        <v/>
      </c>
      <c r="D254" s="75" t="str" cm="1">
        <f t="array" aca="1" ref="D254" ca="1">IFERROR(IF(B254="", "", INDIRECT("'"&amp;B254&amp;"'!$H$6")), "")</f>
        <v/>
      </c>
    </row>
    <row r="255" spans="2:4" hidden="1" x14ac:dyDescent="0.35">
      <c r="B255" t="str">
        <f>IF(SiteList!A240="","",SiteList!A240)</f>
        <v/>
      </c>
      <c r="C255" s="67" t="str">
        <f>IF(SiteList!B240="","",SiteList!B240)</f>
        <v/>
      </c>
      <c r="D255" s="75" t="str" cm="1">
        <f t="array" aca="1" ref="D255" ca="1">IFERROR(IF(B255="", "", INDIRECT("'"&amp;B255&amp;"'!$H$6")), "")</f>
        <v/>
      </c>
    </row>
    <row r="256" spans="2:4" hidden="1" x14ac:dyDescent="0.35">
      <c r="B256" t="str">
        <f>IF(SiteList!A241="","",SiteList!A241)</f>
        <v/>
      </c>
      <c r="C256" s="67" t="str">
        <f>IF(SiteList!B241="","",SiteList!B241)</f>
        <v/>
      </c>
      <c r="D256" s="75" t="str" cm="1">
        <f t="array" aca="1" ref="D256" ca="1">IFERROR(IF(B256="", "", INDIRECT("'"&amp;B256&amp;"'!$H$6")), "")</f>
        <v/>
      </c>
    </row>
    <row r="257" spans="2:4" hidden="1" x14ac:dyDescent="0.35">
      <c r="B257" t="str">
        <f>IF(SiteList!A242="","",SiteList!A242)</f>
        <v/>
      </c>
      <c r="C257" s="67" t="str">
        <f>IF(SiteList!B242="","",SiteList!B242)</f>
        <v/>
      </c>
      <c r="D257" s="75" t="str" cm="1">
        <f t="array" aca="1" ref="D257" ca="1">IFERROR(IF(B257="", "", INDIRECT("'"&amp;B257&amp;"'!$H$6")), "")</f>
        <v/>
      </c>
    </row>
    <row r="258" spans="2:4" hidden="1" x14ac:dyDescent="0.35">
      <c r="B258" t="str">
        <f>IF(SiteList!A243="","",SiteList!A243)</f>
        <v/>
      </c>
      <c r="C258" s="67" t="str">
        <f>IF(SiteList!B243="","",SiteList!B243)</f>
        <v/>
      </c>
      <c r="D258" s="75" t="str" cm="1">
        <f t="array" aca="1" ref="D258" ca="1">IFERROR(IF(B258="", "", INDIRECT("'"&amp;B258&amp;"'!$H$6")), "")</f>
        <v/>
      </c>
    </row>
    <row r="259" spans="2:4" hidden="1" x14ac:dyDescent="0.35">
      <c r="B259" t="str">
        <f>IF(SiteList!A244="","",SiteList!A244)</f>
        <v/>
      </c>
      <c r="C259" s="67" t="str">
        <f>IF(SiteList!B244="","",SiteList!B244)</f>
        <v/>
      </c>
      <c r="D259" s="75" t="str" cm="1">
        <f t="array" aca="1" ref="D259" ca="1">IFERROR(IF(B259="", "", INDIRECT("'"&amp;B259&amp;"'!$H$6")), "")</f>
        <v/>
      </c>
    </row>
    <row r="260" spans="2:4" hidden="1" x14ac:dyDescent="0.35">
      <c r="B260" t="str">
        <f>IF(SiteList!A245="","",SiteList!A245)</f>
        <v/>
      </c>
      <c r="C260" s="67" t="str">
        <f>IF(SiteList!B245="","",SiteList!B245)</f>
        <v/>
      </c>
      <c r="D260" s="75" t="str" cm="1">
        <f t="array" aca="1" ref="D260" ca="1">IFERROR(IF(B260="", "", INDIRECT("'"&amp;B260&amp;"'!$H$6")), "")</f>
        <v/>
      </c>
    </row>
    <row r="261" spans="2:4" hidden="1" x14ac:dyDescent="0.35">
      <c r="B261" t="str">
        <f>IF(SiteList!A246="","",SiteList!A246)</f>
        <v/>
      </c>
      <c r="C261" s="67" t="str">
        <f>IF(SiteList!B246="","",SiteList!B246)</f>
        <v/>
      </c>
      <c r="D261" s="75" t="str" cm="1">
        <f t="array" aca="1" ref="D261" ca="1">IFERROR(IF(B261="", "", INDIRECT("'"&amp;B261&amp;"'!$H$6")), "")</f>
        <v/>
      </c>
    </row>
    <row r="262" spans="2:4" hidden="1" x14ac:dyDescent="0.35">
      <c r="B262" t="str">
        <f>IF(SiteList!A247="","",SiteList!A247)</f>
        <v/>
      </c>
      <c r="C262" s="67" t="str">
        <f>IF(SiteList!B247="","",SiteList!B247)</f>
        <v/>
      </c>
      <c r="D262" s="75" t="str" cm="1">
        <f t="array" aca="1" ref="D262" ca="1">IFERROR(IF(B262="", "", INDIRECT("'"&amp;B262&amp;"'!$H$6")), "")</f>
        <v/>
      </c>
    </row>
    <row r="263" spans="2:4" ht="15" thickBot="1" x14ac:dyDescent="0.4">
      <c r="C263" s="69" t="s">
        <v>174</v>
      </c>
      <c r="D263" s="84">
        <f ca="1">SUM(D3:D262)</f>
        <v>0</v>
      </c>
    </row>
  </sheetData>
  <mergeCells count="7">
    <mergeCell ref="C9:D9"/>
    <mergeCell ref="C2:D3"/>
    <mergeCell ref="C4:D4"/>
    <mergeCell ref="C5:D5"/>
    <mergeCell ref="C6:D6"/>
    <mergeCell ref="C7:D7"/>
    <mergeCell ref="C8:D8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7" tint="0.59999389629810485"/>
  </sheetPr>
  <dimension ref="A1:H78"/>
  <sheetViews>
    <sheetView topLeftCell="A4" workbookViewId="0">
      <selection activeCell="B11" sqref="B11"/>
    </sheetView>
  </sheetViews>
  <sheetFormatPr defaultRowHeight="14.5" x14ac:dyDescent="0.35"/>
  <cols>
    <col min="1" max="1" width="6" customWidth="1"/>
    <col min="2" max="2" width="29.1796875" bestFit="1" customWidth="1"/>
    <col min="3" max="3" width="59.453125" customWidth="1"/>
    <col min="4" max="4" width="0" hidden="1" customWidth="1"/>
    <col min="8" max="8" width="38.1796875" customWidth="1"/>
  </cols>
  <sheetData>
    <row r="1" spans="1:3" s="85" customFormat="1" ht="15" thickBot="1" x14ac:dyDescent="0.4"/>
    <row r="2" spans="1:3" ht="39" customHeight="1" thickBot="1" x14ac:dyDescent="0.4">
      <c r="A2" s="146" t="str">
        <f>C15&amp;"-"&amp;C16&amp;"-"&amp;C10</f>
        <v>Prosper Indep School District-140475-2024</v>
      </c>
      <c r="B2" s="266" t="s">
        <v>28599</v>
      </c>
      <c r="C2" s="267"/>
    </row>
    <row r="3" spans="1:3" ht="15" thickBot="1" x14ac:dyDescent="0.4">
      <c r="B3" s="256" t="s">
        <v>28600</v>
      </c>
      <c r="C3" s="257"/>
    </row>
    <row r="4" spans="1:3" x14ac:dyDescent="0.35">
      <c r="B4" s="150" t="s">
        <v>4</v>
      </c>
      <c r="C4" s="151" t="s">
        <v>23067</v>
      </c>
    </row>
    <row r="5" spans="1:3" x14ac:dyDescent="0.35">
      <c r="B5" s="10" t="s">
        <v>5</v>
      </c>
      <c r="C5" s="11" t="s">
        <v>29099</v>
      </c>
    </row>
    <row r="6" spans="1:3" x14ac:dyDescent="0.35">
      <c r="B6" s="10" t="s">
        <v>6</v>
      </c>
      <c r="C6" s="148" t="s">
        <v>23060</v>
      </c>
    </row>
    <row r="7" spans="1:3" x14ac:dyDescent="0.35">
      <c r="B7" s="10" t="s">
        <v>7</v>
      </c>
      <c r="C7" s="12">
        <v>45015</v>
      </c>
    </row>
    <row r="8" spans="1:3" x14ac:dyDescent="0.35">
      <c r="B8" s="8" t="s">
        <v>8</v>
      </c>
      <c r="C8" s="78">
        <f>IF(C7="", "", C7+28)</f>
        <v>45043</v>
      </c>
    </row>
    <row r="9" spans="1:3" x14ac:dyDescent="0.35">
      <c r="B9" s="8" t="s">
        <v>9</v>
      </c>
      <c r="C9" s="13">
        <v>0.625</v>
      </c>
    </row>
    <row r="10" spans="1:3" x14ac:dyDescent="0.35">
      <c r="B10" s="8" t="s">
        <v>10</v>
      </c>
      <c r="C10" s="9">
        <v>2024</v>
      </c>
    </row>
    <row r="11" spans="1:3" x14ac:dyDescent="0.35">
      <c r="B11" s="8" t="s">
        <v>11</v>
      </c>
      <c r="C11" s="19" t="str">
        <f>IF(C4="", "", $C$16&amp;"-"&amp;C10&amp;" "&amp;C5)</f>
        <v>140475-2024 NE+WAP+UPS</v>
      </c>
    </row>
    <row r="12" spans="1:3" x14ac:dyDescent="0.35">
      <c r="B12" s="8" t="s">
        <v>12</v>
      </c>
      <c r="C12" s="152" t="str">
        <f>IF(C11="", "", "CON"&amp;"-"&amp;C11)</f>
        <v>CON-140475-2024 NE+WAP+UPS</v>
      </c>
    </row>
    <row r="13" spans="1:3" s="85" customFormat="1" ht="15" thickBot="1" x14ac:dyDescent="0.4">
      <c r="B13" s="153" t="s">
        <v>23111</v>
      </c>
      <c r="C13" s="154" t="str">
        <f>C15&amp;" "&amp;C16&amp;" C2 "&amp;C10</f>
        <v>Prosper Indep School District 140475 C2 2024</v>
      </c>
    </row>
    <row r="14" spans="1:3" ht="15" thickBot="1" x14ac:dyDescent="0.4">
      <c r="B14" s="256" t="s">
        <v>2</v>
      </c>
      <c r="C14" s="257"/>
    </row>
    <row r="15" spans="1:3" x14ac:dyDescent="0.35">
      <c r="B15" s="10" t="s">
        <v>13</v>
      </c>
      <c r="C15" s="73" t="str">
        <f>_xlfn.IFNA(VLOOKUP($C$16, SiteData!$A2:K13000, 5, FALSE), "")</f>
        <v>Prosper Indep School District</v>
      </c>
    </row>
    <row r="16" spans="1:3" x14ac:dyDescent="0.35">
      <c r="B16" s="8" t="s">
        <v>14</v>
      </c>
      <c r="C16" s="9">
        <v>140475</v>
      </c>
    </row>
    <row r="17" spans="2:3" x14ac:dyDescent="0.35">
      <c r="B17" s="8" t="s">
        <v>15</v>
      </c>
      <c r="C17" s="144" t="str">
        <f>_xlfn.IFNA(VLOOKUP($C$16, DistrictData!$A$1:$G$279, 4, FALSE), "")</f>
        <v>605 E 7th St</v>
      </c>
    </row>
    <row r="18" spans="2:3" x14ac:dyDescent="0.35">
      <c r="B18" s="8" t="s">
        <v>16</v>
      </c>
      <c r="C18" s="144" t="str">
        <f>_xlfn.IFNA(VLOOKUP($C$16, DistrictData!$A$1:$G$1472, 5, FALSE), "")</f>
        <v>Prosper</v>
      </c>
    </row>
    <row r="19" spans="2:3" x14ac:dyDescent="0.35">
      <c r="B19" s="8" t="s">
        <v>17</v>
      </c>
      <c r="C19" s="144" t="str">
        <f>_xlfn.IFNA(VLOOKUP($C$16, DistrictData!$A$1:$G$1472, 6, FALSE), "")</f>
        <v>TX</v>
      </c>
    </row>
    <row r="20" spans="2:3" x14ac:dyDescent="0.35">
      <c r="B20" s="8" t="s">
        <v>19</v>
      </c>
      <c r="C20" s="145">
        <f>_xlfn.IFNA(VLOOKUP($C$16, DistrictData!$A$1:$G$1472, 7, FALSE), "")</f>
        <v>75078</v>
      </c>
    </row>
    <row r="21" spans="2:3" ht="15" thickBot="1" x14ac:dyDescent="0.4">
      <c r="B21" s="14" t="s">
        <v>20</v>
      </c>
      <c r="C21" s="15" t="str">
        <f>IF(C18="", "", CONCATENATE(C18,", ",C19," ",C20))</f>
        <v>Prosper, TX 75078</v>
      </c>
    </row>
    <row r="22" spans="2:3" ht="15" thickBot="1" x14ac:dyDescent="0.4">
      <c r="B22" s="256" t="s">
        <v>21</v>
      </c>
      <c r="C22" s="257"/>
    </row>
    <row r="23" spans="2:3" x14ac:dyDescent="0.35">
      <c r="B23" s="10" t="s">
        <v>22</v>
      </c>
      <c r="C23" s="12"/>
    </row>
    <row r="24" spans="2:3" x14ac:dyDescent="0.35">
      <c r="B24" s="8" t="s">
        <v>23</v>
      </c>
      <c r="C24" s="13"/>
    </row>
    <row r="25" spans="2:3" x14ac:dyDescent="0.35">
      <c r="B25" s="8" t="s">
        <v>24</v>
      </c>
      <c r="C25" s="13"/>
    </row>
    <row r="26" spans="2:3" x14ac:dyDescent="0.35">
      <c r="B26" s="8" t="s">
        <v>16</v>
      </c>
      <c r="C26" s="13"/>
    </row>
    <row r="27" spans="2:3" x14ac:dyDescent="0.35">
      <c r="B27" s="8" t="s">
        <v>17</v>
      </c>
      <c r="C27" s="13"/>
    </row>
    <row r="28" spans="2:3" x14ac:dyDescent="0.35">
      <c r="B28" s="8" t="s">
        <v>19</v>
      </c>
      <c r="C28" s="77"/>
    </row>
    <row r="29" spans="2:3" x14ac:dyDescent="0.35">
      <c r="B29" s="8" t="s">
        <v>20</v>
      </c>
      <c r="C29" s="141" t="str">
        <f>IF(C23="", "",CONCATENATE(C26,", ",C27," ",C28))</f>
        <v/>
      </c>
    </row>
    <row r="30" spans="2:3" s="85" customFormat="1" ht="15" thickBot="1" x14ac:dyDescent="0.4">
      <c r="B30" s="140" t="s">
        <v>24</v>
      </c>
      <c r="C30" s="142" t="str">
        <f>IF(C25="", "", CONCATENATE(C25, ", ", C26, ", ", C27, " ", C28))</f>
        <v/>
      </c>
    </row>
    <row r="31" spans="2:3" ht="15" thickBot="1" x14ac:dyDescent="0.4">
      <c r="B31" s="256" t="s">
        <v>28602</v>
      </c>
      <c r="C31" s="257"/>
    </row>
    <row r="32" spans="2:3" x14ac:dyDescent="0.35">
      <c r="B32" s="8" t="s">
        <v>25</v>
      </c>
      <c r="C32" s="18">
        <f>IF(C7="", "",C7+14)</f>
        <v>45029</v>
      </c>
    </row>
    <row r="33" spans="2:8" s="85" customFormat="1" x14ac:dyDescent="0.35">
      <c r="B33" s="8" t="s">
        <v>23065</v>
      </c>
      <c r="C33" s="12" t="s">
        <v>23117</v>
      </c>
    </row>
    <row r="34" spans="2:8" s="85" customFormat="1" x14ac:dyDescent="0.35">
      <c r="B34" s="8" t="s">
        <v>23118</v>
      </c>
      <c r="C34" s="12" t="s">
        <v>23121</v>
      </c>
    </row>
    <row r="35" spans="2:8" s="85" customFormat="1" x14ac:dyDescent="0.35">
      <c r="B35" s="8" t="s">
        <v>23122</v>
      </c>
      <c r="C35" s="12" t="s">
        <v>23125</v>
      </c>
    </row>
    <row r="36" spans="2:8" x14ac:dyDescent="0.35">
      <c r="B36" s="8" t="s">
        <v>26</v>
      </c>
      <c r="C36" s="16" t="s">
        <v>23068</v>
      </c>
    </row>
    <row r="37" spans="2:8" s="85" customFormat="1" x14ac:dyDescent="0.35">
      <c r="B37" s="14" t="s">
        <v>23119</v>
      </c>
      <c r="C37" s="20" t="s">
        <v>29100</v>
      </c>
    </row>
    <row r="38" spans="2:8" s="85" customFormat="1" x14ac:dyDescent="0.35">
      <c r="B38" s="14" t="s">
        <v>23123</v>
      </c>
      <c r="C38" s="20" t="s">
        <v>21531</v>
      </c>
    </row>
    <row r="39" spans="2:8" x14ac:dyDescent="0.35">
      <c r="B39" s="14" t="s">
        <v>27</v>
      </c>
      <c r="C39" s="20" t="s">
        <v>29101</v>
      </c>
    </row>
    <row r="40" spans="2:8" s="85" customFormat="1" x14ac:dyDescent="0.35">
      <c r="B40" s="14" t="s">
        <v>23120</v>
      </c>
      <c r="C40" s="20"/>
    </row>
    <row r="41" spans="2:8" s="85" customFormat="1" x14ac:dyDescent="0.35">
      <c r="B41" s="14" t="s">
        <v>23124</v>
      </c>
      <c r="C41" s="20"/>
      <c r="H41" s="164"/>
    </row>
    <row r="42" spans="2:8" ht="15" thickBot="1" x14ac:dyDescent="0.4">
      <c r="B42" s="17" t="s">
        <v>29</v>
      </c>
      <c r="C42" s="46"/>
    </row>
    <row r="43" spans="2:8" ht="15" thickBot="1" x14ac:dyDescent="0.4">
      <c r="B43" s="268" t="s">
        <v>28601</v>
      </c>
      <c r="C43" s="269"/>
    </row>
    <row r="44" spans="2:8" x14ac:dyDescent="0.35">
      <c r="B44" s="150" t="s">
        <v>29067</v>
      </c>
      <c r="C44" s="217"/>
      <c r="D44" t="str">
        <f>IF(ISBLANK(C44), "", "("&amp;C44&amp;") "&amp;B44&amp;", ")</f>
        <v/>
      </c>
    </row>
    <row r="45" spans="2:8" x14ac:dyDescent="0.35">
      <c r="B45" s="8" t="s">
        <v>29066</v>
      </c>
      <c r="C45" s="218"/>
      <c r="D45" s="85" t="str">
        <f t="shared" ref="D45:D53" si="0">IF(ISBLANK(C45), "", "("&amp;C45&amp;") "&amp;B45&amp;", ")</f>
        <v/>
      </c>
    </row>
    <row r="46" spans="2:8" x14ac:dyDescent="0.35">
      <c r="B46" s="8" t="s">
        <v>29068</v>
      </c>
      <c r="C46" s="218"/>
      <c r="D46" s="85" t="str">
        <f t="shared" si="0"/>
        <v/>
      </c>
    </row>
    <row r="47" spans="2:8" x14ac:dyDescent="0.35">
      <c r="B47" s="8" t="s">
        <v>29069</v>
      </c>
      <c r="C47" s="218"/>
      <c r="D47" s="85" t="str">
        <f t="shared" si="0"/>
        <v/>
      </c>
    </row>
    <row r="48" spans="2:8" x14ac:dyDescent="0.35">
      <c r="B48" s="8" t="s">
        <v>29070</v>
      </c>
      <c r="C48" s="218"/>
      <c r="D48" s="85" t="str">
        <f t="shared" si="0"/>
        <v/>
      </c>
    </row>
    <row r="49" spans="2:8" x14ac:dyDescent="0.35">
      <c r="B49" s="8" t="s">
        <v>29071</v>
      </c>
      <c r="C49" s="218"/>
      <c r="D49" s="85" t="str">
        <f t="shared" si="0"/>
        <v/>
      </c>
    </row>
    <row r="50" spans="2:8" x14ac:dyDescent="0.35">
      <c r="B50" s="8" t="s">
        <v>29072</v>
      </c>
      <c r="C50" s="218">
        <v>155</v>
      </c>
      <c r="D50" s="85" t="str">
        <f t="shared" si="0"/>
        <v xml:space="preserve">(155) Switche(s), </v>
      </c>
    </row>
    <row r="51" spans="2:8" x14ac:dyDescent="0.35">
      <c r="B51" s="8" t="s">
        <v>29073</v>
      </c>
      <c r="C51" s="218">
        <v>40</v>
      </c>
      <c r="D51" s="85" t="str">
        <f t="shared" si="0"/>
        <v xml:space="preserve">(40) UPS System(s), </v>
      </c>
    </row>
    <row r="52" spans="2:8" x14ac:dyDescent="0.35">
      <c r="B52" s="8" t="s">
        <v>29074</v>
      </c>
      <c r="C52" s="218">
        <v>644</v>
      </c>
      <c r="D52" s="85" t="str">
        <f t="shared" si="0"/>
        <v xml:space="preserve">(644) Wireless Access Point(s), </v>
      </c>
    </row>
    <row r="53" spans="2:8" ht="15" thickBot="1" x14ac:dyDescent="0.4">
      <c r="B53" s="17" t="s">
        <v>29075</v>
      </c>
      <c r="C53" s="219"/>
      <c r="D53" s="85" t="str">
        <f t="shared" si="0"/>
        <v/>
      </c>
    </row>
    <row r="54" spans="2:8" x14ac:dyDescent="0.35">
      <c r="B54" s="150" t="s">
        <v>29076</v>
      </c>
      <c r="C54" s="217" t="s">
        <v>28610</v>
      </c>
      <c r="D54" t="str">
        <f>IF(C55="yes",IF(C54="yes","licensing, ",""),IF(C54="yes","licensing.",""))</f>
        <v xml:space="preserve">licensing, </v>
      </c>
      <c r="H54" s="216"/>
    </row>
    <row r="55" spans="2:8" x14ac:dyDescent="0.35">
      <c r="B55" s="8" t="s">
        <v>29077</v>
      </c>
      <c r="C55" s="218" t="s">
        <v>28610</v>
      </c>
      <c r="D55" s="85" t="str">
        <f>IF(C56="yes",IF(C55="yes","installation, ",""), IF(C55="yes","and installation.",""))</f>
        <v xml:space="preserve">installation, </v>
      </c>
    </row>
    <row r="56" spans="2:8" x14ac:dyDescent="0.35">
      <c r="B56" s="8" t="s">
        <v>29078</v>
      </c>
      <c r="C56" s="218" t="s">
        <v>28610</v>
      </c>
      <c r="D56" s="85" t="str">
        <f>IF(C57="yes",IF(C56="yes","configuration/activation, ",""),IF(C56="yes","and configuration/activation.",""))</f>
        <v xml:space="preserve">configuration/activation, </v>
      </c>
    </row>
    <row r="57" spans="2:8" x14ac:dyDescent="0.35">
      <c r="B57" s="8" t="s">
        <v>29079</v>
      </c>
      <c r="C57" s="218" t="s">
        <v>28610</v>
      </c>
      <c r="D57" s="85" t="str">
        <f>IF(C58="yes",IF(C57="yes","software, ",""),IF(C57="yes","and software.",""))</f>
        <v>and software.</v>
      </c>
    </row>
    <row r="58" spans="2:8" x14ac:dyDescent="0.35">
      <c r="B58" s="8" t="s">
        <v>29080</v>
      </c>
      <c r="C58" s="218" t="s">
        <v>29098</v>
      </c>
      <c r="D58" s="85" t="str">
        <f>IF(C59="yes",IF(C58="yes","project management, ",""),IF(C58="yes","and project management.",""))</f>
        <v/>
      </c>
    </row>
    <row r="59" spans="2:8" ht="15" thickBot="1" x14ac:dyDescent="0.4">
      <c r="B59" s="17" t="s">
        <v>27402</v>
      </c>
      <c r="C59" s="219" t="s">
        <v>29098</v>
      </c>
      <c r="D59" s="85" t="str">
        <f>IF(C60="yes",IF(C59="yes","engineering, ",""),IF(C59="yes","and engineering.",""))</f>
        <v/>
      </c>
    </row>
    <row r="60" spans="2:8" ht="15" thickBot="1" x14ac:dyDescent="0.4"/>
    <row r="61" spans="2:8" s="85" customFormat="1" ht="15" thickBot="1" x14ac:dyDescent="0.4">
      <c r="B61" s="270" t="s">
        <v>29085</v>
      </c>
      <c r="C61" s="271"/>
    </row>
    <row r="62" spans="2:8" ht="101.25" customHeight="1" thickBot="1" x14ac:dyDescent="0.4">
      <c r="B62" s="272" t="str">
        <f>"This Form 470 and associated Request for Quote is for approximately "&amp;$D$44&amp;$D$45&amp;$D$46&amp;$D$47&amp;$D$48&amp;$D$49&amp;$D$50&amp;$D$51&amp;$D$52&amp;$D$53&amp;"along with "&amp;D54&amp;D55&amp;D56&amp;D57&amp;D58&amp;D59&amp;" Vendors must download the attached RFQ and include the completed RFQ document in Excel format. "&amp;"Vendors that do not provide pricing and E-Rate eligibility percentages may be disqualified. Vendors that do not submit their bid before the deadline may be disqualified."</f>
        <v>This Form 470 and associated Request for Quote is for approximately (155) Switche(s), (40) UPS System(s), (644) Wireless Access Point(s), along with licensing, installation, configuration/activation, and software. Vendors must download the attached RFQ and include the completed RFQ document in Excel format. Vendors that do not provide pricing and E-Rate eligibility percentages may be disqualified. Vendors that do not submit their bid before the deadline may be disqualified.</v>
      </c>
      <c r="C62" s="273"/>
    </row>
    <row r="63" spans="2:8" s="85" customFormat="1" ht="18" customHeight="1" x14ac:dyDescent="0.35">
      <c r="B63" s="247"/>
      <c r="C63" s="247"/>
    </row>
    <row r="64" spans="2:8" ht="15" thickBot="1" x14ac:dyDescent="0.4"/>
    <row r="65" spans="2:3" s="85" customFormat="1" ht="15" thickBot="1" x14ac:dyDescent="0.4">
      <c r="B65" s="270" t="s">
        <v>29084</v>
      </c>
      <c r="C65" s="271"/>
    </row>
    <row r="66" spans="2:3" x14ac:dyDescent="0.35">
      <c r="B66" s="220" t="str">
        <f>"Questions regarding the RFQ or Form 470 must be emailed to the following people:"</f>
        <v>Questions regarding the RFQ or Form 470 must be emailed to the following people:</v>
      </c>
      <c r="C66" s="221"/>
    </row>
    <row r="67" spans="2:3" x14ac:dyDescent="0.35">
      <c r="B67" s="222" t="str">
        <f>$C$34&amp;", "&amp;$C$35&amp;", "&amp;$C$36</f>
        <v>Dillon Hartzell, E-Rate Consultant, dhartzell@vstservices.com</v>
      </c>
      <c r="C67" s="223"/>
    </row>
    <row r="68" spans="2:3" x14ac:dyDescent="0.35">
      <c r="B68" s="222" t="str">
        <f>$C$37&amp;", "&amp;$C$38&amp;", "&amp;$C$39</f>
        <v>Curtis Henderson, Technology Department, chenderson@prosper-isd.net</v>
      </c>
      <c r="C68" s="223"/>
    </row>
    <row r="69" spans="2:3" x14ac:dyDescent="0.35">
      <c r="B69" s="222" t="str">
        <f>"Questions must be received by "&amp;$C$33&amp;" on "&amp;TEXT($C$32, "mm/dd/yyyy")&amp;", unless amended by addenda."</f>
        <v>Questions must be received by 3:00PM on 04/13/2023, unless amended by addenda.</v>
      </c>
      <c r="C69" s="223"/>
    </row>
    <row r="70" spans="2:3" x14ac:dyDescent="0.35">
      <c r="B70" s="222"/>
      <c r="C70" s="223"/>
    </row>
    <row r="71" spans="2:3" x14ac:dyDescent="0.35">
      <c r="B71" s="222" t="str">
        <f>"Bids must be submitted via email to the following people:"</f>
        <v>Bids must be submitted via email to the following people:</v>
      </c>
      <c r="C71" s="223"/>
    </row>
    <row r="72" spans="2:3" x14ac:dyDescent="0.35">
      <c r="B72" s="222" t="str">
        <f>$C$34&amp;", "&amp;$C$35&amp;", "&amp;$C$36</f>
        <v>Dillon Hartzell, E-Rate Consultant, dhartzell@vstservices.com</v>
      </c>
      <c r="C72" s="223"/>
    </row>
    <row r="73" spans="2:3" x14ac:dyDescent="0.35">
      <c r="B73" s="222" t="str">
        <f>$C$37&amp;", "&amp;$C$38&amp;", "&amp;$C$39</f>
        <v>Curtis Henderson, Technology Department, chenderson@prosper-isd.net</v>
      </c>
      <c r="C73" s="223"/>
    </row>
    <row r="74" spans="2:3" x14ac:dyDescent="0.35">
      <c r="B74" s="222" t="str">
        <f>"Bids must be received by "&amp;$C$9&amp;" on "&amp;TEXT($C$8, "mm/dd/yyyy")&amp;", unless amended by addenda."</f>
        <v>Bids must be received by 0.625 on 04/27/2023, unless amended by addenda.</v>
      </c>
      <c r="C74" s="223"/>
    </row>
    <row r="75" spans="2:3" x14ac:dyDescent="0.35">
      <c r="B75" s="222"/>
      <c r="C75" s="223"/>
    </row>
    <row r="76" spans="2:3" ht="28.5" customHeight="1" x14ac:dyDescent="0.35">
      <c r="B76" s="274" t="s">
        <v>29082</v>
      </c>
      <c r="C76" s="275"/>
    </row>
    <row r="77" spans="2:3" ht="33.75" customHeight="1" x14ac:dyDescent="0.35">
      <c r="B77" s="274" t="s">
        <v>29081</v>
      </c>
      <c r="C77" s="275"/>
    </row>
    <row r="78" spans="2:3" ht="32.25" customHeight="1" thickBot="1" x14ac:dyDescent="0.4">
      <c r="B78" s="276" t="s">
        <v>29083</v>
      </c>
      <c r="C78" s="277"/>
    </row>
  </sheetData>
  <mergeCells count="12">
    <mergeCell ref="B61:C61"/>
    <mergeCell ref="B62:C62"/>
    <mergeCell ref="B76:C76"/>
    <mergeCell ref="B77:C77"/>
    <mergeCell ref="B78:C78"/>
    <mergeCell ref="B65:C65"/>
    <mergeCell ref="B2:C2"/>
    <mergeCell ref="B43:C43"/>
    <mergeCell ref="B3:C3"/>
    <mergeCell ref="B14:C14"/>
    <mergeCell ref="B22:C22"/>
    <mergeCell ref="B31:C31"/>
  </mergeCells>
  <dataValidations count="2">
    <dataValidation type="list" allowBlank="1" showInputMessage="1" showErrorMessage="1" sqref="C5">
      <formula1>"NE, WAP, UPS, NE+WAP, NE+UPS, NE+WAP+UPS, RO, FW, CAB, BM"</formula1>
    </dataValidation>
    <dataValidation type="list" allowBlank="1" showInputMessage="1" showErrorMessage="1" sqref="C4">
      <formula1>"RFP, RFQ, RFCSP"</formula1>
    </dataValidation>
  </dataValidations>
  <hyperlinks>
    <hyperlink ref="C36" r:id="rId1"/>
    <hyperlink ref="C39" r:id="rId2"/>
  </hyperlinks>
  <pageMargins left="0.7" right="0.7" top="0.75" bottom="0.75" header="0.3" footer="0.3"/>
  <pageSetup orientation="portrait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4" tint="0.39997558519241921"/>
  </sheetPr>
  <dimension ref="B1:L45"/>
  <sheetViews>
    <sheetView zoomScale="86" zoomScaleNormal="86" workbookViewId="0">
      <selection activeCell="K18" sqref="K18"/>
    </sheetView>
  </sheetViews>
  <sheetFormatPr defaultRowHeight="14.5" x14ac:dyDescent="0.35"/>
  <cols>
    <col min="2" max="2" width="9.1796875" customWidth="1"/>
    <col min="3" max="3" width="10.81640625" customWidth="1"/>
    <col min="4" max="4" width="23.81640625" customWidth="1"/>
    <col min="8" max="8" width="14.54296875" customWidth="1"/>
  </cols>
  <sheetData>
    <row r="1" spans="2:12" ht="15" thickBot="1" x14ac:dyDescent="0.4"/>
    <row r="2" spans="2:12" x14ac:dyDescent="0.35">
      <c r="B2" s="279" t="s">
        <v>30</v>
      </c>
      <c r="C2" s="280"/>
      <c r="D2" s="280"/>
      <c r="E2" s="280"/>
      <c r="F2" s="280"/>
      <c r="G2" s="280"/>
      <c r="H2" s="280"/>
      <c r="I2" s="281"/>
    </row>
    <row r="3" spans="2:12" x14ac:dyDescent="0.35">
      <c r="B3" s="50"/>
      <c r="C3" s="51"/>
      <c r="D3" s="51"/>
      <c r="E3" s="51"/>
      <c r="F3" s="51"/>
      <c r="G3" s="51"/>
      <c r="H3" s="51"/>
      <c r="I3" s="52"/>
    </row>
    <row r="4" spans="2:12" x14ac:dyDescent="0.35">
      <c r="B4" s="50"/>
      <c r="C4" s="53" t="s">
        <v>31</v>
      </c>
      <c r="D4" s="278"/>
      <c r="E4" s="278"/>
      <c r="F4" s="278"/>
      <c r="G4" s="278"/>
      <c r="H4" s="278"/>
      <c r="I4" s="52"/>
    </row>
    <row r="5" spans="2:12" x14ac:dyDescent="0.35">
      <c r="B5" s="50"/>
      <c r="C5" s="51"/>
      <c r="D5" s="54"/>
      <c r="E5" s="54"/>
      <c r="F5" s="54"/>
      <c r="G5" s="54"/>
      <c r="H5" s="54"/>
      <c r="I5" s="52"/>
    </row>
    <row r="6" spans="2:12" x14ac:dyDescent="0.35">
      <c r="B6" s="50"/>
      <c r="C6" s="53" t="s">
        <v>15</v>
      </c>
      <c r="D6" s="278"/>
      <c r="E6" s="278"/>
      <c r="F6" s="278"/>
      <c r="G6" s="278"/>
      <c r="H6" s="278"/>
      <c r="I6" s="52"/>
    </row>
    <row r="7" spans="2:12" x14ac:dyDescent="0.35">
      <c r="B7" s="50"/>
      <c r="C7" s="51"/>
      <c r="D7" s="54"/>
      <c r="E7" s="54"/>
      <c r="F7" s="54"/>
      <c r="G7" s="54"/>
      <c r="H7" s="54"/>
      <c r="I7" s="52"/>
    </row>
    <row r="8" spans="2:12" x14ac:dyDescent="0.35">
      <c r="B8" s="50"/>
      <c r="C8" s="53" t="s">
        <v>16</v>
      </c>
      <c r="D8" s="48"/>
      <c r="E8" s="53" t="s">
        <v>17</v>
      </c>
      <c r="F8" s="48"/>
      <c r="G8" s="53" t="s">
        <v>32</v>
      </c>
      <c r="H8" s="48"/>
      <c r="I8" s="52"/>
    </row>
    <row r="9" spans="2:12" x14ac:dyDescent="0.35">
      <c r="B9" s="50"/>
      <c r="C9" s="53"/>
      <c r="D9" s="54"/>
      <c r="E9" s="54"/>
      <c r="F9" s="54"/>
      <c r="G9" s="54"/>
      <c r="H9" s="54"/>
      <c r="I9" s="52"/>
    </row>
    <row r="10" spans="2:12" x14ac:dyDescent="0.35">
      <c r="B10" s="50"/>
      <c r="C10" s="53" t="s">
        <v>33</v>
      </c>
      <c r="D10" s="48"/>
      <c r="E10" s="54"/>
      <c r="F10" s="53" t="s">
        <v>34</v>
      </c>
      <c r="G10" s="282"/>
      <c r="H10" s="282"/>
      <c r="I10" s="52"/>
    </row>
    <row r="11" spans="2:12" x14ac:dyDescent="0.35">
      <c r="B11" s="50"/>
      <c r="C11" s="53"/>
      <c r="D11" s="51"/>
      <c r="E11" s="51"/>
      <c r="F11" s="51"/>
      <c r="G11" s="51"/>
      <c r="H11" s="51"/>
      <c r="I11" s="52"/>
    </row>
    <row r="12" spans="2:12" x14ac:dyDescent="0.35">
      <c r="B12" s="138"/>
      <c r="C12" s="54" t="s">
        <v>23064</v>
      </c>
      <c r="D12" s="51"/>
      <c r="E12" s="51"/>
      <c r="G12" s="79"/>
      <c r="H12" s="51"/>
      <c r="I12" s="52"/>
    </row>
    <row r="13" spans="2:12" x14ac:dyDescent="0.35">
      <c r="B13" s="50"/>
      <c r="C13" s="53"/>
      <c r="D13" s="51"/>
      <c r="E13" s="51"/>
      <c r="F13" s="51"/>
      <c r="G13" s="51"/>
      <c r="H13" s="51"/>
      <c r="I13" s="52"/>
    </row>
    <row r="14" spans="2:12" x14ac:dyDescent="0.35">
      <c r="B14" s="283" t="s">
        <v>35</v>
      </c>
      <c r="C14" s="284"/>
      <c r="D14" s="284"/>
      <c r="E14" s="284"/>
      <c r="F14" s="284"/>
      <c r="G14" s="284"/>
      <c r="H14" s="284"/>
      <c r="I14" s="285"/>
    </row>
    <row r="15" spans="2:12" x14ac:dyDescent="0.35">
      <c r="B15" s="50"/>
      <c r="C15" s="53"/>
      <c r="D15" s="51"/>
      <c r="E15" s="51"/>
      <c r="F15" s="51"/>
      <c r="G15" s="51"/>
      <c r="H15" s="51"/>
      <c r="I15" s="52"/>
      <c r="L15" s="139"/>
    </row>
    <row r="16" spans="2:12" x14ac:dyDescent="0.35">
      <c r="B16" s="50"/>
      <c r="C16" s="53" t="s">
        <v>36</v>
      </c>
      <c r="D16" s="48"/>
      <c r="E16" s="53" t="s">
        <v>37</v>
      </c>
      <c r="F16" s="278"/>
      <c r="G16" s="278"/>
      <c r="H16" s="278"/>
      <c r="I16" s="52"/>
    </row>
    <row r="17" spans="2:9" x14ac:dyDescent="0.35">
      <c r="B17" s="50"/>
      <c r="C17" s="53"/>
      <c r="D17" s="54"/>
      <c r="E17" s="51"/>
      <c r="F17" s="54"/>
      <c r="G17" s="54"/>
      <c r="H17" s="54"/>
      <c r="I17" s="52"/>
    </row>
    <row r="18" spans="2:9" x14ac:dyDescent="0.35">
      <c r="B18" s="50"/>
      <c r="C18" s="53" t="s">
        <v>38</v>
      </c>
      <c r="D18" s="49"/>
      <c r="E18" s="53" t="s">
        <v>39</v>
      </c>
      <c r="F18" s="278"/>
      <c r="G18" s="278"/>
      <c r="H18" s="278"/>
      <c r="I18" s="52"/>
    </row>
    <row r="19" spans="2:9" x14ac:dyDescent="0.35">
      <c r="B19" s="50"/>
      <c r="C19" s="53"/>
      <c r="D19" s="54"/>
      <c r="E19" s="51"/>
      <c r="F19" s="54"/>
      <c r="G19" s="54"/>
      <c r="H19" s="54"/>
      <c r="I19" s="52"/>
    </row>
    <row r="20" spans="2:9" x14ac:dyDescent="0.35">
      <c r="B20" s="50"/>
      <c r="C20" s="53" t="s">
        <v>16</v>
      </c>
      <c r="D20" s="48"/>
      <c r="E20" s="53" t="s">
        <v>17</v>
      </c>
      <c r="F20" s="48"/>
      <c r="G20" s="53" t="s">
        <v>32</v>
      </c>
      <c r="H20" s="48"/>
      <c r="I20" s="52"/>
    </row>
    <row r="21" spans="2:9" x14ac:dyDescent="0.35">
      <c r="B21" s="50"/>
      <c r="C21" s="53"/>
      <c r="D21" s="51"/>
      <c r="E21" s="51"/>
      <c r="F21" s="51"/>
      <c r="G21" s="51"/>
      <c r="H21" s="51"/>
      <c r="I21" s="52"/>
    </row>
    <row r="22" spans="2:9" x14ac:dyDescent="0.35">
      <c r="B22" s="50"/>
      <c r="C22" s="51"/>
      <c r="D22" s="51"/>
      <c r="E22" s="51"/>
      <c r="F22" s="51"/>
      <c r="G22" s="51"/>
      <c r="H22" s="51"/>
      <c r="I22" s="52"/>
    </row>
    <row r="23" spans="2:9" x14ac:dyDescent="0.35">
      <c r="B23" s="283" t="s">
        <v>40</v>
      </c>
      <c r="C23" s="284"/>
      <c r="D23" s="284"/>
      <c r="E23" s="284"/>
      <c r="F23" s="284"/>
      <c r="G23" s="284"/>
      <c r="H23" s="284"/>
      <c r="I23" s="285"/>
    </row>
    <row r="24" spans="2:9" x14ac:dyDescent="0.35">
      <c r="B24" s="50"/>
      <c r="C24" s="53"/>
      <c r="D24" s="51"/>
      <c r="E24" s="51"/>
      <c r="F24" s="51"/>
      <c r="G24" s="51"/>
      <c r="H24" s="51"/>
      <c r="I24" s="52"/>
    </row>
    <row r="25" spans="2:9" x14ac:dyDescent="0.35">
      <c r="B25" s="50"/>
      <c r="C25" s="286" t="s">
        <v>23059</v>
      </c>
      <c r="D25" s="286"/>
      <c r="E25" s="286"/>
      <c r="F25" s="286"/>
      <c r="G25" s="286"/>
      <c r="H25" s="286"/>
      <c r="I25" s="52"/>
    </row>
    <row r="26" spans="2:9" x14ac:dyDescent="0.35">
      <c r="B26" s="50"/>
      <c r="C26" s="286"/>
      <c r="D26" s="286"/>
      <c r="E26" s="286"/>
      <c r="F26" s="286"/>
      <c r="G26" s="286"/>
      <c r="H26" s="286"/>
      <c r="I26" s="52"/>
    </row>
    <row r="27" spans="2:9" x14ac:dyDescent="0.35">
      <c r="B27" s="50"/>
      <c r="C27" s="53"/>
      <c r="D27" s="51"/>
      <c r="E27" s="51"/>
      <c r="F27" s="51"/>
      <c r="G27" s="51"/>
      <c r="H27" s="51"/>
      <c r="I27" s="52"/>
    </row>
    <row r="28" spans="2:9" ht="15" thickBot="1" x14ac:dyDescent="0.4">
      <c r="B28" s="50"/>
      <c r="C28" s="287" t="s">
        <v>41</v>
      </c>
      <c r="D28" s="287"/>
      <c r="E28" s="287" t="s">
        <v>42</v>
      </c>
      <c r="F28" s="287"/>
      <c r="G28" s="287" t="s">
        <v>43</v>
      </c>
      <c r="H28" s="287"/>
      <c r="I28" s="52"/>
    </row>
    <row r="29" spans="2:9" x14ac:dyDescent="0.35">
      <c r="B29" s="50"/>
      <c r="C29" s="288"/>
      <c r="D29" s="289"/>
      <c r="E29" s="289"/>
      <c r="F29" s="289"/>
      <c r="G29" s="290"/>
      <c r="H29" s="291"/>
      <c r="I29" s="52"/>
    </row>
    <row r="30" spans="2:9" x14ac:dyDescent="0.35">
      <c r="B30" s="50"/>
      <c r="C30" s="292"/>
      <c r="D30" s="293"/>
      <c r="E30" s="293"/>
      <c r="F30" s="293"/>
      <c r="G30" s="290"/>
      <c r="H30" s="291"/>
      <c r="I30" s="52"/>
    </row>
    <row r="31" spans="2:9" x14ac:dyDescent="0.35">
      <c r="B31" s="50"/>
      <c r="C31" s="292"/>
      <c r="D31" s="293"/>
      <c r="E31" s="293"/>
      <c r="F31" s="293"/>
      <c r="G31" s="290"/>
      <c r="H31" s="291"/>
      <c r="I31" s="52"/>
    </row>
    <row r="32" spans="2:9" x14ac:dyDescent="0.35">
      <c r="B32" s="50"/>
      <c r="C32" s="292"/>
      <c r="D32" s="293"/>
      <c r="E32" s="293"/>
      <c r="F32" s="293"/>
      <c r="G32" s="290"/>
      <c r="H32" s="291"/>
      <c r="I32" s="52"/>
    </row>
    <row r="33" spans="2:9" x14ac:dyDescent="0.35">
      <c r="B33" s="50"/>
      <c r="C33" s="292"/>
      <c r="D33" s="293"/>
      <c r="E33" s="293"/>
      <c r="F33" s="293"/>
      <c r="G33" s="290"/>
      <c r="H33" s="291"/>
      <c r="I33" s="52"/>
    </row>
    <row r="34" spans="2:9" x14ac:dyDescent="0.35">
      <c r="B34" s="50"/>
      <c r="C34" s="292"/>
      <c r="D34" s="293"/>
      <c r="E34" s="293"/>
      <c r="F34" s="293"/>
      <c r="G34" s="290"/>
      <c r="H34" s="291"/>
      <c r="I34" s="52"/>
    </row>
    <row r="35" spans="2:9" x14ac:dyDescent="0.35">
      <c r="B35" s="50"/>
      <c r="C35" s="292"/>
      <c r="D35" s="293"/>
      <c r="E35" s="293"/>
      <c r="F35" s="293"/>
      <c r="G35" s="290"/>
      <c r="H35" s="291"/>
      <c r="I35" s="52"/>
    </row>
    <row r="36" spans="2:9" x14ac:dyDescent="0.35">
      <c r="B36" s="50"/>
      <c r="C36" s="292"/>
      <c r="D36" s="293"/>
      <c r="E36" s="293"/>
      <c r="F36" s="293"/>
      <c r="G36" s="290"/>
      <c r="H36" s="291"/>
      <c r="I36" s="52"/>
    </row>
    <row r="37" spans="2:9" x14ac:dyDescent="0.35">
      <c r="B37" s="50"/>
      <c r="C37" s="292"/>
      <c r="D37" s="293"/>
      <c r="E37" s="293"/>
      <c r="F37" s="293"/>
      <c r="G37" s="290"/>
      <c r="H37" s="291"/>
      <c r="I37" s="52"/>
    </row>
    <row r="38" spans="2:9" ht="15" thickBot="1" x14ac:dyDescent="0.4">
      <c r="B38" s="50"/>
      <c r="C38" s="298"/>
      <c r="D38" s="299"/>
      <c r="E38" s="299"/>
      <c r="F38" s="299"/>
      <c r="G38" s="300"/>
      <c r="H38" s="301"/>
      <c r="I38" s="52"/>
    </row>
    <row r="39" spans="2:9" x14ac:dyDescent="0.35">
      <c r="B39" s="50"/>
      <c r="C39" s="51"/>
      <c r="D39" s="51"/>
      <c r="E39" s="51"/>
      <c r="F39" s="51"/>
      <c r="G39" s="51"/>
      <c r="H39" s="51"/>
      <c r="I39" s="52"/>
    </row>
    <row r="40" spans="2:9" x14ac:dyDescent="0.35">
      <c r="B40" s="50"/>
      <c r="C40" s="51"/>
      <c r="D40" s="51"/>
      <c r="E40" s="51"/>
      <c r="F40" s="51"/>
      <c r="G40" s="51"/>
      <c r="H40" s="51"/>
      <c r="I40" s="52"/>
    </row>
    <row r="41" spans="2:9" x14ac:dyDescent="0.35">
      <c r="B41" s="50"/>
      <c r="C41" s="294"/>
      <c r="D41" s="294"/>
      <c r="E41" s="294"/>
      <c r="F41" s="51"/>
      <c r="G41" s="296"/>
      <c r="H41" s="296"/>
      <c r="I41" s="52"/>
    </row>
    <row r="42" spans="2:9" x14ac:dyDescent="0.35">
      <c r="B42" s="50"/>
      <c r="C42" s="295"/>
      <c r="D42" s="295"/>
      <c r="E42" s="295"/>
      <c r="F42" s="51"/>
      <c r="G42" s="282"/>
      <c r="H42" s="282"/>
      <c r="I42" s="52"/>
    </row>
    <row r="43" spans="2:9" x14ac:dyDescent="0.35">
      <c r="B43" s="50"/>
      <c r="C43" s="297" t="s">
        <v>44</v>
      </c>
      <c r="D43" s="297"/>
      <c r="E43" s="297"/>
      <c r="F43" s="51"/>
      <c r="G43" s="297" t="s">
        <v>45</v>
      </c>
      <c r="H43" s="297"/>
      <c r="I43" s="52"/>
    </row>
    <row r="44" spans="2:9" x14ac:dyDescent="0.35">
      <c r="B44" s="50"/>
      <c r="C44" s="51"/>
      <c r="D44" s="51"/>
      <c r="E44" s="51"/>
      <c r="F44" s="51"/>
      <c r="G44" s="51"/>
      <c r="H44" s="51"/>
      <c r="I44" s="52"/>
    </row>
    <row r="45" spans="2:9" ht="15" thickBot="1" x14ac:dyDescent="0.4">
      <c r="B45" s="55"/>
      <c r="C45" s="56"/>
      <c r="D45" s="56"/>
      <c r="E45" s="56"/>
      <c r="F45" s="56"/>
      <c r="G45" s="56"/>
      <c r="H45" s="56"/>
      <c r="I45" s="57"/>
    </row>
  </sheetData>
  <mergeCells count="46">
    <mergeCell ref="C41:E42"/>
    <mergeCell ref="G41:H42"/>
    <mergeCell ref="C43:E43"/>
    <mergeCell ref="G43:H43"/>
    <mergeCell ref="C37:D37"/>
    <mergeCell ref="E37:F37"/>
    <mergeCell ref="G37:H37"/>
    <mergeCell ref="C38:D38"/>
    <mergeCell ref="E38:F38"/>
    <mergeCell ref="G38:H38"/>
    <mergeCell ref="C35:D35"/>
    <mergeCell ref="E35:F35"/>
    <mergeCell ref="G35:H35"/>
    <mergeCell ref="C36:D36"/>
    <mergeCell ref="E36:F36"/>
    <mergeCell ref="G36:H36"/>
    <mergeCell ref="C33:D33"/>
    <mergeCell ref="E33:F33"/>
    <mergeCell ref="G33:H33"/>
    <mergeCell ref="C34:D34"/>
    <mergeCell ref="E34:F34"/>
    <mergeCell ref="G34:H34"/>
    <mergeCell ref="C31:D31"/>
    <mergeCell ref="E31:F31"/>
    <mergeCell ref="G31:H31"/>
    <mergeCell ref="C32:D32"/>
    <mergeCell ref="E32:F32"/>
    <mergeCell ref="G32:H32"/>
    <mergeCell ref="C29:D29"/>
    <mergeCell ref="E29:F29"/>
    <mergeCell ref="G29:H29"/>
    <mergeCell ref="C30:D30"/>
    <mergeCell ref="E30:F30"/>
    <mergeCell ref="G30:H30"/>
    <mergeCell ref="F18:H18"/>
    <mergeCell ref="B23:I23"/>
    <mergeCell ref="C25:H26"/>
    <mergeCell ref="C28:D28"/>
    <mergeCell ref="E28:F28"/>
    <mergeCell ref="G28:H28"/>
    <mergeCell ref="F16:H16"/>
    <mergeCell ref="B2:I2"/>
    <mergeCell ref="D4:H4"/>
    <mergeCell ref="D6:H6"/>
    <mergeCell ref="G10:H10"/>
    <mergeCell ref="B14:I14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theme="4" tint="0.39997558519241921"/>
  </sheetPr>
  <dimension ref="A1"/>
  <sheetViews>
    <sheetView workbookViewId="0">
      <selection activeCell="E37" sqref="E37"/>
    </sheetView>
  </sheetViews>
  <sheetFormatPr defaultRowHeight="14.5" x14ac:dyDescent="0.3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tabColor rgb="FF92D050"/>
  </sheetPr>
  <dimension ref="A1:J110"/>
  <sheetViews>
    <sheetView zoomScaleNormal="100" workbookViewId="0">
      <selection activeCell="H17" sqref="H17"/>
    </sheetView>
  </sheetViews>
  <sheetFormatPr defaultColWidth="9.1796875" defaultRowHeight="14.5" x14ac:dyDescent="0.35"/>
  <cols>
    <col min="1" max="1" width="9.1796875" style="85"/>
    <col min="2" max="2" width="24" style="85" customWidth="1"/>
    <col min="3" max="3" width="26.26953125" style="85" bestFit="1" customWidth="1"/>
    <col min="4" max="4" width="83.1796875" style="85" bestFit="1" customWidth="1"/>
    <col min="5" max="5" width="8.26953125" style="85" customWidth="1"/>
    <col min="6" max="6" width="11.81640625" style="85" customWidth="1"/>
    <col min="7" max="7" width="11.81640625" style="85" hidden="1" customWidth="1"/>
    <col min="8" max="8" width="12.7265625" style="85" customWidth="1"/>
    <col min="9" max="9" width="12" style="85" customWidth="1"/>
    <col min="10" max="16384" width="9.1796875" style="85"/>
  </cols>
  <sheetData>
    <row r="1" spans="1:10" ht="5.25" customHeight="1" thickBot="1" x14ac:dyDescent="0.4"/>
    <row r="2" spans="1:10" ht="15.5" x14ac:dyDescent="0.35">
      <c r="A2" s="98"/>
      <c r="B2" s="258"/>
      <c r="C2" s="304"/>
      <c r="D2" s="304"/>
      <c r="E2" s="304"/>
      <c r="F2" s="304"/>
      <c r="G2" s="304"/>
      <c r="H2" s="304"/>
      <c r="I2" s="259"/>
      <c r="J2" s="98"/>
    </row>
    <row r="3" spans="1:10" ht="15" customHeight="1" x14ac:dyDescent="0.35">
      <c r="A3" s="98"/>
      <c r="B3" s="260" t="e">
        <f>"Billed Entity Number: "&amp;VLOOKUP(B2, SiteList!A1:F200, 6, FALSE)</f>
        <v>#N/A</v>
      </c>
      <c r="C3" s="320"/>
      <c r="D3" s="320"/>
      <c r="E3" s="320"/>
      <c r="F3" s="320"/>
      <c r="G3" s="320"/>
      <c r="H3" s="320"/>
      <c r="I3" s="261"/>
      <c r="J3" s="98"/>
    </row>
    <row r="4" spans="1:10" ht="15" customHeight="1" x14ac:dyDescent="0.35">
      <c r="A4" s="99"/>
      <c r="B4" s="305" t="e">
        <f>VLOOKUP($B$2, SiteList!$A$2:$L$250, 8, FALSE)</f>
        <v>#N/A</v>
      </c>
      <c r="C4" s="306"/>
      <c r="D4" s="306"/>
      <c r="E4" s="306"/>
      <c r="F4" s="306"/>
      <c r="G4" s="306"/>
      <c r="H4" s="306"/>
      <c r="I4" s="307"/>
      <c r="J4" s="99"/>
    </row>
    <row r="5" spans="1:10" ht="15" customHeight="1" x14ac:dyDescent="0.35">
      <c r="A5" s="99"/>
      <c r="B5" s="305" t="e">
        <f>VLOOKUP($B$2, SiteList!$A$1:$L$250, 12, FALSE)</f>
        <v>#N/A</v>
      </c>
      <c r="C5" s="306"/>
      <c r="D5" s="306"/>
      <c r="E5" s="306"/>
      <c r="F5" s="306"/>
      <c r="G5" s="306"/>
      <c r="H5" s="306"/>
      <c r="I5" s="307"/>
      <c r="J5" s="99"/>
    </row>
    <row r="6" spans="1:10" ht="25.5" customHeight="1" thickBot="1" x14ac:dyDescent="0.4">
      <c r="A6" s="98"/>
      <c r="B6" s="308" t="s">
        <v>23050</v>
      </c>
      <c r="C6" s="309"/>
      <c r="D6" s="309"/>
      <c r="E6" s="309"/>
      <c r="F6" s="309"/>
      <c r="G6" s="309"/>
      <c r="H6" s="309"/>
      <c r="I6" s="310"/>
      <c r="J6" s="86"/>
    </row>
    <row r="7" spans="1:10" ht="15" customHeight="1" thickBot="1" x14ac:dyDescent="0.4">
      <c r="A7" s="86"/>
      <c r="B7" s="316" t="s">
        <v>23061</v>
      </c>
      <c r="C7" s="316" t="s">
        <v>23062</v>
      </c>
      <c r="D7" s="311" t="s">
        <v>23051</v>
      </c>
      <c r="E7" s="313" t="s">
        <v>62</v>
      </c>
      <c r="F7" s="314"/>
      <c r="G7" s="149"/>
      <c r="H7" s="314">
        <f>SUM(H9:H150)</f>
        <v>0</v>
      </c>
      <c r="I7" s="315"/>
      <c r="J7" s="86"/>
    </row>
    <row r="8" spans="1:10" ht="15" customHeight="1" thickBot="1" x14ac:dyDescent="0.4">
      <c r="A8" s="86"/>
      <c r="B8" s="317"/>
      <c r="C8" s="317"/>
      <c r="D8" s="312"/>
      <c r="E8" s="132" t="s">
        <v>55</v>
      </c>
      <c r="F8" s="132" t="s">
        <v>56</v>
      </c>
      <c r="G8" s="132"/>
      <c r="H8" s="132" t="s">
        <v>57</v>
      </c>
      <c r="I8" s="133" t="s">
        <v>23063</v>
      </c>
      <c r="J8" s="86"/>
    </row>
    <row r="9" spans="1:10" ht="15" customHeight="1" x14ac:dyDescent="0.35">
      <c r="A9" s="86"/>
      <c r="B9" s="128"/>
      <c r="C9" s="95"/>
      <c r="D9" s="129"/>
      <c r="E9" s="130"/>
      <c r="F9" s="134"/>
      <c r="G9" s="134">
        <f>ROUNDUP(F9, 2)</f>
        <v>0</v>
      </c>
      <c r="H9" s="135" t="str">
        <f>IF(E9="", "", $E9*$G9)</f>
        <v/>
      </c>
      <c r="I9" s="131"/>
      <c r="J9" s="86"/>
    </row>
    <row r="10" spans="1:10" ht="15" customHeight="1" x14ac:dyDescent="0.35">
      <c r="A10" s="86"/>
      <c r="B10" s="100"/>
      <c r="C10" s="119"/>
      <c r="D10" s="87"/>
      <c r="E10" s="88"/>
      <c r="F10" s="122"/>
      <c r="G10" s="122">
        <f t="shared" ref="G10:G73" si="0">ROUNDUP(F10, 2)</f>
        <v>0</v>
      </c>
      <c r="H10" s="107" t="str">
        <f t="shared" ref="H10:H54" si="1">IF(E10="", "", $E10*$G10)</f>
        <v/>
      </c>
      <c r="I10" s="125"/>
      <c r="J10" s="86"/>
    </row>
    <row r="11" spans="1:10" ht="15" customHeight="1" x14ac:dyDescent="0.35">
      <c r="A11" s="86"/>
      <c r="B11" s="100"/>
      <c r="C11" s="119"/>
      <c r="D11" s="87"/>
      <c r="E11" s="88"/>
      <c r="F11" s="122"/>
      <c r="G11" s="122">
        <f t="shared" si="0"/>
        <v>0</v>
      </c>
      <c r="H11" s="107" t="str">
        <f t="shared" si="1"/>
        <v/>
      </c>
      <c r="I11" s="125"/>
      <c r="J11" s="86"/>
    </row>
    <row r="12" spans="1:10" x14ac:dyDescent="0.35">
      <c r="A12" s="86"/>
      <c r="B12" s="100"/>
      <c r="C12" s="119"/>
      <c r="D12" s="87"/>
      <c r="E12" s="88"/>
      <c r="F12" s="122"/>
      <c r="G12" s="122">
        <f t="shared" si="0"/>
        <v>0</v>
      </c>
      <c r="H12" s="107" t="str">
        <f t="shared" si="1"/>
        <v/>
      </c>
      <c r="I12" s="125"/>
      <c r="J12" s="86"/>
    </row>
    <row r="13" spans="1:10" x14ac:dyDescent="0.35">
      <c r="A13" s="86"/>
      <c r="B13" s="100"/>
      <c r="C13" s="119"/>
      <c r="D13" s="87"/>
      <c r="E13" s="88"/>
      <c r="F13" s="122"/>
      <c r="G13" s="122">
        <f t="shared" si="0"/>
        <v>0</v>
      </c>
      <c r="H13" s="107" t="str">
        <f t="shared" si="1"/>
        <v/>
      </c>
      <c r="I13" s="125"/>
      <c r="J13" s="86"/>
    </row>
    <row r="14" spans="1:10" x14ac:dyDescent="0.35">
      <c r="A14" s="86"/>
      <c r="B14" s="100"/>
      <c r="C14" s="119"/>
      <c r="D14" s="87"/>
      <c r="E14" s="88"/>
      <c r="F14" s="122"/>
      <c r="G14" s="122">
        <f t="shared" si="0"/>
        <v>0</v>
      </c>
      <c r="H14" s="107" t="str">
        <f t="shared" si="1"/>
        <v/>
      </c>
      <c r="I14" s="125"/>
      <c r="J14" s="86"/>
    </row>
    <row r="15" spans="1:10" x14ac:dyDescent="0.35">
      <c r="A15" s="86"/>
      <c r="B15" s="100"/>
      <c r="C15" s="119"/>
      <c r="D15" s="87"/>
      <c r="E15" s="88"/>
      <c r="F15" s="122"/>
      <c r="G15" s="122">
        <f t="shared" si="0"/>
        <v>0</v>
      </c>
      <c r="H15" s="107" t="str">
        <f t="shared" si="1"/>
        <v/>
      </c>
      <c r="I15" s="125"/>
      <c r="J15" s="86"/>
    </row>
    <row r="16" spans="1:10" x14ac:dyDescent="0.35">
      <c r="A16" s="86"/>
      <c r="B16" s="100"/>
      <c r="C16" s="119"/>
      <c r="D16" s="87"/>
      <c r="E16" s="88"/>
      <c r="F16" s="122"/>
      <c r="G16" s="122">
        <f t="shared" si="0"/>
        <v>0</v>
      </c>
      <c r="H16" s="107" t="str">
        <f t="shared" si="1"/>
        <v/>
      </c>
      <c r="I16" s="125"/>
      <c r="J16" s="86"/>
    </row>
    <row r="17" spans="1:10" x14ac:dyDescent="0.35">
      <c r="A17" s="86"/>
      <c r="B17" s="100"/>
      <c r="C17" s="119"/>
      <c r="D17" s="87"/>
      <c r="E17" s="89"/>
      <c r="F17" s="122"/>
      <c r="G17" s="122">
        <f t="shared" si="0"/>
        <v>0</v>
      </c>
      <c r="H17" s="107" t="str">
        <f t="shared" si="1"/>
        <v/>
      </c>
      <c r="I17" s="125"/>
      <c r="J17" s="86"/>
    </row>
    <row r="18" spans="1:10" x14ac:dyDescent="0.35">
      <c r="A18" s="86"/>
      <c r="B18" s="100"/>
      <c r="C18" s="119"/>
      <c r="D18" s="90"/>
      <c r="E18" s="89"/>
      <c r="F18" s="122"/>
      <c r="G18" s="122">
        <f t="shared" si="0"/>
        <v>0</v>
      </c>
      <c r="H18" s="107" t="str">
        <f t="shared" si="1"/>
        <v/>
      </c>
      <c r="I18" s="125"/>
      <c r="J18" s="86"/>
    </row>
    <row r="19" spans="1:10" x14ac:dyDescent="0.35">
      <c r="A19" s="86"/>
      <c r="B19" s="100"/>
      <c r="C19" s="119"/>
      <c r="D19" s="87"/>
      <c r="E19" s="88"/>
      <c r="F19" s="122"/>
      <c r="G19" s="122">
        <f t="shared" si="0"/>
        <v>0</v>
      </c>
      <c r="H19" s="107" t="str">
        <f t="shared" si="1"/>
        <v/>
      </c>
      <c r="I19" s="125"/>
      <c r="J19" s="86"/>
    </row>
    <row r="20" spans="1:10" x14ac:dyDescent="0.35">
      <c r="A20" s="86"/>
      <c r="B20" s="100"/>
      <c r="C20" s="119"/>
      <c r="D20" s="87"/>
      <c r="E20" s="88"/>
      <c r="F20" s="122"/>
      <c r="G20" s="122">
        <f t="shared" si="0"/>
        <v>0</v>
      </c>
      <c r="H20" s="107" t="str">
        <f t="shared" si="1"/>
        <v/>
      </c>
      <c r="I20" s="125"/>
      <c r="J20" s="86"/>
    </row>
    <row r="21" spans="1:10" x14ac:dyDescent="0.35">
      <c r="A21" s="86"/>
      <c r="B21" s="100"/>
      <c r="C21" s="119"/>
      <c r="D21" s="87"/>
      <c r="E21" s="88"/>
      <c r="F21" s="122"/>
      <c r="G21" s="122">
        <f t="shared" si="0"/>
        <v>0</v>
      </c>
      <c r="H21" s="107" t="str">
        <f t="shared" si="1"/>
        <v/>
      </c>
      <c r="I21" s="125"/>
      <c r="J21" s="86"/>
    </row>
    <row r="22" spans="1:10" x14ac:dyDescent="0.35">
      <c r="A22" s="86"/>
      <c r="B22" s="101"/>
      <c r="C22" s="120"/>
      <c r="D22" s="92"/>
      <c r="E22" s="93"/>
      <c r="F22" s="122"/>
      <c r="G22" s="122">
        <f t="shared" si="0"/>
        <v>0</v>
      </c>
      <c r="H22" s="107" t="str">
        <f t="shared" si="1"/>
        <v/>
      </c>
      <c r="I22" s="125"/>
      <c r="J22" s="86"/>
    </row>
    <row r="23" spans="1:10" x14ac:dyDescent="0.35">
      <c r="A23" s="86"/>
      <c r="B23" s="101"/>
      <c r="C23" s="120"/>
      <c r="D23" s="92"/>
      <c r="E23" s="93"/>
      <c r="F23" s="122"/>
      <c r="G23" s="122">
        <f t="shared" si="0"/>
        <v>0</v>
      </c>
      <c r="H23" s="107" t="str">
        <f t="shared" si="1"/>
        <v/>
      </c>
      <c r="I23" s="125"/>
      <c r="J23" s="86"/>
    </row>
    <row r="24" spans="1:10" x14ac:dyDescent="0.35">
      <c r="A24" s="86"/>
      <c r="B24" s="101"/>
      <c r="C24" s="120"/>
      <c r="D24" s="91"/>
      <c r="E24" s="94"/>
      <c r="F24" s="122"/>
      <c r="G24" s="122">
        <f t="shared" si="0"/>
        <v>0</v>
      </c>
      <c r="H24" s="107" t="str">
        <f t="shared" si="1"/>
        <v/>
      </c>
      <c r="I24" s="125"/>
      <c r="J24" s="86"/>
    </row>
    <row r="25" spans="1:10" x14ac:dyDescent="0.35">
      <c r="A25" s="86"/>
      <c r="B25" s="101"/>
      <c r="C25" s="120"/>
      <c r="D25" s="95"/>
      <c r="E25" s="96"/>
      <c r="F25" s="122"/>
      <c r="G25" s="122">
        <f t="shared" si="0"/>
        <v>0</v>
      </c>
      <c r="H25" s="107" t="str">
        <f t="shared" si="1"/>
        <v/>
      </c>
      <c r="I25" s="125"/>
      <c r="J25" s="86"/>
    </row>
    <row r="26" spans="1:10" x14ac:dyDescent="0.35">
      <c r="A26" s="86"/>
      <c r="B26" s="101"/>
      <c r="C26" s="120"/>
      <c r="D26" s="91"/>
      <c r="E26" s="96"/>
      <c r="F26" s="122"/>
      <c r="G26" s="122">
        <f t="shared" si="0"/>
        <v>0</v>
      </c>
      <c r="H26" s="107" t="str">
        <f t="shared" si="1"/>
        <v/>
      </c>
      <c r="I26" s="125"/>
      <c r="J26" s="86"/>
    </row>
    <row r="27" spans="1:10" x14ac:dyDescent="0.35">
      <c r="A27" s="86"/>
      <c r="B27" s="101"/>
      <c r="C27" s="120"/>
      <c r="D27" s="91"/>
      <c r="E27" s="96"/>
      <c r="F27" s="122"/>
      <c r="G27" s="122">
        <f t="shared" si="0"/>
        <v>0</v>
      </c>
      <c r="H27" s="107" t="str">
        <f t="shared" si="1"/>
        <v/>
      </c>
      <c r="I27" s="125"/>
      <c r="J27" s="86"/>
    </row>
    <row r="28" spans="1:10" x14ac:dyDescent="0.35">
      <c r="A28" s="86"/>
      <c r="B28" s="101"/>
      <c r="C28" s="120"/>
      <c r="D28" s="91"/>
      <c r="E28" s="96"/>
      <c r="F28" s="122"/>
      <c r="G28" s="122">
        <f t="shared" si="0"/>
        <v>0</v>
      </c>
      <c r="H28" s="107" t="str">
        <f t="shared" si="1"/>
        <v/>
      </c>
      <c r="I28" s="125"/>
      <c r="J28" s="86"/>
    </row>
    <row r="29" spans="1:10" x14ac:dyDescent="0.35">
      <c r="A29" s="86"/>
      <c r="B29" s="101"/>
      <c r="C29" s="120"/>
      <c r="D29" s="91"/>
      <c r="E29" s="96"/>
      <c r="F29" s="122"/>
      <c r="G29" s="122">
        <f t="shared" si="0"/>
        <v>0</v>
      </c>
      <c r="H29" s="107" t="str">
        <f t="shared" si="1"/>
        <v/>
      </c>
      <c r="I29" s="125"/>
      <c r="J29" s="86"/>
    </row>
    <row r="30" spans="1:10" x14ac:dyDescent="0.35">
      <c r="A30" s="86"/>
      <c r="B30" s="101"/>
      <c r="C30" s="120"/>
      <c r="D30" s="91"/>
      <c r="E30" s="96"/>
      <c r="F30" s="122"/>
      <c r="G30" s="122">
        <f t="shared" si="0"/>
        <v>0</v>
      </c>
      <c r="H30" s="107" t="str">
        <f t="shared" si="1"/>
        <v/>
      </c>
      <c r="I30" s="125"/>
      <c r="J30" s="86"/>
    </row>
    <row r="31" spans="1:10" x14ac:dyDescent="0.35">
      <c r="A31" s="86"/>
      <c r="B31" s="101"/>
      <c r="C31" s="120"/>
      <c r="D31" s="91"/>
      <c r="E31" s="96"/>
      <c r="F31" s="122"/>
      <c r="G31" s="122">
        <f t="shared" si="0"/>
        <v>0</v>
      </c>
      <c r="H31" s="107" t="str">
        <f t="shared" si="1"/>
        <v/>
      </c>
      <c r="I31" s="125"/>
      <c r="J31" s="86"/>
    </row>
    <row r="32" spans="1:10" x14ac:dyDescent="0.35">
      <c r="A32" s="86"/>
      <c r="B32" s="101"/>
      <c r="C32" s="120"/>
      <c r="D32" s="91"/>
      <c r="E32" s="96"/>
      <c r="F32" s="122"/>
      <c r="G32" s="122">
        <f t="shared" si="0"/>
        <v>0</v>
      </c>
      <c r="H32" s="107" t="str">
        <f t="shared" si="1"/>
        <v/>
      </c>
      <c r="I32" s="125"/>
      <c r="J32" s="86"/>
    </row>
    <row r="33" spans="1:10" x14ac:dyDescent="0.35">
      <c r="A33" s="86"/>
      <c r="B33" s="101"/>
      <c r="C33" s="120"/>
      <c r="D33" s="91"/>
      <c r="E33" s="96"/>
      <c r="F33" s="122"/>
      <c r="G33" s="122">
        <f t="shared" si="0"/>
        <v>0</v>
      </c>
      <c r="H33" s="107" t="str">
        <f t="shared" si="1"/>
        <v/>
      </c>
      <c r="I33" s="125"/>
      <c r="J33" s="86"/>
    </row>
    <row r="34" spans="1:10" x14ac:dyDescent="0.35">
      <c r="A34" s="86"/>
      <c r="B34" s="101"/>
      <c r="C34" s="120"/>
      <c r="D34" s="91"/>
      <c r="E34" s="96"/>
      <c r="F34" s="122"/>
      <c r="G34" s="122">
        <f t="shared" si="0"/>
        <v>0</v>
      </c>
      <c r="H34" s="107" t="str">
        <f t="shared" si="1"/>
        <v/>
      </c>
      <c r="I34" s="125"/>
      <c r="J34" s="86"/>
    </row>
    <row r="35" spans="1:10" x14ac:dyDescent="0.35">
      <c r="A35" s="86"/>
      <c r="B35" s="101"/>
      <c r="C35" s="120"/>
      <c r="D35" s="91"/>
      <c r="E35" s="96"/>
      <c r="F35" s="122"/>
      <c r="G35" s="122">
        <f t="shared" si="0"/>
        <v>0</v>
      </c>
      <c r="H35" s="107" t="str">
        <f t="shared" si="1"/>
        <v/>
      </c>
      <c r="I35" s="125"/>
      <c r="J35" s="86"/>
    </row>
    <row r="36" spans="1:10" x14ac:dyDescent="0.35">
      <c r="A36" s="86"/>
      <c r="B36" s="101"/>
      <c r="C36" s="120"/>
      <c r="D36" s="91"/>
      <c r="E36" s="96"/>
      <c r="F36" s="122"/>
      <c r="G36" s="122">
        <f t="shared" si="0"/>
        <v>0</v>
      </c>
      <c r="H36" s="107" t="str">
        <f t="shared" si="1"/>
        <v/>
      </c>
      <c r="I36" s="125"/>
      <c r="J36" s="86"/>
    </row>
    <row r="37" spans="1:10" x14ac:dyDescent="0.35">
      <c r="A37" s="86"/>
      <c r="B37" s="101"/>
      <c r="C37" s="120"/>
      <c r="D37" s="91"/>
      <c r="E37" s="97"/>
      <c r="F37" s="123"/>
      <c r="G37" s="123">
        <f t="shared" si="0"/>
        <v>0</v>
      </c>
      <c r="H37" s="108" t="str">
        <f t="shared" si="1"/>
        <v/>
      </c>
      <c r="I37" s="126"/>
      <c r="J37" s="86"/>
    </row>
    <row r="38" spans="1:10" x14ac:dyDescent="0.35">
      <c r="A38" s="86"/>
      <c r="B38" s="101"/>
      <c r="C38" s="120"/>
      <c r="D38" s="91"/>
      <c r="E38" s="97"/>
      <c r="F38" s="123"/>
      <c r="G38" s="123">
        <f t="shared" si="0"/>
        <v>0</v>
      </c>
      <c r="H38" s="108" t="str">
        <f t="shared" si="1"/>
        <v/>
      </c>
      <c r="I38" s="126"/>
      <c r="J38" s="86"/>
    </row>
    <row r="39" spans="1:10" x14ac:dyDescent="0.35">
      <c r="A39" s="86"/>
      <c r="B39" s="101"/>
      <c r="C39" s="120"/>
      <c r="D39" s="91"/>
      <c r="E39" s="97"/>
      <c r="F39" s="123"/>
      <c r="G39" s="123">
        <f t="shared" si="0"/>
        <v>0</v>
      </c>
      <c r="H39" s="108" t="str">
        <f t="shared" si="1"/>
        <v/>
      </c>
      <c r="I39" s="126"/>
      <c r="J39" s="86"/>
    </row>
    <row r="40" spans="1:10" x14ac:dyDescent="0.35">
      <c r="A40" s="86"/>
      <c r="B40" s="101"/>
      <c r="C40" s="120"/>
      <c r="D40" s="91"/>
      <c r="E40" s="97"/>
      <c r="F40" s="123"/>
      <c r="G40" s="123">
        <f t="shared" si="0"/>
        <v>0</v>
      </c>
      <c r="H40" s="108" t="str">
        <f t="shared" si="1"/>
        <v/>
      </c>
      <c r="I40" s="126"/>
      <c r="J40" s="86"/>
    </row>
    <row r="41" spans="1:10" x14ac:dyDescent="0.35">
      <c r="A41" s="86"/>
      <c r="B41" s="101"/>
      <c r="C41" s="120"/>
      <c r="D41" s="91"/>
      <c r="E41" s="97"/>
      <c r="F41" s="123"/>
      <c r="G41" s="123">
        <f t="shared" si="0"/>
        <v>0</v>
      </c>
      <c r="H41" s="108" t="str">
        <f t="shared" si="1"/>
        <v/>
      </c>
      <c r="I41" s="126"/>
      <c r="J41" s="86"/>
    </row>
    <row r="42" spans="1:10" x14ac:dyDescent="0.35">
      <c r="A42" s="86"/>
      <c r="B42" s="101"/>
      <c r="C42" s="120"/>
      <c r="D42" s="91"/>
      <c r="E42" s="97"/>
      <c r="F42" s="123"/>
      <c r="G42" s="123">
        <f t="shared" si="0"/>
        <v>0</v>
      </c>
      <c r="H42" s="108" t="str">
        <f t="shared" si="1"/>
        <v/>
      </c>
      <c r="I42" s="126"/>
      <c r="J42" s="86"/>
    </row>
    <row r="43" spans="1:10" x14ac:dyDescent="0.35">
      <c r="A43" s="86"/>
      <c r="B43" s="101"/>
      <c r="C43" s="120"/>
      <c r="D43" s="91"/>
      <c r="E43" s="97"/>
      <c r="F43" s="123"/>
      <c r="G43" s="123">
        <f t="shared" si="0"/>
        <v>0</v>
      </c>
      <c r="H43" s="108" t="str">
        <f t="shared" si="1"/>
        <v/>
      </c>
      <c r="I43" s="126"/>
      <c r="J43" s="86"/>
    </row>
    <row r="44" spans="1:10" x14ac:dyDescent="0.35">
      <c r="A44" s="86"/>
      <c r="B44" s="101"/>
      <c r="C44" s="120"/>
      <c r="D44" s="91"/>
      <c r="E44" s="97"/>
      <c r="F44" s="123"/>
      <c r="G44" s="123">
        <f t="shared" si="0"/>
        <v>0</v>
      </c>
      <c r="H44" s="108" t="str">
        <f t="shared" si="1"/>
        <v/>
      </c>
      <c r="I44" s="126"/>
      <c r="J44" s="86"/>
    </row>
    <row r="45" spans="1:10" x14ac:dyDescent="0.35">
      <c r="A45" s="86"/>
      <c r="B45" s="101"/>
      <c r="C45" s="120"/>
      <c r="D45" s="91"/>
      <c r="E45" s="97"/>
      <c r="F45" s="123"/>
      <c r="G45" s="123">
        <f t="shared" si="0"/>
        <v>0</v>
      </c>
      <c r="H45" s="108" t="str">
        <f t="shared" si="1"/>
        <v/>
      </c>
      <c r="I45" s="126"/>
      <c r="J45" s="86"/>
    </row>
    <row r="46" spans="1:10" x14ac:dyDescent="0.35">
      <c r="A46" s="86"/>
      <c r="B46" s="101"/>
      <c r="C46" s="120"/>
      <c r="D46" s="91"/>
      <c r="E46" s="97"/>
      <c r="F46" s="123"/>
      <c r="G46" s="123">
        <f t="shared" si="0"/>
        <v>0</v>
      </c>
      <c r="H46" s="108" t="str">
        <f t="shared" si="1"/>
        <v/>
      </c>
      <c r="I46" s="126"/>
      <c r="J46" s="86"/>
    </row>
    <row r="47" spans="1:10" x14ac:dyDescent="0.35">
      <c r="A47" s="86"/>
      <c r="B47" s="101"/>
      <c r="C47" s="120"/>
      <c r="D47" s="91"/>
      <c r="E47" s="97"/>
      <c r="F47" s="123"/>
      <c r="G47" s="123">
        <f t="shared" si="0"/>
        <v>0</v>
      </c>
      <c r="H47" s="108" t="str">
        <f t="shared" si="1"/>
        <v/>
      </c>
      <c r="I47" s="126"/>
      <c r="J47" s="86"/>
    </row>
    <row r="48" spans="1:10" x14ac:dyDescent="0.35">
      <c r="A48" s="86"/>
      <c r="B48" s="101"/>
      <c r="C48" s="120"/>
      <c r="D48" s="91"/>
      <c r="E48" s="97"/>
      <c r="F48" s="123"/>
      <c r="G48" s="123">
        <f t="shared" si="0"/>
        <v>0</v>
      </c>
      <c r="H48" s="108" t="str">
        <f t="shared" si="1"/>
        <v/>
      </c>
      <c r="I48" s="126"/>
      <c r="J48" s="86"/>
    </row>
    <row r="49" spans="1:10" x14ac:dyDescent="0.35">
      <c r="A49" s="86"/>
      <c r="B49" s="101"/>
      <c r="C49" s="120"/>
      <c r="D49" s="91"/>
      <c r="E49" s="97"/>
      <c r="F49" s="123"/>
      <c r="G49" s="123">
        <f t="shared" si="0"/>
        <v>0</v>
      </c>
      <c r="H49" s="108" t="str">
        <f t="shared" si="1"/>
        <v/>
      </c>
      <c r="I49" s="126"/>
      <c r="J49" s="86"/>
    </row>
    <row r="50" spans="1:10" x14ac:dyDescent="0.35">
      <c r="A50" s="86"/>
      <c r="B50" s="101"/>
      <c r="C50" s="120"/>
      <c r="D50" s="91"/>
      <c r="E50" s="97"/>
      <c r="F50" s="123"/>
      <c r="G50" s="123">
        <f t="shared" si="0"/>
        <v>0</v>
      </c>
      <c r="H50" s="108" t="str">
        <f t="shared" si="1"/>
        <v/>
      </c>
      <c r="I50" s="126"/>
      <c r="J50" s="86"/>
    </row>
    <row r="51" spans="1:10" x14ac:dyDescent="0.35">
      <c r="A51" s="86"/>
      <c r="B51" s="101"/>
      <c r="C51" s="120"/>
      <c r="D51" s="91"/>
      <c r="E51" s="97"/>
      <c r="F51" s="123"/>
      <c r="G51" s="123">
        <f t="shared" si="0"/>
        <v>0</v>
      </c>
      <c r="H51" s="108" t="str">
        <f t="shared" si="1"/>
        <v/>
      </c>
      <c r="I51" s="126"/>
      <c r="J51" s="86"/>
    </row>
    <row r="52" spans="1:10" x14ac:dyDescent="0.35">
      <c r="A52" s="86"/>
      <c r="B52" s="101"/>
      <c r="C52" s="120"/>
      <c r="D52" s="91"/>
      <c r="E52" s="97"/>
      <c r="F52" s="123"/>
      <c r="G52" s="123">
        <f t="shared" si="0"/>
        <v>0</v>
      </c>
      <c r="H52" s="108" t="str">
        <f t="shared" si="1"/>
        <v/>
      </c>
      <c r="I52" s="126"/>
      <c r="J52" s="86"/>
    </row>
    <row r="53" spans="1:10" x14ac:dyDescent="0.35">
      <c r="A53" s="86"/>
      <c r="B53" s="101"/>
      <c r="C53" s="120"/>
      <c r="D53" s="91"/>
      <c r="E53" s="97"/>
      <c r="F53" s="123"/>
      <c r="G53" s="123">
        <f t="shared" si="0"/>
        <v>0</v>
      </c>
      <c r="H53" s="108" t="str">
        <f t="shared" si="1"/>
        <v/>
      </c>
      <c r="I53" s="126"/>
      <c r="J53" s="86"/>
    </row>
    <row r="54" spans="1:10" ht="15" thickBot="1" x14ac:dyDescent="0.4">
      <c r="A54" s="86"/>
      <c r="B54" s="102"/>
      <c r="C54" s="121"/>
      <c r="D54" s="103"/>
      <c r="E54" s="136"/>
      <c r="F54" s="124"/>
      <c r="G54" s="124">
        <f t="shared" si="0"/>
        <v>0</v>
      </c>
      <c r="H54" s="109" t="str">
        <f t="shared" si="1"/>
        <v/>
      </c>
      <c r="I54" s="127"/>
      <c r="J54" s="86"/>
    </row>
    <row r="55" spans="1:10" x14ac:dyDescent="0.35">
      <c r="G55" s="85">
        <f t="shared" si="0"/>
        <v>0</v>
      </c>
      <c r="H55" s="85" t="str">
        <f t="shared" ref="H55:H72" si="2">IF(E55="", "", $E55*$F55)</f>
        <v/>
      </c>
    </row>
    <row r="56" spans="1:10" x14ac:dyDescent="0.35">
      <c r="G56" s="85">
        <f t="shared" si="0"/>
        <v>0</v>
      </c>
      <c r="H56" s="85" t="str">
        <f t="shared" si="2"/>
        <v/>
      </c>
    </row>
    <row r="57" spans="1:10" x14ac:dyDescent="0.35">
      <c r="G57" s="85">
        <f t="shared" si="0"/>
        <v>0</v>
      </c>
      <c r="H57" s="85" t="str">
        <f t="shared" si="2"/>
        <v/>
      </c>
    </row>
    <row r="58" spans="1:10" x14ac:dyDescent="0.35">
      <c r="G58" s="85">
        <f t="shared" si="0"/>
        <v>0</v>
      </c>
      <c r="H58" s="85" t="str">
        <f t="shared" si="2"/>
        <v/>
      </c>
    </row>
    <row r="59" spans="1:10" x14ac:dyDescent="0.35">
      <c r="G59" s="85">
        <f t="shared" si="0"/>
        <v>0</v>
      </c>
      <c r="H59" s="85" t="str">
        <f t="shared" si="2"/>
        <v/>
      </c>
    </row>
    <row r="60" spans="1:10" x14ac:dyDescent="0.35">
      <c r="G60" s="85">
        <f t="shared" si="0"/>
        <v>0</v>
      </c>
      <c r="H60" s="85" t="str">
        <f t="shared" si="2"/>
        <v/>
      </c>
    </row>
    <row r="61" spans="1:10" x14ac:dyDescent="0.35">
      <c r="G61" s="85">
        <f t="shared" si="0"/>
        <v>0</v>
      </c>
      <c r="H61" s="85" t="str">
        <f t="shared" si="2"/>
        <v/>
      </c>
    </row>
    <row r="62" spans="1:10" x14ac:dyDescent="0.35">
      <c r="G62" s="85">
        <f t="shared" si="0"/>
        <v>0</v>
      </c>
      <c r="H62" s="85" t="str">
        <f t="shared" si="2"/>
        <v/>
      </c>
    </row>
    <row r="63" spans="1:10" x14ac:dyDescent="0.35">
      <c r="G63" s="85">
        <f t="shared" si="0"/>
        <v>0</v>
      </c>
      <c r="H63" s="85" t="str">
        <f t="shared" si="2"/>
        <v/>
      </c>
    </row>
    <row r="64" spans="1:10" x14ac:dyDescent="0.35">
      <c r="G64" s="85">
        <f t="shared" si="0"/>
        <v>0</v>
      </c>
      <c r="H64" s="85" t="str">
        <f t="shared" si="2"/>
        <v/>
      </c>
    </row>
    <row r="65" spans="7:8" x14ac:dyDescent="0.35">
      <c r="G65" s="85">
        <f t="shared" si="0"/>
        <v>0</v>
      </c>
      <c r="H65" s="85" t="str">
        <f t="shared" si="2"/>
        <v/>
      </c>
    </row>
    <row r="66" spans="7:8" x14ac:dyDescent="0.35">
      <c r="G66" s="85">
        <f t="shared" si="0"/>
        <v>0</v>
      </c>
      <c r="H66" s="85" t="str">
        <f t="shared" si="2"/>
        <v/>
      </c>
    </row>
    <row r="67" spans="7:8" x14ac:dyDescent="0.35">
      <c r="G67" s="85">
        <f t="shared" si="0"/>
        <v>0</v>
      </c>
      <c r="H67" s="85" t="str">
        <f t="shared" si="2"/>
        <v/>
      </c>
    </row>
    <row r="68" spans="7:8" x14ac:dyDescent="0.35">
      <c r="G68" s="85">
        <f t="shared" si="0"/>
        <v>0</v>
      </c>
      <c r="H68" s="85" t="str">
        <f t="shared" si="2"/>
        <v/>
      </c>
    </row>
    <row r="69" spans="7:8" x14ac:dyDescent="0.35">
      <c r="G69" s="85">
        <f t="shared" si="0"/>
        <v>0</v>
      </c>
      <c r="H69" s="85" t="str">
        <f t="shared" si="2"/>
        <v/>
      </c>
    </row>
    <row r="70" spans="7:8" x14ac:dyDescent="0.35">
      <c r="G70" s="85">
        <f t="shared" si="0"/>
        <v>0</v>
      </c>
      <c r="H70" s="85" t="str">
        <f t="shared" si="2"/>
        <v/>
      </c>
    </row>
    <row r="71" spans="7:8" x14ac:dyDescent="0.35">
      <c r="G71" s="85">
        <f t="shared" si="0"/>
        <v>0</v>
      </c>
      <c r="H71" s="85" t="str">
        <f t="shared" si="2"/>
        <v/>
      </c>
    </row>
    <row r="72" spans="7:8" x14ac:dyDescent="0.35">
      <c r="G72" s="85">
        <f t="shared" si="0"/>
        <v>0</v>
      </c>
      <c r="H72" s="85" t="str">
        <f t="shared" si="2"/>
        <v/>
      </c>
    </row>
    <row r="73" spans="7:8" x14ac:dyDescent="0.35">
      <c r="G73" s="85">
        <f t="shared" si="0"/>
        <v>0</v>
      </c>
      <c r="H73" s="85" t="str">
        <f t="shared" ref="H73:H110" si="3">IF(E73="", "", $E73*$F73)</f>
        <v/>
      </c>
    </row>
    <row r="74" spans="7:8" x14ac:dyDescent="0.35">
      <c r="G74" s="85">
        <f t="shared" ref="G74:G110" si="4">ROUNDUP(F74, 2)</f>
        <v>0</v>
      </c>
      <c r="H74" s="85" t="str">
        <f t="shared" si="3"/>
        <v/>
      </c>
    </row>
    <row r="75" spans="7:8" x14ac:dyDescent="0.35">
      <c r="G75" s="85">
        <f t="shared" si="4"/>
        <v>0</v>
      </c>
      <c r="H75" s="85" t="str">
        <f t="shared" si="3"/>
        <v/>
      </c>
    </row>
    <row r="76" spans="7:8" x14ac:dyDescent="0.35">
      <c r="G76" s="85">
        <f t="shared" si="4"/>
        <v>0</v>
      </c>
      <c r="H76" s="85" t="str">
        <f t="shared" si="3"/>
        <v/>
      </c>
    </row>
    <row r="77" spans="7:8" x14ac:dyDescent="0.35">
      <c r="G77" s="85">
        <f t="shared" si="4"/>
        <v>0</v>
      </c>
      <c r="H77" s="85" t="str">
        <f t="shared" si="3"/>
        <v/>
      </c>
    </row>
    <row r="78" spans="7:8" x14ac:dyDescent="0.35">
      <c r="G78" s="85">
        <f t="shared" si="4"/>
        <v>0</v>
      </c>
      <c r="H78" s="85" t="str">
        <f t="shared" si="3"/>
        <v/>
      </c>
    </row>
    <row r="79" spans="7:8" x14ac:dyDescent="0.35">
      <c r="G79" s="85">
        <f t="shared" si="4"/>
        <v>0</v>
      </c>
      <c r="H79" s="85" t="str">
        <f t="shared" si="3"/>
        <v/>
      </c>
    </row>
    <row r="80" spans="7:8" x14ac:dyDescent="0.35">
      <c r="G80" s="85">
        <f t="shared" si="4"/>
        <v>0</v>
      </c>
      <c r="H80" s="85" t="str">
        <f t="shared" si="3"/>
        <v/>
      </c>
    </row>
    <row r="81" spans="7:8" x14ac:dyDescent="0.35">
      <c r="G81" s="85">
        <f t="shared" si="4"/>
        <v>0</v>
      </c>
      <c r="H81" s="85" t="str">
        <f t="shared" si="3"/>
        <v/>
      </c>
    </row>
    <row r="82" spans="7:8" x14ac:dyDescent="0.35">
      <c r="G82" s="85">
        <f t="shared" si="4"/>
        <v>0</v>
      </c>
      <c r="H82" s="85" t="str">
        <f t="shared" si="3"/>
        <v/>
      </c>
    </row>
    <row r="83" spans="7:8" x14ac:dyDescent="0.35">
      <c r="G83" s="85">
        <f t="shared" si="4"/>
        <v>0</v>
      </c>
      <c r="H83" s="85" t="str">
        <f t="shared" si="3"/>
        <v/>
      </c>
    </row>
    <row r="84" spans="7:8" x14ac:dyDescent="0.35">
      <c r="G84" s="85">
        <f t="shared" si="4"/>
        <v>0</v>
      </c>
      <c r="H84" s="85" t="str">
        <f t="shared" si="3"/>
        <v/>
      </c>
    </row>
    <row r="85" spans="7:8" x14ac:dyDescent="0.35">
      <c r="G85" s="85">
        <f t="shared" si="4"/>
        <v>0</v>
      </c>
      <c r="H85" s="85" t="str">
        <f t="shared" si="3"/>
        <v/>
      </c>
    </row>
    <row r="86" spans="7:8" x14ac:dyDescent="0.35">
      <c r="G86" s="85">
        <f t="shared" si="4"/>
        <v>0</v>
      </c>
      <c r="H86" s="85" t="str">
        <f t="shared" si="3"/>
        <v/>
      </c>
    </row>
    <row r="87" spans="7:8" x14ac:dyDescent="0.35">
      <c r="G87" s="85">
        <f t="shared" si="4"/>
        <v>0</v>
      </c>
      <c r="H87" s="85" t="str">
        <f t="shared" si="3"/>
        <v/>
      </c>
    </row>
    <row r="88" spans="7:8" x14ac:dyDescent="0.35">
      <c r="G88" s="85">
        <f t="shared" si="4"/>
        <v>0</v>
      </c>
      <c r="H88" s="85" t="str">
        <f t="shared" si="3"/>
        <v/>
      </c>
    </row>
    <row r="89" spans="7:8" x14ac:dyDescent="0.35">
      <c r="G89" s="85">
        <f t="shared" si="4"/>
        <v>0</v>
      </c>
      <c r="H89" s="85" t="str">
        <f t="shared" si="3"/>
        <v/>
      </c>
    </row>
    <row r="90" spans="7:8" x14ac:dyDescent="0.35">
      <c r="G90" s="85">
        <f t="shared" si="4"/>
        <v>0</v>
      </c>
      <c r="H90" s="85" t="str">
        <f t="shared" si="3"/>
        <v/>
      </c>
    </row>
    <row r="91" spans="7:8" x14ac:dyDescent="0.35">
      <c r="G91" s="85">
        <f t="shared" si="4"/>
        <v>0</v>
      </c>
      <c r="H91" s="85" t="str">
        <f t="shared" si="3"/>
        <v/>
      </c>
    </row>
    <row r="92" spans="7:8" x14ac:dyDescent="0.35">
      <c r="G92" s="85">
        <f t="shared" si="4"/>
        <v>0</v>
      </c>
      <c r="H92" s="85" t="str">
        <f t="shared" si="3"/>
        <v/>
      </c>
    </row>
    <row r="93" spans="7:8" x14ac:dyDescent="0.35">
      <c r="G93" s="85">
        <f t="shared" si="4"/>
        <v>0</v>
      </c>
      <c r="H93" s="85" t="str">
        <f t="shared" si="3"/>
        <v/>
      </c>
    </row>
    <row r="94" spans="7:8" x14ac:dyDescent="0.35">
      <c r="G94" s="85">
        <f t="shared" si="4"/>
        <v>0</v>
      </c>
      <c r="H94" s="85" t="str">
        <f t="shared" si="3"/>
        <v/>
      </c>
    </row>
    <row r="95" spans="7:8" x14ac:dyDescent="0.35">
      <c r="G95" s="85">
        <f t="shared" si="4"/>
        <v>0</v>
      </c>
      <c r="H95" s="85" t="str">
        <f t="shared" si="3"/>
        <v/>
      </c>
    </row>
    <row r="96" spans="7:8" x14ac:dyDescent="0.35">
      <c r="G96" s="85">
        <f t="shared" si="4"/>
        <v>0</v>
      </c>
      <c r="H96" s="85" t="str">
        <f t="shared" si="3"/>
        <v/>
      </c>
    </row>
    <row r="97" spans="7:8" x14ac:dyDescent="0.35">
      <c r="G97" s="85">
        <f t="shared" si="4"/>
        <v>0</v>
      </c>
      <c r="H97" s="85" t="str">
        <f t="shared" si="3"/>
        <v/>
      </c>
    </row>
    <row r="98" spans="7:8" x14ac:dyDescent="0.35">
      <c r="G98" s="85">
        <f t="shared" si="4"/>
        <v>0</v>
      </c>
      <c r="H98" s="85" t="str">
        <f t="shared" si="3"/>
        <v/>
      </c>
    </row>
    <row r="99" spans="7:8" x14ac:dyDescent="0.35">
      <c r="G99" s="85">
        <f t="shared" si="4"/>
        <v>0</v>
      </c>
      <c r="H99" s="85" t="str">
        <f t="shared" si="3"/>
        <v/>
      </c>
    </row>
    <row r="100" spans="7:8" x14ac:dyDescent="0.35">
      <c r="G100" s="85">
        <f t="shared" si="4"/>
        <v>0</v>
      </c>
      <c r="H100" s="85" t="str">
        <f t="shared" si="3"/>
        <v/>
      </c>
    </row>
    <row r="101" spans="7:8" x14ac:dyDescent="0.35">
      <c r="G101" s="85">
        <f t="shared" si="4"/>
        <v>0</v>
      </c>
      <c r="H101" s="85" t="str">
        <f t="shared" si="3"/>
        <v/>
      </c>
    </row>
    <row r="102" spans="7:8" x14ac:dyDescent="0.35">
      <c r="G102" s="85">
        <f t="shared" si="4"/>
        <v>0</v>
      </c>
      <c r="H102" s="85" t="str">
        <f t="shared" si="3"/>
        <v/>
      </c>
    </row>
    <row r="103" spans="7:8" x14ac:dyDescent="0.35">
      <c r="G103" s="85">
        <f t="shared" si="4"/>
        <v>0</v>
      </c>
      <c r="H103" s="85" t="str">
        <f t="shared" si="3"/>
        <v/>
      </c>
    </row>
    <row r="104" spans="7:8" x14ac:dyDescent="0.35">
      <c r="G104" s="85">
        <f t="shared" si="4"/>
        <v>0</v>
      </c>
      <c r="H104" s="85" t="str">
        <f t="shared" si="3"/>
        <v/>
      </c>
    </row>
    <row r="105" spans="7:8" x14ac:dyDescent="0.35">
      <c r="G105" s="85">
        <f t="shared" si="4"/>
        <v>0</v>
      </c>
      <c r="H105" s="85" t="str">
        <f t="shared" si="3"/>
        <v/>
      </c>
    </row>
    <row r="106" spans="7:8" x14ac:dyDescent="0.35">
      <c r="G106" s="85">
        <f t="shared" si="4"/>
        <v>0</v>
      </c>
      <c r="H106" s="85" t="str">
        <f t="shared" si="3"/>
        <v/>
      </c>
    </row>
    <row r="107" spans="7:8" x14ac:dyDescent="0.35">
      <c r="G107" s="85">
        <f t="shared" si="4"/>
        <v>0</v>
      </c>
      <c r="H107" s="85" t="str">
        <f t="shared" si="3"/>
        <v/>
      </c>
    </row>
    <row r="108" spans="7:8" x14ac:dyDescent="0.35">
      <c r="G108" s="85">
        <f t="shared" si="4"/>
        <v>0</v>
      </c>
      <c r="H108" s="85" t="str">
        <f t="shared" si="3"/>
        <v/>
      </c>
    </row>
    <row r="109" spans="7:8" x14ac:dyDescent="0.35">
      <c r="G109" s="85">
        <f t="shared" si="4"/>
        <v>0</v>
      </c>
      <c r="H109" s="85" t="str">
        <f t="shared" si="3"/>
        <v/>
      </c>
    </row>
    <row r="110" spans="7:8" x14ac:dyDescent="0.35">
      <c r="G110" s="85">
        <f t="shared" si="4"/>
        <v>0</v>
      </c>
      <c r="H110" s="85" t="str">
        <f t="shared" si="3"/>
        <v/>
      </c>
    </row>
  </sheetData>
  <mergeCells count="10">
    <mergeCell ref="B2:I2"/>
    <mergeCell ref="B4:I4"/>
    <mergeCell ref="B5:I5"/>
    <mergeCell ref="B6:I6"/>
    <mergeCell ref="D7:D8"/>
    <mergeCell ref="B3:I3"/>
    <mergeCell ref="E7:F7"/>
    <mergeCell ref="H7:I7"/>
    <mergeCell ref="B7:B8"/>
    <mergeCell ref="C7:C8"/>
  </mergeCells>
  <pageMargins left="0.7" right="0.7" top="0.75" bottom="0.75" header="0.3" footer="0.3"/>
  <pageSetup scale="63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92D050"/>
  </sheetPr>
  <dimension ref="A1:J150"/>
  <sheetViews>
    <sheetView topLeftCell="A9" zoomScaleNormal="100" workbookViewId="0">
      <selection activeCell="D34" sqref="D34"/>
    </sheetView>
  </sheetViews>
  <sheetFormatPr defaultRowHeight="14.5" x14ac:dyDescent="0.35"/>
  <cols>
    <col min="2" max="2" width="24" customWidth="1"/>
    <col min="3" max="3" width="26.26953125" bestFit="1" customWidth="1"/>
    <col min="4" max="4" width="83.1796875" bestFit="1" customWidth="1"/>
    <col min="5" max="5" width="8.26953125" customWidth="1"/>
    <col min="6" max="6" width="11.81640625" customWidth="1"/>
    <col min="7" max="7" width="11.81640625" hidden="1" customWidth="1"/>
    <col min="8" max="8" width="12.7265625" customWidth="1"/>
    <col min="9" max="9" width="12" customWidth="1"/>
  </cols>
  <sheetData>
    <row r="1" spans="1:10" ht="5.25" customHeight="1" thickBot="1" x14ac:dyDescent="0.4"/>
    <row r="2" spans="1:10" ht="15.5" x14ac:dyDescent="0.35">
      <c r="A2" s="59"/>
      <c r="B2" s="258"/>
      <c r="C2" s="304"/>
      <c r="D2" s="304"/>
      <c r="E2" s="304"/>
      <c r="F2" s="304"/>
      <c r="G2" s="304"/>
      <c r="H2" s="304"/>
      <c r="I2" s="259"/>
      <c r="J2" s="59"/>
    </row>
    <row r="3" spans="1:10" s="85" customFormat="1" ht="15.5" x14ac:dyDescent="0.35">
      <c r="A3" s="98"/>
      <c r="B3" s="321" t="e">
        <f>"Billed Entity Number: "&amp;VLOOKUP(B2, SiteList!A1:F200, 6, FALSE)</f>
        <v>#N/A</v>
      </c>
      <c r="C3" s="322"/>
      <c r="D3" s="322"/>
      <c r="E3" s="322"/>
      <c r="F3" s="322"/>
      <c r="G3" s="322"/>
      <c r="H3" s="322"/>
      <c r="I3" s="323"/>
      <c r="J3" s="98"/>
    </row>
    <row r="4" spans="1:10" x14ac:dyDescent="0.35">
      <c r="A4" s="60"/>
      <c r="B4" s="305" t="e">
        <f>VLOOKUP($B$2, SiteList!$A$2:$L$250, 8, FALSE)</f>
        <v>#N/A</v>
      </c>
      <c r="C4" s="306"/>
      <c r="D4" s="306"/>
      <c r="E4" s="306"/>
      <c r="F4" s="306"/>
      <c r="G4" s="306"/>
      <c r="H4" s="306"/>
      <c r="I4" s="307"/>
      <c r="J4" s="60"/>
    </row>
    <row r="5" spans="1:10" x14ac:dyDescent="0.35">
      <c r="A5" s="60"/>
      <c r="B5" s="305" t="e">
        <f>VLOOKUP($B$2, SiteList!$A$1:$L$250, 12, FALSE)</f>
        <v>#N/A</v>
      </c>
      <c r="C5" s="306"/>
      <c r="D5" s="306"/>
      <c r="E5" s="306"/>
      <c r="F5" s="306"/>
      <c r="G5" s="306"/>
      <c r="H5" s="306"/>
      <c r="I5" s="307"/>
      <c r="J5" s="60"/>
    </row>
    <row r="6" spans="1:10" ht="25.5" customHeight="1" thickBot="1" x14ac:dyDescent="0.4">
      <c r="A6" s="59"/>
      <c r="B6" s="308" t="s">
        <v>23050</v>
      </c>
      <c r="C6" s="309"/>
      <c r="D6" s="309"/>
      <c r="E6" s="309"/>
      <c r="F6" s="309"/>
      <c r="G6" s="309"/>
      <c r="H6" s="309"/>
      <c r="I6" s="310"/>
      <c r="J6" s="47"/>
    </row>
    <row r="7" spans="1:10" ht="15" thickBot="1" x14ac:dyDescent="0.4">
      <c r="A7" s="47"/>
      <c r="B7" s="316" t="s">
        <v>23061</v>
      </c>
      <c r="C7" s="318" t="s">
        <v>23062</v>
      </c>
      <c r="D7" s="311" t="s">
        <v>23051</v>
      </c>
      <c r="E7" s="313" t="s">
        <v>62</v>
      </c>
      <c r="F7" s="314"/>
      <c r="G7" s="149"/>
      <c r="H7" s="314">
        <f>SUM(H9:H150)</f>
        <v>0</v>
      </c>
      <c r="I7" s="315"/>
      <c r="J7" s="47"/>
    </row>
    <row r="8" spans="1:10" ht="24.75" customHeight="1" thickBot="1" x14ac:dyDescent="0.4">
      <c r="A8" s="47"/>
      <c r="B8" s="317"/>
      <c r="C8" s="319"/>
      <c r="D8" s="312"/>
      <c r="E8" s="132" t="s">
        <v>55</v>
      </c>
      <c r="F8" s="132" t="s">
        <v>56</v>
      </c>
      <c r="G8" s="132"/>
      <c r="H8" s="132" t="s">
        <v>57</v>
      </c>
      <c r="I8" s="133" t="s">
        <v>23063</v>
      </c>
      <c r="J8" s="47"/>
    </row>
    <row r="9" spans="1:10" x14ac:dyDescent="0.35">
      <c r="A9" s="47"/>
      <c r="B9" s="128"/>
      <c r="C9" s="95"/>
      <c r="D9" s="129"/>
      <c r="E9" s="130"/>
      <c r="F9" s="134"/>
      <c r="G9" s="134">
        <f>ROUNDUP(F9, 2)</f>
        <v>0</v>
      </c>
      <c r="H9" s="135" t="str">
        <f>IF(E9="", "", $E9*$G9)</f>
        <v/>
      </c>
      <c r="I9" s="131"/>
      <c r="J9" s="47"/>
    </row>
    <row r="10" spans="1:10" x14ac:dyDescent="0.35">
      <c r="A10" s="47"/>
      <c r="B10" s="100"/>
      <c r="C10" s="119"/>
      <c r="D10" s="87"/>
      <c r="E10" s="88"/>
      <c r="F10" s="122"/>
      <c r="G10" s="122">
        <f t="shared" ref="G10:G50" si="0">ROUNDUP(F10, 2)</f>
        <v>0</v>
      </c>
      <c r="H10" s="107" t="str">
        <f t="shared" ref="H10:H73" si="1">IF(E10="", "", $E10*$G10)</f>
        <v/>
      </c>
      <c r="I10" s="125"/>
      <c r="J10" s="47"/>
    </row>
    <row r="11" spans="1:10" x14ac:dyDescent="0.35">
      <c r="A11" s="47"/>
      <c r="B11" s="100"/>
      <c r="C11" s="119"/>
      <c r="D11" s="87"/>
      <c r="E11" s="88"/>
      <c r="F11" s="122"/>
      <c r="G11" s="122">
        <f t="shared" si="0"/>
        <v>0</v>
      </c>
      <c r="H11" s="107" t="str">
        <f t="shared" si="1"/>
        <v/>
      </c>
      <c r="I11" s="125"/>
      <c r="J11" s="47"/>
    </row>
    <row r="12" spans="1:10" x14ac:dyDescent="0.35">
      <c r="A12" s="47"/>
      <c r="B12" s="100"/>
      <c r="C12" s="119"/>
      <c r="D12" s="87"/>
      <c r="E12" s="88"/>
      <c r="F12" s="122"/>
      <c r="G12" s="122">
        <f t="shared" si="0"/>
        <v>0</v>
      </c>
      <c r="H12" s="107" t="str">
        <f t="shared" si="1"/>
        <v/>
      </c>
      <c r="I12" s="125"/>
      <c r="J12" s="47"/>
    </row>
    <row r="13" spans="1:10" x14ac:dyDescent="0.35">
      <c r="A13" s="47"/>
      <c r="B13" s="100"/>
      <c r="C13" s="119"/>
      <c r="D13" s="87"/>
      <c r="E13" s="88"/>
      <c r="F13" s="122"/>
      <c r="G13" s="122">
        <f t="shared" si="0"/>
        <v>0</v>
      </c>
      <c r="H13" s="107" t="str">
        <f t="shared" si="1"/>
        <v/>
      </c>
      <c r="I13" s="125"/>
      <c r="J13" s="47"/>
    </row>
    <row r="14" spans="1:10" x14ac:dyDescent="0.35">
      <c r="A14" s="47"/>
      <c r="B14" s="100"/>
      <c r="C14" s="119"/>
      <c r="D14" s="87"/>
      <c r="E14" s="88"/>
      <c r="F14" s="122"/>
      <c r="G14" s="122">
        <f t="shared" si="0"/>
        <v>0</v>
      </c>
      <c r="H14" s="107" t="str">
        <f t="shared" si="1"/>
        <v/>
      </c>
      <c r="I14" s="125"/>
      <c r="J14" s="47"/>
    </row>
    <row r="15" spans="1:10" x14ac:dyDescent="0.35">
      <c r="A15" s="47"/>
      <c r="B15" s="100"/>
      <c r="C15" s="119"/>
      <c r="D15" s="87"/>
      <c r="E15" s="88"/>
      <c r="F15" s="122"/>
      <c r="G15" s="122">
        <f t="shared" si="0"/>
        <v>0</v>
      </c>
      <c r="H15" s="107" t="str">
        <f t="shared" si="1"/>
        <v/>
      </c>
      <c r="I15" s="125"/>
      <c r="J15" s="47"/>
    </row>
    <row r="16" spans="1:10" x14ac:dyDescent="0.35">
      <c r="A16" s="47"/>
      <c r="B16" s="100"/>
      <c r="C16" s="119"/>
      <c r="D16" s="87"/>
      <c r="E16" s="88"/>
      <c r="F16" s="122"/>
      <c r="G16" s="122">
        <f t="shared" si="0"/>
        <v>0</v>
      </c>
      <c r="H16" s="107" t="str">
        <f t="shared" si="1"/>
        <v/>
      </c>
      <c r="I16" s="125"/>
      <c r="J16" s="47"/>
    </row>
    <row r="17" spans="1:10" x14ac:dyDescent="0.35">
      <c r="A17" s="47"/>
      <c r="B17" s="100"/>
      <c r="C17" s="119"/>
      <c r="D17" s="87"/>
      <c r="E17" s="89"/>
      <c r="F17" s="122"/>
      <c r="G17" s="122">
        <f t="shared" si="0"/>
        <v>0</v>
      </c>
      <c r="H17" s="107" t="str">
        <f t="shared" si="1"/>
        <v/>
      </c>
      <c r="I17" s="125"/>
      <c r="J17" s="47"/>
    </row>
    <row r="18" spans="1:10" x14ac:dyDescent="0.35">
      <c r="A18" s="47"/>
      <c r="B18" s="100"/>
      <c r="C18" s="119"/>
      <c r="D18" s="90"/>
      <c r="E18" s="89"/>
      <c r="F18" s="122"/>
      <c r="G18" s="122">
        <f t="shared" si="0"/>
        <v>0</v>
      </c>
      <c r="H18" s="107" t="str">
        <f t="shared" si="1"/>
        <v/>
      </c>
      <c r="I18" s="125"/>
      <c r="J18" s="47"/>
    </row>
    <row r="19" spans="1:10" x14ac:dyDescent="0.35">
      <c r="A19" s="47"/>
      <c r="B19" s="100"/>
      <c r="C19" s="119"/>
      <c r="D19" s="87"/>
      <c r="E19" s="88"/>
      <c r="F19" s="122"/>
      <c r="G19" s="122">
        <f t="shared" si="0"/>
        <v>0</v>
      </c>
      <c r="H19" s="107" t="str">
        <f t="shared" si="1"/>
        <v/>
      </c>
      <c r="I19" s="125"/>
      <c r="J19" s="47"/>
    </row>
    <row r="20" spans="1:10" x14ac:dyDescent="0.35">
      <c r="A20" s="47"/>
      <c r="B20" s="100"/>
      <c r="C20" s="119"/>
      <c r="D20" s="87"/>
      <c r="E20" s="88"/>
      <c r="F20" s="122"/>
      <c r="G20" s="122">
        <f t="shared" si="0"/>
        <v>0</v>
      </c>
      <c r="H20" s="107" t="str">
        <f t="shared" si="1"/>
        <v/>
      </c>
      <c r="I20" s="125"/>
      <c r="J20" s="47"/>
    </row>
    <row r="21" spans="1:10" x14ac:dyDescent="0.35">
      <c r="A21" s="47"/>
      <c r="B21" s="100"/>
      <c r="C21" s="119"/>
      <c r="D21" s="87"/>
      <c r="E21" s="88"/>
      <c r="F21" s="122"/>
      <c r="G21" s="122">
        <f t="shared" si="0"/>
        <v>0</v>
      </c>
      <c r="H21" s="107" t="str">
        <f t="shared" si="1"/>
        <v/>
      </c>
      <c r="I21" s="125"/>
      <c r="J21" s="47"/>
    </row>
    <row r="22" spans="1:10" x14ac:dyDescent="0.35">
      <c r="A22" s="47"/>
      <c r="B22" s="101"/>
      <c r="C22" s="120"/>
      <c r="D22" s="92"/>
      <c r="E22" s="93"/>
      <c r="F22" s="122"/>
      <c r="G22" s="122">
        <f t="shared" si="0"/>
        <v>0</v>
      </c>
      <c r="H22" s="107" t="str">
        <f t="shared" si="1"/>
        <v/>
      </c>
      <c r="I22" s="125"/>
      <c r="J22" s="47"/>
    </row>
    <row r="23" spans="1:10" x14ac:dyDescent="0.35">
      <c r="A23" s="47"/>
      <c r="B23" s="101"/>
      <c r="C23" s="120"/>
      <c r="D23" s="92"/>
      <c r="E23" s="93"/>
      <c r="F23" s="122"/>
      <c r="G23" s="122">
        <f t="shared" si="0"/>
        <v>0</v>
      </c>
      <c r="H23" s="107" t="str">
        <f t="shared" si="1"/>
        <v/>
      </c>
      <c r="I23" s="125"/>
      <c r="J23" s="47"/>
    </row>
    <row r="24" spans="1:10" x14ac:dyDescent="0.35">
      <c r="A24" s="47"/>
      <c r="B24" s="101"/>
      <c r="C24" s="120"/>
      <c r="D24" s="91"/>
      <c r="E24" s="94"/>
      <c r="F24" s="122"/>
      <c r="G24" s="122">
        <f t="shared" si="0"/>
        <v>0</v>
      </c>
      <c r="H24" s="107" t="str">
        <f t="shared" si="1"/>
        <v/>
      </c>
      <c r="I24" s="125"/>
      <c r="J24" s="47"/>
    </row>
    <row r="25" spans="1:10" x14ac:dyDescent="0.35">
      <c r="A25" s="47"/>
      <c r="B25" s="101"/>
      <c r="C25" s="120"/>
      <c r="D25" s="95"/>
      <c r="E25" s="96"/>
      <c r="F25" s="122"/>
      <c r="G25" s="122">
        <f t="shared" si="0"/>
        <v>0</v>
      </c>
      <c r="H25" s="107" t="str">
        <f t="shared" si="1"/>
        <v/>
      </c>
      <c r="I25" s="125"/>
      <c r="J25" s="47"/>
    </row>
    <row r="26" spans="1:10" x14ac:dyDescent="0.35">
      <c r="A26" s="47"/>
      <c r="B26" s="101"/>
      <c r="C26" s="120"/>
      <c r="D26" s="91"/>
      <c r="E26" s="96"/>
      <c r="F26" s="122"/>
      <c r="G26" s="122">
        <f t="shared" si="0"/>
        <v>0</v>
      </c>
      <c r="H26" s="107" t="str">
        <f t="shared" si="1"/>
        <v/>
      </c>
      <c r="I26" s="125"/>
      <c r="J26" s="47"/>
    </row>
    <row r="27" spans="1:10" x14ac:dyDescent="0.35">
      <c r="A27" s="47"/>
      <c r="B27" s="101"/>
      <c r="C27" s="120"/>
      <c r="D27" s="91"/>
      <c r="E27" s="96"/>
      <c r="F27" s="122"/>
      <c r="G27" s="122">
        <f t="shared" si="0"/>
        <v>0</v>
      </c>
      <c r="H27" s="107" t="str">
        <f t="shared" si="1"/>
        <v/>
      </c>
      <c r="I27" s="125"/>
      <c r="J27" s="47"/>
    </row>
    <row r="28" spans="1:10" x14ac:dyDescent="0.35">
      <c r="A28" s="47"/>
      <c r="B28" s="101"/>
      <c r="C28" s="120"/>
      <c r="D28" s="91"/>
      <c r="E28" s="96"/>
      <c r="F28" s="122"/>
      <c r="G28" s="122">
        <f t="shared" si="0"/>
        <v>0</v>
      </c>
      <c r="H28" s="107" t="str">
        <f t="shared" si="1"/>
        <v/>
      </c>
      <c r="I28" s="125"/>
      <c r="J28" s="47"/>
    </row>
    <row r="29" spans="1:10" x14ac:dyDescent="0.35">
      <c r="A29" s="47"/>
      <c r="B29" s="101"/>
      <c r="C29" s="120"/>
      <c r="D29" s="91"/>
      <c r="E29" s="96"/>
      <c r="F29" s="122"/>
      <c r="G29" s="122">
        <f t="shared" si="0"/>
        <v>0</v>
      </c>
      <c r="H29" s="107" t="str">
        <f t="shared" si="1"/>
        <v/>
      </c>
      <c r="I29" s="125"/>
      <c r="J29" s="47"/>
    </row>
    <row r="30" spans="1:10" x14ac:dyDescent="0.35">
      <c r="A30" s="47"/>
      <c r="B30" s="101"/>
      <c r="C30" s="120"/>
      <c r="D30" s="91"/>
      <c r="E30" s="96"/>
      <c r="F30" s="122"/>
      <c r="G30" s="122">
        <f t="shared" si="0"/>
        <v>0</v>
      </c>
      <c r="H30" s="107" t="str">
        <f t="shared" si="1"/>
        <v/>
      </c>
      <c r="I30" s="125"/>
      <c r="J30" s="47"/>
    </row>
    <row r="31" spans="1:10" x14ac:dyDescent="0.35">
      <c r="A31" s="47"/>
      <c r="B31" s="101"/>
      <c r="C31" s="120"/>
      <c r="D31" s="91"/>
      <c r="E31" s="96"/>
      <c r="F31" s="122"/>
      <c r="G31" s="122">
        <f t="shared" si="0"/>
        <v>0</v>
      </c>
      <c r="H31" s="107" t="str">
        <f t="shared" si="1"/>
        <v/>
      </c>
      <c r="I31" s="125"/>
      <c r="J31" s="47"/>
    </row>
    <row r="32" spans="1:10" x14ac:dyDescent="0.35">
      <c r="A32" s="47"/>
      <c r="B32" s="101"/>
      <c r="C32" s="120"/>
      <c r="D32" s="91"/>
      <c r="E32" s="96"/>
      <c r="F32" s="122"/>
      <c r="G32" s="122">
        <f t="shared" si="0"/>
        <v>0</v>
      </c>
      <c r="H32" s="107" t="str">
        <f t="shared" si="1"/>
        <v/>
      </c>
      <c r="I32" s="125"/>
      <c r="J32" s="47"/>
    </row>
    <row r="33" spans="1:10" x14ac:dyDescent="0.35">
      <c r="A33" s="47"/>
      <c r="B33" s="101"/>
      <c r="C33" s="120"/>
      <c r="D33" s="91"/>
      <c r="E33" s="96"/>
      <c r="F33" s="122"/>
      <c r="G33" s="122">
        <f t="shared" si="0"/>
        <v>0</v>
      </c>
      <c r="H33" s="107" t="str">
        <f t="shared" si="1"/>
        <v/>
      </c>
      <c r="I33" s="125"/>
      <c r="J33" s="47"/>
    </row>
    <row r="34" spans="1:10" x14ac:dyDescent="0.35">
      <c r="A34" s="47"/>
      <c r="B34" s="101"/>
      <c r="C34" s="120"/>
      <c r="D34" s="91"/>
      <c r="E34" s="96"/>
      <c r="F34" s="122"/>
      <c r="G34" s="122">
        <f t="shared" si="0"/>
        <v>0</v>
      </c>
      <c r="H34" s="107" t="str">
        <f t="shared" si="1"/>
        <v/>
      </c>
      <c r="I34" s="125"/>
      <c r="J34" s="47"/>
    </row>
    <row r="35" spans="1:10" x14ac:dyDescent="0.35">
      <c r="A35" s="47"/>
      <c r="B35" s="101"/>
      <c r="C35" s="120"/>
      <c r="D35" s="91"/>
      <c r="E35" s="96"/>
      <c r="F35" s="122"/>
      <c r="G35" s="122">
        <f t="shared" si="0"/>
        <v>0</v>
      </c>
      <c r="H35" s="107" t="str">
        <f t="shared" si="1"/>
        <v/>
      </c>
      <c r="I35" s="125"/>
      <c r="J35" s="47"/>
    </row>
    <row r="36" spans="1:10" x14ac:dyDescent="0.35">
      <c r="A36" s="47"/>
      <c r="B36" s="101"/>
      <c r="C36" s="120"/>
      <c r="D36" s="91"/>
      <c r="E36" s="96"/>
      <c r="F36" s="122"/>
      <c r="G36" s="122">
        <f t="shared" si="0"/>
        <v>0</v>
      </c>
      <c r="H36" s="107" t="str">
        <f t="shared" si="1"/>
        <v/>
      </c>
      <c r="I36" s="125"/>
      <c r="J36" s="47"/>
    </row>
    <row r="37" spans="1:10" x14ac:dyDescent="0.35">
      <c r="A37" s="47"/>
      <c r="B37" s="101"/>
      <c r="C37" s="120"/>
      <c r="D37" s="91"/>
      <c r="E37" s="97"/>
      <c r="F37" s="123"/>
      <c r="G37" s="123">
        <f t="shared" si="0"/>
        <v>0</v>
      </c>
      <c r="H37" s="108" t="str">
        <f t="shared" si="1"/>
        <v/>
      </c>
      <c r="I37" s="126"/>
      <c r="J37" s="47"/>
    </row>
    <row r="38" spans="1:10" x14ac:dyDescent="0.35">
      <c r="A38" s="47"/>
      <c r="B38" s="101"/>
      <c r="C38" s="120"/>
      <c r="D38" s="91"/>
      <c r="E38" s="97"/>
      <c r="F38" s="123"/>
      <c r="G38" s="123">
        <f t="shared" si="0"/>
        <v>0</v>
      </c>
      <c r="H38" s="108" t="str">
        <f t="shared" si="1"/>
        <v/>
      </c>
      <c r="I38" s="126"/>
      <c r="J38" s="47"/>
    </row>
    <row r="39" spans="1:10" x14ac:dyDescent="0.35">
      <c r="A39" s="47"/>
      <c r="B39" s="101"/>
      <c r="C39" s="120"/>
      <c r="D39" s="91"/>
      <c r="E39" s="97"/>
      <c r="F39" s="123"/>
      <c r="G39" s="123">
        <f t="shared" si="0"/>
        <v>0</v>
      </c>
      <c r="H39" s="108" t="str">
        <f t="shared" si="1"/>
        <v/>
      </c>
      <c r="I39" s="126"/>
      <c r="J39" s="47"/>
    </row>
    <row r="40" spans="1:10" x14ac:dyDescent="0.35">
      <c r="A40" s="47"/>
      <c r="B40" s="101"/>
      <c r="C40" s="120"/>
      <c r="D40" s="91"/>
      <c r="E40" s="97"/>
      <c r="F40" s="123"/>
      <c r="G40" s="123">
        <f t="shared" si="0"/>
        <v>0</v>
      </c>
      <c r="H40" s="108" t="str">
        <f t="shared" si="1"/>
        <v/>
      </c>
      <c r="I40" s="126"/>
      <c r="J40" s="47"/>
    </row>
    <row r="41" spans="1:10" x14ac:dyDescent="0.35">
      <c r="A41" s="47"/>
      <c r="B41" s="101"/>
      <c r="C41" s="120"/>
      <c r="D41" s="91"/>
      <c r="E41" s="97"/>
      <c r="F41" s="123"/>
      <c r="G41" s="123">
        <f t="shared" si="0"/>
        <v>0</v>
      </c>
      <c r="H41" s="108" t="str">
        <f t="shared" si="1"/>
        <v/>
      </c>
      <c r="I41" s="126"/>
      <c r="J41" s="47"/>
    </row>
    <row r="42" spans="1:10" x14ac:dyDescent="0.35">
      <c r="A42" s="47"/>
      <c r="B42" s="101"/>
      <c r="C42" s="120"/>
      <c r="D42" s="91"/>
      <c r="E42" s="97"/>
      <c r="F42" s="123"/>
      <c r="G42" s="123">
        <f t="shared" si="0"/>
        <v>0</v>
      </c>
      <c r="H42" s="108" t="str">
        <f t="shared" si="1"/>
        <v/>
      </c>
      <c r="I42" s="126"/>
      <c r="J42" s="47"/>
    </row>
    <row r="43" spans="1:10" x14ac:dyDescent="0.35">
      <c r="A43" s="47"/>
      <c r="B43" s="101"/>
      <c r="C43" s="120"/>
      <c r="D43" s="91"/>
      <c r="E43" s="97"/>
      <c r="F43" s="123"/>
      <c r="G43" s="123">
        <f t="shared" si="0"/>
        <v>0</v>
      </c>
      <c r="H43" s="108" t="str">
        <f t="shared" si="1"/>
        <v/>
      </c>
      <c r="I43" s="126"/>
      <c r="J43" s="47"/>
    </row>
    <row r="44" spans="1:10" x14ac:dyDescent="0.35">
      <c r="A44" s="47"/>
      <c r="B44" s="101"/>
      <c r="C44" s="120"/>
      <c r="D44" s="91"/>
      <c r="E44" s="97"/>
      <c r="F44" s="123"/>
      <c r="G44" s="123">
        <f t="shared" si="0"/>
        <v>0</v>
      </c>
      <c r="H44" s="108" t="str">
        <f t="shared" si="1"/>
        <v/>
      </c>
      <c r="I44" s="126"/>
      <c r="J44" s="47"/>
    </row>
    <row r="45" spans="1:10" x14ac:dyDescent="0.35">
      <c r="A45" s="47"/>
      <c r="B45" s="101"/>
      <c r="C45" s="120"/>
      <c r="D45" s="91"/>
      <c r="E45" s="97"/>
      <c r="F45" s="123"/>
      <c r="G45" s="123">
        <f t="shared" si="0"/>
        <v>0</v>
      </c>
      <c r="H45" s="108" t="str">
        <f t="shared" si="1"/>
        <v/>
      </c>
      <c r="I45" s="126"/>
      <c r="J45" s="47"/>
    </row>
    <row r="46" spans="1:10" x14ac:dyDescent="0.35">
      <c r="A46" s="47"/>
      <c r="B46" s="101"/>
      <c r="C46" s="120"/>
      <c r="D46" s="91"/>
      <c r="E46" s="97"/>
      <c r="F46" s="123"/>
      <c r="G46" s="123">
        <f t="shared" si="0"/>
        <v>0</v>
      </c>
      <c r="H46" s="108" t="str">
        <f t="shared" si="1"/>
        <v/>
      </c>
      <c r="I46" s="126"/>
      <c r="J46" s="47"/>
    </row>
    <row r="47" spans="1:10" x14ac:dyDescent="0.35">
      <c r="A47" s="47"/>
      <c r="B47" s="101"/>
      <c r="C47" s="120"/>
      <c r="D47" s="91"/>
      <c r="E47" s="97"/>
      <c r="F47" s="123"/>
      <c r="G47" s="123">
        <f t="shared" si="0"/>
        <v>0</v>
      </c>
      <c r="H47" s="108" t="str">
        <f t="shared" si="1"/>
        <v/>
      </c>
      <c r="I47" s="126"/>
      <c r="J47" s="47"/>
    </row>
    <row r="48" spans="1:10" x14ac:dyDescent="0.35">
      <c r="A48" s="47"/>
      <c r="B48" s="101"/>
      <c r="C48" s="120"/>
      <c r="D48" s="91"/>
      <c r="E48" s="97"/>
      <c r="F48" s="123"/>
      <c r="G48" s="123">
        <f t="shared" si="0"/>
        <v>0</v>
      </c>
      <c r="H48" s="108" t="str">
        <f t="shared" si="1"/>
        <v/>
      </c>
      <c r="I48" s="126"/>
      <c r="J48" s="47"/>
    </row>
    <row r="49" spans="1:10" x14ac:dyDescent="0.35">
      <c r="A49" s="47"/>
      <c r="B49" s="101"/>
      <c r="C49" s="120"/>
      <c r="D49" s="91"/>
      <c r="E49" s="97"/>
      <c r="F49" s="123"/>
      <c r="G49" s="123">
        <f t="shared" si="0"/>
        <v>0</v>
      </c>
      <c r="H49" s="108" t="str">
        <f t="shared" si="1"/>
        <v/>
      </c>
      <c r="I49" s="126"/>
      <c r="J49" s="47"/>
    </row>
    <row r="50" spans="1:10" x14ac:dyDescent="0.35">
      <c r="A50" s="47"/>
      <c r="B50" s="101"/>
      <c r="C50" s="120"/>
      <c r="D50" s="91"/>
      <c r="E50" s="97"/>
      <c r="F50" s="123"/>
      <c r="G50" s="123">
        <f t="shared" si="0"/>
        <v>0</v>
      </c>
      <c r="H50" s="108" t="str">
        <f t="shared" si="1"/>
        <v/>
      </c>
      <c r="I50" s="126"/>
      <c r="J50" s="47"/>
    </row>
    <row r="51" spans="1:10" x14ac:dyDescent="0.35">
      <c r="A51" s="47"/>
      <c r="B51" s="101"/>
      <c r="C51" s="120"/>
      <c r="D51" s="91"/>
      <c r="E51" s="97"/>
      <c r="F51" s="123"/>
      <c r="G51" s="123">
        <f t="shared" ref="G51:G114" si="2">ROUNDUP(F51, 2)</f>
        <v>0</v>
      </c>
      <c r="H51" s="108" t="str">
        <f t="shared" si="1"/>
        <v/>
      </c>
      <c r="I51" s="126"/>
      <c r="J51" s="47"/>
    </row>
    <row r="52" spans="1:10" x14ac:dyDescent="0.35">
      <c r="A52" s="47"/>
      <c r="B52" s="101"/>
      <c r="C52" s="120"/>
      <c r="D52" s="91"/>
      <c r="E52" s="97"/>
      <c r="F52" s="123"/>
      <c r="G52" s="123">
        <f t="shared" si="2"/>
        <v>0</v>
      </c>
      <c r="H52" s="108" t="str">
        <f t="shared" si="1"/>
        <v/>
      </c>
      <c r="I52" s="126"/>
      <c r="J52" s="47"/>
    </row>
    <row r="53" spans="1:10" x14ac:dyDescent="0.35">
      <c r="A53" s="47"/>
      <c r="B53" s="101"/>
      <c r="C53" s="120"/>
      <c r="D53" s="91"/>
      <c r="E53" s="97"/>
      <c r="F53" s="123"/>
      <c r="G53" s="123">
        <f t="shared" si="2"/>
        <v>0</v>
      </c>
      <c r="H53" s="108" t="str">
        <f t="shared" si="1"/>
        <v/>
      </c>
      <c r="I53" s="126"/>
      <c r="J53" s="47"/>
    </row>
    <row r="54" spans="1:10" x14ac:dyDescent="0.35">
      <c r="A54" s="47"/>
      <c r="B54" s="101"/>
      <c r="C54" s="120"/>
      <c r="D54" s="91"/>
      <c r="E54" s="97"/>
      <c r="F54" s="123"/>
      <c r="G54" s="123">
        <f t="shared" si="2"/>
        <v>0</v>
      </c>
      <c r="H54" s="108" t="str">
        <f t="shared" si="1"/>
        <v/>
      </c>
      <c r="I54" s="126"/>
      <c r="J54" s="47"/>
    </row>
    <row r="55" spans="1:10" x14ac:dyDescent="0.35">
      <c r="B55" s="101"/>
      <c r="C55" s="120"/>
      <c r="D55" s="91"/>
      <c r="E55" s="97"/>
      <c r="F55" s="123"/>
      <c r="G55" s="123">
        <f t="shared" si="2"/>
        <v>0</v>
      </c>
      <c r="H55" s="108" t="str">
        <f t="shared" si="1"/>
        <v/>
      </c>
      <c r="I55" s="126"/>
    </row>
    <row r="56" spans="1:10" x14ac:dyDescent="0.35">
      <c r="B56" s="101"/>
      <c r="C56" s="120"/>
      <c r="D56" s="91"/>
      <c r="E56" s="97"/>
      <c r="F56" s="123"/>
      <c r="G56" s="123">
        <f t="shared" si="2"/>
        <v>0</v>
      </c>
      <c r="H56" s="108" t="str">
        <f t="shared" si="1"/>
        <v/>
      </c>
      <c r="I56" s="126"/>
    </row>
    <row r="57" spans="1:10" x14ac:dyDescent="0.35">
      <c r="B57" s="101"/>
      <c r="C57" s="120"/>
      <c r="D57" s="91"/>
      <c r="E57" s="97"/>
      <c r="F57" s="123"/>
      <c r="G57" s="123">
        <f t="shared" si="2"/>
        <v>0</v>
      </c>
      <c r="H57" s="108" t="str">
        <f t="shared" si="1"/>
        <v/>
      </c>
      <c r="I57" s="126"/>
    </row>
    <row r="58" spans="1:10" x14ac:dyDescent="0.35">
      <c r="B58" s="101"/>
      <c r="C58" s="120"/>
      <c r="D58" s="91"/>
      <c r="E58" s="97"/>
      <c r="F58" s="123"/>
      <c r="G58" s="123">
        <f t="shared" si="2"/>
        <v>0</v>
      </c>
      <c r="H58" s="108" t="str">
        <f t="shared" si="1"/>
        <v/>
      </c>
      <c r="I58" s="126"/>
    </row>
    <row r="59" spans="1:10" x14ac:dyDescent="0.35">
      <c r="B59" s="101"/>
      <c r="C59" s="120"/>
      <c r="D59" s="91"/>
      <c r="E59" s="97"/>
      <c r="F59" s="123"/>
      <c r="G59" s="123">
        <f t="shared" si="2"/>
        <v>0</v>
      </c>
      <c r="H59" s="108" t="str">
        <f t="shared" si="1"/>
        <v/>
      </c>
      <c r="I59" s="126"/>
    </row>
    <row r="60" spans="1:10" x14ac:dyDescent="0.35">
      <c r="B60" s="101"/>
      <c r="C60" s="120"/>
      <c r="D60" s="91"/>
      <c r="E60" s="97"/>
      <c r="F60" s="123"/>
      <c r="G60" s="123">
        <f t="shared" si="2"/>
        <v>0</v>
      </c>
      <c r="H60" s="108" t="str">
        <f t="shared" si="1"/>
        <v/>
      </c>
      <c r="I60" s="126"/>
    </row>
    <row r="61" spans="1:10" x14ac:dyDescent="0.35">
      <c r="B61" s="101"/>
      <c r="C61" s="120"/>
      <c r="D61" s="91"/>
      <c r="E61" s="97"/>
      <c r="F61" s="123"/>
      <c r="G61" s="123">
        <f t="shared" si="2"/>
        <v>0</v>
      </c>
      <c r="H61" s="108" t="str">
        <f t="shared" si="1"/>
        <v/>
      </c>
      <c r="I61" s="126"/>
    </row>
    <row r="62" spans="1:10" x14ac:dyDescent="0.35">
      <c r="B62" s="101"/>
      <c r="C62" s="120"/>
      <c r="D62" s="91"/>
      <c r="E62" s="97"/>
      <c r="F62" s="123"/>
      <c r="G62" s="123">
        <f t="shared" si="2"/>
        <v>0</v>
      </c>
      <c r="H62" s="108" t="str">
        <f t="shared" si="1"/>
        <v/>
      </c>
      <c r="I62" s="126"/>
    </row>
    <row r="63" spans="1:10" x14ac:dyDescent="0.35">
      <c r="B63" s="101"/>
      <c r="C63" s="120"/>
      <c r="D63" s="91"/>
      <c r="E63" s="97"/>
      <c r="F63" s="123"/>
      <c r="G63" s="123">
        <f t="shared" si="2"/>
        <v>0</v>
      </c>
      <c r="H63" s="108" t="str">
        <f t="shared" si="1"/>
        <v/>
      </c>
      <c r="I63" s="126"/>
    </row>
    <row r="64" spans="1:10" x14ac:dyDescent="0.35">
      <c r="B64" s="101"/>
      <c r="C64" s="120"/>
      <c r="D64" s="91"/>
      <c r="E64" s="97"/>
      <c r="F64" s="123"/>
      <c r="G64" s="123">
        <f t="shared" si="2"/>
        <v>0</v>
      </c>
      <c r="H64" s="108" t="str">
        <f t="shared" si="1"/>
        <v/>
      </c>
      <c r="I64" s="126"/>
    </row>
    <row r="65" spans="2:9" x14ac:dyDescent="0.35">
      <c r="B65" s="101"/>
      <c r="C65" s="120"/>
      <c r="D65" s="91"/>
      <c r="E65" s="97"/>
      <c r="F65" s="123"/>
      <c r="G65" s="123">
        <f t="shared" si="2"/>
        <v>0</v>
      </c>
      <c r="H65" s="108" t="str">
        <f t="shared" si="1"/>
        <v/>
      </c>
      <c r="I65" s="126"/>
    </row>
    <row r="66" spans="2:9" x14ac:dyDescent="0.35">
      <c r="B66" s="101"/>
      <c r="C66" s="120"/>
      <c r="D66" s="91"/>
      <c r="E66" s="97"/>
      <c r="F66" s="123"/>
      <c r="G66" s="123">
        <f t="shared" si="2"/>
        <v>0</v>
      </c>
      <c r="H66" s="108" t="str">
        <f t="shared" si="1"/>
        <v/>
      </c>
      <c r="I66" s="126"/>
    </row>
    <row r="67" spans="2:9" x14ac:dyDescent="0.35">
      <c r="B67" s="101"/>
      <c r="C67" s="120"/>
      <c r="D67" s="91"/>
      <c r="E67" s="97"/>
      <c r="F67" s="123"/>
      <c r="G67" s="123">
        <f t="shared" si="2"/>
        <v>0</v>
      </c>
      <c r="H67" s="108" t="str">
        <f t="shared" si="1"/>
        <v/>
      </c>
      <c r="I67" s="126"/>
    </row>
    <row r="68" spans="2:9" x14ac:dyDescent="0.35">
      <c r="B68" s="101"/>
      <c r="C68" s="120"/>
      <c r="D68" s="91"/>
      <c r="E68" s="97"/>
      <c r="F68" s="123"/>
      <c r="G68" s="123">
        <f t="shared" si="2"/>
        <v>0</v>
      </c>
      <c r="H68" s="108" t="str">
        <f t="shared" si="1"/>
        <v/>
      </c>
      <c r="I68" s="126"/>
    </row>
    <row r="69" spans="2:9" x14ac:dyDescent="0.35">
      <c r="B69" s="101"/>
      <c r="C69" s="120"/>
      <c r="D69" s="91"/>
      <c r="E69" s="97"/>
      <c r="F69" s="123"/>
      <c r="G69" s="123">
        <f t="shared" si="2"/>
        <v>0</v>
      </c>
      <c r="H69" s="108" t="str">
        <f t="shared" si="1"/>
        <v/>
      </c>
      <c r="I69" s="126"/>
    </row>
    <row r="70" spans="2:9" x14ac:dyDescent="0.35">
      <c r="B70" s="101"/>
      <c r="C70" s="120"/>
      <c r="D70" s="91"/>
      <c r="E70" s="97"/>
      <c r="F70" s="123"/>
      <c r="G70" s="123">
        <f t="shared" si="2"/>
        <v>0</v>
      </c>
      <c r="H70" s="108" t="str">
        <f t="shared" si="1"/>
        <v/>
      </c>
      <c r="I70" s="126"/>
    </row>
    <row r="71" spans="2:9" x14ac:dyDescent="0.35">
      <c r="B71" s="101"/>
      <c r="C71" s="120"/>
      <c r="D71" s="91"/>
      <c r="E71" s="97"/>
      <c r="F71" s="123"/>
      <c r="G71" s="123">
        <f t="shared" si="2"/>
        <v>0</v>
      </c>
      <c r="H71" s="108" t="str">
        <f t="shared" si="1"/>
        <v/>
      </c>
      <c r="I71" s="126"/>
    </row>
    <row r="72" spans="2:9" x14ac:dyDescent="0.35">
      <c r="B72" s="101"/>
      <c r="C72" s="120"/>
      <c r="D72" s="91"/>
      <c r="E72" s="97"/>
      <c r="F72" s="123"/>
      <c r="G72" s="123">
        <f t="shared" si="2"/>
        <v>0</v>
      </c>
      <c r="H72" s="108" t="str">
        <f t="shared" si="1"/>
        <v/>
      </c>
      <c r="I72" s="126"/>
    </row>
    <row r="73" spans="2:9" x14ac:dyDescent="0.35">
      <c r="B73" s="101"/>
      <c r="C73" s="120"/>
      <c r="D73" s="91"/>
      <c r="E73" s="97"/>
      <c r="F73" s="123"/>
      <c r="G73" s="123">
        <f t="shared" si="2"/>
        <v>0</v>
      </c>
      <c r="H73" s="108" t="str">
        <f t="shared" si="1"/>
        <v/>
      </c>
      <c r="I73" s="126"/>
    </row>
    <row r="74" spans="2:9" x14ac:dyDescent="0.35">
      <c r="B74" s="101"/>
      <c r="C74" s="120"/>
      <c r="D74" s="91"/>
      <c r="E74" s="97"/>
      <c r="F74" s="123"/>
      <c r="G74" s="123">
        <f t="shared" si="2"/>
        <v>0</v>
      </c>
      <c r="H74" s="108" t="str">
        <f t="shared" ref="H74:H137" si="3">IF(E74="", "", $E74*$G74)</f>
        <v/>
      </c>
      <c r="I74" s="126"/>
    </row>
    <row r="75" spans="2:9" x14ac:dyDescent="0.35">
      <c r="B75" s="101"/>
      <c r="C75" s="120"/>
      <c r="D75" s="91"/>
      <c r="E75" s="97"/>
      <c r="F75" s="123"/>
      <c r="G75" s="123">
        <f t="shared" si="2"/>
        <v>0</v>
      </c>
      <c r="H75" s="108" t="str">
        <f t="shared" si="3"/>
        <v/>
      </c>
      <c r="I75" s="126"/>
    </row>
    <row r="76" spans="2:9" x14ac:dyDescent="0.35">
      <c r="B76" s="101"/>
      <c r="C76" s="120"/>
      <c r="D76" s="91"/>
      <c r="E76" s="97"/>
      <c r="F76" s="123"/>
      <c r="G76" s="123">
        <f t="shared" si="2"/>
        <v>0</v>
      </c>
      <c r="H76" s="108" t="str">
        <f t="shared" si="3"/>
        <v/>
      </c>
      <c r="I76" s="126"/>
    </row>
    <row r="77" spans="2:9" x14ac:dyDescent="0.35">
      <c r="B77" s="101"/>
      <c r="C77" s="120"/>
      <c r="D77" s="91"/>
      <c r="E77" s="97"/>
      <c r="F77" s="123"/>
      <c r="G77" s="123">
        <f t="shared" si="2"/>
        <v>0</v>
      </c>
      <c r="H77" s="108" t="str">
        <f t="shared" si="3"/>
        <v/>
      </c>
      <c r="I77" s="126"/>
    </row>
    <row r="78" spans="2:9" x14ac:dyDescent="0.35">
      <c r="B78" s="101"/>
      <c r="C78" s="120"/>
      <c r="D78" s="91"/>
      <c r="E78" s="97"/>
      <c r="F78" s="123"/>
      <c r="G78" s="123">
        <f t="shared" si="2"/>
        <v>0</v>
      </c>
      <c r="H78" s="108" t="str">
        <f t="shared" si="3"/>
        <v/>
      </c>
      <c r="I78" s="126"/>
    </row>
    <row r="79" spans="2:9" x14ac:dyDescent="0.35">
      <c r="B79" s="101"/>
      <c r="C79" s="120"/>
      <c r="D79" s="91"/>
      <c r="E79" s="97"/>
      <c r="F79" s="123"/>
      <c r="G79" s="123">
        <f t="shared" si="2"/>
        <v>0</v>
      </c>
      <c r="H79" s="108" t="str">
        <f t="shared" si="3"/>
        <v/>
      </c>
      <c r="I79" s="126"/>
    </row>
    <row r="80" spans="2:9" x14ac:dyDescent="0.35">
      <c r="B80" s="101"/>
      <c r="C80" s="120"/>
      <c r="D80" s="91"/>
      <c r="E80" s="97"/>
      <c r="F80" s="123"/>
      <c r="G80" s="123">
        <f t="shared" si="2"/>
        <v>0</v>
      </c>
      <c r="H80" s="108" t="str">
        <f t="shared" si="3"/>
        <v/>
      </c>
      <c r="I80" s="126"/>
    </row>
    <row r="81" spans="2:9" x14ac:dyDescent="0.35">
      <c r="B81" s="101"/>
      <c r="C81" s="120"/>
      <c r="D81" s="91"/>
      <c r="E81" s="97"/>
      <c r="F81" s="123"/>
      <c r="G81" s="123">
        <f t="shared" si="2"/>
        <v>0</v>
      </c>
      <c r="H81" s="108" t="str">
        <f t="shared" si="3"/>
        <v/>
      </c>
      <c r="I81" s="126"/>
    </row>
    <row r="82" spans="2:9" x14ac:dyDescent="0.35">
      <c r="B82" s="101"/>
      <c r="C82" s="120"/>
      <c r="D82" s="91"/>
      <c r="E82" s="97"/>
      <c r="F82" s="123"/>
      <c r="G82" s="123">
        <f t="shared" si="2"/>
        <v>0</v>
      </c>
      <c r="H82" s="108" t="str">
        <f t="shared" si="3"/>
        <v/>
      </c>
      <c r="I82" s="126"/>
    </row>
    <row r="83" spans="2:9" x14ac:dyDescent="0.35">
      <c r="B83" s="101"/>
      <c r="C83" s="120"/>
      <c r="D83" s="91"/>
      <c r="E83" s="97"/>
      <c r="F83" s="123"/>
      <c r="G83" s="123">
        <f t="shared" si="2"/>
        <v>0</v>
      </c>
      <c r="H83" s="108" t="str">
        <f t="shared" si="3"/>
        <v/>
      </c>
      <c r="I83" s="126"/>
    </row>
    <row r="84" spans="2:9" x14ac:dyDescent="0.35">
      <c r="B84" s="101"/>
      <c r="C84" s="120"/>
      <c r="D84" s="91"/>
      <c r="E84" s="97"/>
      <c r="F84" s="123"/>
      <c r="G84" s="123">
        <f t="shared" si="2"/>
        <v>0</v>
      </c>
      <c r="H84" s="108" t="str">
        <f t="shared" si="3"/>
        <v/>
      </c>
      <c r="I84" s="126"/>
    </row>
    <row r="85" spans="2:9" x14ac:dyDescent="0.35">
      <c r="B85" s="101"/>
      <c r="C85" s="120"/>
      <c r="D85" s="91"/>
      <c r="E85" s="97"/>
      <c r="F85" s="123"/>
      <c r="G85" s="123">
        <f t="shared" si="2"/>
        <v>0</v>
      </c>
      <c r="H85" s="108" t="str">
        <f t="shared" si="3"/>
        <v/>
      </c>
      <c r="I85" s="126"/>
    </row>
    <row r="86" spans="2:9" x14ac:dyDescent="0.35">
      <c r="B86" s="101"/>
      <c r="C86" s="120"/>
      <c r="D86" s="91"/>
      <c r="E86" s="97"/>
      <c r="F86" s="123"/>
      <c r="G86" s="123">
        <f t="shared" si="2"/>
        <v>0</v>
      </c>
      <c r="H86" s="108" t="str">
        <f t="shared" si="3"/>
        <v/>
      </c>
      <c r="I86" s="126"/>
    </row>
    <row r="87" spans="2:9" x14ac:dyDescent="0.35">
      <c r="B87" s="101"/>
      <c r="C87" s="120"/>
      <c r="D87" s="91"/>
      <c r="E87" s="97"/>
      <c r="F87" s="123"/>
      <c r="G87" s="123">
        <f t="shared" si="2"/>
        <v>0</v>
      </c>
      <c r="H87" s="108" t="str">
        <f t="shared" si="3"/>
        <v/>
      </c>
      <c r="I87" s="126"/>
    </row>
    <row r="88" spans="2:9" x14ac:dyDescent="0.35">
      <c r="B88" s="101"/>
      <c r="C88" s="120"/>
      <c r="D88" s="91"/>
      <c r="E88" s="97"/>
      <c r="F88" s="123"/>
      <c r="G88" s="123">
        <f t="shared" si="2"/>
        <v>0</v>
      </c>
      <c r="H88" s="108" t="str">
        <f t="shared" si="3"/>
        <v/>
      </c>
      <c r="I88" s="126"/>
    </row>
    <row r="89" spans="2:9" x14ac:dyDescent="0.35">
      <c r="B89" s="101"/>
      <c r="C89" s="120"/>
      <c r="D89" s="91"/>
      <c r="E89" s="97"/>
      <c r="F89" s="123"/>
      <c r="G89" s="123">
        <f t="shared" si="2"/>
        <v>0</v>
      </c>
      <c r="H89" s="108" t="str">
        <f t="shared" si="3"/>
        <v/>
      </c>
      <c r="I89" s="126"/>
    </row>
    <row r="90" spans="2:9" x14ac:dyDescent="0.35">
      <c r="B90" s="101"/>
      <c r="C90" s="120"/>
      <c r="D90" s="91"/>
      <c r="E90" s="97"/>
      <c r="F90" s="123"/>
      <c r="G90" s="123">
        <f t="shared" si="2"/>
        <v>0</v>
      </c>
      <c r="H90" s="108" t="str">
        <f t="shared" si="3"/>
        <v/>
      </c>
      <c r="I90" s="126"/>
    </row>
    <row r="91" spans="2:9" x14ac:dyDescent="0.35">
      <c r="B91" s="101"/>
      <c r="C91" s="120"/>
      <c r="D91" s="91"/>
      <c r="E91" s="97"/>
      <c r="F91" s="123"/>
      <c r="G91" s="123">
        <f t="shared" si="2"/>
        <v>0</v>
      </c>
      <c r="H91" s="108" t="str">
        <f t="shared" si="3"/>
        <v/>
      </c>
      <c r="I91" s="126"/>
    </row>
    <row r="92" spans="2:9" x14ac:dyDescent="0.35">
      <c r="B92" s="101"/>
      <c r="C92" s="120"/>
      <c r="D92" s="91"/>
      <c r="E92" s="97"/>
      <c r="F92" s="123"/>
      <c r="G92" s="123">
        <f t="shared" si="2"/>
        <v>0</v>
      </c>
      <c r="H92" s="108" t="str">
        <f t="shared" si="3"/>
        <v/>
      </c>
      <c r="I92" s="126"/>
    </row>
    <row r="93" spans="2:9" x14ac:dyDescent="0.35">
      <c r="B93" s="101"/>
      <c r="C93" s="120"/>
      <c r="D93" s="91"/>
      <c r="E93" s="97"/>
      <c r="F93" s="123"/>
      <c r="G93" s="123">
        <f t="shared" si="2"/>
        <v>0</v>
      </c>
      <c r="H93" s="108" t="str">
        <f t="shared" si="3"/>
        <v/>
      </c>
      <c r="I93" s="126"/>
    </row>
    <row r="94" spans="2:9" x14ac:dyDescent="0.35">
      <c r="B94" s="101"/>
      <c r="C94" s="120"/>
      <c r="D94" s="91"/>
      <c r="E94" s="97"/>
      <c r="F94" s="123"/>
      <c r="G94" s="123">
        <f t="shared" si="2"/>
        <v>0</v>
      </c>
      <c r="H94" s="108" t="str">
        <f t="shared" si="3"/>
        <v/>
      </c>
      <c r="I94" s="126"/>
    </row>
    <row r="95" spans="2:9" x14ac:dyDescent="0.35">
      <c r="B95" s="101"/>
      <c r="C95" s="120"/>
      <c r="D95" s="91"/>
      <c r="E95" s="97"/>
      <c r="F95" s="123"/>
      <c r="G95" s="123">
        <f t="shared" si="2"/>
        <v>0</v>
      </c>
      <c r="H95" s="108" t="str">
        <f t="shared" si="3"/>
        <v/>
      </c>
      <c r="I95" s="126"/>
    </row>
    <row r="96" spans="2:9" x14ac:dyDescent="0.35">
      <c r="B96" s="101"/>
      <c r="C96" s="120"/>
      <c r="D96" s="91"/>
      <c r="E96" s="97"/>
      <c r="F96" s="123"/>
      <c r="G96" s="123">
        <f t="shared" si="2"/>
        <v>0</v>
      </c>
      <c r="H96" s="108" t="str">
        <f t="shared" si="3"/>
        <v/>
      </c>
      <c r="I96" s="126"/>
    </row>
    <row r="97" spans="2:9" x14ac:dyDescent="0.35">
      <c r="B97" s="101"/>
      <c r="C97" s="120"/>
      <c r="D97" s="91"/>
      <c r="E97" s="97"/>
      <c r="F97" s="123"/>
      <c r="G97" s="123">
        <f t="shared" si="2"/>
        <v>0</v>
      </c>
      <c r="H97" s="108" t="str">
        <f t="shared" si="3"/>
        <v/>
      </c>
      <c r="I97" s="126"/>
    </row>
    <row r="98" spans="2:9" x14ac:dyDescent="0.35">
      <c r="B98" s="101"/>
      <c r="C98" s="120"/>
      <c r="D98" s="91"/>
      <c r="E98" s="97"/>
      <c r="F98" s="123"/>
      <c r="G98" s="123">
        <f t="shared" si="2"/>
        <v>0</v>
      </c>
      <c r="H98" s="108" t="str">
        <f t="shared" si="3"/>
        <v/>
      </c>
      <c r="I98" s="126"/>
    </row>
    <row r="99" spans="2:9" x14ac:dyDescent="0.35">
      <c r="B99" s="101"/>
      <c r="C99" s="120"/>
      <c r="D99" s="91"/>
      <c r="E99" s="97"/>
      <c r="F99" s="123"/>
      <c r="G99" s="123">
        <f t="shared" si="2"/>
        <v>0</v>
      </c>
      <c r="H99" s="108" t="str">
        <f t="shared" si="3"/>
        <v/>
      </c>
      <c r="I99" s="126"/>
    </row>
    <row r="100" spans="2:9" x14ac:dyDescent="0.35">
      <c r="B100" s="101"/>
      <c r="C100" s="120"/>
      <c r="D100" s="91"/>
      <c r="E100" s="97"/>
      <c r="F100" s="123"/>
      <c r="G100" s="123">
        <f t="shared" si="2"/>
        <v>0</v>
      </c>
      <c r="H100" s="108" t="str">
        <f t="shared" si="3"/>
        <v/>
      </c>
      <c r="I100" s="126"/>
    </row>
    <row r="101" spans="2:9" x14ac:dyDescent="0.35">
      <c r="B101" s="101"/>
      <c r="C101" s="120"/>
      <c r="D101" s="91"/>
      <c r="E101" s="97"/>
      <c r="F101" s="123"/>
      <c r="G101" s="123">
        <f t="shared" si="2"/>
        <v>0</v>
      </c>
      <c r="H101" s="108" t="str">
        <f t="shared" si="3"/>
        <v/>
      </c>
      <c r="I101" s="126"/>
    </row>
    <row r="102" spans="2:9" x14ac:dyDescent="0.35">
      <c r="B102" s="101"/>
      <c r="C102" s="120"/>
      <c r="D102" s="91"/>
      <c r="E102" s="97"/>
      <c r="F102" s="123"/>
      <c r="G102" s="123">
        <f t="shared" si="2"/>
        <v>0</v>
      </c>
      <c r="H102" s="108" t="str">
        <f t="shared" si="3"/>
        <v/>
      </c>
      <c r="I102" s="126"/>
    </row>
    <row r="103" spans="2:9" x14ac:dyDescent="0.35">
      <c r="B103" s="101"/>
      <c r="C103" s="120"/>
      <c r="D103" s="91"/>
      <c r="E103" s="97"/>
      <c r="F103" s="123"/>
      <c r="G103" s="123">
        <f t="shared" si="2"/>
        <v>0</v>
      </c>
      <c r="H103" s="108" t="str">
        <f t="shared" si="3"/>
        <v/>
      </c>
      <c r="I103" s="126"/>
    </row>
    <row r="104" spans="2:9" x14ac:dyDescent="0.35">
      <c r="B104" s="101"/>
      <c r="C104" s="120"/>
      <c r="D104" s="91"/>
      <c r="E104" s="97"/>
      <c r="F104" s="123"/>
      <c r="G104" s="123">
        <f t="shared" si="2"/>
        <v>0</v>
      </c>
      <c r="H104" s="108" t="str">
        <f t="shared" si="3"/>
        <v/>
      </c>
      <c r="I104" s="126"/>
    </row>
    <row r="105" spans="2:9" x14ac:dyDescent="0.35">
      <c r="B105" s="101"/>
      <c r="C105" s="120"/>
      <c r="D105" s="91"/>
      <c r="E105" s="97"/>
      <c r="F105" s="123"/>
      <c r="G105" s="123">
        <f t="shared" si="2"/>
        <v>0</v>
      </c>
      <c r="H105" s="108" t="str">
        <f t="shared" si="3"/>
        <v/>
      </c>
      <c r="I105" s="126"/>
    </row>
    <row r="106" spans="2:9" x14ac:dyDescent="0.35">
      <c r="B106" s="101"/>
      <c r="C106" s="120"/>
      <c r="D106" s="91"/>
      <c r="E106" s="97"/>
      <c r="F106" s="123"/>
      <c r="G106" s="123">
        <f t="shared" si="2"/>
        <v>0</v>
      </c>
      <c r="H106" s="108" t="str">
        <f t="shared" si="3"/>
        <v/>
      </c>
      <c r="I106" s="126"/>
    </row>
    <row r="107" spans="2:9" x14ac:dyDescent="0.35">
      <c r="B107" s="101"/>
      <c r="C107" s="120"/>
      <c r="D107" s="91"/>
      <c r="E107" s="97"/>
      <c r="F107" s="123"/>
      <c r="G107" s="123">
        <f t="shared" si="2"/>
        <v>0</v>
      </c>
      <c r="H107" s="108" t="str">
        <f t="shared" si="3"/>
        <v/>
      </c>
      <c r="I107" s="126"/>
    </row>
    <row r="108" spans="2:9" x14ac:dyDescent="0.35">
      <c r="B108" s="101"/>
      <c r="C108" s="120"/>
      <c r="D108" s="91"/>
      <c r="E108" s="97"/>
      <c r="F108" s="123"/>
      <c r="G108" s="123">
        <f t="shared" si="2"/>
        <v>0</v>
      </c>
      <c r="H108" s="108" t="str">
        <f t="shared" si="3"/>
        <v/>
      </c>
      <c r="I108" s="126"/>
    </row>
    <row r="109" spans="2:9" x14ac:dyDescent="0.35">
      <c r="B109" s="101"/>
      <c r="C109" s="120"/>
      <c r="D109" s="91"/>
      <c r="E109" s="97"/>
      <c r="F109" s="123"/>
      <c r="G109" s="123">
        <f t="shared" si="2"/>
        <v>0</v>
      </c>
      <c r="H109" s="108" t="str">
        <f t="shared" si="3"/>
        <v/>
      </c>
      <c r="I109" s="126"/>
    </row>
    <row r="110" spans="2:9" x14ac:dyDescent="0.35">
      <c r="B110" s="101"/>
      <c r="C110" s="120"/>
      <c r="D110" s="91"/>
      <c r="E110" s="97"/>
      <c r="F110" s="123"/>
      <c r="G110" s="123">
        <f t="shared" si="2"/>
        <v>0</v>
      </c>
      <c r="H110" s="108" t="str">
        <f t="shared" si="3"/>
        <v/>
      </c>
      <c r="I110" s="126"/>
    </row>
    <row r="111" spans="2:9" x14ac:dyDescent="0.35">
      <c r="B111" s="101"/>
      <c r="C111" s="120"/>
      <c r="D111" s="91"/>
      <c r="E111" s="97"/>
      <c r="F111" s="123"/>
      <c r="G111" s="123">
        <f t="shared" si="2"/>
        <v>0</v>
      </c>
      <c r="H111" s="108" t="str">
        <f t="shared" si="3"/>
        <v/>
      </c>
      <c r="I111" s="126"/>
    </row>
    <row r="112" spans="2:9" x14ac:dyDescent="0.35">
      <c r="B112" s="101"/>
      <c r="C112" s="120"/>
      <c r="D112" s="91"/>
      <c r="E112" s="97"/>
      <c r="F112" s="123"/>
      <c r="G112" s="123">
        <f t="shared" si="2"/>
        <v>0</v>
      </c>
      <c r="H112" s="108" t="str">
        <f t="shared" si="3"/>
        <v/>
      </c>
      <c r="I112" s="126"/>
    </row>
    <row r="113" spans="2:9" x14ac:dyDescent="0.35">
      <c r="B113" s="101"/>
      <c r="C113" s="120"/>
      <c r="D113" s="91"/>
      <c r="E113" s="97"/>
      <c r="F113" s="123"/>
      <c r="G113" s="123">
        <f t="shared" si="2"/>
        <v>0</v>
      </c>
      <c r="H113" s="108" t="str">
        <f t="shared" si="3"/>
        <v/>
      </c>
      <c r="I113" s="126"/>
    </row>
    <row r="114" spans="2:9" x14ac:dyDescent="0.35">
      <c r="B114" s="101"/>
      <c r="C114" s="120"/>
      <c r="D114" s="91"/>
      <c r="E114" s="97"/>
      <c r="F114" s="123"/>
      <c r="G114" s="123">
        <f t="shared" si="2"/>
        <v>0</v>
      </c>
      <c r="H114" s="108" t="str">
        <f t="shared" si="3"/>
        <v/>
      </c>
      <c r="I114" s="126"/>
    </row>
    <row r="115" spans="2:9" x14ac:dyDescent="0.35">
      <c r="B115" s="101"/>
      <c r="C115" s="120"/>
      <c r="D115" s="91"/>
      <c r="E115" s="97"/>
      <c r="F115" s="123"/>
      <c r="G115" s="123">
        <f t="shared" ref="G115:G150" si="4">ROUNDUP(F115, 2)</f>
        <v>0</v>
      </c>
      <c r="H115" s="108" t="str">
        <f t="shared" si="3"/>
        <v/>
      </c>
      <c r="I115" s="126"/>
    </row>
    <row r="116" spans="2:9" x14ac:dyDescent="0.35">
      <c r="B116" s="101"/>
      <c r="C116" s="120"/>
      <c r="D116" s="91"/>
      <c r="E116" s="97"/>
      <c r="F116" s="123"/>
      <c r="G116" s="123">
        <f t="shared" si="4"/>
        <v>0</v>
      </c>
      <c r="H116" s="108" t="str">
        <f t="shared" si="3"/>
        <v/>
      </c>
      <c r="I116" s="126"/>
    </row>
    <row r="117" spans="2:9" x14ac:dyDescent="0.35">
      <c r="B117" s="101"/>
      <c r="C117" s="120"/>
      <c r="D117" s="91"/>
      <c r="E117" s="97"/>
      <c r="F117" s="123"/>
      <c r="G117" s="123">
        <f t="shared" si="4"/>
        <v>0</v>
      </c>
      <c r="H117" s="108" t="str">
        <f t="shared" si="3"/>
        <v/>
      </c>
      <c r="I117" s="126"/>
    </row>
    <row r="118" spans="2:9" x14ac:dyDescent="0.35">
      <c r="B118" s="101"/>
      <c r="C118" s="120"/>
      <c r="D118" s="91"/>
      <c r="E118" s="97"/>
      <c r="F118" s="123"/>
      <c r="G118" s="123">
        <f t="shared" si="4"/>
        <v>0</v>
      </c>
      <c r="H118" s="108" t="str">
        <f t="shared" si="3"/>
        <v/>
      </c>
      <c r="I118" s="126"/>
    </row>
    <row r="119" spans="2:9" x14ac:dyDescent="0.35">
      <c r="B119" s="101"/>
      <c r="C119" s="120"/>
      <c r="D119" s="91"/>
      <c r="E119" s="97"/>
      <c r="F119" s="123"/>
      <c r="G119" s="123">
        <f t="shared" si="4"/>
        <v>0</v>
      </c>
      <c r="H119" s="108" t="str">
        <f t="shared" si="3"/>
        <v/>
      </c>
      <c r="I119" s="126"/>
    </row>
    <row r="120" spans="2:9" x14ac:dyDescent="0.35">
      <c r="B120" s="101"/>
      <c r="C120" s="120"/>
      <c r="D120" s="91"/>
      <c r="E120" s="97"/>
      <c r="F120" s="123"/>
      <c r="G120" s="123">
        <f t="shared" si="4"/>
        <v>0</v>
      </c>
      <c r="H120" s="108" t="str">
        <f t="shared" si="3"/>
        <v/>
      </c>
      <c r="I120" s="126"/>
    </row>
    <row r="121" spans="2:9" x14ac:dyDescent="0.35">
      <c r="B121" s="101"/>
      <c r="C121" s="120"/>
      <c r="D121" s="91"/>
      <c r="E121" s="97"/>
      <c r="F121" s="123"/>
      <c r="G121" s="123">
        <f t="shared" si="4"/>
        <v>0</v>
      </c>
      <c r="H121" s="108" t="str">
        <f t="shared" si="3"/>
        <v/>
      </c>
      <c r="I121" s="126"/>
    </row>
    <row r="122" spans="2:9" x14ac:dyDescent="0.35">
      <c r="B122" s="101"/>
      <c r="C122" s="120"/>
      <c r="D122" s="91"/>
      <c r="E122" s="97"/>
      <c r="F122" s="123"/>
      <c r="G122" s="123">
        <f t="shared" si="4"/>
        <v>0</v>
      </c>
      <c r="H122" s="108" t="str">
        <f t="shared" si="3"/>
        <v/>
      </c>
      <c r="I122" s="126"/>
    </row>
    <row r="123" spans="2:9" x14ac:dyDescent="0.35">
      <c r="B123" s="101"/>
      <c r="C123" s="120"/>
      <c r="D123" s="91"/>
      <c r="E123" s="97"/>
      <c r="F123" s="123"/>
      <c r="G123" s="123">
        <f t="shared" si="4"/>
        <v>0</v>
      </c>
      <c r="H123" s="108" t="str">
        <f t="shared" si="3"/>
        <v/>
      </c>
      <c r="I123" s="126"/>
    </row>
    <row r="124" spans="2:9" x14ac:dyDescent="0.35">
      <c r="B124" s="101"/>
      <c r="C124" s="120"/>
      <c r="D124" s="91"/>
      <c r="E124" s="97"/>
      <c r="F124" s="123"/>
      <c r="G124" s="123">
        <f t="shared" si="4"/>
        <v>0</v>
      </c>
      <c r="H124" s="108" t="str">
        <f t="shared" si="3"/>
        <v/>
      </c>
      <c r="I124" s="126"/>
    </row>
    <row r="125" spans="2:9" x14ac:dyDescent="0.35">
      <c r="B125" s="101"/>
      <c r="C125" s="120"/>
      <c r="D125" s="91"/>
      <c r="E125" s="97"/>
      <c r="F125" s="123"/>
      <c r="G125" s="123">
        <f t="shared" si="4"/>
        <v>0</v>
      </c>
      <c r="H125" s="108" t="str">
        <f t="shared" si="3"/>
        <v/>
      </c>
      <c r="I125" s="126"/>
    </row>
    <row r="126" spans="2:9" x14ac:dyDescent="0.35">
      <c r="B126" s="101"/>
      <c r="C126" s="120"/>
      <c r="D126" s="91"/>
      <c r="E126" s="97"/>
      <c r="F126" s="123"/>
      <c r="G126" s="123">
        <f t="shared" si="4"/>
        <v>0</v>
      </c>
      <c r="H126" s="108" t="str">
        <f t="shared" si="3"/>
        <v/>
      </c>
      <c r="I126" s="126"/>
    </row>
    <row r="127" spans="2:9" x14ac:dyDescent="0.35">
      <c r="B127" s="101"/>
      <c r="C127" s="120"/>
      <c r="D127" s="91"/>
      <c r="E127" s="97"/>
      <c r="F127" s="123"/>
      <c r="G127" s="123">
        <f t="shared" si="4"/>
        <v>0</v>
      </c>
      <c r="H127" s="108" t="str">
        <f t="shared" si="3"/>
        <v/>
      </c>
      <c r="I127" s="126"/>
    </row>
    <row r="128" spans="2:9" x14ac:dyDescent="0.35">
      <c r="B128" s="101"/>
      <c r="C128" s="120"/>
      <c r="D128" s="91"/>
      <c r="E128" s="97"/>
      <c r="F128" s="123"/>
      <c r="G128" s="123">
        <f t="shared" si="4"/>
        <v>0</v>
      </c>
      <c r="H128" s="108" t="str">
        <f t="shared" si="3"/>
        <v/>
      </c>
      <c r="I128" s="126"/>
    </row>
    <row r="129" spans="2:9" x14ac:dyDescent="0.35">
      <c r="B129" s="101"/>
      <c r="C129" s="120"/>
      <c r="D129" s="91"/>
      <c r="E129" s="97"/>
      <c r="F129" s="123"/>
      <c r="G129" s="123">
        <f t="shared" si="4"/>
        <v>0</v>
      </c>
      <c r="H129" s="108" t="str">
        <f t="shared" si="3"/>
        <v/>
      </c>
      <c r="I129" s="126"/>
    </row>
    <row r="130" spans="2:9" x14ac:dyDescent="0.35">
      <c r="B130" s="101"/>
      <c r="C130" s="120"/>
      <c r="D130" s="91"/>
      <c r="E130" s="97"/>
      <c r="F130" s="123"/>
      <c r="G130" s="123">
        <f t="shared" si="4"/>
        <v>0</v>
      </c>
      <c r="H130" s="108" t="str">
        <f t="shared" si="3"/>
        <v/>
      </c>
      <c r="I130" s="126"/>
    </row>
    <row r="131" spans="2:9" x14ac:dyDescent="0.35">
      <c r="B131" s="101"/>
      <c r="C131" s="120"/>
      <c r="D131" s="91"/>
      <c r="E131" s="97"/>
      <c r="F131" s="123"/>
      <c r="G131" s="123">
        <f t="shared" si="4"/>
        <v>0</v>
      </c>
      <c r="H131" s="108" t="str">
        <f t="shared" si="3"/>
        <v/>
      </c>
      <c r="I131" s="126"/>
    </row>
    <row r="132" spans="2:9" x14ac:dyDescent="0.35">
      <c r="B132" s="101"/>
      <c r="C132" s="120"/>
      <c r="D132" s="91"/>
      <c r="E132" s="97"/>
      <c r="F132" s="123"/>
      <c r="G132" s="123">
        <f t="shared" si="4"/>
        <v>0</v>
      </c>
      <c r="H132" s="108" t="str">
        <f t="shared" si="3"/>
        <v/>
      </c>
      <c r="I132" s="126"/>
    </row>
    <row r="133" spans="2:9" x14ac:dyDescent="0.35">
      <c r="B133" s="101"/>
      <c r="C133" s="120"/>
      <c r="D133" s="91"/>
      <c r="E133" s="97"/>
      <c r="F133" s="123"/>
      <c r="G133" s="123">
        <f t="shared" si="4"/>
        <v>0</v>
      </c>
      <c r="H133" s="108" t="str">
        <f t="shared" si="3"/>
        <v/>
      </c>
      <c r="I133" s="126"/>
    </row>
    <row r="134" spans="2:9" x14ac:dyDescent="0.35">
      <c r="B134" s="101"/>
      <c r="C134" s="120"/>
      <c r="D134" s="91"/>
      <c r="E134" s="97"/>
      <c r="F134" s="123"/>
      <c r="G134" s="123">
        <f t="shared" si="4"/>
        <v>0</v>
      </c>
      <c r="H134" s="108" t="str">
        <f t="shared" si="3"/>
        <v/>
      </c>
      <c r="I134" s="126"/>
    </row>
    <row r="135" spans="2:9" x14ac:dyDescent="0.35">
      <c r="B135" s="101"/>
      <c r="C135" s="120"/>
      <c r="D135" s="91"/>
      <c r="E135" s="97"/>
      <c r="F135" s="123"/>
      <c r="G135" s="123">
        <f t="shared" si="4"/>
        <v>0</v>
      </c>
      <c r="H135" s="108" t="str">
        <f t="shared" si="3"/>
        <v/>
      </c>
      <c r="I135" s="126"/>
    </row>
    <row r="136" spans="2:9" x14ac:dyDescent="0.35">
      <c r="B136" s="101"/>
      <c r="C136" s="120"/>
      <c r="D136" s="91"/>
      <c r="E136" s="97"/>
      <c r="F136" s="123"/>
      <c r="G136" s="123">
        <f t="shared" si="4"/>
        <v>0</v>
      </c>
      <c r="H136" s="108" t="str">
        <f t="shared" si="3"/>
        <v/>
      </c>
      <c r="I136" s="126"/>
    </row>
    <row r="137" spans="2:9" x14ac:dyDescent="0.35">
      <c r="B137" s="101"/>
      <c r="C137" s="120"/>
      <c r="D137" s="91"/>
      <c r="E137" s="97"/>
      <c r="F137" s="123"/>
      <c r="G137" s="123">
        <f t="shared" si="4"/>
        <v>0</v>
      </c>
      <c r="H137" s="108" t="str">
        <f t="shared" si="3"/>
        <v/>
      </c>
      <c r="I137" s="126"/>
    </row>
    <row r="138" spans="2:9" x14ac:dyDescent="0.35">
      <c r="B138" s="101"/>
      <c r="C138" s="120"/>
      <c r="D138" s="91"/>
      <c r="E138" s="97"/>
      <c r="F138" s="123"/>
      <c r="G138" s="123">
        <f t="shared" si="4"/>
        <v>0</v>
      </c>
      <c r="H138" s="108" t="str">
        <f t="shared" ref="H138:H150" si="5">IF(E138="", "", $E138*$G138)</f>
        <v/>
      </c>
      <c r="I138" s="126"/>
    </row>
    <row r="139" spans="2:9" x14ac:dyDescent="0.35">
      <c r="B139" s="101"/>
      <c r="C139" s="120"/>
      <c r="D139" s="91"/>
      <c r="E139" s="97"/>
      <c r="F139" s="123"/>
      <c r="G139" s="123">
        <f t="shared" si="4"/>
        <v>0</v>
      </c>
      <c r="H139" s="108" t="str">
        <f t="shared" si="5"/>
        <v/>
      </c>
      <c r="I139" s="126"/>
    </row>
    <row r="140" spans="2:9" x14ac:dyDescent="0.35">
      <c r="B140" s="101"/>
      <c r="C140" s="120"/>
      <c r="D140" s="91"/>
      <c r="E140" s="97"/>
      <c r="F140" s="123"/>
      <c r="G140" s="123">
        <f t="shared" si="4"/>
        <v>0</v>
      </c>
      <c r="H140" s="108" t="str">
        <f t="shared" si="5"/>
        <v/>
      </c>
      <c r="I140" s="126"/>
    </row>
    <row r="141" spans="2:9" x14ac:dyDescent="0.35">
      <c r="B141" s="101"/>
      <c r="C141" s="120"/>
      <c r="D141" s="91"/>
      <c r="E141" s="97"/>
      <c r="F141" s="123"/>
      <c r="G141" s="123">
        <f t="shared" si="4"/>
        <v>0</v>
      </c>
      <c r="H141" s="108" t="str">
        <f t="shared" si="5"/>
        <v/>
      </c>
      <c r="I141" s="126"/>
    </row>
    <row r="142" spans="2:9" x14ac:dyDescent="0.35">
      <c r="B142" s="101"/>
      <c r="C142" s="120"/>
      <c r="D142" s="91"/>
      <c r="E142" s="97"/>
      <c r="F142" s="123"/>
      <c r="G142" s="123">
        <f t="shared" si="4"/>
        <v>0</v>
      </c>
      <c r="H142" s="108" t="str">
        <f t="shared" si="5"/>
        <v/>
      </c>
      <c r="I142" s="126"/>
    </row>
    <row r="143" spans="2:9" x14ac:dyDescent="0.35">
      <c r="B143" s="101"/>
      <c r="C143" s="120"/>
      <c r="D143" s="91"/>
      <c r="E143" s="97"/>
      <c r="F143" s="123"/>
      <c r="G143" s="123">
        <f t="shared" si="4"/>
        <v>0</v>
      </c>
      <c r="H143" s="108" t="str">
        <f t="shared" si="5"/>
        <v/>
      </c>
      <c r="I143" s="126"/>
    </row>
    <row r="144" spans="2:9" x14ac:dyDescent="0.35">
      <c r="B144" s="101"/>
      <c r="C144" s="120"/>
      <c r="D144" s="91"/>
      <c r="E144" s="97"/>
      <c r="F144" s="123"/>
      <c r="G144" s="123">
        <f t="shared" si="4"/>
        <v>0</v>
      </c>
      <c r="H144" s="108" t="str">
        <f t="shared" si="5"/>
        <v/>
      </c>
      <c r="I144" s="126"/>
    </row>
    <row r="145" spans="2:9" x14ac:dyDescent="0.35">
      <c r="B145" s="101"/>
      <c r="C145" s="120"/>
      <c r="D145" s="91"/>
      <c r="E145" s="97"/>
      <c r="F145" s="123"/>
      <c r="G145" s="123">
        <f t="shared" si="4"/>
        <v>0</v>
      </c>
      <c r="H145" s="108" t="str">
        <f t="shared" si="5"/>
        <v/>
      </c>
      <c r="I145" s="126"/>
    </row>
    <row r="146" spans="2:9" x14ac:dyDescent="0.35">
      <c r="B146" s="101"/>
      <c r="C146" s="120"/>
      <c r="D146" s="91"/>
      <c r="E146" s="97"/>
      <c r="F146" s="123"/>
      <c r="G146" s="123">
        <f t="shared" si="4"/>
        <v>0</v>
      </c>
      <c r="H146" s="108" t="str">
        <f t="shared" si="5"/>
        <v/>
      </c>
      <c r="I146" s="126"/>
    </row>
    <row r="147" spans="2:9" x14ac:dyDescent="0.35">
      <c r="B147" s="101"/>
      <c r="C147" s="120"/>
      <c r="D147" s="91"/>
      <c r="E147" s="97"/>
      <c r="F147" s="123"/>
      <c r="G147" s="123">
        <f t="shared" si="4"/>
        <v>0</v>
      </c>
      <c r="H147" s="108" t="str">
        <f t="shared" si="5"/>
        <v/>
      </c>
      <c r="I147" s="126"/>
    </row>
    <row r="148" spans="2:9" x14ac:dyDescent="0.35">
      <c r="B148" s="101"/>
      <c r="C148" s="120"/>
      <c r="D148" s="91"/>
      <c r="E148" s="97"/>
      <c r="F148" s="123"/>
      <c r="G148" s="123">
        <f t="shared" si="4"/>
        <v>0</v>
      </c>
      <c r="H148" s="108" t="str">
        <f t="shared" si="5"/>
        <v/>
      </c>
      <c r="I148" s="126"/>
    </row>
    <row r="149" spans="2:9" x14ac:dyDescent="0.35">
      <c r="B149" s="101"/>
      <c r="C149" s="120"/>
      <c r="D149" s="91"/>
      <c r="E149" s="97"/>
      <c r="F149" s="123"/>
      <c r="G149" s="123">
        <f t="shared" si="4"/>
        <v>0</v>
      </c>
      <c r="H149" s="108" t="str">
        <f t="shared" si="5"/>
        <v/>
      </c>
      <c r="I149" s="126"/>
    </row>
    <row r="150" spans="2:9" ht="15" thickBot="1" x14ac:dyDescent="0.4">
      <c r="B150" s="102"/>
      <c r="C150" s="121"/>
      <c r="D150" s="103"/>
      <c r="E150" s="136"/>
      <c r="F150" s="124"/>
      <c r="G150" s="124">
        <f t="shared" si="4"/>
        <v>0</v>
      </c>
      <c r="H150" s="109" t="str">
        <f t="shared" si="5"/>
        <v/>
      </c>
      <c r="I150" s="127"/>
    </row>
  </sheetData>
  <mergeCells count="10">
    <mergeCell ref="B2:I2"/>
    <mergeCell ref="B4:I4"/>
    <mergeCell ref="B5:I5"/>
    <mergeCell ref="B6:I6"/>
    <mergeCell ref="D7:D8"/>
    <mergeCell ref="B3:I3"/>
    <mergeCell ref="B7:B8"/>
    <mergeCell ref="C7:C8"/>
    <mergeCell ref="E7:F7"/>
    <mergeCell ref="H7:I7"/>
  </mergeCells>
  <pageMargins left="0.7" right="0.7" top="0.75" bottom="0.75" header="0.3" footer="0.3"/>
  <pageSetup scale="63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92D050"/>
  </sheetPr>
  <dimension ref="A1:J251"/>
  <sheetViews>
    <sheetView zoomScaleNormal="100" workbookViewId="0">
      <selection activeCell="M13" sqref="M13"/>
    </sheetView>
  </sheetViews>
  <sheetFormatPr defaultColWidth="9.1796875" defaultRowHeight="14.5" x14ac:dyDescent="0.35"/>
  <cols>
    <col min="1" max="1" width="9.1796875" style="85"/>
    <col min="2" max="2" width="24" style="85" customWidth="1"/>
    <col min="3" max="3" width="25.26953125" style="85" bestFit="1" customWidth="1"/>
    <col min="4" max="4" width="83.1796875" style="85" bestFit="1" customWidth="1"/>
    <col min="5" max="5" width="8.26953125" style="85" customWidth="1"/>
    <col min="6" max="6" width="11.81640625" style="85" customWidth="1"/>
    <col min="7" max="7" width="11.81640625" style="85" hidden="1" customWidth="1"/>
    <col min="8" max="8" width="12.7265625" style="85" customWidth="1"/>
    <col min="9" max="9" width="12" style="85" customWidth="1"/>
    <col min="10" max="16384" width="9.1796875" style="85"/>
  </cols>
  <sheetData>
    <row r="1" spans="1:10" ht="5.25" customHeight="1" thickBot="1" x14ac:dyDescent="0.4"/>
    <row r="2" spans="1:10" ht="15.5" x14ac:dyDescent="0.35">
      <c r="A2" s="98"/>
      <c r="B2" s="258"/>
      <c r="C2" s="304"/>
      <c r="D2" s="304"/>
      <c r="E2" s="304"/>
      <c r="F2" s="304"/>
      <c r="G2" s="304"/>
      <c r="H2" s="304"/>
      <c r="I2" s="259"/>
      <c r="J2" s="98"/>
    </row>
    <row r="3" spans="1:10" ht="15.5" x14ac:dyDescent="0.35">
      <c r="A3" s="98"/>
      <c r="B3" s="260" t="e">
        <f>"Billed Entity Number: "&amp;VLOOKUP(B2, SiteList!A1:F200, 6, FALSE)</f>
        <v>#N/A</v>
      </c>
      <c r="C3" s="320"/>
      <c r="D3" s="320"/>
      <c r="E3" s="320"/>
      <c r="F3" s="320"/>
      <c r="G3" s="320"/>
      <c r="H3" s="320"/>
      <c r="I3" s="261"/>
      <c r="J3" s="98"/>
    </row>
    <row r="4" spans="1:10" x14ac:dyDescent="0.35">
      <c r="A4" s="99"/>
      <c r="B4" s="305" t="e">
        <f>VLOOKUP($B$2, SiteList!$A$2:$L$250, 8, FALSE)</f>
        <v>#N/A</v>
      </c>
      <c r="C4" s="306"/>
      <c r="D4" s="306"/>
      <c r="E4" s="306"/>
      <c r="F4" s="306"/>
      <c r="G4" s="306"/>
      <c r="H4" s="306"/>
      <c r="I4" s="307"/>
      <c r="J4" s="99"/>
    </row>
    <row r="5" spans="1:10" x14ac:dyDescent="0.35">
      <c r="A5" s="99"/>
      <c r="B5" s="305" t="e">
        <f>VLOOKUP($B$2, SiteList!$A$1:$L$250, 12, FALSE)</f>
        <v>#N/A</v>
      </c>
      <c r="C5" s="306"/>
      <c r="D5" s="306"/>
      <c r="E5" s="306"/>
      <c r="F5" s="306"/>
      <c r="G5" s="306"/>
      <c r="H5" s="306"/>
      <c r="I5" s="307"/>
      <c r="J5" s="99"/>
    </row>
    <row r="6" spans="1:10" ht="25.5" customHeight="1" thickBot="1" x14ac:dyDescent="0.4">
      <c r="A6" s="98"/>
      <c r="B6" s="308" t="s">
        <v>23050</v>
      </c>
      <c r="C6" s="309"/>
      <c r="D6" s="309"/>
      <c r="E6" s="309"/>
      <c r="F6" s="309"/>
      <c r="G6" s="309"/>
      <c r="H6" s="309"/>
      <c r="I6" s="310"/>
      <c r="J6" s="86"/>
    </row>
    <row r="7" spans="1:10" ht="15" thickBot="1" x14ac:dyDescent="0.4">
      <c r="A7" s="86"/>
      <c r="B7" s="316" t="s">
        <v>23061</v>
      </c>
      <c r="C7" s="318" t="s">
        <v>23112</v>
      </c>
      <c r="D7" s="311" t="s">
        <v>23051</v>
      </c>
      <c r="E7" s="313" t="s">
        <v>62</v>
      </c>
      <c r="F7" s="314"/>
      <c r="G7" s="149"/>
      <c r="H7" s="314">
        <f>SUM(H9:H250)</f>
        <v>0</v>
      </c>
      <c r="I7" s="315"/>
      <c r="J7" s="86"/>
    </row>
    <row r="8" spans="1:10" ht="15" thickBot="1" x14ac:dyDescent="0.4">
      <c r="A8" s="86"/>
      <c r="B8" s="317"/>
      <c r="C8" s="319"/>
      <c r="D8" s="312"/>
      <c r="E8" s="132" t="s">
        <v>55</v>
      </c>
      <c r="F8" s="132" t="s">
        <v>56</v>
      </c>
      <c r="G8" s="132"/>
      <c r="H8" s="132" t="s">
        <v>57</v>
      </c>
      <c r="I8" s="133" t="s">
        <v>23063</v>
      </c>
      <c r="J8" s="86"/>
    </row>
    <row r="9" spans="1:10" x14ac:dyDescent="0.35">
      <c r="A9" s="86"/>
      <c r="B9" s="128"/>
      <c r="C9" s="95"/>
      <c r="D9" s="129"/>
      <c r="E9" s="130"/>
      <c r="F9" s="134"/>
      <c r="G9" s="134">
        <f>ROUNDUP(F9, 2)</f>
        <v>0</v>
      </c>
      <c r="H9" s="135" t="str">
        <f t="shared" ref="H9:H72" si="0">IF(E9="", "", $E9*$F9)</f>
        <v/>
      </c>
      <c r="I9" s="131"/>
      <c r="J9" s="86"/>
    </row>
    <row r="10" spans="1:10" x14ac:dyDescent="0.35">
      <c r="A10" s="86"/>
      <c r="B10" s="100"/>
      <c r="C10" s="119"/>
      <c r="D10" s="87"/>
      <c r="E10" s="88"/>
      <c r="F10" s="122"/>
      <c r="G10" s="122">
        <f t="shared" ref="G10:G73" si="1">ROUNDUP(F10, 2)</f>
        <v>0</v>
      </c>
      <c r="H10" s="107" t="str">
        <f t="shared" si="0"/>
        <v/>
      </c>
      <c r="I10" s="125"/>
      <c r="J10" s="86"/>
    </row>
    <row r="11" spans="1:10" x14ac:dyDescent="0.35">
      <c r="A11" s="86"/>
      <c r="B11" s="100"/>
      <c r="C11" s="119"/>
      <c r="D11" s="87"/>
      <c r="E11" s="88"/>
      <c r="F11" s="122"/>
      <c r="G11" s="122">
        <f t="shared" si="1"/>
        <v>0</v>
      </c>
      <c r="H11" s="107" t="str">
        <f t="shared" si="0"/>
        <v/>
      </c>
      <c r="I11" s="125"/>
      <c r="J11" s="86"/>
    </row>
    <row r="12" spans="1:10" x14ac:dyDescent="0.35">
      <c r="A12" s="86"/>
      <c r="B12" s="100"/>
      <c r="C12" s="119"/>
      <c r="D12" s="87"/>
      <c r="E12" s="88"/>
      <c r="F12" s="122"/>
      <c r="G12" s="122">
        <f t="shared" si="1"/>
        <v>0</v>
      </c>
      <c r="H12" s="107" t="str">
        <f t="shared" si="0"/>
        <v/>
      </c>
      <c r="I12" s="125"/>
      <c r="J12" s="86"/>
    </row>
    <row r="13" spans="1:10" x14ac:dyDescent="0.35">
      <c r="A13" s="86"/>
      <c r="B13" s="100"/>
      <c r="C13" s="119"/>
      <c r="D13" s="87"/>
      <c r="E13" s="88"/>
      <c r="F13" s="122"/>
      <c r="G13" s="122">
        <f t="shared" si="1"/>
        <v>0</v>
      </c>
      <c r="H13" s="107" t="str">
        <f t="shared" si="0"/>
        <v/>
      </c>
      <c r="I13" s="125"/>
      <c r="J13" s="86"/>
    </row>
    <row r="14" spans="1:10" x14ac:dyDescent="0.35">
      <c r="A14" s="86"/>
      <c r="B14" s="100"/>
      <c r="C14" s="119"/>
      <c r="D14" s="87"/>
      <c r="E14" s="88"/>
      <c r="F14" s="122"/>
      <c r="G14" s="122">
        <f t="shared" si="1"/>
        <v>0</v>
      </c>
      <c r="H14" s="107" t="str">
        <f t="shared" si="0"/>
        <v/>
      </c>
      <c r="I14" s="125"/>
      <c r="J14" s="86"/>
    </row>
    <row r="15" spans="1:10" x14ac:dyDescent="0.35">
      <c r="A15" s="86"/>
      <c r="B15" s="100"/>
      <c r="C15" s="119"/>
      <c r="D15" s="87"/>
      <c r="E15" s="88"/>
      <c r="F15" s="122"/>
      <c r="G15" s="122">
        <f t="shared" si="1"/>
        <v>0</v>
      </c>
      <c r="H15" s="107" t="str">
        <f t="shared" si="0"/>
        <v/>
      </c>
      <c r="I15" s="125"/>
      <c r="J15" s="86"/>
    </row>
    <row r="16" spans="1:10" x14ac:dyDescent="0.35">
      <c r="A16" s="86"/>
      <c r="B16" s="100"/>
      <c r="C16" s="119"/>
      <c r="D16" s="87"/>
      <c r="E16" s="88"/>
      <c r="F16" s="122"/>
      <c r="G16" s="122">
        <f t="shared" si="1"/>
        <v>0</v>
      </c>
      <c r="H16" s="107" t="str">
        <f t="shared" si="0"/>
        <v/>
      </c>
      <c r="I16" s="125"/>
      <c r="J16" s="86"/>
    </row>
    <row r="17" spans="1:10" x14ac:dyDescent="0.35">
      <c r="A17" s="86"/>
      <c r="B17" s="100"/>
      <c r="C17" s="119"/>
      <c r="D17" s="87"/>
      <c r="E17" s="89"/>
      <c r="F17" s="122"/>
      <c r="G17" s="122">
        <f t="shared" si="1"/>
        <v>0</v>
      </c>
      <c r="H17" s="107" t="str">
        <f t="shared" si="0"/>
        <v/>
      </c>
      <c r="I17" s="125"/>
      <c r="J17" s="86"/>
    </row>
    <row r="18" spans="1:10" x14ac:dyDescent="0.35">
      <c r="A18" s="86"/>
      <c r="B18" s="100"/>
      <c r="C18" s="119"/>
      <c r="D18" s="90"/>
      <c r="E18" s="89"/>
      <c r="F18" s="122"/>
      <c r="G18" s="122">
        <f t="shared" si="1"/>
        <v>0</v>
      </c>
      <c r="H18" s="107" t="str">
        <f t="shared" si="0"/>
        <v/>
      </c>
      <c r="I18" s="125"/>
      <c r="J18" s="86"/>
    </row>
    <row r="19" spans="1:10" x14ac:dyDescent="0.35">
      <c r="A19" s="86"/>
      <c r="B19" s="100"/>
      <c r="C19" s="119"/>
      <c r="D19" s="87"/>
      <c r="E19" s="88"/>
      <c r="F19" s="122"/>
      <c r="G19" s="122">
        <f t="shared" si="1"/>
        <v>0</v>
      </c>
      <c r="H19" s="107" t="str">
        <f t="shared" si="0"/>
        <v/>
      </c>
      <c r="I19" s="125"/>
      <c r="J19" s="86"/>
    </row>
    <row r="20" spans="1:10" x14ac:dyDescent="0.35">
      <c r="A20" s="86"/>
      <c r="B20" s="100"/>
      <c r="C20" s="119"/>
      <c r="D20" s="87"/>
      <c r="E20" s="88"/>
      <c r="F20" s="122"/>
      <c r="G20" s="122">
        <f t="shared" si="1"/>
        <v>0</v>
      </c>
      <c r="H20" s="107" t="str">
        <f t="shared" si="0"/>
        <v/>
      </c>
      <c r="I20" s="125"/>
      <c r="J20" s="86"/>
    </row>
    <row r="21" spans="1:10" x14ac:dyDescent="0.35">
      <c r="A21" s="86"/>
      <c r="B21" s="100"/>
      <c r="C21" s="119"/>
      <c r="D21" s="87"/>
      <c r="E21" s="88"/>
      <c r="F21" s="122"/>
      <c r="G21" s="122">
        <f t="shared" si="1"/>
        <v>0</v>
      </c>
      <c r="H21" s="107" t="str">
        <f t="shared" si="0"/>
        <v/>
      </c>
      <c r="I21" s="125"/>
      <c r="J21" s="86"/>
    </row>
    <row r="22" spans="1:10" x14ac:dyDescent="0.35">
      <c r="A22" s="86"/>
      <c r="B22" s="101"/>
      <c r="C22" s="120"/>
      <c r="D22" s="92"/>
      <c r="E22" s="93"/>
      <c r="F22" s="122"/>
      <c r="G22" s="122">
        <f t="shared" si="1"/>
        <v>0</v>
      </c>
      <c r="H22" s="107" t="str">
        <f t="shared" si="0"/>
        <v/>
      </c>
      <c r="I22" s="125"/>
      <c r="J22" s="86"/>
    </row>
    <row r="23" spans="1:10" x14ac:dyDescent="0.35">
      <c r="A23" s="86"/>
      <c r="B23" s="101"/>
      <c r="C23" s="120"/>
      <c r="D23" s="92"/>
      <c r="E23" s="93"/>
      <c r="F23" s="122"/>
      <c r="G23" s="122">
        <f t="shared" si="1"/>
        <v>0</v>
      </c>
      <c r="H23" s="107" t="str">
        <f t="shared" si="0"/>
        <v/>
      </c>
      <c r="I23" s="125"/>
      <c r="J23" s="86"/>
    </row>
    <row r="24" spans="1:10" x14ac:dyDescent="0.35">
      <c r="A24" s="86"/>
      <c r="B24" s="101"/>
      <c r="C24" s="120"/>
      <c r="D24" s="91"/>
      <c r="E24" s="94"/>
      <c r="F24" s="122"/>
      <c r="G24" s="122">
        <f t="shared" si="1"/>
        <v>0</v>
      </c>
      <c r="H24" s="107" t="str">
        <f t="shared" si="0"/>
        <v/>
      </c>
      <c r="I24" s="125"/>
      <c r="J24" s="86"/>
    </row>
    <row r="25" spans="1:10" x14ac:dyDescent="0.35">
      <c r="A25" s="86"/>
      <c r="B25" s="101"/>
      <c r="C25" s="120"/>
      <c r="D25" s="95"/>
      <c r="E25" s="96"/>
      <c r="F25" s="122"/>
      <c r="G25" s="122">
        <f t="shared" si="1"/>
        <v>0</v>
      </c>
      <c r="H25" s="107" t="str">
        <f t="shared" si="0"/>
        <v/>
      </c>
      <c r="I25" s="125"/>
      <c r="J25" s="86"/>
    </row>
    <row r="26" spans="1:10" x14ac:dyDescent="0.35">
      <c r="A26" s="86"/>
      <c r="B26" s="101"/>
      <c r="C26" s="120"/>
      <c r="D26" s="91"/>
      <c r="E26" s="96"/>
      <c r="F26" s="122"/>
      <c r="G26" s="122">
        <f t="shared" si="1"/>
        <v>0</v>
      </c>
      <c r="H26" s="107" t="str">
        <f t="shared" si="0"/>
        <v/>
      </c>
      <c r="I26" s="125"/>
      <c r="J26" s="86"/>
    </row>
    <row r="27" spans="1:10" x14ac:dyDescent="0.35">
      <c r="A27" s="86"/>
      <c r="B27" s="101"/>
      <c r="C27" s="120"/>
      <c r="D27" s="91"/>
      <c r="E27" s="96"/>
      <c r="F27" s="122"/>
      <c r="G27" s="122">
        <f t="shared" si="1"/>
        <v>0</v>
      </c>
      <c r="H27" s="107" t="str">
        <f t="shared" si="0"/>
        <v/>
      </c>
      <c r="I27" s="125"/>
      <c r="J27" s="86"/>
    </row>
    <row r="28" spans="1:10" x14ac:dyDescent="0.35">
      <c r="A28" s="86"/>
      <c r="B28" s="101"/>
      <c r="C28" s="120"/>
      <c r="D28" s="91"/>
      <c r="E28" s="96"/>
      <c r="F28" s="122"/>
      <c r="G28" s="122">
        <f t="shared" si="1"/>
        <v>0</v>
      </c>
      <c r="H28" s="107" t="str">
        <f t="shared" si="0"/>
        <v/>
      </c>
      <c r="I28" s="125"/>
      <c r="J28" s="86"/>
    </row>
    <row r="29" spans="1:10" x14ac:dyDescent="0.35">
      <c r="A29" s="86"/>
      <c r="B29" s="101"/>
      <c r="C29" s="120"/>
      <c r="D29" s="91"/>
      <c r="E29" s="96"/>
      <c r="F29" s="122"/>
      <c r="G29" s="122">
        <f t="shared" si="1"/>
        <v>0</v>
      </c>
      <c r="H29" s="107" t="str">
        <f t="shared" si="0"/>
        <v/>
      </c>
      <c r="I29" s="125"/>
      <c r="J29" s="86"/>
    </row>
    <row r="30" spans="1:10" x14ac:dyDescent="0.35">
      <c r="A30" s="86"/>
      <c r="B30" s="101"/>
      <c r="C30" s="120"/>
      <c r="D30" s="91"/>
      <c r="E30" s="96"/>
      <c r="F30" s="122"/>
      <c r="G30" s="122">
        <f t="shared" si="1"/>
        <v>0</v>
      </c>
      <c r="H30" s="107" t="str">
        <f t="shared" si="0"/>
        <v/>
      </c>
      <c r="I30" s="125"/>
      <c r="J30" s="86"/>
    </row>
    <row r="31" spans="1:10" x14ac:dyDescent="0.35">
      <c r="A31" s="86"/>
      <c r="B31" s="101"/>
      <c r="C31" s="120"/>
      <c r="D31" s="91"/>
      <c r="E31" s="96"/>
      <c r="F31" s="122"/>
      <c r="G31" s="122">
        <f t="shared" si="1"/>
        <v>0</v>
      </c>
      <c r="H31" s="107" t="str">
        <f t="shared" si="0"/>
        <v/>
      </c>
      <c r="I31" s="125"/>
      <c r="J31" s="86"/>
    </row>
    <row r="32" spans="1:10" x14ac:dyDescent="0.35">
      <c r="A32" s="86"/>
      <c r="B32" s="101"/>
      <c r="C32" s="120"/>
      <c r="D32" s="91"/>
      <c r="E32" s="96"/>
      <c r="F32" s="122"/>
      <c r="G32" s="122">
        <f t="shared" si="1"/>
        <v>0</v>
      </c>
      <c r="H32" s="107" t="str">
        <f t="shared" si="0"/>
        <v/>
      </c>
      <c r="I32" s="125"/>
      <c r="J32" s="86"/>
    </row>
    <row r="33" spans="1:10" x14ac:dyDescent="0.35">
      <c r="A33" s="86"/>
      <c r="B33" s="101"/>
      <c r="C33" s="120"/>
      <c r="D33" s="91"/>
      <c r="E33" s="96"/>
      <c r="F33" s="122"/>
      <c r="G33" s="122">
        <f t="shared" si="1"/>
        <v>0</v>
      </c>
      <c r="H33" s="107" t="str">
        <f t="shared" si="0"/>
        <v/>
      </c>
      <c r="I33" s="125"/>
      <c r="J33" s="86"/>
    </row>
    <row r="34" spans="1:10" x14ac:dyDescent="0.35">
      <c r="A34" s="86"/>
      <c r="B34" s="101"/>
      <c r="C34" s="120"/>
      <c r="D34" s="91"/>
      <c r="E34" s="96"/>
      <c r="F34" s="122"/>
      <c r="G34" s="122">
        <f t="shared" si="1"/>
        <v>0</v>
      </c>
      <c r="H34" s="107" t="str">
        <f t="shared" si="0"/>
        <v/>
      </c>
      <c r="I34" s="125"/>
      <c r="J34" s="86"/>
    </row>
    <row r="35" spans="1:10" x14ac:dyDescent="0.35">
      <c r="A35" s="86"/>
      <c r="B35" s="101"/>
      <c r="C35" s="120"/>
      <c r="D35" s="91"/>
      <c r="E35" s="96"/>
      <c r="F35" s="122"/>
      <c r="G35" s="122">
        <f t="shared" si="1"/>
        <v>0</v>
      </c>
      <c r="H35" s="107" t="str">
        <f t="shared" si="0"/>
        <v/>
      </c>
      <c r="I35" s="125"/>
      <c r="J35" s="86"/>
    </row>
    <row r="36" spans="1:10" x14ac:dyDescent="0.35">
      <c r="A36" s="86"/>
      <c r="B36" s="101"/>
      <c r="C36" s="120"/>
      <c r="D36" s="91"/>
      <c r="E36" s="96"/>
      <c r="F36" s="122"/>
      <c r="G36" s="122">
        <f t="shared" si="1"/>
        <v>0</v>
      </c>
      <c r="H36" s="107" t="str">
        <f t="shared" si="0"/>
        <v/>
      </c>
      <c r="I36" s="125"/>
      <c r="J36" s="86"/>
    </row>
    <row r="37" spans="1:10" x14ac:dyDescent="0.35">
      <c r="A37" s="86"/>
      <c r="B37" s="101"/>
      <c r="C37" s="120"/>
      <c r="D37" s="91"/>
      <c r="E37" s="97"/>
      <c r="F37" s="123"/>
      <c r="G37" s="123">
        <f t="shared" si="1"/>
        <v>0</v>
      </c>
      <c r="H37" s="108" t="str">
        <f t="shared" si="0"/>
        <v/>
      </c>
      <c r="I37" s="126"/>
      <c r="J37" s="86"/>
    </row>
    <row r="38" spans="1:10" x14ac:dyDescent="0.35">
      <c r="A38" s="86"/>
      <c r="B38" s="101"/>
      <c r="C38" s="120"/>
      <c r="D38" s="91"/>
      <c r="E38" s="97"/>
      <c r="F38" s="123"/>
      <c r="G38" s="123">
        <f t="shared" si="1"/>
        <v>0</v>
      </c>
      <c r="H38" s="108" t="str">
        <f t="shared" si="0"/>
        <v/>
      </c>
      <c r="I38" s="126"/>
      <c r="J38" s="86"/>
    </row>
    <row r="39" spans="1:10" x14ac:dyDescent="0.35">
      <c r="A39" s="86"/>
      <c r="B39" s="101"/>
      <c r="C39" s="120"/>
      <c r="D39" s="91"/>
      <c r="E39" s="97"/>
      <c r="F39" s="123"/>
      <c r="G39" s="123">
        <f t="shared" si="1"/>
        <v>0</v>
      </c>
      <c r="H39" s="108" t="str">
        <f t="shared" si="0"/>
        <v/>
      </c>
      <c r="I39" s="126"/>
      <c r="J39" s="86"/>
    </row>
    <row r="40" spans="1:10" x14ac:dyDescent="0.35">
      <c r="A40" s="86"/>
      <c r="B40" s="101"/>
      <c r="C40" s="120"/>
      <c r="D40" s="91"/>
      <c r="E40" s="97"/>
      <c r="F40" s="123"/>
      <c r="G40" s="123">
        <f t="shared" si="1"/>
        <v>0</v>
      </c>
      <c r="H40" s="108" t="str">
        <f t="shared" si="0"/>
        <v/>
      </c>
      <c r="I40" s="126"/>
      <c r="J40" s="86"/>
    </row>
    <row r="41" spans="1:10" x14ac:dyDescent="0.35">
      <c r="A41" s="86"/>
      <c r="B41" s="101"/>
      <c r="C41" s="120"/>
      <c r="D41" s="91"/>
      <c r="E41" s="97"/>
      <c r="F41" s="123"/>
      <c r="G41" s="123">
        <f t="shared" si="1"/>
        <v>0</v>
      </c>
      <c r="H41" s="108" t="str">
        <f t="shared" si="0"/>
        <v/>
      </c>
      <c r="I41" s="126"/>
      <c r="J41" s="86"/>
    </row>
    <row r="42" spans="1:10" x14ac:dyDescent="0.35">
      <c r="A42" s="86"/>
      <c r="B42" s="101"/>
      <c r="C42" s="120"/>
      <c r="D42" s="91"/>
      <c r="E42" s="97"/>
      <c r="F42" s="123"/>
      <c r="G42" s="123">
        <f t="shared" si="1"/>
        <v>0</v>
      </c>
      <c r="H42" s="108" t="str">
        <f t="shared" si="0"/>
        <v/>
      </c>
      <c r="I42" s="126"/>
      <c r="J42" s="86"/>
    </row>
    <row r="43" spans="1:10" x14ac:dyDescent="0.35">
      <c r="A43" s="86"/>
      <c r="B43" s="101"/>
      <c r="C43" s="120"/>
      <c r="D43" s="91"/>
      <c r="E43" s="97"/>
      <c r="F43" s="123"/>
      <c r="G43" s="123">
        <f t="shared" si="1"/>
        <v>0</v>
      </c>
      <c r="H43" s="108" t="str">
        <f t="shared" si="0"/>
        <v/>
      </c>
      <c r="I43" s="126"/>
      <c r="J43" s="86"/>
    </row>
    <row r="44" spans="1:10" x14ac:dyDescent="0.35">
      <c r="A44" s="86"/>
      <c r="B44" s="101"/>
      <c r="C44" s="120"/>
      <c r="D44" s="91"/>
      <c r="E44" s="97"/>
      <c r="F44" s="123"/>
      <c r="G44" s="123">
        <f t="shared" si="1"/>
        <v>0</v>
      </c>
      <c r="H44" s="108" t="str">
        <f t="shared" si="0"/>
        <v/>
      </c>
      <c r="I44" s="126"/>
      <c r="J44" s="86"/>
    </row>
    <row r="45" spans="1:10" x14ac:dyDescent="0.35">
      <c r="A45" s="86"/>
      <c r="B45" s="101"/>
      <c r="C45" s="120"/>
      <c r="D45" s="91"/>
      <c r="E45" s="97"/>
      <c r="F45" s="123"/>
      <c r="G45" s="123">
        <f t="shared" si="1"/>
        <v>0</v>
      </c>
      <c r="H45" s="108" t="str">
        <f t="shared" si="0"/>
        <v/>
      </c>
      <c r="I45" s="126"/>
      <c r="J45" s="86"/>
    </row>
    <row r="46" spans="1:10" x14ac:dyDescent="0.35">
      <c r="A46" s="86"/>
      <c r="B46" s="101"/>
      <c r="C46" s="120"/>
      <c r="D46" s="91"/>
      <c r="E46" s="97"/>
      <c r="F46" s="123"/>
      <c r="G46" s="123">
        <f t="shared" si="1"/>
        <v>0</v>
      </c>
      <c r="H46" s="108" t="str">
        <f t="shared" si="0"/>
        <v/>
      </c>
      <c r="I46" s="126"/>
      <c r="J46" s="86"/>
    </row>
    <row r="47" spans="1:10" x14ac:dyDescent="0.35">
      <c r="A47" s="86"/>
      <c r="B47" s="101"/>
      <c r="C47" s="120"/>
      <c r="D47" s="91"/>
      <c r="E47" s="97"/>
      <c r="F47" s="123"/>
      <c r="G47" s="123">
        <f t="shared" si="1"/>
        <v>0</v>
      </c>
      <c r="H47" s="108" t="str">
        <f t="shared" si="0"/>
        <v/>
      </c>
      <c r="I47" s="126"/>
      <c r="J47" s="86"/>
    </row>
    <row r="48" spans="1:10" x14ac:dyDescent="0.35">
      <c r="A48" s="86"/>
      <c r="B48" s="101"/>
      <c r="C48" s="120"/>
      <c r="D48" s="91"/>
      <c r="E48" s="97"/>
      <c r="F48" s="123"/>
      <c r="G48" s="123">
        <f t="shared" si="1"/>
        <v>0</v>
      </c>
      <c r="H48" s="108" t="str">
        <f t="shared" si="0"/>
        <v/>
      </c>
      <c r="I48" s="126"/>
      <c r="J48" s="86"/>
    </row>
    <row r="49" spans="1:10" x14ac:dyDescent="0.35">
      <c r="A49" s="86"/>
      <c r="B49" s="101"/>
      <c r="C49" s="120"/>
      <c r="D49" s="91"/>
      <c r="E49" s="97"/>
      <c r="F49" s="123"/>
      <c r="G49" s="123">
        <f t="shared" si="1"/>
        <v>0</v>
      </c>
      <c r="H49" s="108" t="str">
        <f t="shared" si="0"/>
        <v/>
      </c>
      <c r="I49" s="126"/>
      <c r="J49" s="86"/>
    </row>
    <row r="50" spans="1:10" x14ac:dyDescent="0.35">
      <c r="A50" s="86"/>
      <c r="B50" s="101"/>
      <c r="C50" s="120"/>
      <c r="D50" s="91"/>
      <c r="E50" s="97"/>
      <c r="F50" s="123"/>
      <c r="G50" s="123">
        <f t="shared" si="1"/>
        <v>0</v>
      </c>
      <c r="H50" s="108" t="str">
        <f t="shared" si="0"/>
        <v/>
      </c>
      <c r="I50" s="126"/>
      <c r="J50" s="86"/>
    </row>
    <row r="51" spans="1:10" x14ac:dyDescent="0.35">
      <c r="A51" s="86"/>
      <c r="B51" s="101"/>
      <c r="C51" s="120"/>
      <c r="D51" s="91"/>
      <c r="E51" s="97"/>
      <c r="F51" s="123"/>
      <c r="G51" s="123">
        <f t="shared" si="1"/>
        <v>0</v>
      </c>
      <c r="H51" s="108" t="str">
        <f t="shared" si="0"/>
        <v/>
      </c>
      <c r="I51" s="126"/>
      <c r="J51" s="86"/>
    </row>
    <row r="52" spans="1:10" x14ac:dyDescent="0.35">
      <c r="A52" s="86"/>
      <c r="B52" s="101"/>
      <c r="C52" s="120"/>
      <c r="D52" s="91"/>
      <c r="E52" s="97"/>
      <c r="F52" s="123"/>
      <c r="G52" s="123">
        <f t="shared" si="1"/>
        <v>0</v>
      </c>
      <c r="H52" s="108" t="str">
        <f t="shared" si="0"/>
        <v/>
      </c>
      <c r="I52" s="126"/>
      <c r="J52" s="86"/>
    </row>
    <row r="53" spans="1:10" x14ac:dyDescent="0.35">
      <c r="A53" s="86"/>
      <c r="B53" s="101"/>
      <c r="C53" s="120"/>
      <c r="D53" s="91"/>
      <c r="E53" s="97"/>
      <c r="F53" s="123"/>
      <c r="G53" s="123">
        <f t="shared" si="1"/>
        <v>0</v>
      </c>
      <c r="H53" s="108" t="str">
        <f t="shared" si="0"/>
        <v/>
      </c>
      <c r="I53" s="126"/>
      <c r="J53" s="86"/>
    </row>
    <row r="54" spans="1:10" ht="15" thickBot="1" x14ac:dyDescent="0.4">
      <c r="A54" s="86"/>
      <c r="B54" s="102"/>
      <c r="C54" s="121"/>
      <c r="D54" s="103"/>
      <c r="E54" s="136"/>
      <c r="F54" s="124"/>
      <c r="G54" s="124">
        <f t="shared" si="1"/>
        <v>0</v>
      </c>
      <c r="H54" s="109" t="str">
        <f t="shared" si="0"/>
        <v/>
      </c>
      <c r="I54" s="127"/>
      <c r="J54" s="86"/>
    </row>
    <row r="55" spans="1:10" x14ac:dyDescent="0.35">
      <c r="G55" s="85">
        <f t="shared" si="1"/>
        <v>0</v>
      </c>
      <c r="H55" s="85" t="str">
        <f t="shared" si="0"/>
        <v/>
      </c>
    </row>
    <row r="56" spans="1:10" x14ac:dyDescent="0.35">
      <c r="G56" s="85">
        <f t="shared" si="1"/>
        <v>0</v>
      </c>
      <c r="H56" s="85" t="str">
        <f t="shared" si="0"/>
        <v/>
      </c>
    </row>
    <row r="57" spans="1:10" x14ac:dyDescent="0.35">
      <c r="G57" s="85">
        <f t="shared" si="1"/>
        <v>0</v>
      </c>
      <c r="H57" s="85" t="str">
        <f t="shared" si="0"/>
        <v/>
      </c>
    </row>
    <row r="58" spans="1:10" x14ac:dyDescent="0.35">
      <c r="G58" s="85">
        <f t="shared" si="1"/>
        <v>0</v>
      </c>
      <c r="H58" s="85" t="str">
        <f t="shared" si="0"/>
        <v/>
      </c>
    </row>
    <row r="59" spans="1:10" x14ac:dyDescent="0.35">
      <c r="G59" s="85">
        <f t="shared" si="1"/>
        <v>0</v>
      </c>
      <c r="H59" s="85" t="str">
        <f t="shared" si="0"/>
        <v/>
      </c>
    </row>
    <row r="60" spans="1:10" x14ac:dyDescent="0.35">
      <c r="G60" s="85">
        <f t="shared" si="1"/>
        <v>0</v>
      </c>
      <c r="H60" s="85" t="str">
        <f t="shared" si="0"/>
        <v/>
      </c>
    </row>
    <row r="61" spans="1:10" x14ac:dyDescent="0.35">
      <c r="G61" s="85">
        <f t="shared" si="1"/>
        <v>0</v>
      </c>
      <c r="H61" s="85" t="str">
        <f t="shared" si="0"/>
        <v/>
      </c>
    </row>
    <row r="62" spans="1:10" x14ac:dyDescent="0.35">
      <c r="G62" s="85">
        <f t="shared" si="1"/>
        <v>0</v>
      </c>
      <c r="H62" s="85" t="str">
        <f t="shared" si="0"/>
        <v/>
      </c>
    </row>
    <row r="63" spans="1:10" x14ac:dyDescent="0.35">
      <c r="G63" s="85">
        <f t="shared" si="1"/>
        <v>0</v>
      </c>
      <c r="H63" s="85" t="str">
        <f t="shared" si="0"/>
        <v/>
      </c>
    </row>
    <row r="64" spans="1:10" x14ac:dyDescent="0.35">
      <c r="G64" s="85">
        <f t="shared" si="1"/>
        <v>0</v>
      </c>
      <c r="H64" s="85" t="str">
        <f t="shared" si="0"/>
        <v/>
      </c>
    </row>
    <row r="65" spans="7:8" x14ac:dyDescent="0.35">
      <c r="G65" s="85">
        <f t="shared" si="1"/>
        <v>0</v>
      </c>
      <c r="H65" s="85" t="str">
        <f t="shared" si="0"/>
        <v/>
      </c>
    </row>
    <row r="66" spans="7:8" x14ac:dyDescent="0.35">
      <c r="G66" s="85">
        <f t="shared" si="1"/>
        <v>0</v>
      </c>
      <c r="H66" s="85" t="str">
        <f t="shared" si="0"/>
        <v/>
      </c>
    </row>
    <row r="67" spans="7:8" x14ac:dyDescent="0.35">
      <c r="G67" s="85">
        <f t="shared" si="1"/>
        <v>0</v>
      </c>
      <c r="H67" s="85" t="str">
        <f t="shared" si="0"/>
        <v/>
      </c>
    </row>
    <row r="68" spans="7:8" x14ac:dyDescent="0.35">
      <c r="G68" s="85">
        <f t="shared" si="1"/>
        <v>0</v>
      </c>
      <c r="H68" s="85" t="str">
        <f t="shared" si="0"/>
        <v/>
      </c>
    </row>
    <row r="69" spans="7:8" x14ac:dyDescent="0.35">
      <c r="G69" s="85">
        <f t="shared" si="1"/>
        <v>0</v>
      </c>
      <c r="H69" s="85" t="str">
        <f t="shared" si="0"/>
        <v/>
      </c>
    </row>
    <row r="70" spans="7:8" x14ac:dyDescent="0.35">
      <c r="G70" s="85">
        <f t="shared" si="1"/>
        <v>0</v>
      </c>
      <c r="H70" s="85" t="str">
        <f t="shared" si="0"/>
        <v/>
      </c>
    </row>
    <row r="71" spans="7:8" x14ac:dyDescent="0.35">
      <c r="G71" s="85">
        <f t="shared" si="1"/>
        <v>0</v>
      </c>
      <c r="H71" s="85" t="str">
        <f t="shared" si="0"/>
        <v/>
      </c>
    </row>
    <row r="72" spans="7:8" x14ac:dyDescent="0.35">
      <c r="G72" s="85">
        <f t="shared" si="1"/>
        <v>0</v>
      </c>
      <c r="H72" s="85" t="str">
        <f t="shared" si="0"/>
        <v/>
      </c>
    </row>
    <row r="73" spans="7:8" x14ac:dyDescent="0.35">
      <c r="G73" s="85">
        <f t="shared" si="1"/>
        <v>0</v>
      </c>
      <c r="H73" s="85" t="str">
        <f t="shared" ref="H73:H136" si="2">IF(E73="", "", $E73*$F73)</f>
        <v/>
      </c>
    </row>
    <row r="74" spans="7:8" x14ac:dyDescent="0.35">
      <c r="G74" s="85">
        <f t="shared" ref="G74:G137" si="3">ROUNDUP(F74, 2)</f>
        <v>0</v>
      </c>
      <c r="H74" s="85" t="str">
        <f t="shared" si="2"/>
        <v/>
      </c>
    </row>
    <row r="75" spans="7:8" x14ac:dyDescent="0.35">
      <c r="G75" s="85">
        <f t="shared" si="3"/>
        <v>0</v>
      </c>
      <c r="H75" s="85" t="str">
        <f t="shared" si="2"/>
        <v/>
      </c>
    </row>
    <row r="76" spans="7:8" x14ac:dyDescent="0.35">
      <c r="G76" s="85">
        <f t="shared" si="3"/>
        <v>0</v>
      </c>
      <c r="H76" s="85" t="str">
        <f t="shared" si="2"/>
        <v/>
      </c>
    </row>
    <row r="77" spans="7:8" x14ac:dyDescent="0.35">
      <c r="G77" s="85">
        <f t="shared" si="3"/>
        <v>0</v>
      </c>
      <c r="H77" s="85" t="str">
        <f t="shared" si="2"/>
        <v/>
      </c>
    </row>
    <row r="78" spans="7:8" x14ac:dyDescent="0.35">
      <c r="G78" s="85">
        <f t="shared" si="3"/>
        <v>0</v>
      </c>
      <c r="H78" s="85" t="str">
        <f t="shared" si="2"/>
        <v/>
      </c>
    </row>
    <row r="79" spans="7:8" x14ac:dyDescent="0.35">
      <c r="G79" s="85">
        <f t="shared" si="3"/>
        <v>0</v>
      </c>
      <c r="H79" s="85" t="str">
        <f t="shared" si="2"/>
        <v/>
      </c>
    </row>
    <row r="80" spans="7:8" x14ac:dyDescent="0.35">
      <c r="G80" s="85">
        <f t="shared" si="3"/>
        <v>0</v>
      </c>
      <c r="H80" s="85" t="str">
        <f t="shared" si="2"/>
        <v/>
      </c>
    </row>
    <row r="81" spans="7:8" x14ac:dyDescent="0.35">
      <c r="G81" s="85">
        <f t="shared" si="3"/>
        <v>0</v>
      </c>
      <c r="H81" s="85" t="str">
        <f t="shared" si="2"/>
        <v/>
      </c>
    </row>
    <row r="82" spans="7:8" x14ac:dyDescent="0.35">
      <c r="G82" s="85">
        <f t="shared" si="3"/>
        <v>0</v>
      </c>
      <c r="H82" s="85" t="str">
        <f t="shared" si="2"/>
        <v/>
      </c>
    </row>
    <row r="83" spans="7:8" x14ac:dyDescent="0.35">
      <c r="G83" s="85">
        <f t="shared" si="3"/>
        <v>0</v>
      </c>
      <c r="H83" s="85" t="str">
        <f t="shared" si="2"/>
        <v/>
      </c>
    </row>
    <row r="84" spans="7:8" x14ac:dyDescent="0.35">
      <c r="G84" s="85">
        <f t="shared" si="3"/>
        <v>0</v>
      </c>
      <c r="H84" s="85" t="str">
        <f t="shared" si="2"/>
        <v/>
      </c>
    </row>
    <row r="85" spans="7:8" x14ac:dyDescent="0.35">
      <c r="G85" s="85">
        <f t="shared" si="3"/>
        <v>0</v>
      </c>
      <c r="H85" s="85" t="str">
        <f t="shared" si="2"/>
        <v/>
      </c>
    </row>
    <row r="86" spans="7:8" x14ac:dyDescent="0.35">
      <c r="G86" s="85">
        <f t="shared" si="3"/>
        <v>0</v>
      </c>
      <c r="H86" s="85" t="str">
        <f t="shared" si="2"/>
        <v/>
      </c>
    </row>
    <row r="87" spans="7:8" x14ac:dyDescent="0.35">
      <c r="G87" s="85">
        <f t="shared" si="3"/>
        <v>0</v>
      </c>
      <c r="H87" s="85" t="str">
        <f t="shared" si="2"/>
        <v/>
      </c>
    </row>
    <row r="88" spans="7:8" x14ac:dyDescent="0.35">
      <c r="G88" s="85">
        <f t="shared" si="3"/>
        <v>0</v>
      </c>
      <c r="H88" s="85" t="str">
        <f t="shared" si="2"/>
        <v/>
      </c>
    </row>
    <row r="89" spans="7:8" x14ac:dyDescent="0.35">
      <c r="G89" s="85">
        <f t="shared" si="3"/>
        <v>0</v>
      </c>
      <c r="H89" s="85" t="str">
        <f t="shared" si="2"/>
        <v/>
      </c>
    </row>
    <row r="90" spans="7:8" x14ac:dyDescent="0.35">
      <c r="G90" s="85">
        <f t="shared" si="3"/>
        <v>0</v>
      </c>
      <c r="H90" s="85" t="str">
        <f t="shared" si="2"/>
        <v/>
      </c>
    </row>
    <row r="91" spans="7:8" x14ac:dyDescent="0.35">
      <c r="G91" s="85">
        <f t="shared" si="3"/>
        <v>0</v>
      </c>
      <c r="H91" s="85" t="str">
        <f t="shared" si="2"/>
        <v/>
      </c>
    </row>
    <row r="92" spans="7:8" x14ac:dyDescent="0.35">
      <c r="G92" s="85">
        <f t="shared" si="3"/>
        <v>0</v>
      </c>
      <c r="H92" s="85" t="str">
        <f t="shared" si="2"/>
        <v/>
      </c>
    </row>
    <row r="93" spans="7:8" x14ac:dyDescent="0.35">
      <c r="G93" s="85">
        <f t="shared" si="3"/>
        <v>0</v>
      </c>
      <c r="H93" s="85" t="str">
        <f t="shared" si="2"/>
        <v/>
      </c>
    </row>
    <row r="94" spans="7:8" x14ac:dyDescent="0.35">
      <c r="G94" s="85">
        <f t="shared" si="3"/>
        <v>0</v>
      </c>
      <c r="H94" s="85" t="str">
        <f t="shared" si="2"/>
        <v/>
      </c>
    </row>
    <row r="95" spans="7:8" x14ac:dyDescent="0.35">
      <c r="G95" s="85">
        <f t="shared" si="3"/>
        <v>0</v>
      </c>
      <c r="H95" s="85" t="str">
        <f t="shared" si="2"/>
        <v/>
      </c>
    </row>
    <row r="96" spans="7:8" x14ac:dyDescent="0.35">
      <c r="G96" s="85">
        <f t="shared" si="3"/>
        <v>0</v>
      </c>
      <c r="H96" s="85" t="str">
        <f t="shared" si="2"/>
        <v/>
      </c>
    </row>
    <row r="97" spans="7:8" x14ac:dyDescent="0.35">
      <c r="G97" s="85">
        <f t="shared" si="3"/>
        <v>0</v>
      </c>
      <c r="H97" s="85" t="str">
        <f t="shared" si="2"/>
        <v/>
      </c>
    </row>
    <row r="98" spans="7:8" x14ac:dyDescent="0.35">
      <c r="G98" s="85">
        <f t="shared" si="3"/>
        <v>0</v>
      </c>
      <c r="H98" s="85" t="str">
        <f t="shared" si="2"/>
        <v/>
      </c>
    </row>
    <row r="99" spans="7:8" x14ac:dyDescent="0.35">
      <c r="G99" s="85">
        <f t="shared" si="3"/>
        <v>0</v>
      </c>
      <c r="H99" s="85" t="str">
        <f t="shared" si="2"/>
        <v/>
      </c>
    </row>
    <row r="100" spans="7:8" x14ac:dyDescent="0.35">
      <c r="G100" s="85">
        <f t="shared" si="3"/>
        <v>0</v>
      </c>
      <c r="H100" s="85" t="str">
        <f t="shared" si="2"/>
        <v/>
      </c>
    </row>
    <row r="101" spans="7:8" x14ac:dyDescent="0.35">
      <c r="G101" s="85">
        <f t="shared" si="3"/>
        <v>0</v>
      </c>
      <c r="H101" s="85" t="str">
        <f t="shared" si="2"/>
        <v/>
      </c>
    </row>
    <row r="102" spans="7:8" x14ac:dyDescent="0.35">
      <c r="G102" s="85">
        <f t="shared" si="3"/>
        <v>0</v>
      </c>
      <c r="H102" s="85" t="str">
        <f t="shared" si="2"/>
        <v/>
      </c>
    </row>
    <row r="103" spans="7:8" x14ac:dyDescent="0.35">
      <c r="G103" s="85">
        <f t="shared" si="3"/>
        <v>0</v>
      </c>
      <c r="H103" s="85" t="str">
        <f t="shared" si="2"/>
        <v/>
      </c>
    </row>
    <row r="104" spans="7:8" x14ac:dyDescent="0.35">
      <c r="G104" s="85">
        <f t="shared" si="3"/>
        <v>0</v>
      </c>
      <c r="H104" s="85" t="str">
        <f t="shared" si="2"/>
        <v/>
      </c>
    </row>
    <row r="105" spans="7:8" x14ac:dyDescent="0.35">
      <c r="G105" s="85">
        <f t="shared" si="3"/>
        <v>0</v>
      </c>
      <c r="H105" s="85" t="str">
        <f t="shared" si="2"/>
        <v/>
      </c>
    </row>
    <row r="106" spans="7:8" x14ac:dyDescent="0.35">
      <c r="G106" s="85">
        <f t="shared" si="3"/>
        <v>0</v>
      </c>
      <c r="H106" s="85" t="str">
        <f t="shared" si="2"/>
        <v/>
      </c>
    </row>
    <row r="107" spans="7:8" x14ac:dyDescent="0.35">
      <c r="G107" s="85">
        <f t="shared" si="3"/>
        <v>0</v>
      </c>
      <c r="H107" s="85" t="str">
        <f t="shared" si="2"/>
        <v/>
      </c>
    </row>
    <row r="108" spans="7:8" x14ac:dyDescent="0.35">
      <c r="G108" s="85">
        <f t="shared" si="3"/>
        <v>0</v>
      </c>
      <c r="H108" s="85" t="str">
        <f t="shared" si="2"/>
        <v/>
      </c>
    </row>
    <row r="109" spans="7:8" x14ac:dyDescent="0.35">
      <c r="G109" s="85">
        <f t="shared" si="3"/>
        <v>0</v>
      </c>
      <c r="H109" s="85" t="str">
        <f t="shared" si="2"/>
        <v/>
      </c>
    </row>
    <row r="110" spans="7:8" x14ac:dyDescent="0.35">
      <c r="G110" s="85">
        <f t="shared" si="3"/>
        <v>0</v>
      </c>
      <c r="H110" s="85" t="str">
        <f t="shared" si="2"/>
        <v/>
      </c>
    </row>
    <row r="111" spans="7:8" x14ac:dyDescent="0.35">
      <c r="G111" s="85">
        <f t="shared" si="3"/>
        <v>0</v>
      </c>
      <c r="H111" s="85" t="str">
        <f t="shared" si="2"/>
        <v/>
      </c>
    </row>
    <row r="112" spans="7:8" x14ac:dyDescent="0.35">
      <c r="G112" s="85">
        <f t="shared" si="3"/>
        <v>0</v>
      </c>
      <c r="H112" s="85" t="str">
        <f t="shared" si="2"/>
        <v/>
      </c>
    </row>
    <row r="113" spans="7:8" x14ac:dyDescent="0.35">
      <c r="G113" s="85">
        <f t="shared" si="3"/>
        <v>0</v>
      </c>
      <c r="H113" s="85" t="str">
        <f t="shared" si="2"/>
        <v/>
      </c>
    </row>
    <row r="114" spans="7:8" x14ac:dyDescent="0.35">
      <c r="G114" s="85">
        <f t="shared" si="3"/>
        <v>0</v>
      </c>
      <c r="H114" s="85" t="str">
        <f t="shared" si="2"/>
        <v/>
      </c>
    </row>
    <row r="115" spans="7:8" x14ac:dyDescent="0.35">
      <c r="G115" s="85">
        <f t="shared" si="3"/>
        <v>0</v>
      </c>
      <c r="H115" s="85" t="str">
        <f t="shared" si="2"/>
        <v/>
      </c>
    </row>
    <row r="116" spans="7:8" x14ac:dyDescent="0.35">
      <c r="G116" s="85">
        <f t="shared" si="3"/>
        <v>0</v>
      </c>
      <c r="H116" s="85" t="str">
        <f t="shared" si="2"/>
        <v/>
      </c>
    </row>
    <row r="117" spans="7:8" x14ac:dyDescent="0.35">
      <c r="G117" s="85">
        <f t="shared" si="3"/>
        <v>0</v>
      </c>
      <c r="H117" s="85" t="str">
        <f t="shared" si="2"/>
        <v/>
      </c>
    </row>
    <row r="118" spans="7:8" x14ac:dyDescent="0.35">
      <c r="G118" s="85">
        <f t="shared" si="3"/>
        <v>0</v>
      </c>
      <c r="H118" s="85" t="str">
        <f t="shared" si="2"/>
        <v/>
      </c>
    </row>
    <row r="119" spans="7:8" x14ac:dyDescent="0.35">
      <c r="G119" s="85">
        <f t="shared" si="3"/>
        <v>0</v>
      </c>
      <c r="H119" s="85" t="str">
        <f t="shared" si="2"/>
        <v/>
      </c>
    </row>
    <row r="120" spans="7:8" x14ac:dyDescent="0.35">
      <c r="G120" s="85">
        <f t="shared" si="3"/>
        <v>0</v>
      </c>
      <c r="H120" s="85" t="str">
        <f t="shared" si="2"/>
        <v/>
      </c>
    </row>
    <row r="121" spans="7:8" x14ac:dyDescent="0.35">
      <c r="G121" s="85">
        <f t="shared" si="3"/>
        <v>0</v>
      </c>
      <c r="H121" s="85" t="str">
        <f t="shared" si="2"/>
        <v/>
      </c>
    </row>
    <row r="122" spans="7:8" x14ac:dyDescent="0.35">
      <c r="G122" s="85">
        <f t="shared" si="3"/>
        <v>0</v>
      </c>
      <c r="H122" s="85" t="str">
        <f t="shared" si="2"/>
        <v/>
      </c>
    </row>
    <row r="123" spans="7:8" x14ac:dyDescent="0.35">
      <c r="G123" s="85">
        <f t="shared" si="3"/>
        <v>0</v>
      </c>
      <c r="H123" s="85" t="str">
        <f t="shared" si="2"/>
        <v/>
      </c>
    </row>
    <row r="124" spans="7:8" x14ac:dyDescent="0.35">
      <c r="G124" s="85">
        <f t="shared" si="3"/>
        <v>0</v>
      </c>
      <c r="H124" s="85" t="str">
        <f t="shared" si="2"/>
        <v/>
      </c>
    </row>
    <row r="125" spans="7:8" x14ac:dyDescent="0.35">
      <c r="G125" s="85">
        <f t="shared" si="3"/>
        <v>0</v>
      </c>
      <c r="H125" s="85" t="str">
        <f t="shared" si="2"/>
        <v/>
      </c>
    </row>
    <row r="126" spans="7:8" x14ac:dyDescent="0.35">
      <c r="G126" s="85">
        <f t="shared" si="3"/>
        <v>0</v>
      </c>
      <c r="H126" s="85" t="str">
        <f t="shared" si="2"/>
        <v/>
      </c>
    </row>
    <row r="127" spans="7:8" x14ac:dyDescent="0.35">
      <c r="G127" s="85">
        <f t="shared" si="3"/>
        <v>0</v>
      </c>
      <c r="H127" s="85" t="str">
        <f t="shared" si="2"/>
        <v/>
      </c>
    </row>
    <row r="128" spans="7:8" x14ac:dyDescent="0.35">
      <c r="G128" s="85">
        <f t="shared" si="3"/>
        <v>0</v>
      </c>
      <c r="H128" s="85" t="str">
        <f t="shared" si="2"/>
        <v/>
      </c>
    </row>
    <row r="129" spans="7:8" x14ac:dyDescent="0.35">
      <c r="G129" s="85">
        <f t="shared" si="3"/>
        <v>0</v>
      </c>
      <c r="H129" s="85" t="str">
        <f t="shared" si="2"/>
        <v/>
      </c>
    </row>
    <row r="130" spans="7:8" x14ac:dyDescent="0.35">
      <c r="G130" s="85">
        <f t="shared" si="3"/>
        <v>0</v>
      </c>
      <c r="H130" s="85" t="str">
        <f t="shared" si="2"/>
        <v/>
      </c>
    </row>
    <row r="131" spans="7:8" x14ac:dyDescent="0.35">
      <c r="G131" s="85">
        <f t="shared" si="3"/>
        <v>0</v>
      </c>
      <c r="H131" s="85" t="str">
        <f t="shared" si="2"/>
        <v/>
      </c>
    </row>
    <row r="132" spans="7:8" x14ac:dyDescent="0.35">
      <c r="G132" s="85">
        <f t="shared" si="3"/>
        <v>0</v>
      </c>
      <c r="H132" s="85" t="str">
        <f t="shared" si="2"/>
        <v/>
      </c>
    </row>
    <row r="133" spans="7:8" x14ac:dyDescent="0.35">
      <c r="G133" s="85">
        <f t="shared" si="3"/>
        <v>0</v>
      </c>
      <c r="H133" s="85" t="str">
        <f t="shared" si="2"/>
        <v/>
      </c>
    </row>
    <row r="134" spans="7:8" x14ac:dyDescent="0.35">
      <c r="G134" s="85">
        <f t="shared" si="3"/>
        <v>0</v>
      </c>
      <c r="H134" s="85" t="str">
        <f t="shared" si="2"/>
        <v/>
      </c>
    </row>
    <row r="135" spans="7:8" x14ac:dyDescent="0.35">
      <c r="G135" s="85">
        <f t="shared" si="3"/>
        <v>0</v>
      </c>
      <c r="H135" s="85" t="str">
        <f t="shared" si="2"/>
        <v/>
      </c>
    </row>
    <row r="136" spans="7:8" x14ac:dyDescent="0.35">
      <c r="G136" s="85">
        <f t="shared" si="3"/>
        <v>0</v>
      </c>
      <c r="H136" s="85" t="str">
        <f t="shared" si="2"/>
        <v/>
      </c>
    </row>
    <row r="137" spans="7:8" x14ac:dyDescent="0.35">
      <c r="G137" s="85">
        <f t="shared" si="3"/>
        <v>0</v>
      </c>
      <c r="H137" s="85" t="str">
        <f t="shared" ref="H137:H200" si="4">IF(E137="", "", $E137*$F137)</f>
        <v/>
      </c>
    </row>
    <row r="138" spans="7:8" x14ac:dyDescent="0.35">
      <c r="G138" s="85">
        <f t="shared" ref="G138:G201" si="5">ROUNDUP(F138, 2)</f>
        <v>0</v>
      </c>
      <c r="H138" s="85" t="str">
        <f t="shared" si="4"/>
        <v/>
      </c>
    </row>
    <row r="139" spans="7:8" x14ac:dyDescent="0.35">
      <c r="G139" s="85">
        <f t="shared" si="5"/>
        <v>0</v>
      </c>
      <c r="H139" s="85" t="str">
        <f t="shared" si="4"/>
        <v/>
      </c>
    </row>
    <row r="140" spans="7:8" x14ac:dyDescent="0.35">
      <c r="G140" s="85">
        <f t="shared" si="5"/>
        <v>0</v>
      </c>
      <c r="H140" s="85" t="str">
        <f t="shared" si="4"/>
        <v/>
      </c>
    </row>
    <row r="141" spans="7:8" x14ac:dyDescent="0.35">
      <c r="G141" s="85">
        <f t="shared" si="5"/>
        <v>0</v>
      </c>
      <c r="H141" s="85" t="str">
        <f t="shared" si="4"/>
        <v/>
      </c>
    </row>
    <row r="142" spans="7:8" x14ac:dyDescent="0.35">
      <c r="G142" s="85">
        <f t="shared" si="5"/>
        <v>0</v>
      </c>
      <c r="H142" s="85" t="str">
        <f t="shared" si="4"/>
        <v/>
      </c>
    </row>
    <row r="143" spans="7:8" x14ac:dyDescent="0.35">
      <c r="G143" s="85">
        <f t="shared" si="5"/>
        <v>0</v>
      </c>
      <c r="H143" s="85" t="str">
        <f t="shared" si="4"/>
        <v/>
      </c>
    </row>
    <row r="144" spans="7:8" x14ac:dyDescent="0.35">
      <c r="G144" s="85">
        <f t="shared" si="5"/>
        <v>0</v>
      </c>
      <c r="H144" s="85" t="str">
        <f t="shared" si="4"/>
        <v/>
      </c>
    </row>
    <row r="145" spans="7:8" x14ac:dyDescent="0.35">
      <c r="G145" s="85">
        <f t="shared" si="5"/>
        <v>0</v>
      </c>
      <c r="H145" s="85" t="str">
        <f t="shared" si="4"/>
        <v/>
      </c>
    </row>
    <row r="146" spans="7:8" x14ac:dyDescent="0.35">
      <c r="G146" s="85">
        <f t="shared" si="5"/>
        <v>0</v>
      </c>
      <c r="H146" s="85" t="str">
        <f t="shared" si="4"/>
        <v/>
      </c>
    </row>
    <row r="147" spans="7:8" x14ac:dyDescent="0.35">
      <c r="G147" s="85">
        <f t="shared" si="5"/>
        <v>0</v>
      </c>
      <c r="H147" s="85" t="str">
        <f t="shared" si="4"/>
        <v/>
      </c>
    </row>
    <row r="148" spans="7:8" x14ac:dyDescent="0.35">
      <c r="G148" s="85">
        <f t="shared" si="5"/>
        <v>0</v>
      </c>
      <c r="H148" s="85" t="str">
        <f t="shared" si="4"/>
        <v/>
      </c>
    </row>
    <row r="149" spans="7:8" x14ac:dyDescent="0.35">
      <c r="G149" s="85">
        <f t="shared" si="5"/>
        <v>0</v>
      </c>
      <c r="H149" s="85" t="str">
        <f t="shared" si="4"/>
        <v/>
      </c>
    </row>
    <row r="150" spans="7:8" x14ac:dyDescent="0.35">
      <c r="G150" s="85">
        <f t="shared" si="5"/>
        <v>0</v>
      </c>
      <c r="H150" s="85" t="str">
        <f t="shared" si="4"/>
        <v/>
      </c>
    </row>
    <row r="151" spans="7:8" x14ac:dyDescent="0.35">
      <c r="G151" s="85">
        <f t="shared" si="5"/>
        <v>0</v>
      </c>
      <c r="H151" s="85" t="str">
        <f t="shared" si="4"/>
        <v/>
      </c>
    </row>
    <row r="152" spans="7:8" x14ac:dyDescent="0.35">
      <c r="G152" s="85">
        <f t="shared" si="5"/>
        <v>0</v>
      </c>
      <c r="H152" s="85" t="str">
        <f t="shared" si="4"/>
        <v/>
      </c>
    </row>
    <row r="153" spans="7:8" x14ac:dyDescent="0.35">
      <c r="G153" s="85">
        <f t="shared" si="5"/>
        <v>0</v>
      </c>
      <c r="H153" s="85" t="str">
        <f t="shared" si="4"/>
        <v/>
      </c>
    </row>
    <row r="154" spans="7:8" x14ac:dyDescent="0.35">
      <c r="G154" s="85">
        <f t="shared" si="5"/>
        <v>0</v>
      </c>
      <c r="H154" s="85" t="str">
        <f t="shared" si="4"/>
        <v/>
      </c>
    </row>
    <row r="155" spans="7:8" x14ac:dyDescent="0.35">
      <c r="G155" s="85">
        <f t="shared" si="5"/>
        <v>0</v>
      </c>
      <c r="H155" s="85" t="str">
        <f t="shared" si="4"/>
        <v/>
      </c>
    </row>
    <row r="156" spans="7:8" x14ac:dyDescent="0.35">
      <c r="G156" s="85">
        <f t="shared" si="5"/>
        <v>0</v>
      </c>
      <c r="H156" s="85" t="str">
        <f t="shared" si="4"/>
        <v/>
      </c>
    </row>
    <row r="157" spans="7:8" x14ac:dyDescent="0.35">
      <c r="G157" s="85">
        <f t="shared" si="5"/>
        <v>0</v>
      </c>
      <c r="H157" s="85" t="str">
        <f t="shared" si="4"/>
        <v/>
      </c>
    </row>
    <row r="158" spans="7:8" x14ac:dyDescent="0.35">
      <c r="G158" s="85">
        <f t="shared" si="5"/>
        <v>0</v>
      </c>
      <c r="H158" s="85" t="str">
        <f t="shared" si="4"/>
        <v/>
      </c>
    </row>
    <row r="159" spans="7:8" x14ac:dyDescent="0.35">
      <c r="G159" s="85">
        <f t="shared" si="5"/>
        <v>0</v>
      </c>
      <c r="H159" s="85" t="str">
        <f t="shared" si="4"/>
        <v/>
      </c>
    </row>
    <row r="160" spans="7:8" x14ac:dyDescent="0.35">
      <c r="G160" s="85">
        <f t="shared" si="5"/>
        <v>0</v>
      </c>
      <c r="H160" s="85" t="str">
        <f t="shared" si="4"/>
        <v/>
      </c>
    </row>
    <row r="161" spans="7:8" x14ac:dyDescent="0.35">
      <c r="G161" s="85">
        <f t="shared" si="5"/>
        <v>0</v>
      </c>
      <c r="H161" s="85" t="str">
        <f t="shared" si="4"/>
        <v/>
      </c>
    </row>
    <row r="162" spans="7:8" x14ac:dyDescent="0.35">
      <c r="G162" s="85">
        <f t="shared" si="5"/>
        <v>0</v>
      </c>
      <c r="H162" s="85" t="str">
        <f t="shared" si="4"/>
        <v/>
      </c>
    </row>
    <row r="163" spans="7:8" x14ac:dyDescent="0.35">
      <c r="G163" s="85">
        <f t="shared" si="5"/>
        <v>0</v>
      </c>
      <c r="H163" s="85" t="str">
        <f t="shared" si="4"/>
        <v/>
      </c>
    </row>
    <row r="164" spans="7:8" x14ac:dyDescent="0.35">
      <c r="G164" s="85">
        <f t="shared" si="5"/>
        <v>0</v>
      </c>
      <c r="H164" s="85" t="str">
        <f t="shared" si="4"/>
        <v/>
      </c>
    </row>
    <row r="165" spans="7:8" x14ac:dyDescent="0.35">
      <c r="G165" s="85">
        <f t="shared" si="5"/>
        <v>0</v>
      </c>
      <c r="H165" s="85" t="str">
        <f t="shared" si="4"/>
        <v/>
      </c>
    </row>
    <row r="166" spans="7:8" x14ac:dyDescent="0.35">
      <c r="G166" s="85">
        <f t="shared" si="5"/>
        <v>0</v>
      </c>
      <c r="H166" s="85" t="str">
        <f t="shared" si="4"/>
        <v/>
      </c>
    </row>
    <row r="167" spans="7:8" x14ac:dyDescent="0.35">
      <c r="G167" s="85">
        <f t="shared" si="5"/>
        <v>0</v>
      </c>
      <c r="H167" s="85" t="str">
        <f t="shared" si="4"/>
        <v/>
      </c>
    </row>
    <row r="168" spans="7:8" x14ac:dyDescent="0.35">
      <c r="G168" s="85">
        <f t="shared" si="5"/>
        <v>0</v>
      </c>
      <c r="H168" s="85" t="str">
        <f t="shared" si="4"/>
        <v/>
      </c>
    </row>
    <row r="169" spans="7:8" x14ac:dyDescent="0.35">
      <c r="G169" s="85">
        <f t="shared" si="5"/>
        <v>0</v>
      </c>
      <c r="H169" s="85" t="str">
        <f t="shared" si="4"/>
        <v/>
      </c>
    </row>
    <row r="170" spans="7:8" x14ac:dyDescent="0.35">
      <c r="G170" s="85">
        <f t="shared" si="5"/>
        <v>0</v>
      </c>
      <c r="H170" s="85" t="str">
        <f t="shared" si="4"/>
        <v/>
      </c>
    </row>
    <row r="171" spans="7:8" x14ac:dyDescent="0.35">
      <c r="G171" s="85">
        <f t="shared" si="5"/>
        <v>0</v>
      </c>
      <c r="H171" s="85" t="str">
        <f t="shared" si="4"/>
        <v/>
      </c>
    </row>
    <row r="172" spans="7:8" x14ac:dyDescent="0.35">
      <c r="G172" s="85">
        <f t="shared" si="5"/>
        <v>0</v>
      </c>
      <c r="H172" s="85" t="str">
        <f t="shared" si="4"/>
        <v/>
      </c>
    </row>
    <row r="173" spans="7:8" x14ac:dyDescent="0.35">
      <c r="G173" s="85">
        <f t="shared" si="5"/>
        <v>0</v>
      </c>
      <c r="H173" s="85" t="str">
        <f t="shared" si="4"/>
        <v/>
      </c>
    </row>
    <row r="174" spans="7:8" x14ac:dyDescent="0.35">
      <c r="G174" s="85">
        <f t="shared" si="5"/>
        <v>0</v>
      </c>
      <c r="H174" s="85" t="str">
        <f t="shared" si="4"/>
        <v/>
      </c>
    </row>
    <row r="175" spans="7:8" x14ac:dyDescent="0.35">
      <c r="G175" s="85">
        <f t="shared" si="5"/>
        <v>0</v>
      </c>
      <c r="H175" s="85" t="str">
        <f t="shared" si="4"/>
        <v/>
      </c>
    </row>
    <row r="176" spans="7:8" x14ac:dyDescent="0.35">
      <c r="G176" s="85">
        <f t="shared" si="5"/>
        <v>0</v>
      </c>
      <c r="H176" s="85" t="str">
        <f t="shared" si="4"/>
        <v/>
      </c>
    </row>
    <row r="177" spans="7:8" x14ac:dyDescent="0.35">
      <c r="G177" s="85">
        <f t="shared" si="5"/>
        <v>0</v>
      </c>
      <c r="H177" s="85" t="str">
        <f t="shared" si="4"/>
        <v/>
      </c>
    </row>
    <row r="178" spans="7:8" x14ac:dyDescent="0.35">
      <c r="G178" s="85">
        <f t="shared" si="5"/>
        <v>0</v>
      </c>
      <c r="H178" s="85" t="str">
        <f t="shared" si="4"/>
        <v/>
      </c>
    </row>
    <row r="179" spans="7:8" x14ac:dyDescent="0.35">
      <c r="G179" s="85">
        <f t="shared" si="5"/>
        <v>0</v>
      </c>
      <c r="H179" s="85" t="str">
        <f t="shared" si="4"/>
        <v/>
      </c>
    </row>
    <row r="180" spans="7:8" x14ac:dyDescent="0.35">
      <c r="G180" s="85">
        <f t="shared" si="5"/>
        <v>0</v>
      </c>
      <c r="H180" s="85" t="str">
        <f t="shared" si="4"/>
        <v/>
      </c>
    </row>
    <row r="181" spans="7:8" x14ac:dyDescent="0.35">
      <c r="G181" s="85">
        <f t="shared" si="5"/>
        <v>0</v>
      </c>
      <c r="H181" s="85" t="str">
        <f t="shared" si="4"/>
        <v/>
      </c>
    </row>
    <row r="182" spans="7:8" x14ac:dyDescent="0.35">
      <c r="G182" s="85">
        <f t="shared" si="5"/>
        <v>0</v>
      </c>
      <c r="H182" s="85" t="str">
        <f t="shared" si="4"/>
        <v/>
      </c>
    </row>
    <row r="183" spans="7:8" x14ac:dyDescent="0.35">
      <c r="G183" s="85">
        <f t="shared" si="5"/>
        <v>0</v>
      </c>
      <c r="H183" s="85" t="str">
        <f t="shared" si="4"/>
        <v/>
      </c>
    </row>
    <row r="184" spans="7:8" x14ac:dyDescent="0.35">
      <c r="G184" s="85">
        <f t="shared" si="5"/>
        <v>0</v>
      </c>
      <c r="H184" s="85" t="str">
        <f t="shared" si="4"/>
        <v/>
      </c>
    </row>
    <row r="185" spans="7:8" x14ac:dyDescent="0.35">
      <c r="G185" s="85">
        <f t="shared" si="5"/>
        <v>0</v>
      </c>
      <c r="H185" s="85" t="str">
        <f t="shared" si="4"/>
        <v/>
      </c>
    </row>
    <row r="186" spans="7:8" x14ac:dyDescent="0.35">
      <c r="G186" s="85">
        <f t="shared" si="5"/>
        <v>0</v>
      </c>
      <c r="H186" s="85" t="str">
        <f t="shared" si="4"/>
        <v/>
      </c>
    </row>
    <row r="187" spans="7:8" x14ac:dyDescent="0.35">
      <c r="G187" s="85">
        <f t="shared" si="5"/>
        <v>0</v>
      </c>
      <c r="H187" s="85" t="str">
        <f t="shared" si="4"/>
        <v/>
      </c>
    </row>
    <row r="188" spans="7:8" x14ac:dyDescent="0.35">
      <c r="G188" s="85">
        <f t="shared" si="5"/>
        <v>0</v>
      </c>
      <c r="H188" s="85" t="str">
        <f t="shared" si="4"/>
        <v/>
      </c>
    </row>
    <row r="189" spans="7:8" x14ac:dyDescent="0.35">
      <c r="G189" s="85">
        <f t="shared" si="5"/>
        <v>0</v>
      </c>
      <c r="H189" s="85" t="str">
        <f t="shared" si="4"/>
        <v/>
      </c>
    </row>
    <row r="190" spans="7:8" x14ac:dyDescent="0.35">
      <c r="G190" s="85">
        <f t="shared" si="5"/>
        <v>0</v>
      </c>
      <c r="H190" s="85" t="str">
        <f t="shared" si="4"/>
        <v/>
      </c>
    </row>
    <row r="191" spans="7:8" x14ac:dyDescent="0.35">
      <c r="G191" s="85">
        <f t="shared" si="5"/>
        <v>0</v>
      </c>
      <c r="H191" s="85" t="str">
        <f t="shared" si="4"/>
        <v/>
      </c>
    </row>
    <row r="192" spans="7:8" x14ac:dyDescent="0.35">
      <c r="G192" s="85">
        <f t="shared" si="5"/>
        <v>0</v>
      </c>
      <c r="H192" s="85" t="str">
        <f t="shared" si="4"/>
        <v/>
      </c>
    </row>
    <row r="193" spans="7:8" x14ac:dyDescent="0.35">
      <c r="G193" s="85">
        <f t="shared" si="5"/>
        <v>0</v>
      </c>
      <c r="H193" s="85" t="str">
        <f t="shared" si="4"/>
        <v/>
      </c>
    </row>
    <row r="194" spans="7:8" x14ac:dyDescent="0.35">
      <c r="G194" s="85">
        <f t="shared" si="5"/>
        <v>0</v>
      </c>
      <c r="H194" s="85" t="str">
        <f t="shared" si="4"/>
        <v/>
      </c>
    </row>
    <row r="195" spans="7:8" x14ac:dyDescent="0.35">
      <c r="G195" s="85">
        <f t="shared" si="5"/>
        <v>0</v>
      </c>
      <c r="H195" s="85" t="str">
        <f t="shared" si="4"/>
        <v/>
      </c>
    </row>
    <row r="196" spans="7:8" x14ac:dyDescent="0.35">
      <c r="G196" s="85">
        <f t="shared" si="5"/>
        <v>0</v>
      </c>
      <c r="H196" s="85" t="str">
        <f t="shared" si="4"/>
        <v/>
      </c>
    </row>
    <row r="197" spans="7:8" x14ac:dyDescent="0.35">
      <c r="G197" s="85">
        <f t="shared" si="5"/>
        <v>0</v>
      </c>
      <c r="H197" s="85" t="str">
        <f t="shared" si="4"/>
        <v/>
      </c>
    </row>
    <row r="198" spans="7:8" x14ac:dyDescent="0.35">
      <c r="G198" s="85">
        <f t="shared" si="5"/>
        <v>0</v>
      </c>
      <c r="H198" s="85" t="str">
        <f t="shared" si="4"/>
        <v/>
      </c>
    </row>
    <row r="199" spans="7:8" x14ac:dyDescent="0.35">
      <c r="G199" s="85">
        <f t="shared" si="5"/>
        <v>0</v>
      </c>
      <c r="H199" s="85" t="str">
        <f t="shared" si="4"/>
        <v/>
      </c>
    </row>
    <row r="200" spans="7:8" x14ac:dyDescent="0.35">
      <c r="G200" s="85">
        <f t="shared" si="5"/>
        <v>0</v>
      </c>
      <c r="H200" s="85" t="str">
        <f t="shared" si="4"/>
        <v/>
      </c>
    </row>
    <row r="201" spans="7:8" x14ac:dyDescent="0.35">
      <c r="G201" s="85">
        <f t="shared" si="5"/>
        <v>0</v>
      </c>
      <c r="H201" s="85" t="str">
        <f t="shared" ref="H201:H251" si="6">IF(E201="", "", $E201*$F201)</f>
        <v/>
      </c>
    </row>
    <row r="202" spans="7:8" x14ac:dyDescent="0.35">
      <c r="G202" s="85">
        <f t="shared" ref="G202:G251" si="7">ROUNDUP(F202, 2)</f>
        <v>0</v>
      </c>
      <c r="H202" s="85" t="str">
        <f t="shared" si="6"/>
        <v/>
      </c>
    </row>
    <row r="203" spans="7:8" x14ac:dyDescent="0.35">
      <c r="G203" s="85">
        <f t="shared" si="7"/>
        <v>0</v>
      </c>
      <c r="H203" s="85" t="str">
        <f t="shared" si="6"/>
        <v/>
      </c>
    </row>
    <row r="204" spans="7:8" x14ac:dyDescent="0.35">
      <c r="G204" s="85">
        <f t="shared" si="7"/>
        <v>0</v>
      </c>
      <c r="H204" s="85" t="str">
        <f t="shared" si="6"/>
        <v/>
      </c>
    </row>
    <row r="205" spans="7:8" x14ac:dyDescent="0.35">
      <c r="G205" s="85">
        <f t="shared" si="7"/>
        <v>0</v>
      </c>
      <c r="H205" s="85" t="str">
        <f t="shared" si="6"/>
        <v/>
      </c>
    </row>
    <row r="206" spans="7:8" x14ac:dyDescent="0.35">
      <c r="G206" s="85">
        <f t="shared" si="7"/>
        <v>0</v>
      </c>
      <c r="H206" s="85" t="str">
        <f t="shared" si="6"/>
        <v/>
      </c>
    </row>
    <row r="207" spans="7:8" x14ac:dyDescent="0.35">
      <c r="G207" s="85">
        <f t="shared" si="7"/>
        <v>0</v>
      </c>
      <c r="H207" s="85" t="str">
        <f t="shared" si="6"/>
        <v/>
      </c>
    </row>
    <row r="208" spans="7:8" x14ac:dyDescent="0.35">
      <c r="G208" s="85">
        <f t="shared" si="7"/>
        <v>0</v>
      </c>
      <c r="H208" s="85" t="str">
        <f t="shared" si="6"/>
        <v/>
      </c>
    </row>
    <row r="209" spans="7:8" x14ac:dyDescent="0.35">
      <c r="G209" s="85">
        <f t="shared" si="7"/>
        <v>0</v>
      </c>
      <c r="H209" s="85" t="str">
        <f t="shared" si="6"/>
        <v/>
      </c>
    </row>
    <row r="210" spans="7:8" x14ac:dyDescent="0.35">
      <c r="G210" s="85">
        <f t="shared" si="7"/>
        <v>0</v>
      </c>
      <c r="H210" s="85" t="str">
        <f t="shared" si="6"/>
        <v/>
      </c>
    </row>
    <row r="211" spans="7:8" x14ac:dyDescent="0.35">
      <c r="G211" s="85">
        <f t="shared" si="7"/>
        <v>0</v>
      </c>
      <c r="H211" s="85" t="str">
        <f t="shared" si="6"/>
        <v/>
      </c>
    </row>
    <row r="212" spans="7:8" x14ac:dyDescent="0.35">
      <c r="G212" s="85">
        <f t="shared" si="7"/>
        <v>0</v>
      </c>
      <c r="H212" s="85" t="str">
        <f t="shared" si="6"/>
        <v/>
      </c>
    </row>
    <row r="213" spans="7:8" x14ac:dyDescent="0.35">
      <c r="G213" s="85">
        <f t="shared" si="7"/>
        <v>0</v>
      </c>
      <c r="H213" s="85" t="str">
        <f t="shared" si="6"/>
        <v/>
      </c>
    </row>
    <row r="214" spans="7:8" x14ac:dyDescent="0.35">
      <c r="G214" s="85">
        <f t="shared" si="7"/>
        <v>0</v>
      </c>
      <c r="H214" s="85" t="str">
        <f t="shared" si="6"/>
        <v/>
      </c>
    </row>
    <row r="215" spans="7:8" x14ac:dyDescent="0.35">
      <c r="G215" s="85">
        <f t="shared" si="7"/>
        <v>0</v>
      </c>
      <c r="H215" s="85" t="str">
        <f t="shared" si="6"/>
        <v/>
      </c>
    </row>
    <row r="216" spans="7:8" x14ac:dyDescent="0.35">
      <c r="G216" s="85">
        <f t="shared" si="7"/>
        <v>0</v>
      </c>
      <c r="H216" s="85" t="str">
        <f t="shared" si="6"/>
        <v/>
      </c>
    </row>
    <row r="217" spans="7:8" x14ac:dyDescent="0.35">
      <c r="G217" s="85">
        <f t="shared" si="7"/>
        <v>0</v>
      </c>
      <c r="H217" s="85" t="str">
        <f t="shared" si="6"/>
        <v/>
      </c>
    </row>
    <row r="218" spans="7:8" x14ac:dyDescent="0.35">
      <c r="G218" s="85">
        <f t="shared" si="7"/>
        <v>0</v>
      </c>
      <c r="H218" s="85" t="str">
        <f t="shared" si="6"/>
        <v/>
      </c>
    </row>
    <row r="219" spans="7:8" x14ac:dyDescent="0.35">
      <c r="G219" s="85">
        <f t="shared" si="7"/>
        <v>0</v>
      </c>
      <c r="H219" s="85" t="str">
        <f t="shared" si="6"/>
        <v/>
      </c>
    </row>
    <row r="220" spans="7:8" x14ac:dyDescent="0.35">
      <c r="G220" s="85">
        <f t="shared" si="7"/>
        <v>0</v>
      </c>
      <c r="H220" s="85" t="str">
        <f t="shared" si="6"/>
        <v/>
      </c>
    </row>
    <row r="221" spans="7:8" x14ac:dyDescent="0.35">
      <c r="G221" s="85">
        <f t="shared" si="7"/>
        <v>0</v>
      </c>
      <c r="H221" s="85" t="str">
        <f t="shared" si="6"/>
        <v/>
      </c>
    </row>
    <row r="222" spans="7:8" x14ac:dyDescent="0.35">
      <c r="G222" s="85">
        <f t="shared" si="7"/>
        <v>0</v>
      </c>
      <c r="H222" s="85" t="str">
        <f t="shared" si="6"/>
        <v/>
      </c>
    </row>
    <row r="223" spans="7:8" x14ac:dyDescent="0.35">
      <c r="G223" s="85">
        <f t="shared" si="7"/>
        <v>0</v>
      </c>
      <c r="H223" s="85" t="str">
        <f t="shared" si="6"/>
        <v/>
      </c>
    </row>
    <row r="224" spans="7:8" x14ac:dyDescent="0.35">
      <c r="G224" s="85">
        <f t="shared" si="7"/>
        <v>0</v>
      </c>
      <c r="H224" s="85" t="str">
        <f t="shared" si="6"/>
        <v/>
      </c>
    </row>
    <row r="225" spans="7:8" x14ac:dyDescent="0.35">
      <c r="G225" s="85">
        <f t="shared" si="7"/>
        <v>0</v>
      </c>
      <c r="H225" s="85" t="str">
        <f t="shared" si="6"/>
        <v/>
      </c>
    </row>
    <row r="226" spans="7:8" x14ac:dyDescent="0.35">
      <c r="G226" s="85">
        <f t="shared" si="7"/>
        <v>0</v>
      </c>
      <c r="H226" s="85" t="str">
        <f t="shared" si="6"/>
        <v/>
      </c>
    </row>
    <row r="227" spans="7:8" x14ac:dyDescent="0.35">
      <c r="G227" s="85">
        <f t="shared" si="7"/>
        <v>0</v>
      </c>
      <c r="H227" s="85" t="str">
        <f t="shared" si="6"/>
        <v/>
      </c>
    </row>
    <row r="228" spans="7:8" x14ac:dyDescent="0.35">
      <c r="G228" s="85">
        <f t="shared" si="7"/>
        <v>0</v>
      </c>
      <c r="H228" s="85" t="str">
        <f t="shared" si="6"/>
        <v/>
      </c>
    </row>
    <row r="229" spans="7:8" x14ac:dyDescent="0.35">
      <c r="G229" s="85">
        <f t="shared" si="7"/>
        <v>0</v>
      </c>
      <c r="H229" s="85" t="str">
        <f t="shared" si="6"/>
        <v/>
      </c>
    </row>
    <row r="230" spans="7:8" x14ac:dyDescent="0.35">
      <c r="G230" s="85">
        <f t="shared" si="7"/>
        <v>0</v>
      </c>
      <c r="H230" s="85" t="str">
        <f t="shared" si="6"/>
        <v/>
      </c>
    </row>
    <row r="231" spans="7:8" x14ac:dyDescent="0.35">
      <c r="G231" s="85">
        <f t="shared" si="7"/>
        <v>0</v>
      </c>
      <c r="H231" s="85" t="str">
        <f t="shared" si="6"/>
        <v/>
      </c>
    </row>
    <row r="232" spans="7:8" x14ac:dyDescent="0.35">
      <c r="G232" s="85">
        <f t="shared" si="7"/>
        <v>0</v>
      </c>
      <c r="H232" s="85" t="str">
        <f t="shared" si="6"/>
        <v/>
      </c>
    </row>
    <row r="233" spans="7:8" x14ac:dyDescent="0.35">
      <c r="G233" s="85">
        <f t="shared" si="7"/>
        <v>0</v>
      </c>
      <c r="H233" s="85" t="str">
        <f t="shared" si="6"/>
        <v/>
      </c>
    </row>
    <row r="234" spans="7:8" x14ac:dyDescent="0.35">
      <c r="G234" s="85">
        <f t="shared" si="7"/>
        <v>0</v>
      </c>
      <c r="H234" s="85" t="str">
        <f t="shared" si="6"/>
        <v/>
      </c>
    </row>
    <row r="235" spans="7:8" x14ac:dyDescent="0.35">
      <c r="G235" s="85">
        <f t="shared" si="7"/>
        <v>0</v>
      </c>
      <c r="H235" s="85" t="str">
        <f t="shared" si="6"/>
        <v/>
      </c>
    </row>
    <row r="236" spans="7:8" x14ac:dyDescent="0.35">
      <c r="G236" s="85">
        <f t="shared" si="7"/>
        <v>0</v>
      </c>
      <c r="H236" s="85" t="str">
        <f t="shared" si="6"/>
        <v/>
      </c>
    </row>
    <row r="237" spans="7:8" x14ac:dyDescent="0.35">
      <c r="G237" s="85">
        <f t="shared" si="7"/>
        <v>0</v>
      </c>
      <c r="H237" s="85" t="str">
        <f t="shared" si="6"/>
        <v/>
      </c>
    </row>
    <row r="238" spans="7:8" x14ac:dyDescent="0.35">
      <c r="G238" s="85">
        <f t="shared" si="7"/>
        <v>0</v>
      </c>
      <c r="H238" s="85" t="str">
        <f t="shared" si="6"/>
        <v/>
      </c>
    </row>
    <row r="239" spans="7:8" x14ac:dyDescent="0.35">
      <c r="G239" s="85">
        <f t="shared" si="7"/>
        <v>0</v>
      </c>
      <c r="H239" s="85" t="str">
        <f t="shared" si="6"/>
        <v/>
      </c>
    </row>
    <row r="240" spans="7:8" x14ac:dyDescent="0.35">
      <c r="G240" s="85">
        <f t="shared" si="7"/>
        <v>0</v>
      </c>
      <c r="H240" s="85" t="str">
        <f t="shared" si="6"/>
        <v/>
      </c>
    </row>
    <row r="241" spans="7:8" x14ac:dyDescent="0.35">
      <c r="G241" s="85">
        <f t="shared" si="7"/>
        <v>0</v>
      </c>
      <c r="H241" s="85" t="str">
        <f t="shared" si="6"/>
        <v/>
      </c>
    </row>
    <row r="242" spans="7:8" x14ac:dyDescent="0.35">
      <c r="G242" s="85">
        <f t="shared" si="7"/>
        <v>0</v>
      </c>
      <c r="H242" s="85" t="str">
        <f t="shared" si="6"/>
        <v/>
      </c>
    </row>
    <row r="243" spans="7:8" x14ac:dyDescent="0.35">
      <c r="G243" s="85">
        <f t="shared" si="7"/>
        <v>0</v>
      </c>
      <c r="H243" s="85" t="str">
        <f t="shared" si="6"/>
        <v/>
      </c>
    </row>
    <row r="244" spans="7:8" x14ac:dyDescent="0.35">
      <c r="G244" s="85">
        <f t="shared" si="7"/>
        <v>0</v>
      </c>
      <c r="H244" s="85" t="str">
        <f t="shared" si="6"/>
        <v/>
      </c>
    </row>
    <row r="245" spans="7:8" x14ac:dyDescent="0.35">
      <c r="G245" s="85">
        <f t="shared" si="7"/>
        <v>0</v>
      </c>
      <c r="H245" s="85" t="str">
        <f t="shared" si="6"/>
        <v/>
      </c>
    </row>
    <row r="246" spans="7:8" x14ac:dyDescent="0.35">
      <c r="G246" s="85">
        <f t="shared" si="7"/>
        <v>0</v>
      </c>
      <c r="H246" s="85" t="str">
        <f t="shared" si="6"/>
        <v/>
      </c>
    </row>
    <row r="247" spans="7:8" x14ac:dyDescent="0.35">
      <c r="G247" s="85">
        <f t="shared" si="7"/>
        <v>0</v>
      </c>
      <c r="H247" s="85" t="str">
        <f t="shared" si="6"/>
        <v/>
      </c>
    </row>
    <row r="248" spans="7:8" x14ac:dyDescent="0.35">
      <c r="G248" s="85">
        <f t="shared" si="7"/>
        <v>0</v>
      </c>
      <c r="H248" s="85" t="str">
        <f t="shared" si="6"/>
        <v/>
      </c>
    </row>
    <row r="249" spans="7:8" x14ac:dyDescent="0.35">
      <c r="G249" s="85">
        <f t="shared" si="7"/>
        <v>0</v>
      </c>
      <c r="H249" s="85" t="str">
        <f t="shared" si="6"/>
        <v/>
      </c>
    </row>
    <row r="250" spans="7:8" x14ac:dyDescent="0.35">
      <c r="G250" s="85">
        <f t="shared" si="7"/>
        <v>0</v>
      </c>
      <c r="H250" s="85" t="str">
        <f t="shared" si="6"/>
        <v/>
      </c>
    </row>
    <row r="251" spans="7:8" x14ac:dyDescent="0.35">
      <c r="G251" s="85">
        <f t="shared" si="7"/>
        <v>0</v>
      </c>
      <c r="H251" s="85" t="str">
        <f t="shared" si="6"/>
        <v/>
      </c>
    </row>
  </sheetData>
  <mergeCells count="10">
    <mergeCell ref="B2:I2"/>
    <mergeCell ref="B4:I4"/>
    <mergeCell ref="B5:I5"/>
    <mergeCell ref="B6:I6"/>
    <mergeCell ref="D7:D8"/>
    <mergeCell ref="B3:I3"/>
    <mergeCell ref="E7:F7"/>
    <mergeCell ref="H7:I7"/>
    <mergeCell ref="B7:B8"/>
    <mergeCell ref="C7:C8"/>
  </mergeCells>
  <pageMargins left="0.7" right="0.7" top="0.75" bottom="0.75" header="0.3" footer="0.3"/>
  <pageSetup scale="63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92D050"/>
  </sheetPr>
  <dimension ref="A1:M188"/>
  <sheetViews>
    <sheetView topLeftCell="C1" zoomScaleNormal="100" workbookViewId="0">
      <selection activeCell="D18" sqref="D17:D18"/>
    </sheetView>
  </sheetViews>
  <sheetFormatPr defaultColWidth="9.1796875" defaultRowHeight="14.5" x14ac:dyDescent="0.35"/>
  <cols>
    <col min="1" max="1" width="9.1796875" style="85"/>
    <col min="2" max="2" width="19" style="85" customWidth="1"/>
    <col min="3" max="3" width="30" style="85" customWidth="1"/>
    <col min="4" max="4" width="83.1796875" style="85" bestFit="1" customWidth="1"/>
    <col min="5" max="5" width="8.26953125" style="85" customWidth="1"/>
    <col min="6" max="6" width="11.81640625" style="85" customWidth="1"/>
    <col min="7" max="7" width="7" style="85" hidden="1" customWidth="1"/>
    <col min="8" max="8" width="12.7265625" style="85" customWidth="1"/>
    <col min="9" max="9" width="12" style="85" customWidth="1"/>
    <col min="10" max="10" width="9.1796875" style="85"/>
    <col min="11" max="11" width="35.54296875" style="85" hidden="1" customWidth="1"/>
    <col min="12" max="12" width="10.453125" style="85" hidden="1" customWidth="1"/>
    <col min="13" max="13" width="9.1796875" style="85" hidden="1" customWidth="1"/>
    <col min="14" max="16384" width="9.1796875" style="85"/>
  </cols>
  <sheetData>
    <row r="1" spans="1:13" ht="5.25" customHeight="1" thickBot="1" x14ac:dyDescent="0.4"/>
    <row r="2" spans="1:13" ht="15.5" x14ac:dyDescent="0.35">
      <c r="A2" s="98"/>
      <c r="B2" s="258" t="str">
        <f>CONCATENATE(Workbook!$C$15, "-", Workbook!$C$16)&amp;" - MS5"</f>
        <v>Prosper Indep School District-140475 - MS5</v>
      </c>
      <c r="C2" s="304"/>
      <c r="D2" s="304"/>
      <c r="E2" s="304"/>
      <c r="F2" s="304"/>
      <c r="G2" s="304"/>
      <c r="H2" s="304"/>
      <c r="I2" s="259"/>
      <c r="J2" s="98"/>
      <c r="K2" s="113" t="s">
        <v>62</v>
      </c>
      <c r="L2" s="115">
        <f>SUM($H$8:$H$188)</f>
        <v>0</v>
      </c>
      <c r="M2" s="114"/>
    </row>
    <row r="3" spans="1:13" x14ac:dyDescent="0.35">
      <c r="A3" s="99"/>
      <c r="B3" s="305" t="str">
        <f>IF(Workbook!$C$17="", "", Workbook!$C$17)</f>
        <v>605 E 7th St</v>
      </c>
      <c r="C3" s="306"/>
      <c r="D3" s="306"/>
      <c r="E3" s="306"/>
      <c r="F3" s="306"/>
      <c r="G3" s="306"/>
      <c r="H3" s="306"/>
      <c r="I3" s="307"/>
      <c r="J3" s="99"/>
      <c r="K3" s="110"/>
      <c r="L3" s="112"/>
      <c r="M3" s="111"/>
    </row>
    <row r="4" spans="1:13" x14ac:dyDescent="0.35">
      <c r="A4" s="99"/>
      <c r="B4" s="305" t="str">
        <f>Workbook!$C$21</f>
        <v>Prosper, TX 75078</v>
      </c>
      <c r="C4" s="306"/>
      <c r="D4" s="306"/>
      <c r="E4" s="306"/>
      <c r="F4" s="306"/>
      <c r="G4" s="306"/>
      <c r="H4" s="306"/>
      <c r="I4" s="307"/>
      <c r="J4" s="99"/>
      <c r="K4" s="116" t="str">
        <f>B2</f>
        <v>Prosper Indep School District-140475 - MS5</v>
      </c>
      <c r="L4" s="118">
        <f>SUM($H$8:$H$188)</f>
        <v>0</v>
      </c>
      <c r="M4" s="117"/>
    </row>
    <row r="5" spans="1:13" ht="25.5" customHeight="1" thickBot="1" x14ac:dyDescent="0.4">
      <c r="A5" s="98"/>
      <c r="B5" s="308" t="s">
        <v>23050</v>
      </c>
      <c r="C5" s="309"/>
      <c r="D5" s="309"/>
      <c r="E5" s="309"/>
      <c r="F5" s="309"/>
      <c r="G5" s="309"/>
      <c r="H5" s="309"/>
      <c r="I5" s="310"/>
      <c r="J5" s="86"/>
      <c r="K5" s="104"/>
      <c r="L5" s="105"/>
      <c r="M5" s="106"/>
    </row>
    <row r="6" spans="1:13" ht="15" thickBot="1" x14ac:dyDescent="0.4">
      <c r="A6" s="86"/>
      <c r="B6" s="316" t="s">
        <v>23061</v>
      </c>
      <c r="C6" s="318" t="s">
        <v>23062</v>
      </c>
      <c r="D6" s="311" t="s">
        <v>23051</v>
      </c>
      <c r="E6" s="313" t="s">
        <v>62</v>
      </c>
      <c r="F6" s="314"/>
      <c r="G6" s="149"/>
      <c r="H6" s="314">
        <f>SUM(H8:H188)</f>
        <v>0</v>
      </c>
      <c r="I6" s="315"/>
      <c r="J6" s="86"/>
    </row>
    <row r="7" spans="1:13" ht="15" thickBot="1" x14ac:dyDescent="0.4">
      <c r="A7" s="86"/>
      <c r="B7" s="317"/>
      <c r="C7" s="319"/>
      <c r="D7" s="312"/>
      <c r="E7" s="132" t="s">
        <v>55</v>
      </c>
      <c r="F7" s="132" t="s">
        <v>56</v>
      </c>
      <c r="G7" s="132"/>
      <c r="H7" s="132" t="s">
        <v>57</v>
      </c>
      <c r="I7" s="133" t="s">
        <v>58</v>
      </c>
      <c r="J7" s="86"/>
    </row>
    <row r="8" spans="1:13" x14ac:dyDescent="0.35">
      <c r="A8" s="86"/>
      <c r="B8" s="128"/>
      <c r="C8" s="95"/>
      <c r="D8" s="129"/>
      <c r="E8" s="130"/>
      <c r="F8" s="134"/>
      <c r="G8" s="134">
        <f>ROUNDUP(F8, 2)</f>
        <v>0</v>
      </c>
      <c r="H8" s="135" t="str">
        <f>IF(E8="", "", $E8*$G8)</f>
        <v/>
      </c>
      <c r="I8" s="131"/>
      <c r="J8" s="86"/>
    </row>
    <row r="9" spans="1:13" x14ac:dyDescent="0.35">
      <c r="A9" s="86"/>
      <c r="B9" s="100"/>
      <c r="C9" s="242" t="s">
        <v>29138</v>
      </c>
      <c r="D9" s="243"/>
      <c r="E9" s="241"/>
      <c r="F9" s="122"/>
      <c r="G9" s="122">
        <f t="shared" ref="G9:G46" si="0">ROUNDUP(F9, 2)</f>
        <v>0</v>
      </c>
      <c r="H9" s="107" t="str">
        <f t="shared" ref="H9:H46" si="1">IF(E9="", "", $E9*$G9)</f>
        <v/>
      </c>
      <c r="I9" s="125"/>
      <c r="J9" s="86"/>
    </row>
    <row r="10" spans="1:13" x14ac:dyDescent="0.35">
      <c r="A10" s="86"/>
      <c r="B10" s="100" t="s">
        <v>29102</v>
      </c>
      <c r="C10" s="324" t="s">
        <v>29103</v>
      </c>
      <c r="D10" s="244" t="s">
        <v>29104</v>
      </c>
      <c r="E10" s="245">
        <v>18</v>
      </c>
      <c r="F10" s="122"/>
      <c r="G10" s="122">
        <f t="shared" si="0"/>
        <v>0</v>
      </c>
      <c r="H10" s="107">
        <f t="shared" si="1"/>
        <v>0</v>
      </c>
      <c r="I10" s="125"/>
      <c r="J10" s="86"/>
    </row>
    <row r="11" spans="1:13" x14ac:dyDescent="0.35">
      <c r="A11" s="86"/>
      <c r="B11" s="100" t="s">
        <v>29102</v>
      </c>
      <c r="C11" s="240" t="s">
        <v>29105</v>
      </c>
      <c r="D11" s="244" t="s">
        <v>29106</v>
      </c>
      <c r="E11" s="245">
        <v>7</v>
      </c>
      <c r="F11" s="122"/>
      <c r="G11" s="122">
        <f t="shared" si="0"/>
        <v>0</v>
      </c>
      <c r="H11" s="107">
        <f t="shared" si="1"/>
        <v>0</v>
      </c>
      <c r="I11" s="125"/>
      <c r="J11" s="86"/>
    </row>
    <row r="12" spans="1:13" x14ac:dyDescent="0.35">
      <c r="A12" s="86"/>
      <c r="B12" s="100" t="s">
        <v>29102</v>
      </c>
      <c r="C12" s="240" t="s">
        <v>29107</v>
      </c>
      <c r="D12" s="244" t="s">
        <v>29108</v>
      </c>
      <c r="E12" s="245">
        <v>20</v>
      </c>
      <c r="F12" s="122"/>
      <c r="G12" s="122">
        <f t="shared" si="0"/>
        <v>0</v>
      </c>
      <c r="H12" s="107">
        <f t="shared" si="1"/>
        <v>0</v>
      </c>
      <c r="I12" s="125"/>
      <c r="J12" s="86"/>
    </row>
    <row r="13" spans="1:13" x14ac:dyDescent="0.35">
      <c r="A13" s="86"/>
      <c r="B13" s="100" t="s">
        <v>29102</v>
      </c>
      <c r="C13" s="240" t="s">
        <v>29109</v>
      </c>
      <c r="D13" s="244" t="s">
        <v>29110</v>
      </c>
      <c r="E13" s="245">
        <v>25</v>
      </c>
      <c r="F13" s="122"/>
      <c r="G13" s="122">
        <f t="shared" si="0"/>
        <v>0</v>
      </c>
      <c r="H13" s="107">
        <f t="shared" si="1"/>
        <v>0</v>
      </c>
      <c r="I13" s="125"/>
      <c r="J13" s="86"/>
    </row>
    <row r="14" spans="1:13" x14ac:dyDescent="0.35">
      <c r="A14" s="86"/>
      <c r="B14" s="333" t="s">
        <v>29102</v>
      </c>
      <c r="C14" s="240" t="s">
        <v>29111</v>
      </c>
      <c r="D14" s="244" t="s">
        <v>29112</v>
      </c>
      <c r="E14" s="245">
        <v>25</v>
      </c>
      <c r="F14" s="122"/>
      <c r="G14" s="122">
        <f t="shared" si="0"/>
        <v>0</v>
      </c>
      <c r="H14" s="107">
        <f t="shared" si="1"/>
        <v>0</v>
      </c>
      <c r="I14" s="125"/>
      <c r="J14" s="86"/>
    </row>
    <row r="15" spans="1:13" x14ac:dyDescent="0.35">
      <c r="A15" s="86"/>
      <c r="B15" s="333" t="s">
        <v>29102</v>
      </c>
      <c r="C15" s="337" t="s">
        <v>29115</v>
      </c>
      <c r="D15" s="338" t="s">
        <v>29116</v>
      </c>
      <c r="E15" s="245">
        <v>2</v>
      </c>
      <c r="F15" s="122"/>
      <c r="G15" s="122"/>
      <c r="H15" s="107">
        <f t="shared" si="1"/>
        <v>0</v>
      </c>
      <c r="I15" s="125"/>
      <c r="J15" s="86"/>
    </row>
    <row r="16" spans="1:13" x14ac:dyDescent="0.35">
      <c r="A16" s="86"/>
      <c r="B16" s="339" t="s">
        <v>29102</v>
      </c>
      <c r="C16" s="340" t="s">
        <v>29113</v>
      </c>
      <c r="D16" s="340" t="s">
        <v>29114</v>
      </c>
      <c r="E16" s="245">
        <v>36</v>
      </c>
      <c r="F16" s="122"/>
      <c r="G16" s="122"/>
      <c r="H16" s="107">
        <f t="shared" si="1"/>
        <v>0</v>
      </c>
      <c r="I16" s="125"/>
      <c r="J16" s="86"/>
    </row>
    <row r="17" spans="1:10" x14ac:dyDescent="0.35">
      <c r="A17" s="86"/>
      <c r="B17" s="339" t="s">
        <v>29102</v>
      </c>
      <c r="C17" s="341" t="s">
        <v>29139</v>
      </c>
      <c r="D17" s="340" t="s">
        <v>29140</v>
      </c>
      <c r="E17" s="245">
        <v>7</v>
      </c>
      <c r="F17" s="122"/>
      <c r="G17" s="122"/>
      <c r="H17" s="107">
        <f t="shared" si="1"/>
        <v>0</v>
      </c>
      <c r="I17" s="125"/>
      <c r="J17" s="86"/>
    </row>
    <row r="18" spans="1:10" x14ac:dyDescent="0.35">
      <c r="A18" s="86"/>
      <c r="B18" s="346" t="s">
        <v>29153</v>
      </c>
      <c r="C18" s="342" t="s">
        <v>29086</v>
      </c>
      <c r="D18" s="342" t="s">
        <v>29087</v>
      </c>
      <c r="E18" s="245">
        <v>1</v>
      </c>
      <c r="F18" s="122"/>
      <c r="G18" s="122"/>
      <c r="H18" s="107">
        <f t="shared" si="1"/>
        <v>0</v>
      </c>
      <c r="I18" s="125"/>
      <c r="J18" s="86"/>
    </row>
    <row r="19" spans="1:10" x14ac:dyDescent="0.35">
      <c r="A19" s="86"/>
      <c r="B19" s="346" t="s">
        <v>29153</v>
      </c>
      <c r="C19" s="342" t="s">
        <v>29088</v>
      </c>
      <c r="D19" s="342" t="s">
        <v>29089</v>
      </c>
      <c r="E19" s="245">
        <v>1</v>
      </c>
      <c r="F19" s="122"/>
      <c r="G19" s="122"/>
      <c r="H19" s="107">
        <f t="shared" si="1"/>
        <v>0</v>
      </c>
      <c r="I19" s="125"/>
      <c r="J19" s="86"/>
    </row>
    <row r="20" spans="1:10" x14ac:dyDescent="0.35">
      <c r="A20" s="86"/>
      <c r="B20" s="346" t="s">
        <v>29153</v>
      </c>
      <c r="C20" s="342" t="s">
        <v>29141</v>
      </c>
      <c r="D20" s="342" t="s">
        <v>29147</v>
      </c>
      <c r="E20" s="245">
        <v>1</v>
      </c>
      <c r="F20" s="122"/>
      <c r="G20" s="122"/>
      <c r="H20" s="107">
        <f t="shared" si="1"/>
        <v>0</v>
      </c>
      <c r="I20" s="125"/>
      <c r="J20" s="86"/>
    </row>
    <row r="21" spans="1:10" x14ac:dyDescent="0.35">
      <c r="A21" s="86"/>
      <c r="B21" s="346" t="s">
        <v>29153</v>
      </c>
      <c r="C21" s="342" t="s">
        <v>29142</v>
      </c>
      <c r="D21" s="342" t="s">
        <v>29148</v>
      </c>
      <c r="E21" s="245">
        <v>1</v>
      </c>
      <c r="F21" s="122"/>
      <c r="G21" s="122"/>
      <c r="H21" s="107">
        <f t="shared" si="1"/>
        <v>0</v>
      </c>
      <c r="I21" s="125"/>
      <c r="J21" s="86"/>
    </row>
    <row r="22" spans="1:10" x14ac:dyDescent="0.35">
      <c r="A22" s="86"/>
      <c r="B22" s="346" t="s">
        <v>29153</v>
      </c>
      <c r="C22" s="342" t="s">
        <v>29143</v>
      </c>
      <c r="D22" s="342" t="s">
        <v>29149</v>
      </c>
      <c r="E22" s="245">
        <v>1</v>
      </c>
      <c r="F22" s="122"/>
      <c r="G22" s="122"/>
      <c r="H22" s="107">
        <f t="shared" si="1"/>
        <v>0</v>
      </c>
      <c r="I22" s="125"/>
      <c r="J22" s="86"/>
    </row>
    <row r="23" spans="1:10" x14ac:dyDescent="0.35">
      <c r="A23" s="86"/>
      <c r="B23" s="346" t="s">
        <v>29153</v>
      </c>
      <c r="C23" s="342" t="s">
        <v>29090</v>
      </c>
      <c r="D23" s="342" t="s">
        <v>29091</v>
      </c>
      <c r="E23" s="245">
        <v>1</v>
      </c>
      <c r="F23" s="122"/>
      <c r="G23" s="122"/>
      <c r="H23" s="107">
        <f t="shared" si="1"/>
        <v>0</v>
      </c>
      <c r="I23" s="125"/>
      <c r="J23" s="86"/>
    </row>
    <row r="24" spans="1:10" x14ac:dyDescent="0.35">
      <c r="A24" s="86"/>
      <c r="B24" s="346" t="s">
        <v>29153</v>
      </c>
      <c r="C24" s="343" t="s">
        <v>29144</v>
      </c>
      <c r="D24" s="343" t="s">
        <v>29150</v>
      </c>
      <c r="E24" s="245">
        <v>1</v>
      </c>
      <c r="F24" s="122"/>
      <c r="G24" s="122"/>
      <c r="H24" s="107">
        <f t="shared" si="1"/>
        <v>0</v>
      </c>
      <c r="I24" s="125"/>
      <c r="J24" s="86"/>
    </row>
    <row r="25" spans="1:10" ht="29" x14ac:dyDescent="0.35">
      <c r="A25" s="86"/>
      <c r="B25" s="346" t="s">
        <v>29154</v>
      </c>
      <c r="C25" s="344" t="s">
        <v>29145</v>
      </c>
      <c r="D25" s="345" t="s">
        <v>29151</v>
      </c>
      <c r="E25" s="245">
        <v>1</v>
      </c>
      <c r="F25" s="122"/>
      <c r="G25" s="122"/>
      <c r="H25" s="107">
        <f t="shared" si="1"/>
        <v>0</v>
      </c>
      <c r="I25" s="125"/>
      <c r="J25" s="86"/>
    </row>
    <row r="26" spans="1:10" x14ac:dyDescent="0.35">
      <c r="A26" s="86"/>
      <c r="B26" s="346" t="s">
        <v>29155</v>
      </c>
      <c r="C26" s="344" t="s">
        <v>29146</v>
      </c>
      <c r="D26" s="344" t="s">
        <v>29152</v>
      </c>
      <c r="E26" s="245">
        <v>1</v>
      </c>
      <c r="F26" s="122"/>
      <c r="G26" s="122"/>
      <c r="H26" s="107">
        <f t="shared" si="1"/>
        <v>0</v>
      </c>
      <c r="I26" s="125"/>
      <c r="J26" s="86"/>
    </row>
    <row r="27" spans="1:10" x14ac:dyDescent="0.35">
      <c r="A27" s="86"/>
      <c r="B27" s="334"/>
      <c r="C27" s="238" t="s">
        <v>29092</v>
      </c>
      <c r="D27" s="239"/>
      <c r="E27" s="241"/>
      <c r="F27" s="123"/>
      <c r="G27" s="123">
        <f t="shared" si="0"/>
        <v>0</v>
      </c>
      <c r="H27" s="108" t="str">
        <f t="shared" si="1"/>
        <v/>
      </c>
      <c r="I27" s="126"/>
      <c r="J27" s="86"/>
    </row>
    <row r="28" spans="1:10" x14ac:dyDescent="0.35">
      <c r="A28" s="86"/>
      <c r="B28" s="100" t="s">
        <v>29102</v>
      </c>
      <c r="C28" s="324" t="s">
        <v>29117</v>
      </c>
      <c r="D28" s="324" t="s">
        <v>29119</v>
      </c>
      <c r="E28" s="245">
        <v>125</v>
      </c>
      <c r="F28" s="123"/>
      <c r="G28" s="123">
        <f t="shared" si="0"/>
        <v>0</v>
      </c>
      <c r="H28" s="108">
        <f t="shared" si="1"/>
        <v>0</v>
      </c>
      <c r="I28" s="126"/>
      <c r="J28" s="86"/>
    </row>
    <row r="29" spans="1:10" x14ac:dyDescent="0.35">
      <c r="A29" s="86"/>
      <c r="B29" s="100" t="s">
        <v>29102</v>
      </c>
      <c r="C29" s="324" t="s">
        <v>29118</v>
      </c>
      <c r="D29" s="324" t="s">
        <v>29120</v>
      </c>
      <c r="E29" s="245">
        <v>148</v>
      </c>
      <c r="F29" s="123"/>
      <c r="G29" s="123">
        <f t="shared" si="0"/>
        <v>0</v>
      </c>
      <c r="H29" s="108">
        <f t="shared" si="1"/>
        <v>0</v>
      </c>
      <c r="I29" s="126"/>
      <c r="J29" s="86"/>
    </row>
    <row r="30" spans="1:10" x14ac:dyDescent="0.35">
      <c r="A30" s="86"/>
      <c r="B30" s="100" t="s">
        <v>29102</v>
      </c>
      <c r="C30" s="324" t="s">
        <v>29121</v>
      </c>
      <c r="D30" s="240" t="s">
        <v>29122</v>
      </c>
      <c r="E30" s="245">
        <v>21</v>
      </c>
      <c r="F30" s="123"/>
      <c r="G30" s="123">
        <f t="shared" si="0"/>
        <v>0</v>
      </c>
      <c r="H30" s="108">
        <f t="shared" si="1"/>
        <v>0</v>
      </c>
      <c r="I30" s="126"/>
      <c r="J30" s="86"/>
    </row>
    <row r="31" spans="1:10" x14ac:dyDescent="0.35">
      <c r="A31" s="86"/>
      <c r="B31" s="100" t="s">
        <v>29102</v>
      </c>
      <c r="C31" s="324" t="s">
        <v>29156</v>
      </c>
      <c r="D31" s="240" t="s">
        <v>29157</v>
      </c>
      <c r="E31" s="245"/>
      <c r="F31" s="123"/>
      <c r="G31" s="123"/>
      <c r="H31" s="108"/>
      <c r="I31" s="126"/>
      <c r="J31" s="86"/>
    </row>
    <row r="32" spans="1:10" x14ac:dyDescent="0.35">
      <c r="A32" s="86"/>
      <c r="B32" s="101"/>
      <c r="C32" s="238" t="s">
        <v>29093</v>
      </c>
      <c r="D32" s="239"/>
      <c r="E32" s="245"/>
      <c r="F32" s="123"/>
      <c r="G32" s="123">
        <f t="shared" si="0"/>
        <v>0</v>
      </c>
      <c r="H32" s="108" t="str">
        <f t="shared" si="1"/>
        <v/>
      </c>
      <c r="I32" s="126"/>
      <c r="J32" s="86"/>
    </row>
    <row r="33" spans="1:10" x14ac:dyDescent="0.35">
      <c r="A33" s="86"/>
      <c r="B33" s="325" t="s">
        <v>29123</v>
      </c>
      <c r="C33" s="342" t="s">
        <v>29124</v>
      </c>
      <c r="D33" s="342" t="s">
        <v>29128</v>
      </c>
      <c r="E33" s="347">
        <v>36</v>
      </c>
      <c r="F33" s="123"/>
      <c r="G33" s="123">
        <f t="shared" si="0"/>
        <v>0</v>
      </c>
      <c r="H33" s="108">
        <f t="shared" si="1"/>
        <v>0</v>
      </c>
      <c r="I33" s="126"/>
      <c r="J33" s="86"/>
    </row>
    <row r="34" spans="1:10" x14ac:dyDescent="0.35">
      <c r="A34" s="86"/>
      <c r="B34" s="325" t="s">
        <v>29123</v>
      </c>
      <c r="C34" s="342" t="s">
        <v>29158</v>
      </c>
      <c r="D34" s="342" t="s">
        <v>29159</v>
      </c>
      <c r="E34" s="347">
        <v>15</v>
      </c>
      <c r="F34" s="123"/>
      <c r="G34" s="123">
        <f t="shared" si="0"/>
        <v>0</v>
      </c>
      <c r="H34" s="108">
        <f t="shared" si="1"/>
        <v>0</v>
      </c>
      <c r="I34" s="126"/>
      <c r="J34" s="86"/>
    </row>
    <row r="35" spans="1:10" x14ac:dyDescent="0.35">
      <c r="A35" s="86"/>
      <c r="B35" s="326" t="s">
        <v>29123</v>
      </c>
      <c r="C35" s="343" t="s">
        <v>29160</v>
      </c>
      <c r="D35" s="343" t="s">
        <v>29161</v>
      </c>
      <c r="E35" s="347">
        <v>2</v>
      </c>
      <c r="F35" s="123"/>
      <c r="G35" s="123">
        <f t="shared" si="0"/>
        <v>0</v>
      </c>
      <c r="H35" s="108">
        <f t="shared" si="1"/>
        <v>0</v>
      </c>
      <c r="I35" s="126"/>
      <c r="J35" s="86"/>
    </row>
    <row r="36" spans="1:10" x14ac:dyDescent="0.35">
      <c r="A36" s="86"/>
      <c r="B36" s="325" t="s">
        <v>29123</v>
      </c>
      <c r="C36" s="342" t="s">
        <v>29126</v>
      </c>
      <c r="D36" s="342" t="s">
        <v>29130</v>
      </c>
      <c r="E36" s="347">
        <v>102</v>
      </c>
      <c r="F36" s="123"/>
      <c r="G36" s="123">
        <f t="shared" si="0"/>
        <v>0</v>
      </c>
      <c r="H36" s="108">
        <f t="shared" si="1"/>
        <v>0</v>
      </c>
      <c r="I36" s="126"/>
      <c r="J36" s="86"/>
    </row>
    <row r="37" spans="1:10" x14ac:dyDescent="0.35">
      <c r="A37" s="86"/>
      <c r="B37" s="325" t="s">
        <v>29123</v>
      </c>
      <c r="C37" s="342" t="s">
        <v>29162</v>
      </c>
      <c r="D37" s="342" t="s">
        <v>29163</v>
      </c>
      <c r="E37" s="347">
        <v>3</v>
      </c>
      <c r="F37" s="123"/>
      <c r="G37" s="123"/>
      <c r="H37" s="108">
        <f t="shared" si="1"/>
        <v>0</v>
      </c>
      <c r="I37" s="126"/>
      <c r="J37" s="86"/>
    </row>
    <row r="38" spans="1:10" x14ac:dyDescent="0.35">
      <c r="A38" s="86"/>
      <c r="B38" s="325" t="s">
        <v>29123</v>
      </c>
      <c r="C38" s="342" t="s">
        <v>29127</v>
      </c>
      <c r="D38" s="342" t="s">
        <v>29131</v>
      </c>
      <c r="E38" s="347">
        <v>6</v>
      </c>
      <c r="F38" s="123"/>
      <c r="G38" s="123"/>
      <c r="H38" s="108">
        <f t="shared" si="1"/>
        <v>0</v>
      </c>
      <c r="I38" s="126"/>
      <c r="J38" s="86"/>
    </row>
    <row r="39" spans="1:10" x14ac:dyDescent="0.35">
      <c r="A39" s="86"/>
      <c r="B39" s="325" t="s">
        <v>29123</v>
      </c>
      <c r="C39" s="343" t="s">
        <v>29164</v>
      </c>
      <c r="D39" s="343" t="s">
        <v>29165</v>
      </c>
      <c r="E39" s="347">
        <v>5</v>
      </c>
      <c r="F39" s="123"/>
      <c r="G39" s="123"/>
      <c r="H39" s="108">
        <f t="shared" si="1"/>
        <v>0</v>
      </c>
      <c r="I39" s="126"/>
      <c r="J39" s="86"/>
    </row>
    <row r="40" spans="1:10" x14ac:dyDescent="0.35">
      <c r="A40" s="86"/>
      <c r="B40" s="101"/>
      <c r="C40" s="302"/>
      <c r="D40" s="303"/>
      <c r="E40" s="245"/>
      <c r="F40" s="123"/>
      <c r="G40" s="123">
        <f t="shared" si="0"/>
        <v>0</v>
      </c>
      <c r="H40" s="108" t="str">
        <f t="shared" si="1"/>
        <v/>
      </c>
      <c r="I40" s="126"/>
      <c r="J40" s="86"/>
    </row>
    <row r="41" spans="1:10" x14ac:dyDescent="0.35">
      <c r="A41" s="86"/>
      <c r="B41" s="101"/>
      <c r="C41" s="238" t="s">
        <v>29094</v>
      </c>
      <c r="D41" s="239"/>
      <c r="E41" s="245"/>
      <c r="F41" s="123"/>
      <c r="G41" s="123">
        <f t="shared" si="0"/>
        <v>0</v>
      </c>
      <c r="H41" s="108" t="str">
        <f t="shared" si="1"/>
        <v/>
      </c>
      <c r="I41" s="126"/>
      <c r="J41" s="86"/>
    </row>
    <row r="42" spans="1:10" x14ac:dyDescent="0.35">
      <c r="A42" s="86"/>
      <c r="B42" s="101" t="s">
        <v>29097</v>
      </c>
      <c r="C42" s="328" t="s">
        <v>29132</v>
      </c>
      <c r="D42" s="329" t="s">
        <v>29133</v>
      </c>
      <c r="E42" s="330">
        <v>2</v>
      </c>
      <c r="F42" s="123"/>
      <c r="G42" s="123">
        <f t="shared" si="0"/>
        <v>0</v>
      </c>
      <c r="H42" s="108">
        <f t="shared" si="1"/>
        <v>0</v>
      </c>
      <c r="I42" s="126"/>
      <c r="J42" s="86"/>
    </row>
    <row r="43" spans="1:10" x14ac:dyDescent="0.35">
      <c r="A43" s="86"/>
      <c r="B43" s="101" t="s">
        <v>29097</v>
      </c>
      <c r="C43" s="324" t="s">
        <v>29134</v>
      </c>
      <c r="D43" s="324" t="s">
        <v>29135</v>
      </c>
      <c r="E43" s="331">
        <v>2</v>
      </c>
      <c r="F43" s="123"/>
      <c r="G43" s="123">
        <f t="shared" si="0"/>
        <v>0</v>
      </c>
      <c r="H43" s="108">
        <f t="shared" si="1"/>
        <v>0</v>
      </c>
      <c r="I43" s="126"/>
      <c r="J43" s="86"/>
    </row>
    <row r="44" spans="1:10" x14ac:dyDescent="0.35">
      <c r="A44" s="86"/>
      <c r="B44" s="101" t="s">
        <v>29097</v>
      </c>
      <c r="C44" s="324" t="s">
        <v>29095</v>
      </c>
      <c r="D44" s="324" t="s">
        <v>29136</v>
      </c>
      <c r="E44" s="331">
        <v>11</v>
      </c>
      <c r="F44" s="123"/>
      <c r="G44" s="123">
        <f t="shared" si="0"/>
        <v>0</v>
      </c>
      <c r="H44" s="108">
        <f t="shared" si="1"/>
        <v>0</v>
      </c>
      <c r="I44" s="126"/>
      <c r="J44" s="86"/>
    </row>
    <row r="45" spans="1:10" x14ac:dyDescent="0.35">
      <c r="A45" s="86"/>
      <c r="B45" s="101" t="s">
        <v>29097</v>
      </c>
      <c r="C45" s="324" t="s">
        <v>29096</v>
      </c>
      <c r="D45" s="324" t="s">
        <v>29137</v>
      </c>
      <c r="E45" s="331">
        <v>9</v>
      </c>
      <c r="F45" s="123"/>
      <c r="G45" s="123">
        <f t="shared" si="0"/>
        <v>0</v>
      </c>
      <c r="H45" s="108">
        <f t="shared" si="1"/>
        <v>0</v>
      </c>
      <c r="I45" s="126"/>
      <c r="J45" s="86"/>
    </row>
    <row r="46" spans="1:10" x14ac:dyDescent="0.35">
      <c r="A46" s="86"/>
      <c r="B46" s="101"/>
      <c r="C46" s="120"/>
      <c r="D46" s="228" t="s">
        <v>29077</v>
      </c>
      <c r="E46" s="231">
        <v>1</v>
      </c>
      <c r="F46" s="123"/>
      <c r="G46" s="123">
        <f t="shared" si="0"/>
        <v>0</v>
      </c>
      <c r="H46" s="108">
        <f t="shared" si="1"/>
        <v>0</v>
      </c>
      <c r="I46" s="126"/>
      <c r="J46" s="86"/>
    </row>
    <row r="47" spans="1:10" ht="15" thickBot="1" x14ac:dyDescent="0.4">
      <c r="A47" s="86"/>
      <c r="B47" s="100"/>
      <c r="C47" s="119"/>
      <c r="D47" s="230"/>
      <c r="E47" s="229"/>
      <c r="F47" s="122"/>
      <c r="G47" s="122">
        <f t="shared" ref="G47:G74" si="2">ROUNDUP(F47, 2)</f>
        <v>0</v>
      </c>
      <c r="H47" s="107" t="str">
        <f t="shared" ref="H47:H74" si="3">IF(E47="", "", $E47*$G47)</f>
        <v/>
      </c>
      <c r="I47" s="125"/>
      <c r="J47" s="86"/>
    </row>
    <row r="48" spans="1:10" x14ac:dyDescent="0.35">
      <c r="A48" s="86"/>
      <c r="B48" s="100"/>
      <c r="C48" s="119"/>
      <c r="D48" s="225" t="s">
        <v>23105</v>
      </c>
      <c r="E48" s="130"/>
      <c r="F48" s="122"/>
      <c r="G48" s="122">
        <f t="shared" si="2"/>
        <v>0</v>
      </c>
      <c r="H48" s="107" t="str">
        <f t="shared" si="3"/>
        <v/>
      </c>
      <c r="I48" s="125"/>
      <c r="J48" s="86"/>
    </row>
    <row r="49" spans="1:10" x14ac:dyDescent="0.35">
      <c r="A49" s="86"/>
      <c r="B49" s="100"/>
      <c r="C49" s="119"/>
      <c r="D49" s="226" t="s">
        <v>23106</v>
      </c>
      <c r="E49" s="88"/>
      <c r="F49" s="122"/>
      <c r="G49" s="122">
        <f t="shared" si="2"/>
        <v>0</v>
      </c>
      <c r="H49" s="107" t="str">
        <f t="shared" si="3"/>
        <v/>
      </c>
      <c r="I49" s="125"/>
      <c r="J49" s="86"/>
    </row>
    <row r="50" spans="1:10" x14ac:dyDescent="0.35">
      <c r="A50" s="86"/>
      <c r="B50" s="100"/>
      <c r="C50" s="119"/>
      <c r="D50" s="226" t="s">
        <v>23107</v>
      </c>
      <c r="E50" s="88"/>
      <c r="F50" s="122"/>
      <c r="G50" s="122">
        <f t="shared" si="2"/>
        <v>0</v>
      </c>
      <c r="H50" s="107" t="str">
        <f t="shared" si="3"/>
        <v/>
      </c>
      <c r="I50" s="125"/>
      <c r="J50" s="86"/>
    </row>
    <row r="51" spans="1:10" ht="15" thickBot="1" x14ac:dyDescent="0.4">
      <c r="A51" s="86"/>
      <c r="B51" s="100"/>
      <c r="C51" s="119"/>
      <c r="D51" s="227" t="s">
        <v>23108</v>
      </c>
      <c r="E51" s="89"/>
      <c r="F51" s="122"/>
      <c r="G51" s="122">
        <f t="shared" si="2"/>
        <v>0</v>
      </c>
      <c r="H51" s="107" t="str">
        <f t="shared" si="3"/>
        <v/>
      </c>
      <c r="I51" s="125"/>
      <c r="J51" s="86"/>
    </row>
    <row r="52" spans="1:10" x14ac:dyDescent="0.35">
      <c r="A52" s="86"/>
      <c r="B52" s="101"/>
      <c r="C52" s="120"/>
      <c r="D52" s="92"/>
      <c r="E52" s="93"/>
      <c r="F52" s="122"/>
      <c r="G52" s="122">
        <f t="shared" si="2"/>
        <v>0</v>
      </c>
      <c r="H52" s="107" t="str">
        <f t="shared" si="3"/>
        <v/>
      </c>
      <c r="I52" s="125"/>
      <c r="J52" s="86"/>
    </row>
    <row r="53" spans="1:10" hidden="1" x14ac:dyDescent="0.35">
      <c r="A53" s="86"/>
      <c r="B53" s="101"/>
      <c r="C53" s="120"/>
      <c r="D53" s="92"/>
      <c r="E53" s="93"/>
      <c r="F53" s="122"/>
      <c r="G53" s="122">
        <f t="shared" si="2"/>
        <v>0</v>
      </c>
      <c r="H53" s="107" t="str">
        <f t="shared" si="3"/>
        <v/>
      </c>
      <c r="I53" s="125"/>
      <c r="J53" s="86"/>
    </row>
    <row r="54" spans="1:10" hidden="1" x14ac:dyDescent="0.35">
      <c r="A54" s="86"/>
      <c r="B54" s="101"/>
      <c r="C54" s="120"/>
      <c r="D54" s="91"/>
      <c r="E54" s="94"/>
      <c r="F54" s="122"/>
      <c r="G54" s="122">
        <f t="shared" si="2"/>
        <v>0</v>
      </c>
      <c r="H54" s="107" t="str">
        <f t="shared" si="3"/>
        <v/>
      </c>
      <c r="I54" s="125"/>
      <c r="J54" s="86"/>
    </row>
    <row r="55" spans="1:10" hidden="1" x14ac:dyDescent="0.35">
      <c r="A55" s="86"/>
      <c r="B55" s="101"/>
      <c r="C55" s="120"/>
      <c r="D55" s="95"/>
      <c r="E55" s="96"/>
      <c r="F55" s="122"/>
      <c r="G55" s="122">
        <f t="shared" si="2"/>
        <v>0</v>
      </c>
      <c r="H55" s="107" t="str">
        <f t="shared" si="3"/>
        <v/>
      </c>
      <c r="I55" s="125"/>
      <c r="J55" s="86"/>
    </row>
    <row r="56" spans="1:10" hidden="1" x14ac:dyDescent="0.35">
      <c r="A56" s="86"/>
      <c r="B56" s="101"/>
      <c r="C56" s="120"/>
      <c r="D56" s="91"/>
      <c r="E56" s="96"/>
      <c r="F56" s="122"/>
      <c r="G56" s="122">
        <f t="shared" si="2"/>
        <v>0</v>
      </c>
      <c r="H56" s="107" t="str">
        <f t="shared" si="3"/>
        <v/>
      </c>
      <c r="I56" s="125"/>
      <c r="J56" s="86"/>
    </row>
    <row r="57" spans="1:10" hidden="1" x14ac:dyDescent="0.35">
      <c r="A57" s="86"/>
      <c r="B57" s="101"/>
      <c r="C57" s="120"/>
      <c r="D57" s="91"/>
      <c r="E57" s="96"/>
      <c r="F57" s="122"/>
      <c r="G57" s="122">
        <f t="shared" si="2"/>
        <v>0</v>
      </c>
      <c r="H57" s="107" t="str">
        <f t="shared" si="3"/>
        <v/>
      </c>
      <c r="I57" s="125"/>
      <c r="J57" s="86"/>
    </row>
    <row r="58" spans="1:10" hidden="1" x14ac:dyDescent="0.35">
      <c r="A58" s="86"/>
      <c r="B58" s="101"/>
      <c r="C58" s="120"/>
      <c r="D58" s="91"/>
      <c r="E58" s="96"/>
      <c r="F58" s="122"/>
      <c r="G58" s="122">
        <f t="shared" si="2"/>
        <v>0</v>
      </c>
      <c r="H58" s="107" t="str">
        <f t="shared" si="3"/>
        <v/>
      </c>
      <c r="I58" s="125"/>
      <c r="J58" s="86"/>
    </row>
    <row r="59" spans="1:10" hidden="1" x14ac:dyDescent="0.35">
      <c r="A59" s="86"/>
      <c r="B59" s="101"/>
      <c r="C59" s="120"/>
      <c r="D59" s="91"/>
      <c r="E59" s="96"/>
      <c r="F59" s="122"/>
      <c r="G59" s="122">
        <f t="shared" si="2"/>
        <v>0</v>
      </c>
      <c r="H59" s="107" t="str">
        <f t="shared" si="3"/>
        <v/>
      </c>
      <c r="I59" s="125"/>
      <c r="J59" s="86"/>
    </row>
    <row r="60" spans="1:10" hidden="1" x14ac:dyDescent="0.35">
      <c r="A60" s="86"/>
      <c r="B60" s="101"/>
      <c r="C60" s="120"/>
      <c r="D60" s="91"/>
      <c r="E60" s="96"/>
      <c r="F60" s="122"/>
      <c r="G60" s="122">
        <f t="shared" si="2"/>
        <v>0</v>
      </c>
      <c r="H60" s="107" t="str">
        <f t="shared" si="3"/>
        <v/>
      </c>
      <c r="I60" s="125"/>
      <c r="J60" s="86"/>
    </row>
    <row r="61" spans="1:10" hidden="1" x14ac:dyDescent="0.35">
      <c r="A61" s="86"/>
      <c r="B61" s="101"/>
      <c r="C61" s="120"/>
      <c r="D61" s="91"/>
      <c r="E61" s="96"/>
      <c r="F61" s="122"/>
      <c r="G61" s="122">
        <f t="shared" si="2"/>
        <v>0</v>
      </c>
      <c r="H61" s="107" t="str">
        <f t="shared" si="3"/>
        <v/>
      </c>
      <c r="I61" s="125"/>
      <c r="J61" s="86"/>
    </row>
    <row r="62" spans="1:10" hidden="1" x14ac:dyDescent="0.35">
      <c r="A62" s="86"/>
      <c r="B62" s="101"/>
      <c r="C62" s="120"/>
      <c r="D62" s="91"/>
      <c r="E62" s="96"/>
      <c r="F62" s="122"/>
      <c r="G62" s="122">
        <f t="shared" si="2"/>
        <v>0</v>
      </c>
      <c r="H62" s="107" t="str">
        <f t="shared" si="3"/>
        <v/>
      </c>
      <c r="I62" s="125"/>
      <c r="J62" s="86"/>
    </row>
    <row r="63" spans="1:10" hidden="1" x14ac:dyDescent="0.35">
      <c r="A63" s="86"/>
      <c r="B63" s="101"/>
      <c r="C63" s="120"/>
      <c r="D63" s="91"/>
      <c r="E63" s="96"/>
      <c r="F63" s="122"/>
      <c r="G63" s="122">
        <f t="shared" si="2"/>
        <v>0</v>
      </c>
      <c r="H63" s="107" t="str">
        <f t="shared" si="3"/>
        <v/>
      </c>
      <c r="I63" s="125"/>
      <c r="J63" s="86"/>
    </row>
    <row r="64" spans="1:10" hidden="1" x14ac:dyDescent="0.35">
      <c r="A64" s="86"/>
      <c r="B64" s="101"/>
      <c r="C64" s="120"/>
      <c r="D64" s="91"/>
      <c r="E64" s="96"/>
      <c r="F64" s="122"/>
      <c r="G64" s="122">
        <f t="shared" si="2"/>
        <v>0</v>
      </c>
      <c r="H64" s="107" t="str">
        <f t="shared" si="3"/>
        <v/>
      </c>
      <c r="I64" s="125"/>
      <c r="J64" s="86"/>
    </row>
    <row r="65" spans="1:10" hidden="1" x14ac:dyDescent="0.35">
      <c r="A65" s="86"/>
      <c r="B65" s="101"/>
      <c r="C65" s="120"/>
      <c r="D65" s="91"/>
      <c r="E65" s="96"/>
      <c r="F65" s="122"/>
      <c r="G65" s="122">
        <f t="shared" si="2"/>
        <v>0</v>
      </c>
      <c r="H65" s="107" t="str">
        <f t="shared" si="3"/>
        <v/>
      </c>
      <c r="I65" s="125"/>
      <c r="J65" s="86"/>
    </row>
    <row r="66" spans="1:10" hidden="1" x14ac:dyDescent="0.35">
      <c r="A66" s="86"/>
      <c r="B66" s="101"/>
      <c r="C66" s="120"/>
      <c r="D66" s="91"/>
      <c r="E66" s="96"/>
      <c r="F66" s="122"/>
      <c r="G66" s="122">
        <f t="shared" si="2"/>
        <v>0</v>
      </c>
      <c r="H66" s="107" t="str">
        <f t="shared" si="3"/>
        <v/>
      </c>
      <c r="I66" s="125"/>
      <c r="J66" s="86"/>
    </row>
    <row r="67" spans="1:10" hidden="1" x14ac:dyDescent="0.35">
      <c r="A67" s="86"/>
      <c r="B67" s="101"/>
      <c r="C67" s="120"/>
      <c r="D67" s="91"/>
      <c r="E67" s="97"/>
      <c r="F67" s="123"/>
      <c r="G67" s="123">
        <f t="shared" si="2"/>
        <v>0</v>
      </c>
      <c r="H67" s="108" t="str">
        <f t="shared" si="3"/>
        <v/>
      </c>
      <c r="I67" s="126"/>
      <c r="J67" s="86"/>
    </row>
    <row r="68" spans="1:10" hidden="1" x14ac:dyDescent="0.35">
      <c r="A68" s="86"/>
      <c r="B68" s="101"/>
      <c r="C68" s="120"/>
      <c r="D68" s="91"/>
      <c r="E68" s="97"/>
      <c r="F68" s="123"/>
      <c r="G68" s="123">
        <f t="shared" si="2"/>
        <v>0</v>
      </c>
      <c r="H68" s="108" t="str">
        <f t="shared" si="3"/>
        <v/>
      </c>
      <c r="I68" s="126"/>
      <c r="J68" s="86"/>
    </row>
    <row r="69" spans="1:10" hidden="1" x14ac:dyDescent="0.35">
      <c r="A69" s="86"/>
      <c r="B69" s="101"/>
      <c r="C69" s="120"/>
      <c r="D69" s="91"/>
      <c r="E69" s="97"/>
      <c r="F69" s="123"/>
      <c r="G69" s="123">
        <f t="shared" si="2"/>
        <v>0</v>
      </c>
      <c r="H69" s="108" t="str">
        <f t="shared" si="3"/>
        <v/>
      </c>
      <c r="I69" s="126"/>
      <c r="J69" s="86"/>
    </row>
    <row r="70" spans="1:10" hidden="1" x14ac:dyDescent="0.35">
      <c r="A70" s="86"/>
      <c r="B70" s="101"/>
      <c r="C70" s="120"/>
      <c r="D70" s="91"/>
      <c r="E70" s="97"/>
      <c r="F70" s="123"/>
      <c r="G70" s="123">
        <f t="shared" si="2"/>
        <v>0</v>
      </c>
      <c r="H70" s="108" t="str">
        <f t="shared" si="3"/>
        <v/>
      </c>
      <c r="I70" s="126"/>
      <c r="J70" s="86"/>
    </row>
    <row r="71" spans="1:10" hidden="1" x14ac:dyDescent="0.35">
      <c r="A71" s="86"/>
      <c r="B71" s="101"/>
      <c r="C71" s="120"/>
      <c r="D71" s="91"/>
      <c r="E71" s="97"/>
      <c r="F71" s="123"/>
      <c r="G71" s="123">
        <f t="shared" si="2"/>
        <v>0</v>
      </c>
      <c r="H71" s="108" t="str">
        <f t="shared" si="3"/>
        <v/>
      </c>
      <c r="I71" s="126"/>
      <c r="J71" s="86"/>
    </row>
    <row r="72" spans="1:10" hidden="1" x14ac:dyDescent="0.35">
      <c r="A72" s="86"/>
      <c r="B72" s="101"/>
      <c r="C72" s="120"/>
      <c r="D72" s="91"/>
      <c r="E72" s="97"/>
      <c r="F72" s="123"/>
      <c r="G72" s="123">
        <f t="shared" si="2"/>
        <v>0</v>
      </c>
      <c r="H72" s="108" t="str">
        <f t="shared" si="3"/>
        <v/>
      </c>
      <c r="I72" s="126"/>
      <c r="J72" s="86"/>
    </row>
    <row r="73" spans="1:10" hidden="1" x14ac:dyDescent="0.35">
      <c r="A73" s="86"/>
      <c r="B73" s="101"/>
      <c r="C73" s="120"/>
      <c r="D73" s="91"/>
      <c r="E73" s="97"/>
      <c r="F73" s="123"/>
      <c r="G73" s="123">
        <f t="shared" si="2"/>
        <v>0</v>
      </c>
      <c r="H73" s="108" t="str">
        <f t="shared" si="3"/>
        <v/>
      </c>
      <c r="I73" s="126"/>
      <c r="J73" s="86"/>
    </row>
    <row r="74" spans="1:10" hidden="1" x14ac:dyDescent="0.35">
      <c r="A74" s="86"/>
      <c r="B74" s="101"/>
      <c r="C74" s="120"/>
      <c r="D74" s="91"/>
      <c r="E74" s="97"/>
      <c r="F74" s="123"/>
      <c r="G74" s="123">
        <f t="shared" si="2"/>
        <v>0</v>
      </c>
      <c r="H74" s="108" t="str">
        <f t="shared" si="3"/>
        <v/>
      </c>
      <c r="I74" s="126"/>
      <c r="J74" s="86"/>
    </row>
    <row r="75" spans="1:10" hidden="1" x14ac:dyDescent="0.35">
      <c r="A75" s="86"/>
      <c r="B75" s="101"/>
      <c r="C75" s="120"/>
      <c r="D75" s="91"/>
      <c r="E75" s="97"/>
      <c r="F75" s="123"/>
      <c r="G75" s="123">
        <f t="shared" ref="G75:G138" si="4">ROUNDUP(F75, 2)</f>
        <v>0</v>
      </c>
      <c r="H75" s="108" t="str">
        <f t="shared" ref="H75:H138" si="5">IF(E75="", "", $E75*$G75)</f>
        <v/>
      </c>
      <c r="I75" s="126"/>
      <c r="J75" s="86"/>
    </row>
    <row r="76" spans="1:10" hidden="1" x14ac:dyDescent="0.35">
      <c r="A76" s="86"/>
      <c r="B76" s="101"/>
      <c r="C76" s="120"/>
      <c r="D76" s="91"/>
      <c r="E76" s="97"/>
      <c r="F76" s="123"/>
      <c r="G76" s="123">
        <f t="shared" si="4"/>
        <v>0</v>
      </c>
      <c r="H76" s="108" t="str">
        <f t="shared" si="5"/>
        <v/>
      </c>
      <c r="I76" s="126"/>
      <c r="J76" s="86"/>
    </row>
    <row r="77" spans="1:10" hidden="1" x14ac:dyDescent="0.35">
      <c r="A77" s="86"/>
      <c r="B77" s="101"/>
      <c r="C77" s="120"/>
      <c r="D77" s="91"/>
      <c r="E77" s="97"/>
      <c r="F77" s="123"/>
      <c r="G77" s="123">
        <f t="shared" si="4"/>
        <v>0</v>
      </c>
      <c r="H77" s="108" t="str">
        <f t="shared" si="5"/>
        <v/>
      </c>
      <c r="I77" s="126"/>
      <c r="J77" s="86"/>
    </row>
    <row r="78" spans="1:10" hidden="1" x14ac:dyDescent="0.35">
      <c r="A78" s="86"/>
      <c r="B78" s="101"/>
      <c r="C78" s="120"/>
      <c r="D78" s="91"/>
      <c r="E78" s="97"/>
      <c r="F78" s="123"/>
      <c r="G78" s="123">
        <f t="shared" si="4"/>
        <v>0</v>
      </c>
      <c r="H78" s="108" t="str">
        <f t="shared" si="5"/>
        <v/>
      </c>
      <c r="I78" s="126"/>
      <c r="J78" s="86"/>
    </row>
    <row r="79" spans="1:10" hidden="1" x14ac:dyDescent="0.35">
      <c r="A79" s="86"/>
      <c r="B79" s="101"/>
      <c r="C79" s="120"/>
      <c r="D79" s="91"/>
      <c r="E79" s="97"/>
      <c r="F79" s="123"/>
      <c r="G79" s="123">
        <f t="shared" si="4"/>
        <v>0</v>
      </c>
      <c r="H79" s="108" t="str">
        <f t="shared" si="5"/>
        <v/>
      </c>
      <c r="I79" s="126"/>
      <c r="J79" s="86"/>
    </row>
    <row r="80" spans="1:10" hidden="1" x14ac:dyDescent="0.35">
      <c r="A80" s="86"/>
      <c r="B80" s="101"/>
      <c r="C80" s="120"/>
      <c r="D80" s="91"/>
      <c r="E80" s="97"/>
      <c r="F80" s="123"/>
      <c r="G80" s="123">
        <f t="shared" si="4"/>
        <v>0</v>
      </c>
      <c r="H80" s="108" t="str">
        <f t="shared" si="5"/>
        <v/>
      </c>
      <c r="I80" s="126"/>
      <c r="J80" s="86"/>
    </row>
    <row r="81" spans="1:10" hidden="1" x14ac:dyDescent="0.35">
      <c r="A81" s="86"/>
      <c r="B81" s="101"/>
      <c r="C81" s="120"/>
      <c r="D81" s="91"/>
      <c r="E81" s="97"/>
      <c r="F81" s="123"/>
      <c r="G81" s="123">
        <f t="shared" si="4"/>
        <v>0</v>
      </c>
      <c r="H81" s="108" t="str">
        <f t="shared" si="5"/>
        <v/>
      </c>
      <c r="I81" s="126"/>
      <c r="J81" s="86"/>
    </row>
    <row r="82" spans="1:10" hidden="1" x14ac:dyDescent="0.35">
      <c r="A82" s="86"/>
      <c r="B82" s="101"/>
      <c r="C82" s="120"/>
      <c r="D82" s="91"/>
      <c r="E82" s="97"/>
      <c r="F82" s="123"/>
      <c r="G82" s="123">
        <f t="shared" si="4"/>
        <v>0</v>
      </c>
      <c r="H82" s="108" t="str">
        <f t="shared" si="5"/>
        <v/>
      </c>
      <c r="I82" s="126"/>
      <c r="J82" s="86"/>
    </row>
    <row r="83" spans="1:10" hidden="1" x14ac:dyDescent="0.35">
      <c r="A83" s="86"/>
      <c r="B83" s="101"/>
      <c r="C83" s="120"/>
      <c r="D83" s="91"/>
      <c r="E83" s="97"/>
      <c r="F83" s="123"/>
      <c r="G83" s="123">
        <f t="shared" si="4"/>
        <v>0</v>
      </c>
      <c r="H83" s="108" t="str">
        <f t="shared" si="5"/>
        <v/>
      </c>
      <c r="I83" s="126"/>
      <c r="J83" s="86"/>
    </row>
    <row r="84" spans="1:10" hidden="1" x14ac:dyDescent="0.35">
      <c r="A84" s="86"/>
      <c r="B84" s="101"/>
      <c r="C84" s="120"/>
      <c r="D84" s="91"/>
      <c r="E84" s="97"/>
      <c r="F84" s="123"/>
      <c r="G84" s="123">
        <f t="shared" si="4"/>
        <v>0</v>
      </c>
      <c r="H84" s="108" t="str">
        <f t="shared" si="5"/>
        <v/>
      </c>
      <c r="I84" s="126"/>
      <c r="J84" s="86"/>
    </row>
    <row r="85" spans="1:10" hidden="1" x14ac:dyDescent="0.35">
      <c r="A85" s="86"/>
      <c r="B85" s="101"/>
      <c r="C85" s="120"/>
      <c r="D85" s="91"/>
      <c r="E85" s="97"/>
      <c r="F85" s="123"/>
      <c r="G85" s="123">
        <f t="shared" si="4"/>
        <v>0</v>
      </c>
      <c r="H85" s="108" t="str">
        <f t="shared" si="5"/>
        <v/>
      </c>
      <c r="I85" s="126"/>
      <c r="J85" s="86"/>
    </row>
    <row r="86" spans="1:10" hidden="1" x14ac:dyDescent="0.35">
      <c r="A86" s="86"/>
      <c r="B86" s="101"/>
      <c r="C86" s="120"/>
      <c r="D86" s="91"/>
      <c r="E86" s="97"/>
      <c r="F86" s="123"/>
      <c r="G86" s="123">
        <f t="shared" si="4"/>
        <v>0</v>
      </c>
      <c r="H86" s="108" t="str">
        <f t="shared" si="5"/>
        <v/>
      </c>
      <c r="I86" s="126"/>
      <c r="J86" s="86"/>
    </row>
    <row r="87" spans="1:10" hidden="1" x14ac:dyDescent="0.35">
      <c r="A87" s="86"/>
      <c r="B87" s="101"/>
      <c r="C87" s="120"/>
      <c r="D87" s="91"/>
      <c r="E87" s="97"/>
      <c r="F87" s="123"/>
      <c r="G87" s="123">
        <f t="shared" si="4"/>
        <v>0</v>
      </c>
      <c r="H87" s="108" t="str">
        <f t="shared" si="5"/>
        <v/>
      </c>
      <c r="I87" s="126"/>
      <c r="J87" s="86"/>
    </row>
    <row r="88" spans="1:10" hidden="1" x14ac:dyDescent="0.35">
      <c r="A88" s="86"/>
      <c r="B88" s="101"/>
      <c r="C88" s="120"/>
      <c r="D88" s="91"/>
      <c r="E88" s="97"/>
      <c r="F88" s="123"/>
      <c r="G88" s="123">
        <f t="shared" si="4"/>
        <v>0</v>
      </c>
      <c r="H88" s="108" t="str">
        <f t="shared" si="5"/>
        <v/>
      </c>
      <c r="I88" s="126"/>
      <c r="J88" s="86"/>
    </row>
    <row r="89" spans="1:10" hidden="1" x14ac:dyDescent="0.35">
      <c r="A89" s="86"/>
      <c r="B89" s="101"/>
      <c r="C89" s="120"/>
      <c r="D89" s="91"/>
      <c r="E89" s="97"/>
      <c r="F89" s="123"/>
      <c r="G89" s="123">
        <f t="shared" si="4"/>
        <v>0</v>
      </c>
      <c r="H89" s="108" t="str">
        <f t="shared" si="5"/>
        <v/>
      </c>
      <c r="I89" s="126"/>
      <c r="J89" s="86"/>
    </row>
    <row r="90" spans="1:10" hidden="1" x14ac:dyDescent="0.35">
      <c r="A90" s="86"/>
      <c r="B90" s="101"/>
      <c r="C90" s="120"/>
      <c r="D90" s="91"/>
      <c r="E90" s="97"/>
      <c r="F90" s="123"/>
      <c r="G90" s="123">
        <f t="shared" si="4"/>
        <v>0</v>
      </c>
      <c r="H90" s="108" t="str">
        <f t="shared" si="5"/>
        <v/>
      </c>
      <c r="I90" s="126"/>
      <c r="J90" s="86"/>
    </row>
    <row r="91" spans="1:10" hidden="1" x14ac:dyDescent="0.35">
      <c r="A91" s="86"/>
      <c r="B91" s="101"/>
      <c r="C91" s="120"/>
      <c r="D91" s="91"/>
      <c r="E91" s="97"/>
      <c r="F91" s="123"/>
      <c r="G91" s="123">
        <f t="shared" si="4"/>
        <v>0</v>
      </c>
      <c r="H91" s="108" t="str">
        <f t="shared" si="5"/>
        <v/>
      </c>
      <c r="I91" s="126"/>
      <c r="J91" s="86"/>
    </row>
    <row r="92" spans="1:10" hidden="1" x14ac:dyDescent="0.35">
      <c r="A92" s="86"/>
      <c r="B92" s="101"/>
      <c r="C92" s="120"/>
      <c r="D92" s="91"/>
      <c r="E92" s="97"/>
      <c r="F92" s="123"/>
      <c r="G92" s="123">
        <f t="shared" si="4"/>
        <v>0</v>
      </c>
      <c r="H92" s="108" t="str">
        <f t="shared" si="5"/>
        <v/>
      </c>
      <c r="I92" s="126"/>
      <c r="J92" s="86"/>
    </row>
    <row r="93" spans="1:10" hidden="1" x14ac:dyDescent="0.35">
      <c r="A93" s="86"/>
      <c r="B93" s="101"/>
      <c r="C93" s="120"/>
      <c r="D93" s="91"/>
      <c r="E93" s="97"/>
      <c r="F93" s="123"/>
      <c r="G93" s="123">
        <f t="shared" si="4"/>
        <v>0</v>
      </c>
      <c r="H93" s="108" t="str">
        <f t="shared" si="5"/>
        <v/>
      </c>
      <c r="I93" s="126"/>
      <c r="J93" s="86"/>
    </row>
    <row r="94" spans="1:10" hidden="1" x14ac:dyDescent="0.35">
      <c r="A94" s="86"/>
      <c r="B94" s="101"/>
      <c r="C94" s="120"/>
      <c r="D94" s="91"/>
      <c r="E94" s="97"/>
      <c r="F94" s="123"/>
      <c r="G94" s="123">
        <f t="shared" si="4"/>
        <v>0</v>
      </c>
      <c r="H94" s="108" t="str">
        <f t="shared" si="5"/>
        <v/>
      </c>
      <c r="I94" s="126"/>
      <c r="J94" s="86"/>
    </row>
    <row r="95" spans="1:10" hidden="1" x14ac:dyDescent="0.35">
      <c r="A95" s="86"/>
      <c r="B95" s="101"/>
      <c r="C95" s="120"/>
      <c r="D95" s="91"/>
      <c r="E95" s="97"/>
      <c r="F95" s="123"/>
      <c r="G95" s="123">
        <f t="shared" si="4"/>
        <v>0</v>
      </c>
      <c r="H95" s="108" t="str">
        <f t="shared" si="5"/>
        <v/>
      </c>
      <c r="I95" s="126"/>
      <c r="J95" s="86"/>
    </row>
    <row r="96" spans="1:10" hidden="1" x14ac:dyDescent="0.35">
      <c r="A96" s="86"/>
      <c r="B96" s="101"/>
      <c r="C96" s="120"/>
      <c r="D96" s="91"/>
      <c r="E96" s="97"/>
      <c r="F96" s="123"/>
      <c r="G96" s="123">
        <f t="shared" si="4"/>
        <v>0</v>
      </c>
      <c r="H96" s="108" t="str">
        <f t="shared" si="5"/>
        <v/>
      </c>
      <c r="I96" s="126"/>
      <c r="J96" s="86"/>
    </row>
    <row r="97" spans="1:10" hidden="1" x14ac:dyDescent="0.35">
      <c r="A97" s="86"/>
      <c r="B97" s="101"/>
      <c r="C97" s="120"/>
      <c r="D97" s="91"/>
      <c r="E97" s="97"/>
      <c r="F97" s="123"/>
      <c r="G97" s="123">
        <f t="shared" si="4"/>
        <v>0</v>
      </c>
      <c r="H97" s="108" t="str">
        <f t="shared" si="5"/>
        <v/>
      </c>
      <c r="I97" s="126"/>
      <c r="J97" s="86"/>
    </row>
    <row r="98" spans="1:10" hidden="1" x14ac:dyDescent="0.35">
      <c r="A98" s="86"/>
      <c r="B98" s="101"/>
      <c r="C98" s="120"/>
      <c r="D98" s="91"/>
      <c r="E98" s="97"/>
      <c r="F98" s="123"/>
      <c r="G98" s="123">
        <f t="shared" si="4"/>
        <v>0</v>
      </c>
      <c r="H98" s="108" t="str">
        <f t="shared" si="5"/>
        <v/>
      </c>
      <c r="I98" s="126"/>
      <c r="J98" s="86"/>
    </row>
    <row r="99" spans="1:10" hidden="1" x14ac:dyDescent="0.35">
      <c r="A99" s="86"/>
      <c r="B99" s="101"/>
      <c r="C99" s="120"/>
      <c r="D99" s="91"/>
      <c r="E99" s="97"/>
      <c r="F99" s="123"/>
      <c r="G99" s="123">
        <f t="shared" si="4"/>
        <v>0</v>
      </c>
      <c r="H99" s="108" t="str">
        <f t="shared" si="5"/>
        <v/>
      </c>
      <c r="I99" s="126"/>
      <c r="J99" s="86"/>
    </row>
    <row r="100" spans="1:10" hidden="1" x14ac:dyDescent="0.35">
      <c r="A100" s="86"/>
      <c r="B100" s="101"/>
      <c r="C100" s="120"/>
      <c r="D100" s="91"/>
      <c r="E100" s="97"/>
      <c r="F100" s="123"/>
      <c r="G100" s="123">
        <f t="shared" si="4"/>
        <v>0</v>
      </c>
      <c r="H100" s="108" t="str">
        <f t="shared" si="5"/>
        <v/>
      </c>
      <c r="I100" s="126"/>
      <c r="J100" s="86"/>
    </row>
    <row r="101" spans="1:10" hidden="1" x14ac:dyDescent="0.35">
      <c r="A101" s="86"/>
      <c r="B101" s="101"/>
      <c r="C101" s="120"/>
      <c r="D101" s="91"/>
      <c r="E101" s="97"/>
      <c r="F101" s="123"/>
      <c r="G101" s="123">
        <f t="shared" si="4"/>
        <v>0</v>
      </c>
      <c r="H101" s="108" t="str">
        <f t="shared" si="5"/>
        <v/>
      </c>
      <c r="I101" s="126"/>
      <c r="J101" s="86"/>
    </row>
    <row r="102" spans="1:10" hidden="1" x14ac:dyDescent="0.35">
      <c r="A102" s="86"/>
      <c r="B102" s="101"/>
      <c r="C102" s="120"/>
      <c r="D102" s="91"/>
      <c r="E102" s="97"/>
      <c r="F102" s="123"/>
      <c r="G102" s="123">
        <f t="shared" si="4"/>
        <v>0</v>
      </c>
      <c r="H102" s="108" t="str">
        <f t="shared" si="5"/>
        <v/>
      </c>
      <c r="I102" s="126"/>
      <c r="J102" s="86"/>
    </row>
    <row r="103" spans="1:10" hidden="1" x14ac:dyDescent="0.35">
      <c r="A103" s="86"/>
      <c r="B103" s="101"/>
      <c r="C103" s="120"/>
      <c r="D103" s="91"/>
      <c r="E103" s="97"/>
      <c r="F103" s="123"/>
      <c r="G103" s="123">
        <f t="shared" si="4"/>
        <v>0</v>
      </c>
      <c r="H103" s="108" t="str">
        <f t="shared" si="5"/>
        <v/>
      </c>
      <c r="I103" s="126"/>
      <c r="J103" s="86"/>
    </row>
    <row r="104" spans="1:10" hidden="1" x14ac:dyDescent="0.35">
      <c r="A104" s="86"/>
      <c r="B104" s="101"/>
      <c r="C104" s="120"/>
      <c r="D104" s="91"/>
      <c r="E104" s="97"/>
      <c r="F104" s="123"/>
      <c r="G104" s="123">
        <f t="shared" si="4"/>
        <v>0</v>
      </c>
      <c r="H104" s="108" t="str">
        <f t="shared" si="5"/>
        <v/>
      </c>
      <c r="I104" s="126"/>
      <c r="J104" s="86"/>
    </row>
    <row r="105" spans="1:10" hidden="1" x14ac:dyDescent="0.35">
      <c r="A105" s="86"/>
      <c r="B105" s="101"/>
      <c r="C105" s="120"/>
      <c r="D105" s="91"/>
      <c r="E105" s="97"/>
      <c r="F105" s="123"/>
      <c r="G105" s="123">
        <f t="shared" si="4"/>
        <v>0</v>
      </c>
      <c r="H105" s="108" t="str">
        <f t="shared" si="5"/>
        <v/>
      </c>
      <c r="I105" s="126"/>
      <c r="J105" s="86"/>
    </row>
    <row r="106" spans="1:10" hidden="1" x14ac:dyDescent="0.35">
      <c r="A106" s="86"/>
      <c r="B106" s="101"/>
      <c r="C106" s="120"/>
      <c r="D106" s="91"/>
      <c r="E106" s="58"/>
      <c r="F106" s="123"/>
      <c r="G106" s="123">
        <f t="shared" si="4"/>
        <v>0</v>
      </c>
      <c r="H106" s="108" t="str">
        <f t="shared" si="5"/>
        <v/>
      </c>
      <c r="I106" s="126"/>
      <c r="J106" s="86"/>
    </row>
    <row r="107" spans="1:10" hidden="1" x14ac:dyDescent="0.35">
      <c r="A107" s="86"/>
      <c r="B107" s="101"/>
      <c r="C107" s="120"/>
      <c r="D107" s="91"/>
      <c r="E107" s="58"/>
      <c r="F107" s="123"/>
      <c r="G107" s="123">
        <f t="shared" si="4"/>
        <v>0</v>
      </c>
      <c r="H107" s="108" t="str">
        <f t="shared" si="5"/>
        <v/>
      </c>
      <c r="I107" s="126"/>
      <c r="J107" s="86"/>
    </row>
    <row r="108" spans="1:10" hidden="1" x14ac:dyDescent="0.35">
      <c r="A108" s="86"/>
      <c r="B108" s="101"/>
      <c r="C108" s="120"/>
      <c r="D108" s="91"/>
      <c r="E108" s="58"/>
      <c r="F108" s="123"/>
      <c r="G108" s="123">
        <f t="shared" si="4"/>
        <v>0</v>
      </c>
      <c r="H108" s="108" t="str">
        <f t="shared" si="5"/>
        <v/>
      </c>
      <c r="I108" s="126"/>
      <c r="J108" s="86"/>
    </row>
    <row r="109" spans="1:10" hidden="1" x14ac:dyDescent="0.35">
      <c r="A109" s="86"/>
      <c r="B109" s="101"/>
      <c r="C109" s="120"/>
      <c r="D109" s="91"/>
      <c r="E109" s="58"/>
      <c r="F109" s="123"/>
      <c r="G109" s="123">
        <f t="shared" si="4"/>
        <v>0</v>
      </c>
      <c r="H109" s="108" t="str">
        <f t="shared" si="5"/>
        <v/>
      </c>
      <c r="I109" s="126"/>
      <c r="J109" s="86"/>
    </row>
    <row r="110" spans="1:10" hidden="1" x14ac:dyDescent="0.35">
      <c r="A110" s="86"/>
      <c r="B110" s="101"/>
      <c r="C110" s="120"/>
      <c r="D110" s="91"/>
      <c r="E110" s="58"/>
      <c r="F110" s="123"/>
      <c r="G110" s="123">
        <f t="shared" si="4"/>
        <v>0</v>
      </c>
      <c r="H110" s="108" t="str">
        <f t="shared" si="5"/>
        <v/>
      </c>
      <c r="I110" s="126"/>
      <c r="J110" s="86"/>
    </row>
    <row r="111" spans="1:10" hidden="1" x14ac:dyDescent="0.35">
      <c r="A111" s="86"/>
      <c r="B111" s="101"/>
      <c r="C111" s="120"/>
      <c r="D111" s="91"/>
      <c r="E111" s="58"/>
      <c r="F111" s="123"/>
      <c r="G111" s="123">
        <f t="shared" si="4"/>
        <v>0</v>
      </c>
      <c r="H111" s="108" t="str">
        <f t="shared" si="5"/>
        <v/>
      </c>
      <c r="I111" s="126"/>
      <c r="J111" s="86"/>
    </row>
    <row r="112" spans="1:10" hidden="1" x14ac:dyDescent="0.35">
      <c r="A112" s="86"/>
      <c r="B112" s="101"/>
      <c r="C112" s="120"/>
      <c r="D112" s="91"/>
      <c r="E112" s="58"/>
      <c r="F112" s="123"/>
      <c r="G112" s="123">
        <f t="shared" si="4"/>
        <v>0</v>
      </c>
      <c r="H112" s="108" t="str">
        <f t="shared" si="5"/>
        <v/>
      </c>
      <c r="I112" s="126"/>
      <c r="J112" s="86"/>
    </row>
    <row r="113" spans="1:10" hidden="1" x14ac:dyDescent="0.35">
      <c r="A113" s="86"/>
      <c r="B113" s="101"/>
      <c r="C113" s="120"/>
      <c r="D113" s="91"/>
      <c r="E113" s="58"/>
      <c r="F113" s="123"/>
      <c r="G113" s="123">
        <f t="shared" si="4"/>
        <v>0</v>
      </c>
      <c r="H113" s="108" t="str">
        <f t="shared" si="5"/>
        <v/>
      </c>
      <c r="I113" s="126"/>
      <c r="J113" s="86"/>
    </row>
    <row r="114" spans="1:10" hidden="1" x14ac:dyDescent="0.35">
      <c r="A114" s="86"/>
      <c r="B114" s="101"/>
      <c r="C114" s="120"/>
      <c r="D114" s="91"/>
      <c r="E114" s="58"/>
      <c r="F114" s="123"/>
      <c r="G114" s="123">
        <f t="shared" si="4"/>
        <v>0</v>
      </c>
      <c r="H114" s="108" t="str">
        <f t="shared" si="5"/>
        <v/>
      </c>
      <c r="I114" s="126"/>
      <c r="J114" s="86"/>
    </row>
    <row r="115" spans="1:10" hidden="1" x14ac:dyDescent="0.35">
      <c r="A115" s="86"/>
      <c r="B115" s="101"/>
      <c r="C115" s="120"/>
      <c r="D115" s="91"/>
      <c r="E115" s="58"/>
      <c r="F115" s="123"/>
      <c r="G115" s="123">
        <f t="shared" si="4"/>
        <v>0</v>
      </c>
      <c r="H115" s="108" t="str">
        <f t="shared" si="5"/>
        <v/>
      </c>
      <c r="I115" s="126"/>
      <c r="J115" s="86"/>
    </row>
    <row r="116" spans="1:10" hidden="1" x14ac:dyDescent="0.35">
      <c r="A116" s="86"/>
      <c r="B116" s="101"/>
      <c r="C116" s="120"/>
      <c r="D116" s="91"/>
      <c r="E116" s="58"/>
      <c r="F116" s="123"/>
      <c r="G116" s="123">
        <f t="shared" si="4"/>
        <v>0</v>
      </c>
      <c r="H116" s="108" t="str">
        <f t="shared" si="5"/>
        <v/>
      </c>
      <c r="I116" s="126"/>
      <c r="J116" s="86"/>
    </row>
    <row r="117" spans="1:10" hidden="1" x14ac:dyDescent="0.35">
      <c r="A117" s="86"/>
      <c r="B117" s="101"/>
      <c r="C117" s="120"/>
      <c r="D117" s="91"/>
      <c r="E117" s="58"/>
      <c r="F117" s="123"/>
      <c r="G117" s="123">
        <f t="shared" si="4"/>
        <v>0</v>
      </c>
      <c r="H117" s="108" t="str">
        <f t="shared" si="5"/>
        <v/>
      </c>
      <c r="I117" s="126"/>
      <c r="J117" s="86"/>
    </row>
    <row r="118" spans="1:10" hidden="1" x14ac:dyDescent="0.35">
      <c r="A118" s="61"/>
      <c r="B118" s="101"/>
      <c r="C118" s="120"/>
      <c r="D118" s="91"/>
      <c r="E118" s="58"/>
      <c r="F118" s="123"/>
      <c r="G118" s="123">
        <f t="shared" si="4"/>
        <v>0</v>
      </c>
      <c r="H118" s="108" t="str">
        <f t="shared" si="5"/>
        <v/>
      </c>
      <c r="I118" s="126"/>
      <c r="J118" s="86"/>
    </row>
    <row r="119" spans="1:10" hidden="1" x14ac:dyDescent="0.35">
      <c r="A119" s="86"/>
      <c r="B119" s="101"/>
      <c r="C119" s="120"/>
      <c r="D119" s="91"/>
      <c r="E119" s="58"/>
      <c r="F119" s="123"/>
      <c r="G119" s="123">
        <f t="shared" si="4"/>
        <v>0</v>
      </c>
      <c r="H119" s="108" t="str">
        <f t="shared" si="5"/>
        <v/>
      </c>
      <c r="I119" s="126"/>
      <c r="J119" s="86"/>
    </row>
    <row r="120" spans="1:10" hidden="1" x14ac:dyDescent="0.35">
      <c r="A120" s="86"/>
      <c r="B120" s="101"/>
      <c r="C120" s="120"/>
      <c r="D120" s="91"/>
      <c r="E120" s="58"/>
      <c r="F120" s="123"/>
      <c r="G120" s="123">
        <f t="shared" si="4"/>
        <v>0</v>
      </c>
      <c r="H120" s="108" t="str">
        <f t="shared" si="5"/>
        <v/>
      </c>
      <c r="I120" s="126"/>
      <c r="J120" s="86"/>
    </row>
    <row r="121" spans="1:10" hidden="1" x14ac:dyDescent="0.35">
      <c r="A121" s="86"/>
      <c r="B121" s="101"/>
      <c r="C121" s="120"/>
      <c r="D121" s="91"/>
      <c r="E121" s="58"/>
      <c r="F121" s="123"/>
      <c r="G121" s="123">
        <f t="shared" si="4"/>
        <v>0</v>
      </c>
      <c r="H121" s="108" t="str">
        <f t="shared" si="5"/>
        <v/>
      </c>
      <c r="I121" s="126"/>
      <c r="J121" s="86"/>
    </row>
    <row r="122" spans="1:10" hidden="1" x14ac:dyDescent="0.35">
      <c r="A122" s="86"/>
      <c r="B122" s="101"/>
      <c r="C122" s="120"/>
      <c r="D122" s="91"/>
      <c r="E122" s="58"/>
      <c r="F122" s="123"/>
      <c r="G122" s="123">
        <f t="shared" si="4"/>
        <v>0</v>
      </c>
      <c r="H122" s="108" t="str">
        <f t="shared" si="5"/>
        <v/>
      </c>
      <c r="I122" s="126"/>
      <c r="J122" s="86"/>
    </row>
    <row r="123" spans="1:10" hidden="1" x14ac:dyDescent="0.35">
      <c r="A123" s="86"/>
      <c r="B123" s="101"/>
      <c r="C123" s="120"/>
      <c r="D123" s="91"/>
      <c r="E123" s="58"/>
      <c r="F123" s="123"/>
      <c r="G123" s="123">
        <f t="shared" si="4"/>
        <v>0</v>
      </c>
      <c r="H123" s="108" t="str">
        <f t="shared" si="5"/>
        <v/>
      </c>
      <c r="I123" s="126"/>
      <c r="J123" s="86"/>
    </row>
    <row r="124" spans="1:10" hidden="1" x14ac:dyDescent="0.35">
      <c r="A124" s="86"/>
      <c r="B124" s="101"/>
      <c r="C124" s="120"/>
      <c r="D124" s="91"/>
      <c r="E124" s="58"/>
      <c r="F124" s="123"/>
      <c r="G124" s="123">
        <f t="shared" si="4"/>
        <v>0</v>
      </c>
      <c r="H124" s="108" t="str">
        <f t="shared" si="5"/>
        <v/>
      </c>
      <c r="I124" s="126"/>
      <c r="J124" s="86"/>
    </row>
    <row r="125" spans="1:10" hidden="1" x14ac:dyDescent="0.35">
      <c r="A125" s="86"/>
      <c r="B125" s="101"/>
      <c r="C125" s="120"/>
      <c r="D125" s="91"/>
      <c r="E125" s="58"/>
      <c r="F125" s="123"/>
      <c r="G125" s="123">
        <f t="shared" si="4"/>
        <v>0</v>
      </c>
      <c r="H125" s="108" t="str">
        <f t="shared" si="5"/>
        <v/>
      </c>
      <c r="I125" s="126"/>
      <c r="J125" s="86"/>
    </row>
    <row r="126" spans="1:10" hidden="1" x14ac:dyDescent="0.35">
      <c r="A126" s="86"/>
      <c r="B126" s="101"/>
      <c r="C126" s="120"/>
      <c r="D126" s="91"/>
      <c r="E126" s="58"/>
      <c r="F126" s="123"/>
      <c r="G126" s="123">
        <f t="shared" si="4"/>
        <v>0</v>
      </c>
      <c r="H126" s="108" t="str">
        <f t="shared" si="5"/>
        <v/>
      </c>
      <c r="I126" s="126"/>
      <c r="J126" s="86"/>
    </row>
    <row r="127" spans="1:10" hidden="1" x14ac:dyDescent="0.35">
      <c r="A127" s="86"/>
      <c r="B127" s="101"/>
      <c r="C127" s="120"/>
      <c r="D127" s="91"/>
      <c r="E127" s="58"/>
      <c r="F127" s="123"/>
      <c r="G127" s="123">
        <f t="shared" si="4"/>
        <v>0</v>
      </c>
      <c r="H127" s="108" t="str">
        <f t="shared" si="5"/>
        <v/>
      </c>
      <c r="I127" s="126"/>
      <c r="J127" s="86"/>
    </row>
    <row r="128" spans="1:10" hidden="1" x14ac:dyDescent="0.35">
      <c r="A128" s="86"/>
      <c r="B128" s="101"/>
      <c r="C128" s="120"/>
      <c r="D128" s="91"/>
      <c r="E128" s="58"/>
      <c r="F128" s="123"/>
      <c r="G128" s="123">
        <f t="shared" si="4"/>
        <v>0</v>
      </c>
      <c r="H128" s="108" t="str">
        <f t="shared" si="5"/>
        <v/>
      </c>
      <c r="I128" s="126"/>
      <c r="J128" s="86"/>
    </row>
    <row r="129" spans="1:10" hidden="1" x14ac:dyDescent="0.35">
      <c r="A129" s="86"/>
      <c r="B129" s="101"/>
      <c r="C129" s="120"/>
      <c r="D129" s="91"/>
      <c r="E129" s="58"/>
      <c r="F129" s="123"/>
      <c r="G129" s="123">
        <f t="shared" si="4"/>
        <v>0</v>
      </c>
      <c r="H129" s="108" t="str">
        <f t="shared" si="5"/>
        <v/>
      </c>
      <c r="I129" s="126"/>
      <c r="J129" s="86"/>
    </row>
    <row r="130" spans="1:10" hidden="1" x14ac:dyDescent="0.35">
      <c r="A130" s="86"/>
      <c r="B130" s="101"/>
      <c r="C130" s="120"/>
      <c r="D130" s="91"/>
      <c r="E130" s="58"/>
      <c r="F130" s="123"/>
      <c r="G130" s="123">
        <f t="shared" si="4"/>
        <v>0</v>
      </c>
      <c r="H130" s="108" t="str">
        <f t="shared" si="5"/>
        <v/>
      </c>
      <c r="I130" s="126"/>
      <c r="J130" s="86"/>
    </row>
    <row r="131" spans="1:10" hidden="1" x14ac:dyDescent="0.35">
      <c r="A131" s="86"/>
      <c r="B131" s="101"/>
      <c r="C131" s="120"/>
      <c r="D131" s="91"/>
      <c r="E131" s="58"/>
      <c r="F131" s="123"/>
      <c r="G131" s="123">
        <f t="shared" si="4"/>
        <v>0</v>
      </c>
      <c r="H131" s="108" t="str">
        <f t="shared" si="5"/>
        <v/>
      </c>
      <c r="I131" s="126"/>
      <c r="J131" s="86"/>
    </row>
    <row r="132" spans="1:10" hidden="1" x14ac:dyDescent="0.35">
      <c r="B132" s="101"/>
      <c r="C132" s="120"/>
      <c r="D132" s="91"/>
      <c r="E132" s="97"/>
      <c r="F132" s="123"/>
      <c r="G132" s="123">
        <f t="shared" si="4"/>
        <v>0</v>
      </c>
      <c r="H132" s="108" t="str">
        <f t="shared" si="5"/>
        <v/>
      </c>
      <c r="I132" s="126"/>
    </row>
    <row r="133" spans="1:10" hidden="1" x14ac:dyDescent="0.35">
      <c r="B133" s="101"/>
      <c r="C133" s="120"/>
      <c r="D133" s="91"/>
      <c r="E133" s="97"/>
      <c r="F133" s="123"/>
      <c r="G133" s="123">
        <f t="shared" si="4"/>
        <v>0</v>
      </c>
      <c r="H133" s="108" t="str">
        <f t="shared" si="5"/>
        <v/>
      </c>
      <c r="I133" s="126"/>
    </row>
    <row r="134" spans="1:10" hidden="1" x14ac:dyDescent="0.35">
      <c r="B134" s="101"/>
      <c r="C134" s="120"/>
      <c r="D134" s="91"/>
      <c r="E134" s="97"/>
      <c r="F134" s="123"/>
      <c r="G134" s="123">
        <f t="shared" si="4"/>
        <v>0</v>
      </c>
      <c r="H134" s="108" t="str">
        <f t="shared" si="5"/>
        <v/>
      </c>
      <c r="I134" s="126"/>
    </row>
    <row r="135" spans="1:10" hidden="1" x14ac:dyDescent="0.35">
      <c r="B135" s="101"/>
      <c r="C135" s="120"/>
      <c r="D135" s="91"/>
      <c r="E135" s="97"/>
      <c r="F135" s="123"/>
      <c r="G135" s="123">
        <f t="shared" si="4"/>
        <v>0</v>
      </c>
      <c r="H135" s="108" t="str">
        <f t="shared" si="5"/>
        <v/>
      </c>
      <c r="I135" s="126"/>
    </row>
    <row r="136" spans="1:10" hidden="1" x14ac:dyDescent="0.35">
      <c r="B136" s="101"/>
      <c r="C136" s="120"/>
      <c r="D136" s="91"/>
      <c r="E136" s="97"/>
      <c r="F136" s="123"/>
      <c r="G136" s="123">
        <f t="shared" si="4"/>
        <v>0</v>
      </c>
      <c r="H136" s="108" t="str">
        <f t="shared" si="5"/>
        <v/>
      </c>
      <c r="I136" s="126"/>
    </row>
    <row r="137" spans="1:10" hidden="1" x14ac:dyDescent="0.35">
      <c r="B137" s="101"/>
      <c r="C137" s="120"/>
      <c r="D137" s="91"/>
      <c r="E137" s="97"/>
      <c r="F137" s="123"/>
      <c r="G137" s="123">
        <f t="shared" si="4"/>
        <v>0</v>
      </c>
      <c r="H137" s="108" t="str">
        <f t="shared" si="5"/>
        <v/>
      </c>
      <c r="I137" s="126"/>
    </row>
    <row r="138" spans="1:10" hidden="1" x14ac:dyDescent="0.35">
      <c r="B138" s="101"/>
      <c r="C138" s="120"/>
      <c r="D138" s="91"/>
      <c r="E138" s="97"/>
      <c r="F138" s="123"/>
      <c r="G138" s="123">
        <f t="shared" si="4"/>
        <v>0</v>
      </c>
      <c r="H138" s="108" t="str">
        <f t="shared" si="5"/>
        <v/>
      </c>
      <c r="I138" s="126"/>
    </row>
    <row r="139" spans="1:10" hidden="1" x14ac:dyDescent="0.35">
      <c r="B139" s="101"/>
      <c r="C139" s="120"/>
      <c r="D139" s="91"/>
      <c r="E139" s="97"/>
      <c r="F139" s="123"/>
      <c r="G139" s="123">
        <f t="shared" ref="G139:G188" si="6">ROUNDUP(F139, 2)</f>
        <v>0</v>
      </c>
      <c r="H139" s="108" t="str">
        <f t="shared" ref="H139:H188" si="7">IF(E139="", "", $E139*$G139)</f>
        <v/>
      </c>
      <c r="I139" s="126"/>
    </row>
    <row r="140" spans="1:10" hidden="1" x14ac:dyDescent="0.35">
      <c r="B140" s="101"/>
      <c r="C140" s="120"/>
      <c r="D140" s="91"/>
      <c r="E140" s="97"/>
      <c r="F140" s="123"/>
      <c r="G140" s="123">
        <f t="shared" si="6"/>
        <v>0</v>
      </c>
      <c r="H140" s="108" t="str">
        <f t="shared" si="7"/>
        <v/>
      </c>
      <c r="I140" s="126"/>
    </row>
    <row r="141" spans="1:10" hidden="1" x14ac:dyDescent="0.35">
      <c r="B141" s="101"/>
      <c r="C141" s="120"/>
      <c r="D141" s="91"/>
      <c r="E141" s="97"/>
      <c r="F141" s="123"/>
      <c r="G141" s="123">
        <f t="shared" si="6"/>
        <v>0</v>
      </c>
      <c r="H141" s="108" t="str">
        <f t="shared" si="7"/>
        <v/>
      </c>
      <c r="I141" s="126"/>
    </row>
    <row r="142" spans="1:10" hidden="1" x14ac:dyDescent="0.35">
      <c r="B142" s="101"/>
      <c r="C142" s="120"/>
      <c r="D142" s="91"/>
      <c r="E142" s="97"/>
      <c r="F142" s="123"/>
      <c r="G142" s="123">
        <f t="shared" si="6"/>
        <v>0</v>
      </c>
      <c r="H142" s="108" t="str">
        <f t="shared" si="7"/>
        <v/>
      </c>
      <c r="I142" s="126"/>
    </row>
    <row r="143" spans="1:10" hidden="1" x14ac:dyDescent="0.35">
      <c r="B143" s="101"/>
      <c r="C143" s="120"/>
      <c r="D143" s="91"/>
      <c r="E143" s="97"/>
      <c r="F143" s="123"/>
      <c r="G143" s="123">
        <f t="shared" si="6"/>
        <v>0</v>
      </c>
      <c r="H143" s="108" t="str">
        <f t="shared" si="7"/>
        <v/>
      </c>
      <c r="I143" s="126"/>
    </row>
    <row r="144" spans="1:10" hidden="1" x14ac:dyDescent="0.35">
      <c r="B144" s="101"/>
      <c r="C144" s="120"/>
      <c r="D144" s="91"/>
      <c r="E144" s="97"/>
      <c r="F144" s="123"/>
      <c r="G144" s="123">
        <f t="shared" si="6"/>
        <v>0</v>
      </c>
      <c r="H144" s="108" t="str">
        <f t="shared" si="7"/>
        <v/>
      </c>
      <c r="I144" s="126"/>
    </row>
    <row r="145" spans="2:9" hidden="1" x14ac:dyDescent="0.35">
      <c r="B145" s="101"/>
      <c r="C145" s="120"/>
      <c r="D145" s="91"/>
      <c r="E145" s="97"/>
      <c r="F145" s="123"/>
      <c r="G145" s="123">
        <f t="shared" si="6"/>
        <v>0</v>
      </c>
      <c r="H145" s="108" t="str">
        <f t="shared" si="7"/>
        <v/>
      </c>
      <c r="I145" s="126"/>
    </row>
    <row r="146" spans="2:9" hidden="1" x14ac:dyDescent="0.35">
      <c r="B146" s="101"/>
      <c r="C146" s="120"/>
      <c r="D146" s="91"/>
      <c r="E146" s="97"/>
      <c r="F146" s="123"/>
      <c r="G146" s="123">
        <f t="shared" si="6"/>
        <v>0</v>
      </c>
      <c r="H146" s="108" t="str">
        <f t="shared" si="7"/>
        <v/>
      </c>
      <c r="I146" s="126"/>
    </row>
    <row r="147" spans="2:9" hidden="1" x14ac:dyDescent="0.35">
      <c r="B147" s="101"/>
      <c r="C147" s="120"/>
      <c r="D147" s="91"/>
      <c r="E147" s="97"/>
      <c r="F147" s="123"/>
      <c r="G147" s="123">
        <f t="shared" si="6"/>
        <v>0</v>
      </c>
      <c r="H147" s="108" t="str">
        <f t="shared" si="7"/>
        <v/>
      </c>
      <c r="I147" s="126"/>
    </row>
    <row r="148" spans="2:9" hidden="1" x14ac:dyDescent="0.35">
      <c r="B148" s="101"/>
      <c r="C148" s="120"/>
      <c r="D148" s="91"/>
      <c r="E148" s="97"/>
      <c r="F148" s="123"/>
      <c r="G148" s="123">
        <f t="shared" si="6"/>
        <v>0</v>
      </c>
      <c r="H148" s="108" t="str">
        <f t="shared" si="7"/>
        <v/>
      </c>
      <c r="I148" s="126"/>
    </row>
    <row r="149" spans="2:9" hidden="1" x14ac:dyDescent="0.35">
      <c r="B149" s="101"/>
      <c r="C149" s="120"/>
      <c r="D149" s="91"/>
      <c r="E149" s="97"/>
      <c r="F149" s="123"/>
      <c r="G149" s="123">
        <f t="shared" si="6"/>
        <v>0</v>
      </c>
      <c r="H149" s="108" t="str">
        <f t="shared" si="7"/>
        <v/>
      </c>
      <c r="I149" s="126"/>
    </row>
    <row r="150" spans="2:9" hidden="1" x14ac:dyDescent="0.35">
      <c r="B150" s="101"/>
      <c r="C150" s="120"/>
      <c r="D150" s="91"/>
      <c r="E150" s="97"/>
      <c r="F150" s="123"/>
      <c r="G150" s="123">
        <f t="shared" si="6"/>
        <v>0</v>
      </c>
      <c r="H150" s="108" t="str">
        <f t="shared" si="7"/>
        <v/>
      </c>
      <c r="I150" s="126"/>
    </row>
    <row r="151" spans="2:9" hidden="1" x14ac:dyDescent="0.35">
      <c r="B151" s="101"/>
      <c r="C151" s="120"/>
      <c r="D151" s="91"/>
      <c r="E151" s="97"/>
      <c r="F151" s="123"/>
      <c r="G151" s="123">
        <f t="shared" si="6"/>
        <v>0</v>
      </c>
      <c r="H151" s="108" t="str">
        <f t="shared" si="7"/>
        <v/>
      </c>
      <c r="I151" s="126"/>
    </row>
    <row r="152" spans="2:9" hidden="1" x14ac:dyDescent="0.35">
      <c r="B152" s="101"/>
      <c r="C152" s="120"/>
      <c r="D152" s="91"/>
      <c r="E152" s="97"/>
      <c r="F152" s="123"/>
      <c r="G152" s="123">
        <f t="shared" si="6"/>
        <v>0</v>
      </c>
      <c r="H152" s="108" t="str">
        <f t="shared" si="7"/>
        <v/>
      </c>
      <c r="I152" s="126"/>
    </row>
    <row r="153" spans="2:9" hidden="1" x14ac:dyDescent="0.35">
      <c r="B153" s="101"/>
      <c r="C153" s="120"/>
      <c r="D153" s="91"/>
      <c r="E153" s="97"/>
      <c r="F153" s="123"/>
      <c r="G153" s="123">
        <f t="shared" si="6"/>
        <v>0</v>
      </c>
      <c r="H153" s="108" t="str">
        <f t="shared" si="7"/>
        <v/>
      </c>
      <c r="I153" s="126"/>
    </row>
    <row r="154" spans="2:9" hidden="1" x14ac:dyDescent="0.35">
      <c r="B154" s="101"/>
      <c r="C154" s="120"/>
      <c r="D154" s="91"/>
      <c r="E154" s="97"/>
      <c r="F154" s="123"/>
      <c r="G154" s="123">
        <f t="shared" si="6"/>
        <v>0</v>
      </c>
      <c r="H154" s="108" t="str">
        <f t="shared" si="7"/>
        <v/>
      </c>
      <c r="I154" s="126"/>
    </row>
    <row r="155" spans="2:9" hidden="1" x14ac:dyDescent="0.35">
      <c r="B155" s="101"/>
      <c r="C155" s="120"/>
      <c r="D155" s="91"/>
      <c r="E155" s="97"/>
      <c r="F155" s="123"/>
      <c r="G155" s="123">
        <f t="shared" si="6"/>
        <v>0</v>
      </c>
      <c r="H155" s="108" t="str">
        <f t="shared" si="7"/>
        <v/>
      </c>
      <c r="I155" s="126"/>
    </row>
    <row r="156" spans="2:9" hidden="1" x14ac:dyDescent="0.35">
      <c r="B156" s="101"/>
      <c r="C156" s="120"/>
      <c r="D156" s="91"/>
      <c r="E156" s="58"/>
      <c r="F156" s="123"/>
      <c r="G156" s="123">
        <f t="shared" si="6"/>
        <v>0</v>
      </c>
      <c r="H156" s="108" t="str">
        <f t="shared" si="7"/>
        <v/>
      </c>
      <c r="I156" s="126"/>
    </row>
    <row r="157" spans="2:9" hidden="1" x14ac:dyDescent="0.35">
      <c r="B157" s="101"/>
      <c r="C157" s="120"/>
      <c r="D157" s="91"/>
      <c r="E157" s="58"/>
      <c r="F157" s="123"/>
      <c r="G157" s="123">
        <f t="shared" si="6"/>
        <v>0</v>
      </c>
      <c r="H157" s="108" t="str">
        <f t="shared" si="7"/>
        <v/>
      </c>
      <c r="I157" s="126"/>
    </row>
    <row r="158" spans="2:9" hidden="1" x14ac:dyDescent="0.35">
      <c r="B158" s="101"/>
      <c r="C158" s="120"/>
      <c r="D158" s="91"/>
      <c r="E158" s="58"/>
      <c r="F158" s="123"/>
      <c r="G158" s="123">
        <f t="shared" si="6"/>
        <v>0</v>
      </c>
      <c r="H158" s="108" t="str">
        <f t="shared" si="7"/>
        <v/>
      </c>
      <c r="I158" s="126"/>
    </row>
    <row r="159" spans="2:9" hidden="1" x14ac:dyDescent="0.35">
      <c r="B159" s="101"/>
      <c r="C159" s="120"/>
      <c r="D159" s="91"/>
      <c r="E159" s="58"/>
      <c r="F159" s="123"/>
      <c r="G159" s="123">
        <f t="shared" si="6"/>
        <v>0</v>
      </c>
      <c r="H159" s="108" t="str">
        <f t="shared" si="7"/>
        <v/>
      </c>
      <c r="I159" s="126"/>
    </row>
    <row r="160" spans="2:9" hidden="1" x14ac:dyDescent="0.35">
      <c r="B160" s="101"/>
      <c r="C160" s="120"/>
      <c r="D160" s="91"/>
      <c r="E160" s="58"/>
      <c r="F160" s="123"/>
      <c r="G160" s="123">
        <f t="shared" si="6"/>
        <v>0</v>
      </c>
      <c r="H160" s="108" t="str">
        <f t="shared" si="7"/>
        <v/>
      </c>
      <c r="I160" s="126"/>
    </row>
    <row r="161" spans="2:9" hidden="1" x14ac:dyDescent="0.35">
      <c r="B161" s="101"/>
      <c r="C161" s="120"/>
      <c r="D161" s="91"/>
      <c r="E161" s="58"/>
      <c r="F161" s="123"/>
      <c r="G161" s="123">
        <f t="shared" si="6"/>
        <v>0</v>
      </c>
      <c r="H161" s="108" t="str">
        <f t="shared" si="7"/>
        <v/>
      </c>
      <c r="I161" s="126"/>
    </row>
    <row r="162" spans="2:9" hidden="1" x14ac:dyDescent="0.35">
      <c r="B162" s="101"/>
      <c r="C162" s="120"/>
      <c r="D162" s="91"/>
      <c r="E162" s="58"/>
      <c r="F162" s="123"/>
      <c r="G162" s="123">
        <f t="shared" si="6"/>
        <v>0</v>
      </c>
      <c r="H162" s="108" t="str">
        <f t="shared" si="7"/>
        <v/>
      </c>
      <c r="I162" s="126"/>
    </row>
    <row r="163" spans="2:9" hidden="1" x14ac:dyDescent="0.35">
      <c r="B163" s="101"/>
      <c r="C163" s="120"/>
      <c r="D163" s="91"/>
      <c r="E163" s="58"/>
      <c r="F163" s="123"/>
      <c r="G163" s="123">
        <f t="shared" si="6"/>
        <v>0</v>
      </c>
      <c r="H163" s="108" t="str">
        <f t="shared" si="7"/>
        <v/>
      </c>
      <c r="I163" s="126"/>
    </row>
    <row r="164" spans="2:9" hidden="1" x14ac:dyDescent="0.35">
      <c r="B164" s="101"/>
      <c r="C164" s="120"/>
      <c r="D164" s="91"/>
      <c r="E164" s="58"/>
      <c r="F164" s="123"/>
      <c r="G164" s="123">
        <f t="shared" si="6"/>
        <v>0</v>
      </c>
      <c r="H164" s="108" t="str">
        <f t="shared" si="7"/>
        <v/>
      </c>
      <c r="I164" s="126"/>
    </row>
    <row r="165" spans="2:9" hidden="1" x14ac:dyDescent="0.35">
      <c r="B165" s="101"/>
      <c r="C165" s="120"/>
      <c r="D165" s="91"/>
      <c r="E165" s="58"/>
      <c r="F165" s="123"/>
      <c r="G165" s="123">
        <f t="shared" si="6"/>
        <v>0</v>
      </c>
      <c r="H165" s="108" t="str">
        <f t="shared" si="7"/>
        <v/>
      </c>
      <c r="I165" s="126"/>
    </row>
    <row r="166" spans="2:9" hidden="1" x14ac:dyDescent="0.35">
      <c r="B166" s="101"/>
      <c r="C166" s="120"/>
      <c r="D166" s="91"/>
      <c r="E166" s="58"/>
      <c r="F166" s="123"/>
      <c r="G166" s="123">
        <f t="shared" si="6"/>
        <v>0</v>
      </c>
      <c r="H166" s="108" t="str">
        <f t="shared" si="7"/>
        <v/>
      </c>
      <c r="I166" s="126"/>
    </row>
    <row r="167" spans="2:9" hidden="1" x14ac:dyDescent="0.35">
      <c r="B167" s="101"/>
      <c r="C167" s="120"/>
      <c r="D167" s="91"/>
      <c r="E167" s="58"/>
      <c r="F167" s="123"/>
      <c r="G167" s="123">
        <f t="shared" si="6"/>
        <v>0</v>
      </c>
      <c r="H167" s="108" t="str">
        <f t="shared" si="7"/>
        <v/>
      </c>
      <c r="I167" s="126"/>
    </row>
    <row r="168" spans="2:9" hidden="1" x14ac:dyDescent="0.35">
      <c r="B168" s="101"/>
      <c r="C168" s="120"/>
      <c r="D168" s="91"/>
      <c r="E168" s="58"/>
      <c r="F168" s="123"/>
      <c r="G168" s="123">
        <f t="shared" si="6"/>
        <v>0</v>
      </c>
      <c r="H168" s="108" t="str">
        <f t="shared" si="7"/>
        <v/>
      </c>
      <c r="I168" s="126"/>
    </row>
    <row r="169" spans="2:9" hidden="1" x14ac:dyDescent="0.35">
      <c r="B169" s="101"/>
      <c r="C169" s="120"/>
      <c r="D169" s="91"/>
      <c r="E169" s="58"/>
      <c r="F169" s="123"/>
      <c r="G169" s="123">
        <f t="shared" si="6"/>
        <v>0</v>
      </c>
      <c r="H169" s="108" t="str">
        <f t="shared" si="7"/>
        <v/>
      </c>
      <c r="I169" s="126"/>
    </row>
    <row r="170" spans="2:9" hidden="1" x14ac:dyDescent="0.35">
      <c r="B170" s="101"/>
      <c r="C170" s="120"/>
      <c r="D170" s="91"/>
      <c r="E170" s="58"/>
      <c r="F170" s="123"/>
      <c r="G170" s="123">
        <f t="shared" si="6"/>
        <v>0</v>
      </c>
      <c r="H170" s="108" t="str">
        <f t="shared" si="7"/>
        <v/>
      </c>
      <c r="I170" s="126"/>
    </row>
    <row r="171" spans="2:9" hidden="1" x14ac:dyDescent="0.35">
      <c r="B171" s="101"/>
      <c r="C171" s="120"/>
      <c r="D171" s="91"/>
      <c r="E171" s="58"/>
      <c r="F171" s="123"/>
      <c r="G171" s="123">
        <f t="shared" si="6"/>
        <v>0</v>
      </c>
      <c r="H171" s="108" t="str">
        <f t="shared" si="7"/>
        <v/>
      </c>
      <c r="I171" s="126"/>
    </row>
    <row r="172" spans="2:9" hidden="1" x14ac:dyDescent="0.35">
      <c r="B172" s="101"/>
      <c r="C172" s="120"/>
      <c r="D172" s="91"/>
      <c r="E172" s="58"/>
      <c r="F172" s="123"/>
      <c r="G172" s="123">
        <f t="shared" si="6"/>
        <v>0</v>
      </c>
      <c r="H172" s="108" t="str">
        <f t="shared" si="7"/>
        <v/>
      </c>
      <c r="I172" s="126"/>
    </row>
    <row r="173" spans="2:9" hidden="1" x14ac:dyDescent="0.35">
      <c r="B173" s="101"/>
      <c r="C173" s="120"/>
      <c r="D173" s="91"/>
      <c r="E173" s="58"/>
      <c r="F173" s="123"/>
      <c r="G173" s="123">
        <f t="shared" si="6"/>
        <v>0</v>
      </c>
      <c r="H173" s="108" t="str">
        <f t="shared" si="7"/>
        <v/>
      </c>
      <c r="I173" s="126"/>
    </row>
    <row r="174" spans="2:9" hidden="1" x14ac:dyDescent="0.35">
      <c r="B174" s="101"/>
      <c r="C174" s="120"/>
      <c r="D174" s="91"/>
      <c r="E174" s="58"/>
      <c r="F174" s="123"/>
      <c r="G174" s="123">
        <f t="shared" si="6"/>
        <v>0</v>
      </c>
      <c r="H174" s="108" t="str">
        <f t="shared" si="7"/>
        <v/>
      </c>
      <c r="I174" s="126"/>
    </row>
    <row r="175" spans="2:9" hidden="1" x14ac:dyDescent="0.35">
      <c r="B175" s="101"/>
      <c r="C175" s="120"/>
      <c r="D175" s="91"/>
      <c r="E175" s="58"/>
      <c r="F175" s="123"/>
      <c r="G175" s="123">
        <f t="shared" si="6"/>
        <v>0</v>
      </c>
      <c r="H175" s="108" t="str">
        <f t="shared" si="7"/>
        <v/>
      </c>
      <c r="I175" s="126"/>
    </row>
    <row r="176" spans="2:9" hidden="1" x14ac:dyDescent="0.35">
      <c r="B176" s="101"/>
      <c r="C176" s="120"/>
      <c r="D176" s="91"/>
      <c r="E176" s="58"/>
      <c r="F176" s="123"/>
      <c r="G176" s="123">
        <f t="shared" si="6"/>
        <v>0</v>
      </c>
      <c r="H176" s="108" t="str">
        <f t="shared" si="7"/>
        <v/>
      </c>
      <c r="I176" s="126"/>
    </row>
    <row r="177" spans="2:9" hidden="1" x14ac:dyDescent="0.35">
      <c r="B177" s="101"/>
      <c r="C177" s="120"/>
      <c r="D177" s="91"/>
      <c r="E177" s="58"/>
      <c r="F177" s="123"/>
      <c r="G177" s="123">
        <f t="shared" si="6"/>
        <v>0</v>
      </c>
      <c r="H177" s="108" t="str">
        <f t="shared" si="7"/>
        <v/>
      </c>
      <c r="I177" s="126"/>
    </row>
    <row r="178" spans="2:9" hidden="1" x14ac:dyDescent="0.35">
      <c r="B178" s="101"/>
      <c r="C178" s="120"/>
      <c r="D178" s="91"/>
      <c r="E178" s="58"/>
      <c r="F178" s="123"/>
      <c r="G178" s="123">
        <f t="shared" si="6"/>
        <v>0</v>
      </c>
      <c r="H178" s="108" t="str">
        <f t="shared" si="7"/>
        <v/>
      </c>
      <c r="I178" s="126"/>
    </row>
    <row r="179" spans="2:9" hidden="1" x14ac:dyDescent="0.35">
      <c r="B179" s="101"/>
      <c r="C179" s="120"/>
      <c r="D179" s="91"/>
      <c r="E179" s="58"/>
      <c r="F179" s="123"/>
      <c r="G179" s="123">
        <f t="shared" si="6"/>
        <v>0</v>
      </c>
      <c r="H179" s="108" t="str">
        <f t="shared" si="7"/>
        <v/>
      </c>
      <c r="I179" s="126"/>
    </row>
    <row r="180" spans="2:9" hidden="1" x14ac:dyDescent="0.35">
      <c r="B180" s="101"/>
      <c r="C180" s="120"/>
      <c r="D180" s="91"/>
      <c r="E180" s="58"/>
      <c r="F180" s="123"/>
      <c r="G180" s="123">
        <f t="shared" si="6"/>
        <v>0</v>
      </c>
      <c r="H180" s="108" t="str">
        <f t="shared" si="7"/>
        <v/>
      </c>
      <c r="I180" s="126"/>
    </row>
    <row r="181" spans="2:9" hidden="1" x14ac:dyDescent="0.35">
      <c r="B181" s="101"/>
      <c r="C181" s="120"/>
      <c r="D181" s="91"/>
      <c r="E181" s="58"/>
      <c r="F181" s="123"/>
      <c r="G181" s="123">
        <f t="shared" si="6"/>
        <v>0</v>
      </c>
      <c r="H181" s="108" t="str">
        <f t="shared" si="7"/>
        <v/>
      </c>
      <c r="I181" s="126"/>
    </row>
    <row r="182" spans="2:9" hidden="1" x14ac:dyDescent="0.35">
      <c r="B182" s="101"/>
      <c r="C182" s="120"/>
      <c r="D182" s="91"/>
      <c r="E182" s="58"/>
      <c r="F182" s="123"/>
      <c r="G182" s="123">
        <f t="shared" si="6"/>
        <v>0</v>
      </c>
      <c r="H182" s="108" t="str">
        <f t="shared" si="7"/>
        <v/>
      </c>
      <c r="I182" s="126"/>
    </row>
    <row r="183" spans="2:9" hidden="1" x14ac:dyDescent="0.35">
      <c r="B183" s="101"/>
      <c r="C183" s="120"/>
      <c r="D183" s="91"/>
      <c r="E183" s="58"/>
      <c r="F183" s="123"/>
      <c r="G183" s="123">
        <f t="shared" si="6"/>
        <v>0</v>
      </c>
      <c r="H183" s="108" t="str">
        <f t="shared" si="7"/>
        <v/>
      </c>
      <c r="I183" s="126"/>
    </row>
    <row r="184" spans="2:9" hidden="1" x14ac:dyDescent="0.35">
      <c r="B184" s="101"/>
      <c r="C184" s="120"/>
      <c r="D184" s="91"/>
      <c r="E184" s="58"/>
      <c r="F184" s="123"/>
      <c r="G184" s="123">
        <f t="shared" si="6"/>
        <v>0</v>
      </c>
      <c r="H184" s="108" t="str">
        <f t="shared" si="7"/>
        <v/>
      </c>
      <c r="I184" s="126"/>
    </row>
    <row r="185" spans="2:9" hidden="1" x14ac:dyDescent="0.35">
      <c r="B185" s="101"/>
      <c r="C185" s="120"/>
      <c r="D185" s="91"/>
      <c r="E185" s="58"/>
      <c r="F185" s="123"/>
      <c r="G185" s="123">
        <f t="shared" si="6"/>
        <v>0</v>
      </c>
      <c r="H185" s="108" t="str">
        <f t="shared" si="7"/>
        <v/>
      </c>
      <c r="I185" s="126"/>
    </row>
    <row r="186" spans="2:9" hidden="1" x14ac:dyDescent="0.35">
      <c r="B186" s="101"/>
      <c r="C186" s="120"/>
      <c r="D186" s="91"/>
      <c r="E186" s="58"/>
      <c r="F186" s="123"/>
      <c r="G186" s="123">
        <f t="shared" si="6"/>
        <v>0</v>
      </c>
      <c r="H186" s="108" t="str">
        <f t="shared" si="7"/>
        <v/>
      </c>
      <c r="I186" s="126"/>
    </row>
    <row r="187" spans="2:9" hidden="1" x14ac:dyDescent="0.35">
      <c r="B187" s="101"/>
      <c r="C187" s="120"/>
      <c r="D187" s="91"/>
      <c r="E187" s="58"/>
      <c r="F187" s="123"/>
      <c r="G187" s="123">
        <f t="shared" si="6"/>
        <v>0</v>
      </c>
      <c r="H187" s="108" t="str">
        <f t="shared" si="7"/>
        <v/>
      </c>
      <c r="I187" s="126"/>
    </row>
    <row r="188" spans="2:9" ht="15" thickBot="1" x14ac:dyDescent="0.4">
      <c r="B188" s="102"/>
      <c r="C188" s="121"/>
      <c r="D188" s="103"/>
      <c r="E188" s="62"/>
      <c r="F188" s="124"/>
      <c r="G188" s="124">
        <f t="shared" si="6"/>
        <v>0</v>
      </c>
      <c r="H188" s="109" t="str">
        <f t="shared" si="7"/>
        <v/>
      </c>
      <c r="I188" s="127"/>
    </row>
  </sheetData>
  <mergeCells count="10">
    <mergeCell ref="B2:I2"/>
    <mergeCell ref="B3:I3"/>
    <mergeCell ref="B4:I4"/>
    <mergeCell ref="B5:I5"/>
    <mergeCell ref="B6:B7"/>
    <mergeCell ref="C6:C7"/>
    <mergeCell ref="D6:D7"/>
    <mergeCell ref="E6:F6"/>
    <mergeCell ref="H6:I6"/>
    <mergeCell ref="C40:D40"/>
  </mergeCells>
  <pageMargins left="0.7" right="0.7" top="0.75" bottom="0.75" header="0.3" footer="0.3"/>
  <pageSetup scale="63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tabColor rgb="FF92D050"/>
  </sheetPr>
  <dimension ref="A1:M202"/>
  <sheetViews>
    <sheetView topLeftCell="B1" zoomScaleNormal="100" workbookViewId="0">
      <selection activeCell="D29" sqref="D29"/>
    </sheetView>
  </sheetViews>
  <sheetFormatPr defaultColWidth="9.1796875" defaultRowHeight="14.5" x14ac:dyDescent="0.35"/>
  <cols>
    <col min="1" max="1" width="9.1796875" style="85"/>
    <col min="2" max="2" width="19" style="85" customWidth="1"/>
    <col min="3" max="3" width="28.08984375" style="85" customWidth="1"/>
    <col min="4" max="4" width="83.1796875" style="85" bestFit="1" customWidth="1"/>
    <col min="5" max="5" width="8.26953125" style="85" customWidth="1"/>
    <col min="6" max="6" width="11.81640625" style="85" customWidth="1"/>
    <col min="7" max="7" width="7" style="85" hidden="1" customWidth="1"/>
    <col min="8" max="8" width="12.7265625" style="85" customWidth="1"/>
    <col min="9" max="9" width="12" style="85" customWidth="1"/>
    <col min="10" max="10" width="9.1796875" style="85"/>
    <col min="11" max="11" width="35.54296875" style="85" hidden="1" customWidth="1"/>
    <col min="12" max="12" width="10.453125" style="85" hidden="1" customWidth="1"/>
    <col min="13" max="13" width="9.1796875" style="85" hidden="1" customWidth="1"/>
    <col min="14" max="16384" width="9.1796875" style="85"/>
  </cols>
  <sheetData>
    <row r="1" spans="1:13" ht="5.25" customHeight="1" thickBot="1" x14ac:dyDescent="0.4"/>
    <row r="2" spans="1:13" ht="15.5" x14ac:dyDescent="0.35">
      <c r="A2" s="98"/>
      <c r="B2" s="258" t="str">
        <f>CONCATENATE(Workbook!$C$15, "-", Workbook!$C$16)&amp;" - ES18"</f>
        <v>Prosper Indep School District-140475 - ES18</v>
      </c>
      <c r="C2" s="304"/>
      <c r="D2" s="304"/>
      <c r="E2" s="304"/>
      <c r="F2" s="304"/>
      <c r="G2" s="304"/>
      <c r="H2" s="304"/>
      <c r="I2" s="259"/>
      <c r="J2" s="98"/>
      <c r="K2" s="113" t="s">
        <v>62</v>
      </c>
      <c r="L2" s="115">
        <f>SUM($H$8:$H$202)</f>
        <v>0</v>
      </c>
      <c r="M2" s="114"/>
    </row>
    <row r="3" spans="1:13" x14ac:dyDescent="0.35">
      <c r="A3" s="99"/>
      <c r="B3" s="305" t="str">
        <f>IF(Workbook!$C$17="", "", Workbook!$C$17)</f>
        <v>605 E 7th St</v>
      </c>
      <c r="C3" s="306"/>
      <c r="D3" s="306"/>
      <c r="E3" s="306"/>
      <c r="F3" s="306"/>
      <c r="G3" s="306"/>
      <c r="H3" s="306"/>
      <c r="I3" s="307"/>
      <c r="J3" s="99"/>
      <c r="K3" s="110"/>
      <c r="L3" s="112"/>
      <c r="M3" s="111"/>
    </row>
    <row r="4" spans="1:13" x14ac:dyDescent="0.35">
      <c r="A4" s="99"/>
      <c r="B4" s="305" t="str">
        <f>Workbook!$C$21</f>
        <v>Prosper, TX 75078</v>
      </c>
      <c r="C4" s="306"/>
      <c r="D4" s="306"/>
      <c r="E4" s="306"/>
      <c r="F4" s="306"/>
      <c r="G4" s="306"/>
      <c r="H4" s="306"/>
      <c r="I4" s="307"/>
      <c r="J4" s="99"/>
      <c r="K4" s="116" t="str">
        <f>B2</f>
        <v>Prosper Indep School District-140475 - ES18</v>
      </c>
      <c r="L4" s="118">
        <f>SUM($H$8:$H$202)</f>
        <v>0</v>
      </c>
      <c r="M4" s="117"/>
    </row>
    <row r="5" spans="1:13" ht="25.5" customHeight="1" thickBot="1" x14ac:dyDescent="0.4">
      <c r="A5" s="98"/>
      <c r="B5" s="308" t="s">
        <v>23050</v>
      </c>
      <c r="C5" s="309"/>
      <c r="D5" s="309"/>
      <c r="E5" s="309"/>
      <c r="F5" s="309"/>
      <c r="G5" s="309"/>
      <c r="H5" s="309"/>
      <c r="I5" s="310"/>
      <c r="J5" s="86"/>
      <c r="K5" s="104"/>
      <c r="L5" s="105"/>
      <c r="M5" s="106"/>
    </row>
    <row r="6" spans="1:13" ht="15" thickBot="1" x14ac:dyDescent="0.4">
      <c r="A6" s="86"/>
      <c r="B6" s="316" t="s">
        <v>23061</v>
      </c>
      <c r="C6" s="318" t="s">
        <v>23062</v>
      </c>
      <c r="D6" s="311" t="s">
        <v>23051</v>
      </c>
      <c r="E6" s="313" t="s">
        <v>62</v>
      </c>
      <c r="F6" s="314"/>
      <c r="G6" s="149"/>
      <c r="H6" s="314">
        <f>SUM(H8:H202)</f>
        <v>0</v>
      </c>
      <c r="I6" s="315"/>
      <c r="J6" s="86"/>
    </row>
    <row r="7" spans="1:13" ht="15" thickBot="1" x14ac:dyDescent="0.4">
      <c r="A7" s="86"/>
      <c r="B7" s="317"/>
      <c r="C7" s="319"/>
      <c r="D7" s="312"/>
      <c r="E7" s="132" t="s">
        <v>55</v>
      </c>
      <c r="F7" s="132" t="s">
        <v>56</v>
      </c>
      <c r="G7" s="132"/>
      <c r="H7" s="132" t="s">
        <v>57</v>
      </c>
      <c r="I7" s="133" t="s">
        <v>58</v>
      </c>
      <c r="J7" s="86"/>
    </row>
    <row r="8" spans="1:13" x14ac:dyDescent="0.35">
      <c r="A8" s="86"/>
      <c r="B8" s="128"/>
      <c r="C8" s="95"/>
      <c r="D8" s="129"/>
      <c r="E8" s="130"/>
      <c r="F8" s="134"/>
      <c r="G8" s="134">
        <f>ROUNDUP(F8, 2)</f>
        <v>0</v>
      </c>
      <c r="H8" s="135" t="str">
        <f>IF(E8="", "", $E8*$G8)</f>
        <v/>
      </c>
      <c r="I8" s="131"/>
      <c r="J8" s="86"/>
    </row>
    <row r="9" spans="1:13" x14ac:dyDescent="0.35">
      <c r="A9" s="86"/>
      <c r="B9" s="100"/>
      <c r="C9" s="235" t="s">
        <v>29138</v>
      </c>
      <c r="D9" s="236"/>
      <c r="E9" s="234"/>
      <c r="F9" s="122"/>
      <c r="G9" s="122">
        <f t="shared" ref="G9:G27" si="0">ROUNDUP(F9, 2)</f>
        <v>0</v>
      </c>
      <c r="H9" s="107" t="str">
        <f t="shared" ref="H9:H27" si="1">IF(E9="", "", $E9*$G9)</f>
        <v/>
      </c>
      <c r="I9" s="125"/>
      <c r="J9" s="86"/>
    </row>
    <row r="10" spans="1:13" x14ac:dyDescent="0.35">
      <c r="A10" s="86"/>
      <c r="B10" s="100" t="s">
        <v>29102</v>
      </c>
      <c r="C10" s="324" t="s">
        <v>29103</v>
      </c>
      <c r="D10" s="244" t="s">
        <v>29104</v>
      </c>
      <c r="E10" s="237">
        <v>10</v>
      </c>
      <c r="F10" s="122"/>
      <c r="G10" s="122">
        <f t="shared" si="0"/>
        <v>0</v>
      </c>
      <c r="H10" s="107">
        <f t="shared" si="1"/>
        <v>0</v>
      </c>
      <c r="I10" s="125"/>
      <c r="J10" s="86"/>
    </row>
    <row r="11" spans="1:13" x14ac:dyDescent="0.35">
      <c r="A11" s="86"/>
      <c r="B11" s="100" t="s">
        <v>29102</v>
      </c>
      <c r="C11" s="240" t="s">
        <v>29105</v>
      </c>
      <c r="D11" s="244" t="s">
        <v>29106</v>
      </c>
      <c r="E11" s="237">
        <v>7</v>
      </c>
      <c r="F11" s="122"/>
      <c r="G11" s="122">
        <f t="shared" si="0"/>
        <v>0</v>
      </c>
      <c r="H11" s="107">
        <f t="shared" si="1"/>
        <v>0</v>
      </c>
      <c r="I11" s="125"/>
      <c r="J11" s="86"/>
    </row>
    <row r="12" spans="1:13" x14ac:dyDescent="0.35">
      <c r="A12" s="86"/>
      <c r="B12" s="100" t="s">
        <v>29102</v>
      </c>
      <c r="C12" s="240" t="s">
        <v>29107</v>
      </c>
      <c r="D12" s="244" t="s">
        <v>29108</v>
      </c>
      <c r="E12" s="237">
        <v>8</v>
      </c>
      <c r="F12" s="122"/>
      <c r="G12" s="122">
        <f t="shared" si="0"/>
        <v>0</v>
      </c>
      <c r="H12" s="107">
        <f t="shared" si="1"/>
        <v>0</v>
      </c>
      <c r="I12" s="125"/>
      <c r="J12" s="86"/>
    </row>
    <row r="13" spans="1:13" x14ac:dyDescent="0.35">
      <c r="A13" s="86"/>
      <c r="B13" s="100" t="s">
        <v>29102</v>
      </c>
      <c r="C13" s="240" t="s">
        <v>29109</v>
      </c>
      <c r="D13" s="244" t="s">
        <v>29110</v>
      </c>
      <c r="E13" s="237">
        <v>17</v>
      </c>
      <c r="F13" s="122"/>
      <c r="G13" s="122">
        <f t="shared" si="0"/>
        <v>0</v>
      </c>
      <c r="H13" s="107">
        <f t="shared" si="1"/>
        <v>0</v>
      </c>
      <c r="I13" s="125"/>
      <c r="J13" s="86"/>
    </row>
    <row r="14" spans="1:13" x14ac:dyDescent="0.35">
      <c r="A14" s="86"/>
      <c r="B14" s="333" t="s">
        <v>29102</v>
      </c>
      <c r="C14" s="240" t="s">
        <v>29111</v>
      </c>
      <c r="D14" s="244" t="s">
        <v>29112</v>
      </c>
      <c r="E14" s="237">
        <v>17</v>
      </c>
      <c r="F14" s="122"/>
      <c r="G14" s="122">
        <f t="shared" si="0"/>
        <v>0</v>
      </c>
      <c r="H14" s="107">
        <f t="shared" si="1"/>
        <v>0</v>
      </c>
      <c r="I14" s="125"/>
      <c r="J14" s="86"/>
    </row>
    <row r="15" spans="1:13" x14ac:dyDescent="0.35">
      <c r="A15" s="86"/>
      <c r="B15" s="333" t="s">
        <v>29102</v>
      </c>
      <c r="C15" s="336" t="s">
        <v>29113</v>
      </c>
      <c r="D15" s="336" t="s">
        <v>29114</v>
      </c>
      <c r="E15" s="245">
        <v>12</v>
      </c>
      <c r="F15" s="122"/>
      <c r="G15" s="122"/>
      <c r="H15" s="107">
        <f t="shared" ref="H15:H16" si="2">IF(E15="", "", $E15*$G15)</f>
        <v>0</v>
      </c>
      <c r="I15" s="125"/>
      <c r="J15" s="86"/>
    </row>
    <row r="16" spans="1:13" ht="15" thickBot="1" x14ac:dyDescent="0.4">
      <c r="A16" s="86"/>
      <c r="B16" s="333" t="s">
        <v>29102</v>
      </c>
      <c r="C16" s="336" t="s">
        <v>29115</v>
      </c>
      <c r="D16" s="336" t="s">
        <v>29116</v>
      </c>
      <c r="E16" s="245">
        <v>2</v>
      </c>
      <c r="F16" s="122"/>
      <c r="G16" s="122"/>
      <c r="H16" s="107">
        <f t="shared" si="2"/>
        <v>0</v>
      </c>
      <c r="I16" s="125"/>
      <c r="J16" s="86"/>
    </row>
    <row r="17" spans="1:10" ht="15" thickBot="1" x14ac:dyDescent="0.4">
      <c r="A17" s="86"/>
      <c r="B17" s="335"/>
      <c r="C17" s="332"/>
      <c r="D17" s="244"/>
      <c r="E17" s="245"/>
      <c r="F17" s="122"/>
      <c r="G17" s="122"/>
      <c r="H17" s="107"/>
      <c r="I17" s="125"/>
      <c r="J17" s="86"/>
    </row>
    <row r="18" spans="1:10" x14ac:dyDescent="0.35">
      <c r="A18" s="86"/>
      <c r="B18" s="334"/>
      <c r="C18" s="232" t="s">
        <v>29092</v>
      </c>
      <c r="D18" s="233"/>
      <c r="E18" s="234"/>
      <c r="F18" s="123"/>
      <c r="G18" s="123">
        <f t="shared" si="0"/>
        <v>0</v>
      </c>
      <c r="H18" s="108" t="str">
        <f t="shared" si="1"/>
        <v/>
      </c>
      <c r="I18" s="126"/>
      <c r="J18" s="86"/>
    </row>
    <row r="19" spans="1:10" x14ac:dyDescent="0.35">
      <c r="A19" s="86"/>
      <c r="B19" s="100" t="s">
        <v>29102</v>
      </c>
      <c r="C19" s="324" t="s">
        <v>29117</v>
      </c>
      <c r="D19" s="324" t="s">
        <v>29119</v>
      </c>
      <c r="E19" s="237">
        <v>67</v>
      </c>
      <c r="F19" s="123"/>
      <c r="G19" s="123">
        <f t="shared" si="0"/>
        <v>0</v>
      </c>
      <c r="H19" s="108">
        <f t="shared" si="1"/>
        <v>0</v>
      </c>
      <c r="I19" s="126"/>
      <c r="J19" s="86"/>
    </row>
    <row r="20" spans="1:10" x14ac:dyDescent="0.35">
      <c r="A20" s="86"/>
      <c r="B20" s="100" t="s">
        <v>29102</v>
      </c>
      <c r="C20" s="324" t="s">
        <v>29118</v>
      </c>
      <c r="D20" s="324" t="s">
        <v>29120</v>
      </c>
      <c r="E20" s="237">
        <v>80</v>
      </c>
      <c r="F20" s="123"/>
      <c r="G20" s="123">
        <f t="shared" si="0"/>
        <v>0</v>
      </c>
      <c r="H20" s="108">
        <f t="shared" si="1"/>
        <v>0</v>
      </c>
      <c r="I20" s="126"/>
      <c r="J20" s="86"/>
    </row>
    <row r="21" spans="1:10" x14ac:dyDescent="0.35">
      <c r="A21" s="86"/>
      <c r="B21" s="100" t="s">
        <v>29102</v>
      </c>
      <c r="C21" s="324" t="s">
        <v>29121</v>
      </c>
      <c r="D21" s="240" t="s">
        <v>29122</v>
      </c>
      <c r="E21" s="237">
        <v>13</v>
      </c>
      <c r="F21" s="123"/>
      <c r="G21" s="123">
        <f t="shared" si="0"/>
        <v>0</v>
      </c>
      <c r="H21" s="108">
        <f t="shared" si="1"/>
        <v>0</v>
      </c>
      <c r="I21" s="126"/>
      <c r="J21" s="86"/>
    </row>
    <row r="22" spans="1:10" x14ac:dyDescent="0.35">
      <c r="A22" s="86"/>
      <c r="B22" s="101"/>
      <c r="C22" s="232" t="s">
        <v>29093</v>
      </c>
      <c r="D22" s="233"/>
      <c r="E22" s="237"/>
      <c r="F22" s="123"/>
      <c r="G22" s="123">
        <f t="shared" si="0"/>
        <v>0</v>
      </c>
      <c r="H22" s="108" t="str">
        <f t="shared" si="1"/>
        <v/>
      </c>
      <c r="I22" s="126"/>
      <c r="J22" s="86"/>
    </row>
    <row r="23" spans="1:10" x14ac:dyDescent="0.35">
      <c r="A23" s="86"/>
      <c r="B23" s="325" t="s">
        <v>29123</v>
      </c>
      <c r="C23" s="327" t="s">
        <v>29124</v>
      </c>
      <c r="D23" s="327" t="s">
        <v>29128</v>
      </c>
      <c r="E23" s="237">
        <v>6</v>
      </c>
      <c r="F23" s="123"/>
      <c r="G23" s="123">
        <f t="shared" si="0"/>
        <v>0</v>
      </c>
      <c r="H23" s="108">
        <f t="shared" si="1"/>
        <v>0</v>
      </c>
      <c r="I23" s="126"/>
      <c r="J23" s="86"/>
    </row>
    <row r="24" spans="1:10" x14ac:dyDescent="0.35">
      <c r="A24" s="86"/>
      <c r="B24" s="325" t="s">
        <v>29123</v>
      </c>
      <c r="C24" s="327" t="s">
        <v>29125</v>
      </c>
      <c r="D24" s="327" t="s">
        <v>29129</v>
      </c>
      <c r="E24" s="237">
        <v>12</v>
      </c>
      <c r="F24" s="123"/>
      <c r="G24" s="123">
        <f t="shared" si="0"/>
        <v>0</v>
      </c>
      <c r="H24" s="108">
        <f t="shared" si="1"/>
        <v>0</v>
      </c>
      <c r="I24" s="126"/>
      <c r="J24" s="86"/>
    </row>
    <row r="25" spans="1:10" x14ac:dyDescent="0.35">
      <c r="A25" s="86"/>
      <c r="B25" s="326" t="s">
        <v>29123</v>
      </c>
      <c r="C25" s="328" t="s">
        <v>29126</v>
      </c>
      <c r="D25" s="328" t="s">
        <v>29130</v>
      </c>
      <c r="E25" s="237">
        <v>72</v>
      </c>
      <c r="F25" s="123"/>
      <c r="G25" s="123">
        <f t="shared" si="0"/>
        <v>0</v>
      </c>
      <c r="H25" s="108">
        <f t="shared" si="1"/>
        <v>0</v>
      </c>
      <c r="I25" s="126"/>
      <c r="J25" s="86"/>
    </row>
    <row r="26" spans="1:10" x14ac:dyDescent="0.35">
      <c r="A26" s="86"/>
      <c r="B26" s="325" t="s">
        <v>29123</v>
      </c>
      <c r="C26" s="327" t="s">
        <v>29127</v>
      </c>
      <c r="D26" s="327" t="s">
        <v>29131</v>
      </c>
      <c r="E26" s="237">
        <v>1</v>
      </c>
      <c r="F26" s="123"/>
      <c r="G26" s="123">
        <f t="shared" si="0"/>
        <v>0</v>
      </c>
      <c r="H26" s="108">
        <f t="shared" si="1"/>
        <v>0</v>
      </c>
      <c r="I26" s="126"/>
      <c r="J26" s="86"/>
    </row>
    <row r="27" spans="1:10" x14ac:dyDescent="0.35">
      <c r="A27" s="86"/>
      <c r="B27" s="101"/>
      <c r="C27" s="302"/>
      <c r="D27" s="303"/>
      <c r="E27" s="237"/>
      <c r="F27" s="123"/>
      <c r="G27" s="123">
        <f t="shared" si="0"/>
        <v>0</v>
      </c>
      <c r="H27" s="108" t="str">
        <f t="shared" si="1"/>
        <v/>
      </c>
      <c r="I27" s="126"/>
      <c r="J27" s="86"/>
    </row>
    <row r="28" spans="1:10" x14ac:dyDescent="0.35">
      <c r="A28" s="86"/>
      <c r="B28" s="101"/>
      <c r="C28" s="232" t="s">
        <v>29094</v>
      </c>
      <c r="D28" s="233"/>
      <c r="E28" s="237"/>
      <c r="F28" s="123"/>
      <c r="G28" s="123">
        <f t="shared" ref="G28:G88" si="3">ROUNDUP(F28, 2)</f>
        <v>0</v>
      </c>
      <c r="H28" s="108" t="str">
        <f t="shared" ref="H28:H88" si="4">IF(E28="", "", $E28*$G28)</f>
        <v/>
      </c>
      <c r="I28" s="126"/>
      <c r="J28" s="86"/>
    </row>
    <row r="29" spans="1:10" x14ac:dyDescent="0.35">
      <c r="A29" s="86"/>
      <c r="B29" s="101" t="s">
        <v>29097</v>
      </c>
      <c r="C29" s="328" t="s">
        <v>29132</v>
      </c>
      <c r="D29" s="329" t="s">
        <v>29133</v>
      </c>
      <c r="E29" s="330">
        <v>4</v>
      </c>
      <c r="F29" s="123"/>
      <c r="G29" s="123">
        <f t="shared" si="3"/>
        <v>0</v>
      </c>
      <c r="H29" s="108">
        <f t="shared" si="4"/>
        <v>0</v>
      </c>
      <c r="I29" s="126"/>
      <c r="J29" s="86"/>
    </row>
    <row r="30" spans="1:10" x14ac:dyDescent="0.35">
      <c r="A30" s="86"/>
      <c r="B30" s="101" t="s">
        <v>29097</v>
      </c>
      <c r="C30" s="324" t="s">
        <v>29134</v>
      </c>
      <c r="D30" s="324" t="s">
        <v>29135</v>
      </c>
      <c r="E30" s="331">
        <v>4</v>
      </c>
      <c r="F30" s="123"/>
      <c r="G30" s="123">
        <f t="shared" si="3"/>
        <v>0</v>
      </c>
      <c r="H30" s="108">
        <f t="shared" si="4"/>
        <v>0</v>
      </c>
      <c r="I30" s="126"/>
      <c r="J30" s="86"/>
    </row>
    <row r="31" spans="1:10" x14ac:dyDescent="0.35">
      <c r="A31" s="86"/>
      <c r="B31" s="101" t="s">
        <v>29097</v>
      </c>
      <c r="C31" s="324" t="s">
        <v>29095</v>
      </c>
      <c r="D31" s="324" t="s">
        <v>29136</v>
      </c>
      <c r="E31" s="331">
        <v>5</v>
      </c>
      <c r="F31" s="123"/>
      <c r="G31" s="123">
        <f t="shared" si="3"/>
        <v>0</v>
      </c>
      <c r="H31" s="108">
        <f t="shared" si="4"/>
        <v>0</v>
      </c>
      <c r="I31" s="126"/>
      <c r="J31" s="86"/>
    </row>
    <row r="32" spans="1:10" x14ac:dyDescent="0.35">
      <c r="A32" s="86"/>
      <c r="B32" s="101" t="s">
        <v>29097</v>
      </c>
      <c r="C32" s="324" t="s">
        <v>29096</v>
      </c>
      <c r="D32" s="324" t="s">
        <v>29137</v>
      </c>
      <c r="E32" s="331">
        <v>1</v>
      </c>
      <c r="F32" s="123"/>
      <c r="G32" s="123">
        <f t="shared" si="3"/>
        <v>0</v>
      </c>
      <c r="H32" s="108">
        <f t="shared" si="4"/>
        <v>0</v>
      </c>
      <c r="I32" s="126"/>
      <c r="J32" s="86"/>
    </row>
    <row r="33" spans="1:10" x14ac:dyDescent="0.35">
      <c r="A33" s="86"/>
      <c r="B33" s="101"/>
      <c r="C33" s="120"/>
      <c r="D33" s="228" t="s">
        <v>29077</v>
      </c>
      <c r="E33" s="231">
        <v>1</v>
      </c>
      <c r="F33" s="123"/>
      <c r="G33" s="123">
        <f t="shared" si="3"/>
        <v>0</v>
      </c>
      <c r="H33" s="108">
        <f t="shared" si="4"/>
        <v>0</v>
      </c>
      <c r="I33" s="126"/>
      <c r="J33" s="86"/>
    </row>
    <row r="34" spans="1:10" ht="15" thickBot="1" x14ac:dyDescent="0.4">
      <c r="A34" s="86"/>
      <c r="B34" s="101"/>
      <c r="C34" s="120"/>
      <c r="D34" s="230"/>
      <c r="E34" s="229"/>
      <c r="F34" s="123"/>
      <c r="G34" s="123">
        <f t="shared" si="3"/>
        <v>0</v>
      </c>
      <c r="H34" s="108" t="str">
        <f t="shared" si="4"/>
        <v/>
      </c>
      <c r="I34" s="126"/>
      <c r="J34" s="86"/>
    </row>
    <row r="35" spans="1:10" x14ac:dyDescent="0.35">
      <c r="A35" s="86"/>
      <c r="B35" s="101"/>
      <c r="C35" s="120"/>
      <c r="D35" s="225" t="s">
        <v>23105</v>
      </c>
      <c r="E35" s="130"/>
      <c r="F35" s="123"/>
      <c r="G35" s="123">
        <f t="shared" si="3"/>
        <v>0</v>
      </c>
      <c r="H35" s="108" t="str">
        <f t="shared" si="4"/>
        <v/>
      </c>
      <c r="I35" s="126"/>
      <c r="J35" s="86"/>
    </row>
    <row r="36" spans="1:10" x14ac:dyDescent="0.35">
      <c r="A36" s="86"/>
      <c r="B36" s="101"/>
      <c r="C36" s="120"/>
      <c r="D36" s="226" t="s">
        <v>23106</v>
      </c>
      <c r="E36" s="88"/>
      <c r="F36" s="123"/>
      <c r="G36" s="123">
        <f t="shared" si="3"/>
        <v>0</v>
      </c>
      <c r="H36" s="108" t="str">
        <f t="shared" si="4"/>
        <v/>
      </c>
      <c r="I36" s="126"/>
      <c r="J36" s="86"/>
    </row>
    <row r="37" spans="1:10" x14ac:dyDescent="0.35">
      <c r="A37" s="86"/>
      <c r="B37" s="101"/>
      <c r="C37" s="120"/>
      <c r="D37" s="226" t="s">
        <v>23107</v>
      </c>
      <c r="E37" s="88"/>
      <c r="F37" s="123"/>
      <c r="G37" s="123">
        <f t="shared" si="3"/>
        <v>0</v>
      </c>
      <c r="H37" s="108" t="str">
        <f t="shared" si="4"/>
        <v/>
      </c>
      <c r="I37" s="126"/>
      <c r="J37" s="86"/>
    </row>
    <row r="38" spans="1:10" ht="15" thickBot="1" x14ac:dyDescent="0.4">
      <c r="A38" s="86"/>
      <c r="B38" s="101"/>
      <c r="C38" s="120"/>
      <c r="D38" s="227" t="s">
        <v>23108</v>
      </c>
      <c r="E38" s="89"/>
      <c r="F38" s="123"/>
      <c r="G38" s="123">
        <f t="shared" si="3"/>
        <v>0</v>
      </c>
      <c r="H38" s="108" t="str">
        <f t="shared" si="4"/>
        <v/>
      </c>
      <c r="I38" s="126"/>
      <c r="J38" s="86"/>
    </row>
    <row r="39" spans="1:10" x14ac:dyDescent="0.35">
      <c r="A39" s="86"/>
      <c r="B39" s="101"/>
      <c r="C39" s="120"/>
      <c r="D39" s="91"/>
      <c r="E39" s="58"/>
      <c r="F39" s="123"/>
      <c r="G39" s="123">
        <f t="shared" si="3"/>
        <v>0</v>
      </c>
      <c r="H39" s="108" t="str">
        <f t="shared" si="4"/>
        <v/>
      </c>
      <c r="I39" s="126"/>
      <c r="J39" s="86"/>
    </row>
    <row r="40" spans="1:10" hidden="1" x14ac:dyDescent="0.35">
      <c r="A40" s="86"/>
      <c r="B40" s="101"/>
      <c r="C40" s="120"/>
      <c r="D40" s="91"/>
      <c r="E40" s="58"/>
      <c r="F40" s="123"/>
      <c r="G40" s="123">
        <f t="shared" si="3"/>
        <v>0</v>
      </c>
      <c r="H40" s="108" t="str">
        <f t="shared" si="4"/>
        <v/>
      </c>
      <c r="I40" s="126"/>
      <c r="J40" s="86"/>
    </row>
    <row r="41" spans="1:10" hidden="1" x14ac:dyDescent="0.35">
      <c r="A41" s="86"/>
      <c r="B41" s="101"/>
      <c r="C41" s="120"/>
      <c r="D41" s="91"/>
      <c r="E41" s="58"/>
      <c r="F41" s="123"/>
      <c r="G41" s="123">
        <f t="shared" si="3"/>
        <v>0</v>
      </c>
      <c r="H41" s="108" t="str">
        <f t="shared" si="4"/>
        <v/>
      </c>
      <c r="I41" s="126"/>
      <c r="J41" s="86"/>
    </row>
    <row r="42" spans="1:10" hidden="1" x14ac:dyDescent="0.35">
      <c r="A42" s="86"/>
      <c r="B42" s="101"/>
      <c r="C42" s="120"/>
      <c r="D42" s="91"/>
      <c r="E42" s="58"/>
      <c r="F42" s="123"/>
      <c r="G42" s="123">
        <f t="shared" si="3"/>
        <v>0</v>
      </c>
      <c r="H42" s="108" t="str">
        <f t="shared" si="4"/>
        <v/>
      </c>
      <c r="I42" s="126"/>
      <c r="J42" s="86"/>
    </row>
    <row r="43" spans="1:10" hidden="1" x14ac:dyDescent="0.35">
      <c r="A43" s="86"/>
      <c r="B43" s="101"/>
      <c r="C43" s="120"/>
      <c r="D43" s="91"/>
      <c r="E43" s="58"/>
      <c r="F43" s="123"/>
      <c r="G43" s="123">
        <f t="shared" si="3"/>
        <v>0</v>
      </c>
      <c r="H43" s="108" t="str">
        <f t="shared" si="4"/>
        <v/>
      </c>
      <c r="I43" s="126"/>
      <c r="J43" s="86"/>
    </row>
    <row r="44" spans="1:10" hidden="1" x14ac:dyDescent="0.35">
      <c r="A44" s="86"/>
      <c r="B44" s="101"/>
      <c r="C44" s="120"/>
      <c r="D44" s="91"/>
      <c r="E44" s="58"/>
      <c r="F44" s="123"/>
      <c r="G44" s="123">
        <f t="shared" si="3"/>
        <v>0</v>
      </c>
      <c r="H44" s="108" t="str">
        <f t="shared" si="4"/>
        <v/>
      </c>
      <c r="I44" s="126"/>
      <c r="J44" s="86"/>
    </row>
    <row r="45" spans="1:10" hidden="1" x14ac:dyDescent="0.35">
      <c r="A45" s="86"/>
      <c r="B45" s="101"/>
      <c r="C45" s="120"/>
      <c r="D45" s="91"/>
      <c r="E45" s="58"/>
      <c r="F45" s="123"/>
      <c r="G45" s="123">
        <f t="shared" si="3"/>
        <v>0</v>
      </c>
      <c r="H45" s="108" t="str">
        <f t="shared" si="4"/>
        <v/>
      </c>
      <c r="I45" s="126"/>
      <c r="J45" s="86"/>
    </row>
    <row r="46" spans="1:10" hidden="1" x14ac:dyDescent="0.35">
      <c r="A46" s="86"/>
      <c r="B46" s="101"/>
      <c r="C46" s="120"/>
      <c r="D46" s="91"/>
      <c r="E46" s="58"/>
      <c r="F46" s="123"/>
      <c r="G46" s="123">
        <f t="shared" si="3"/>
        <v>0</v>
      </c>
      <c r="H46" s="108" t="str">
        <f t="shared" si="4"/>
        <v/>
      </c>
      <c r="I46" s="126"/>
      <c r="J46" s="86"/>
    </row>
    <row r="47" spans="1:10" hidden="1" x14ac:dyDescent="0.35">
      <c r="A47" s="86"/>
      <c r="B47" s="101"/>
      <c r="C47" s="120"/>
      <c r="D47" s="91"/>
      <c r="E47" s="58"/>
      <c r="F47" s="123"/>
      <c r="G47" s="123">
        <f t="shared" si="3"/>
        <v>0</v>
      </c>
      <c r="H47" s="108" t="str">
        <f t="shared" si="4"/>
        <v/>
      </c>
      <c r="I47" s="126"/>
      <c r="J47" s="86"/>
    </row>
    <row r="48" spans="1:10" hidden="1" x14ac:dyDescent="0.35">
      <c r="A48" s="86"/>
      <c r="B48" s="101"/>
      <c r="C48" s="120"/>
      <c r="D48" s="91"/>
      <c r="E48" s="58"/>
      <c r="F48" s="123"/>
      <c r="G48" s="123">
        <f t="shared" si="3"/>
        <v>0</v>
      </c>
      <c r="H48" s="108" t="str">
        <f t="shared" si="4"/>
        <v/>
      </c>
      <c r="I48" s="126"/>
      <c r="J48" s="86"/>
    </row>
    <row r="49" spans="1:10" hidden="1" x14ac:dyDescent="0.35">
      <c r="A49" s="86"/>
      <c r="B49" s="101"/>
      <c r="C49" s="120"/>
      <c r="D49" s="91"/>
      <c r="E49" s="58"/>
      <c r="F49" s="123"/>
      <c r="G49" s="123">
        <f t="shared" si="3"/>
        <v>0</v>
      </c>
      <c r="H49" s="108" t="str">
        <f t="shared" si="4"/>
        <v/>
      </c>
      <c r="I49" s="126"/>
      <c r="J49" s="86"/>
    </row>
    <row r="50" spans="1:10" hidden="1" x14ac:dyDescent="0.35">
      <c r="A50" s="86"/>
      <c r="B50" s="101"/>
      <c r="C50" s="120"/>
      <c r="D50" s="91"/>
      <c r="E50" s="58"/>
      <c r="F50" s="123"/>
      <c r="G50" s="123">
        <f t="shared" si="3"/>
        <v>0</v>
      </c>
      <c r="H50" s="108" t="str">
        <f t="shared" si="4"/>
        <v/>
      </c>
      <c r="I50" s="126"/>
      <c r="J50" s="86"/>
    </row>
    <row r="51" spans="1:10" hidden="1" x14ac:dyDescent="0.35">
      <c r="A51" s="86"/>
      <c r="B51" s="101"/>
      <c r="C51" s="120"/>
      <c r="D51" s="91"/>
      <c r="E51" s="58"/>
      <c r="F51" s="123"/>
      <c r="G51" s="123">
        <f t="shared" si="3"/>
        <v>0</v>
      </c>
      <c r="H51" s="108" t="str">
        <f t="shared" si="4"/>
        <v/>
      </c>
      <c r="I51" s="126"/>
      <c r="J51" s="86"/>
    </row>
    <row r="52" spans="1:10" hidden="1" x14ac:dyDescent="0.35">
      <c r="A52" s="86"/>
      <c r="B52" s="101"/>
      <c r="C52" s="120"/>
      <c r="D52" s="91"/>
      <c r="E52" s="58"/>
      <c r="F52" s="123"/>
      <c r="G52" s="123">
        <f t="shared" si="3"/>
        <v>0</v>
      </c>
      <c r="H52" s="108" t="str">
        <f t="shared" si="4"/>
        <v/>
      </c>
      <c r="I52" s="126"/>
      <c r="J52" s="86"/>
    </row>
    <row r="53" spans="1:10" hidden="1" x14ac:dyDescent="0.35">
      <c r="A53" s="86"/>
      <c r="B53" s="100"/>
      <c r="C53" s="119"/>
      <c r="D53" s="87"/>
      <c r="E53" s="88"/>
      <c r="F53" s="122"/>
      <c r="G53" s="122">
        <f t="shared" si="3"/>
        <v>0</v>
      </c>
      <c r="H53" s="107" t="str">
        <f t="shared" si="4"/>
        <v/>
      </c>
      <c r="I53" s="125"/>
      <c r="J53" s="86"/>
    </row>
    <row r="54" spans="1:10" hidden="1" x14ac:dyDescent="0.35">
      <c r="A54" s="86"/>
      <c r="B54" s="100"/>
      <c r="C54" s="119"/>
      <c r="D54" s="87"/>
      <c r="E54" s="88"/>
      <c r="F54" s="122"/>
      <c r="G54" s="122">
        <f t="shared" si="3"/>
        <v>0</v>
      </c>
      <c r="H54" s="107" t="str">
        <f t="shared" si="4"/>
        <v/>
      </c>
      <c r="I54" s="125"/>
      <c r="J54" s="86"/>
    </row>
    <row r="55" spans="1:10" hidden="1" x14ac:dyDescent="0.35">
      <c r="A55" s="86"/>
      <c r="B55" s="100"/>
      <c r="C55" s="119"/>
      <c r="D55" s="87"/>
      <c r="E55" s="88"/>
      <c r="F55" s="122"/>
      <c r="G55" s="122">
        <f t="shared" si="3"/>
        <v>0</v>
      </c>
      <c r="H55" s="107" t="str">
        <f t="shared" si="4"/>
        <v/>
      </c>
      <c r="I55" s="125"/>
      <c r="J55" s="86"/>
    </row>
    <row r="56" spans="1:10" hidden="1" x14ac:dyDescent="0.35">
      <c r="A56" s="86"/>
      <c r="B56" s="100"/>
      <c r="C56" s="119"/>
      <c r="D56" s="87"/>
      <c r="E56" s="88"/>
      <c r="F56" s="122"/>
      <c r="G56" s="122">
        <f t="shared" si="3"/>
        <v>0</v>
      </c>
      <c r="H56" s="107" t="str">
        <f t="shared" si="4"/>
        <v/>
      </c>
      <c r="I56" s="125"/>
      <c r="J56" s="86"/>
    </row>
    <row r="57" spans="1:10" hidden="1" x14ac:dyDescent="0.35">
      <c r="A57" s="86"/>
      <c r="B57" s="100"/>
      <c r="C57" s="119"/>
      <c r="D57" s="87"/>
      <c r="E57" s="88"/>
      <c r="F57" s="122"/>
      <c r="G57" s="122">
        <f t="shared" si="3"/>
        <v>0</v>
      </c>
      <c r="H57" s="107" t="str">
        <f t="shared" si="4"/>
        <v/>
      </c>
      <c r="I57" s="125"/>
      <c r="J57" s="86"/>
    </row>
    <row r="58" spans="1:10" hidden="1" x14ac:dyDescent="0.35">
      <c r="A58" s="86"/>
      <c r="B58" s="100"/>
      <c r="C58" s="119"/>
      <c r="D58" s="87"/>
      <c r="E58" s="88"/>
      <c r="F58" s="122"/>
      <c r="G58" s="122">
        <f t="shared" si="3"/>
        <v>0</v>
      </c>
      <c r="H58" s="107" t="str">
        <f t="shared" si="4"/>
        <v/>
      </c>
      <c r="I58" s="125"/>
      <c r="J58" s="86"/>
    </row>
    <row r="59" spans="1:10" hidden="1" x14ac:dyDescent="0.35">
      <c r="A59" s="86"/>
      <c r="B59" s="100"/>
      <c r="C59" s="119"/>
      <c r="D59" s="87"/>
      <c r="E59" s="88"/>
      <c r="F59" s="122"/>
      <c r="G59" s="122">
        <f t="shared" si="3"/>
        <v>0</v>
      </c>
      <c r="H59" s="107" t="str">
        <f t="shared" si="4"/>
        <v/>
      </c>
      <c r="I59" s="125"/>
      <c r="J59" s="86"/>
    </row>
    <row r="60" spans="1:10" hidden="1" x14ac:dyDescent="0.35">
      <c r="A60" s="86"/>
      <c r="B60" s="100"/>
      <c r="C60" s="119"/>
      <c r="D60" s="87"/>
      <c r="E60" s="88"/>
      <c r="F60" s="122"/>
      <c r="G60" s="122">
        <f t="shared" si="3"/>
        <v>0</v>
      </c>
      <c r="H60" s="107" t="str">
        <f t="shared" si="4"/>
        <v/>
      </c>
      <c r="I60" s="125"/>
      <c r="J60" s="86"/>
    </row>
    <row r="61" spans="1:10" hidden="1" x14ac:dyDescent="0.35">
      <c r="A61" s="86"/>
      <c r="B61" s="100"/>
      <c r="C61" s="119"/>
      <c r="D61" s="87"/>
      <c r="E61" s="89"/>
      <c r="F61" s="122"/>
      <c r="G61" s="122">
        <f t="shared" si="3"/>
        <v>0</v>
      </c>
      <c r="H61" s="107" t="str">
        <f t="shared" si="4"/>
        <v/>
      </c>
      <c r="I61" s="125"/>
      <c r="J61" s="86"/>
    </row>
    <row r="62" spans="1:10" hidden="1" x14ac:dyDescent="0.35">
      <c r="A62" s="86"/>
      <c r="B62" s="100"/>
      <c r="C62" s="119"/>
      <c r="D62" s="90"/>
      <c r="E62" s="89"/>
      <c r="F62" s="122"/>
      <c r="G62" s="122">
        <f t="shared" si="3"/>
        <v>0</v>
      </c>
      <c r="H62" s="107" t="str">
        <f t="shared" si="4"/>
        <v/>
      </c>
      <c r="I62" s="125"/>
      <c r="J62" s="86"/>
    </row>
    <row r="63" spans="1:10" hidden="1" x14ac:dyDescent="0.35">
      <c r="A63" s="86"/>
      <c r="B63" s="100"/>
      <c r="C63" s="119"/>
      <c r="D63" s="87"/>
      <c r="E63" s="88"/>
      <c r="F63" s="122"/>
      <c r="G63" s="122">
        <f t="shared" si="3"/>
        <v>0</v>
      </c>
      <c r="H63" s="107" t="str">
        <f t="shared" si="4"/>
        <v/>
      </c>
      <c r="I63" s="125"/>
      <c r="J63" s="86"/>
    </row>
    <row r="64" spans="1:10" hidden="1" x14ac:dyDescent="0.35">
      <c r="A64" s="86"/>
      <c r="B64" s="100"/>
      <c r="C64" s="119"/>
      <c r="D64" s="87"/>
      <c r="E64" s="88"/>
      <c r="F64" s="122"/>
      <c r="G64" s="122">
        <f t="shared" si="3"/>
        <v>0</v>
      </c>
      <c r="H64" s="107" t="str">
        <f t="shared" si="4"/>
        <v/>
      </c>
      <c r="I64" s="125"/>
      <c r="J64" s="86"/>
    </row>
    <row r="65" spans="1:10" hidden="1" x14ac:dyDescent="0.35">
      <c r="A65" s="86"/>
      <c r="B65" s="100"/>
      <c r="C65" s="119"/>
      <c r="D65" s="87"/>
      <c r="E65" s="88"/>
      <c r="F65" s="122"/>
      <c r="G65" s="122">
        <f t="shared" si="3"/>
        <v>0</v>
      </c>
      <c r="H65" s="107" t="str">
        <f t="shared" si="4"/>
        <v/>
      </c>
      <c r="I65" s="125"/>
      <c r="J65" s="86"/>
    </row>
    <row r="66" spans="1:10" hidden="1" x14ac:dyDescent="0.35">
      <c r="A66" s="86"/>
      <c r="B66" s="101"/>
      <c r="C66" s="120"/>
      <c r="D66" s="92"/>
      <c r="E66" s="93"/>
      <c r="F66" s="122"/>
      <c r="G66" s="122">
        <f t="shared" si="3"/>
        <v>0</v>
      </c>
      <c r="H66" s="107" t="str">
        <f t="shared" si="4"/>
        <v/>
      </c>
      <c r="I66" s="125"/>
      <c r="J66" s="86"/>
    </row>
    <row r="67" spans="1:10" hidden="1" x14ac:dyDescent="0.35">
      <c r="A67" s="86"/>
      <c r="B67" s="101"/>
      <c r="C67" s="120"/>
      <c r="D67" s="92"/>
      <c r="E67" s="93"/>
      <c r="F67" s="122"/>
      <c r="G67" s="122">
        <f t="shared" si="3"/>
        <v>0</v>
      </c>
      <c r="H67" s="107" t="str">
        <f t="shared" si="4"/>
        <v/>
      </c>
      <c r="I67" s="125"/>
      <c r="J67" s="86"/>
    </row>
    <row r="68" spans="1:10" hidden="1" x14ac:dyDescent="0.35">
      <c r="A68" s="86"/>
      <c r="B68" s="101"/>
      <c r="C68" s="120"/>
      <c r="D68" s="91"/>
      <c r="E68" s="94"/>
      <c r="F68" s="122"/>
      <c r="G68" s="122">
        <f t="shared" si="3"/>
        <v>0</v>
      </c>
      <c r="H68" s="107" t="str">
        <f t="shared" si="4"/>
        <v/>
      </c>
      <c r="I68" s="125"/>
      <c r="J68" s="86"/>
    </row>
    <row r="69" spans="1:10" hidden="1" x14ac:dyDescent="0.35">
      <c r="A69" s="86"/>
      <c r="B69" s="101"/>
      <c r="C69" s="120"/>
      <c r="D69" s="95"/>
      <c r="E69" s="96"/>
      <c r="F69" s="122"/>
      <c r="G69" s="122">
        <f t="shared" si="3"/>
        <v>0</v>
      </c>
      <c r="H69" s="107" t="str">
        <f t="shared" si="4"/>
        <v/>
      </c>
      <c r="I69" s="125"/>
      <c r="J69" s="86"/>
    </row>
    <row r="70" spans="1:10" hidden="1" x14ac:dyDescent="0.35">
      <c r="A70" s="86"/>
      <c r="B70" s="101"/>
      <c r="C70" s="120"/>
      <c r="D70" s="91"/>
      <c r="E70" s="96"/>
      <c r="F70" s="122"/>
      <c r="G70" s="122">
        <f t="shared" si="3"/>
        <v>0</v>
      </c>
      <c r="H70" s="107" t="str">
        <f t="shared" si="4"/>
        <v/>
      </c>
      <c r="I70" s="125"/>
      <c r="J70" s="86"/>
    </row>
    <row r="71" spans="1:10" hidden="1" x14ac:dyDescent="0.35">
      <c r="A71" s="86"/>
      <c r="B71" s="101"/>
      <c r="C71" s="120"/>
      <c r="D71" s="91"/>
      <c r="E71" s="96"/>
      <c r="F71" s="122"/>
      <c r="G71" s="122">
        <f t="shared" si="3"/>
        <v>0</v>
      </c>
      <c r="H71" s="107" t="str">
        <f t="shared" si="4"/>
        <v/>
      </c>
      <c r="I71" s="125"/>
      <c r="J71" s="86"/>
    </row>
    <row r="72" spans="1:10" hidden="1" x14ac:dyDescent="0.35">
      <c r="A72" s="86"/>
      <c r="B72" s="101"/>
      <c r="C72" s="120"/>
      <c r="D72" s="91"/>
      <c r="E72" s="96"/>
      <c r="F72" s="122"/>
      <c r="G72" s="122">
        <f t="shared" si="3"/>
        <v>0</v>
      </c>
      <c r="H72" s="107" t="str">
        <f t="shared" si="4"/>
        <v/>
      </c>
      <c r="I72" s="125"/>
      <c r="J72" s="86"/>
    </row>
    <row r="73" spans="1:10" hidden="1" x14ac:dyDescent="0.35">
      <c r="A73" s="86"/>
      <c r="B73" s="101"/>
      <c r="C73" s="120"/>
      <c r="D73" s="91"/>
      <c r="E73" s="96"/>
      <c r="F73" s="122"/>
      <c r="G73" s="122">
        <f t="shared" si="3"/>
        <v>0</v>
      </c>
      <c r="H73" s="107" t="str">
        <f t="shared" si="4"/>
        <v/>
      </c>
      <c r="I73" s="125"/>
      <c r="J73" s="86"/>
    </row>
    <row r="74" spans="1:10" hidden="1" x14ac:dyDescent="0.35">
      <c r="A74" s="86"/>
      <c r="B74" s="101"/>
      <c r="C74" s="120"/>
      <c r="D74" s="91"/>
      <c r="E74" s="96"/>
      <c r="F74" s="122"/>
      <c r="G74" s="122">
        <f t="shared" si="3"/>
        <v>0</v>
      </c>
      <c r="H74" s="107" t="str">
        <f t="shared" si="4"/>
        <v/>
      </c>
      <c r="I74" s="125"/>
      <c r="J74" s="86"/>
    </row>
    <row r="75" spans="1:10" hidden="1" x14ac:dyDescent="0.35">
      <c r="A75" s="86"/>
      <c r="B75" s="101"/>
      <c r="C75" s="120"/>
      <c r="D75" s="91"/>
      <c r="E75" s="96"/>
      <c r="F75" s="122"/>
      <c r="G75" s="122">
        <f t="shared" si="3"/>
        <v>0</v>
      </c>
      <c r="H75" s="107" t="str">
        <f t="shared" si="4"/>
        <v/>
      </c>
      <c r="I75" s="125"/>
      <c r="J75" s="86"/>
    </row>
    <row r="76" spans="1:10" hidden="1" x14ac:dyDescent="0.35">
      <c r="A76" s="86"/>
      <c r="B76" s="101"/>
      <c r="C76" s="120"/>
      <c r="D76" s="91"/>
      <c r="E76" s="96"/>
      <c r="F76" s="122"/>
      <c r="G76" s="122">
        <f t="shared" si="3"/>
        <v>0</v>
      </c>
      <c r="H76" s="107" t="str">
        <f t="shared" si="4"/>
        <v/>
      </c>
      <c r="I76" s="125"/>
      <c r="J76" s="86"/>
    </row>
    <row r="77" spans="1:10" hidden="1" x14ac:dyDescent="0.35">
      <c r="A77" s="86"/>
      <c r="B77" s="101"/>
      <c r="C77" s="120"/>
      <c r="D77" s="91"/>
      <c r="E77" s="96"/>
      <c r="F77" s="122"/>
      <c r="G77" s="122">
        <f t="shared" si="3"/>
        <v>0</v>
      </c>
      <c r="H77" s="107" t="str">
        <f t="shared" si="4"/>
        <v/>
      </c>
      <c r="I77" s="125"/>
      <c r="J77" s="86"/>
    </row>
    <row r="78" spans="1:10" hidden="1" x14ac:dyDescent="0.35">
      <c r="A78" s="86"/>
      <c r="B78" s="101"/>
      <c r="C78" s="120"/>
      <c r="D78" s="91"/>
      <c r="E78" s="96"/>
      <c r="F78" s="122"/>
      <c r="G78" s="122">
        <f t="shared" si="3"/>
        <v>0</v>
      </c>
      <c r="H78" s="107" t="str">
        <f t="shared" si="4"/>
        <v/>
      </c>
      <c r="I78" s="125"/>
      <c r="J78" s="86"/>
    </row>
    <row r="79" spans="1:10" hidden="1" x14ac:dyDescent="0.35">
      <c r="A79" s="86"/>
      <c r="B79" s="101"/>
      <c r="C79" s="120"/>
      <c r="D79" s="91"/>
      <c r="E79" s="96"/>
      <c r="F79" s="122"/>
      <c r="G79" s="122">
        <f t="shared" si="3"/>
        <v>0</v>
      </c>
      <c r="H79" s="107" t="str">
        <f t="shared" si="4"/>
        <v/>
      </c>
      <c r="I79" s="125"/>
      <c r="J79" s="86"/>
    </row>
    <row r="80" spans="1:10" hidden="1" x14ac:dyDescent="0.35">
      <c r="A80" s="86"/>
      <c r="B80" s="101"/>
      <c r="C80" s="120"/>
      <c r="D80" s="91"/>
      <c r="E80" s="96"/>
      <c r="F80" s="122"/>
      <c r="G80" s="122">
        <f t="shared" si="3"/>
        <v>0</v>
      </c>
      <c r="H80" s="107" t="str">
        <f t="shared" si="4"/>
        <v/>
      </c>
      <c r="I80" s="125"/>
      <c r="J80" s="86"/>
    </row>
    <row r="81" spans="1:10" hidden="1" x14ac:dyDescent="0.35">
      <c r="A81" s="86"/>
      <c r="B81" s="101"/>
      <c r="C81" s="120"/>
      <c r="D81" s="91"/>
      <c r="E81" s="97"/>
      <c r="F81" s="123"/>
      <c r="G81" s="123">
        <f t="shared" si="3"/>
        <v>0</v>
      </c>
      <c r="H81" s="108" t="str">
        <f t="shared" si="4"/>
        <v/>
      </c>
      <c r="I81" s="126"/>
      <c r="J81" s="86"/>
    </row>
    <row r="82" spans="1:10" hidden="1" x14ac:dyDescent="0.35">
      <c r="A82" s="86"/>
      <c r="B82" s="101"/>
      <c r="C82" s="120"/>
      <c r="D82" s="91"/>
      <c r="E82" s="97"/>
      <c r="F82" s="123"/>
      <c r="G82" s="123">
        <f t="shared" si="3"/>
        <v>0</v>
      </c>
      <c r="H82" s="108" t="str">
        <f t="shared" si="4"/>
        <v/>
      </c>
      <c r="I82" s="126"/>
      <c r="J82" s="86"/>
    </row>
    <row r="83" spans="1:10" hidden="1" x14ac:dyDescent="0.35">
      <c r="A83" s="86"/>
      <c r="B83" s="101"/>
      <c r="C83" s="120"/>
      <c r="D83" s="91"/>
      <c r="E83" s="97"/>
      <c r="F83" s="123"/>
      <c r="G83" s="123">
        <f t="shared" si="3"/>
        <v>0</v>
      </c>
      <c r="H83" s="108" t="str">
        <f t="shared" si="4"/>
        <v/>
      </c>
      <c r="I83" s="126"/>
      <c r="J83" s="86"/>
    </row>
    <row r="84" spans="1:10" hidden="1" x14ac:dyDescent="0.35">
      <c r="A84" s="86"/>
      <c r="B84" s="101"/>
      <c r="C84" s="120"/>
      <c r="D84" s="91"/>
      <c r="E84" s="97"/>
      <c r="F84" s="123"/>
      <c r="G84" s="123">
        <f t="shared" si="3"/>
        <v>0</v>
      </c>
      <c r="H84" s="108" t="str">
        <f t="shared" si="4"/>
        <v/>
      </c>
      <c r="I84" s="126"/>
      <c r="J84" s="86"/>
    </row>
    <row r="85" spans="1:10" hidden="1" x14ac:dyDescent="0.35">
      <c r="A85" s="86"/>
      <c r="B85" s="101"/>
      <c r="C85" s="120"/>
      <c r="D85" s="91"/>
      <c r="E85" s="97"/>
      <c r="F85" s="123"/>
      <c r="G85" s="123">
        <f t="shared" si="3"/>
        <v>0</v>
      </c>
      <c r="H85" s="108" t="str">
        <f t="shared" si="4"/>
        <v/>
      </c>
      <c r="I85" s="126"/>
      <c r="J85" s="86"/>
    </row>
    <row r="86" spans="1:10" hidden="1" x14ac:dyDescent="0.35">
      <c r="A86" s="86"/>
      <c r="B86" s="101"/>
      <c r="C86" s="120"/>
      <c r="D86" s="91"/>
      <c r="E86" s="97"/>
      <c r="F86" s="123"/>
      <c r="G86" s="123">
        <f t="shared" si="3"/>
        <v>0</v>
      </c>
      <c r="H86" s="108" t="str">
        <f t="shared" si="4"/>
        <v/>
      </c>
      <c r="I86" s="126"/>
      <c r="J86" s="86"/>
    </row>
    <row r="87" spans="1:10" hidden="1" x14ac:dyDescent="0.35">
      <c r="A87" s="86"/>
      <c r="B87" s="101"/>
      <c r="C87" s="120"/>
      <c r="D87" s="91"/>
      <c r="E87" s="97"/>
      <c r="F87" s="123"/>
      <c r="G87" s="123">
        <f t="shared" si="3"/>
        <v>0</v>
      </c>
      <c r="H87" s="108" t="str">
        <f t="shared" si="4"/>
        <v/>
      </c>
      <c r="I87" s="126"/>
      <c r="J87" s="86"/>
    </row>
    <row r="88" spans="1:10" hidden="1" x14ac:dyDescent="0.35">
      <c r="A88" s="86"/>
      <c r="B88" s="101"/>
      <c r="C88" s="120"/>
      <c r="D88" s="91"/>
      <c r="E88" s="97"/>
      <c r="F88" s="123"/>
      <c r="G88" s="123">
        <f t="shared" si="3"/>
        <v>0</v>
      </c>
      <c r="H88" s="108" t="str">
        <f t="shared" si="4"/>
        <v/>
      </c>
      <c r="I88" s="126"/>
      <c r="J88" s="86"/>
    </row>
    <row r="89" spans="1:10" hidden="1" x14ac:dyDescent="0.35">
      <c r="A89" s="86"/>
      <c r="B89" s="101"/>
      <c r="C89" s="120"/>
      <c r="D89" s="91"/>
      <c r="E89" s="97"/>
      <c r="F89" s="123"/>
      <c r="G89" s="123">
        <f t="shared" ref="G89:G152" si="5">ROUNDUP(F89, 2)</f>
        <v>0</v>
      </c>
      <c r="H89" s="108" t="str">
        <f t="shared" ref="H89:H152" si="6">IF(E89="", "", $E89*$G89)</f>
        <v/>
      </c>
      <c r="I89" s="126"/>
      <c r="J89" s="86"/>
    </row>
    <row r="90" spans="1:10" hidden="1" x14ac:dyDescent="0.35">
      <c r="A90" s="86"/>
      <c r="B90" s="101"/>
      <c r="C90" s="120"/>
      <c r="D90" s="91"/>
      <c r="E90" s="97"/>
      <c r="F90" s="123"/>
      <c r="G90" s="123">
        <f t="shared" si="5"/>
        <v>0</v>
      </c>
      <c r="H90" s="108" t="str">
        <f t="shared" si="6"/>
        <v/>
      </c>
      <c r="I90" s="126"/>
      <c r="J90" s="86"/>
    </row>
    <row r="91" spans="1:10" hidden="1" x14ac:dyDescent="0.35">
      <c r="A91" s="86"/>
      <c r="B91" s="101"/>
      <c r="C91" s="120"/>
      <c r="D91" s="91"/>
      <c r="E91" s="97"/>
      <c r="F91" s="123"/>
      <c r="G91" s="123">
        <f t="shared" si="5"/>
        <v>0</v>
      </c>
      <c r="H91" s="108" t="str">
        <f t="shared" si="6"/>
        <v/>
      </c>
      <c r="I91" s="126"/>
      <c r="J91" s="86"/>
    </row>
    <row r="92" spans="1:10" hidden="1" x14ac:dyDescent="0.35">
      <c r="A92" s="86"/>
      <c r="B92" s="101"/>
      <c r="C92" s="120"/>
      <c r="D92" s="91"/>
      <c r="E92" s="97"/>
      <c r="F92" s="123"/>
      <c r="G92" s="123">
        <f t="shared" si="5"/>
        <v>0</v>
      </c>
      <c r="H92" s="108" t="str">
        <f t="shared" si="6"/>
        <v/>
      </c>
      <c r="I92" s="126"/>
      <c r="J92" s="86"/>
    </row>
    <row r="93" spans="1:10" hidden="1" x14ac:dyDescent="0.35">
      <c r="A93" s="86"/>
      <c r="B93" s="101"/>
      <c r="C93" s="120"/>
      <c r="D93" s="91"/>
      <c r="E93" s="97"/>
      <c r="F93" s="123"/>
      <c r="G93" s="123">
        <f t="shared" si="5"/>
        <v>0</v>
      </c>
      <c r="H93" s="108" t="str">
        <f t="shared" si="6"/>
        <v/>
      </c>
      <c r="I93" s="126"/>
      <c r="J93" s="86"/>
    </row>
    <row r="94" spans="1:10" hidden="1" x14ac:dyDescent="0.35">
      <c r="A94" s="86"/>
      <c r="B94" s="101"/>
      <c r="C94" s="120"/>
      <c r="D94" s="91"/>
      <c r="E94" s="97"/>
      <c r="F94" s="123"/>
      <c r="G94" s="123">
        <f t="shared" si="5"/>
        <v>0</v>
      </c>
      <c r="H94" s="108" t="str">
        <f t="shared" si="6"/>
        <v/>
      </c>
      <c r="I94" s="126"/>
      <c r="J94" s="86"/>
    </row>
    <row r="95" spans="1:10" hidden="1" x14ac:dyDescent="0.35">
      <c r="A95" s="86"/>
      <c r="B95" s="101"/>
      <c r="C95" s="120"/>
      <c r="D95" s="91"/>
      <c r="E95" s="97"/>
      <c r="F95" s="123"/>
      <c r="G95" s="123">
        <f t="shared" si="5"/>
        <v>0</v>
      </c>
      <c r="H95" s="108" t="str">
        <f t="shared" si="6"/>
        <v/>
      </c>
      <c r="I95" s="126"/>
      <c r="J95" s="86"/>
    </row>
    <row r="96" spans="1:10" hidden="1" x14ac:dyDescent="0.35">
      <c r="A96" s="86"/>
      <c r="B96" s="101"/>
      <c r="C96" s="120"/>
      <c r="D96" s="91"/>
      <c r="E96" s="97"/>
      <c r="F96" s="123"/>
      <c r="G96" s="123">
        <f t="shared" si="5"/>
        <v>0</v>
      </c>
      <c r="H96" s="108" t="str">
        <f t="shared" si="6"/>
        <v/>
      </c>
      <c r="I96" s="126"/>
      <c r="J96" s="86"/>
    </row>
    <row r="97" spans="1:10" hidden="1" x14ac:dyDescent="0.35">
      <c r="A97" s="86"/>
      <c r="B97" s="101"/>
      <c r="C97" s="120"/>
      <c r="D97" s="91"/>
      <c r="E97" s="97"/>
      <c r="F97" s="123"/>
      <c r="G97" s="123">
        <f t="shared" si="5"/>
        <v>0</v>
      </c>
      <c r="H97" s="108" t="str">
        <f t="shared" si="6"/>
        <v/>
      </c>
      <c r="I97" s="126"/>
      <c r="J97" s="86"/>
    </row>
    <row r="98" spans="1:10" hidden="1" x14ac:dyDescent="0.35">
      <c r="A98" s="86"/>
      <c r="B98" s="101"/>
      <c r="C98" s="120"/>
      <c r="D98" s="91"/>
      <c r="E98" s="97"/>
      <c r="F98" s="123"/>
      <c r="G98" s="123">
        <f t="shared" si="5"/>
        <v>0</v>
      </c>
      <c r="H98" s="108" t="str">
        <f t="shared" si="6"/>
        <v/>
      </c>
      <c r="I98" s="126"/>
      <c r="J98" s="86"/>
    </row>
    <row r="99" spans="1:10" hidden="1" x14ac:dyDescent="0.35">
      <c r="A99" s="86"/>
      <c r="B99" s="101"/>
      <c r="C99" s="120"/>
      <c r="D99" s="91"/>
      <c r="E99" s="97"/>
      <c r="F99" s="123"/>
      <c r="G99" s="123">
        <f t="shared" si="5"/>
        <v>0</v>
      </c>
      <c r="H99" s="108" t="str">
        <f t="shared" si="6"/>
        <v/>
      </c>
      <c r="I99" s="126"/>
      <c r="J99" s="86"/>
    </row>
    <row r="100" spans="1:10" hidden="1" x14ac:dyDescent="0.35">
      <c r="A100" s="86"/>
      <c r="B100" s="101"/>
      <c r="C100" s="120"/>
      <c r="D100" s="91"/>
      <c r="E100" s="97"/>
      <c r="F100" s="123"/>
      <c r="G100" s="123">
        <f t="shared" si="5"/>
        <v>0</v>
      </c>
      <c r="H100" s="108" t="str">
        <f t="shared" si="6"/>
        <v/>
      </c>
      <c r="I100" s="126"/>
      <c r="J100" s="86"/>
    </row>
    <row r="101" spans="1:10" hidden="1" x14ac:dyDescent="0.35">
      <c r="A101" s="86"/>
      <c r="B101" s="101"/>
      <c r="C101" s="120"/>
      <c r="D101" s="91"/>
      <c r="E101" s="97"/>
      <c r="F101" s="123"/>
      <c r="G101" s="123">
        <f t="shared" si="5"/>
        <v>0</v>
      </c>
      <c r="H101" s="108" t="str">
        <f t="shared" si="6"/>
        <v/>
      </c>
      <c r="I101" s="126"/>
      <c r="J101" s="86"/>
    </row>
    <row r="102" spans="1:10" hidden="1" x14ac:dyDescent="0.35">
      <c r="A102" s="86"/>
      <c r="B102" s="101"/>
      <c r="C102" s="120"/>
      <c r="D102" s="91"/>
      <c r="E102" s="97"/>
      <c r="F102" s="123"/>
      <c r="G102" s="123">
        <f t="shared" si="5"/>
        <v>0</v>
      </c>
      <c r="H102" s="108" t="str">
        <f t="shared" si="6"/>
        <v/>
      </c>
      <c r="I102" s="126"/>
      <c r="J102" s="86"/>
    </row>
    <row r="103" spans="1:10" hidden="1" x14ac:dyDescent="0.35">
      <c r="A103" s="86"/>
      <c r="B103" s="101"/>
      <c r="C103" s="120"/>
      <c r="D103" s="91"/>
      <c r="E103" s="97"/>
      <c r="F103" s="123"/>
      <c r="G103" s="123">
        <f t="shared" si="5"/>
        <v>0</v>
      </c>
      <c r="H103" s="108" t="str">
        <f t="shared" si="6"/>
        <v/>
      </c>
      <c r="I103" s="126"/>
      <c r="J103" s="86"/>
    </row>
    <row r="104" spans="1:10" hidden="1" x14ac:dyDescent="0.35">
      <c r="A104" s="86"/>
      <c r="B104" s="101"/>
      <c r="C104" s="120"/>
      <c r="D104" s="91"/>
      <c r="E104" s="97"/>
      <c r="F104" s="123"/>
      <c r="G104" s="123">
        <f t="shared" si="5"/>
        <v>0</v>
      </c>
      <c r="H104" s="108" t="str">
        <f t="shared" si="6"/>
        <v/>
      </c>
      <c r="I104" s="126"/>
      <c r="J104" s="86"/>
    </row>
    <row r="105" spans="1:10" hidden="1" x14ac:dyDescent="0.35">
      <c r="A105" s="86"/>
      <c r="B105" s="101"/>
      <c r="C105" s="120"/>
      <c r="D105" s="91"/>
      <c r="E105" s="97"/>
      <c r="F105" s="123"/>
      <c r="G105" s="123">
        <f t="shared" si="5"/>
        <v>0</v>
      </c>
      <c r="H105" s="108" t="str">
        <f t="shared" si="6"/>
        <v/>
      </c>
      <c r="I105" s="126"/>
      <c r="J105" s="86"/>
    </row>
    <row r="106" spans="1:10" hidden="1" x14ac:dyDescent="0.35">
      <c r="A106" s="86"/>
      <c r="B106" s="101"/>
      <c r="C106" s="120"/>
      <c r="D106" s="91"/>
      <c r="E106" s="97"/>
      <c r="F106" s="123"/>
      <c r="G106" s="123">
        <f t="shared" si="5"/>
        <v>0</v>
      </c>
      <c r="H106" s="108" t="str">
        <f t="shared" si="6"/>
        <v/>
      </c>
      <c r="I106" s="126"/>
      <c r="J106" s="86"/>
    </row>
    <row r="107" spans="1:10" hidden="1" x14ac:dyDescent="0.35">
      <c r="A107" s="86"/>
      <c r="B107" s="101"/>
      <c r="C107" s="120"/>
      <c r="D107" s="91"/>
      <c r="E107" s="97"/>
      <c r="F107" s="123"/>
      <c r="G107" s="123">
        <f t="shared" si="5"/>
        <v>0</v>
      </c>
      <c r="H107" s="108" t="str">
        <f t="shared" si="6"/>
        <v/>
      </c>
      <c r="I107" s="126"/>
      <c r="J107" s="86"/>
    </row>
    <row r="108" spans="1:10" hidden="1" x14ac:dyDescent="0.35">
      <c r="A108" s="86"/>
      <c r="B108" s="101"/>
      <c r="C108" s="120"/>
      <c r="D108" s="91"/>
      <c r="E108" s="97"/>
      <c r="F108" s="123"/>
      <c r="G108" s="123">
        <f t="shared" si="5"/>
        <v>0</v>
      </c>
      <c r="H108" s="108" t="str">
        <f t="shared" si="6"/>
        <v/>
      </c>
      <c r="I108" s="126"/>
      <c r="J108" s="86"/>
    </row>
    <row r="109" spans="1:10" hidden="1" x14ac:dyDescent="0.35">
      <c r="A109" s="86"/>
      <c r="B109" s="101"/>
      <c r="C109" s="120"/>
      <c r="D109" s="91"/>
      <c r="E109" s="97"/>
      <c r="F109" s="123"/>
      <c r="G109" s="123">
        <f t="shared" si="5"/>
        <v>0</v>
      </c>
      <c r="H109" s="108" t="str">
        <f t="shared" si="6"/>
        <v/>
      </c>
      <c r="I109" s="126"/>
      <c r="J109" s="86"/>
    </row>
    <row r="110" spans="1:10" hidden="1" x14ac:dyDescent="0.35">
      <c r="A110" s="86"/>
      <c r="B110" s="101"/>
      <c r="C110" s="120"/>
      <c r="D110" s="91"/>
      <c r="E110" s="97"/>
      <c r="F110" s="123"/>
      <c r="G110" s="123">
        <f t="shared" si="5"/>
        <v>0</v>
      </c>
      <c r="H110" s="108" t="str">
        <f t="shared" si="6"/>
        <v/>
      </c>
      <c r="I110" s="126"/>
      <c r="J110" s="86"/>
    </row>
    <row r="111" spans="1:10" hidden="1" x14ac:dyDescent="0.35">
      <c r="A111" s="86"/>
      <c r="B111" s="101"/>
      <c r="C111" s="120"/>
      <c r="D111" s="91"/>
      <c r="E111" s="97"/>
      <c r="F111" s="123"/>
      <c r="G111" s="123">
        <f t="shared" si="5"/>
        <v>0</v>
      </c>
      <c r="H111" s="108" t="str">
        <f t="shared" si="6"/>
        <v/>
      </c>
      <c r="I111" s="126"/>
      <c r="J111" s="86"/>
    </row>
    <row r="112" spans="1:10" hidden="1" x14ac:dyDescent="0.35">
      <c r="A112" s="86"/>
      <c r="B112" s="101"/>
      <c r="C112" s="120"/>
      <c r="D112" s="91"/>
      <c r="E112" s="97"/>
      <c r="F112" s="123"/>
      <c r="G112" s="123">
        <f t="shared" si="5"/>
        <v>0</v>
      </c>
      <c r="H112" s="108" t="str">
        <f t="shared" si="6"/>
        <v/>
      </c>
      <c r="I112" s="126"/>
      <c r="J112" s="86"/>
    </row>
    <row r="113" spans="1:10" hidden="1" x14ac:dyDescent="0.35">
      <c r="A113" s="86"/>
      <c r="B113" s="101"/>
      <c r="C113" s="120"/>
      <c r="D113" s="91"/>
      <c r="E113" s="97"/>
      <c r="F113" s="123"/>
      <c r="G113" s="123">
        <f t="shared" si="5"/>
        <v>0</v>
      </c>
      <c r="H113" s="108" t="str">
        <f t="shared" si="6"/>
        <v/>
      </c>
      <c r="I113" s="126"/>
      <c r="J113" s="86"/>
    </row>
    <row r="114" spans="1:10" hidden="1" x14ac:dyDescent="0.35">
      <c r="A114" s="86"/>
      <c r="B114" s="101"/>
      <c r="C114" s="120"/>
      <c r="D114" s="91"/>
      <c r="E114" s="97"/>
      <c r="F114" s="123"/>
      <c r="G114" s="123">
        <f t="shared" si="5"/>
        <v>0</v>
      </c>
      <c r="H114" s="108" t="str">
        <f t="shared" si="6"/>
        <v/>
      </c>
      <c r="I114" s="126"/>
      <c r="J114" s="86"/>
    </row>
    <row r="115" spans="1:10" hidden="1" x14ac:dyDescent="0.35">
      <c r="A115" s="86"/>
      <c r="B115" s="101"/>
      <c r="C115" s="120"/>
      <c r="D115" s="91"/>
      <c r="E115" s="97"/>
      <c r="F115" s="123"/>
      <c r="G115" s="123">
        <f t="shared" si="5"/>
        <v>0</v>
      </c>
      <c r="H115" s="108" t="str">
        <f t="shared" si="6"/>
        <v/>
      </c>
      <c r="I115" s="126"/>
      <c r="J115" s="86"/>
    </row>
    <row r="116" spans="1:10" hidden="1" x14ac:dyDescent="0.35">
      <c r="A116" s="86"/>
      <c r="B116" s="101"/>
      <c r="C116" s="120"/>
      <c r="D116" s="91"/>
      <c r="E116" s="97"/>
      <c r="F116" s="123"/>
      <c r="G116" s="123">
        <f t="shared" si="5"/>
        <v>0</v>
      </c>
      <c r="H116" s="108" t="str">
        <f t="shared" si="6"/>
        <v/>
      </c>
      <c r="I116" s="126"/>
      <c r="J116" s="86"/>
    </row>
    <row r="117" spans="1:10" hidden="1" x14ac:dyDescent="0.35">
      <c r="A117" s="86"/>
      <c r="B117" s="101"/>
      <c r="C117" s="120"/>
      <c r="D117" s="91"/>
      <c r="E117" s="97"/>
      <c r="F117" s="123"/>
      <c r="G117" s="123">
        <f t="shared" si="5"/>
        <v>0</v>
      </c>
      <c r="H117" s="108" t="str">
        <f t="shared" si="6"/>
        <v/>
      </c>
      <c r="I117" s="126"/>
      <c r="J117" s="86"/>
    </row>
    <row r="118" spans="1:10" hidden="1" x14ac:dyDescent="0.35">
      <c r="A118" s="86"/>
      <c r="B118" s="101"/>
      <c r="C118" s="120"/>
      <c r="D118" s="91"/>
      <c r="E118" s="97"/>
      <c r="F118" s="123"/>
      <c r="G118" s="123">
        <f t="shared" si="5"/>
        <v>0</v>
      </c>
      <c r="H118" s="108" t="str">
        <f t="shared" si="6"/>
        <v/>
      </c>
      <c r="I118" s="126"/>
      <c r="J118" s="86"/>
    </row>
    <row r="119" spans="1:10" hidden="1" x14ac:dyDescent="0.35">
      <c r="A119" s="86"/>
      <c r="B119" s="101"/>
      <c r="C119" s="120"/>
      <c r="D119" s="91"/>
      <c r="E119" s="97"/>
      <c r="F119" s="123"/>
      <c r="G119" s="123">
        <f t="shared" si="5"/>
        <v>0</v>
      </c>
      <c r="H119" s="108" t="str">
        <f t="shared" si="6"/>
        <v/>
      </c>
      <c r="I119" s="126"/>
      <c r="J119" s="86"/>
    </row>
    <row r="120" spans="1:10" hidden="1" x14ac:dyDescent="0.35">
      <c r="A120" s="86"/>
      <c r="B120" s="101"/>
      <c r="C120" s="120"/>
      <c r="D120" s="91"/>
      <c r="E120" s="58"/>
      <c r="F120" s="123"/>
      <c r="G120" s="123">
        <f t="shared" si="5"/>
        <v>0</v>
      </c>
      <c r="H120" s="108" t="str">
        <f t="shared" si="6"/>
        <v/>
      </c>
      <c r="I120" s="126"/>
      <c r="J120" s="86"/>
    </row>
    <row r="121" spans="1:10" hidden="1" x14ac:dyDescent="0.35">
      <c r="A121" s="86"/>
      <c r="B121" s="101"/>
      <c r="C121" s="120"/>
      <c r="D121" s="91"/>
      <c r="E121" s="58"/>
      <c r="F121" s="123"/>
      <c r="G121" s="123">
        <f t="shared" si="5"/>
        <v>0</v>
      </c>
      <c r="H121" s="108" t="str">
        <f t="shared" si="6"/>
        <v/>
      </c>
      <c r="I121" s="126"/>
      <c r="J121" s="86"/>
    </row>
    <row r="122" spans="1:10" hidden="1" x14ac:dyDescent="0.35">
      <c r="A122" s="86"/>
      <c r="B122" s="101"/>
      <c r="C122" s="120"/>
      <c r="D122" s="91"/>
      <c r="E122" s="58"/>
      <c r="F122" s="123"/>
      <c r="G122" s="123">
        <f t="shared" si="5"/>
        <v>0</v>
      </c>
      <c r="H122" s="108" t="str">
        <f t="shared" si="6"/>
        <v/>
      </c>
      <c r="I122" s="126"/>
      <c r="J122" s="86"/>
    </row>
    <row r="123" spans="1:10" hidden="1" x14ac:dyDescent="0.35">
      <c r="A123" s="86"/>
      <c r="B123" s="101"/>
      <c r="C123" s="120"/>
      <c r="D123" s="91"/>
      <c r="E123" s="58"/>
      <c r="F123" s="123"/>
      <c r="G123" s="123">
        <f t="shared" si="5"/>
        <v>0</v>
      </c>
      <c r="H123" s="108" t="str">
        <f t="shared" si="6"/>
        <v/>
      </c>
      <c r="I123" s="126"/>
      <c r="J123" s="86"/>
    </row>
    <row r="124" spans="1:10" hidden="1" x14ac:dyDescent="0.35">
      <c r="A124" s="86"/>
      <c r="B124" s="101"/>
      <c r="C124" s="120"/>
      <c r="D124" s="91"/>
      <c r="E124" s="58"/>
      <c r="F124" s="123"/>
      <c r="G124" s="123">
        <f t="shared" si="5"/>
        <v>0</v>
      </c>
      <c r="H124" s="108" t="str">
        <f t="shared" si="6"/>
        <v/>
      </c>
      <c r="I124" s="126"/>
      <c r="J124" s="86"/>
    </row>
    <row r="125" spans="1:10" hidden="1" x14ac:dyDescent="0.35">
      <c r="A125" s="86"/>
      <c r="B125" s="101"/>
      <c r="C125" s="120"/>
      <c r="D125" s="91"/>
      <c r="E125" s="58"/>
      <c r="F125" s="123"/>
      <c r="G125" s="123">
        <f t="shared" si="5"/>
        <v>0</v>
      </c>
      <c r="H125" s="108" t="str">
        <f t="shared" si="6"/>
        <v/>
      </c>
      <c r="I125" s="126"/>
      <c r="J125" s="86"/>
    </row>
    <row r="126" spans="1:10" hidden="1" x14ac:dyDescent="0.35">
      <c r="A126" s="86"/>
      <c r="B126" s="101"/>
      <c r="C126" s="120"/>
      <c r="D126" s="91"/>
      <c r="E126" s="58"/>
      <c r="F126" s="123"/>
      <c r="G126" s="123">
        <f t="shared" si="5"/>
        <v>0</v>
      </c>
      <c r="H126" s="108" t="str">
        <f t="shared" si="6"/>
        <v/>
      </c>
      <c r="I126" s="126"/>
      <c r="J126" s="86"/>
    </row>
    <row r="127" spans="1:10" hidden="1" x14ac:dyDescent="0.35">
      <c r="A127" s="86"/>
      <c r="B127" s="101"/>
      <c r="C127" s="120"/>
      <c r="D127" s="91"/>
      <c r="E127" s="58"/>
      <c r="F127" s="123"/>
      <c r="G127" s="123">
        <f t="shared" si="5"/>
        <v>0</v>
      </c>
      <c r="H127" s="108" t="str">
        <f t="shared" si="6"/>
        <v/>
      </c>
      <c r="I127" s="126"/>
      <c r="J127" s="86"/>
    </row>
    <row r="128" spans="1:10" hidden="1" x14ac:dyDescent="0.35">
      <c r="A128" s="86"/>
      <c r="B128" s="101"/>
      <c r="C128" s="120"/>
      <c r="D128" s="91"/>
      <c r="E128" s="58"/>
      <c r="F128" s="123"/>
      <c r="G128" s="123">
        <f t="shared" si="5"/>
        <v>0</v>
      </c>
      <c r="H128" s="108" t="str">
        <f t="shared" si="6"/>
        <v/>
      </c>
      <c r="I128" s="126"/>
      <c r="J128" s="86"/>
    </row>
    <row r="129" spans="1:10" hidden="1" x14ac:dyDescent="0.35">
      <c r="A129" s="86"/>
      <c r="B129" s="101"/>
      <c r="C129" s="120"/>
      <c r="D129" s="91"/>
      <c r="E129" s="58"/>
      <c r="F129" s="123"/>
      <c r="G129" s="123">
        <f t="shared" si="5"/>
        <v>0</v>
      </c>
      <c r="H129" s="108" t="str">
        <f t="shared" si="6"/>
        <v/>
      </c>
      <c r="I129" s="126"/>
      <c r="J129" s="86"/>
    </row>
    <row r="130" spans="1:10" hidden="1" x14ac:dyDescent="0.35">
      <c r="A130" s="86"/>
      <c r="B130" s="101"/>
      <c r="C130" s="120"/>
      <c r="D130" s="91"/>
      <c r="E130" s="58"/>
      <c r="F130" s="123"/>
      <c r="G130" s="123">
        <f t="shared" si="5"/>
        <v>0</v>
      </c>
      <c r="H130" s="108" t="str">
        <f t="shared" si="6"/>
        <v/>
      </c>
      <c r="I130" s="126"/>
      <c r="J130" s="86"/>
    </row>
    <row r="131" spans="1:10" hidden="1" x14ac:dyDescent="0.35">
      <c r="A131" s="86"/>
      <c r="B131" s="101"/>
      <c r="C131" s="120"/>
      <c r="D131" s="91"/>
      <c r="E131" s="58"/>
      <c r="F131" s="123"/>
      <c r="G131" s="123">
        <f t="shared" si="5"/>
        <v>0</v>
      </c>
      <c r="H131" s="108" t="str">
        <f t="shared" si="6"/>
        <v/>
      </c>
      <c r="I131" s="126"/>
      <c r="J131" s="86"/>
    </row>
    <row r="132" spans="1:10" hidden="1" x14ac:dyDescent="0.35">
      <c r="A132" s="61"/>
      <c r="B132" s="101"/>
      <c r="C132" s="120"/>
      <c r="D132" s="91"/>
      <c r="E132" s="58"/>
      <c r="F132" s="123"/>
      <c r="G132" s="123">
        <f t="shared" si="5"/>
        <v>0</v>
      </c>
      <c r="H132" s="108" t="str">
        <f t="shared" si="6"/>
        <v/>
      </c>
      <c r="I132" s="126"/>
      <c r="J132" s="86"/>
    </row>
    <row r="133" spans="1:10" hidden="1" x14ac:dyDescent="0.35">
      <c r="A133" s="86"/>
      <c r="B133" s="101"/>
      <c r="C133" s="120"/>
      <c r="D133" s="91"/>
      <c r="E133" s="58"/>
      <c r="F133" s="123"/>
      <c r="G133" s="123">
        <f t="shared" si="5"/>
        <v>0</v>
      </c>
      <c r="H133" s="108" t="str">
        <f t="shared" si="6"/>
        <v/>
      </c>
      <c r="I133" s="126"/>
      <c r="J133" s="86"/>
    </row>
    <row r="134" spans="1:10" hidden="1" x14ac:dyDescent="0.35">
      <c r="A134" s="86"/>
      <c r="B134" s="101"/>
      <c r="C134" s="120"/>
      <c r="D134" s="91"/>
      <c r="E134" s="58"/>
      <c r="F134" s="123"/>
      <c r="G134" s="123">
        <f t="shared" si="5"/>
        <v>0</v>
      </c>
      <c r="H134" s="108" t="str">
        <f t="shared" si="6"/>
        <v/>
      </c>
      <c r="I134" s="126"/>
      <c r="J134" s="86"/>
    </row>
    <row r="135" spans="1:10" hidden="1" x14ac:dyDescent="0.35">
      <c r="A135" s="86"/>
      <c r="B135" s="101"/>
      <c r="C135" s="120"/>
      <c r="D135" s="91"/>
      <c r="E135" s="58"/>
      <c r="F135" s="123"/>
      <c r="G135" s="123">
        <f t="shared" si="5"/>
        <v>0</v>
      </c>
      <c r="H135" s="108" t="str">
        <f t="shared" si="6"/>
        <v/>
      </c>
      <c r="I135" s="126"/>
      <c r="J135" s="86"/>
    </row>
    <row r="136" spans="1:10" hidden="1" x14ac:dyDescent="0.35">
      <c r="A136" s="86"/>
      <c r="B136" s="101"/>
      <c r="C136" s="120"/>
      <c r="D136" s="91"/>
      <c r="E136" s="58"/>
      <c r="F136" s="123"/>
      <c r="G136" s="123">
        <f t="shared" si="5"/>
        <v>0</v>
      </c>
      <c r="H136" s="108" t="str">
        <f t="shared" si="6"/>
        <v/>
      </c>
      <c r="I136" s="126"/>
      <c r="J136" s="86"/>
    </row>
    <row r="137" spans="1:10" hidden="1" x14ac:dyDescent="0.35">
      <c r="A137" s="86"/>
      <c r="B137" s="101"/>
      <c r="C137" s="120"/>
      <c r="D137" s="91"/>
      <c r="E137" s="58"/>
      <c r="F137" s="123"/>
      <c r="G137" s="123">
        <f t="shared" si="5"/>
        <v>0</v>
      </c>
      <c r="H137" s="108" t="str">
        <f t="shared" si="6"/>
        <v/>
      </c>
      <c r="I137" s="126"/>
      <c r="J137" s="86"/>
    </row>
    <row r="138" spans="1:10" hidden="1" x14ac:dyDescent="0.35">
      <c r="A138" s="86"/>
      <c r="B138" s="101"/>
      <c r="C138" s="120"/>
      <c r="D138" s="91"/>
      <c r="E138" s="58"/>
      <c r="F138" s="123"/>
      <c r="G138" s="123">
        <f t="shared" si="5"/>
        <v>0</v>
      </c>
      <c r="H138" s="108" t="str">
        <f t="shared" si="6"/>
        <v/>
      </c>
      <c r="I138" s="126"/>
      <c r="J138" s="86"/>
    </row>
    <row r="139" spans="1:10" hidden="1" x14ac:dyDescent="0.35">
      <c r="A139" s="86"/>
      <c r="B139" s="101"/>
      <c r="C139" s="120"/>
      <c r="D139" s="91"/>
      <c r="E139" s="58"/>
      <c r="F139" s="123"/>
      <c r="G139" s="123">
        <f t="shared" si="5"/>
        <v>0</v>
      </c>
      <c r="H139" s="108" t="str">
        <f t="shared" si="6"/>
        <v/>
      </c>
      <c r="I139" s="126"/>
      <c r="J139" s="86"/>
    </row>
    <row r="140" spans="1:10" hidden="1" x14ac:dyDescent="0.35">
      <c r="A140" s="86"/>
      <c r="B140" s="101"/>
      <c r="C140" s="120"/>
      <c r="D140" s="91"/>
      <c r="E140" s="58"/>
      <c r="F140" s="123"/>
      <c r="G140" s="123">
        <f t="shared" si="5"/>
        <v>0</v>
      </c>
      <c r="H140" s="108" t="str">
        <f t="shared" si="6"/>
        <v/>
      </c>
      <c r="I140" s="126"/>
      <c r="J140" s="86"/>
    </row>
    <row r="141" spans="1:10" hidden="1" x14ac:dyDescent="0.35">
      <c r="A141" s="86"/>
      <c r="B141" s="101"/>
      <c r="C141" s="120"/>
      <c r="D141" s="91"/>
      <c r="E141" s="58"/>
      <c r="F141" s="123"/>
      <c r="G141" s="123">
        <f t="shared" si="5"/>
        <v>0</v>
      </c>
      <c r="H141" s="108" t="str">
        <f t="shared" si="6"/>
        <v/>
      </c>
      <c r="I141" s="126"/>
      <c r="J141" s="86"/>
    </row>
    <row r="142" spans="1:10" hidden="1" x14ac:dyDescent="0.35">
      <c r="A142" s="86"/>
      <c r="B142" s="101"/>
      <c r="C142" s="120"/>
      <c r="D142" s="91"/>
      <c r="E142" s="58"/>
      <c r="F142" s="123"/>
      <c r="G142" s="123">
        <f t="shared" si="5"/>
        <v>0</v>
      </c>
      <c r="H142" s="108" t="str">
        <f t="shared" si="6"/>
        <v/>
      </c>
      <c r="I142" s="126"/>
      <c r="J142" s="86"/>
    </row>
    <row r="143" spans="1:10" hidden="1" x14ac:dyDescent="0.35">
      <c r="A143" s="86"/>
      <c r="B143" s="101"/>
      <c r="C143" s="120"/>
      <c r="D143" s="91"/>
      <c r="E143" s="58"/>
      <c r="F143" s="123"/>
      <c r="G143" s="123">
        <f t="shared" si="5"/>
        <v>0</v>
      </c>
      <c r="H143" s="108" t="str">
        <f t="shared" si="6"/>
        <v/>
      </c>
      <c r="I143" s="126"/>
      <c r="J143" s="86"/>
    </row>
    <row r="144" spans="1:10" hidden="1" x14ac:dyDescent="0.35">
      <c r="A144" s="86"/>
      <c r="B144" s="101"/>
      <c r="C144" s="120"/>
      <c r="D144" s="91"/>
      <c r="E144" s="58"/>
      <c r="F144" s="123"/>
      <c r="G144" s="123">
        <f t="shared" si="5"/>
        <v>0</v>
      </c>
      <c r="H144" s="108" t="str">
        <f t="shared" si="6"/>
        <v/>
      </c>
      <c r="I144" s="126"/>
      <c r="J144" s="86"/>
    </row>
    <row r="145" spans="1:10" hidden="1" x14ac:dyDescent="0.35">
      <c r="A145" s="86"/>
      <c r="B145" s="101"/>
      <c r="C145" s="120"/>
      <c r="D145" s="91"/>
      <c r="E145" s="58"/>
      <c r="F145" s="123"/>
      <c r="G145" s="123">
        <f t="shared" si="5"/>
        <v>0</v>
      </c>
      <c r="H145" s="108" t="str">
        <f t="shared" si="6"/>
        <v/>
      </c>
      <c r="I145" s="126"/>
      <c r="J145" s="86"/>
    </row>
    <row r="146" spans="1:10" hidden="1" x14ac:dyDescent="0.35">
      <c r="B146" s="101"/>
      <c r="C146" s="120"/>
      <c r="D146" s="91"/>
      <c r="E146" s="97"/>
      <c r="F146" s="123"/>
      <c r="G146" s="123">
        <f t="shared" si="5"/>
        <v>0</v>
      </c>
      <c r="H146" s="108" t="str">
        <f t="shared" si="6"/>
        <v/>
      </c>
      <c r="I146" s="126"/>
    </row>
    <row r="147" spans="1:10" hidden="1" x14ac:dyDescent="0.35">
      <c r="B147" s="101"/>
      <c r="C147" s="120"/>
      <c r="D147" s="91"/>
      <c r="E147" s="97"/>
      <c r="F147" s="123"/>
      <c r="G147" s="123">
        <f t="shared" si="5"/>
        <v>0</v>
      </c>
      <c r="H147" s="108" t="str">
        <f t="shared" si="6"/>
        <v/>
      </c>
      <c r="I147" s="126"/>
    </row>
    <row r="148" spans="1:10" hidden="1" x14ac:dyDescent="0.35">
      <c r="B148" s="101"/>
      <c r="C148" s="120"/>
      <c r="D148" s="91"/>
      <c r="E148" s="97"/>
      <c r="F148" s="123"/>
      <c r="G148" s="123">
        <f t="shared" si="5"/>
        <v>0</v>
      </c>
      <c r="H148" s="108" t="str">
        <f t="shared" si="6"/>
        <v/>
      </c>
      <c r="I148" s="126"/>
    </row>
    <row r="149" spans="1:10" hidden="1" x14ac:dyDescent="0.35">
      <c r="B149" s="101"/>
      <c r="C149" s="120"/>
      <c r="D149" s="91"/>
      <c r="E149" s="97"/>
      <c r="F149" s="123"/>
      <c r="G149" s="123">
        <f t="shared" si="5"/>
        <v>0</v>
      </c>
      <c r="H149" s="108" t="str">
        <f t="shared" si="6"/>
        <v/>
      </c>
      <c r="I149" s="126"/>
    </row>
    <row r="150" spans="1:10" hidden="1" x14ac:dyDescent="0.35">
      <c r="B150" s="101"/>
      <c r="C150" s="120"/>
      <c r="D150" s="91"/>
      <c r="E150" s="97"/>
      <c r="F150" s="123"/>
      <c r="G150" s="123">
        <f t="shared" si="5"/>
        <v>0</v>
      </c>
      <c r="H150" s="108" t="str">
        <f t="shared" si="6"/>
        <v/>
      </c>
      <c r="I150" s="126"/>
    </row>
    <row r="151" spans="1:10" hidden="1" x14ac:dyDescent="0.35">
      <c r="B151" s="101"/>
      <c r="C151" s="120"/>
      <c r="D151" s="91"/>
      <c r="E151" s="97"/>
      <c r="F151" s="123"/>
      <c r="G151" s="123">
        <f t="shared" si="5"/>
        <v>0</v>
      </c>
      <c r="H151" s="108" t="str">
        <f t="shared" si="6"/>
        <v/>
      </c>
      <c r="I151" s="126"/>
    </row>
    <row r="152" spans="1:10" hidden="1" x14ac:dyDescent="0.35">
      <c r="B152" s="101"/>
      <c r="C152" s="120"/>
      <c r="D152" s="91"/>
      <c r="E152" s="97"/>
      <c r="F152" s="123"/>
      <c r="G152" s="123">
        <f t="shared" si="5"/>
        <v>0</v>
      </c>
      <c r="H152" s="108" t="str">
        <f t="shared" si="6"/>
        <v/>
      </c>
      <c r="I152" s="126"/>
    </row>
    <row r="153" spans="1:10" hidden="1" x14ac:dyDescent="0.35">
      <c r="B153" s="101"/>
      <c r="C153" s="120"/>
      <c r="D153" s="91"/>
      <c r="E153" s="97"/>
      <c r="F153" s="123"/>
      <c r="G153" s="123">
        <f t="shared" ref="G153:G202" si="7">ROUNDUP(F153, 2)</f>
        <v>0</v>
      </c>
      <c r="H153" s="108" t="str">
        <f t="shared" ref="H153:H202" si="8">IF(E153="", "", $E153*$G153)</f>
        <v/>
      </c>
      <c r="I153" s="126"/>
    </row>
    <row r="154" spans="1:10" hidden="1" x14ac:dyDescent="0.35">
      <c r="B154" s="101"/>
      <c r="C154" s="120"/>
      <c r="D154" s="91"/>
      <c r="E154" s="97"/>
      <c r="F154" s="123"/>
      <c r="G154" s="123">
        <f t="shared" si="7"/>
        <v>0</v>
      </c>
      <c r="H154" s="108" t="str">
        <f t="shared" si="8"/>
        <v/>
      </c>
      <c r="I154" s="126"/>
    </row>
    <row r="155" spans="1:10" hidden="1" x14ac:dyDescent="0.35">
      <c r="B155" s="101"/>
      <c r="C155" s="120"/>
      <c r="D155" s="91"/>
      <c r="E155" s="97"/>
      <c r="F155" s="123"/>
      <c r="G155" s="123">
        <f t="shared" si="7"/>
        <v>0</v>
      </c>
      <c r="H155" s="108" t="str">
        <f t="shared" si="8"/>
        <v/>
      </c>
      <c r="I155" s="126"/>
    </row>
    <row r="156" spans="1:10" hidden="1" x14ac:dyDescent="0.35">
      <c r="B156" s="101"/>
      <c r="C156" s="120"/>
      <c r="D156" s="91"/>
      <c r="E156" s="97"/>
      <c r="F156" s="123"/>
      <c r="G156" s="123">
        <f t="shared" si="7"/>
        <v>0</v>
      </c>
      <c r="H156" s="108" t="str">
        <f t="shared" si="8"/>
        <v/>
      </c>
      <c r="I156" s="126"/>
    </row>
    <row r="157" spans="1:10" hidden="1" x14ac:dyDescent="0.35">
      <c r="B157" s="101"/>
      <c r="C157" s="120"/>
      <c r="D157" s="91"/>
      <c r="E157" s="97"/>
      <c r="F157" s="123"/>
      <c r="G157" s="123">
        <f t="shared" si="7"/>
        <v>0</v>
      </c>
      <c r="H157" s="108" t="str">
        <f t="shared" si="8"/>
        <v/>
      </c>
      <c r="I157" s="126"/>
    </row>
    <row r="158" spans="1:10" hidden="1" x14ac:dyDescent="0.35">
      <c r="B158" s="101"/>
      <c r="C158" s="120"/>
      <c r="D158" s="91"/>
      <c r="E158" s="97"/>
      <c r="F158" s="123"/>
      <c r="G158" s="123">
        <f t="shared" si="7"/>
        <v>0</v>
      </c>
      <c r="H158" s="108" t="str">
        <f t="shared" si="8"/>
        <v/>
      </c>
      <c r="I158" s="126"/>
    </row>
    <row r="159" spans="1:10" hidden="1" x14ac:dyDescent="0.35">
      <c r="B159" s="101"/>
      <c r="C159" s="120"/>
      <c r="D159" s="91"/>
      <c r="E159" s="97"/>
      <c r="F159" s="123"/>
      <c r="G159" s="123">
        <f t="shared" si="7"/>
        <v>0</v>
      </c>
      <c r="H159" s="108" t="str">
        <f t="shared" si="8"/>
        <v/>
      </c>
      <c r="I159" s="126"/>
    </row>
    <row r="160" spans="1:10" hidden="1" x14ac:dyDescent="0.35">
      <c r="B160" s="101"/>
      <c r="C160" s="120"/>
      <c r="D160" s="91"/>
      <c r="E160" s="97"/>
      <c r="F160" s="123"/>
      <c r="G160" s="123">
        <f t="shared" si="7"/>
        <v>0</v>
      </c>
      <c r="H160" s="108" t="str">
        <f t="shared" si="8"/>
        <v/>
      </c>
      <c r="I160" s="126"/>
    </row>
    <row r="161" spans="2:9" hidden="1" x14ac:dyDescent="0.35">
      <c r="B161" s="101"/>
      <c r="C161" s="120"/>
      <c r="D161" s="91"/>
      <c r="E161" s="97"/>
      <c r="F161" s="123"/>
      <c r="G161" s="123">
        <f t="shared" si="7"/>
        <v>0</v>
      </c>
      <c r="H161" s="108" t="str">
        <f t="shared" si="8"/>
        <v/>
      </c>
      <c r="I161" s="126"/>
    </row>
    <row r="162" spans="2:9" hidden="1" x14ac:dyDescent="0.35">
      <c r="B162" s="101"/>
      <c r="C162" s="120"/>
      <c r="D162" s="91"/>
      <c r="E162" s="97"/>
      <c r="F162" s="123"/>
      <c r="G162" s="123">
        <f t="shared" si="7"/>
        <v>0</v>
      </c>
      <c r="H162" s="108" t="str">
        <f t="shared" si="8"/>
        <v/>
      </c>
      <c r="I162" s="126"/>
    </row>
    <row r="163" spans="2:9" hidden="1" x14ac:dyDescent="0.35">
      <c r="B163" s="101"/>
      <c r="C163" s="120"/>
      <c r="D163" s="91"/>
      <c r="E163" s="97"/>
      <c r="F163" s="123"/>
      <c r="G163" s="123">
        <f t="shared" si="7"/>
        <v>0</v>
      </c>
      <c r="H163" s="108" t="str">
        <f t="shared" si="8"/>
        <v/>
      </c>
      <c r="I163" s="126"/>
    </row>
    <row r="164" spans="2:9" hidden="1" x14ac:dyDescent="0.35">
      <c r="B164" s="101"/>
      <c r="C164" s="120"/>
      <c r="D164" s="91"/>
      <c r="E164" s="97"/>
      <c r="F164" s="123"/>
      <c r="G164" s="123">
        <f t="shared" si="7"/>
        <v>0</v>
      </c>
      <c r="H164" s="108" t="str">
        <f t="shared" si="8"/>
        <v/>
      </c>
      <c r="I164" s="126"/>
    </row>
    <row r="165" spans="2:9" hidden="1" x14ac:dyDescent="0.35">
      <c r="B165" s="101"/>
      <c r="C165" s="120"/>
      <c r="D165" s="91"/>
      <c r="E165" s="97"/>
      <c r="F165" s="123"/>
      <c r="G165" s="123">
        <f t="shared" si="7"/>
        <v>0</v>
      </c>
      <c r="H165" s="108" t="str">
        <f t="shared" si="8"/>
        <v/>
      </c>
      <c r="I165" s="126"/>
    </row>
    <row r="166" spans="2:9" hidden="1" x14ac:dyDescent="0.35">
      <c r="B166" s="101"/>
      <c r="C166" s="120"/>
      <c r="D166" s="91"/>
      <c r="E166" s="97"/>
      <c r="F166" s="123"/>
      <c r="G166" s="123">
        <f t="shared" si="7"/>
        <v>0</v>
      </c>
      <c r="H166" s="108" t="str">
        <f t="shared" si="8"/>
        <v/>
      </c>
      <c r="I166" s="126"/>
    </row>
    <row r="167" spans="2:9" hidden="1" x14ac:dyDescent="0.35">
      <c r="B167" s="101"/>
      <c r="C167" s="120"/>
      <c r="D167" s="91"/>
      <c r="E167" s="97"/>
      <c r="F167" s="123"/>
      <c r="G167" s="123">
        <f t="shared" si="7"/>
        <v>0</v>
      </c>
      <c r="H167" s="108" t="str">
        <f t="shared" si="8"/>
        <v/>
      </c>
      <c r="I167" s="126"/>
    </row>
    <row r="168" spans="2:9" hidden="1" x14ac:dyDescent="0.35">
      <c r="B168" s="101"/>
      <c r="C168" s="120"/>
      <c r="D168" s="91"/>
      <c r="E168" s="97"/>
      <c r="F168" s="123"/>
      <c r="G168" s="123">
        <f t="shared" si="7"/>
        <v>0</v>
      </c>
      <c r="H168" s="108" t="str">
        <f t="shared" si="8"/>
        <v/>
      </c>
      <c r="I168" s="126"/>
    </row>
    <row r="169" spans="2:9" hidden="1" x14ac:dyDescent="0.35">
      <c r="B169" s="101"/>
      <c r="C169" s="120"/>
      <c r="D169" s="91"/>
      <c r="E169" s="97"/>
      <c r="F169" s="123"/>
      <c r="G169" s="123">
        <f t="shared" si="7"/>
        <v>0</v>
      </c>
      <c r="H169" s="108" t="str">
        <f t="shared" si="8"/>
        <v/>
      </c>
      <c r="I169" s="126"/>
    </row>
    <row r="170" spans="2:9" hidden="1" x14ac:dyDescent="0.35">
      <c r="B170" s="101"/>
      <c r="C170" s="120"/>
      <c r="D170" s="91"/>
      <c r="E170" s="58"/>
      <c r="F170" s="123"/>
      <c r="G170" s="123">
        <f t="shared" si="7"/>
        <v>0</v>
      </c>
      <c r="H170" s="108" t="str">
        <f t="shared" si="8"/>
        <v/>
      </c>
      <c r="I170" s="126"/>
    </row>
    <row r="171" spans="2:9" hidden="1" x14ac:dyDescent="0.35">
      <c r="B171" s="101"/>
      <c r="C171" s="120"/>
      <c r="D171" s="91"/>
      <c r="E171" s="58"/>
      <c r="F171" s="123"/>
      <c r="G171" s="123">
        <f t="shared" si="7"/>
        <v>0</v>
      </c>
      <c r="H171" s="108" t="str">
        <f t="shared" si="8"/>
        <v/>
      </c>
      <c r="I171" s="126"/>
    </row>
    <row r="172" spans="2:9" hidden="1" x14ac:dyDescent="0.35">
      <c r="B172" s="101"/>
      <c r="C172" s="120"/>
      <c r="D172" s="91"/>
      <c r="E172" s="58"/>
      <c r="F172" s="123"/>
      <c r="G172" s="123">
        <f t="shared" si="7"/>
        <v>0</v>
      </c>
      <c r="H172" s="108" t="str">
        <f t="shared" si="8"/>
        <v/>
      </c>
      <c r="I172" s="126"/>
    </row>
    <row r="173" spans="2:9" hidden="1" x14ac:dyDescent="0.35">
      <c r="B173" s="101"/>
      <c r="C173" s="120"/>
      <c r="D173" s="91"/>
      <c r="E173" s="58"/>
      <c r="F173" s="123"/>
      <c r="G173" s="123">
        <f t="shared" si="7"/>
        <v>0</v>
      </c>
      <c r="H173" s="108" t="str">
        <f t="shared" si="8"/>
        <v/>
      </c>
      <c r="I173" s="126"/>
    </row>
    <row r="174" spans="2:9" hidden="1" x14ac:dyDescent="0.35">
      <c r="B174" s="101"/>
      <c r="C174" s="120"/>
      <c r="D174" s="91"/>
      <c r="E174" s="58"/>
      <c r="F174" s="123"/>
      <c r="G174" s="123">
        <f t="shared" si="7"/>
        <v>0</v>
      </c>
      <c r="H174" s="108" t="str">
        <f t="shared" si="8"/>
        <v/>
      </c>
      <c r="I174" s="126"/>
    </row>
    <row r="175" spans="2:9" hidden="1" x14ac:dyDescent="0.35">
      <c r="B175" s="101"/>
      <c r="C175" s="120"/>
      <c r="D175" s="91"/>
      <c r="E175" s="58"/>
      <c r="F175" s="123"/>
      <c r="G175" s="123">
        <f t="shared" si="7"/>
        <v>0</v>
      </c>
      <c r="H175" s="108" t="str">
        <f t="shared" si="8"/>
        <v/>
      </c>
      <c r="I175" s="126"/>
    </row>
    <row r="176" spans="2:9" hidden="1" x14ac:dyDescent="0.35">
      <c r="B176" s="101"/>
      <c r="C176" s="120"/>
      <c r="D176" s="91"/>
      <c r="E176" s="58"/>
      <c r="F176" s="123"/>
      <c r="G176" s="123">
        <f t="shared" si="7"/>
        <v>0</v>
      </c>
      <c r="H176" s="108" t="str">
        <f t="shared" si="8"/>
        <v/>
      </c>
      <c r="I176" s="126"/>
    </row>
    <row r="177" spans="2:9" hidden="1" x14ac:dyDescent="0.35">
      <c r="B177" s="101"/>
      <c r="C177" s="120"/>
      <c r="D177" s="91"/>
      <c r="E177" s="58"/>
      <c r="F177" s="123"/>
      <c r="G177" s="123">
        <f t="shared" si="7"/>
        <v>0</v>
      </c>
      <c r="H177" s="108" t="str">
        <f t="shared" si="8"/>
        <v/>
      </c>
      <c r="I177" s="126"/>
    </row>
    <row r="178" spans="2:9" hidden="1" x14ac:dyDescent="0.35">
      <c r="B178" s="101"/>
      <c r="C178" s="120"/>
      <c r="D178" s="91"/>
      <c r="E178" s="58"/>
      <c r="F178" s="123"/>
      <c r="G178" s="123">
        <f t="shared" si="7"/>
        <v>0</v>
      </c>
      <c r="H178" s="108" t="str">
        <f t="shared" si="8"/>
        <v/>
      </c>
      <c r="I178" s="126"/>
    </row>
    <row r="179" spans="2:9" hidden="1" x14ac:dyDescent="0.35">
      <c r="B179" s="101"/>
      <c r="C179" s="120"/>
      <c r="D179" s="91"/>
      <c r="E179" s="58"/>
      <c r="F179" s="123"/>
      <c r="G179" s="123">
        <f t="shared" si="7"/>
        <v>0</v>
      </c>
      <c r="H179" s="108" t="str">
        <f t="shared" si="8"/>
        <v/>
      </c>
      <c r="I179" s="126"/>
    </row>
    <row r="180" spans="2:9" hidden="1" x14ac:dyDescent="0.35">
      <c r="B180" s="101"/>
      <c r="C180" s="120"/>
      <c r="D180" s="91"/>
      <c r="E180" s="58"/>
      <c r="F180" s="123"/>
      <c r="G180" s="123">
        <f t="shared" si="7"/>
        <v>0</v>
      </c>
      <c r="H180" s="108" t="str">
        <f t="shared" si="8"/>
        <v/>
      </c>
      <c r="I180" s="126"/>
    </row>
    <row r="181" spans="2:9" hidden="1" x14ac:dyDescent="0.35">
      <c r="B181" s="101"/>
      <c r="C181" s="120"/>
      <c r="D181" s="91"/>
      <c r="E181" s="58"/>
      <c r="F181" s="123"/>
      <c r="G181" s="123">
        <f t="shared" si="7"/>
        <v>0</v>
      </c>
      <c r="H181" s="108" t="str">
        <f t="shared" si="8"/>
        <v/>
      </c>
      <c r="I181" s="126"/>
    </row>
    <row r="182" spans="2:9" hidden="1" x14ac:dyDescent="0.35">
      <c r="B182" s="101"/>
      <c r="C182" s="120"/>
      <c r="D182" s="91"/>
      <c r="E182" s="58"/>
      <c r="F182" s="123"/>
      <c r="G182" s="123">
        <f t="shared" si="7"/>
        <v>0</v>
      </c>
      <c r="H182" s="108" t="str">
        <f t="shared" si="8"/>
        <v/>
      </c>
      <c r="I182" s="126"/>
    </row>
    <row r="183" spans="2:9" hidden="1" x14ac:dyDescent="0.35">
      <c r="B183" s="101"/>
      <c r="C183" s="120"/>
      <c r="D183" s="91"/>
      <c r="E183" s="58"/>
      <c r="F183" s="123"/>
      <c r="G183" s="123">
        <f t="shared" si="7"/>
        <v>0</v>
      </c>
      <c r="H183" s="108" t="str">
        <f t="shared" si="8"/>
        <v/>
      </c>
      <c r="I183" s="126"/>
    </row>
    <row r="184" spans="2:9" hidden="1" x14ac:dyDescent="0.35">
      <c r="B184" s="101"/>
      <c r="C184" s="120"/>
      <c r="D184" s="91"/>
      <c r="E184" s="58"/>
      <c r="F184" s="123"/>
      <c r="G184" s="123">
        <f t="shared" si="7"/>
        <v>0</v>
      </c>
      <c r="H184" s="108" t="str">
        <f t="shared" si="8"/>
        <v/>
      </c>
      <c r="I184" s="126"/>
    </row>
    <row r="185" spans="2:9" hidden="1" x14ac:dyDescent="0.35">
      <c r="B185" s="101"/>
      <c r="C185" s="120"/>
      <c r="D185" s="91"/>
      <c r="E185" s="58"/>
      <c r="F185" s="123"/>
      <c r="G185" s="123">
        <f t="shared" si="7"/>
        <v>0</v>
      </c>
      <c r="H185" s="108" t="str">
        <f t="shared" si="8"/>
        <v/>
      </c>
      <c r="I185" s="126"/>
    </row>
    <row r="186" spans="2:9" hidden="1" x14ac:dyDescent="0.35">
      <c r="B186" s="101"/>
      <c r="C186" s="120"/>
      <c r="D186" s="91"/>
      <c r="E186" s="58"/>
      <c r="F186" s="123"/>
      <c r="G186" s="123">
        <f t="shared" si="7"/>
        <v>0</v>
      </c>
      <c r="H186" s="108" t="str">
        <f t="shared" si="8"/>
        <v/>
      </c>
      <c r="I186" s="126"/>
    </row>
    <row r="187" spans="2:9" hidden="1" x14ac:dyDescent="0.35">
      <c r="B187" s="101"/>
      <c r="C187" s="120"/>
      <c r="D187" s="91"/>
      <c r="E187" s="58"/>
      <c r="F187" s="123"/>
      <c r="G187" s="123">
        <f t="shared" si="7"/>
        <v>0</v>
      </c>
      <c r="H187" s="108" t="str">
        <f t="shared" si="8"/>
        <v/>
      </c>
      <c r="I187" s="126"/>
    </row>
    <row r="188" spans="2:9" hidden="1" x14ac:dyDescent="0.35">
      <c r="B188" s="101"/>
      <c r="C188" s="120"/>
      <c r="D188" s="91"/>
      <c r="E188" s="58"/>
      <c r="F188" s="123"/>
      <c r="G188" s="123">
        <f t="shared" si="7"/>
        <v>0</v>
      </c>
      <c r="H188" s="108" t="str">
        <f t="shared" si="8"/>
        <v/>
      </c>
      <c r="I188" s="126"/>
    </row>
    <row r="189" spans="2:9" hidden="1" x14ac:dyDescent="0.35">
      <c r="B189" s="101"/>
      <c r="C189" s="120"/>
      <c r="D189" s="91"/>
      <c r="E189" s="58"/>
      <c r="F189" s="123"/>
      <c r="G189" s="123">
        <f t="shared" si="7"/>
        <v>0</v>
      </c>
      <c r="H189" s="108" t="str">
        <f t="shared" si="8"/>
        <v/>
      </c>
      <c r="I189" s="126"/>
    </row>
    <row r="190" spans="2:9" hidden="1" x14ac:dyDescent="0.35">
      <c r="B190" s="101"/>
      <c r="C190" s="120"/>
      <c r="D190" s="91"/>
      <c r="E190" s="58"/>
      <c r="F190" s="123"/>
      <c r="G190" s="123">
        <f t="shared" si="7"/>
        <v>0</v>
      </c>
      <c r="H190" s="108" t="str">
        <f t="shared" si="8"/>
        <v/>
      </c>
      <c r="I190" s="126"/>
    </row>
    <row r="191" spans="2:9" hidden="1" x14ac:dyDescent="0.35">
      <c r="B191" s="101"/>
      <c r="C191" s="120"/>
      <c r="D191" s="91"/>
      <c r="E191" s="58"/>
      <c r="F191" s="123"/>
      <c r="G191" s="123">
        <f t="shared" si="7"/>
        <v>0</v>
      </c>
      <c r="H191" s="108" t="str">
        <f t="shared" si="8"/>
        <v/>
      </c>
      <c r="I191" s="126"/>
    </row>
    <row r="192" spans="2:9" hidden="1" x14ac:dyDescent="0.35">
      <c r="B192" s="101"/>
      <c r="C192" s="120"/>
      <c r="D192" s="91"/>
      <c r="E192" s="58"/>
      <c r="F192" s="123"/>
      <c r="G192" s="123">
        <f t="shared" si="7"/>
        <v>0</v>
      </c>
      <c r="H192" s="108" t="str">
        <f t="shared" si="8"/>
        <v/>
      </c>
      <c r="I192" s="126"/>
    </row>
    <row r="193" spans="2:9" hidden="1" x14ac:dyDescent="0.35">
      <c r="B193" s="101"/>
      <c r="C193" s="120"/>
      <c r="D193" s="91"/>
      <c r="E193" s="58"/>
      <c r="F193" s="123"/>
      <c r="G193" s="123">
        <f t="shared" si="7"/>
        <v>0</v>
      </c>
      <c r="H193" s="108" t="str">
        <f t="shared" si="8"/>
        <v/>
      </c>
      <c r="I193" s="126"/>
    </row>
    <row r="194" spans="2:9" hidden="1" x14ac:dyDescent="0.35">
      <c r="B194" s="101"/>
      <c r="C194" s="120"/>
      <c r="D194" s="91"/>
      <c r="E194" s="58"/>
      <c r="F194" s="123"/>
      <c r="G194" s="123">
        <f t="shared" si="7"/>
        <v>0</v>
      </c>
      <c r="H194" s="108" t="str">
        <f t="shared" si="8"/>
        <v/>
      </c>
      <c r="I194" s="126"/>
    </row>
    <row r="195" spans="2:9" hidden="1" x14ac:dyDescent="0.35">
      <c r="B195" s="101"/>
      <c r="C195" s="120"/>
      <c r="D195" s="91"/>
      <c r="E195" s="58"/>
      <c r="F195" s="123"/>
      <c r="G195" s="123">
        <f t="shared" si="7"/>
        <v>0</v>
      </c>
      <c r="H195" s="108" t="str">
        <f t="shared" si="8"/>
        <v/>
      </c>
      <c r="I195" s="126"/>
    </row>
    <row r="196" spans="2:9" hidden="1" x14ac:dyDescent="0.35">
      <c r="B196" s="101"/>
      <c r="C196" s="120"/>
      <c r="D196" s="91"/>
      <c r="E196" s="58"/>
      <c r="F196" s="123"/>
      <c r="G196" s="123">
        <f t="shared" si="7"/>
        <v>0</v>
      </c>
      <c r="H196" s="108" t="str">
        <f t="shared" si="8"/>
        <v/>
      </c>
      <c r="I196" s="126"/>
    </row>
    <row r="197" spans="2:9" hidden="1" x14ac:dyDescent="0.35">
      <c r="B197" s="101"/>
      <c r="C197" s="120"/>
      <c r="D197" s="91"/>
      <c r="E197" s="58"/>
      <c r="F197" s="123"/>
      <c r="G197" s="123">
        <f t="shared" si="7"/>
        <v>0</v>
      </c>
      <c r="H197" s="108" t="str">
        <f t="shared" si="8"/>
        <v/>
      </c>
      <c r="I197" s="126"/>
    </row>
    <row r="198" spans="2:9" hidden="1" x14ac:dyDescent="0.35">
      <c r="B198" s="101"/>
      <c r="C198" s="120"/>
      <c r="D198" s="91"/>
      <c r="E198" s="58"/>
      <c r="F198" s="123"/>
      <c r="G198" s="123">
        <f t="shared" si="7"/>
        <v>0</v>
      </c>
      <c r="H198" s="108" t="str">
        <f t="shared" si="8"/>
        <v/>
      </c>
      <c r="I198" s="126"/>
    </row>
    <row r="199" spans="2:9" hidden="1" x14ac:dyDescent="0.35">
      <c r="B199" s="101"/>
      <c r="C199" s="120"/>
      <c r="D199" s="91"/>
      <c r="E199" s="58"/>
      <c r="F199" s="123"/>
      <c r="G199" s="123">
        <f t="shared" si="7"/>
        <v>0</v>
      </c>
      <c r="H199" s="108" t="str">
        <f t="shared" si="8"/>
        <v/>
      </c>
      <c r="I199" s="126"/>
    </row>
    <row r="200" spans="2:9" hidden="1" x14ac:dyDescent="0.35">
      <c r="B200" s="101"/>
      <c r="C200" s="120"/>
      <c r="D200" s="91"/>
      <c r="E200" s="58"/>
      <c r="F200" s="123"/>
      <c r="G200" s="123">
        <f t="shared" si="7"/>
        <v>0</v>
      </c>
      <c r="H200" s="108" t="str">
        <f t="shared" si="8"/>
        <v/>
      </c>
      <c r="I200" s="126"/>
    </row>
    <row r="201" spans="2:9" hidden="1" x14ac:dyDescent="0.35">
      <c r="B201" s="101"/>
      <c r="C201" s="120"/>
      <c r="D201" s="91"/>
      <c r="E201" s="58"/>
      <c r="F201" s="123"/>
      <c r="G201" s="123">
        <f t="shared" si="7"/>
        <v>0</v>
      </c>
      <c r="H201" s="108" t="str">
        <f t="shared" si="8"/>
        <v/>
      </c>
      <c r="I201" s="126"/>
    </row>
    <row r="202" spans="2:9" ht="15" thickBot="1" x14ac:dyDescent="0.4">
      <c r="B202" s="102"/>
      <c r="C202" s="121"/>
      <c r="D202" s="103"/>
      <c r="E202" s="62"/>
      <c r="F202" s="124"/>
      <c r="G202" s="124">
        <f t="shared" si="7"/>
        <v>0</v>
      </c>
      <c r="H202" s="109" t="str">
        <f t="shared" si="8"/>
        <v/>
      </c>
      <c r="I202" s="127"/>
    </row>
  </sheetData>
  <mergeCells count="10">
    <mergeCell ref="C27:D27"/>
    <mergeCell ref="B2:I2"/>
    <mergeCell ref="B3:I3"/>
    <mergeCell ref="B4:I4"/>
    <mergeCell ref="B5:I5"/>
    <mergeCell ref="B6:B7"/>
    <mergeCell ref="C6:C7"/>
    <mergeCell ref="D6:D7"/>
    <mergeCell ref="E6:F6"/>
    <mergeCell ref="H6:I6"/>
  </mergeCells>
  <pageMargins left="0.7" right="0.7" top="0.75" bottom="0.75" header="0.3" footer="0.3"/>
  <pageSetup scale="63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tabColor rgb="FF92D050"/>
  </sheetPr>
  <dimension ref="A1:M250"/>
  <sheetViews>
    <sheetView zoomScaleNormal="100" workbookViewId="0">
      <selection activeCell="F27" sqref="F27"/>
    </sheetView>
  </sheetViews>
  <sheetFormatPr defaultColWidth="9.1796875" defaultRowHeight="14.5" x14ac:dyDescent="0.35"/>
  <cols>
    <col min="1" max="1" width="9.1796875" style="85"/>
    <col min="2" max="2" width="19" style="85" customWidth="1"/>
    <col min="3" max="3" width="26.26953125" style="85" bestFit="1" customWidth="1"/>
    <col min="4" max="4" width="83.1796875" style="85" bestFit="1" customWidth="1"/>
    <col min="5" max="5" width="8.26953125" style="85" customWidth="1"/>
    <col min="6" max="6" width="11.81640625" style="85" customWidth="1"/>
    <col min="7" max="7" width="7" style="85" hidden="1" customWidth="1"/>
    <col min="8" max="8" width="12.7265625" style="85" customWidth="1"/>
    <col min="9" max="9" width="12" style="85" customWidth="1"/>
    <col min="10" max="10" width="9.1796875" style="85"/>
    <col min="11" max="11" width="35.54296875" style="85" hidden="1" customWidth="1"/>
    <col min="12" max="12" width="10.453125" style="85" hidden="1" customWidth="1"/>
    <col min="13" max="13" width="9.1796875" style="85" hidden="1" customWidth="1"/>
    <col min="14" max="16384" width="9.1796875" style="85"/>
  </cols>
  <sheetData>
    <row r="1" spans="1:13" ht="5.25" customHeight="1" thickBot="1" x14ac:dyDescent="0.4"/>
    <row r="2" spans="1:13" ht="15.5" x14ac:dyDescent="0.35">
      <c r="A2" s="98"/>
      <c r="B2" s="258" t="str">
        <f>CONCATENATE(Workbook!$C$15, "-", Workbook!$C$16, " - Ineligible")</f>
        <v>Prosper Indep School District-140475 - Ineligible</v>
      </c>
      <c r="C2" s="304"/>
      <c r="D2" s="304"/>
      <c r="E2" s="304"/>
      <c r="F2" s="304"/>
      <c r="G2" s="304"/>
      <c r="H2" s="304"/>
      <c r="I2" s="259"/>
      <c r="J2" s="98"/>
      <c r="K2" s="113" t="s">
        <v>62</v>
      </c>
      <c r="L2" s="115">
        <f>SUM($H$8:$H$250)</f>
        <v>0</v>
      </c>
      <c r="M2" s="114"/>
    </row>
    <row r="3" spans="1:13" x14ac:dyDescent="0.35">
      <c r="A3" s="99"/>
      <c r="B3" s="305" t="str">
        <f>IF(Workbook!$C$17="", "", Workbook!$C$17)</f>
        <v>605 E 7th St</v>
      </c>
      <c r="C3" s="306"/>
      <c r="D3" s="306"/>
      <c r="E3" s="306"/>
      <c r="F3" s="306"/>
      <c r="G3" s="306"/>
      <c r="H3" s="306"/>
      <c r="I3" s="307"/>
      <c r="J3" s="99"/>
      <c r="K3" s="110"/>
      <c r="L3" s="112"/>
      <c r="M3" s="111"/>
    </row>
    <row r="4" spans="1:13" x14ac:dyDescent="0.35">
      <c r="A4" s="99"/>
      <c r="B4" s="305" t="str">
        <f>Workbook!$C$21</f>
        <v>Prosper, TX 75078</v>
      </c>
      <c r="C4" s="306"/>
      <c r="D4" s="306"/>
      <c r="E4" s="306"/>
      <c r="F4" s="306"/>
      <c r="G4" s="306"/>
      <c r="H4" s="306"/>
      <c r="I4" s="307"/>
      <c r="J4" s="99"/>
      <c r="K4" s="116" t="str">
        <f>B2</f>
        <v>Prosper Indep School District-140475 - Ineligible</v>
      </c>
      <c r="L4" s="118">
        <f>SUM($H$8:$H$250)</f>
        <v>0</v>
      </c>
      <c r="M4" s="117"/>
    </row>
    <row r="5" spans="1:13" ht="25.5" customHeight="1" thickBot="1" x14ac:dyDescent="0.4">
      <c r="A5" s="98"/>
      <c r="B5" s="308" t="s">
        <v>23050</v>
      </c>
      <c r="C5" s="309"/>
      <c r="D5" s="309"/>
      <c r="E5" s="309"/>
      <c r="F5" s="309"/>
      <c r="G5" s="309"/>
      <c r="H5" s="309"/>
      <c r="I5" s="310"/>
      <c r="J5" s="86"/>
      <c r="K5" s="104"/>
      <c r="L5" s="105"/>
      <c r="M5" s="106"/>
    </row>
    <row r="6" spans="1:13" ht="15" thickBot="1" x14ac:dyDescent="0.4">
      <c r="A6" s="86"/>
      <c r="B6" s="316" t="s">
        <v>23061</v>
      </c>
      <c r="C6" s="318" t="s">
        <v>23062</v>
      </c>
      <c r="D6" s="311" t="s">
        <v>23051</v>
      </c>
      <c r="E6" s="313" t="s">
        <v>62</v>
      </c>
      <c r="F6" s="314"/>
      <c r="G6" s="149"/>
      <c r="H6" s="314">
        <f>SUM(H8:H250)</f>
        <v>0</v>
      </c>
      <c r="I6" s="315"/>
      <c r="J6" s="86"/>
    </row>
    <row r="7" spans="1:13" ht="15" thickBot="1" x14ac:dyDescent="0.4">
      <c r="A7" s="86"/>
      <c r="B7" s="317"/>
      <c r="C7" s="319"/>
      <c r="D7" s="312"/>
      <c r="E7" s="132" t="s">
        <v>55</v>
      </c>
      <c r="F7" s="132" t="s">
        <v>56</v>
      </c>
      <c r="G7" s="132"/>
      <c r="H7" s="132" t="s">
        <v>57</v>
      </c>
      <c r="I7" s="133" t="s">
        <v>58</v>
      </c>
      <c r="J7" s="86"/>
    </row>
    <row r="8" spans="1:13" x14ac:dyDescent="0.35">
      <c r="A8" s="86"/>
      <c r="B8" s="128"/>
      <c r="C8" s="95"/>
      <c r="D8" s="129"/>
      <c r="E8" s="130"/>
      <c r="F8" s="134"/>
      <c r="G8" s="134">
        <f>ROUNDUP(F8, 2)</f>
        <v>0</v>
      </c>
      <c r="H8" s="135" t="str">
        <f>IF(E8="", "", $E8*$G8)</f>
        <v/>
      </c>
      <c r="I8" s="131"/>
      <c r="J8" s="86"/>
    </row>
    <row r="9" spans="1:13" x14ac:dyDescent="0.35">
      <c r="A9" s="86"/>
      <c r="B9" s="100"/>
      <c r="C9" s="119"/>
      <c r="D9" s="87"/>
      <c r="E9" s="88"/>
      <c r="F9" s="122"/>
      <c r="G9" s="122">
        <f t="shared" ref="G9:G72" si="0">ROUNDUP(F9, 2)</f>
        <v>0</v>
      </c>
      <c r="H9" s="107" t="str">
        <f t="shared" ref="H9:H72" si="1">IF(E9="", "", $E9*$G9)</f>
        <v/>
      </c>
      <c r="I9" s="125"/>
      <c r="J9" s="86"/>
    </row>
    <row r="10" spans="1:13" x14ac:dyDescent="0.35">
      <c r="A10" s="86"/>
      <c r="B10" s="100"/>
      <c r="C10" s="119"/>
      <c r="D10" s="87"/>
      <c r="E10" s="88"/>
      <c r="F10" s="122"/>
      <c r="G10" s="122">
        <f t="shared" si="0"/>
        <v>0</v>
      </c>
      <c r="H10" s="107" t="str">
        <f t="shared" si="1"/>
        <v/>
      </c>
      <c r="I10" s="125"/>
      <c r="J10" s="86"/>
    </row>
    <row r="11" spans="1:13" x14ac:dyDescent="0.35">
      <c r="A11" s="86"/>
      <c r="B11" s="100"/>
      <c r="C11" s="119"/>
      <c r="D11" s="87"/>
      <c r="E11" s="88"/>
      <c r="F11" s="122"/>
      <c r="G11" s="122">
        <f t="shared" si="0"/>
        <v>0</v>
      </c>
      <c r="H11" s="107" t="str">
        <f t="shared" si="1"/>
        <v/>
      </c>
      <c r="I11" s="125"/>
      <c r="J11" s="86"/>
    </row>
    <row r="12" spans="1:13" x14ac:dyDescent="0.35">
      <c r="A12" s="86"/>
      <c r="B12" s="100"/>
      <c r="C12" s="119"/>
      <c r="D12" s="87"/>
      <c r="E12" s="88"/>
      <c r="F12" s="122"/>
      <c r="G12" s="122">
        <f t="shared" si="0"/>
        <v>0</v>
      </c>
      <c r="H12" s="107" t="str">
        <f t="shared" si="1"/>
        <v/>
      </c>
      <c r="I12" s="125"/>
      <c r="J12" s="86"/>
    </row>
    <row r="13" spans="1:13" x14ac:dyDescent="0.35">
      <c r="A13" s="86"/>
      <c r="B13" s="100"/>
      <c r="C13" s="119"/>
      <c r="D13" s="87"/>
      <c r="E13" s="88"/>
      <c r="F13" s="122"/>
      <c r="G13" s="122">
        <f t="shared" si="0"/>
        <v>0</v>
      </c>
      <c r="H13" s="107" t="str">
        <f t="shared" si="1"/>
        <v/>
      </c>
      <c r="I13" s="125"/>
      <c r="J13" s="86"/>
    </row>
    <row r="14" spans="1:13" x14ac:dyDescent="0.35">
      <c r="A14" s="86"/>
      <c r="B14" s="100"/>
      <c r="C14" s="119"/>
      <c r="D14" s="87"/>
      <c r="E14" s="88"/>
      <c r="F14" s="122"/>
      <c r="G14" s="122">
        <f t="shared" si="0"/>
        <v>0</v>
      </c>
      <c r="H14" s="107" t="str">
        <f t="shared" si="1"/>
        <v/>
      </c>
      <c r="I14" s="125"/>
      <c r="J14" s="86"/>
    </row>
    <row r="15" spans="1:13" x14ac:dyDescent="0.35">
      <c r="A15" s="86"/>
      <c r="B15" s="100"/>
      <c r="C15" s="119"/>
      <c r="D15" s="87"/>
      <c r="E15" s="88"/>
      <c r="F15" s="122"/>
      <c r="G15" s="122">
        <f t="shared" si="0"/>
        <v>0</v>
      </c>
      <c r="H15" s="107" t="str">
        <f t="shared" si="1"/>
        <v/>
      </c>
      <c r="I15" s="125"/>
      <c r="J15" s="86"/>
    </row>
    <row r="16" spans="1:13" x14ac:dyDescent="0.35">
      <c r="A16" s="86"/>
      <c r="B16" s="100"/>
      <c r="C16" s="119"/>
      <c r="D16" s="87"/>
      <c r="E16" s="89"/>
      <c r="F16" s="122"/>
      <c r="G16" s="122">
        <f t="shared" si="0"/>
        <v>0</v>
      </c>
      <c r="H16" s="107" t="str">
        <f t="shared" si="1"/>
        <v/>
      </c>
      <c r="I16" s="125"/>
      <c r="J16" s="86"/>
    </row>
    <row r="17" spans="1:10" x14ac:dyDescent="0.35">
      <c r="A17" s="86"/>
      <c r="B17" s="100"/>
      <c r="C17" s="119"/>
      <c r="D17" s="90"/>
      <c r="E17" s="89"/>
      <c r="F17" s="122"/>
      <c r="G17" s="122">
        <f t="shared" si="0"/>
        <v>0</v>
      </c>
      <c r="H17" s="107" t="str">
        <f t="shared" si="1"/>
        <v/>
      </c>
      <c r="I17" s="125"/>
      <c r="J17" s="86"/>
    </row>
    <row r="18" spans="1:10" x14ac:dyDescent="0.35">
      <c r="A18" s="86"/>
      <c r="B18" s="100"/>
      <c r="C18" s="119"/>
      <c r="D18" s="87"/>
      <c r="E18" s="88"/>
      <c r="F18" s="122"/>
      <c r="G18" s="122">
        <f t="shared" si="0"/>
        <v>0</v>
      </c>
      <c r="H18" s="107" t="str">
        <f t="shared" si="1"/>
        <v/>
      </c>
      <c r="I18" s="125"/>
      <c r="J18" s="86"/>
    </row>
    <row r="19" spans="1:10" x14ac:dyDescent="0.35">
      <c r="A19" s="86"/>
      <c r="B19" s="100"/>
      <c r="C19" s="119"/>
      <c r="D19" s="87"/>
      <c r="E19" s="88"/>
      <c r="F19" s="122"/>
      <c r="G19" s="122">
        <f t="shared" si="0"/>
        <v>0</v>
      </c>
      <c r="H19" s="107" t="str">
        <f t="shared" si="1"/>
        <v/>
      </c>
      <c r="I19" s="125"/>
      <c r="J19" s="86"/>
    </row>
    <row r="20" spans="1:10" x14ac:dyDescent="0.35">
      <c r="A20" s="86"/>
      <c r="B20" s="100"/>
      <c r="C20" s="119"/>
      <c r="D20" s="87"/>
      <c r="E20" s="88"/>
      <c r="F20" s="122"/>
      <c r="G20" s="122">
        <f t="shared" si="0"/>
        <v>0</v>
      </c>
      <c r="H20" s="107" t="str">
        <f t="shared" si="1"/>
        <v/>
      </c>
      <c r="I20" s="125"/>
      <c r="J20" s="86"/>
    </row>
    <row r="21" spans="1:10" x14ac:dyDescent="0.35">
      <c r="A21" s="86"/>
      <c r="B21" s="101"/>
      <c r="C21" s="120"/>
      <c r="D21" s="92"/>
      <c r="E21" s="93"/>
      <c r="F21" s="122"/>
      <c r="G21" s="122">
        <f t="shared" si="0"/>
        <v>0</v>
      </c>
      <c r="H21" s="107" t="str">
        <f t="shared" si="1"/>
        <v/>
      </c>
      <c r="I21" s="125"/>
      <c r="J21" s="86"/>
    </row>
    <row r="22" spans="1:10" x14ac:dyDescent="0.35">
      <c r="A22" s="86"/>
      <c r="B22" s="101"/>
      <c r="C22" s="120"/>
      <c r="D22" s="92"/>
      <c r="E22" s="93"/>
      <c r="F22" s="122"/>
      <c r="G22" s="122">
        <f t="shared" si="0"/>
        <v>0</v>
      </c>
      <c r="H22" s="107" t="str">
        <f t="shared" si="1"/>
        <v/>
      </c>
      <c r="I22" s="125"/>
      <c r="J22" s="86"/>
    </row>
    <row r="23" spans="1:10" x14ac:dyDescent="0.35">
      <c r="A23" s="86"/>
      <c r="B23" s="101"/>
      <c r="C23" s="120"/>
      <c r="D23" s="91"/>
      <c r="E23" s="94"/>
      <c r="F23" s="122"/>
      <c r="G23" s="122">
        <f t="shared" si="0"/>
        <v>0</v>
      </c>
      <c r="H23" s="107" t="str">
        <f t="shared" si="1"/>
        <v/>
      </c>
      <c r="I23" s="125"/>
      <c r="J23" s="86"/>
    </row>
    <row r="24" spans="1:10" x14ac:dyDescent="0.35">
      <c r="A24" s="86"/>
      <c r="B24" s="101"/>
      <c r="C24" s="120"/>
      <c r="D24" s="95"/>
      <c r="E24" s="96"/>
      <c r="F24" s="122"/>
      <c r="G24" s="122">
        <f t="shared" si="0"/>
        <v>0</v>
      </c>
      <c r="H24" s="107" t="str">
        <f t="shared" si="1"/>
        <v/>
      </c>
      <c r="I24" s="125"/>
      <c r="J24" s="86"/>
    </row>
    <row r="25" spans="1:10" x14ac:dyDescent="0.35">
      <c r="A25" s="86"/>
      <c r="B25" s="101"/>
      <c r="C25" s="120"/>
      <c r="D25" s="91"/>
      <c r="E25" s="96"/>
      <c r="F25" s="122"/>
      <c r="G25" s="122">
        <f t="shared" si="0"/>
        <v>0</v>
      </c>
      <c r="H25" s="107" t="str">
        <f t="shared" si="1"/>
        <v/>
      </c>
      <c r="I25" s="125"/>
      <c r="J25" s="86"/>
    </row>
    <row r="26" spans="1:10" x14ac:dyDescent="0.35">
      <c r="A26" s="86"/>
      <c r="B26" s="101"/>
      <c r="C26" s="120"/>
      <c r="D26" s="91"/>
      <c r="E26" s="96"/>
      <c r="F26" s="122"/>
      <c r="G26" s="122">
        <f t="shared" si="0"/>
        <v>0</v>
      </c>
      <c r="H26" s="107" t="str">
        <f t="shared" si="1"/>
        <v/>
      </c>
      <c r="I26" s="125"/>
      <c r="J26" s="86"/>
    </row>
    <row r="27" spans="1:10" x14ac:dyDescent="0.35">
      <c r="A27" s="86"/>
      <c r="B27" s="101"/>
      <c r="C27" s="120"/>
      <c r="D27" s="91"/>
      <c r="E27" s="96"/>
      <c r="F27" s="122"/>
      <c r="G27" s="122">
        <f t="shared" si="0"/>
        <v>0</v>
      </c>
      <c r="H27" s="107" t="str">
        <f t="shared" si="1"/>
        <v/>
      </c>
      <c r="I27" s="125"/>
      <c r="J27" s="86"/>
    </row>
    <row r="28" spans="1:10" x14ac:dyDescent="0.35">
      <c r="A28" s="86"/>
      <c r="B28" s="101"/>
      <c r="C28" s="120"/>
      <c r="D28" s="91"/>
      <c r="E28" s="96"/>
      <c r="F28" s="122"/>
      <c r="G28" s="122">
        <f t="shared" si="0"/>
        <v>0</v>
      </c>
      <c r="H28" s="107" t="str">
        <f t="shared" si="1"/>
        <v/>
      </c>
      <c r="I28" s="125"/>
      <c r="J28" s="86"/>
    </row>
    <row r="29" spans="1:10" x14ac:dyDescent="0.35">
      <c r="A29" s="86"/>
      <c r="B29" s="101"/>
      <c r="C29" s="120"/>
      <c r="D29" s="91"/>
      <c r="E29" s="96"/>
      <c r="F29" s="122"/>
      <c r="G29" s="122">
        <f t="shared" si="0"/>
        <v>0</v>
      </c>
      <c r="H29" s="107" t="str">
        <f t="shared" si="1"/>
        <v/>
      </c>
      <c r="I29" s="125"/>
      <c r="J29" s="86"/>
    </row>
    <row r="30" spans="1:10" x14ac:dyDescent="0.35">
      <c r="A30" s="86"/>
      <c r="B30" s="101"/>
      <c r="C30" s="120"/>
      <c r="D30" s="91"/>
      <c r="E30" s="96"/>
      <c r="F30" s="122"/>
      <c r="G30" s="122">
        <f t="shared" si="0"/>
        <v>0</v>
      </c>
      <c r="H30" s="107" t="str">
        <f t="shared" si="1"/>
        <v/>
      </c>
      <c r="I30" s="125"/>
      <c r="J30" s="86"/>
    </row>
    <row r="31" spans="1:10" x14ac:dyDescent="0.35">
      <c r="A31" s="86"/>
      <c r="B31" s="101"/>
      <c r="C31" s="120"/>
      <c r="D31" s="91"/>
      <c r="E31" s="96"/>
      <c r="F31" s="122"/>
      <c r="G31" s="122">
        <f t="shared" si="0"/>
        <v>0</v>
      </c>
      <c r="H31" s="107" t="str">
        <f t="shared" si="1"/>
        <v/>
      </c>
      <c r="I31" s="125"/>
      <c r="J31" s="86"/>
    </row>
    <row r="32" spans="1:10" x14ac:dyDescent="0.35">
      <c r="A32" s="86"/>
      <c r="B32" s="101"/>
      <c r="C32" s="120"/>
      <c r="D32" s="91"/>
      <c r="E32" s="96"/>
      <c r="F32" s="122"/>
      <c r="G32" s="122">
        <f t="shared" si="0"/>
        <v>0</v>
      </c>
      <c r="H32" s="107" t="str">
        <f t="shared" si="1"/>
        <v/>
      </c>
      <c r="I32" s="125"/>
      <c r="J32" s="86"/>
    </row>
    <row r="33" spans="1:10" x14ac:dyDescent="0.35">
      <c r="A33" s="86"/>
      <c r="B33" s="101"/>
      <c r="C33" s="120"/>
      <c r="D33" s="91"/>
      <c r="E33" s="96"/>
      <c r="F33" s="122"/>
      <c r="G33" s="122">
        <f t="shared" si="0"/>
        <v>0</v>
      </c>
      <c r="H33" s="107" t="str">
        <f t="shared" si="1"/>
        <v/>
      </c>
      <c r="I33" s="125"/>
      <c r="J33" s="86"/>
    </row>
    <row r="34" spans="1:10" x14ac:dyDescent="0.35">
      <c r="A34" s="86"/>
      <c r="B34" s="101"/>
      <c r="C34" s="120"/>
      <c r="D34" s="91"/>
      <c r="E34" s="96"/>
      <c r="F34" s="122"/>
      <c r="G34" s="122">
        <f t="shared" si="0"/>
        <v>0</v>
      </c>
      <c r="H34" s="107" t="str">
        <f t="shared" si="1"/>
        <v/>
      </c>
      <c r="I34" s="125"/>
      <c r="J34" s="86"/>
    </row>
    <row r="35" spans="1:10" x14ac:dyDescent="0.35">
      <c r="A35" s="86"/>
      <c r="B35" s="101"/>
      <c r="C35" s="120"/>
      <c r="D35" s="91"/>
      <c r="E35" s="96"/>
      <c r="F35" s="122"/>
      <c r="G35" s="122">
        <f t="shared" si="0"/>
        <v>0</v>
      </c>
      <c r="H35" s="107" t="str">
        <f t="shared" si="1"/>
        <v/>
      </c>
      <c r="I35" s="125"/>
      <c r="J35" s="86"/>
    </row>
    <row r="36" spans="1:10" x14ac:dyDescent="0.35">
      <c r="A36" s="86"/>
      <c r="B36" s="101"/>
      <c r="C36" s="120"/>
      <c r="D36" s="91"/>
      <c r="E36" s="97"/>
      <c r="F36" s="123"/>
      <c r="G36" s="123">
        <f t="shared" si="0"/>
        <v>0</v>
      </c>
      <c r="H36" s="108" t="str">
        <f t="shared" si="1"/>
        <v/>
      </c>
      <c r="I36" s="126"/>
      <c r="J36" s="86"/>
    </row>
    <row r="37" spans="1:10" x14ac:dyDescent="0.35">
      <c r="A37" s="86"/>
      <c r="B37" s="101"/>
      <c r="C37" s="120"/>
      <c r="D37" s="91"/>
      <c r="E37" s="97"/>
      <c r="F37" s="123"/>
      <c r="G37" s="123">
        <f t="shared" si="0"/>
        <v>0</v>
      </c>
      <c r="H37" s="108" t="str">
        <f t="shared" si="1"/>
        <v/>
      </c>
      <c r="I37" s="126"/>
      <c r="J37" s="86"/>
    </row>
    <row r="38" spans="1:10" x14ac:dyDescent="0.35">
      <c r="A38" s="86"/>
      <c r="B38" s="101"/>
      <c r="C38" s="120"/>
      <c r="D38" s="91"/>
      <c r="E38" s="97"/>
      <c r="F38" s="123"/>
      <c r="G38" s="123">
        <f t="shared" si="0"/>
        <v>0</v>
      </c>
      <c r="H38" s="108" t="str">
        <f t="shared" si="1"/>
        <v/>
      </c>
      <c r="I38" s="126"/>
      <c r="J38" s="86"/>
    </row>
    <row r="39" spans="1:10" x14ac:dyDescent="0.35">
      <c r="A39" s="86"/>
      <c r="B39" s="101"/>
      <c r="C39" s="120"/>
      <c r="D39" s="91"/>
      <c r="E39" s="97"/>
      <c r="F39" s="123"/>
      <c r="G39" s="123">
        <f t="shared" si="0"/>
        <v>0</v>
      </c>
      <c r="H39" s="108" t="str">
        <f t="shared" si="1"/>
        <v/>
      </c>
      <c r="I39" s="126"/>
      <c r="J39" s="86"/>
    </row>
    <row r="40" spans="1:10" x14ac:dyDescent="0.35">
      <c r="A40" s="86"/>
      <c r="B40" s="101"/>
      <c r="C40" s="120"/>
      <c r="D40" s="91"/>
      <c r="E40" s="97"/>
      <c r="F40" s="123"/>
      <c r="G40" s="123">
        <f t="shared" si="0"/>
        <v>0</v>
      </c>
      <c r="H40" s="108" t="str">
        <f t="shared" si="1"/>
        <v/>
      </c>
      <c r="I40" s="126"/>
      <c r="J40" s="86"/>
    </row>
    <row r="41" spans="1:10" x14ac:dyDescent="0.35">
      <c r="A41" s="86"/>
      <c r="B41" s="101"/>
      <c r="C41" s="120"/>
      <c r="D41" s="91"/>
      <c r="E41" s="97"/>
      <c r="F41" s="123"/>
      <c r="G41" s="123">
        <f t="shared" si="0"/>
        <v>0</v>
      </c>
      <c r="H41" s="108" t="str">
        <f t="shared" si="1"/>
        <v/>
      </c>
      <c r="I41" s="126"/>
      <c r="J41" s="86"/>
    </row>
    <row r="42" spans="1:10" x14ac:dyDescent="0.35">
      <c r="A42" s="86"/>
      <c r="B42" s="101"/>
      <c r="C42" s="120"/>
      <c r="D42" s="91"/>
      <c r="E42" s="97"/>
      <c r="F42" s="123"/>
      <c r="G42" s="123">
        <f t="shared" si="0"/>
        <v>0</v>
      </c>
      <c r="H42" s="108" t="str">
        <f t="shared" si="1"/>
        <v/>
      </c>
      <c r="I42" s="126"/>
      <c r="J42" s="86"/>
    </row>
    <row r="43" spans="1:10" x14ac:dyDescent="0.35">
      <c r="A43" s="86"/>
      <c r="B43" s="101"/>
      <c r="C43" s="120"/>
      <c r="D43" s="91"/>
      <c r="E43" s="97"/>
      <c r="F43" s="123"/>
      <c r="G43" s="123">
        <f t="shared" si="0"/>
        <v>0</v>
      </c>
      <c r="H43" s="108" t="str">
        <f t="shared" si="1"/>
        <v/>
      </c>
      <c r="I43" s="126"/>
      <c r="J43" s="86"/>
    </row>
    <row r="44" spans="1:10" x14ac:dyDescent="0.35">
      <c r="A44" s="86"/>
      <c r="B44" s="101"/>
      <c r="C44" s="120"/>
      <c r="D44" s="91"/>
      <c r="E44" s="97"/>
      <c r="F44" s="123"/>
      <c r="G44" s="123">
        <f t="shared" si="0"/>
        <v>0</v>
      </c>
      <c r="H44" s="108" t="str">
        <f t="shared" si="1"/>
        <v/>
      </c>
      <c r="I44" s="126"/>
      <c r="J44" s="86"/>
    </row>
    <row r="45" spans="1:10" x14ac:dyDescent="0.35">
      <c r="A45" s="86"/>
      <c r="B45" s="101"/>
      <c r="C45" s="120"/>
      <c r="D45" s="91"/>
      <c r="E45" s="97"/>
      <c r="F45" s="123"/>
      <c r="G45" s="123">
        <f t="shared" si="0"/>
        <v>0</v>
      </c>
      <c r="H45" s="108" t="str">
        <f t="shared" si="1"/>
        <v/>
      </c>
      <c r="I45" s="126"/>
      <c r="J45" s="86"/>
    </row>
    <row r="46" spans="1:10" x14ac:dyDescent="0.35">
      <c r="A46" s="86"/>
      <c r="B46" s="101"/>
      <c r="C46" s="120"/>
      <c r="D46" s="91"/>
      <c r="E46" s="97"/>
      <c r="F46" s="123"/>
      <c r="G46" s="123">
        <f t="shared" si="0"/>
        <v>0</v>
      </c>
      <c r="H46" s="108" t="str">
        <f t="shared" si="1"/>
        <v/>
      </c>
      <c r="I46" s="126"/>
      <c r="J46" s="86"/>
    </row>
    <row r="47" spans="1:10" x14ac:dyDescent="0.35">
      <c r="A47" s="86"/>
      <c r="B47" s="101"/>
      <c r="C47" s="120"/>
      <c r="D47" s="91"/>
      <c r="E47" s="97"/>
      <c r="F47" s="123"/>
      <c r="G47" s="123">
        <f t="shared" si="0"/>
        <v>0</v>
      </c>
      <c r="H47" s="108" t="str">
        <f t="shared" si="1"/>
        <v/>
      </c>
      <c r="I47" s="126"/>
      <c r="J47" s="86"/>
    </row>
    <row r="48" spans="1:10" x14ac:dyDescent="0.35">
      <c r="A48" s="86"/>
      <c r="B48" s="101"/>
      <c r="C48" s="120"/>
      <c r="D48" s="91"/>
      <c r="E48" s="97"/>
      <c r="F48" s="123"/>
      <c r="G48" s="123">
        <f t="shared" si="0"/>
        <v>0</v>
      </c>
      <c r="H48" s="108" t="str">
        <f t="shared" si="1"/>
        <v/>
      </c>
      <c r="I48" s="126"/>
      <c r="J48" s="86"/>
    </row>
    <row r="49" spans="1:10" x14ac:dyDescent="0.35">
      <c r="A49" s="86"/>
      <c r="B49" s="101"/>
      <c r="C49" s="120"/>
      <c r="D49" s="91"/>
      <c r="E49" s="97"/>
      <c r="F49" s="123"/>
      <c r="G49" s="123">
        <f t="shared" si="0"/>
        <v>0</v>
      </c>
      <c r="H49" s="108" t="str">
        <f t="shared" si="1"/>
        <v/>
      </c>
      <c r="I49" s="126"/>
      <c r="J49" s="86"/>
    </row>
    <row r="50" spans="1:10" x14ac:dyDescent="0.35">
      <c r="A50" s="86"/>
      <c r="B50" s="101"/>
      <c r="C50" s="120"/>
      <c r="D50" s="91"/>
      <c r="E50" s="97"/>
      <c r="F50" s="123"/>
      <c r="G50" s="123">
        <f t="shared" si="0"/>
        <v>0</v>
      </c>
      <c r="H50" s="108" t="str">
        <f t="shared" si="1"/>
        <v/>
      </c>
      <c r="I50" s="126"/>
      <c r="J50" s="86"/>
    </row>
    <row r="51" spans="1:10" x14ac:dyDescent="0.35">
      <c r="A51" s="86"/>
      <c r="B51" s="101"/>
      <c r="C51" s="120"/>
      <c r="D51" s="91"/>
      <c r="E51" s="97"/>
      <c r="F51" s="123"/>
      <c r="G51" s="123">
        <f t="shared" si="0"/>
        <v>0</v>
      </c>
      <c r="H51" s="108" t="str">
        <f t="shared" si="1"/>
        <v/>
      </c>
      <c r="I51" s="126"/>
      <c r="J51" s="86"/>
    </row>
    <row r="52" spans="1:10" x14ac:dyDescent="0.35">
      <c r="A52" s="86"/>
      <c r="B52" s="101"/>
      <c r="C52" s="120"/>
      <c r="D52" s="91"/>
      <c r="E52" s="97"/>
      <c r="F52" s="123"/>
      <c r="G52" s="123">
        <f t="shared" si="0"/>
        <v>0</v>
      </c>
      <c r="H52" s="108" t="str">
        <f t="shared" si="1"/>
        <v/>
      </c>
      <c r="I52" s="126"/>
      <c r="J52" s="86"/>
    </row>
    <row r="53" spans="1:10" x14ac:dyDescent="0.35">
      <c r="A53" s="86"/>
      <c r="B53" s="101"/>
      <c r="C53" s="120"/>
      <c r="D53" s="91"/>
      <c r="E53" s="97"/>
      <c r="F53" s="123"/>
      <c r="G53" s="123">
        <f t="shared" si="0"/>
        <v>0</v>
      </c>
      <c r="H53" s="108" t="str">
        <f t="shared" si="1"/>
        <v/>
      </c>
      <c r="I53" s="126"/>
      <c r="J53" s="86"/>
    </row>
    <row r="54" spans="1:10" x14ac:dyDescent="0.35">
      <c r="A54" s="86"/>
      <c r="B54" s="101"/>
      <c r="C54" s="120"/>
      <c r="D54" s="91"/>
      <c r="E54" s="97"/>
      <c r="F54" s="123"/>
      <c r="G54" s="123">
        <f t="shared" si="0"/>
        <v>0</v>
      </c>
      <c r="H54" s="108" t="str">
        <f t="shared" si="1"/>
        <v/>
      </c>
      <c r="I54" s="126"/>
      <c r="J54" s="86"/>
    </row>
    <row r="55" spans="1:10" x14ac:dyDescent="0.35">
      <c r="A55" s="86"/>
      <c r="B55" s="101"/>
      <c r="C55" s="120"/>
      <c r="D55" s="91"/>
      <c r="E55" s="97"/>
      <c r="F55" s="123"/>
      <c r="G55" s="123">
        <f t="shared" si="0"/>
        <v>0</v>
      </c>
      <c r="H55" s="108" t="str">
        <f t="shared" si="1"/>
        <v/>
      </c>
      <c r="I55" s="126"/>
      <c r="J55" s="86"/>
    </row>
    <row r="56" spans="1:10" x14ac:dyDescent="0.35">
      <c r="A56" s="86"/>
      <c r="B56" s="101"/>
      <c r="C56" s="120"/>
      <c r="D56" s="91"/>
      <c r="E56" s="97"/>
      <c r="F56" s="123"/>
      <c r="G56" s="123">
        <f t="shared" si="0"/>
        <v>0</v>
      </c>
      <c r="H56" s="108" t="str">
        <f t="shared" si="1"/>
        <v/>
      </c>
      <c r="I56" s="126"/>
      <c r="J56" s="86"/>
    </row>
    <row r="57" spans="1:10" x14ac:dyDescent="0.35">
      <c r="A57" s="86"/>
      <c r="B57" s="101"/>
      <c r="C57" s="120"/>
      <c r="D57" s="91"/>
      <c r="E57" s="97"/>
      <c r="F57" s="123"/>
      <c r="G57" s="123">
        <f t="shared" si="0"/>
        <v>0</v>
      </c>
      <c r="H57" s="108" t="str">
        <f t="shared" si="1"/>
        <v/>
      </c>
      <c r="I57" s="126"/>
      <c r="J57" s="86"/>
    </row>
    <row r="58" spans="1:10" x14ac:dyDescent="0.35">
      <c r="A58" s="86"/>
      <c r="B58" s="101"/>
      <c r="C58" s="120"/>
      <c r="D58" s="91"/>
      <c r="E58" s="97"/>
      <c r="F58" s="123"/>
      <c r="G58" s="123">
        <f t="shared" si="0"/>
        <v>0</v>
      </c>
      <c r="H58" s="108" t="str">
        <f t="shared" si="1"/>
        <v/>
      </c>
      <c r="I58" s="126"/>
      <c r="J58" s="86"/>
    </row>
    <row r="59" spans="1:10" x14ac:dyDescent="0.35">
      <c r="A59" s="86"/>
      <c r="B59" s="101"/>
      <c r="C59" s="120"/>
      <c r="D59" s="91"/>
      <c r="E59" s="97"/>
      <c r="F59" s="123"/>
      <c r="G59" s="123">
        <f t="shared" si="0"/>
        <v>0</v>
      </c>
      <c r="H59" s="108" t="str">
        <f t="shared" si="1"/>
        <v/>
      </c>
      <c r="I59" s="126"/>
      <c r="J59" s="86"/>
    </row>
    <row r="60" spans="1:10" x14ac:dyDescent="0.35">
      <c r="A60" s="86"/>
      <c r="B60" s="101"/>
      <c r="C60" s="120"/>
      <c r="D60" s="91"/>
      <c r="E60" s="97"/>
      <c r="F60" s="123"/>
      <c r="G60" s="123">
        <f t="shared" si="0"/>
        <v>0</v>
      </c>
      <c r="H60" s="108" t="str">
        <f t="shared" si="1"/>
        <v/>
      </c>
      <c r="I60" s="126"/>
      <c r="J60" s="86"/>
    </row>
    <row r="61" spans="1:10" x14ac:dyDescent="0.35">
      <c r="A61" s="86"/>
      <c r="B61" s="101"/>
      <c r="C61" s="120"/>
      <c r="D61" s="91"/>
      <c r="E61" s="97"/>
      <c r="F61" s="123"/>
      <c r="G61" s="123">
        <f t="shared" si="0"/>
        <v>0</v>
      </c>
      <c r="H61" s="108" t="str">
        <f t="shared" si="1"/>
        <v/>
      </c>
      <c r="I61" s="126"/>
      <c r="J61" s="86"/>
    </row>
    <row r="62" spans="1:10" x14ac:dyDescent="0.35">
      <c r="A62" s="86"/>
      <c r="B62" s="101"/>
      <c r="C62" s="120"/>
      <c r="D62" s="91"/>
      <c r="E62" s="97"/>
      <c r="F62" s="123"/>
      <c r="G62" s="123">
        <f t="shared" si="0"/>
        <v>0</v>
      </c>
      <c r="H62" s="108" t="str">
        <f t="shared" si="1"/>
        <v/>
      </c>
      <c r="I62" s="126"/>
      <c r="J62" s="86"/>
    </row>
    <row r="63" spans="1:10" x14ac:dyDescent="0.35">
      <c r="A63" s="86"/>
      <c r="B63" s="101"/>
      <c r="C63" s="120"/>
      <c r="D63" s="91"/>
      <c r="E63" s="97"/>
      <c r="F63" s="123"/>
      <c r="G63" s="123">
        <f t="shared" si="0"/>
        <v>0</v>
      </c>
      <c r="H63" s="108" t="str">
        <f t="shared" si="1"/>
        <v/>
      </c>
      <c r="I63" s="126"/>
      <c r="J63" s="86"/>
    </row>
    <row r="64" spans="1:10" x14ac:dyDescent="0.35">
      <c r="A64" s="86"/>
      <c r="B64" s="101"/>
      <c r="C64" s="120"/>
      <c r="D64" s="91"/>
      <c r="E64" s="97"/>
      <c r="F64" s="123"/>
      <c r="G64" s="123">
        <f t="shared" si="0"/>
        <v>0</v>
      </c>
      <c r="H64" s="108" t="str">
        <f t="shared" si="1"/>
        <v/>
      </c>
      <c r="I64" s="126"/>
      <c r="J64" s="86"/>
    </row>
    <row r="65" spans="1:10" x14ac:dyDescent="0.35">
      <c r="A65" s="86"/>
      <c r="B65" s="101"/>
      <c r="C65" s="120"/>
      <c r="D65" s="91"/>
      <c r="E65" s="97"/>
      <c r="F65" s="123"/>
      <c r="G65" s="123">
        <f t="shared" si="0"/>
        <v>0</v>
      </c>
      <c r="H65" s="108" t="str">
        <f t="shared" si="1"/>
        <v/>
      </c>
      <c r="I65" s="126"/>
      <c r="J65" s="86"/>
    </row>
    <row r="66" spans="1:10" x14ac:dyDescent="0.35">
      <c r="A66" s="86"/>
      <c r="B66" s="101"/>
      <c r="C66" s="120"/>
      <c r="D66" s="91"/>
      <c r="E66" s="97"/>
      <c r="F66" s="123"/>
      <c r="G66" s="123">
        <f t="shared" si="0"/>
        <v>0</v>
      </c>
      <c r="H66" s="108" t="str">
        <f t="shared" si="1"/>
        <v/>
      </c>
      <c r="I66" s="126"/>
      <c r="J66" s="86"/>
    </row>
    <row r="67" spans="1:10" x14ac:dyDescent="0.35">
      <c r="A67" s="86"/>
      <c r="B67" s="101"/>
      <c r="C67" s="120"/>
      <c r="D67" s="91"/>
      <c r="E67" s="97"/>
      <c r="F67" s="123"/>
      <c r="G67" s="123">
        <f t="shared" si="0"/>
        <v>0</v>
      </c>
      <c r="H67" s="108" t="str">
        <f t="shared" si="1"/>
        <v/>
      </c>
      <c r="I67" s="126"/>
      <c r="J67" s="86"/>
    </row>
    <row r="68" spans="1:10" x14ac:dyDescent="0.35">
      <c r="A68" s="86"/>
      <c r="B68" s="101"/>
      <c r="C68" s="120"/>
      <c r="D68" s="91"/>
      <c r="E68" s="97"/>
      <c r="F68" s="123"/>
      <c r="G68" s="123">
        <f t="shared" si="0"/>
        <v>0</v>
      </c>
      <c r="H68" s="108" t="str">
        <f t="shared" si="1"/>
        <v/>
      </c>
      <c r="I68" s="126"/>
      <c r="J68" s="86"/>
    </row>
    <row r="69" spans="1:10" x14ac:dyDescent="0.35">
      <c r="A69" s="86"/>
      <c r="B69" s="101"/>
      <c r="C69" s="120"/>
      <c r="D69" s="91"/>
      <c r="E69" s="97"/>
      <c r="F69" s="123"/>
      <c r="G69" s="123">
        <f t="shared" si="0"/>
        <v>0</v>
      </c>
      <c r="H69" s="108" t="str">
        <f t="shared" si="1"/>
        <v/>
      </c>
      <c r="I69" s="126"/>
      <c r="J69" s="86"/>
    </row>
    <row r="70" spans="1:10" x14ac:dyDescent="0.35">
      <c r="A70" s="86"/>
      <c r="B70" s="101"/>
      <c r="C70" s="120"/>
      <c r="D70" s="91"/>
      <c r="E70" s="97"/>
      <c r="F70" s="123"/>
      <c r="G70" s="123">
        <f t="shared" si="0"/>
        <v>0</v>
      </c>
      <c r="H70" s="108" t="str">
        <f t="shared" si="1"/>
        <v/>
      </c>
      <c r="I70" s="126"/>
      <c r="J70" s="86"/>
    </row>
    <row r="71" spans="1:10" x14ac:dyDescent="0.35">
      <c r="A71" s="86"/>
      <c r="B71" s="101"/>
      <c r="C71" s="120"/>
      <c r="D71" s="91"/>
      <c r="E71" s="97"/>
      <c r="F71" s="123"/>
      <c r="G71" s="123">
        <f t="shared" si="0"/>
        <v>0</v>
      </c>
      <c r="H71" s="108" t="str">
        <f t="shared" si="1"/>
        <v/>
      </c>
      <c r="I71" s="126"/>
      <c r="J71" s="86"/>
    </row>
    <row r="72" spans="1:10" x14ac:dyDescent="0.35">
      <c r="A72" s="86"/>
      <c r="B72" s="101"/>
      <c r="C72" s="120"/>
      <c r="D72" s="91"/>
      <c r="E72" s="97"/>
      <c r="F72" s="123"/>
      <c r="G72" s="123">
        <f t="shared" si="0"/>
        <v>0</v>
      </c>
      <c r="H72" s="108" t="str">
        <f t="shared" si="1"/>
        <v/>
      </c>
      <c r="I72" s="126"/>
      <c r="J72" s="86"/>
    </row>
    <row r="73" spans="1:10" x14ac:dyDescent="0.35">
      <c r="A73" s="86"/>
      <c r="B73" s="101"/>
      <c r="C73" s="120"/>
      <c r="D73" s="91"/>
      <c r="E73" s="97"/>
      <c r="F73" s="123"/>
      <c r="G73" s="123">
        <f t="shared" ref="G73:G136" si="2">ROUNDUP(F73, 2)</f>
        <v>0</v>
      </c>
      <c r="H73" s="108" t="str">
        <f t="shared" ref="H73:H136" si="3">IF(E73="", "", $E73*$G73)</f>
        <v/>
      </c>
      <c r="I73" s="126"/>
      <c r="J73" s="86"/>
    </row>
    <row r="74" spans="1:10" x14ac:dyDescent="0.35">
      <c r="A74" s="86"/>
      <c r="B74" s="101"/>
      <c r="C74" s="120"/>
      <c r="D74" s="91"/>
      <c r="E74" s="97"/>
      <c r="F74" s="123"/>
      <c r="G74" s="123">
        <f t="shared" si="2"/>
        <v>0</v>
      </c>
      <c r="H74" s="108" t="str">
        <f t="shared" si="3"/>
        <v/>
      </c>
      <c r="I74" s="126"/>
      <c r="J74" s="86"/>
    </row>
    <row r="75" spans="1:10" x14ac:dyDescent="0.35">
      <c r="A75" s="86"/>
      <c r="B75" s="101"/>
      <c r="C75" s="120"/>
      <c r="D75" s="91"/>
      <c r="E75" s="58"/>
      <c r="F75" s="123"/>
      <c r="G75" s="123">
        <f t="shared" si="2"/>
        <v>0</v>
      </c>
      <c r="H75" s="108" t="str">
        <f t="shared" si="3"/>
        <v/>
      </c>
      <c r="I75" s="126"/>
      <c r="J75" s="86"/>
    </row>
    <row r="76" spans="1:10" x14ac:dyDescent="0.35">
      <c r="A76" s="86"/>
      <c r="B76" s="101"/>
      <c r="C76" s="120"/>
      <c r="D76" s="91"/>
      <c r="E76" s="58"/>
      <c r="F76" s="123"/>
      <c r="G76" s="123">
        <f t="shared" si="2"/>
        <v>0</v>
      </c>
      <c r="H76" s="108" t="str">
        <f t="shared" si="3"/>
        <v/>
      </c>
      <c r="I76" s="126"/>
      <c r="J76" s="86"/>
    </row>
    <row r="77" spans="1:10" x14ac:dyDescent="0.35">
      <c r="A77" s="86"/>
      <c r="B77" s="101"/>
      <c r="C77" s="120"/>
      <c r="D77" s="91"/>
      <c r="E77" s="58"/>
      <c r="F77" s="123"/>
      <c r="G77" s="123">
        <f t="shared" si="2"/>
        <v>0</v>
      </c>
      <c r="H77" s="108" t="str">
        <f t="shared" si="3"/>
        <v/>
      </c>
      <c r="I77" s="126"/>
      <c r="J77" s="86"/>
    </row>
    <row r="78" spans="1:10" x14ac:dyDescent="0.35">
      <c r="A78" s="86"/>
      <c r="B78" s="101"/>
      <c r="C78" s="120"/>
      <c r="D78" s="91"/>
      <c r="E78" s="58"/>
      <c r="F78" s="123"/>
      <c r="G78" s="123">
        <f t="shared" si="2"/>
        <v>0</v>
      </c>
      <c r="H78" s="108" t="str">
        <f t="shared" si="3"/>
        <v/>
      </c>
      <c r="I78" s="126"/>
      <c r="J78" s="86"/>
    </row>
    <row r="79" spans="1:10" x14ac:dyDescent="0.35">
      <c r="A79" s="86"/>
      <c r="B79" s="101"/>
      <c r="C79" s="120"/>
      <c r="D79" s="91"/>
      <c r="E79" s="58"/>
      <c r="F79" s="123"/>
      <c r="G79" s="123">
        <f t="shared" si="2"/>
        <v>0</v>
      </c>
      <c r="H79" s="108" t="str">
        <f t="shared" si="3"/>
        <v/>
      </c>
      <c r="I79" s="126"/>
      <c r="J79" s="86"/>
    </row>
    <row r="80" spans="1:10" x14ac:dyDescent="0.35">
      <c r="A80" s="86"/>
      <c r="B80" s="101"/>
      <c r="C80" s="120"/>
      <c r="D80" s="91"/>
      <c r="E80" s="58"/>
      <c r="F80" s="123"/>
      <c r="G80" s="123">
        <f t="shared" si="2"/>
        <v>0</v>
      </c>
      <c r="H80" s="108" t="str">
        <f t="shared" si="3"/>
        <v/>
      </c>
      <c r="I80" s="126"/>
      <c r="J80" s="86"/>
    </row>
    <row r="81" spans="1:10" x14ac:dyDescent="0.35">
      <c r="A81" s="86"/>
      <c r="B81" s="101"/>
      <c r="C81" s="120"/>
      <c r="D81" s="91"/>
      <c r="E81" s="58"/>
      <c r="F81" s="123"/>
      <c r="G81" s="123">
        <f t="shared" si="2"/>
        <v>0</v>
      </c>
      <c r="H81" s="108" t="str">
        <f t="shared" si="3"/>
        <v/>
      </c>
      <c r="I81" s="126"/>
      <c r="J81" s="86"/>
    </row>
    <row r="82" spans="1:10" x14ac:dyDescent="0.35">
      <c r="A82" s="86"/>
      <c r="B82" s="101"/>
      <c r="C82" s="120"/>
      <c r="D82" s="91"/>
      <c r="E82" s="58"/>
      <c r="F82" s="123"/>
      <c r="G82" s="123">
        <f t="shared" si="2"/>
        <v>0</v>
      </c>
      <c r="H82" s="108" t="str">
        <f t="shared" si="3"/>
        <v/>
      </c>
      <c r="I82" s="126"/>
      <c r="J82" s="86"/>
    </row>
    <row r="83" spans="1:10" x14ac:dyDescent="0.35">
      <c r="A83" s="86"/>
      <c r="B83" s="101"/>
      <c r="C83" s="120"/>
      <c r="D83" s="91"/>
      <c r="E83" s="58"/>
      <c r="F83" s="123"/>
      <c r="G83" s="123">
        <f t="shared" si="2"/>
        <v>0</v>
      </c>
      <c r="H83" s="108" t="str">
        <f t="shared" si="3"/>
        <v/>
      </c>
      <c r="I83" s="126"/>
      <c r="J83" s="86"/>
    </row>
    <row r="84" spans="1:10" x14ac:dyDescent="0.35">
      <c r="A84" s="86"/>
      <c r="B84" s="101"/>
      <c r="C84" s="120"/>
      <c r="D84" s="91"/>
      <c r="E84" s="58"/>
      <c r="F84" s="123"/>
      <c r="G84" s="123">
        <f t="shared" si="2"/>
        <v>0</v>
      </c>
      <c r="H84" s="108" t="str">
        <f t="shared" si="3"/>
        <v/>
      </c>
      <c r="I84" s="126"/>
      <c r="J84" s="86"/>
    </row>
    <row r="85" spans="1:10" x14ac:dyDescent="0.35">
      <c r="A85" s="86"/>
      <c r="B85" s="101"/>
      <c r="C85" s="120"/>
      <c r="D85" s="91"/>
      <c r="E85" s="58"/>
      <c r="F85" s="123"/>
      <c r="G85" s="123">
        <f t="shared" si="2"/>
        <v>0</v>
      </c>
      <c r="H85" s="108" t="str">
        <f t="shared" si="3"/>
        <v/>
      </c>
      <c r="I85" s="126"/>
      <c r="J85" s="86"/>
    </row>
    <row r="86" spans="1:10" x14ac:dyDescent="0.35">
      <c r="A86" s="86"/>
      <c r="B86" s="101"/>
      <c r="C86" s="120"/>
      <c r="D86" s="91"/>
      <c r="E86" s="58"/>
      <c r="F86" s="123"/>
      <c r="G86" s="123">
        <f t="shared" si="2"/>
        <v>0</v>
      </c>
      <c r="H86" s="108" t="str">
        <f t="shared" si="3"/>
        <v/>
      </c>
      <c r="I86" s="126"/>
      <c r="J86" s="86"/>
    </row>
    <row r="87" spans="1:10" x14ac:dyDescent="0.35">
      <c r="A87" s="86"/>
      <c r="B87" s="101"/>
      <c r="C87" s="120"/>
      <c r="D87" s="91"/>
      <c r="E87" s="58"/>
      <c r="F87" s="123"/>
      <c r="G87" s="123">
        <f t="shared" si="2"/>
        <v>0</v>
      </c>
      <c r="H87" s="108" t="str">
        <f t="shared" si="3"/>
        <v/>
      </c>
      <c r="I87" s="126"/>
      <c r="J87" s="86"/>
    </row>
    <row r="88" spans="1:10" x14ac:dyDescent="0.35">
      <c r="A88" s="86"/>
      <c r="B88" s="101"/>
      <c r="C88" s="120"/>
      <c r="D88" s="91"/>
      <c r="E88" s="58"/>
      <c r="F88" s="123"/>
      <c r="G88" s="123">
        <f t="shared" si="2"/>
        <v>0</v>
      </c>
      <c r="H88" s="108" t="str">
        <f t="shared" si="3"/>
        <v/>
      </c>
      <c r="I88" s="126"/>
      <c r="J88" s="86"/>
    </row>
    <row r="89" spans="1:10" x14ac:dyDescent="0.35">
      <c r="A89" s="86"/>
      <c r="B89" s="101"/>
      <c r="C89" s="120"/>
      <c r="D89" s="91"/>
      <c r="E89" s="58"/>
      <c r="F89" s="123"/>
      <c r="G89" s="123">
        <f t="shared" si="2"/>
        <v>0</v>
      </c>
      <c r="H89" s="108" t="str">
        <f t="shared" si="3"/>
        <v/>
      </c>
      <c r="I89" s="126"/>
      <c r="J89" s="86"/>
    </row>
    <row r="90" spans="1:10" x14ac:dyDescent="0.35">
      <c r="A90" s="86"/>
      <c r="B90" s="101"/>
      <c r="C90" s="120"/>
      <c r="D90" s="91"/>
      <c r="E90" s="58"/>
      <c r="F90" s="123"/>
      <c r="G90" s="123">
        <f t="shared" si="2"/>
        <v>0</v>
      </c>
      <c r="H90" s="108" t="str">
        <f t="shared" si="3"/>
        <v/>
      </c>
      <c r="I90" s="126"/>
      <c r="J90" s="86"/>
    </row>
    <row r="91" spans="1:10" x14ac:dyDescent="0.35">
      <c r="A91" s="86"/>
      <c r="B91" s="101"/>
      <c r="C91" s="120"/>
      <c r="D91" s="91"/>
      <c r="E91" s="58"/>
      <c r="F91" s="123"/>
      <c r="G91" s="123">
        <f t="shared" si="2"/>
        <v>0</v>
      </c>
      <c r="H91" s="108" t="str">
        <f t="shared" si="3"/>
        <v/>
      </c>
      <c r="I91" s="126"/>
      <c r="J91" s="86"/>
    </row>
    <row r="92" spans="1:10" x14ac:dyDescent="0.35">
      <c r="A92" s="86"/>
      <c r="B92" s="101"/>
      <c r="C92" s="120"/>
      <c r="D92" s="91"/>
      <c r="E92" s="58"/>
      <c r="F92" s="123"/>
      <c r="G92" s="123">
        <f t="shared" si="2"/>
        <v>0</v>
      </c>
      <c r="H92" s="108" t="str">
        <f t="shared" si="3"/>
        <v/>
      </c>
      <c r="I92" s="126"/>
      <c r="J92" s="86"/>
    </row>
    <row r="93" spans="1:10" x14ac:dyDescent="0.35">
      <c r="A93" s="86"/>
      <c r="B93" s="101"/>
      <c r="C93" s="120"/>
      <c r="D93" s="91"/>
      <c r="E93" s="58"/>
      <c r="F93" s="123"/>
      <c r="G93" s="123">
        <f t="shared" si="2"/>
        <v>0</v>
      </c>
      <c r="H93" s="108" t="str">
        <f t="shared" si="3"/>
        <v/>
      </c>
      <c r="I93" s="126"/>
      <c r="J93" s="86"/>
    </row>
    <row r="94" spans="1:10" x14ac:dyDescent="0.35">
      <c r="A94" s="86"/>
      <c r="B94" s="101"/>
      <c r="C94" s="120"/>
      <c r="D94" s="91"/>
      <c r="E94" s="58"/>
      <c r="F94" s="123"/>
      <c r="G94" s="123">
        <f t="shared" si="2"/>
        <v>0</v>
      </c>
      <c r="H94" s="108" t="str">
        <f t="shared" si="3"/>
        <v/>
      </c>
      <c r="I94" s="126"/>
      <c r="J94" s="86"/>
    </row>
    <row r="95" spans="1:10" x14ac:dyDescent="0.35">
      <c r="A95" s="86"/>
      <c r="B95" s="101"/>
      <c r="C95" s="120"/>
      <c r="D95" s="91"/>
      <c r="E95" s="58"/>
      <c r="F95" s="123"/>
      <c r="G95" s="123">
        <f t="shared" si="2"/>
        <v>0</v>
      </c>
      <c r="H95" s="108" t="str">
        <f t="shared" si="3"/>
        <v/>
      </c>
      <c r="I95" s="126"/>
      <c r="J95" s="86"/>
    </row>
    <row r="96" spans="1:10" x14ac:dyDescent="0.35">
      <c r="A96" s="86"/>
      <c r="B96" s="101"/>
      <c r="C96" s="120"/>
      <c r="D96" s="91"/>
      <c r="E96" s="58"/>
      <c r="F96" s="123"/>
      <c r="G96" s="123">
        <f t="shared" si="2"/>
        <v>0</v>
      </c>
      <c r="H96" s="108" t="str">
        <f t="shared" si="3"/>
        <v/>
      </c>
      <c r="I96" s="126"/>
      <c r="J96" s="86"/>
    </row>
    <row r="97" spans="1:10" x14ac:dyDescent="0.35">
      <c r="A97" s="86"/>
      <c r="B97" s="101"/>
      <c r="C97" s="120"/>
      <c r="D97" s="91"/>
      <c r="E97" s="58"/>
      <c r="F97" s="123"/>
      <c r="G97" s="123">
        <f t="shared" si="2"/>
        <v>0</v>
      </c>
      <c r="H97" s="108" t="str">
        <f t="shared" si="3"/>
        <v/>
      </c>
      <c r="I97" s="126"/>
      <c r="J97" s="86"/>
    </row>
    <row r="98" spans="1:10" x14ac:dyDescent="0.35">
      <c r="A98" s="86"/>
      <c r="B98" s="101"/>
      <c r="C98" s="120"/>
      <c r="D98" s="91"/>
      <c r="E98" s="58"/>
      <c r="F98" s="123"/>
      <c r="G98" s="123">
        <f t="shared" si="2"/>
        <v>0</v>
      </c>
      <c r="H98" s="108" t="str">
        <f t="shared" si="3"/>
        <v/>
      </c>
      <c r="I98" s="126"/>
      <c r="J98" s="86"/>
    </row>
    <row r="99" spans="1:10" x14ac:dyDescent="0.35">
      <c r="A99" s="86"/>
      <c r="B99" s="101"/>
      <c r="C99" s="120"/>
      <c r="D99" s="91"/>
      <c r="E99" s="58"/>
      <c r="F99" s="123"/>
      <c r="G99" s="123">
        <f t="shared" si="2"/>
        <v>0</v>
      </c>
      <c r="H99" s="108" t="str">
        <f t="shared" si="3"/>
        <v/>
      </c>
      <c r="I99" s="126"/>
      <c r="J99" s="86"/>
    </row>
    <row r="100" spans="1:10" x14ac:dyDescent="0.35">
      <c r="A100" s="86"/>
      <c r="B100" s="101"/>
      <c r="C100" s="120"/>
      <c r="D100" s="91"/>
      <c r="E100" s="58"/>
      <c r="F100" s="123"/>
      <c r="G100" s="123">
        <f t="shared" si="2"/>
        <v>0</v>
      </c>
      <c r="H100" s="108" t="str">
        <f t="shared" si="3"/>
        <v/>
      </c>
      <c r="I100" s="126"/>
      <c r="J100" s="86"/>
    </row>
    <row r="101" spans="1:10" x14ac:dyDescent="0.35">
      <c r="A101" s="86"/>
      <c r="B101" s="100"/>
      <c r="C101" s="119"/>
      <c r="D101" s="87"/>
      <c r="E101" s="88"/>
      <c r="F101" s="122"/>
      <c r="G101" s="122">
        <f t="shared" si="2"/>
        <v>0</v>
      </c>
      <c r="H101" s="107" t="str">
        <f t="shared" si="3"/>
        <v/>
      </c>
      <c r="I101" s="125"/>
      <c r="J101" s="86"/>
    </row>
    <row r="102" spans="1:10" x14ac:dyDescent="0.35">
      <c r="A102" s="86"/>
      <c r="B102" s="100"/>
      <c r="C102" s="119"/>
      <c r="D102" s="87"/>
      <c r="E102" s="88"/>
      <c r="F102" s="122"/>
      <c r="G102" s="122">
        <f t="shared" si="2"/>
        <v>0</v>
      </c>
      <c r="H102" s="107" t="str">
        <f t="shared" si="3"/>
        <v/>
      </c>
      <c r="I102" s="125"/>
      <c r="J102" s="86"/>
    </row>
    <row r="103" spans="1:10" x14ac:dyDescent="0.35">
      <c r="A103" s="86"/>
      <c r="B103" s="100"/>
      <c r="C103" s="119"/>
      <c r="D103" s="87"/>
      <c r="E103" s="88"/>
      <c r="F103" s="122"/>
      <c r="G103" s="122">
        <f t="shared" si="2"/>
        <v>0</v>
      </c>
      <c r="H103" s="107" t="str">
        <f t="shared" si="3"/>
        <v/>
      </c>
      <c r="I103" s="125"/>
      <c r="J103" s="86"/>
    </row>
    <row r="104" spans="1:10" x14ac:dyDescent="0.35">
      <c r="A104" s="86"/>
      <c r="B104" s="100"/>
      <c r="C104" s="119"/>
      <c r="D104" s="87"/>
      <c r="E104" s="88"/>
      <c r="F104" s="122"/>
      <c r="G104" s="122">
        <f t="shared" si="2"/>
        <v>0</v>
      </c>
      <c r="H104" s="107" t="str">
        <f t="shared" si="3"/>
        <v/>
      </c>
      <c r="I104" s="125"/>
      <c r="J104" s="86"/>
    </row>
    <row r="105" spans="1:10" x14ac:dyDescent="0.35">
      <c r="A105" s="86"/>
      <c r="B105" s="100"/>
      <c r="C105" s="119"/>
      <c r="D105" s="87"/>
      <c r="E105" s="88"/>
      <c r="F105" s="122"/>
      <c r="G105" s="122">
        <f t="shared" si="2"/>
        <v>0</v>
      </c>
      <c r="H105" s="107" t="str">
        <f t="shared" si="3"/>
        <v/>
      </c>
      <c r="I105" s="125"/>
      <c r="J105" s="86"/>
    </row>
    <row r="106" spans="1:10" x14ac:dyDescent="0.35">
      <c r="A106" s="86"/>
      <c r="B106" s="100"/>
      <c r="C106" s="119"/>
      <c r="D106" s="87"/>
      <c r="E106" s="88"/>
      <c r="F106" s="122"/>
      <c r="G106" s="122">
        <f t="shared" si="2"/>
        <v>0</v>
      </c>
      <c r="H106" s="107" t="str">
        <f t="shared" si="3"/>
        <v/>
      </c>
      <c r="I106" s="125"/>
      <c r="J106" s="86"/>
    </row>
    <row r="107" spans="1:10" x14ac:dyDescent="0.35">
      <c r="A107" s="86"/>
      <c r="B107" s="100"/>
      <c r="C107" s="119"/>
      <c r="D107" s="87"/>
      <c r="E107" s="88"/>
      <c r="F107" s="122"/>
      <c r="G107" s="122">
        <f t="shared" si="2"/>
        <v>0</v>
      </c>
      <c r="H107" s="107" t="str">
        <f t="shared" si="3"/>
        <v/>
      </c>
      <c r="I107" s="125"/>
      <c r="J107" s="86"/>
    </row>
    <row r="108" spans="1:10" x14ac:dyDescent="0.35">
      <c r="A108" s="86"/>
      <c r="B108" s="100"/>
      <c r="C108" s="119"/>
      <c r="D108" s="87"/>
      <c r="E108" s="88"/>
      <c r="F108" s="122"/>
      <c r="G108" s="122">
        <f t="shared" si="2"/>
        <v>0</v>
      </c>
      <c r="H108" s="107" t="str">
        <f t="shared" si="3"/>
        <v/>
      </c>
      <c r="I108" s="125"/>
      <c r="J108" s="86"/>
    </row>
    <row r="109" spans="1:10" x14ac:dyDescent="0.35">
      <c r="A109" s="86"/>
      <c r="B109" s="100"/>
      <c r="C109" s="119"/>
      <c r="D109" s="87"/>
      <c r="E109" s="89"/>
      <c r="F109" s="122"/>
      <c r="G109" s="122">
        <f t="shared" si="2"/>
        <v>0</v>
      </c>
      <c r="H109" s="107" t="str">
        <f t="shared" si="3"/>
        <v/>
      </c>
      <c r="I109" s="125"/>
      <c r="J109" s="86"/>
    </row>
    <row r="110" spans="1:10" x14ac:dyDescent="0.35">
      <c r="A110" s="86"/>
      <c r="B110" s="100"/>
      <c r="C110" s="119"/>
      <c r="D110" s="90"/>
      <c r="E110" s="89"/>
      <c r="F110" s="122"/>
      <c r="G110" s="122">
        <f t="shared" si="2"/>
        <v>0</v>
      </c>
      <c r="H110" s="107" t="str">
        <f t="shared" si="3"/>
        <v/>
      </c>
      <c r="I110" s="125"/>
      <c r="J110" s="86"/>
    </row>
    <row r="111" spans="1:10" x14ac:dyDescent="0.35">
      <c r="A111" s="86"/>
      <c r="B111" s="100"/>
      <c r="C111" s="119"/>
      <c r="D111" s="87"/>
      <c r="E111" s="88"/>
      <c r="F111" s="122"/>
      <c r="G111" s="122">
        <f t="shared" si="2"/>
        <v>0</v>
      </c>
      <c r="H111" s="107" t="str">
        <f t="shared" si="3"/>
        <v/>
      </c>
      <c r="I111" s="125"/>
      <c r="J111" s="86"/>
    </row>
    <row r="112" spans="1:10" x14ac:dyDescent="0.35">
      <c r="A112" s="86"/>
      <c r="B112" s="100"/>
      <c r="C112" s="119"/>
      <c r="D112" s="87"/>
      <c r="E112" s="88"/>
      <c r="F112" s="122"/>
      <c r="G112" s="122">
        <f t="shared" si="2"/>
        <v>0</v>
      </c>
      <c r="H112" s="107" t="str">
        <f t="shared" si="3"/>
        <v/>
      </c>
      <c r="I112" s="125"/>
      <c r="J112" s="86"/>
    </row>
    <row r="113" spans="1:10" x14ac:dyDescent="0.35">
      <c r="A113" s="86"/>
      <c r="B113" s="100"/>
      <c r="C113" s="119"/>
      <c r="D113" s="87"/>
      <c r="E113" s="88"/>
      <c r="F113" s="122"/>
      <c r="G113" s="122">
        <f t="shared" si="2"/>
        <v>0</v>
      </c>
      <c r="H113" s="107" t="str">
        <f t="shared" si="3"/>
        <v/>
      </c>
      <c r="I113" s="125"/>
      <c r="J113" s="86"/>
    </row>
    <row r="114" spans="1:10" x14ac:dyDescent="0.35">
      <c r="A114" s="86"/>
      <c r="B114" s="101"/>
      <c r="C114" s="120"/>
      <c r="D114" s="92"/>
      <c r="E114" s="93"/>
      <c r="F114" s="122"/>
      <c r="G114" s="122">
        <f t="shared" si="2"/>
        <v>0</v>
      </c>
      <c r="H114" s="107" t="str">
        <f t="shared" si="3"/>
        <v/>
      </c>
      <c r="I114" s="125"/>
      <c r="J114" s="86"/>
    </row>
    <row r="115" spans="1:10" x14ac:dyDescent="0.35">
      <c r="A115" s="86"/>
      <c r="B115" s="101"/>
      <c r="C115" s="120"/>
      <c r="D115" s="92"/>
      <c r="E115" s="93"/>
      <c r="F115" s="122"/>
      <c r="G115" s="122">
        <f t="shared" si="2"/>
        <v>0</v>
      </c>
      <c r="H115" s="107" t="str">
        <f t="shared" si="3"/>
        <v/>
      </c>
      <c r="I115" s="125"/>
      <c r="J115" s="86"/>
    </row>
    <row r="116" spans="1:10" x14ac:dyDescent="0.35">
      <c r="A116" s="86"/>
      <c r="B116" s="101"/>
      <c r="C116" s="120"/>
      <c r="D116" s="91"/>
      <c r="E116" s="94"/>
      <c r="F116" s="122"/>
      <c r="G116" s="122">
        <f t="shared" si="2"/>
        <v>0</v>
      </c>
      <c r="H116" s="107" t="str">
        <f t="shared" si="3"/>
        <v/>
      </c>
      <c r="I116" s="125"/>
      <c r="J116" s="86"/>
    </row>
    <row r="117" spans="1:10" x14ac:dyDescent="0.35">
      <c r="A117" s="86"/>
      <c r="B117" s="101"/>
      <c r="C117" s="120"/>
      <c r="D117" s="95"/>
      <c r="E117" s="96"/>
      <c r="F117" s="122"/>
      <c r="G117" s="122">
        <f t="shared" si="2"/>
        <v>0</v>
      </c>
      <c r="H117" s="107" t="str">
        <f t="shared" si="3"/>
        <v/>
      </c>
      <c r="I117" s="125"/>
      <c r="J117" s="86"/>
    </row>
    <row r="118" spans="1:10" x14ac:dyDescent="0.35">
      <c r="A118" s="86"/>
      <c r="B118" s="101"/>
      <c r="C118" s="120"/>
      <c r="D118" s="91"/>
      <c r="E118" s="96"/>
      <c r="F118" s="122"/>
      <c r="G118" s="122">
        <f t="shared" si="2"/>
        <v>0</v>
      </c>
      <c r="H118" s="107" t="str">
        <f t="shared" si="3"/>
        <v/>
      </c>
      <c r="I118" s="125"/>
      <c r="J118" s="86"/>
    </row>
    <row r="119" spans="1:10" x14ac:dyDescent="0.35">
      <c r="A119" s="86"/>
      <c r="B119" s="101"/>
      <c r="C119" s="120"/>
      <c r="D119" s="91"/>
      <c r="E119" s="96"/>
      <c r="F119" s="122"/>
      <c r="G119" s="122">
        <f t="shared" si="2"/>
        <v>0</v>
      </c>
      <c r="H119" s="107" t="str">
        <f t="shared" si="3"/>
        <v/>
      </c>
      <c r="I119" s="125"/>
      <c r="J119" s="86"/>
    </row>
    <row r="120" spans="1:10" x14ac:dyDescent="0.35">
      <c r="A120" s="86"/>
      <c r="B120" s="101"/>
      <c r="C120" s="120"/>
      <c r="D120" s="91"/>
      <c r="E120" s="96"/>
      <c r="F120" s="122"/>
      <c r="G120" s="122">
        <f t="shared" si="2"/>
        <v>0</v>
      </c>
      <c r="H120" s="107" t="str">
        <f t="shared" si="3"/>
        <v/>
      </c>
      <c r="I120" s="125"/>
      <c r="J120" s="86"/>
    </row>
    <row r="121" spans="1:10" x14ac:dyDescent="0.35">
      <c r="A121" s="86"/>
      <c r="B121" s="101"/>
      <c r="C121" s="120"/>
      <c r="D121" s="91"/>
      <c r="E121" s="96"/>
      <c r="F121" s="122"/>
      <c r="G121" s="122">
        <f t="shared" si="2"/>
        <v>0</v>
      </c>
      <c r="H121" s="107" t="str">
        <f t="shared" si="3"/>
        <v/>
      </c>
      <c r="I121" s="125"/>
      <c r="J121" s="86"/>
    </row>
    <row r="122" spans="1:10" x14ac:dyDescent="0.35">
      <c r="A122" s="86"/>
      <c r="B122" s="101"/>
      <c r="C122" s="120"/>
      <c r="D122" s="91"/>
      <c r="E122" s="96"/>
      <c r="F122" s="122"/>
      <c r="G122" s="122">
        <f t="shared" si="2"/>
        <v>0</v>
      </c>
      <c r="H122" s="107" t="str">
        <f t="shared" si="3"/>
        <v/>
      </c>
      <c r="I122" s="125"/>
      <c r="J122" s="86"/>
    </row>
    <row r="123" spans="1:10" x14ac:dyDescent="0.35">
      <c r="A123" s="86"/>
      <c r="B123" s="101"/>
      <c r="C123" s="120"/>
      <c r="D123" s="91"/>
      <c r="E123" s="96"/>
      <c r="F123" s="122"/>
      <c r="G123" s="122">
        <f t="shared" si="2"/>
        <v>0</v>
      </c>
      <c r="H123" s="107" t="str">
        <f t="shared" si="3"/>
        <v/>
      </c>
      <c r="I123" s="125"/>
      <c r="J123" s="86"/>
    </row>
    <row r="124" spans="1:10" x14ac:dyDescent="0.35">
      <c r="A124" s="86"/>
      <c r="B124" s="101"/>
      <c r="C124" s="120"/>
      <c r="D124" s="91"/>
      <c r="E124" s="96"/>
      <c r="F124" s="122"/>
      <c r="G124" s="122">
        <f t="shared" si="2"/>
        <v>0</v>
      </c>
      <c r="H124" s="107" t="str">
        <f t="shared" si="3"/>
        <v/>
      </c>
      <c r="I124" s="125"/>
      <c r="J124" s="86"/>
    </row>
    <row r="125" spans="1:10" x14ac:dyDescent="0.35">
      <c r="A125" s="86"/>
      <c r="B125" s="101"/>
      <c r="C125" s="120"/>
      <c r="D125" s="91"/>
      <c r="E125" s="96"/>
      <c r="F125" s="122"/>
      <c r="G125" s="122">
        <f t="shared" si="2"/>
        <v>0</v>
      </c>
      <c r="H125" s="107" t="str">
        <f t="shared" si="3"/>
        <v/>
      </c>
      <c r="I125" s="125"/>
      <c r="J125" s="86"/>
    </row>
    <row r="126" spans="1:10" x14ac:dyDescent="0.35">
      <c r="A126" s="86"/>
      <c r="B126" s="101"/>
      <c r="C126" s="120"/>
      <c r="D126" s="91"/>
      <c r="E126" s="96"/>
      <c r="F126" s="122"/>
      <c r="G126" s="122">
        <f t="shared" si="2"/>
        <v>0</v>
      </c>
      <c r="H126" s="107" t="str">
        <f t="shared" si="3"/>
        <v/>
      </c>
      <c r="I126" s="125"/>
      <c r="J126" s="86"/>
    </row>
    <row r="127" spans="1:10" x14ac:dyDescent="0.35">
      <c r="A127" s="86"/>
      <c r="B127" s="101"/>
      <c r="C127" s="120"/>
      <c r="D127" s="91"/>
      <c r="E127" s="96"/>
      <c r="F127" s="122"/>
      <c r="G127" s="122">
        <f t="shared" si="2"/>
        <v>0</v>
      </c>
      <c r="H127" s="107" t="str">
        <f t="shared" si="3"/>
        <v/>
      </c>
      <c r="I127" s="125"/>
      <c r="J127" s="86"/>
    </row>
    <row r="128" spans="1:10" x14ac:dyDescent="0.35">
      <c r="A128" s="86"/>
      <c r="B128" s="101"/>
      <c r="C128" s="120"/>
      <c r="D128" s="91"/>
      <c r="E128" s="96"/>
      <c r="F128" s="122"/>
      <c r="G128" s="122">
        <f t="shared" si="2"/>
        <v>0</v>
      </c>
      <c r="H128" s="107" t="str">
        <f t="shared" si="3"/>
        <v/>
      </c>
      <c r="I128" s="125"/>
      <c r="J128" s="86"/>
    </row>
    <row r="129" spans="1:10" x14ac:dyDescent="0.35">
      <c r="A129" s="86"/>
      <c r="B129" s="101"/>
      <c r="C129" s="120"/>
      <c r="D129" s="91"/>
      <c r="E129" s="97"/>
      <c r="F129" s="123"/>
      <c r="G129" s="123">
        <f t="shared" si="2"/>
        <v>0</v>
      </c>
      <c r="H129" s="108" t="str">
        <f t="shared" si="3"/>
        <v/>
      </c>
      <c r="I129" s="126"/>
      <c r="J129" s="86"/>
    </row>
    <row r="130" spans="1:10" x14ac:dyDescent="0.35">
      <c r="A130" s="86"/>
      <c r="B130" s="101"/>
      <c r="C130" s="120"/>
      <c r="D130" s="91"/>
      <c r="E130" s="97"/>
      <c r="F130" s="123"/>
      <c r="G130" s="123">
        <f t="shared" si="2"/>
        <v>0</v>
      </c>
      <c r="H130" s="108" t="str">
        <f t="shared" si="3"/>
        <v/>
      </c>
      <c r="I130" s="126"/>
      <c r="J130" s="86"/>
    </row>
    <row r="131" spans="1:10" x14ac:dyDescent="0.35">
      <c r="A131" s="86"/>
      <c r="B131" s="101"/>
      <c r="C131" s="120"/>
      <c r="D131" s="91"/>
      <c r="E131" s="97"/>
      <c r="F131" s="123"/>
      <c r="G131" s="123">
        <f t="shared" si="2"/>
        <v>0</v>
      </c>
      <c r="H131" s="108" t="str">
        <f t="shared" si="3"/>
        <v/>
      </c>
      <c r="I131" s="126"/>
      <c r="J131" s="86"/>
    </row>
    <row r="132" spans="1:10" x14ac:dyDescent="0.35">
      <c r="A132" s="86"/>
      <c r="B132" s="101"/>
      <c r="C132" s="120"/>
      <c r="D132" s="91"/>
      <c r="E132" s="97"/>
      <c r="F132" s="123"/>
      <c r="G132" s="123">
        <f t="shared" si="2"/>
        <v>0</v>
      </c>
      <c r="H132" s="108" t="str">
        <f t="shared" si="3"/>
        <v/>
      </c>
      <c r="I132" s="126"/>
      <c r="J132" s="86"/>
    </row>
    <row r="133" spans="1:10" x14ac:dyDescent="0.35">
      <c r="A133" s="86"/>
      <c r="B133" s="101"/>
      <c r="C133" s="120"/>
      <c r="D133" s="91"/>
      <c r="E133" s="97"/>
      <c r="F133" s="123"/>
      <c r="G133" s="123">
        <f t="shared" si="2"/>
        <v>0</v>
      </c>
      <c r="H133" s="108" t="str">
        <f t="shared" si="3"/>
        <v/>
      </c>
      <c r="I133" s="126"/>
      <c r="J133" s="86"/>
    </row>
    <row r="134" spans="1:10" x14ac:dyDescent="0.35">
      <c r="A134" s="86"/>
      <c r="B134" s="101"/>
      <c r="C134" s="120"/>
      <c r="D134" s="91"/>
      <c r="E134" s="97"/>
      <c r="F134" s="123"/>
      <c r="G134" s="123">
        <f t="shared" si="2"/>
        <v>0</v>
      </c>
      <c r="H134" s="108" t="str">
        <f t="shared" si="3"/>
        <v/>
      </c>
      <c r="I134" s="126"/>
      <c r="J134" s="86"/>
    </row>
    <row r="135" spans="1:10" x14ac:dyDescent="0.35">
      <c r="A135" s="86"/>
      <c r="B135" s="101"/>
      <c r="C135" s="120"/>
      <c r="D135" s="91"/>
      <c r="E135" s="97"/>
      <c r="F135" s="123"/>
      <c r="G135" s="123">
        <f t="shared" si="2"/>
        <v>0</v>
      </c>
      <c r="H135" s="108" t="str">
        <f t="shared" si="3"/>
        <v/>
      </c>
      <c r="I135" s="126"/>
      <c r="J135" s="86"/>
    </row>
    <row r="136" spans="1:10" x14ac:dyDescent="0.35">
      <c r="A136" s="86"/>
      <c r="B136" s="101"/>
      <c r="C136" s="120"/>
      <c r="D136" s="91"/>
      <c r="E136" s="97"/>
      <c r="F136" s="123"/>
      <c r="G136" s="123">
        <f t="shared" si="2"/>
        <v>0</v>
      </c>
      <c r="H136" s="108" t="str">
        <f t="shared" si="3"/>
        <v/>
      </c>
      <c r="I136" s="126"/>
      <c r="J136" s="86"/>
    </row>
    <row r="137" spans="1:10" x14ac:dyDescent="0.35">
      <c r="A137" s="86"/>
      <c r="B137" s="101"/>
      <c r="C137" s="120"/>
      <c r="D137" s="91"/>
      <c r="E137" s="97"/>
      <c r="F137" s="123"/>
      <c r="G137" s="123">
        <f t="shared" ref="G137:G200" si="4">ROUNDUP(F137, 2)</f>
        <v>0</v>
      </c>
      <c r="H137" s="108" t="str">
        <f t="shared" ref="H137:H200" si="5">IF(E137="", "", $E137*$G137)</f>
        <v/>
      </c>
      <c r="I137" s="126"/>
      <c r="J137" s="86"/>
    </row>
    <row r="138" spans="1:10" x14ac:dyDescent="0.35">
      <c r="A138" s="86"/>
      <c r="B138" s="101"/>
      <c r="C138" s="120"/>
      <c r="D138" s="91"/>
      <c r="E138" s="97"/>
      <c r="F138" s="123"/>
      <c r="G138" s="123">
        <f t="shared" si="4"/>
        <v>0</v>
      </c>
      <c r="H138" s="108" t="str">
        <f t="shared" si="5"/>
        <v/>
      </c>
      <c r="I138" s="126"/>
      <c r="J138" s="86"/>
    </row>
    <row r="139" spans="1:10" x14ac:dyDescent="0.35">
      <c r="A139" s="86"/>
      <c r="B139" s="101"/>
      <c r="C139" s="120"/>
      <c r="D139" s="91"/>
      <c r="E139" s="97"/>
      <c r="F139" s="123"/>
      <c r="G139" s="123">
        <f t="shared" si="4"/>
        <v>0</v>
      </c>
      <c r="H139" s="108" t="str">
        <f t="shared" si="5"/>
        <v/>
      </c>
      <c r="I139" s="126"/>
      <c r="J139" s="86"/>
    </row>
    <row r="140" spans="1:10" x14ac:dyDescent="0.35">
      <c r="A140" s="86"/>
      <c r="B140" s="101"/>
      <c r="C140" s="120"/>
      <c r="D140" s="91"/>
      <c r="E140" s="97"/>
      <c r="F140" s="123"/>
      <c r="G140" s="123">
        <f t="shared" si="4"/>
        <v>0</v>
      </c>
      <c r="H140" s="108" t="str">
        <f t="shared" si="5"/>
        <v/>
      </c>
      <c r="I140" s="126"/>
      <c r="J140" s="86"/>
    </row>
    <row r="141" spans="1:10" x14ac:dyDescent="0.35">
      <c r="A141" s="86"/>
      <c r="B141" s="101"/>
      <c r="C141" s="120"/>
      <c r="D141" s="91"/>
      <c r="E141" s="97"/>
      <c r="F141" s="123"/>
      <c r="G141" s="123">
        <f t="shared" si="4"/>
        <v>0</v>
      </c>
      <c r="H141" s="108" t="str">
        <f t="shared" si="5"/>
        <v/>
      </c>
      <c r="I141" s="126"/>
      <c r="J141" s="86"/>
    </row>
    <row r="142" spans="1:10" x14ac:dyDescent="0.35">
      <c r="A142" s="86"/>
      <c r="B142" s="101"/>
      <c r="C142" s="120"/>
      <c r="D142" s="91"/>
      <c r="E142" s="97"/>
      <c r="F142" s="123"/>
      <c r="G142" s="123">
        <f t="shared" si="4"/>
        <v>0</v>
      </c>
      <c r="H142" s="108" t="str">
        <f t="shared" si="5"/>
        <v/>
      </c>
      <c r="I142" s="126"/>
      <c r="J142" s="86"/>
    </row>
    <row r="143" spans="1:10" x14ac:dyDescent="0.35">
      <c r="A143" s="86"/>
      <c r="B143" s="101"/>
      <c r="C143" s="120"/>
      <c r="D143" s="91"/>
      <c r="E143" s="97"/>
      <c r="F143" s="123"/>
      <c r="G143" s="123">
        <f t="shared" si="4"/>
        <v>0</v>
      </c>
      <c r="H143" s="108" t="str">
        <f t="shared" si="5"/>
        <v/>
      </c>
      <c r="I143" s="126"/>
      <c r="J143" s="86"/>
    </row>
    <row r="144" spans="1:10" x14ac:dyDescent="0.35">
      <c r="A144" s="86"/>
      <c r="B144" s="101"/>
      <c r="C144" s="120"/>
      <c r="D144" s="91"/>
      <c r="E144" s="97"/>
      <c r="F144" s="123"/>
      <c r="G144" s="123">
        <f t="shared" si="4"/>
        <v>0</v>
      </c>
      <c r="H144" s="108" t="str">
        <f t="shared" si="5"/>
        <v/>
      </c>
      <c r="I144" s="126"/>
      <c r="J144" s="86"/>
    </row>
    <row r="145" spans="1:10" x14ac:dyDescent="0.35">
      <c r="A145" s="86"/>
      <c r="B145" s="101"/>
      <c r="C145" s="120"/>
      <c r="D145" s="91"/>
      <c r="E145" s="97"/>
      <c r="F145" s="123"/>
      <c r="G145" s="123">
        <f t="shared" si="4"/>
        <v>0</v>
      </c>
      <c r="H145" s="108" t="str">
        <f t="shared" si="5"/>
        <v/>
      </c>
      <c r="I145" s="126"/>
      <c r="J145" s="86"/>
    </row>
    <row r="146" spans="1:10" x14ac:dyDescent="0.35">
      <c r="A146" s="86"/>
      <c r="B146" s="101"/>
      <c r="C146" s="120"/>
      <c r="D146" s="91"/>
      <c r="E146" s="97"/>
      <c r="F146" s="123"/>
      <c r="G146" s="123">
        <f t="shared" si="4"/>
        <v>0</v>
      </c>
      <c r="H146" s="108" t="str">
        <f t="shared" si="5"/>
        <v/>
      </c>
      <c r="I146" s="126"/>
      <c r="J146" s="86"/>
    </row>
    <row r="147" spans="1:10" x14ac:dyDescent="0.35">
      <c r="A147" s="86"/>
      <c r="B147" s="101"/>
      <c r="C147" s="120"/>
      <c r="D147" s="91"/>
      <c r="E147" s="97"/>
      <c r="F147" s="123"/>
      <c r="G147" s="123">
        <f t="shared" si="4"/>
        <v>0</v>
      </c>
      <c r="H147" s="108" t="str">
        <f t="shared" si="5"/>
        <v/>
      </c>
      <c r="I147" s="126"/>
      <c r="J147" s="86"/>
    </row>
    <row r="148" spans="1:10" x14ac:dyDescent="0.35">
      <c r="A148" s="86"/>
      <c r="B148" s="101"/>
      <c r="C148" s="120"/>
      <c r="D148" s="91"/>
      <c r="E148" s="97"/>
      <c r="F148" s="123"/>
      <c r="G148" s="123">
        <f t="shared" si="4"/>
        <v>0</v>
      </c>
      <c r="H148" s="108" t="str">
        <f t="shared" si="5"/>
        <v/>
      </c>
      <c r="I148" s="126"/>
      <c r="J148" s="86"/>
    </row>
    <row r="149" spans="1:10" x14ac:dyDescent="0.35">
      <c r="A149" s="86"/>
      <c r="B149" s="101"/>
      <c r="C149" s="120"/>
      <c r="D149" s="91"/>
      <c r="E149" s="97"/>
      <c r="F149" s="123"/>
      <c r="G149" s="123">
        <f t="shared" si="4"/>
        <v>0</v>
      </c>
      <c r="H149" s="108" t="str">
        <f t="shared" si="5"/>
        <v/>
      </c>
      <c r="I149" s="126"/>
      <c r="J149" s="86"/>
    </row>
    <row r="150" spans="1:10" x14ac:dyDescent="0.35">
      <c r="A150" s="86"/>
      <c r="B150" s="101"/>
      <c r="C150" s="120"/>
      <c r="D150" s="91"/>
      <c r="E150" s="97"/>
      <c r="F150" s="123"/>
      <c r="G150" s="123">
        <f t="shared" si="4"/>
        <v>0</v>
      </c>
      <c r="H150" s="108" t="str">
        <f t="shared" si="5"/>
        <v/>
      </c>
      <c r="I150" s="126"/>
      <c r="J150" s="86"/>
    </row>
    <row r="151" spans="1:10" x14ac:dyDescent="0.35">
      <c r="A151" s="86"/>
      <c r="B151" s="101"/>
      <c r="C151" s="120"/>
      <c r="D151" s="91"/>
      <c r="E151" s="97"/>
      <c r="F151" s="123"/>
      <c r="G151" s="123">
        <f t="shared" si="4"/>
        <v>0</v>
      </c>
      <c r="H151" s="108" t="str">
        <f t="shared" si="5"/>
        <v/>
      </c>
      <c r="I151" s="126"/>
      <c r="J151" s="86"/>
    </row>
    <row r="152" spans="1:10" x14ac:dyDescent="0.35">
      <c r="A152" s="86"/>
      <c r="B152" s="101"/>
      <c r="C152" s="120"/>
      <c r="D152" s="91"/>
      <c r="E152" s="97"/>
      <c r="F152" s="123"/>
      <c r="G152" s="123">
        <f t="shared" si="4"/>
        <v>0</v>
      </c>
      <c r="H152" s="108" t="str">
        <f t="shared" si="5"/>
        <v/>
      </c>
      <c r="I152" s="126"/>
      <c r="J152" s="86"/>
    </row>
    <row r="153" spans="1:10" x14ac:dyDescent="0.35">
      <c r="A153" s="86"/>
      <c r="B153" s="101"/>
      <c r="C153" s="120"/>
      <c r="D153" s="91"/>
      <c r="E153" s="97"/>
      <c r="F153" s="123"/>
      <c r="G153" s="123">
        <f t="shared" si="4"/>
        <v>0</v>
      </c>
      <c r="H153" s="108" t="str">
        <f t="shared" si="5"/>
        <v/>
      </c>
      <c r="I153" s="126"/>
      <c r="J153" s="86"/>
    </row>
    <row r="154" spans="1:10" x14ac:dyDescent="0.35">
      <c r="A154" s="86"/>
      <c r="B154" s="101"/>
      <c r="C154" s="120"/>
      <c r="D154" s="91"/>
      <c r="E154" s="97"/>
      <c r="F154" s="123"/>
      <c r="G154" s="123">
        <f t="shared" si="4"/>
        <v>0</v>
      </c>
      <c r="H154" s="108" t="str">
        <f t="shared" si="5"/>
        <v/>
      </c>
      <c r="I154" s="126"/>
      <c r="J154" s="86"/>
    </row>
    <row r="155" spans="1:10" x14ac:dyDescent="0.35">
      <c r="A155" s="86"/>
      <c r="B155" s="101"/>
      <c r="C155" s="120"/>
      <c r="D155" s="91"/>
      <c r="E155" s="97"/>
      <c r="F155" s="123"/>
      <c r="G155" s="123">
        <f t="shared" si="4"/>
        <v>0</v>
      </c>
      <c r="H155" s="108" t="str">
        <f t="shared" si="5"/>
        <v/>
      </c>
      <c r="I155" s="126"/>
      <c r="J155" s="86"/>
    </row>
    <row r="156" spans="1:10" x14ac:dyDescent="0.35">
      <c r="A156" s="86"/>
      <c r="B156" s="101"/>
      <c r="C156" s="120"/>
      <c r="D156" s="91"/>
      <c r="E156" s="97"/>
      <c r="F156" s="123"/>
      <c r="G156" s="123">
        <f t="shared" si="4"/>
        <v>0</v>
      </c>
      <c r="H156" s="108" t="str">
        <f t="shared" si="5"/>
        <v/>
      </c>
      <c r="I156" s="126"/>
      <c r="J156" s="86"/>
    </row>
    <row r="157" spans="1:10" x14ac:dyDescent="0.35">
      <c r="A157" s="86"/>
      <c r="B157" s="101"/>
      <c r="C157" s="120"/>
      <c r="D157" s="91"/>
      <c r="E157" s="97"/>
      <c r="F157" s="123"/>
      <c r="G157" s="123">
        <f t="shared" si="4"/>
        <v>0</v>
      </c>
      <c r="H157" s="108" t="str">
        <f t="shared" si="5"/>
        <v/>
      </c>
      <c r="I157" s="126"/>
      <c r="J157" s="86"/>
    </row>
    <row r="158" spans="1:10" x14ac:dyDescent="0.35">
      <c r="A158" s="86"/>
      <c r="B158" s="101"/>
      <c r="C158" s="120"/>
      <c r="D158" s="91"/>
      <c r="E158" s="97"/>
      <c r="F158" s="123"/>
      <c r="G158" s="123">
        <f t="shared" si="4"/>
        <v>0</v>
      </c>
      <c r="H158" s="108" t="str">
        <f t="shared" si="5"/>
        <v/>
      </c>
      <c r="I158" s="126"/>
      <c r="J158" s="86"/>
    </row>
    <row r="159" spans="1:10" x14ac:dyDescent="0.35">
      <c r="A159" s="86"/>
      <c r="B159" s="101"/>
      <c r="C159" s="120"/>
      <c r="D159" s="91"/>
      <c r="E159" s="97"/>
      <c r="F159" s="123"/>
      <c r="G159" s="123">
        <f t="shared" si="4"/>
        <v>0</v>
      </c>
      <c r="H159" s="108" t="str">
        <f t="shared" si="5"/>
        <v/>
      </c>
      <c r="I159" s="126"/>
      <c r="J159" s="86"/>
    </row>
    <row r="160" spans="1:10" x14ac:dyDescent="0.35">
      <c r="A160" s="86"/>
      <c r="B160" s="101"/>
      <c r="C160" s="120"/>
      <c r="D160" s="91"/>
      <c r="E160" s="97"/>
      <c r="F160" s="123"/>
      <c r="G160" s="123">
        <f t="shared" si="4"/>
        <v>0</v>
      </c>
      <c r="H160" s="108" t="str">
        <f t="shared" si="5"/>
        <v/>
      </c>
      <c r="I160" s="126"/>
      <c r="J160" s="86"/>
    </row>
    <row r="161" spans="1:10" x14ac:dyDescent="0.35">
      <c r="A161" s="86"/>
      <c r="B161" s="101"/>
      <c r="C161" s="120"/>
      <c r="D161" s="91"/>
      <c r="E161" s="97"/>
      <c r="F161" s="123"/>
      <c r="G161" s="123">
        <f t="shared" si="4"/>
        <v>0</v>
      </c>
      <c r="H161" s="108" t="str">
        <f t="shared" si="5"/>
        <v/>
      </c>
      <c r="I161" s="126"/>
      <c r="J161" s="86"/>
    </row>
    <row r="162" spans="1:10" x14ac:dyDescent="0.35">
      <c r="A162" s="86"/>
      <c r="B162" s="101"/>
      <c r="C162" s="120"/>
      <c r="D162" s="91"/>
      <c r="E162" s="97"/>
      <c r="F162" s="123"/>
      <c r="G162" s="123">
        <f t="shared" si="4"/>
        <v>0</v>
      </c>
      <c r="H162" s="108" t="str">
        <f t="shared" si="5"/>
        <v/>
      </c>
      <c r="I162" s="126"/>
      <c r="J162" s="86"/>
    </row>
    <row r="163" spans="1:10" x14ac:dyDescent="0.35">
      <c r="A163" s="86"/>
      <c r="B163" s="101"/>
      <c r="C163" s="120"/>
      <c r="D163" s="91"/>
      <c r="E163" s="97"/>
      <c r="F163" s="123"/>
      <c r="G163" s="123">
        <f t="shared" si="4"/>
        <v>0</v>
      </c>
      <c r="H163" s="108" t="str">
        <f t="shared" si="5"/>
        <v/>
      </c>
      <c r="I163" s="126"/>
      <c r="J163" s="86"/>
    </row>
    <row r="164" spans="1:10" x14ac:dyDescent="0.35">
      <c r="A164" s="86"/>
      <c r="B164" s="101"/>
      <c r="C164" s="120"/>
      <c r="D164" s="91"/>
      <c r="E164" s="97"/>
      <c r="F164" s="123"/>
      <c r="G164" s="123">
        <f t="shared" si="4"/>
        <v>0</v>
      </c>
      <c r="H164" s="108" t="str">
        <f t="shared" si="5"/>
        <v/>
      </c>
      <c r="I164" s="126"/>
      <c r="J164" s="86"/>
    </row>
    <row r="165" spans="1:10" x14ac:dyDescent="0.35">
      <c r="A165" s="86"/>
      <c r="B165" s="101"/>
      <c r="C165" s="120"/>
      <c r="D165" s="91"/>
      <c r="E165" s="97"/>
      <c r="F165" s="123"/>
      <c r="G165" s="123">
        <f t="shared" si="4"/>
        <v>0</v>
      </c>
      <c r="H165" s="108" t="str">
        <f t="shared" si="5"/>
        <v/>
      </c>
      <c r="I165" s="126"/>
      <c r="J165" s="86"/>
    </row>
    <row r="166" spans="1:10" x14ac:dyDescent="0.35">
      <c r="A166" s="86"/>
      <c r="B166" s="101"/>
      <c r="C166" s="120"/>
      <c r="D166" s="91"/>
      <c r="E166" s="97"/>
      <c r="F166" s="123"/>
      <c r="G166" s="123">
        <f t="shared" si="4"/>
        <v>0</v>
      </c>
      <c r="H166" s="108" t="str">
        <f t="shared" si="5"/>
        <v/>
      </c>
      <c r="I166" s="126"/>
      <c r="J166" s="86"/>
    </row>
    <row r="167" spans="1:10" x14ac:dyDescent="0.35">
      <c r="A167" s="86"/>
      <c r="B167" s="101"/>
      <c r="C167" s="120"/>
      <c r="D167" s="91"/>
      <c r="E167" s="97"/>
      <c r="F167" s="123"/>
      <c r="G167" s="123">
        <f t="shared" si="4"/>
        <v>0</v>
      </c>
      <c r="H167" s="108" t="str">
        <f t="shared" si="5"/>
        <v/>
      </c>
      <c r="I167" s="126"/>
      <c r="J167" s="86"/>
    </row>
    <row r="168" spans="1:10" x14ac:dyDescent="0.35">
      <c r="A168" s="86"/>
      <c r="B168" s="101"/>
      <c r="C168" s="120"/>
      <c r="D168" s="91"/>
      <c r="E168" s="58"/>
      <c r="F168" s="123"/>
      <c r="G168" s="123">
        <f t="shared" si="4"/>
        <v>0</v>
      </c>
      <c r="H168" s="108" t="str">
        <f t="shared" si="5"/>
        <v/>
      </c>
      <c r="I168" s="126"/>
      <c r="J168" s="86"/>
    </row>
    <row r="169" spans="1:10" x14ac:dyDescent="0.35">
      <c r="A169" s="86"/>
      <c r="B169" s="101"/>
      <c r="C169" s="120"/>
      <c r="D169" s="91"/>
      <c r="E169" s="58"/>
      <c r="F169" s="123"/>
      <c r="G169" s="123">
        <f t="shared" si="4"/>
        <v>0</v>
      </c>
      <c r="H169" s="108" t="str">
        <f t="shared" si="5"/>
        <v/>
      </c>
      <c r="I169" s="126"/>
      <c r="J169" s="86"/>
    </row>
    <row r="170" spans="1:10" x14ac:dyDescent="0.35">
      <c r="A170" s="86"/>
      <c r="B170" s="101"/>
      <c r="C170" s="120"/>
      <c r="D170" s="91"/>
      <c r="E170" s="58"/>
      <c r="F170" s="123"/>
      <c r="G170" s="123">
        <f t="shared" si="4"/>
        <v>0</v>
      </c>
      <c r="H170" s="108" t="str">
        <f t="shared" si="5"/>
        <v/>
      </c>
      <c r="I170" s="126"/>
      <c r="J170" s="86"/>
    </row>
    <row r="171" spans="1:10" x14ac:dyDescent="0.35">
      <c r="A171" s="86"/>
      <c r="B171" s="101"/>
      <c r="C171" s="120"/>
      <c r="D171" s="91"/>
      <c r="E171" s="58"/>
      <c r="F171" s="123"/>
      <c r="G171" s="123">
        <f t="shared" si="4"/>
        <v>0</v>
      </c>
      <c r="H171" s="108" t="str">
        <f t="shared" si="5"/>
        <v/>
      </c>
      <c r="I171" s="126"/>
      <c r="J171" s="86"/>
    </row>
    <row r="172" spans="1:10" x14ac:dyDescent="0.35">
      <c r="A172" s="86"/>
      <c r="B172" s="101"/>
      <c r="C172" s="120"/>
      <c r="D172" s="91"/>
      <c r="E172" s="58"/>
      <c r="F172" s="123"/>
      <c r="G172" s="123">
        <f t="shared" si="4"/>
        <v>0</v>
      </c>
      <c r="H172" s="108" t="str">
        <f t="shared" si="5"/>
        <v/>
      </c>
      <c r="I172" s="126"/>
      <c r="J172" s="86"/>
    </row>
    <row r="173" spans="1:10" x14ac:dyDescent="0.35">
      <c r="A173" s="86"/>
      <c r="B173" s="101"/>
      <c r="C173" s="120"/>
      <c r="D173" s="91"/>
      <c r="E173" s="58"/>
      <c r="F173" s="123"/>
      <c r="G173" s="123">
        <f t="shared" si="4"/>
        <v>0</v>
      </c>
      <c r="H173" s="108" t="str">
        <f t="shared" si="5"/>
        <v/>
      </c>
      <c r="I173" s="126"/>
      <c r="J173" s="86"/>
    </row>
    <row r="174" spans="1:10" x14ac:dyDescent="0.35">
      <c r="A174" s="86"/>
      <c r="B174" s="101"/>
      <c r="C174" s="120"/>
      <c r="D174" s="91"/>
      <c r="E174" s="58"/>
      <c r="F174" s="123"/>
      <c r="G174" s="123">
        <f t="shared" si="4"/>
        <v>0</v>
      </c>
      <c r="H174" s="108" t="str">
        <f t="shared" si="5"/>
        <v/>
      </c>
      <c r="I174" s="126"/>
      <c r="J174" s="86"/>
    </row>
    <row r="175" spans="1:10" x14ac:dyDescent="0.35">
      <c r="A175" s="86"/>
      <c r="B175" s="101"/>
      <c r="C175" s="120"/>
      <c r="D175" s="91"/>
      <c r="E175" s="58"/>
      <c r="F175" s="123"/>
      <c r="G175" s="123">
        <f t="shared" si="4"/>
        <v>0</v>
      </c>
      <c r="H175" s="108" t="str">
        <f t="shared" si="5"/>
        <v/>
      </c>
      <c r="I175" s="126"/>
      <c r="J175" s="86"/>
    </row>
    <row r="176" spans="1:10" x14ac:dyDescent="0.35">
      <c r="A176" s="86"/>
      <c r="B176" s="101"/>
      <c r="C176" s="120"/>
      <c r="D176" s="91"/>
      <c r="E176" s="58"/>
      <c r="F176" s="123"/>
      <c r="G176" s="123">
        <f t="shared" si="4"/>
        <v>0</v>
      </c>
      <c r="H176" s="108" t="str">
        <f t="shared" si="5"/>
        <v/>
      </c>
      <c r="I176" s="126"/>
      <c r="J176" s="86"/>
    </row>
    <row r="177" spans="1:10" x14ac:dyDescent="0.35">
      <c r="A177" s="86"/>
      <c r="B177" s="101"/>
      <c r="C177" s="120"/>
      <c r="D177" s="91"/>
      <c r="E177" s="58"/>
      <c r="F177" s="123"/>
      <c r="G177" s="123">
        <f t="shared" si="4"/>
        <v>0</v>
      </c>
      <c r="H177" s="108" t="str">
        <f t="shared" si="5"/>
        <v/>
      </c>
      <c r="I177" s="126"/>
      <c r="J177" s="86"/>
    </row>
    <row r="178" spans="1:10" x14ac:dyDescent="0.35">
      <c r="A178" s="86"/>
      <c r="B178" s="101"/>
      <c r="C178" s="120"/>
      <c r="D178" s="91"/>
      <c r="E178" s="58"/>
      <c r="F178" s="123"/>
      <c r="G178" s="123">
        <f t="shared" si="4"/>
        <v>0</v>
      </c>
      <c r="H178" s="108" t="str">
        <f t="shared" si="5"/>
        <v/>
      </c>
      <c r="I178" s="126"/>
      <c r="J178" s="86"/>
    </row>
    <row r="179" spans="1:10" x14ac:dyDescent="0.35">
      <c r="A179" s="86"/>
      <c r="B179" s="101"/>
      <c r="C179" s="120"/>
      <c r="D179" s="91"/>
      <c r="E179" s="58"/>
      <c r="F179" s="123"/>
      <c r="G179" s="123">
        <f t="shared" si="4"/>
        <v>0</v>
      </c>
      <c r="H179" s="108" t="str">
        <f t="shared" si="5"/>
        <v/>
      </c>
      <c r="I179" s="126"/>
      <c r="J179" s="86"/>
    </row>
    <row r="180" spans="1:10" x14ac:dyDescent="0.35">
      <c r="A180" s="61"/>
      <c r="B180" s="101"/>
      <c r="C180" s="120"/>
      <c r="D180" s="91"/>
      <c r="E180" s="58"/>
      <c r="F180" s="123"/>
      <c r="G180" s="123">
        <f t="shared" si="4"/>
        <v>0</v>
      </c>
      <c r="H180" s="108" t="str">
        <f t="shared" si="5"/>
        <v/>
      </c>
      <c r="I180" s="126"/>
      <c r="J180" s="86"/>
    </row>
    <row r="181" spans="1:10" x14ac:dyDescent="0.35">
      <c r="A181" s="86"/>
      <c r="B181" s="101"/>
      <c r="C181" s="120"/>
      <c r="D181" s="91"/>
      <c r="E181" s="58"/>
      <c r="F181" s="123"/>
      <c r="G181" s="123">
        <f t="shared" si="4"/>
        <v>0</v>
      </c>
      <c r="H181" s="108" t="str">
        <f t="shared" si="5"/>
        <v/>
      </c>
      <c r="I181" s="126"/>
      <c r="J181" s="86"/>
    </row>
    <row r="182" spans="1:10" x14ac:dyDescent="0.35">
      <c r="A182" s="86"/>
      <c r="B182" s="101"/>
      <c r="C182" s="120"/>
      <c r="D182" s="91"/>
      <c r="E182" s="58"/>
      <c r="F182" s="123"/>
      <c r="G182" s="123">
        <f t="shared" si="4"/>
        <v>0</v>
      </c>
      <c r="H182" s="108" t="str">
        <f t="shared" si="5"/>
        <v/>
      </c>
      <c r="I182" s="126"/>
      <c r="J182" s="86"/>
    </row>
    <row r="183" spans="1:10" x14ac:dyDescent="0.35">
      <c r="A183" s="86"/>
      <c r="B183" s="101"/>
      <c r="C183" s="120"/>
      <c r="D183" s="91"/>
      <c r="E183" s="58"/>
      <c r="F183" s="123"/>
      <c r="G183" s="123">
        <f t="shared" si="4"/>
        <v>0</v>
      </c>
      <c r="H183" s="108" t="str">
        <f t="shared" si="5"/>
        <v/>
      </c>
      <c r="I183" s="126"/>
      <c r="J183" s="86"/>
    </row>
    <row r="184" spans="1:10" x14ac:dyDescent="0.35">
      <c r="A184" s="86"/>
      <c r="B184" s="101"/>
      <c r="C184" s="120"/>
      <c r="D184" s="91"/>
      <c r="E184" s="58"/>
      <c r="F184" s="123"/>
      <c r="G184" s="123">
        <f t="shared" si="4"/>
        <v>0</v>
      </c>
      <c r="H184" s="108" t="str">
        <f t="shared" si="5"/>
        <v/>
      </c>
      <c r="I184" s="126"/>
      <c r="J184" s="86"/>
    </row>
    <row r="185" spans="1:10" x14ac:dyDescent="0.35">
      <c r="A185" s="86"/>
      <c r="B185" s="101"/>
      <c r="C185" s="120"/>
      <c r="D185" s="91"/>
      <c r="E185" s="58"/>
      <c r="F185" s="123"/>
      <c r="G185" s="123">
        <f t="shared" si="4"/>
        <v>0</v>
      </c>
      <c r="H185" s="108" t="str">
        <f t="shared" si="5"/>
        <v/>
      </c>
      <c r="I185" s="126"/>
      <c r="J185" s="86"/>
    </row>
    <row r="186" spans="1:10" x14ac:dyDescent="0.35">
      <c r="A186" s="86"/>
      <c r="B186" s="101"/>
      <c r="C186" s="120"/>
      <c r="D186" s="91"/>
      <c r="E186" s="58"/>
      <c r="F186" s="123"/>
      <c r="G186" s="123">
        <f t="shared" si="4"/>
        <v>0</v>
      </c>
      <c r="H186" s="108" t="str">
        <f t="shared" si="5"/>
        <v/>
      </c>
      <c r="I186" s="126"/>
      <c r="J186" s="86"/>
    </row>
    <row r="187" spans="1:10" x14ac:dyDescent="0.35">
      <c r="A187" s="86"/>
      <c r="B187" s="101"/>
      <c r="C187" s="120"/>
      <c r="D187" s="91"/>
      <c r="E187" s="58"/>
      <c r="F187" s="123"/>
      <c r="G187" s="123">
        <f t="shared" si="4"/>
        <v>0</v>
      </c>
      <c r="H187" s="108" t="str">
        <f t="shared" si="5"/>
        <v/>
      </c>
      <c r="I187" s="126"/>
      <c r="J187" s="86"/>
    </row>
    <row r="188" spans="1:10" x14ac:dyDescent="0.35">
      <c r="A188" s="86"/>
      <c r="B188" s="101"/>
      <c r="C188" s="120"/>
      <c r="D188" s="91"/>
      <c r="E188" s="58"/>
      <c r="F188" s="123"/>
      <c r="G188" s="123">
        <f t="shared" si="4"/>
        <v>0</v>
      </c>
      <c r="H188" s="108" t="str">
        <f t="shared" si="5"/>
        <v/>
      </c>
      <c r="I188" s="126"/>
      <c r="J188" s="86"/>
    </row>
    <row r="189" spans="1:10" x14ac:dyDescent="0.35">
      <c r="A189" s="86"/>
      <c r="B189" s="101"/>
      <c r="C189" s="120"/>
      <c r="D189" s="91"/>
      <c r="E189" s="58"/>
      <c r="F189" s="123"/>
      <c r="G189" s="123">
        <f t="shared" si="4"/>
        <v>0</v>
      </c>
      <c r="H189" s="108" t="str">
        <f t="shared" si="5"/>
        <v/>
      </c>
      <c r="I189" s="126"/>
      <c r="J189" s="86"/>
    </row>
    <row r="190" spans="1:10" x14ac:dyDescent="0.35">
      <c r="A190" s="86"/>
      <c r="B190" s="101"/>
      <c r="C190" s="120"/>
      <c r="D190" s="91"/>
      <c r="E190" s="58"/>
      <c r="F190" s="123"/>
      <c r="G190" s="123">
        <f t="shared" si="4"/>
        <v>0</v>
      </c>
      <c r="H190" s="108" t="str">
        <f t="shared" si="5"/>
        <v/>
      </c>
      <c r="I190" s="126"/>
      <c r="J190" s="86"/>
    </row>
    <row r="191" spans="1:10" x14ac:dyDescent="0.35">
      <c r="A191" s="86"/>
      <c r="B191" s="101"/>
      <c r="C191" s="120"/>
      <c r="D191" s="91"/>
      <c r="E191" s="58"/>
      <c r="F191" s="123"/>
      <c r="G191" s="123">
        <f t="shared" si="4"/>
        <v>0</v>
      </c>
      <c r="H191" s="108" t="str">
        <f t="shared" si="5"/>
        <v/>
      </c>
      <c r="I191" s="126"/>
      <c r="J191" s="86"/>
    </row>
    <row r="192" spans="1:10" x14ac:dyDescent="0.35">
      <c r="A192" s="86"/>
      <c r="B192" s="101"/>
      <c r="C192" s="120"/>
      <c r="D192" s="91"/>
      <c r="E192" s="58"/>
      <c r="F192" s="123"/>
      <c r="G192" s="123">
        <f t="shared" si="4"/>
        <v>0</v>
      </c>
      <c r="H192" s="108" t="str">
        <f t="shared" si="5"/>
        <v/>
      </c>
      <c r="I192" s="126"/>
      <c r="J192" s="86"/>
    </row>
    <row r="193" spans="1:10" x14ac:dyDescent="0.35">
      <c r="A193" s="86"/>
      <c r="B193" s="101"/>
      <c r="C193" s="120"/>
      <c r="D193" s="91"/>
      <c r="E193" s="58"/>
      <c r="F193" s="123"/>
      <c r="G193" s="123">
        <f t="shared" si="4"/>
        <v>0</v>
      </c>
      <c r="H193" s="108" t="str">
        <f t="shared" si="5"/>
        <v/>
      </c>
      <c r="I193" s="126"/>
      <c r="J193" s="86"/>
    </row>
    <row r="194" spans="1:10" x14ac:dyDescent="0.35">
      <c r="B194" s="101"/>
      <c r="C194" s="120"/>
      <c r="D194" s="91"/>
      <c r="E194" s="97"/>
      <c r="F194" s="123"/>
      <c r="G194" s="123">
        <f t="shared" si="4"/>
        <v>0</v>
      </c>
      <c r="H194" s="108" t="str">
        <f t="shared" si="5"/>
        <v/>
      </c>
      <c r="I194" s="126"/>
    </row>
    <row r="195" spans="1:10" x14ac:dyDescent="0.35">
      <c r="B195" s="101"/>
      <c r="C195" s="120"/>
      <c r="D195" s="91"/>
      <c r="E195" s="97"/>
      <c r="F195" s="123"/>
      <c r="G195" s="123">
        <f t="shared" si="4"/>
        <v>0</v>
      </c>
      <c r="H195" s="108" t="str">
        <f t="shared" si="5"/>
        <v/>
      </c>
      <c r="I195" s="126"/>
    </row>
    <row r="196" spans="1:10" x14ac:dyDescent="0.35">
      <c r="B196" s="101"/>
      <c r="C196" s="120"/>
      <c r="D196" s="91"/>
      <c r="E196" s="97"/>
      <c r="F196" s="123"/>
      <c r="G196" s="123">
        <f t="shared" si="4"/>
        <v>0</v>
      </c>
      <c r="H196" s="108" t="str">
        <f t="shared" si="5"/>
        <v/>
      </c>
      <c r="I196" s="126"/>
    </row>
    <row r="197" spans="1:10" x14ac:dyDescent="0.35">
      <c r="B197" s="101"/>
      <c r="C197" s="120"/>
      <c r="D197" s="91"/>
      <c r="E197" s="97"/>
      <c r="F197" s="123"/>
      <c r="G197" s="123">
        <f t="shared" si="4"/>
        <v>0</v>
      </c>
      <c r="H197" s="108" t="str">
        <f t="shared" si="5"/>
        <v/>
      </c>
      <c r="I197" s="126"/>
    </row>
    <row r="198" spans="1:10" x14ac:dyDescent="0.35">
      <c r="B198" s="101"/>
      <c r="C198" s="120"/>
      <c r="D198" s="91"/>
      <c r="E198" s="97"/>
      <c r="F198" s="123"/>
      <c r="G198" s="123">
        <f t="shared" si="4"/>
        <v>0</v>
      </c>
      <c r="H198" s="108" t="str">
        <f t="shared" si="5"/>
        <v/>
      </c>
      <c r="I198" s="126"/>
    </row>
    <row r="199" spans="1:10" x14ac:dyDescent="0.35">
      <c r="B199" s="101"/>
      <c r="C199" s="120"/>
      <c r="D199" s="91"/>
      <c r="E199" s="97"/>
      <c r="F199" s="123"/>
      <c r="G199" s="123">
        <f t="shared" si="4"/>
        <v>0</v>
      </c>
      <c r="H199" s="108" t="str">
        <f t="shared" si="5"/>
        <v/>
      </c>
      <c r="I199" s="126"/>
    </row>
    <row r="200" spans="1:10" x14ac:dyDescent="0.35">
      <c r="B200" s="101"/>
      <c r="C200" s="120"/>
      <c r="D200" s="91"/>
      <c r="E200" s="97"/>
      <c r="F200" s="123"/>
      <c r="G200" s="123">
        <f t="shared" si="4"/>
        <v>0</v>
      </c>
      <c r="H200" s="108" t="str">
        <f t="shared" si="5"/>
        <v/>
      </c>
      <c r="I200" s="126"/>
    </row>
    <row r="201" spans="1:10" x14ac:dyDescent="0.35">
      <c r="B201" s="101"/>
      <c r="C201" s="120"/>
      <c r="D201" s="91"/>
      <c r="E201" s="97"/>
      <c r="F201" s="123"/>
      <c r="G201" s="123">
        <f t="shared" ref="G201:G250" si="6">ROUNDUP(F201, 2)</f>
        <v>0</v>
      </c>
      <c r="H201" s="108" t="str">
        <f t="shared" ref="H201:H250" si="7">IF(E201="", "", $E201*$G201)</f>
        <v/>
      </c>
      <c r="I201" s="126"/>
    </row>
    <row r="202" spans="1:10" x14ac:dyDescent="0.35">
      <c r="B202" s="101"/>
      <c r="C202" s="120"/>
      <c r="D202" s="91"/>
      <c r="E202" s="97"/>
      <c r="F202" s="123"/>
      <c r="G202" s="123">
        <f t="shared" si="6"/>
        <v>0</v>
      </c>
      <c r="H202" s="108" t="str">
        <f t="shared" si="7"/>
        <v/>
      </c>
      <c r="I202" s="126"/>
    </row>
    <row r="203" spans="1:10" x14ac:dyDescent="0.35">
      <c r="B203" s="101"/>
      <c r="C203" s="120"/>
      <c r="D203" s="91"/>
      <c r="E203" s="97"/>
      <c r="F203" s="123"/>
      <c r="G203" s="123">
        <f t="shared" si="6"/>
        <v>0</v>
      </c>
      <c r="H203" s="108" t="str">
        <f t="shared" si="7"/>
        <v/>
      </c>
      <c r="I203" s="126"/>
    </row>
    <row r="204" spans="1:10" x14ac:dyDescent="0.35">
      <c r="B204" s="101"/>
      <c r="C204" s="120"/>
      <c r="D204" s="91"/>
      <c r="E204" s="97"/>
      <c r="F204" s="123"/>
      <c r="G204" s="123">
        <f t="shared" si="6"/>
        <v>0</v>
      </c>
      <c r="H204" s="108" t="str">
        <f t="shared" si="7"/>
        <v/>
      </c>
      <c r="I204" s="126"/>
    </row>
    <row r="205" spans="1:10" x14ac:dyDescent="0.35">
      <c r="B205" s="101"/>
      <c r="C205" s="120"/>
      <c r="D205" s="91"/>
      <c r="E205" s="97"/>
      <c r="F205" s="123"/>
      <c r="G205" s="123">
        <f t="shared" si="6"/>
        <v>0</v>
      </c>
      <c r="H205" s="108" t="str">
        <f t="shared" si="7"/>
        <v/>
      </c>
      <c r="I205" s="126"/>
    </row>
    <row r="206" spans="1:10" x14ac:dyDescent="0.35">
      <c r="B206" s="101"/>
      <c r="C206" s="120"/>
      <c r="D206" s="91"/>
      <c r="E206" s="97"/>
      <c r="F206" s="123"/>
      <c r="G206" s="123">
        <f t="shared" si="6"/>
        <v>0</v>
      </c>
      <c r="H206" s="108" t="str">
        <f t="shared" si="7"/>
        <v/>
      </c>
      <c r="I206" s="126"/>
    </row>
    <row r="207" spans="1:10" x14ac:dyDescent="0.35">
      <c r="B207" s="101"/>
      <c r="C207" s="120"/>
      <c r="D207" s="91"/>
      <c r="E207" s="97"/>
      <c r="F207" s="123"/>
      <c r="G207" s="123">
        <f t="shared" si="6"/>
        <v>0</v>
      </c>
      <c r="H207" s="108" t="str">
        <f t="shared" si="7"/>
        <v/>
      </c>
      <c r="I207" s="126"/>
    </row>
    <row r="208" spans="1:10" x14ac:dyDescent="0.35">
      <c r="B208" s="101"/>
      <c r="C208" s="120"/>
      <c r="D208" s="91"/>
      <c r="E208" s="97"/>
      <c r="F208" s="123"/>
      <c r="G208" s="123">
        <f t="shared" si="6"/>
        <v>0</v>
      </c>
      <c r="H208" s="108" t="str">
        <f t="shared" si="7"/>
        <v/>
      </c>
      <c r="I208" s="126"/>
    </row>
    <row r="209" spans="2:9" x14ac:dyDescent="0.35">
      <c r="B209" s="101"/>
      <c r="C209" s="120"/>
      <c r="D209" s="91"/>
      <c r="E209" s="97"/>
      <c r="F209" s="123"/>
      <c r="G209" s="123">
        <f t="shared" si="6"/>
        <v>0</v>
      </c>
      <c r="H209" s="108" t="str">
        <f t="shared" si="7"/>
        <v/>
      </c>
      <c r="I209" s="126"/>
    </row>
    <row r="210" spans="2:9" x14ac:dyDescent="0.35">
      <c r="B210" s="101"/>
      <c r="C210" s="120"/>
      <c r="D210" s="91"/>
      <c r="E210" s="97"/>
      <c r="F210" s="123"/>
      <c r="G210" s="123">
        <f t="shared" si="6"/>
        <v>0</v>
      </c>
      <c r="H210" s="108" t="str">
        <f t="shared" si="7"/>
        <v/>
      </c>
      <c r="I210" s="126"/>
    </row>
    <row r="211" spans="2:9" x14ac:dyDescent="0.35">
      <c r="B211" s="101"/>
      <c r="C211" s="120"/>
      <c r="D211" s="91"/>
      <c r="E211" s="97"/>
      <c r="F211" s="123"/>
      <c r="G211" s="123">
        <f t="shared" si="6"/>
        <v>0</v>
      </c>
      <c r="H211" s="108" t="str">
        <f t="shared" si="7"/>
        <v/>
      </c>
      <c r="I211" s="126"/>
    </row>
    <row r="212" spans="2:9" x14ac:dyDescent="0.35">
      <c r="B212" s="101"/>
      <c r="C212" s="120"/>
      <c r="D212" s="91"/>
      <c r="E212" s="97"/>
      <c r="F212" s="123"/>
      <c r="G212" s="123">
        <f t="shared" si="6"/>
        <v>0</v>
      </c>
      <c r="H212" s="108" t="str">
        <f t="shared" si="7"/>
        <v/>
      </c>
      <c r="I212" s="126"/>
    </row>
    <row r="213" spans="2:9" x14ac:dyDescent="0.35">
      <c r="B213" s="101"/>
      <c r="C213" s="120"/>
      <c r="D213" s="91"/>
      <c r="E213" s="97"/>
      <c r="F213" s="123"/>
      <c r="G213" s="123">
        <f t="shared" si="6"/>
        <v>0</v>
      </c>
      <c r="H213" s="108" t="str">
        <f t="shared" si="7"/>
        <v/>
      </c>
      <c r="I213" s="126"/>
    </row>
    <row r="214" spans="2:9" x14ac:dyDescent="0.35">
      <c r="B214" s="101"/>
      <c r="C214" s="120"/>
      <c r="D214" s="91"/>
      <c r="E214" s="97"/>
      <c r="F214" s="123"/>
      <c r="G214" s="123">
        <f t="shared" si="6"/>
        <v>0</v>
      </c>
      <c r="H214" s="108" t="str">
        <f t="shared" si="7"/>
        <v/>
      </c>
      <c r="I214" s="126"/>
    </row>
    <row r="215" spans="2:9" x14ac:dyDescent="0.35">
      <c r="B215" s="101"/>
      <c r="C215" s="120"/>
      <c r="D215" s="91"/>
      <c r="E215" s="97"/>
      <c r="F215" s="123"/>
      <c r="G215" s="123">
        <f t="shared" si="6"/>
        <v>0</v>
      </c>
      <c r="H215" s="108" t="str">
        <f t="shared" si="7"/>
        <v/>
      </c>
      <c r="I215" s="126"/>
    </row>
    <row r="216" spans="2:9" x14ac:dyDescent="0.35">
      <c r="B216" s="101"/>
      <c r="C216" s="120"/>
      <c r="D216" s="91"/>
      <c r="E216" s="97"/>
      <c r="F216" s="123"/>
      <c r="G216" s="123">
        <f t="shared" si="6"/>
        <v>0</v>
      </c>
      <c r="H216" s="108" t="str">
        <f t="shared" si="7"/>
        <v/>
      </c>
      <c r="I216" s="126"/>
    </row>
    <row r="217" spans="2:9" x14ac:dyDescent="0.35">
      <c r="B217" s="101"/>
      <c r="C217" s="120"/>
      <c r="D217" s="91"/>
      <c r="E217" s="97"/>
      <c r="F217" s="123"/>
      <c r="G217" s="123">
        <f t="shared" si="6"/>
        <v>0</v>
      </c>
      <c r="H217" s="108" t="str">
        <f t="shared" si="7"/>
        <v/>
      </c>
      <c r="I217" s="126"/>
    </row>
    <row r="218" spans="2:9" x14ac:dyDescent="0.35">
      <c r="B218" s="101"/>
      <c r="C218" s="120"/>
      <c r="D218" s="91"/>
      <c r="E218" s="58"/>
      <c r="F218" s="123"/>
      <c r="G218" s="123">
        <f t="shared" si="6"/>
        <v>0</v>
      </c>
      <c r="H218" s="108" t="str">
        <f t="shared" si="7"/>
        <v/>
      </c>
      <c r="I218" s="126"/>
    </row>
    <row r="219" spans="2:9" x14ac:dyDescent="0.35">
      <c r="B219" s="101"/>
      <c r="C219" s="120"/>
      <c r="D219" s="91"/>
      <c r="E219" s="58"/>
      <c r="F219" s="123"/>
      <c r="G219" s="123">
        <f t="shared" si="6"/>
        <v>0</v>
      </c>
      <c r="H219" s="108" t="str">
        <f t="shared" si="7"/>
        <v/>
      </c>
      <c r="I219" s="126"/>
    </row>
    <row r="220" spans="2:9" x14ac:dyDescent="0.35">
      <c r="B220" s="101"/>
      <c r="C220" s="120"/>
      <c r="D220" s="91"/>
      <c r="E220" s="58"/>
      <c r="F220" s="123"/>
      <c r="G220" s="123">
        <f t="shared" si="6"/>
        <v>0</v>
      </c>
      <c r="H220" s="108" t="str">
        <f t="shared" si="7"/>
        <v/>
      </c>
      <c r="I220" s="126"/>
    </row>
    <row r="221" spans="2:9" x14ac:dyDescent="0.35">
      <c r="B221" s="101"/>
      <c r="C221" s="120"/>
      <c r="D221" s="91"/>
      <c r="E221" s="58"/>
      <c r="F221" s="123"/>
      <c r="G221" s="123">
        <f t="shared" si="6"/>
        <v>0</v>
      </c>
      <c r="H221" s="108" t="str">
        <f t="shared" si="7"/>
        <v/>
      </c>
      <c r="I221" s="126"/>
    </row>
    <row r="222" spans="2:9" x14ac:dyDescent="0.35">
      <c r="B222" s="101"/>
      <c r="C222" s="120"/>
      <c r="D222" s="91"/>
      <c r="E222" s="58"/>
      <c r="F222" s="123"/>
      <c r="G222" s="123">
        <f t="shared" si="6"/>
        <v>0</v>
      </c>
      <c r="H222" s="108" t="str">
        <f t="shared" si="7"/>
        <v/>
      </c>
      <c r="I222" s="126"/>
    </row>
    <row r="223" spans="2:9" x14ac:dyDescent="0.35">
      <c r="B223" s="101"/>
      <c r="C223" s="120"/>
      <c r="D223" s="91"/>
      <c r="E223" s="58"/>
      <c r="F223" s="123"/>
      <c r="G223" s="123">
        <f t="shared" si="6"/>
        <v>0</v>
      </c>
      <c r="H223" s="108" t="str">
        <f t="shared" si="7"/>
        <v/>
      </c>
      <c r="I223" s="126"/>
    </row>
    <row r="224" spans="2:9" x14ac:dyDescent="0.35">
      <c r="B224" s="101"/>
      <c r="C224" s="120"/>
      <c r="D224" s="91"/>
      <c r="E224" s="58"/>
      <c r="F224" s="123"/>
      <c r="G224" s="123">
        <f t="shared" si="6"/>
        <v>0</v>
      </c>
      <c r="H224" s="108" t="str">
        <f t="shared" si="7"/>
        <v/>
      </c>
      <c r="I224" s="126"/>
    </row>
    <row r="225" spans="2:9" x14ac:dyDescent="0.35">
      <c r="B225" s="101"/>
      <c r="C225" s="120"/>
      <c r="D225" s="91"/>
      <c r="E225" s="58"/>
      <c r="F225" s="123"/>
      <c r="G225" s="123">
        <f t="shared" si="6"/>
        <v>0</v>
      </c>
      <c r="H225" s="108" t="str">
        <f t="shared" si="7"/>
        <v/>
      </c>
      <c r="I225" s="126"/>
    </row>
    <row r="226" spans="2:9" x14ac:dyDescent="0.35">
      <c r="B226" s="101"/>
      <c r="C226" s="120"/>
      <c r="D226" s="91"/>
      <c r="E226" s="58"/>
      <c r="F226" s="123"/>
      <c r="G226" s="123">
        <f t="shared" si="6"/>
        <v>0</v>
      </c>
      <c r="H226" s="108" t="str">
        <f t="shared" si="7"/>
        <v/>
      </c>
      <c r="I226" s="126"/>
    </row>
    <row r="227" spans="2:9" x14ac:dyDescent="0.35">
      <c r="B227" s="101"/>
      <c r="C227" s="120"/>
      <c r="D227" s="91"/>
      <c r="E227" s="58"/>
      <c r="F227" s="123"/>
      <c r="G227" s="123">
        <f t="shared" si="6"/>
        <v>0</v>
      </c>
      <c r="H227" s="108" t="str">
        <f t="shared" si="7"/>
        <v/>
      </c>
      <c r="I227" s="126"/>
    </row>
    <row r="228" spans="2:9" x14ac:dyDescent="0.35">
      <c r="B228" s="101"/>
      <c r="C228" s="120"/>
      <c r="D228" s="91"/>
      <c r="E228" s="58"/>
      <c r="F228" s="123"/>
      <c r="G228" s="123">
        <f t="shared" si="6"/>
        <v>0</v>
      </c>
      <c r="H228" s="108" t="str">
        <f t="shared" si="7"/>
        <v/>
      </c>
      <c r="I228" s="126"/>
    </row>
    <row r="229" spans="2:9" x14ac:dyDescent="0.35">
      <c r="B229" s="101"/>
      <c r="C229" s="120"/>
      <c r="D229" s="91"/>
      <c r="E229" s="58"/>
      <c r="F229" s="123"/>
      <c r="G229" s="123">
        <f t="shared" si="6"/>
        <v>0</v>
      </c>
      <c r="H229" s="108" t="str">
        <f t="shared" si="7"/>
        <v/>
      </c>
      <c r="I229" s="126"/>
    </row>
    <row r="230" spans="2:9" x14ac:dyDescent="0.35">
      <c r="B230" s="101"/>
      <c r="C230" s="120"/>
      <c r="D230" s="91"/>
      <c r="E230" s="58"/>
      <c r="F230" s="123"/>
      <c r="G230" s="123">
        <f t="shared" si="6"/>
        <v>0</v>
      </c>
      <c r="H230" s="108" t="str">
        <f t="shared" si="7"/>
        <v/>
      </c>
      <c r="I230" s="126"/>
    </row>
    <row r="231" spans="2:9" x14ac:dyDescent="0.35">
      <c r="B231" s="101"/>
      <c r="C231" s="120"/>
      <c r="D231" s="91"/>
      <c r="E231" s="58"/>
      <c r="F231" s="123"/>
      <c r="G231" s="123">
        <f t="shared" si="6"/>
        <v>0</v>
      </c>
      <c r="H231" s="108" t="str">
        <f t="shared" si="7"/>
        <v/>
      </c>
      <c r="I231" s="126"/>
    </row>
    <row r="232" spans="2:9" x14ac:dyDescent="0.35">
      <c r="B232" s="101"/>
      <c r="C232" s="120"/>
      <c r="D232" s="91"/>
      <c r="E232" s="58"/>
      <c r="F232" s="123"/>
      <c r="G232" s="123">
        <f t="shared" si="6"/>
        <v>0</v>
      </c>
      <c r="H232" s="108" t="str">
        <f t="shared" si="7"/>
        <v/>
      </c>
      <c r="I232" s="126"/>
    </row>
    <row r="233" spans="2:9" x14ac:dyDescent="0.35">
      <c r="B233" s="101"/>
      <c r="C233" s="120"/>
      <c r="D233" s="91"/>
      <c r="E233" s="58"/>
      <c r="F233" s="123"/>
      <c r="G233" s="123">
        <f t="shared" si="6"/>
        <v>0</v>
      </c>
      <c r="H233" s="108" t="str">
        <f t="shared" si="7"/>
        <v/>
      </c>
      <c r="I233" s="126"/>
    </row>
    <row r="234" spans="2:9" x14ac:dyDescent="0.35">
      <c r="B234" s="101"/>
      <c r="C234" s="120"/>
      <c r="D234" s="91"/>
      <c r="E234" s="58"/>
      <c r="F234" s="123"/>
      <c r="G234" s="123">
        <f t="shared" si="6"/>
        <v>0</v>
      </c>
      <c r="H234" s="108" t="str">
        <f t="shared" si="7"/>
        <v/>
      </c>
      <c r="I234" s="126"/>
    </row>
    <row r="235" spans="2:9" x14ac:dyDescent="0.35">
      <c r="B235" s="101"/>
      <c r="C235" s="120"/>
      <c r="D235" s="91"/>
      <c r="E235" s="58"/>
      <c r="F235" s="123"/>
      <c r="G235" s="123">
        <f t="shared" si="6"/>
        <v>0</v>
      </c>
      <c r="H235" s="108" t="str">
        <f t="shared" si="7"/>
        <v/>
      </c>
      <c r="I235" s="126"/>
    </row>
    <row r="236" spans="2:9" x14ac:dyDescent="0.35">
      <c r="B236" s="101"/>
      <c r="C236" s="120"/>
      <c r="D236" s="91"/>
      <c r="E236" s="58"/>
      <c r="F236" s="123"/>
      <c r="G236" s="123">
        <f t="shared" si="6"/>
        <v>0</v>
      </c>
      <c r="H236" s="108" t="str">
        <f t="shared" si="7"/>
        <v/>
      </c>
      <c r="I236" s="126"/>
    </row>
    <row r="237" spans="2:9" x14ac:dyDescent="0.35">
      <c r="B237" s="101"/>
      <c r="C237" s="120"/>
      <c r="D237" s="91"/>
      <c r="E237" s="58"/>
      <c r="F237" s="123"/>
      <c r="G237" s="123">
        <f t="shared" si="6"/>
        <v>0</v>
      </c>
      <c r="H237" s="108" t="str">
        <f t="shared" si="7"/>
        <v/>
      </c>
      <c r="I237" s="126"/>
    </row>
    <row r="238" spans="2:9" x14ac:dyDescent="0.35">
      <c r="B238" s="101"/>
      <c r="C238" s="120"/>
      <c r="D238" s="91"/>
      <c r="E238" s="58"/>
      <c r="F238" s="123"/>
      <c r="G238" s="123">
        <f t="shared" si="6"/>
        <v>0</v>
      </c>
      <c r="H238" s="108" t="str">
        <f t="shared" si="7"/>
        <v/>
      </c>
      <c r="I238" s="126"/>
    </row>
    <row r="239" spans="2:9" x14ac:dyDescent="0.35">
      <c r="B239" s="101"/>
      <c r="C239" s="120"/>
      <c r="D239" s="91"/>
      <c r="E239" s="58"/>
      <c r="F239" s="123"/>
      <c r="G239" s="123">
        <f t="shared" si="6"/>
        <v>0</v>
      </c>
      <c r="H239" s="108" t="str">
        <f t="shared" si="7"/>
        <v/>
      </c>
      <c r="I239" s="126"/>
    </row>
    <row r="240" spans="2:9" x14ac:dyDescent="0.35">
      <c r="B240" s="101"/>
      <c r="C240" s="120"/>
      <c r="D240" s="91"/>
      <c r="E240" s="58"/>
      <c r="F240" s="123"/>
      <c r="G240" s="123">
        <f t="shared" si="6"/>
        <v>0</v>
      </c>
      <c r="H240" s="108" t="str">
        <f t="shared" si="7"/>
        <v/>
      </c>
      <c r="I240" s="126"/>
    </row>
    <row r="241" spans="2:9" x14ac:dyDescent="0.35">
      <c r="B241" s="101"/>
      <c r="C241" s="120"/>
      <c r="D241" s="91"/>
      <c r="E241" s="58"/>
      <c r="F241" s="123"/>
      <c r="G241" s="123">
        <f t="shared" si="6"/>
        <v>0</v>
      </c>
      <c r="H241" s="108" t="str">
        <f t="shared" si="7"/>
        <v/>
      </c>
      <c r="I241" s="126"/>
    </row>
    <row r="242" spans="2:9" x14ac:dyDescent="0.35">
      <c r="B242" s="101"/>
      <c r="C242" s="120"/>
      <c r="D242" s="91"/>
      <c r="E242" s="58"/>
      <c r="F242" s="123"/>
      <c r="G242" s="123">
        <f t="shared" si="6"/>
        <v>0</v>
      </c>
      <c r="H242" s="108" t="str">
        <f t="shared" si="7"/>
        <v/>
      </c>
      <c r="I242" s="126"/>
    </row>
    <row r="243" spans="2:9" x14ac:dyDescent="0.35">
      <c r="B243" s="101"/>
      <c r="C243" s="120"/>
      <c r="D243" s="91"/>
      <c r="E243" s="58"/>
      <c r="F243" s="123"/>
      <c r="G243" s="123">
        <f t="shared" si="6"/>
        <v>0</v>
      </c>
      <c r="H243" s="108" t="str">
        <f t="shared" si="7"/>
        <v/>
      </c>
      <c r="I243" s="126"/>
    </row>
    <row r="244" spans="2:9" x14ac:dyDescent="0.35">
      <c r="B244" s="101"/>
      <c r="C244" s="120"/>
      <c r="D244" s="91"/>
      <c r="E244" s="58"/>
      <c r="F244" s="123"/>
      <c r="G244" s="123">
        <f t="shared" si="6"/>
        <v>0</v>
      </c>
      <c r="H244" s="108" t="str">
        <f t="shared" si="7"/>
        <v/>
      </c>
      <c r="I244" s="126"/>
    </row>
    <row r="245" spans="2:9" x14ac:dyDescent="0.35">
      <c r="B245" s="101"/>
      <c r="C245" s="120"/>
      <c r="D245" s="91"/>
      <c r="E245" s="58"/>
      <c r="F245" s="123"/>
      <c r="G245" s="123">
        <f t="shared" si="6"/>
        <v>0</v>
      </c>
      <c r="H245" s="108" t="str">
        <f t="shared" si="7"/>
        <v/>
      </c>
      <c r="I245" s="126"/>
    </row>
    <row r="246" spans="2:9" x14ac:dyDescent="0.35">
      <c r="B246" s="101"/>
      <c r="C246" s="120"/>
      <c r="D246" s="91"/>
      <c r="E246" s="58"/>
      <c r="F246" s="123"/>
      <c r="G246" s="123">
        <f t="shared" si="6"/>
        <v>0</v>
      </c>
      <c r="H246" s="108" t="str">
        <f t="shared" si="7"/>
        <v/>
      </c>
      <c r="I246" s="126"/>
    </row>
    <row r="247" spans="2:9" x14ac:dyDescent="0.35">
      <c r="B247" s="101"/>
      <c r="C247" s="120"/>
      <c r="D247" s="91"/>
      <c r="E247" s="58"/>
      <c r="F247" s="123"/>
      <c r="G247" s="123">
        <f t="shared" si="6"/>
        <v>0</v>
      </c>
      <c r="H247" s="108" t="str">
        <f t="shared" si="7"/>
        <v/>
      </c>
      <c r="I247" s="126"/>
    </row>
    <row r="248" spans="2:9" x14ac:dyDescent="0.35">
      <c r="B248" s="101"/>
      <c r="C248" s="120"/>
      <c r="D248" s="91"/>
      <c r="E248" s="58"/>
      <c r="F248" s="123"/>
      <c r="G248" s="123">
        <f t="shared" si="6"/>
        <v>0</v>
      </c>
      <c r="H248" s="108" t="str">
        <f t="shared" si="7"/>
        <v/>
      </c>
      <c r="I248" s="126"/>
    </row>
    <row r="249" spans="2:9" x14ac:dyDescent="0.35">
      <c r="B249" s="101"/>
      <c r="C249" s="120"/>
      <c r="D249" s="91"/>
      <c r="E249" s="58"/>
      <c r="F249" s="123"/>
      <c r="G249" s="123">
        <f t="shared" si="6"/>
        <v>0</v>
      </c>
      <c r="H249" s="108" t="str">
        <f t="shared" si="7"/>
        <v/>
      </c>
      <c r="I249" s="126"/>
    </row>
    <row r="250" spans="2:9" ht="15" thickBot="1" x14ac:dyDescent="0.4">
      <c r="B250" s="102"/>
      <c r="C250" s="121"/>
      <c r="D250" s="103"/>
      <c r="E250" s="62"/>
      <c r="F250" s="124"/>
      <c r="G250" s="124">
        <f t="shared" si="6"/>
        <v>0</v>
      </c>
      <c r="H250" s="109" t="str">
        <f t="shared" si="7"/>
        <v/>
      </c>
      <c r="I250" s="127"/>
    </row>
  </sheetData>
  <mergeCells count="9">
    <mergeCell ref="B2:I2"/>
    <mergeCell ref="B3:I3"/>
    <mergeCell ref="B4:I4"/>
    <mergeCell ref="B5:I5"/>
    <mergeCell ref="B6:B7"/>
    <mergeCell ref="C6:C7"/>
    <mergeCell ref="D6:D7"/>
    <mergeCell ref="E6:F6"/>
    <mergeCell ref="H6:I6"/>
  </mergeCells>
  <pageMargins left="0.7" right="0.7" top="0.75" bottom="0.75" header="0.3" footer="0.3"/>
  <pageSetup scale="63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tabColor rgb="FF00B0F0"/>
  </sheetPr>
  <dimension ref="A1:M250"/>
  <sheetViews>
    <sheetView zoomScaleNormal="100" workbookViewId="0">
      <selection activeCell="D20" sqref="D20"/>
    </sheetView>
  </sheetViews>
  <sheetFormatPr defaultColWidth="9.1796875" defaultRowHeight="14.5" x14ac:dyDescent="0.35"/>
  <cols>
    <col min="1" max="1" width="9.1796875" style="85"/>
    <col min="2" max="2" width="19" style="85" customWidth="1"/>
    <col min="3" max="3" width="26.26953125" style="85" bestFit="1" customWidth="1"/>
    <col min="4" max="4" width="83.1796875" style="85" bestFit="1" customWidth="1"/>
    <col min="5" max="5" width="8.26953125" style="85" customWidth="1"/>
    <col min="6" max="6" width="11.81640625" style="85" customWidth="1"/>
    <col min="7" max="7" width="11.81640625" style="85" hidden="1" customWidth="1"/>
    <col min="8" max="8" width="12.7265625" style="85" customWidth="1"/>
    <col min="9" max="9" width="12" style="85" customWidth="1"/>
    <col min="10" max="10" width="9.1796875" style="85"/>
    <col min="11" max="11" width="35.54296875" style="85" hidden="1" customWidth="1"/>
    <col min="12" max="12" width="10.453125" style="85" hidden="1" customWidth="1"/>
    <col min="13" max="13" width="9.1796875" style="85" hidden="1" customWidth="1"/>
    <col min="14" max="16384" width="9.1796875" style="85"/>
  </cols>
  <sheetData>
    <row r="1" spans="1:13" ht="5.25" customHeight="1" thickBot="1" x14ac:dyDescent="0.4"/>
    <row r="2" spans="1:13" ht="15.5" x14ac:dyDescent="0.35">
      <c r="A2" s="98"/>
      <c r="B2" s="258" t="str">
        <f>CONCATENATE(Workbook!$C$15, "-", Workbook!$C$16, " - Equivalent")</f>
        <v>Prosper Indep School District-140475 - Equivalent</v>
      </c>
      <c r="C2" s="304"/>
      <c r="D2" s="304"/>
      <c r="E2" s="304"/>
      <c r="F2" s="304"/>
      <c r="G2" s="304"/>
      <c r="H2" s="304"/>
      <c r="I2" s="259"/>
      <c r="J2" s="98"/>
      <c r="K2" s="113" t="s">
        <v>62</v>
      </c>
      <c r="L2" s="115">
        <f>SUM($H$8:$H$250)</f>
        <v>0</v>
      </c>
      <c r="M2" s="114"/>
    </row>
    <row r="3" spans="1:13" x14ac:dyDescent="0.35">
      <c r="A3" s="99"/>
      <c r="B3" s="305" t="str">
        <f>IF(Workbook!$C$17="", "", Workbook!$C$17)</f>
        <v>605 E 7th St</v>
      </c>
      <c r="C3" s="306"/>
      <c r="D3" s="306"/>
      <c r="E3" s="306"/>
      <c r="F3" s="306"/>
      <c r="G3" s="306"/>
      <c r="H3" s="306"/>
      <c r="I3" s="307"/>
      <c r="J3" s="99"/>
      <c r="K3" s="110"/>
      <c r="L3" s="112"/>
      <c r="M3" s="111"/>
    </row>
    <row r="4" spans="1:13" x14ac:dyDescent="0.35">
      <c r="A4" s="99"/>
      <c r="B4" s="305" t="str">
        <f>Workbook!$C$21</f>
        <v>Prosper, TX 75078</v>
      </c>
      <c r="C4" s="306"/>
      <c r="D4" s="306"/>
      <c r="E4" s="306"/>
      <c r="F4" s="306"/>
      <c r="G4" s="306"/>
      <c r="H4" s="306"/>
      <c r="I4" s="307"/>
      <c r="J4" s="99"/>
      <c r="K4" s="116" t="str">
        <f>B2</f>
        <v>Prosper Indep School District-140475 - Equivalent</v>
      </c>
      <c r="L4" s="118">
        <f>SUM($H$8:$H$250)</f>
        <v>0</v>
      </c>
      <c r="M4" s="117"/>
    </row>
    <row r="5" spans="1:13" ht="25.5" customHeight="1" thickBot="1" x14ac:dyDescent="0.4">
      <c r="A5" s="98"/>
      <c r="B5" s="308" t="s">
        <v>23050</v>
      </c>
      <c r="C5" s="309"/>
      <c r="D5" s="309"/>
      <c r="E5" s="309"/>
      <c r="F5" s="309"/>
      <c r="G5" s="309"/>
      <c r="H5" s="309"/>
      <c r="I5" s="310"/>
      <c r="J5" s="86"/>
      <c r="K5" s="104"/>
      <c r="L5" s="105"/>
      <c r="M5" s="106"/>
    </row>
    <row r="6" spans="1:13" ht="15" thickBot="1" x14ac:dyDescent="0.4">
      <c r="A6" s="86"/>
      <c r="B6" s="316" t="s">
        <v>23061</v>
      </c>
      <c r="C6" s="318" t="s">
        <v>23062</v>
      </c>
      <c r="D6" s="311" t="s">
        <v>23051</v>
      </c>
      <c r="E6" s="313" t="s">
        <v>62</v>
      </c>
      <c r="F6" s="314"/>
      <c r="G6" s="149"/>
      <c r="H6" s="314">
        <f>SUM(H8:H250)</f>
        <v>0</v>
      </c>
      <c r="I6" s="315"/>
      <c r="J6" s="86"/>
    </row>
    <row r="7" spans="1:13" ht="15" thickBot="1" x14ac:dyDescent="0.4">
      <c r="A7" s="86"/>
      <c r="B7" s="317"/>
      <c r="C7" s="319"/>
      <c r="D7" s="312"/>
      <c r="E7" s="132" t="s">
        <v>55</v>
      </c>
      <c r="F7" s="132" t="s">
        <v>56</v>
      </c>
      <c r="G7" s="132"/>
      <c r="H7" s="132" t="s">
        <v>57</v>
      </c>
      <c r="I7" s="133" t="s">
        <v>58</v>
      </c>
      <c r="J7" s="86"/>
    </row>
    <row r="8" spans="1:13" x14ac:dyDescent="0.35">
      <c r="A8" s="86"/>
      <c r="B8" s="128"/>
      <c r="C8" s="95"/>
      <c r="D8" s="129"/>
      <c r="E8" s="130"/>
      <c r="F8" s="134"/>
      <c r="G8" s="134">
        <f>ROUNDUP(F8, 2)</f>
        <v>0</v>
      </c>
      <c r="H8" s="135" t="str">
        <f t="shared" ref="H8:H71" si="0">IF(E8="", "", $E8*$F8)</f>
        <v/>
      </c>
      <c r="I8" s="131"/>
      <c r="J8" s="86"/>
    </row>
    <row r="9" spans="1:13" x14ac:dyDescent="0.35">
      <c r="A9" s="86"/>
      <c r="B9" s="100"/>
      <c r="C9" s="119"/>
      <c r="D9" s="87"/>
      <c r="E9" s="88"/>
      <c r="F9" s="122"/>
      <c r="G9" s="122">
        <f t="shared" ref="G9:G72" si="1">ROUNDUP(F9, 2)</f>
        <v>0</v>
      </c>
      <c r="H9" s="107" t="str">
        <f t="shared" si="0"/>
        <v/>
      </c>
      <c r="I9" s="125"/>
      <c r="J9" s="86"/>
    </row>
    <row r="10" spans="1:13" x14ac:dyDescent="0.35">
      <c r="A10" s="86"/>
      <c r="B10" s="100"/>
      <c r="C10" s="119"/>
      <c r="D10" s="87"/>
      <c r="E10" s="88"/>
      <c r="F10" s="122"/>
      <c r="G10" s="122">
        <f t="shared" si="1"/>
        <v>0</v>
      </c>
      <c r="H10" s="107" t="str">
        <f t="shared" si="0"/>
        <v/>
      </c>
      <c r="I10" s="125"/>
      <c r="J10" s="86"/>
    </row>
    <row r="11" spans="1:13" x14ac:dyDescent="0.35">
      <c r="A11" s="86"/>
      <c r="B11" s="100"/>
      <c r="C11" s="119"/>
      <c r="D11" s="87"/>
      <c r="E11" s="88"/>
      <c r="F11" s="122"/>
      <c r="G11" s="122">
        <f t="shared" si="1"/>
        <v>0</v>
      </c>
      <c r="H11" s="107" t="str">
        <f t="shared" si="0"/>
        <v/>
      </c>
      <c r="I11" s="125"/>
      <c r="J11" s="86"/>
    </row>
    <row r="12" spans="1:13" x14ac:dyDescent="0.35">
      <c r="A12" s="86"/>
      <c r="B12" s="100"/>
      <c r="C12" s="119"/>
      <c r="D12" s="87"/>
      <c r="E12" s="88"/>
      <c r="F12" s="122"/>
      <c r="G12" s="122">
        <f t="shared" si="1"/>
        <v>0</v>
      </c>
      <c r="H12" s="107" t="str">
        <f t="shared" si="0"/>
        <v/>
      </c>
      <c r="I12" s="125"/>
      <c r="J12" s="86"/>
    </row>
    <row r="13" spans="1:13" x14ac:dyDescent="0.35">
      <c r="A13" s="86"/>
      <c r="B13" s="100"/>
      <c r="C13" s="119"/>
      <c r="D13" s="87"/>
      <c r="E13" s="88"/>
      <c r="F13" s="122"/>
      <c r="G13" s="122">
        <f t="shared" si="1"/>
        <v>0</v>
      </c>
      <c r="H13" s="107" t="str">
        <f t="shared" si="0"/>
        <v/>
      </c>
      <c r="I13" s="125"/>
      <c r="J13" s="86"/>
    </row>
    <row r="14" spans="1:13" x14ac:dyDescent="0.35">
      <c r="A14" s="86"/>
      <c r="B14" s="100"/>
      <c r="C14" s="119"/>
      <c r="D14" s="87"/>
      <c r="E14" s="88"/>
      <c r="F14" s="122"/>
      <c r="G14" s="122">
        <f t="shared" si="1"/>
        <v>0</v>
      </c>
      <c r="H14" s="107" t="str">
        <f t="shared" si="0"/>
        <v/>
      </c>
      <c r="I14" s="125"/>
      <c r="J14" s="86"/>
    </row>
    <row r="15" spans="1:13" x14ac:dyDescent="0.35">
      <c r="A15" s="86"/>
      <c r="B15" s="100"/>
      <c r="C15" s="119"/>
      <c r="D15" s="87"/>
      <c r="E15" s="88"/>
      <c r="F15" s="122"/>
      <c r="G15" s="122">
        <f t="shared" si="1"/>
        <v>0</v>
      </c>
      <c r="H15" s="107" t="str">
        <f t="shared" si="0"/>
        <v/>
      </c>
      <c r="I15" s="125"/>
      <c r="J15" s="86"/>
    </row>
    <row r="16" spans="1:13" x14ac:dyDescent="0.35">
      <c r="A16" s="86"/>
      <c r="B16" s="100"/>
      <c r="C16" s="119"/>
      <c r="D16" s="87"/>
      <c r="E16" s="89"/>
      <c r="F16" s="122"/>
      <c r="G16" s="122">
        <f t="shared" si="1"/>
        <v>0</v>
      </c>
      <c r="H16" s="107" t="str">
        <f t="shared" si="0"/>
        <v/>
      </c>
      <c r="I16" s="125"/>
      <c r="J16" s="86"/>
    </row>
    <row r="17" spans="1:10" x14ac:dyDescent="0.35">
      <c r="A17" s="86"/>
      <c r="B17" s="100"/>
      <c r="C17" s="119"/>
      <c r="D17" s="90"/>
      <c r="E17" s="89"/>
      <c r="F17" s="122"/>
      <c r="G17" s="122">
        <f t="shared" si="1"/>
        <v>0</v>
      </c>
      <c r="H17" s="107" t="str">
        <f t="shared" si="0"/>
        <v/>
      </c>
      <c r="I17" s="125"/>
      <c r="J17" s="86"/>
    </row>
    <row r="18" spans="1:10" x14ac:dyDescent="0.35">
      <c r="A18" s="86"/>
      <c r="B18" s="100"/>
      <c r="C18" s="119"/>
      <c r="D18" s="87"/>
      <c r="E18" s="88"/>
      <c r="F18" s="122"/>
      <c r="G18" s="122">
        <f t="shared" si="1"/>
        <v>0</v>
      </c>
      <c r="H18" s="107" t="str">
        <f t="shared" si="0"/>
        <v/>
      </c>
      <c r="I18" s="125"/>
      <c r="J18" s="86"/>
    </row>
    <row r="19" spans="1:10" x14ac:dyDescent="0.35">
      <c r="A19" s="86"/>
      <c r="B19" s="100"/>
      <c r="C19" s="119"/>
      <c r="D19" s="87"/>
      <c r="E19" s="88"/>
      <c r="F19" s="122"/>
      <c r="G19" s="122">
        <f t="shared" si="1"/>
        <v>0</v>
      </c>
      <c r="H19" s="107" t="str">
        <f t="shared" si="0"/>
        <v/>
      </c>
      <c r="I19" s="125"/>
      <c r="J19" s="86"/>
    </row>
    <row r="20" spans="1:10" x14ac:dyDescent="0.35">
      <c r="A20" s="86"/>
      <c r="B20" s="100"/>
      <c r="C20" s="119"/>
      <c r="D20" s="87"/>
      <c r="E20" s="88"/>
      <c r="F20" s="122"/>
      <c r="G20" s="122">
        <f t="shared" si="1"/>
        <v>0</v>
      </c>
      <c r="H20" s="107" t="str">
        <f t="shared" si="0"/>
        <v/>
      </c>
      <c r="I20" s="125"/>
      <c r="J20" s="86"/>
    </row>
    <row r="21" spans="1:10" x14ac:dyDescent="0.35">
      <c r="A21" s="86"/>
      <c r="B21" s="101"/>
      <c r="C21" s="120"/>
      <c r="D21" s="92"/>
      <c r="E21" s="93"/>
      <c r="F21" s="122"/>
      <c r="G21" s="122">
        <f t="shared" si="1"/>
        <v>0</v>
      </c>
      <c r="H21" s="107" t="str">
        <f t="shared" si="0"/>
        <v/>
      </c>
      <c r="I21" s="125"/>
      <c r="J21" s="86"/>
    </row>
    <row r="22" spans="1:10" x14ac:dyDescent="0.35">
      <c r="A22" s="86"/>
      <c r="B22" s="101"/>
      <c r="C22" s="120"/>
      <c r="D22" s="92"/>
      <c r="E22" s="93"/>
      <c r="F22" s="122"/>
      <c r="G22" s="122">
        <f t="shared" si="1"/>
        <v>0</v>
      </c>
      <c r="H22" s="107" t="str">
        <f t="shared" si="0"/>
        <v/>
      </c>
      <c r="I22" s="125"/>
      <c r="J22" s="86"/>
    </row>
    <row r="23" spans="1:10" x14ac:dyDescent="0.35">
      <c r="A23" s="86"/>
      <c r="B23" s="101"/>
      <c r="C23" s="120"/>
      <c r="D23" s="91"/>
      <c r="E23" s="94"/>
      <c r="F23" s="122"/>
      <c r="G23" s="122">
        <f t="shared" si="1"/>
        <v>0</v>
      </c>
      <c r="H23" s="107" t="str">
        <f t="shared" si="0"/>
        <v/>
      </c>
      <c r="I23" s="125"/>
      <c r="J23" s="86"/>
    </row>
    <row r="24" spans="1:10" x14ac:dyDescent="0.35">
      <c r="A24" s="86"/>
      <c r="B24" s="101"/>
      <c r="C24" s="120"/>
      <c r="D24" s="95"/>
      <c r="E24" s="96"/>
      <c r="F24" s="122"/>
      <c r="G24" s="122">
        <f t="shared" si="1"/>
        <v>0</v>
      </c>
      <c r="H24" s="107" t="str">
        <f t="shared" si="0"/>
        <v/>
      </c>
      <c r="I24" s="125"/>
      <c r="J24" s="86"/>
    </row>
    <row r="25" spans="1:10" x14ac:dyDescent="0.35">
      <c r="A25" s="86"/>
      <c r="B25" s="101"/>
      <c r="C25" s="120"/>
      <c r="D25" s="91"/>
      <c r="E25" s="96"/>
      <c r="F25" s="122"/>
      <c r="G25" s="122">
        <f t="shared" si="1"/>
        <v>0</v>
      </c>
      <c r="H25" s="107" t="str">
        <f t="shared" si="0"/>
        <v/>
      </c>
      <c r="I25" s="125"/>
      <c r="J25" s="86"/>
    </row>
    <row r="26" spans="1:10" x14ac:dyDescent="0.35">
      <c r="A26" s="86"/>
      <c r="B26" s="101"/>
      <c r="C26" s="120"/>
      <c r="D26" s="91"/>
      <c r="E26" s="96"/>
      <c r="F26" s="122"/>
      <c r="G26" s="122">
        <f t="shared" si="1"/>
        <v>0</v>
      </c>
      <c r="H26" s="107" t="str">
        <f t="shared" si="0"/>
        <v/>
      </c>
      <c r="I26" s="125"/>
      <c r="J26" s="86"/>
    </row>
    <row r="27" spans="1:10" x14ac:dyDescent="0.35">
      <c r="A27" s="86"/>
      <c r="B27" s="101"/>
      <c r="C27" s="120"/>
      <c r="D27" s="91"/>
      <c r="E27" s="96"/>
      <c r="F27" s="122"/>
      <c r="G27" s="122">
        <f t="shared" si="1"/>
        <v>0</v>
      </c>
      <c r="H27" s="107" t="str">
        <f t="shared" si="0"/>
        <v/>
      </c>
      <c r="I27" s="125"/>
      <c r="J27" s="86"/>
    </row>
    <row r="28" spans="1:10" x14ac:dyDescent="0.35">
      <c r="A28" s="86"/>
      <c r="B28" s="101"/>
      <c r="C28" s="120"/>
      <c r="D28" s="91"/>
      <c r="E28" s="96"/>
      <c r="F28" s="122"/>
      <c r="G28" s="122">
        <f t="shared" si="1"/>
        <v>0</v>
      </c>
      <c r="H28" s="107" t="str">
        <f t="shared" si="0"/>
        <v/>
      </c>
      <c r="I28" s="125"/>
      <c r="J28" s="86"/>
    </row>
    <row r="29" spans="1:10" x14ac:dyDescent="0.35">
      <c r="A29" s="86"/>
      <c r="B29" s="101"/>
      <c r="C29" s="120"/>
      <c r="D29" s="91"/>
      <c r="E29" s="96"/>
      <c r="F29" s="122"/>
      <c r="G29" s="122">
        <f t="shared" si="1"/>
        <v>0</v>
      </c>
      <c r="H29" s="107" t="str">
        <f t="shared" si="0"/>
        <v/>
      </c>
      <c r="I29" s="125"/>
      <c r="J29" s="86"/>
    </row>
    <row r="30" spans="1:10" x14ac:dyDescent="0.35">
      <c r="A30" s="86"/>
      <c r="B30" s="101"/>
      <c r="C30" s="120"/>
      <c r="D30" s="91"/>
      <c r="E30" s="96"/>
      <c r="F30" s="122"/>
      <c r="G30" s="122">
        <f t="shared" si="1"/>
        <v>0</v>
      </c>
      <c r="H30" s="107" t="str">
        <f t="shared" si="0"/>
        <v/>
      </c>
      <c r="I30" s="125"/>
      <c r="J30" s="86"/>
    </row>
    <row r="31" spans="1:10" x14ac:dyDescent="0.35">
      <c r="A31" s="86"/>
      <c r="B31" s="101"/>
      <c r="C31" s="120"/>
      <c r="D31" s="91"/>
      <c r="E31" s="96"/>
      <c r="F31" s="122"/>
      <c r="G31" s="122">
        <f t="shared" si="1"/>
        <v>0</v>
      </c>
      <c r="H31" s="107" t="str">
        <f t="shared" si="0"/>
        <v/>
      </c>
      <c r="I31" s="125"/>
      <c r="J31" s="86"/>
    </row>
    <row r="32" spans="1:10" x14ac:dyDescent="0.35">
      <c r="A32" s="86"/>
      <c r="B32" s="101"/>
      <c r="C32" s="120"/>
      <c r="D32" s="91"/>
      <c r="E32" s="96"/>
      <c r="F32" s="122"/>
      <c r="G32" s="122">
        <f t="shared" si="1"/>
        <v>0</v>
      </c>
      <c r="H32" s="107" t="str">
        <f t="shared" si="0"/>
        <v/>
      </c>
      <c r="I32" s="125"/>
      <c r="J32" s="86"/>
    </row>
    <row r="33" spans="1:10" x14ac:dyDescent="0.35">
      <c r="A33" s="86"/>
      <c r="B33" s="101"/>
      <c r="C33" s="120"/>
      <c r="D33" s="91"/>
      <c r="E33" s="96"/>
      <c r="F33" s="122"/>
      <c r="G33" s="122">
        <f t="shared" si="1"/>
        <v>0</v>
      </c>
      <c r="H33" s="107" t="str">
        <f t="shared" si="0"/>
        <v/>
      </c>
      <c r="I33" s="125"/>
      <c r="J33" s="86"/>
    </row>
    <row r="34" spans="1:10" x14ac:dyDescent="0.35">
      <c r="A34" s="86"/>
      <c r="B34" s="101"/>
      <c r="C34" s="120"/>
      <c r="D34" s="91"/>
      <c r="E34" s="96"/>
      <c r="F34" s="122"/>
      <c r="G34" s="122">
        <f t="shared" si="1"/>
        <v>0</v>
      </c>
      <c r="H34" s="107" t="str">
        <f t="shared" si="0"/>
        <v/>
      </c>
      <c r="I34" s="125"/>
      <c r="J34" s="86"/>
    </row>
    <row r="35" spans="1:10" x14ac:dyDescent="0.35">
      <c r="A35" s="86"/>
      <c r="B35" s="101"/>
      <c r="C35" s="120"/>
      <c r="D35" s="91"/>
      <c r="E35" s="96"/>
      <c r="F35" s="122"/>
      <c r="G35" s="122">
        <f t="shared" si="1"/>
        <v>0</v>
      </c>
      <c r="H35" s="107" t="str">
        <f t="shared" si="0"/>
        <v/>
      </c>
      <c r="I35" s="125"/>
      <c r="J35" s="86"/>
    </row>
    <row r="36" spans="1:10" x14ac:dyDescent="0.35">
      <c r="A36" s="86"/>
      <c r="B36" s="101"/>
      <c r="C36" s="120"/>
      <c r="D36" s="91"/>
      <c r="E36" s="97"/>
      <c r="F36" s="123"/>
      <c r="G36" s="123">
        <f t="shared" si="1"/>
        <v>0</v>
      </c>
      <c r="H36" s="108" t="str">
        <f t="shared" si="0"/>
        <v/>
      </c>
      <c r="I36" s="126"/>
      <c r="J36" s="86"/>
    </row>
    <row r="37" spans="1:10" x14ac:dyDescent="0.35">
      <c r="A37" s="86"/>
      <c r="B37" s="101"/>
      <c r="C37" s="120"/>
      <c r="D37" s="91"/>
      <c r="E37" s="97"/>
      <c r="F37" s="123"/>
      <c r="G37" s="123">
        <f t="shared" si="1"/>
        <v>0</v>
      </c>
      <c r="H37" s="108" t="str">
        <f t="shared" si="0"/>
        <v/>
      </c>
      <c r="I37" s="126"/>
      <c r="J37" s="86"/>
    </row>
    <row r="38" spans="1:10" x14ac:dyDescent="0.35">
      <c r="A38" s="86"/>
      <c r="B38" s="101"/>
      <c r="C38" s="120"/>
      <c r="D38" s="91"/>
      <c r="E38" s="97"/>
      <c r="F38" s="123"/>
      <c r="G38" s="123">
        <f t="shared" si="1"/>
        <v>0</v>
      </c>
      <c r="H38" s="108" t="str">
        <f t="shared" si="0"/>
        <v/>
      </c>
      <c r="I38" s="126"/>
      <c r="J38" s="86"/>
    </row>
    <row r="39" spans="1:10" x14ac:dyDescent="0.35">
      <c r="A39" s="86"/>
      <c r="B39" s="101"/>
      <c r="C39" s="120"/>
      <c r="D39" s="91"/>
      <c r="E39" s="97"/>
      <c r="F39" s="123"/>
      <c r="G39" s="123">
        <f t="shared" si="1"/>
        <v>0</v>
      </c>
      <c r="H39" s="108" t="str">
        <f t="shared" si="0"/>
        <v/>
      </c>
      <c r="I39" s="126"/>
      <c r="J39" s="86"/>
    </row>
    <row r="40" spans="1:10" x14ac:dyDescent="0.35">
      <c r="A40" s="86"/>
      <c r="B40" s="101"/>
      <c r="C40" s="120"/>
      <c r="D40" s="91"/>
      <c r="E40" s="97"/>
      <c r="F40" s="123"/>
      <c r="G40" s="123">
        <f t="shared" si="1"/>
        <v>0</v>
      </c>
      <c r="H40" s="108" t="str">
        <f t="shared" si="0"/>
        <v/>
      </c>
      <c r="I40" s="126"/>
      <c r="J40" s="86"/>
    </row>
    <row r="41" spans="1:10" x14ac:dyDescent="0.35">
      <c r="A41" s="86"/>
      <c r="B41" s="101"/>
      <c r="C41" s="120"/>
      <c r="D41" s="91"/>
      <c r="E41" s="97"/>
      <c r="F41" s="123"/>
      <c r="G41" s="123">
        <f t="shared" si="1"/>
        <v>0</v>
      </c>
      <c r="H41" s="108" t="str">
        <f t="shared" si="0"/>
        <v/>
      </c>
      <c r="I41" s="126"/>
      <c r="J41" s="86"/>
    </row>
    <row r="42" spans="1:10" x14ac:dyDescent="0.35">
      <c r="A42" s="86"/>
      <c r="B42" s="101"/>
      <c r="C42" s="120"/>
      <c r="D42" s="91"/>
      <c r="E42" s="97"/>
      <c r="F42" s="123"/>
      <c r="G42" s="123">
        <f t="shared" si="1"/>
        <v>0</v>
      </c>
      <c r="H42" s="108" t="str">
        <f t="shared" si="0"/>
        <v/>
      </c>
      <c r="I42" s="126"/>
      <c r="J42" s="86"/>
    </row>
    <row r="43" spans="1:10" x14ac:dyDescent="0.35">
      <c r="A43" s="86"/>
      <c r="B43" s="101"/>
      <c r="C43" s="120"/>
      <c r="D43" s="91"/>
      <c r="E43" s="97"/>
      <c r="F43" s="123"/>
      <c r="G43" s="123">
        <f t="shared" si="1"/>
        <v>0</v>
      </c>
      <c r="H43" s="108" t="str">
        <f t="shared" si="0"/>
        <v/>
      </c>
      <c r="I43" s="126"/>
      <c r="J43" s="86"/>
    </row>
    <row r="44" spans="1:10" x14ac:dyDescent="0.35">
      <c r="A44" s="86"/>
      <c r="B44" s="101"/>
      <c r="C44" s="120"/>
      <c r="D44" s="91"/>
      <c r="E44" s="97"/>
      <c r="F44" s="123"/>
      <c r="G44" s="123">
        <f t="shared" si="1"/>
        <v>0</v>
      </c>
      <c r="H44" s="108" t="str">
        <f t="shared" si="0"/>
        <v/>
      </c>
      <c r="I44" s="126"/>
      <c r="J44" s="86"/>
    </row>
    <row r="45" spans="1:10" x14ac:dyDescent="0.35">
      <c r="A45" s="86"/>
      <c r="B45" s="101"/>
      <c r="C45" s="120"/>
      <c r="D45" s="91"/>
      <c r="E45" s="97"/>
      <c r="F45" s="123"/>
      <c r="G45" s="123">
        <f t="shared" si="1"/>
        <v>0</v>
      </c>
      <c r="H45" s="108" t="str">
        <f t="shared" si="0"/>
        <v/>
      </c>
      <c r="I45" s="126"/>
      <c r="J45" s="86"/>
    </row>
    <row r="46" spans="1:10" x14ac:dyDescent="0.35">
      <c r="A46" s="86"/>
      <c r="B46" s="101"/>
      <c r="C46" s="120"/>
      <c r="D46" s="91"/>
      <c r="E46" s="97"/>
      <c r="F46" s="123"/>
      <c r="G46" s="123">
        <f t="shared" si="1"/>
        <v>0</v>
      </c>
      <c r="H46" s="108" t="str">
        <f t="shared" si="0"/>
        <v/>
      </c>
      <c r="I46" s="126"/>
      <c r="J46" s="86"/>
    </row>
    <row r="47" spans="1:10" x14ac:dyDescent="0.35">
      <c r="A47" s="86"/>
      <c r="B47" s="101"/>
      <c r="C47" s="120"/>
      <c r="D47" s="91"/>
      <c r="E47" s="97"/>
      <c r="F47" s="123"/>
      <c r="G47" s="123">
        <f t="shared" si="1"/>
        <v>0</v>
      </c>
      <c r="H47" s="108" t="str">
        <f t="shared" si="0"/>
        <v/>
      </c>
      <c r="I47" s="126"/>
      <c r="J47" s="86"/>
    </row>
    <row r="48" spans="1:10" x14ac:dyDescent="0.35">
      <c r="A48" s="86"/>
      <c r="B48" s="101"/>
      <c r="C48" s="120"/>
      <c r="D48" s="91"/>
      <c r="E48" s="97"/>
      <c r="F48" s="123"/>
      <c r="G48" s="123">
        <f t="shared" si="1"/>
        <v>0</v>
      </c>
      <c r="H48" s="108" t="str">
        <f t="shared" si="0"/>
        <v/>
      </c>
      <c r="I48" s="126"/>
      <c r="J48" s="86"/>
    </row>
    <row r="49" spans="1:10" x14ac:dyDescent="0.35">
      <c r="A49" s="86"/>
      <c r="B49" s="101"/>
      <c r="C49" s="120"/>
      <c r="D49" s="91"/>
      <c r="E49" s="97"/>
      <c r="F49" s="123"/>
      <c r="G49" s="123">
        <f t="shared" si="1"/>
        <v>0</v>
      </c>
      <c r="H49" s="108" t="str">
        <f t="shared" si="0"/>
        <v/>
      </c>
      <c r="I49" s="126"/>
      <c r="J49" s="86"/>
    </row>
    <row r="50" spans="1:10" x14ac:dyDescent="0.35">
      <c r="A50" s="86"/>
      <c r="B50" s="101"/>
      <c r="C50" s="120"/>
      <c r="D50" s="91"/>
      <c r="E50" s="97"/>
      <c r="F50" s="123"/>
      <c r="G50" s="123">
        <f t="shared" si="1"/>
        <v>0</v>
      </c>
      <c r="H50" s="108" t="str">
        <f t="shared" si="0"/>
        <v/>
      </c>
      <c r="I50" s="126"/>
      <c r="J50" s="86"/>
    </row>
    <row r="51" spans="1:10" x14ac:dyDescent="0.35">
      <c r="A51" s="86"/>
      <c r="B51" s="101"/>
      <c r="C51" s="120"/>
      <c r="D51" s="91"/>
      <c r="E51" s="97"/>
      <c r="F51" s="123"/>
      <c r="G51" s="123">
        <f t="shared" si="1"/>
        <v>0</v>
      </c>
      <c r="H51" s="108" t="str">
        <f t="shared" si="0"/>
        <v/>
      </c>
      <c r="I51" s="126"/>
      <c r="J51" s="86"/>
    </row>
    <row r="52" spans="1:10" x14ac:dyDescent="0.35">
      <c r="A52" s="86"/>
      <c r="B52" s="101"/>
      <c r="C52" s="120"/>
      <c r="D52" s="91"/>
      <c r="E52" s="97"/>
      <c r="F52" s="123"/>
      <c r="G52" s="123">
        <f t="shared" si="1"/>
        <v>0</v>
      </c>
      <c r="H52" s="108" t="str">
        <f t="shared" si="0"/>
        <v/>
      </c>
      <c r="I52" s="126"/>
      <c r="J52" s="86"/>
    </row>
    <row r="53" spans="1:10" x14ac:dyDescent="0.35">
      <c r="A53" s="86"/>
      <c r="B53" s="101"/>
      <c r="C53" s="120"/>
      <c r="D53" s="91"/>
      <c r="E53" s="97"/>
      <c r="F53" s="123"/>
      <c r="G53" s="123">
        <f t="shared" si="1"/>
        <v>0</v>
      </c>
      <c r="H53" s="108" t="str">
        <f t="shared" si="0"/>
        <v/>
      </c>
      <c r="I53" s="126"/>
      <c r="J53" s="86"/>
    </row>
    <row r="54" spans="1:10" x14ac:dyDescent="0.35">
      <c r="A54" s="86"/>
      <c r="B54" s="101"/>
      <c r="C54" s="120"/>
      <c r="D54" s="91"/>
      <c r="E54" s="97"/>
      <c r="F54" s="123"/>
      <c r="G54" s="123">
        <f t="shared" si="1"/>
        <v>0</v>
      </c>
      <c r="H54" s="108" t="str">
        <f t="shared" si="0"/>
        <v/>
      </c>
      <c r="I54" s="126"/>
      <c r="J54" s="86"/>
    </row>
    <row r="55" spans="1:10" x14ac:dyDescent="0.35">
      <c r="A55" s="86"/>
      <c r="B55" s="101"/>
      <c r="C55" s="120"/>
      <c r="D55" s="91"/>
      <c r="E55" s="97"/>
      <c r="F55" s="123"/>
      <c r="G55" s="123">
        <f t="shared" si="1"/>
        <v>0</v>
      </c>
      <c r="H55" s="108" t="str">
        <f t="shared" si="0"/>
        <v/>
      </c>
      <c r="I55" s="126"/>
      <c r="J55" s="86"/>
    </row>
    <row r="56" spans="1:10" x14ac:dyDescent="0.35">
      <c r="A56" s="86"/>
      <c r="B56" s="101"/>
      <c r="C56" s="120"/>
      <c r="D56" s="91"/>
      <c r="E56" s="97"/>
      <c r="F56" s="123"/>
      <c r="G56" s="123">
        <f t="shared" si="1"/>
        <v>0</v>
      </c>
      <c r="H56" s="108" t="str">
        <f t="shared" si="0"/>
        <v/>
      </c>
      <c r="I56" s="126"/>
      <c r="J56" s="86"/>
    </row>
    <row r="57" spans="1:10" x14ac:dyDescent="0.35">
      <c r="A57" s="86"/>
      <c r="B57" s="101"/>
      <c r="C57" s="120"/>
      <c r="D57" s="91"/>
      <c r="E57" s="97"/>
      <c r="F57" s="123"/>
      <c r="G57" s="123">
        <f t="shared" si="1"/>
        <v>0</v>
      </c>
      <c r="H57" s="108" t="str">
        <f t="shared" si="0"/>
        <v/>
      </c>
      <c r="I57" s="126"/>
      <c r="J57" s="86"/>
    </row>
    <row r="58" spans="1:10" x14ac:dyDescent="0.35">
      <c r="A58" s="86"/>
      <c r="B58" s="101"/>
      <c r="C58" s="120"/>
      <c r="D58" s="91"/>
      <c r="E58" s="97"/>
      <c r="F58" s="123"/>
      <c r="G58" s="123">
        <f t="shared" si="1"/>
        <v>0</v>
      </c>
      <c r="H58" s="108" t="str">
        <f t="shared" si="0"/>
        <v/>
      </c>
      <c r="I58" s="126"/>
      <c r="J58" s="86"/>
    </row>
    <row r="59" spans="1:10" x14ac:dyDescent="0.35">
      <c r="A59" s="86"/>
      <c r="B59" s="101"/>
      <c r="C59" s="120"/>
      <c r="D59" s="91"/>
      <c r="E59" s="97"/>
      <c r="F59" s="123"/>
      <c r="G59" s="123">
        <f t="shared" si="1"/>
        <v>0</v>
      </c>
      <c r="H59" s="108" t="str">
        <f t="shared" si="0"/>
        <v/>
      </c>
      <c r="I59" s="126"/>
      <c r="J59" s="86"/>
    </row>
    <row r="60" spans="1:10" x14ac:dyDescent="0.35">
      <c r="A60" s="86"/>
      <c r="B60" s="101"/>
      <c r="C60" s="120"/>
      <c r="D60" s="91"/>
      <c r="E60" s="97"/>
      <c r="F60" s="123"/>
      <c r="G60" s="123">
        <f t="shared" si="1"/>
        <v>0</v>
      </c>
      <c r="H60" s="108" t="str">
        <f t="shared" si="0"/>
        <v/>
      </c>
      <c r="I60" s="126"/>
      <c r="J60" s="86"/>
    </row>
    <row r="61" spans="1:10" x14ac:dyDescent="0.35">
      <c r="A61" s="86"/>
      <c r="B61" s="101"/>
      <c r="C61" s="120"/>
      <c r="D61" s="91"/>
      <c r="E61" s="97"/>
      <c r="F61" s="123"/>
      <c r="G61" s="123">
        <f t="shared" si="1"/>
        <v>0</v>
      </c>
      <c r="H61" s="108" t="str">
        <f t="shared" si="0"/>
        <v/>
      </c>
      <c r="I61" s="126"/>
      <c r="J61" s="86"/>
    </row>
    <row r="62" spans="1:10" x14ac:dyDescent="0.35">
      <c r="A62" s="86"/>
      <c r="B62" s="101"/>
      <c r="C62" s="120"/>
      <c r="D62" s="91"/>
      <c r="E62" s="97"/>
      <c r="F62" s="123"/>
      <c r="G62" s="123">
        <f t="shared" si="1"/>
        <v>0</v>
      </c>
      <c r="H62" s="108" t="str">
        <f t="shared" si="0"/>
        <v/>
      </c>
      <c r="I62" s="126"/>
      <c r="J62" s="86"/>
    </row>
    <row r="63" spans="1:10" x14ac:dyDescent="0.35">
      <c r="A63" s="86"/>
      <c r="B63" s="101"/>
      <c r="C63" s="120"/>
      <c r="D63" s="91"/>
      <c r="E63" s="97"/>
      <c r="F63" s="123"/>
      <c r="G63" s="123">
        <f t="shared" si="1"/>
        <v>0</v>
      </c>
      <c r="H63" s="108" t="str">
        <f t="shared" si="0"/>
        <v/>
      </c>
      <c r="I63" s="126"/>
      <c r="J63" s="86"/>
    </row>
    <row r="64" spans="1:10" x14ac:dyDescent="0.35">
      <c r="A64" s="86"/>
      <c r="B64" s="101"/>
      <c r="C64" s="120"/>
      <c r="D64" s="91"/>
      <c r="E64" s="97"/>
      <c r="F64" s="123"/>
      <c r="G64" s="123">
        <f t="shared" si="1"/>
        <v>0</v>
      </c>
      <c r="H64" s="108" t="str">
        <f t="shared" si="0"/>
        <v/>
      </c>
      <c r="I64" s="126"/>
      <c r="J64" s="86"/>
    </row>
    <row r="65" spans="1:10" x14ac:dyDescent="0.35">
      <c r="A65" s="86"/>
      <c r="B65" s="101"/>
      <c r="C65" s="120"/>
      <c r="D65" s="91"/>
      <c r="E65" s="97"/>
      <c r="F65" s="123"/>
      <c r="G65" s="123">
        <f t="shared" si="1"/>
        <v>0</v>
      </c>
      <c r="H65" s="108" t="str">
        <f t="shared" si="0"/>
        <v/>
      </c>
      <c r="I65" s="126"/>
      <c r="J65" s="86"/>
    </row>
    <row r="66" spans="1:10" x14ac:dyDescent="0.35">
      <c r="A66" s="86"/>
      <c r="B66" s="101"/>
      <c r="C66" s="120"/>
      <c r="D66" s="91"/>
      <c r="E66" s="97"/>
      <c r="F66" s="123"/>
      <c r="G66" s="123">
        <f t="shared" si="1"/>
        <v>0</v>
      </c>
      <c r="H66" s="108" t="str">
        <f t="shared" si="0"/>
        <v/>
      </c>
      <c r="I66" s="126"/>
      <c r="J66" s="86"/>
    </row>
    <row r="67" spans="1:10" x14ac:dyDescent="0.35">
      <c r="A67" s="86"/>
      <c r="B67" s="101"/>
      <c r="C67" s="120"/>
      <c r="D67" s="91"/>
      <c r="E67" s="97"/>
      <c r="F67" s="123"/>
      <c r="G67" s="123">
        <f t="shared" si="1"/>
        <v>0</v>
      </c>
      <c r="H67" s="108" t="str">
        <f t="shared" si="0"/>
        <v/>
      </c>
      <c r="I67" s="126"/>
      <c r="J67" s="86"/>
    </row>
    <row r="68" spans="1:10" x14ac:dyDescent="0.35">
      <c r="A68" s="86"/>
      <c r="B68" s="101"/>
      <c r="C68" s="120"/>
      <c r="D68" s="91"/>
      <c r="E68" s="97"/>
      <c r="F68" s="123"/>
      <c r="G68" s="123">
        <f t="shared" si="1"/>
        <v>0</v>
      </c>
      <c r="H68" s="108" t="str">
        <f t="shared" si="0"/>
        <v/>
      </c>
      <c r="I68" s="126"/>
      <c r="J68" s="86"/>
    </row>
    <row r="69" spans="1:10" x14ac:dyDescent="0.35">
      <c r="A69" s="86"/>
      <c r="B69" s="101"/>
      <c r="C69" s="120"/>
      <c r="D69" s="91"/>
      <c r="E69" s="97"/>
      <c r="F69" s="123"/>
      <c r="G69" s="123">
        <f t="shared" si="1"/>
        <v>0</v>
      </c>
      <c r="H69" s="108" t="str">
        <f t="shared" si="0"/>
        <v/>
      </c>
      <c r="I69" s="126"/>
      <c r="J69" s="86"/>
    </row>
    <row r="70" spans="1:10" x14ac:dyDescent="0.35">
      <c r="A70" s="86"/>
      <c r="B70" s="101"/>
      <c r="C70" s="120"/>
      <c r="D70" s="91"/>
      <c r="E70" s="97"/>
      <c r="F70" s="123"/>
      <c r="G70" s="123">
        <f t="shared" si="1"/>
        <v>0</v>
      </c>
      <c r="H70" s="108" t="str">
        <f t="shared" si="0"/>
        <v/>
      </c>
      <c r="I70" s="126"/>
      <c r="J70" s="86"/>
    </row>
    <row r="71" spans="1:10" x14ac:dyDescent="0.35">
      <c r="A71" s="86"/>
      <c r="B71" s="101"/>
      <c r="C71" s="120"/>
      <c r="D71" s="91"/>
      <c r="E71" s="97"/>
      <c r="F71" s="123"/>
      <c r="G71" s="123">
        <f t="shared" si="1"/>
        <v>0</v>
      </c>
      <c r="H71" s="108" t="str">
        <f t="shared" si="0"/>
        <v/>
      </c>
      <c r="I71" s="126"/>
      <c r="J71" s="86"/>
    </row>
    <row r="72" spans="1:10" x14ac:dyDescent="0.35">
      <c r="A72" s="86"/>
      <c r="B72" s="101"/>
      <c r="C72" s="120"/>
      <c r="D72" s="91"/>
      <c r="E72" s="97"/>
      <c r="F72" s="123"/>
      <c r="G72" s="123">
        <f t="shared" si="1"/>
        <v>0</v>
      </c>
      <c r="H72" s="108" t="str">
        <f t="shared" ref="H72:H135" si="2">IF(E72="", "", $E72*$F72)</f>
        <v/>
      </c>
      <c r="I72" s="126"/>
      <c r="J72" s="86"/>
    </row>
    <row r="73" spans="1:10" x14ac:dyDescent="0.35">
      <c r="A73" s="86"/>
      <c r="B73" s="101"/>
      <c r="C73" s="120"/>
      <c r="D73" s="91"/>
      <c r="E73" s="97"/>
      <c r="F73" s="123"/>
      <c r="G73" s="123">
        <f t="shared" ref="G73:G136" si="3">ROUNDUP(F73, 2)</f>
        <v>0</v>
      </c>
      <c r="H73" s="108" t="str">
        <f t="shared" si="2"/>
        <v/>
      </c>
      <c r="I73" s="126"/>
      <c r="J73" s="86"/>
    </row>
    <row r="74" spans="1:10" x14ac:dyDescent="0.35">
      <c r="A74" s="86"/>
      <c r="B74" s="101"/>
      <c r="C74" s="120"/>
      <c r="D74" s="91"/>
      <c r="E74" s="97"/>
      <c r="F74" s="123"/>
      <c r="G74" s="123">
        <f t="shared" si="3"/>
        <v>0</v>
      </c>
      <c r="H74" s="108" t="str">
        <f t="shared" si="2"/>
        <v/>
      </c>
      <c r="I74" s="126"/>
      <c r="J74" s="86"/>
    </row>
    <row r="75" spans="1:10" x14ac:dyDescent="0.35">
      <c r="A75" s="86"/>
      <c r="B75" s="101"/>
      <c r="C75" s="120"/>
      <c r="D75" s="91"/>
      <c r="E75" s="58"/>
      <c r="F75" s="123"/>
      <c r="G75" s="123">
        <f t="shared" si="3"/>
        <v>0</v>
      </c>
      <c r="H75" s="108" t="str">
        <f t="shared" si="2"/>
        <v/>
      </c>
      <c r="I75" s="126"/>
      <c r="J75" s="86"/>
    </row>
    <row r="76" spans="1:10" x14ac:dyDescent="0.35">
      <c r="A76" s="86"/>
      <c r="B76" s="101"/>
      <c r="C76" s="120"/>
      <c r="D76" s="91"/>
      <c r="E76" s="58"/>
      <c r="F76" s="123"/>
      <c r="G76" s="123">
        <f t="shared" si="3"/>
        <v>0</v>
      </c>
      <c r="H76" s="108" t="str">
        <f t="shared" si="2"/>
        <v/>
      </c>
      <c r="I76" s="126"/>
      <c r="J76" s="86"/>
    </row>
    <row r="77" spans="1:10" x14ac:dyDescent="0.35">
      <c r="A77" s="86"/>
      <c r="B77" s="101"/>
      <c r="C77" s="120"/>
      <c r="D77" s="91"/>
      <c r="E77" s="58"/>
      <c r="F77" s="123"/>
      <c r="G77" s="123">
        <f t="shared" si="3"/>
        <v>0</v>
      </c>
      <c r="H77" s="108" t="str">
        <f t="shared" si="2"/>
        <v/>
      </c>
      <c r="I77" s="126"/>
      <c r="J77" s="86"/>
    </row>
    <row r="78" spans="1:10" x14ac:dyDescent="0.35">
      <c r="A78" s="86"/>
      <c r="B78" s="101"/>
      <c r="C78" s="120"/>
      <c r="D78" s="91"/>
      <c r="E78" s="58"/>
      <c r="F78" s="123"/>
      <c r="G78" s="123">
        <f t="shared" si="3"/>
        <v>0</v>
      </c>
      <c r="H78" s="108" t="str">
        <f t="shared" si="2"/>
        <v/>
      </c>
      <c r="I78" s="126"/>
      <c r="J78" s="86"/>
    </row>
    <row r="79" spans="1:10" x14ac:dyDescent="0.35">
      <c r="A79" s="86"/>
      <c r="B79" s="101"/>
      <c r="C79" s="120"/>
      <c r="D79" s="91"/>
      <c r="E79" s="58"/>
      <c r="F79" s="123"/>
      <c r="G79" s="123">
        <f t="shared" si="3"/>
        <v>0</v>
      </c>
      <c r="H79" s="108" t="str">
        <f t="shared" si="2"/>
        <v/>
      </c>
      <c r="I79" s="126"/>
      <c r="J79" s="86"/>
    </row>
    <row r="80" spans="1:10" x14ac:dyDescent="0.35">
      <c r="A80" s="86"/>
      <c r="B80" s="101"/>
      <c r="C80" s="120"/>
      <c r="D80" s="91"/>
      <c r="E80" s="58"/>
      <c r="F80" s="123"/>
      <c r="G80" s="123">
        <f t="shared" si="3"/>
        <v>0</v>
      </c>
      <c r="H80" s="108" t="str">
        <f t="shared" si="2"/>
        <v/>
      </c>
      <c r="I80" s="126"/>
      <c r="J80" s="86"/>
    </row>
    <row r="81" spans="1:10" x14ac:dyDescent="0.35">
      <c r="A81" s="86"/>
      <c r="B81" s="101"/>
      <c r="C81" s="120"/>
      <c r="D81" s="91"/>
      <c r="E81" s="58"/>
      <c r="F81" s="123"/>
      <c r="G81" s="123">
        <f t="shared" si="3"/>
        <v>0</v>
      </c>
      <c r="H81" s="108" t="str">
        <f t="shared" si="2"/>
        <v/>
      </c>
      <c r="I81" s="126"/>
      <c r="J81" s="86"/>
    </row>
    <row r="82" spans="1:10" x14ac:dyDescent="0.35">
      <c r="A82" s="86"/>
      <c r="B82" s="101"/>
      <c r="C82" s="120"/>
      <c r="D82" s="91"/>
      <c r="E82" s="58"/>
      <c r="F82" s="123"/>
      <c r="G82" s="123">
        <f t="shared" si="3"/>
        <v>0</v>
      </c>
      <c r="H82" s="108" t="str">
        <f t="shared" si="2"/>
        <v/>
      </c>
      <c r="I82" s="126"/>
      <c r="J82" s="86"/>
    </row>
    <row r="83" spans="1:10" x14ac:dyDescent="0.35">
      <c r="A83" s="86"/>
      <c r="B83" s="101"/>
      <c r="C83" s="120"/>
      <c r="D83" s="91"/>
      <c r="E83" s="58"/>
      <c r="F83" s="123"/>
      <c r="G83" s="123">
        <f t="shared" si="3"/>
        <v>0</v>
      </c>
      <c r="H83" s="108" t="str">
        <f t="shared" si="2"/>
        <v/>
      </c>
      <c r="I83" s="126"/>
      <c r="J83" s="86"/>
    </row>
    <row r="84" spans="1:10" x14ac:dyDescent="0.35">
      <c r="A84" s="86"/>
      <c r="B84" s="101"/>
      <c r="C84" s="120"/>
      <c r="D84" s="91"/>
      <c r="E84" s="58"/>
      <c r="F84" s="123"/>
      <c r="G84" s="123">
        <f t="shared" si="3"/>
        <v>0</v>
      </c>
      <c r="H84" s="108" t="str">
        <f t="shared" si="2"/>
        <v/>
      </c>
      <c r="I84" s="126"/>
      <c r="J84" s="86"/>
    </row>
    <row r="85" spans="1:10" x14ac:dyDescent="0.35">
      <c r="A85" s="86"/>
      <c r="B85" s="101"/>
      <c r="C85" s="120"/>
      <c r="D85" s="91"/>
      <c r="E85" s="58"/>
      <c r="F85" s="123"/>
      <c r="G85" s="123">
        <f t="shared" si="3"/>
        <v>0</v>
      </c>
      <c r="H85" s="108" t="str">
        <f t="shared" si="2"/>
        <v/>
      </c>
      <c r="I85" s="126"/>
      <c r="J85" s="86"/>
    </row>
    <row r="86" spans="1:10" x14ac:dyDescent="0.35">
      <c r="A86" s="86"/>
      <c r="B86" s="101"/>
      <c r="C86" s="120"/>
      <c r="D86" s="91"/>
      <c r="E86" s="58"/>
      <c r="F86" s="123"/>
      <c r="G86" s="123">
        <f t="shared" si="3"/>
        <v>0</v>
      </c>
      <c r="H86" s="108" t="str">
        <f t="shared" si="2"/>
        <v/>
      </c>
      <c r="I86" s="126"/>
      <c r="J86" s="86"/>
    </row>
    <row r="87" spans="1:10" x14ac:dyDescent="0.35">
      <c r="A87" s="86"/>
      <c r="B87" s="101"/>
      <c r="C87" s="120"/>
      <c r="D87" s="91"/>
      <c r="E87" s="58"/>
      <c r="F87" s="123"/>
      <c r="G87" s="123">
        <f t="shared" si="3"/>
        <v>0</v>
      </c>
      <c r="H87" s="108" t="str">
        <f t="shared" si="2"/>
        <v/>
      </c>
      <c r="I87" s="126"/>
      <c r="J87" s="86"/>
    </row>
    <row r="88" spans="1:10" x14ac:dyDescent="0.35">
      <c r="A88" s="86"/>
      <c r="B88" s="101"/>
      <c r="C88" s="120"/>
      <c r="D88" s="91"/>
      <c r="E88" s="58"/>
      <c r="F88" s="123"/>
      <c r="G88" s="123">
        <f t="shared" si="3"/>
        <v>0</v>
      </c>
      <c r="H88" s="108" t="str">
        <f t="shared" si="2"/>
        <v/>
      </c>
      <c r="I88" s="126"/>
      <c r="J88" s="86"/>
    </row>
    <row r="89" spans="1:10" x14ac:dyDescent="0.35">
      <c r="A89" s="86"/>
      <c r="B89" s="101"/>
      <c r="C89" s="120"/>
      <c r="D89" s="91"/>
      <c r="E89" s="58"/>
      <c r="F89" s="123"/>
      <c r="G89" s="123">
        <f t="shared" si="3"/>
        <v>0</v>
      </c>
      <c r="H89" s="108" t="str">
        <f t="shared" si="2"/>
        <v/>
      </c>
      <c r="I89" s="126"/>
      <c r="J89" s="86"/>
    </row>
    <row r="90" spans="1:10" x14ac:dyDescent="0.35">
      <c r="A90" s="86"/>
      <c r="B90" s="101"/>
      <c r="C90" s="120"/>
      <c r="D90" s="91"/>
      <c r="E90" s="58"/>
      <c r="F90" s="123"/>
      <c r="G90" s="123">
        <f t="shared" si="3"/>
        <v>0</v>
      </c>
      <c r="H90" s="108" t="str">
        <f t="shared" si="2"/>
        <v/>
      </c>
      <c r="I90" s="126"/>
      <c r="J90" s="86"/>
    </row>
    <row r="91" spans="1:10" x14ac:dyDescent="0.35">
      <c r="A91" s="86"/>
      <c r="B91" s="101"/>
      <c r="C91" s="120"/>
      <c r="D91" s="91"/>
      <c r="E91" s="58"/>
      <c r="F91" s="123"/>
      <c r="G91" s="123">
        <f t="shared" si="3"/>
        <v>0</v>
      </c>
      <c r="H91" s="108" t="str">
        <f t="shared" si="2"/>
        <v/>
      </c>
      <c r="I91" s="126"/>
      <c r="J91" s="86"/>
    </row>
    <row r="92" spans="1:10" x14ac:dyDescent="0.35">
      <c r="A92" s="86"/>
      <c r="B92" s="101"/>
      <c r="C92" s="120"/>
      <c r="D92" s="91"/>
      <c r="E92" s="58"/>
      <c r="F92" s="123"/>
      <c r="G92" s="123">
        <f t="shared" si="3"/>
        <v>0</v>
      </c>
      <c r="H92" s="108" t="str">
        <f t="shared" si="2"/>
        <v/>
      </c>
      <c r="I92" s="126"/>
      <c r="J92" s="86"/>
    </row>
    <row r="93" spans="1:10" x14ac:dyDescent="0.35">
      <c r="A93" s="86"/>
      <c r="B93" s="101"/>
      <c r="C93" s="120"/>
      <c r="D93" s="91"/>
      <c r="E93" s="58"/>
      <c r="F93" s="123"/>
      <c r="G93" s="123">
        <f t="shared" si="3"/>
        <v>0</v>
      </c>
      <c r="H93" s="108" t="str">
        <f t="shared" si="2"/>
        <v/>
      </c>
      <c r="I93" s="126"/>
      <c r="J93" s="86"/>
    </row>
    <row r="94" spans="1:10" x14ac:dyDescent="0.35">
      <c r="A94" s="86"/>
      <c r="B94" s="101"/>
      <c r="C94" s="120"/>
      <c r="D94" s="91"/>
      <c r="E94" s="58"/>
      <c r="F94" s="123"/>
      <c r="G94" s="123">
        <f t="shared" si="3"/>
        <v>0</v>
      </c>
      <c r="H94" s="108" t="str">
        <f t="shared" si="2"/>
        <v/>
      </c>
      <c r="I94" s="126"/>
      <c r="J94" s="86"/>
    </row>
    <row r="95" spans="1:10" x14ac:dyDescent="0.35">
      <c r="A95" s="86"/>
      <c r="B95" s="101"/>
      <c r="C95" s="120"/>
      <c r="D95" s="91"/>
      <c r="E95" s="58"/>
      <c r="F95" s="123"/>
      <c r="G95" s="123">
        <f t="shared" si="3"/>
        <v>0</v>
      </c>
      <c r="H95" s="108" t="str">
        <f t="shared" si="2"/>
        <v/>
      </c>
      <c r="I95" s="126"/>
      <c r="J95" s="86"/>
    </row>
    <row r="96" spans="1:10" x14ac:dyDescent="0.35">
      <c r="A96" s="86"/>
      <c r="B96" s="101"/>
      <c r="C96" s="120"/>
      <c r="D96" s="91"/>
      <c r="E96" s="58"/>
      <c r="F96" s="123"/>
      <c r="G96" s="123">
        <f t="shared" si="3"/>
        <v>0</v>
      </c>
      <c r="H96" s="108" t="str">
        <f t="shared" si="2"/>
        <v/>
      </c>
      <c r="I96" s="126"/>
      <c r="J96" s="86"/>
    </row>
    <row r="97" spans="1:10" x14ac:dyDescent="0.35">
      <c r="A97" s="86"/>
      <c r="B97" s="101"/>
      <c r="C97" s="120"/>
      <c r="D97" s="91"/>
      <c r="E97" s="58"/>
      <c r="F97" s="123"/>
      <c r="G97" s="123">
        <f t="shared" si="3"/>
        <v>0</v>
      </c>
      <c r="H97" s="108" t="str">
        <f t="shared" si="2"/>
        <v/>
      </c>
      <c r="I97" s="126"/>
      <c r="J97" s="86"/>
    </row>
    <row r="98" spans="1:10" x14ac:dyDescent="0.35">
      <c r="A98" s="86"/>
      <c r="B98" s="101"/>
      <c r="C98" s="120"/>
      <c r="D98" s="91"/>
      <c r="E98" s="58"/>
      <c r="F98" s="123"/>
      <c r="G98" s="123">
        <f t="shared" si="3"/>
        <v>0</v>
      </c>
      <c r="H98" s="108" t="str">
        <f t="shared" si="2"/>
        <v/>
      </c>
      <c r="I98" s="126"/>
      <c r="J98" s="86"/>
    </row>
    <row r="99" spans="1:10" x14ac:dyDescent="0.35">
      <c r="A99" s="86"/>
      <c r="B99" s="101"/>
      <c r="C99" s="120"/>
      <c r="D99" s="91"/>
      <c r="E99" s="58"/>
      <c r="F99" s="123"/>
      <c r="G99" s="123">
        <f t="shared" si="3"/>
        <v>0</v>
      </c>
      <c r="H99" s="108" t="str">
        <f t="shared" si="2"/>
        <v/>
      </c>
      <c r="I99" s="126"/>
      <c r="J99" s="86"/>
    </row>
    <row r="100" spans="1:10" x14ac:dyDescent="0.35">
      <c r="A100" s="86"/>
      <c r="B100" s="101"/>
      <c r="C100" s="120"/>
      <c r="D100" s="91"/>
      <c r="E100" s="58"/>
      <c r="F100" s="123"/>
      <c r="G100" s="123">
        <f t="shared" si="3"/>
        <v>0</v>
      </c>
      <c r="H100" s="108" t="str">
        <f t="shared" si="2"/>
        <v/>
      </c>
      <c r="I100" s="126"/>
      <c r="J100" s="86"/>
    </row>
    <row r="101" spans="1:10" x14ac:dyDescent="0.35">
      <c r="A101" s="86"/>
      <c r="B101" s="100"/>
      <c r="C101" s="119"/>
      <c r="D101" s="87"/>
      <c r="E101" s="88"/>
      <c r="F101" s="122"/>
      <c r="G101" s="122">
        <f t="shared" si="3"/>
        <v>0</v>
      </c>
      <c r="H101" s="107" t="str">
        <f t="shared" si="2"/>
        <v/>
      </c>
      <c r="I101" s="125"/>
      <c r="J101" s="86"/>
    </row>
    <row r="102" spans="1:10" x14ac:dyDescent="0.35">
      <c r="A102" s="86"/>
      <c r="B102" s="100"/>
      <c r="C102" s="119"/>
      <c r="D102" s="87"/>
      <c r="E102" s="88"/>
      <c r="F102" s="122"/>
      <c r="G102" s="122">
        <f t="shared" si="3"/>
        <v>0</v>
      </c>
      <c r="H102" s="107" t="str">
        <f t="shared" si="2"/>
        <v/>
      </c>
      <c r="I102" s="125"/>
      <c r="J102" s="86"/>
    </row>
    <row r="103" spans="1:10" x14ac:dyDescent="0.35">
      <c r="A103" s="86"/>
      <c r="B103" s="100"/>
      <c r="C103" s="119"/>
      <c r="D103" s="87"/>
      <c r="E103" s="88"/>
      <c r="F103" s="122"/>
      <c r="G103" s="122">
        <f t="shared" si="3"/>
        <v>0</v>
      </c>
      <c r="H103" s="107" t="str">
        <f t="shared" si="2"/>
        <v/>
      </c>
      <c r="I103" s="125"/>
      <c r="J103" s="86"/>
    </row>
    <row r="104" spans="1:10" x14ac:dyDescent="0.35">
      <c r="A104" s="86"/>
      <c r="B104" s="100"/>
      <c r="C104" s="119"/>
      <c r="D104" s="87"/>
      <c r="E104" s="88"/>
      <c r="F104" s="122"/>
      <c r="G104" s="122">
        <f t="shared" si="3"/>
        <v>0</v>
      </c>
      <c r="H104" s="107" t="str">
        <f t="shared" si="2"/>
        <v/>
      </c>
      <c r="I104" s="125"/>
      <c r="J104" s="86"/>
    </row>
    <row r="105" spans="1:10" x14ac:dyDescent="0.35">
      <c r="A105" s="86"/>
      <c r="B105" s="100"/>
      <c r="C105" s="119"/>
      <c r="D105" s="87"/>
      <c r="E105" s="88"/>
      <c r="F105" s="122"/>
      <c r="G105" s="122">
        <f t="shared" si="3"/>
        <v>0</v>
      </c>
      <c r="H105" s="107" t="str">
        <f t="shared" si="2"/>
        <v/>
      </c>
      <c r="I105" s="125"/>
      <c r="J105" s="86"/>
    </row>
    <row r="106" spans="1:10" x14ac:dyDescent="0.35">
      <c r="A106" s="86"/>
      <c r="B106" s="100"/>
      <c r="C106" s="119"/>
      <c r="D106" s="87"/>
      <c r="E106" s="88"/>
      <c r="F106" s="122"/>
      <c r="G106" s="122">
        <f t="shared" si="3"/>
        <v>0</v>
      </c>
      <c r="H106" s="107" t="str">
        <f t="shared" si="2"/>
        <v/>
      </c>
      <c r="I106" s="125"/>
      <c r="J106" s="86"/>
    </row>
    <row r="107" spans="1:10" x14ac:dyDescent="0.35">
      <c r="A107" s="86"/>
      <c r="B107" s="100"/>
      <c r="C107" s="119"/>
      <c r="D107" s="87"/>
      <c r="E107" s="88"/>
      <c r="F107" s="122"/>
      <c r="G107" s="122">
        <f t="shared" si="3"/>
        <v>0</v>
      </c>
      <c r="H107" s="107" t="str">
        <f t="shared" si="2"/>
        <v/>
      </c>
      <c r="I107" s="125"/>
      <c r="J107" s="86"/>
    </row>
    <row r="108" spans="1:10" x14ac:dyDescent="0.35">
      <c r="A108" s="86"/>
      <c r="B108" s="100"/>
      <c r="C108" s="119"/>
      <c r="D108" s="87"/>
      <c r="E108" s="88"/>
      <c r="F108" s="122"/>
      <c r="G108" s="122">
        <f t="shared" si="3"/>
        <v>0</v>
      </c>
      <c r="H108" s="107" t="str">
        <f t="shared" si="2"/>
        <v/>
      </c>
      <c r="I108" s="125"/>
      <c r="J108" s="86"/>
    </row>
    <row r="109" spans="1:10" x14ac:dyDescent="0.35">
      <c r="A109" s="86"/>
      <c r="B109" s="100"/>
      <c r="C109" s="119"/>
      <c r="D109" s="87"/>
      <c r="E109" s="89"/>
      <c r="F109" s="122"/>
      <c r="G109" s="122">
        <f t="shared" si="3"/>
        <v>0</v>
      </c>
      <c r="H109" s="107" t="str">
        <f t="shared" si="2"/>
        <v/>
      </c>
      <c r="I109" s="125"/>
      <c r="J109" s="86"/>
    </row>
    <row r="110" spans="1:10" x14ac:dyDescent="0.35">
      <c r="A110" s="86"/>
      <c r="B110" s="100"/>
      <c r="C110" s="119"/>
      <c r="D110" s="90"/>
      <c r="E110" s="89"/>
      <c r="F110" s="122"/>
      <c r="G110" s="122">
        <f t="shared" si="3"/>
        <v>0</v>
      </c>
      <c r="H110" s="107" t="str">
        <f t="shared" si="2"/>
        <v/>
      </c>
      <c r="I110" s="125"/>
      <c r="J110" s="86"/>
    </row>
    <row r="111" spans="1:10" x14ac:dyDescent="0.35">
      <c r="A111" s="86"/>
      <c r="B111" s="100"/>
      <c r="C111" s="119"/>
      <c r="D111" s="87"/>
      <c r="E111" s="88"/>
      <c r="F111" s="122"/>
      <c r="G111" s="122">
        <f t="shared" si="3"/>
        <v>0</v>
      </c>
      <c r="H111" s="107" t="str">
        <f t="shared" si="2"/>
        <v/>
      </c>
      <c r="I111" s="125"/>
      <c r="J111" s="86"/>
    </row>
    <row r="112" spans="1:10" x14ac:dyDescent="0.35">
      <c r="A112" s="86"/>
      <c r="B112" s="100"/>
      <c r="C112" s="119"/>
      <c r="D112" s="87"/>
      <c r="E112" s="88"/>
      <c r="F112" s="122"/>
      <c r="G112" s="122">
        <f t="shared" si="3"/>
        <v>0</v>
      </c>
      <c r="H112" s="107" t="str">
        <f t="shared" si="2"/>
        <v/>
      </c>
      <c r="I112" s="125"/>
      <c r="J112" s="86"/>
    </row>
    <row r="113" spans="1:10" x14ac:dyDescent="0.35">
      <c r="A113" s="86"/>
      <c r="B113" s="100"/>
      <c r="C113" s="119"/>
      <c r="D113" s="87"/>
      <c r="E113" s="88"/>
      <c r="F113" s="122"/>
      <c r="G113" s="122">
        <f t="shared" si="3"/>
        <v>0</v>
      </c>
      <c r="H113" s="107" t="str">
        <f t="shared" si="2"/>
        <v/>
      </c>
      <c r="I113" s="125"/>
      <c r="J113" s="86"/>
    </row>
    <row r="114" spans="1:10" x14ac:dyDescent="0.35">
      <c r="A114" s="86"/>
      <c r="B114" s="101"/>
      <c r="C114" s="120"/>
      <c r="D114" s="92"/>
      <c r="E114" s="93"/>
      <c r="F114" s="122"/>
      <c r="G114" s="122">
        <f t="shared" si="3"/>
        <v>0</v>
      </c>
      <c r="H114" s="107" t="str">
        <f t="shared" si="2"/>
        <v/>
      </c>
      <c r="I114" s="125"/>
      <c r="J114" s="86"/>
    </row>
    <row r="115" spans="1:10" x14ac:dyDescent="0.35">
      <c r="A115" s="86"/>
      <c r="B115" s="101"/>
      <c r="C115" s="120"/>
      <c r="D115" s="92"/>
      <c r="E115" s="93"/>
      <c r="F115" s="122"/>
      <c r="G115" s="122">
        <f t="shared" si="3"/>
        <v>0</v>
      </c>
      <c r="H115" s="107" t="str">
        <f t="shared" si="2"/>
        <v/>
      </c>
      <c r="I115" s="125"/>
      <c r="J115" s="86"/>
    </row>
    <row r="116" spans="1:10" x14ac:dyDescent="0.35">
      <c r="A116" s="86"/>
      <c r="B116" s="101"/>
      <c r="C116" s="120"/>
      <c r="D116" s="91"/>
      <c r="E116" s="94"/>
      <c r="F116" s="122"/>
      <c r="G116" s="122">
        <f t="shared" si="3"/>
        <v>0</v>
      </c>
      <c r="H116" s="107" t="str">
        <f t="shared" si="2"/>
        <v/>
      </c>
      <c r="I116" s="125"/>
      <c r="J116" s="86"/>
    </row>
    <row r="117" spans="1:10" x14ac:dyDescent="0.35">
      <c r="A117" s="86"/>
      <c r="B117" s="101"/>
      <c r="C117" s="120"/>
      <c r="D117" s="95"/>
      <c r="E117" s="96"/>
      <c r="F117" s="122"/>
      <c r="G117" s="122">
        <f t="shared" si="3"/>
        <v>0</v>
      </c>
      <c r="H117" s="107" t="str">
        <f t="shared" si="2"/>
        <v/>
      </c>
      <c r="I117" s="125"/>
      <c r="J117" s="86"/>
    </row>
    <row r="118" spans="1:10" x14ac:dyDescent="0.35">
      <c r="A118" s="86"/>
      <c r="B118" s="101"/>
      <c r="C118" s="120"/>
      <c r="D118" s="91"/>
      <c r="E118" s="96"/>
      <c r="F118" s="122"/>
      <c r="G118" s="122">
        <f t="shared" si="3"/>
        <v>0</v>
      </c>
      <c r="H118" s="107" t="str">
        <f t="shared" si="2"/>
        <v/>
      </c>
      <c r="I118" s="125"/>
      <c r="J118" s="86"/>
    </row>
    <row r="119" spans="1:10" x14ac:dyDescent="0.35">
      <c r="A119" s="86"/>
      <c r="B119" s="101"/>
      <c r="C119" s="120"/>
      <c r="D119" s="91"/>
      <c r="E119" s="96"/>
      <c r="F119" s="122"/>
      <c r="G119" s="122">
        <f t="shared" si="3"/>
        <v>0</v>
      </c>
      <c r="H119" s="107" t="str">
        <f t="shared" si="2"/>
        <v/>
      </c>
      <c r="I119" s="125"/>
      <c r="J119" s="86"/>
    </row>
    <row r="120" spans="1:10" x14ac:dyDescent="0.35">
      <c r="A120" s="86"/>
      <c r="B120" s="101"/>
      <c r="C120" s="120"/>
      <c r="D120" s="91"/>
      <c r="E120" s="96"/>
      <c r="F120" s="122"/>
      <c r="G120" s="122">
        <f t="shared" si="3"/>
        <v>0</v>
      </c>
      <c r="H120" s="107" t="str">
        <f t="shared" si="2"/>
        <v/>
      </c>
      <c r="I120" s="125"/>
      <c r="J120" s="86"/>
    </row>
    <row r="121" spans="1:10" x14ac:dyDescent="0.35">
      <c r="A121" s="86"/>
      <c r="B121" s="101"/>
      <c r="C121" s="120"/>
      <c r="D121" s="91"/>
      <c r="E121" s="96"/>
      <c r="F121" s="122"/>
      <c r="G121" s="122">
        <f t="shared" si="3"/>
        <v>0</v>
      </c>
      <c r="H121" s="107" t="str">
        <f t="shared" si="2"/>
        <v/>
      </c>
      <c r="I121" s="125"/>
      <c r="J121" s="86"/>
    </row>
    <row r="122" spans="1:10" x14ac:dyDescent="0.35">
      <c r="A122" s="86"/>
      <c r="B122" s="101"/>
      <c r="C122" s="120"/>
      <c r="D122" s="91"/>
      <c r="E122" s="96"/>
      <c r="F122" s="122"/>
      <c r="G122" s="122">
        <f t="shared" si="3"/>
        <v>0</v>
      </c>
      <c r="H122" s="107" t="str">
        <f t="shared" si="2"/>
        <v/>
      </c>
      <c r="I122" s="125"/>
      <c r="J122" s="86"/>
    </row>
    <row r="123" spans="1:10" x14ac:dyDescent="0.35">
      <c r="A123" s="86"/>
      <c r="B123" s="101"/>
      <c r="C123" s="120"/>
      <c r="D123" s="91"/>
      <c r="E123" s="96"/>
      <c r="F123" s="122"/>
      <c r="G123" s="122">
        <f t="shared" si="3"/>
        <v>0</v>
      </c>
      <c r="H123" s="107" t="str">
        <f t="shared" si="2"/>
        <v/>
      </c>
      <c r="I123" s="125"/>
      <c r="J123" s="86"/>
    </row>
    <row r="124" spans="1:10" x14ac:dyDescent="0.35">
      <c r="A124" s="86"/>
      <c r="B124" s="101"/>
      <c r="C124" s="120"/>
      <c r="D124" s="91"/>
      <c r="E124" s="96"/>
      <c r="F124" s="122"/>
      <c r="G124" s="122">
        <f t="shared" si="3"/>
        <v>0</v>
      </c>
      <c r="H124" s="107" t="str">
        <f t="shared" si="2"/>
        <v/>
      </c>
      <c r="I124" s="125"/>
      <c r="J124" s="86"/>
    </row>
    <row r="125" spans="1:10" x14ac:dyDescent="0.35">
      <c r="A125" s="86"/>
      <c r="B125" s="101"/>
      <c r="C125" s="120"/>
      <c r="D125" s="91"/>
      <c r="E125" s="96"/>
      <c r="F125" s="122"/>
      <c r="G125" s="122">
        <f t="shared" si="3"/>
        <v>0</v>
      </c>
      <c r="H125" s="107" t="str">
        <f t="shared" si="2"/>
        <v/>
      </c>
      <c r="I125" s="125"/>
      <c r="J125" s="86"/>
    </row>
    <row r="126" spans="1:10" x14ac:dyDescent="0.35">
      <c r="A126" s="86"/>
      <c r="B126" s="101"/>
      <c r="C126" s="120"/>
      <c r="D126" s="91"/>
      <c r="E126" s="96"/>
      <c r="F126" s="122"/>
      <c r="G126" s="122">
        <f t="shared" si="3"/>
        <v>0</v>
      </c>
      <c r="H126" s="107" t="str">
        <f t="shared" si="2"/>
        <v/>
      </c>
      <c r="I126" s="125"/>
      <c r="J126" s="86"/>
    </row>
    <row r="127" spans="1:10" x14ac:dyDescent="0.35">
      <c r="A127" s="86"/>
      <c r="B127" s="101"/>
      <c r="C127" s="120"/>
      <c r="D127" s="91"/>
      <c r="E127" s="96"/>
      <c r="F127" s="122"/>
      <c r="G127" s="122">
        <f t="shared" si="3"/>
        <v>0</v>
      </c>
      <c r="H127" s="107" t="str">
        <f t="shared" si="2"/>
        <v/>
      </c>
      <c r="I127" s="125"/>
      <c r="J127" s="86"/>
    </row>
    <row r="128" spans="1:10" x14ac:dyDescent="0.35">
      <c r="A128" s="86"/>
      <c r="B128" s="101"/>
      <c r="C128" s="120"/>
      <c r="D128" s="91"/>
      <c r="E128" s="96"/>
      <c r="F128" s="122"/>
      <c r="G128" s="122">
        <f t="shared" si="3"/>
        <v>0</v>
      </c>
      <c r="H128" s="107" t="str">
        <f t="shared" si="2"/>
        <v/>
      </c>
      <c r="I128" s="125"/>
      <c r="J128" s="86"/>
    </row>
    <row r="129" spans="1:10" x14ac:dyDescent="0.35">
      <c r="A129" s="86"/>
      <c r="B129" s="101"/>
      <c r="C129" s="120"/>
      <c r="D129" s="91"/>
      <c r="E129" s="97"/>
      <c r="F129" s="123"/>
      <c r="G129" s="123">
        <f t="shared" si="3"/>
        <v>0</v>
      </c>
      <c r="H129" s="108" t="str">
        <f t="shared" si="2"/>
        <v/>
      </c>
      <c r="I129" s="126"/>
      <c r="J129" s="86"/>
    </row>
    <row r="130" spans="1:10" x14ac:dyDescent="0.35">
      <c r="A130" s="86"/>
      <c r="B130" s="101"/>
      <c r="C130" s="120"/>
      <c r="D130" s="91"/>
      <c r="E130" s="97"/>
      <c r="F130" s="123"/>
      <c r="G130" s="123">
        <f t="shared" si="3"/>
        <v>0</v>
      </c>
      <c r="H130" s="108" t="str">
        <f t="shared" si="2"/>
        <v/>
      </c>
      <c r="I130" s="126"/>
      <c r="J130" s="86"/>
    </row>
    <row r="131" spans="1:10" x14ac:dyDescent="0.35">
      <c r="A131" s="86"/>
      <c r="B131" s="101"/>
      <c r="C131" s="120"/>
      <c r="D131" s="91"/>
      <c r="E131" s="97"/>
      <c r="F131" s="123"/>
      <c r="G131" s="123">
        <f t="shared" si="3"/>
        <v>0</v>
      </c>
      <c r="H131" s="108" t="str">
        <f t="shared" si="2"/>
        <v/>
      </c>
      <c r="I131" s="126"/>
      <c r="J131" s="86"/>
    </row>
    <row r="132" spans="1:10" x14ac:dyDescent="0.35">
      <c r="A132" s="86"/>
      <c r="B132" s="101"/>
      <c r="C132" s="120"/>
      <c r="D132" s="91"/>
      <c r="E132" s="97"/>
      <c r="F132" s="123"/>
      <c r="G132" s="123">
        <f t="shared" si="3"/>
        <v>0</v>
      </c>
      <c r="H132" s="108" t="str">
        <f t="shared" si="2"/>
        <v/>
      </c>
      <c r="I132" s="126"/>
      <c r="J132" s="86"/>
    </row>
    <row r="133" spans="1:10" x14ac:dyDescent="0.35">
      <c r="A133" s="86"/>
      <c r="B133" s="101"/>
      <c r="C133" s="120"/>
      <c r="D133" s="91"/>
      <c r="E133" s="97"/>
      <c r="F133" s="123"/>
      <c r="G133" s="123">
        <f t="shared" si="3"/>
        <v>0</v>
      </c>
      <c r="H133" s="108" t="str">
        <f t="shared" si="2"/>
        <v/>
      </c>
      <c r="I133" s="126"/>
      <c r="J133" s="86"/>
    </row>
    <row r="134" spans="1:10" x14ac:dyDescent="0.35">
      <c r="A134" s="86"/>
      <c r="B134" s="101"/>
      <c r="C134" s="120"/>
      <c r="D134" s="91"/>
      <c r="E134" s="97"/>
      <c r="F134" s="123"/>
      <c r="G134" s="123">
        <f t="shared" si="3"/>
        <v>0</v>
      </c>
      <c r="H134" s="108" t="str">
        <f t="shared" si="2"/>
        <v/>
      </c>
      <c r="I134" s="126"/>
      <c r="J134" s="86"/>
    </row>
    <row r="135" spans="1:10" x14ac:dyDescent="0.35">
      <c r="A135" s="86"/>
      <c r="B135" s="101"/>
      <c r="C135" s="120"/>
      <c r="D135" s="91"/>
      <c r="E135" s="97"/>
      <c r="F135" s="123"/>
      <c r="G135" s="123">
        <f t="shared" si="3"/>
        <v>0</v>
      </c>
      <c r="H135" s="108" t="str">
        <f t="shared" si="2"/>
        <v/>
      </c>
      <c r="I135" s="126"/>
      <c r="J135" s="86"/>
    </row>
    <row r="136" spans="1:10" x14ac:dyDescent="0.35">
      <c r="A136" s="86"/>
      <c r="B136" s="101"/>
      <c r="C136" s="120"/>
      <c r="D136" s="91"/>
      <c r="E136" s="97"/>
      <c r="F136" s="123"/>
      <c r="G136" s="123">
        <f t="shared" si="3"/>
        <v>0</v>
      </c>
      <c r="H136" s="108" t="str">
        <f t="shared" ref="H136:H199" si="4">IF(E136="", "", $E136*$F136)</f>
        <v/>
      </c>
      <c r="I136" s="126"/>
      <c r="J136" s="86"/>
    </row>
    <row r="137" spans="1:10" x14ac:dyDescent="0.35">
      <c r="A137" s="86"/>
      <c r="B137" s="101"/>
      <c r="C137" s="120"/>
      <c r="D137" s="91"/>
      <c r="E137" s="97"/>
      <c r="F137" s="123"/>
      <c r="G137" s="123">
        <f t="shared" ref="G137:G200" si="5">ROUNDUP(F137, 2)</f>
        <v>0</v>
      </c>
      <c r="H137" s="108" t="str">
        <f t="shared" si="4"/>
        <v/>
      </c>
      <c r="I137" s="126"/>
      <c r="J137" s="86"/>
    </row>
    <row r="138" spans="1:10" x14ac:dyDescent="0.35">
      <c r="A138" s="86"/>
      <c r="B138" s="101"/>
      <c r="C138" s="120"/>
      <c r="D138" s="91"/>
      <c r="E138" s="97"/>
      <c r="F138" s="123"/>
      <c r="G138" s="123">
        <f t="shared" si="5"/>
        <v>0</v>
      </c>
      <c r="H138" s="108" t="str">
        <f t="shared" si="4"/>
        <v/>
      </c>
      <c r="I138" s="126"/>
      <c r="J138" s="86"/>
    </row>
    <row r="139" spans="1:10" x14ac:dyDescent="0.35">
      <c r="A139" s="86"/>
      <c r="B139" s="101"/>
      <c r="C139" s="120"/>
      <c r="D139" s="91"/>
      <c r="E139" s="97"/>
      <c r="F139" s="123"/>
      <c r="G139" s="123">
        <f t="shared" si="5"/>
        <v>0</v>
      </c>
      <c r="H139" s="108" t="str">
        <f t="shared" si="4"/>
        <v/>
      </c>
      <c r="I139" s="126"/>
      <c r="J139" s="86"/>
    </row>
    <row r="140" spans="1:10" x14ac:dyDescent="0.35">
      <c r="A140" s="86"/>
      <c r="B140" s="101"/>
      <c r="C140" s="120"/>
      <c r="D140" s="91"/>
      <c r="E140" s="97"/>
      <c r="F140" s="123"/>
      <c r="G140" s="123">
        <f t="shared" si="5"/>
        <v>0</v>
      </c>
      <c r="H140" s="108" t="str">
        <f t="shared" si="4"/>
        <v/>
      </c>
      <c r="I140" s="126"/>
      <c r="J140" s="86"/>
    </row>
    <row r="141" spans="1:10" x14ac:dyDescent="0.35">
      <c r="A141" s="86"/>
      <c r="B141" s="101"/>
      <c r="C141" s="120"/>
      <c r="D141" s="91"/>
      <c r="E141" s="97"/>
      <c r="F141" s="123"/>
      <c r="G141" s="123">
        <f t="shared" si="5"/>
        <v>0</v>
      </c>
      <c r="H141" s="108" t="str">
        <f t="shared" si="4"/>
        <v/>
      </c>
      <c r="I141" s="126"/>
      <c r="J141" s="86"/>
    </row>
    <row r="142" spans="1:10" x14ac:dyDescent="0.35">
      <c r="A142" s="86"/>
      <c r="B142" s="101"/>
      <c r="C142" s="120"/>
      <c r="D142" s="91"/>
      <c r="E142" s="97"/>
      <c r="F142" s="123"/>
      <c r="G142" s="123">
        <f t="shared" si="5"/>
        <v>0</v>
      </c>
      <c r="H142" s="108" t="str">
        <f t="shared" si="4"/>
        <v/>
      </c>
      <c r="I142" s="126"/>
      <c r="J142" s="86"/>
    </row>
    <row r="143" spans="1:10" x14ac:dyDescent="0.35">
      <c r="A143" s="86"/>
      <c r="B143" s="101"/>
      <c r="C143" s="120"/>
      <c r="D143" s="91"/>
      <c r="E143" s="97"/>
      <c r="F143" s="123"/>
      <c r="G143" s="123">
        <f t="shared" si="5"/>
        <v>0</v>
      </c>
      <c r="H143" s="108" t="str">
        <f t="shared" si="4"/>
        <v/>
      </c>
      <c r="I143" s="126"/>
      <c r="J143" s="86"/>
    </row>
    <row r="144" spans="1:10" x14ac:dyDescent="0.35">
      <c r="A144" s="86"/>
      <c r="B144" s="101"/>
      <c r="C144" s="120"/>
      <c r="D144" s="91"/>
      <c r="E144" s="97"/>
      <c r="F144" s="123"/>
      <c r="G144" s="123">
        <f t="shared" si="5"/>
        <v>0</v>
      </c>
      <c r="H144" s="108" t="str">
        <f t="shared" si="4"/>
        <v/>
      </c>
      <c r="I144" s="126"/>
      <c r="J144" s="86"/>
    </row>
    <row r="145" spans="1:10" x14ac:dyDescent="0.35">
      <c r="A145" s="86"/>
      <c r="B145" s="101"/>
      <c r="C145" s="120"/>
      <c r="D145" s="91"/>
      <c r="E145" s="97"/>
      <c r="F145" s="123"/>
      <c r="G145" s="123">
        <f t="shared" si="5"/>
        <v>0</v>
      </c>
      <c r="H145" s="108" t="str">
        <f t="shared" si="4"/>
        <v/>
      </c>
      <c r="I145" s="126"/>
      <c r="J145" s="86"/>
    </row>
    <row r="146" spans="1:10" x14ac:dyDescent="0.35">
      <c r="A146" s="86"/>
      <c r="B146" s="101"/>
      <c r="C146" s="120"/>
      <c r="D146" s="91"/>
      <c r="E146" s="97"/>
      <c r="F146" s="123"/>
      <c r="G146" s="123">
        <f t="shared" si="5"/>
        <v>0</v>
      </c>
      <c r="H146" s="108" t="str">
        <f t="shared" si="4"/>
        <v/>
      </c>
      <c r="I146" s="126"/>
      <c r="J146" s="86"/>
    </row>
    <row r="147" spans="1:10" x14ac:dyDescent="0.35">
      <c r="A147" s="86"/>
      <c r="B147" s="101"/>
      <c r="C147" s="120"/>
      <c r="D147" s="91"/>
      <c r="E147" s="97"/>
      <c r="F147" s="123"/>
      <c r="G147" s="123">
        <f t="shared" si="5"/>
        <v>0</v>
      </c>
      <c r="H147" s="108" t="str">
        <f t="shared" si="4"/>
        <v/>
      </c>
      <c r="I147" s="126"/>
      <c r="J147" s="86"/>
    </row>
    <row r="148" spans="1:10" x14ac:dyDescent="0.35">
      <c r="A148" s="86"/>
      <c r="B148" s="101"/>
      <c r="C148" s="120"/>
      <c r="D148" s="91"/>
      <c r="E148" s="97"/>
      <c r="F148" s="123"/>
      <c r="G148" s="123">
        <f t="shared" si="5"/>
        <v>0</v>
      </c>
      <c r="H148" s="108" t="str">
        <f t="shared" si="4"/>
        <v/>
      </c>
      <c r="I148" s="126"/>
      <c r="J148" s="86"/>
    </row>
    <row r="149" spans="1:10" x14ac:dyDescent="0.35">
      <c r="A149" s="86"/>
      <c r="B149" s="101"/>
      <c r="C149" s="120"/>
      <c r="D149" s="91"/>
      <c r="E149" s="97"/>
      <c r="F149" s="123"/>
      <c r="G149" s="123">
        <f t="shared" si="5"/>
        <v>0</v>
      </c>
      <c r="H149" s="108" t="str">
        <f t="shared" si="4"/>
        <v/>
      </c>
      <c r="I149" s="126"/>
      <c r="J149" s="86"/>
    </row>
    <row r="150" spans="1:10" x14ac:dyDescent="0.35">
      <c r="A150" s="86"/>
      <c r="B150" s="101"/>
      <c r="C150" s="120"/>
      <c r="D150" s="91"/>
      <c r="E150" s="97"/>
      <c r="F150" s="123"/>
      <c r="G150" s="123">
        <f t="shared" si="5"/>
        <v>0</v>
      </c>
      <c r="H150" s="108" t="str">
        <f t="shared" si="4"/>
        <v/>
      </c>
      <c r="I150" s="126"/>
      <c r="J150" s="86"/>
    </row>
    <row r="151" spans="1:10" x14ac:dyDescent="0.35">
      <c r="A151" s="86"/>
      <c r="B151" s="101"/>
      <c r="C151" s="120"/>
      <c r="D151" s="91"/>
      <c r="E151" s="97"/>
      <c r="F151" s="123"/>
      <c r="G151" s="123">
        <f t="shared" si="5"/>
        <v>0</v>
      </c>
      <c r="H151" s="108" t="str">
        <f t="shared" si="4"/>
        <v/>
      </c>
      <c r="I151" s="126"/>
      <c r="J151" s="86"/>
    </row>
    <row r="152" spans="1:10" x14ac:dyDescent="0.35">
      <c r="A152" s="86"/>
      <c r="B152" s="101"/>
      <c r="C152" s="120"/>
      <c r="D152" s="91"/>
      <c r="E152" s="97"/>
      <c r="F152" s="123"/>
      <c r="G152" s="123">
        <f t="shared" si="5"/>
        <v>0</v>
      </c>
      <c r="H152" s="108" t="str">
        <f t="shared" si="4"/>
        <v/>
      </c>
      <c r="I152" s="126"/>
      <c r="J152" s="86"/>
    </row>
    <row r="153" spans="1:10" x14ac:dyDescent="0.35">
      <c r="A153" s="86"/>
      <c r="B153" s="101"/>
      <c r="C153" s="120"/>
      <c r="D153" s="91"/>
      <c r="E153" s="97"/>
      <c r="F153" s="123"/>
      <c r="G153" s="123">
        <f t="shared" si="5"/>
        <v>0</v>
      </c>
      <c r="H153" s="108" t="str">
        <f t="shared" si="4"/>
        <v/>
      </c>
      <c r="I153" s="126"/>
      <c r="J153" s="86"/>
    </row>
    <row r="154" spans="1:10" x14ac:dyDescent="0.35">
      <c r="A154" s="86"/>
      <c r="B154" s="101"/>
      <c r="C154" s="120"/>
      <c r="D154" s="91"/>
      <c r="E154" s="97"/>
      <c r="F154" s="123"/>
      <c r="G154" s="123">
        <f t="shared" si="5"/>
        <v>0</v>
      </c>
      <c r="H154" s="108" t="str">
        <f t="shared" si="4"/>
        <v/>
      </c>
      <c r="I154" s="126"/>
      <c r="J154" s="86"/>
    </row>
    <row r="155" spans="1:10" x14ac:dyDescent="0.35">
      <c r="A155" s="86"/>
      <c r="B155" s="101"/>
      <c r="C155" s="120"/>
      <c r="D155" s="91"/>
      <c r="E155" s="97"/>
      <c r="F155" s="123"/>
      <c r="G155" s="123">
        <f t="shared" si="5"/>
        <v>0</v>
      </c>
      <c r="H155" s="108" t="str">
        <f t="shared" si="4"/>
        <v/>
      </c>
      <c r="I155" s="126"/>
      <c r="J155" s="86"/>
    </row>
    <row r="156" spans="1:10" x14ac:dyDescent="0.35">
      <c r="A156" s="86"/>
      <c r="B156" s="101"/>
      <c r="C156" s="120"/>
      <c r="D156" s="91"/>
      <c r="E156" s="97"/>
      <c r="F156" s="123"/>
      <c r="G156" s="123">
        <f t="shared" si="5"/>
        <v>0</v>
      </c>
      <c r="H156" s="108" t="str">
        <f t="shared" si="4"/>
        <v/>
      </c>
      <c r="I156" s="126"/>
      <c r="J156" s="86"/>
    </row>
    <row r="157" spans="1:10" x14ac:dyDescent="0.35">
      <c r="A157" s="86"/>
      <c r="B157" s="101"/>
      <c r="C157" s="120"/>
      <c r="D157" s="91"/>
      <c r="E157" s="97"/>
      <c r="F157" s="123"/>
      <c r="G157" s="123">
        <f t="shared" si="5"/>
        <v>0</v>
      </c>
      <c r="H157" s="108" t="str">
        <f t="shared" si="4"/>
        <v/>
      </c>
      <c r="I157" s="126"/>
      <c r="J157" s="86"/>
    </row>
    <row r="158" spans="1:10" x14ac:dyDescent="0.35">
      <c r="A158" s="86"/>
      <c r="B158" s="101"/>
      <c r="C158" s="120"/>
      <c r="D158" s="91"/>
      <c r="E158" s="97"/>
      <c r="F158" s="123"/>
      <c r="G158" s="123">
        <f t="shared" si="5"/>
        <v>0</v>
      </c>
      <c r="H158" s="108" t="str">
        <f t="shared" si="4"/>
        <v/>
      </c>
      <c r="I158" s="126"/>
      <c r="J158" s="86"/>
    </row>
    <row r="159" spans="1:10" x14ac:dyDescent="0.35">
      <c r="A159" s="86"/>
      <c r="B159" s="101"/>
      <c r="C159" s="120"/>
      <c r="D159" s="91"/>
      <c r="E159" s="97"/>
      <c r="F159" s="123"/>
      <c r="G159" s="123">
        <f t="shared" si="5"/>
        <v>0</v>
      </c>
      <c r="H159" s="108" t="str">
        <f t="shared" si="4"/>
        <v/>
      </c>
      <c r="I159" s="126"/>
      <c r="J159" s="86"/>
    </row>
    <row r="160" spans="1:10" x14ac:dyDescent="0.35">
      <c r="A160" s="86"/>
      <c r="B160" s="101"/>
      <c r="C160" s="120"/>
      <c r="D160" s="91"/>
      <c r="E160" s="97"/>
      <c r="F160" s="123"/>
      <c r="G160" s="123">
        <f t="shared" si="5"/>
        <v>0</v>
      </c>
      <c r="H160" s="108" t="str">
        <f t="shared" si="4"/>
        <v/>
      </c>
      <c r="I160" s="126"/>
      <c r="J160" s="86"/>
    </row>
    <row r="161" spans="1:10" x14ac:dyDescent="0.35">
      <c r="A161" s="86"/>
      <c r="B161" s="101"/>
      <c r="C161" s="120"/>
      <c r="D161" s="91"/>
      <c r="E161" s="97"/>
      <c r="F161" s="123"/>
      <c r="G161" s="123">
        <f t="shared" si="5"/>
        <v>0</v>
      </c>
      <c r="H161" s="108" t="str">
        <f t="shared" si="4"/>
        <v/>
      </c>
      <c r="I161" s="126"/>
      <c r="J161" s="86"/>
    </row>
    <row r="162" spans="1:10" x14ac:dyDescent="0.35">
      <c r="A162" s="86"/>
      <c r="B162" s="101"/>
      <c r="C162" s="120"/>
      <c r="D162" s="91"/>
      <c r="E162" s="97"/>
      <c r="F162" s="123"/>
      <c r="G162" s="123">
        <f t="shared" si="5"/>
        <v>0</v>
      </c>
      <c r="H162" s="108" t="str">
        <f t="shared" si="4"/>
        <v/>
      </c>
      <c r="I162" s="126"/>
      <c r="J162" s="86"/>
    </row>
    <row r="163" spans="1:10" x14ac:dyDescent="0.35">
      <c r="A163" s="86"/>
      <c r="B163" s="101"/>
      <c r="C163" s="120"/>
      <c r="D163" s="91"/>
      <c r="E163" s="97"/>
      <c r="F163" s="123"/>
      <c r="G163" s="123">
        <f t="shared" si="5"/>
        <v>0</v>
      </c>
      <c r="H163" s="108" t="str">
        <f t="shared" si="4"/>
        <v/>
      </c>
      <c r="I163" s="126"/>
      <c r="J163" s="86"/>
    </row>
    <row r="164" spans="1:10" x14ac:dyDescent="0.35">
      <c r="A164" s="86"/>
      <c r="B164" s="101"/>
      <c r="C164" s="120"/>
      <c r="D164" s="91"/>
      <c r="E164" s="97"/>
      <c r="F164" s="123"/>
      <c r="G164" s="123">
        <f t="shared" si="5"/>
        <v>0</v>
      </c>
      <c r="H164" s="108" t="str">
        <f t="shared" si="4"/>
        <v/>
      </c>
      <c r="I164" s="126"/>
      <c r="J164" s="86"/>
    </row>
    <row r="165" spans="1:10" x14ac:dyDescent="0.35">
      <c r="A165" s="86"/>
      <c r="B165" s="101"/>
      <c r="C165" s="120"/>
      <c r="D165" s="91"/>
      <c r="E165" s="97"/>
      <c r="F165" s="123"/>
      <c r="G165" s="123">
        <f t="shared" si="5"/>
        <v>0</v>
      </c>
      <c r="H165" s="108" t="str">
        <f t="shared" si="4"/>
        <v/>
      </c>
      <c r="I165" s="126"/>
      <c r="J165" s="86"/>
    </row>
    <row r="166" spans="1:10" x14ac:dyDescent="0.35">
      <c r="A166" s="86"/>
      <c r="B166" s="101"/>
      <c r="C166" s="120"/>
      <c r="D166" s="91"/>
      <c r="E166" s="97"/>
      <c r="F166" s="123"/>
      <c r="G166" s="123">
        <f t="shared" si="5"/>
        <v>0</v>
      </c>
      <c r="H166" s="108" t="str">
        <f t="shared" si="4"/>
        <v/>
      </c>
      <c r="I166" s="126"/>
      <c r="J166" s="86"/>
    </row>
    <row r="167" spans="1:10" x14ac:dyDescent="0.35">
      <c r="A167" s="86"/>
      <c r="B167" s="101"/>
      <c r="C167" s="120"/>
      <c r="D167" s="91"/>
      <c r="E167" s="97"/>
      <c r="F167" s="123"/>
      <c r="G167" s="123">
        <f t="shared" si="5"/>
        <v>0</v>
      </c>
      <c r="H167" s="108" t="str">
        <f t="shared" si="4"/>
        <v/>
      </c>
      <c r="I167" s="126"/>
      <c r="J167" s="86"/>
    </row>
    <row r="168" spans="1:10" x14ac:dyDescent="0.35">
      <c r="A168" s="86"/>
      <c r="B168" s="101"/>
      <c r="C168" s="120"/>
      <c r="D168" s="91"/>
      <c r="E168" s="58"/>
      <c r="F168" s="123"/>
      <c r="G168" s="123">
        <f t="shared" si="5"/>
        <v>0</v>
      </c>
      <c r="H168" s="108" t="str">
        <f t="shared" si="4"/>
        <v/>
      </c>
      <c r="I168" s="126"/>
      <c r="J168" s="86"/>
    </row>
    <row r="169" spans="1:10" x14ac:dyDescent="0.35">
      <c r="A169" s="86"/>
      <c r="B169" s="101"/>
      <c r="C169" s="120"/>
      <c r="D169" s="91"/>
      <c r="E169" s="58"/>
      <c r="F169" s="123"/>
      <c r="G169" s="123">
        <f t="shared" si="5"/>
        <v>0</v>
      </c>
      <c r="H169" s="108" t="str">
        <f t="shared" si="4"/>
        <v/>
      </c>
      <c r="I169" s="126"/>
      <c r="J169" s="86"/>
    </row>
    <row r="170" spans="1:10" x14ac:dyDescent="0.35">
      <c r="A170" s="86"/>
      <c r="B170" s="101"/>
      <c r="C170" s="120"/>
      <c r="D170" s="91"/>
      <c r="E170" s="58"/>
      <c r="F170" s="123"/>
      <c r="G170" s="123">
        <f t="shared" si="5"/>
        <v>0</v>
      </c>
      <c r="H170" s="108" t="str">
        <f t="shared" si="4"/>
        <v/>
      </c>
      <c r="I170" s="126"/>
      <c r="J170" s="86"/>
    </row>
    <row r="171" spans="1:10" x14ac:dyDescent="0.35">
      <c r="A171" s="86"/>
      <c r="B171" s="101"/>
      <c r="C171" s="120"/>
      <c r="D171" s="91"/>
      <c r="E171" s="58"/>
      <c r="F171" s="123"/>
      <c r="G171" s="123">
        <f t="shared" si="5"/>
        <v>0</v>
      </c>
      <c r="H171" s="108" t="str">
        <f t="shared" si="4"/>
        <v/>
      </c>
      <c r="I171" s="126"/>
      <c r="J171" s="86"/>
    </row>
    <row r="172" spans="1:10" x14ac:dyDescent="0.35">
      <c r="A172" s="86"/>
      <c r="B172" s="101"/>
      <c r="C172" s="120"/>
      <c r="D172" s="91"/>
      <c r="E172" s="58"/>
      <c r="F172" s="123"/>
      <c r="G172" s="123">
        <f t="shared" si="5"/>
        <v>0</v>
      </c>
      <c r="H172" s="108" t="str">
        <f t="shared" si="4"/>
        <v/>
      </c>
      <c r="I172" s="126"/>
      <c r="J172" s="86"/>
    </row>
    <row r="173" spans="1:10" x14ac:dyDescent="0.35">
      <c r="A173" s="86"/>
      <c r="B173" s="101"/>
      <c r="C173" s="120"/>
      <c r="D173" s="91"/>
      <c r="E173" s="58"/>
      <c r="F173" s="123"/>
      <c r="G173" s="123">
        <f t="shared" si="5"/>
        <v>0</v>
      </c>
      <c r="H173" s="108" t="str">
        <f t="shared" si="4"/>
        <v/>
      </c>
      <c r="I173" s="126"/>
      <c r="J173" s="86"/>
    </row>
    <row r="174" spans="1:10" x14ac:dyDescent="0.35">
      <c r="A174" s="86"/>
      <c r="B174" s="101"/>
      <c r="C174" s="120"/>
      <c r="D174" s="91"/>
      <c r="E174" s="58"/>
      <c r="F174" s="123"/>
      <c r="G174" s="123">
        <f t="shared" si="5"/>
        <v>0</v>
      </c>
      <c r="H174" s="108" t="str">
        <f t="shared" si="4"/>
        <v/>
      </c>
      <c r="I174" s="126"/>
      <c r="J174" s="86"/>
    </row>
    <row r="175" spans="1:10" x14ac:dyDescent="0.35">
      <c r="A175" s="86"/>
      <c r="B175" s="101"/>
      <c r="C175" s="120"/>
      <c r="D175" s="91"/>
      <c r="E175" s="58"/>
      <c r="F175" s="123"/>
      <c r="G175" s="123">
        <f t="shared" si="5"/>
        <v>0</v>
      </c>
      <c r="H175" s="108" t="str">
        <f t="shared" si="4"/>
        <v/>
      </c>
      <c r="I175" s="126"/>
      <c r="J175" s="86"/>
    </row>
    <row r="176" spans="1:10" x14ac:dyDescent="0.35">
      <c r="A176" s="86"/>
      <c r="B176" s="101"/>
      <c r="C176" s="120"/>
      <c r="D176" s="91"/>
      <c r="E176" s="58"/>
      <c r="F176" s="123"/>
      <c r="G176" s="123">
        <f t="shared" si="5"/>
        <v>0</v>
      </c>
      <c r="H176" s="108" t="str">
        <f t="shared" si="4"/>
        <v/>
      </c>
      <c r="I176" s="126"/>
      <c r="J176" s="86"/>
    </row>
    <row r="177" spans="1:10" x14ac:dyDescent="0.35">
      <c r="A177" s="86"/>
      <c r="B177" s="101"/>
      <c r="C177" s="120"/>
      <c r="D177" s="91"/>
      <c r="E177" s="58"/>
      <c r="F177" s="123"/>
      <c r="G177" s="123">
        <f t="shared" si="5"/>
        <v>0</v>
      </c>
      <c r="H177" s="108" t="str">
        <f t="shared" si="4"/>
        <v/>
      </c>
      <c r="I177" s="126"/>
      <c r="J177" s="86"/>
    </row>
    <row r="178" spans="1:10" x14ac:dyDescent="0.35">
      <c r="A178" s="86"/>
      <c r="B178" s="101"/>
      <c r="C178" s="120"/>
      <c r="D178" s="91"/>
      <c r="E178" s="58"/>
      <c r="F178" s="123"/>
      <c r="G178" s="123">
        <f t="shared" si="5"/>
        <v>0</v>
      </c>
      <c r="H178" s="108" t="str">
        <f t="shared" si="4"/>
        <v/>
      </c>
      <c r="I178" s="126"/>
      <c r="J178" s="86"/>
    </row>
    <row r="179" spans="1:10" x14ac:dyDescent="0.35">
      <c r="A179" s="86"/>
      <c r="B179" s="101"/>
      <c r="C179" s="120"/>
      <c r="D179" s="91"/>
      <c r="E179" s="58"/>
      <c r="F179" s="123"/>
      <c r="G179" s="123">
        <f t="shared" si="5"/>
        <v>0</v>
      </c>
      <c r="H179" s="108" t="str">
        <f t="shared" si="4"/>
        <v/>
      </c>
      <c r="I179" s="126"/>
      <c r="J179" s="86"/>
    </row>
    <row r="180" spans="1:10" x14ac:dyDescent="0.35">
      <c r="A180" s="61"/>
      <c r="B180" s="101"/>
      <c r="C180" s="120"/>
      <c r="D180" s="91"/>
      <c r="E180" s="58"/>
      <c r="F180" s="123"/>
      <c r="G180" s="123">
        <f t="shared" si="5"/>
        <v>0</v>
      </c>
      <c r="H180" s="108" t="str">
        <f t="shared" si="4"/>
        <v/>
      </c>
      <c r="I180" s="126"/>
      <c r="J180" s="86"/>
    </row>
    <row r="181" spans="1:10" x14ac:dyDescent="0.35">
      <c r="A181" s="86"/>
      <c r="B181" s="101"/>
      <c r="C181" s="120"/>
      <c r="D181" s="91"/>
      <c r="E181" s="58"/>
      <c r="F181" s="123"/>
      <c r="G181" s="123">
        <f t="shared" si="5"/>
        <v>0</v>
      </c>
      <c r="H181" s="108" t="str">
        <f t="shared" si="4"/>
        <v/>
      </c>
      <c r="I181" s="126"/>
      <c r="J181" s="86"/>
    </row>
    <row r="182" spans="1:10" x14ac:dyDescent="0.35">
      <c r="A182" s="86"/>
      <c r="B182" s="101"/>
      <c r="C182" s="120"/>
      <c r="D182" s="91"/>
      <c r="E182" s="58"/>
      <c r="F182" s="123"/>
      <c r="G182" s="123">
        <f t="shared" si="5"/>
        <v>0</v>
      </c>
      <c r="H182" s="108" t="str">
        <f t="shared" si="4"/>
        <v/>
      </c>
      <c r="I182" s="126"/>
      <c r="J182" s="86"/>
    </row>
    <row r="183" spans="1:10" x14ac:dyDescent="0.35">
      <c r="A183" s="86"/>
      <c r="B183" s="101"/>
      <c r="C183" s="120"/>
      <c r="D183" s="91"/>
      <c r="E183" s="58"/>
      <c r="F183" s="123"/>
      <c r="G183" s="123">
        <f t="shared" si="5"/>
        <v>0</v>
      </c>
      <c r="H183" s="108" t="str">
        <f t="shared" si="4"/>
        <v/>
      </c>
      <c r="I183" s="126"/>
      <c r="J183" s="86"/>
    </row>
    <row r="184" spans="1:10" x14ac:dyDescent="0.35">
      <c r="A184" s="86"/>
      <c r="B184" s="101"/>
      <c r="C184" s="120"/>
      <c r="D184" s="91"/>
      <c r="E184" s="58"/>
      <c r="F184" s="123"/>
      <c r="G184" s="123">
        <f t="shared" si="5"/>
        <v>0</v>
      </c>
      <c r="H184" s="108" t="str">
        <f t="shared" si="4"/>
        <v/>
      </c>
      <c r="I184" s="126"/>
      <c r="J184" s="86"/>
    </row>
    <row r="185" spans="1:10" x14ac:dyDescent="0.35">
      <c r="A185" s="86"/>
      <c r="B185" s="101"/>
      <c r="C185" s="120"/>
      <c r="D185" s="91"/>
      <c r="E185" s="58"/>
      <c r="F185" s="123"/>
      <c r="G185" s="123">
        <f t="shared" si="5"/>
        <v>0</v>
      </c>
      <c r="H185" s="108" t="str">
        <f t="shared" si="4"/>
        <v/>
      </c>
      <c r="I185" s="126"/>
      <c r="J185" s="86"/>
    </row>
    <row r="186" spans="1:10" x14ac:dyDescent="0.35">
      <c r="A186" s="86"/>
      <c r="B186" s="101"/>
      <c r="C186" s="120"/>
      <c r="D186" s="91"/>
      <c r="E186" s="58"/>
      <c r="F186" s="123"/>
      <c r="G186" s="123">
        <f t="shared" si="5"/>
        <v>0</v>
      </c>
      <c r="H186" s="108" t="str">
        <f t="shared" si="4"/>
        <v/>
      </c>
      <c r="I186" s="126"/>
      <c r="J186" s="86"/>
    </row>
    <row r="187" spans="1:10" x14ac:dyDescent="0.35">
      <c r="A187" s="86"/>
      <c r="B187" s="101"/>
      <c r="C187" s="120"/>
      <c r="D187" s="91"/>
      <c r="E187" s="58"/>
      <c r="F187" s="123"/>
      <c r="G187" s="123">
        <f t="shared" si="5"/>
        <v>0</v>
      </c>
      <c r="H187" s="108" t="str">
        <f t="shared" si="4"/>
        <v/>
      </c>
      <c r="I187" s="126"/>
      <c r="J187" s="86"/>
    </row>
    <row r="188" spans="1:10" x14ac:dyDescent="0.35">
      <c r="A188" s="86"/>
      <c r="B188" s="101"/>
      <c r="C188" s="120"/>
      <c r="D188" s="91"/>
      <c r="E188" s="58"/>
      <c r="F188" s="123"/>
      <c r="G188" s="123">
        <f t="shared" si="5"/>
        <v>0</v>
      </c>
      <c r="H188" s="108" t="str">
        <f t="shared" si="4"/>
        <v/>
      </c>
      <c r="I188" s="126"/>
      <c r="J188" s="86"/>
    </row>
    <row r="189" spans="1:10" x14ac:dyDescent="0.35">
      <c r="A189" s="86"/>
      <c r="B189" s="101"/>
      <c r="C189" s="120"/>
      <c r="D189" s="91"/>
      <c r="E189" s="58"/>
      <c r="F189" s="123"/>
      <c r="G189" s="123">
        <f t="shared" si="5"/>
        <v>0</v>
      </c>
      <c r="H189" s="108" t="str">
        <f t="shared" si="4"/>
        <v/>
      </c>
      <c r="I189" s="126"/>
      <c r="J189" s="86"/>
    </row>
    <row r="190" spans="1:10" x14ac:dyDescent="0.35">
      <c r="A190" s="86"/>
      <c r="B190" s="101"/>
      <c r="C190" s="120"/>
      <c r="D190" s="91"/>
      <c r="E190" s="58"/>
      <c r="F190" s="123"/>
      <c r="G190" s="123">
        <f t="shared" si="5"/>
        <v>0</v>
      </c>
      <c r="H190" s="108" t="str">
        <f t="shared" si="4"/>
        <v/>
      </c>
      <c r="I190" s="126"/>
      <c r="J190" s="86"/>
    </row>
    <row r="191" spans="1:10" x14ac:dyDescent="0.35">
      <c r="A191" s="86"/>
      <c r="B191" s="101"/>
      <c r="C191" s="120"/>
      <c r="D191" s="91"/>
      <c r="E191" s="58"/>
      <c r="F191" s="123"/>
      <c r="G191" s="123">
        <f t="shared" si="5"/>
        <v>0</v>
      </c>
      <c r="H191" s="108" t="str">
        <f t="shared" si="4"/>
        <v/>
      </c>
      <c r="I191" s="126"/>
      <c r="J191" s="86"/>
    </row>
    <row r="192" spans="1:10" x14ac:dyDescent="0.35">
      <c r="A192" s="86"/>
      <c r="B192" s="101"/>
      <c r="C192" s="120"/>
      <c r="D192" s="91"/>
      <c r="E192" s="58"/>
      <c r="F192" s="123"/>
      <c r="G192" s="123">
        <f t="shared" si="5"/>
        <v>0</v>
      </c>
      <c r="H192" s="108" t="str">
        <f t="shared" si="4"/>
        <v/>
      </c>
      <c r="I192" s="126"/>
      <c r="J192" s="86"/>
    </row>
    <row r="193" spans="1:10" x14ac:dyDescent="0.35">
      <c r="A193" s="86"/>
      <c r="B193" s="101"/>
      <c r="C193" s="120"/>
      <c r="D193" s="91"/>
      <c r="E193" s="58"/>
      <c r="F193" s="123"/>
      <c r="G193" s="123">
        <f t="shared" si="5"/>
        <v>0</v>
      </c>
      <c r="H193" s="108" t="str">
        <f t="shared" si="4"/>
        <v/>
      </c>
      <c r="I193" s="126"/>
      <c r="J193" s="86"/>
    </row>
    <row r="194" spans="1:10" x14ac:dyDescent="0.35">
      <c r="B194" s="101"/>
      <c r="C194" s="120"/>
      <c r="D194" s="91"/>
      <c r="E194" s="97"/>
      <c r="F194" s="123"/>
      <c r="G194" s="123">
        <f t="shared" si="5"/>
        <v>0</v>
      </c>
      <c r="H194" s="108" t="str">
        <f t="shared" si="4"/>
        <v/>
      </c>
      <c r="I194" s="126"/>
    </row>
    <row r="195" spans="1:10" x14ac:dyDescent="0.35">
      <c r="B195" s="101"/>
      <c r="C195" s="120"/>
      <c r="D195" s="91"/>
      <c r="E195" s="97"/>
      <c r="F195" s="123"/>
      <c r="G195" s="123">
        <f t="shared" si="5"/>
        <v>0</v>
      </c>
      <c r="H195" s="108" t="str">
        <f t="shared" si="4"/>
        <v/>
      </c>
      <c r="I195" s="126"/>
    </row>
    <row r="196" spans="1:10" x14ac:dyDescent="0.35">
      <c r="B196" s="101"/>
      <c r="C196" s="120"/>
      <c r="D196" s="91"/>
      <c r="E196" s="97"/>
      <c r="F196" s="123"/>
      <c r="G196" s="123">
        <f t="shared" si="5"/>
        <v>0</v>
      </c>
      <c r="H196" s="108" t="str">
        <f t="shared" si="4"/>
        <v/>
      </c>
      <c r="I196" s="126"/>
    </row>
    <row r="197" spans="1:10" x14ac:dyDescent="0.35">
      <c r="B197" s="101"/>
      <c r="C197" s="120"/>
      <c r="D197" s="91"/>
      <c r="E197" s="97"/>
      <c r="F197" s="123"/>
      <c r="G197" s="123">
        <f t="shared" si="5"/>
        <v>0</v>
      </c>
      <c r="H197" s="108" t="str">
        <f t="shared" si="4"/>
        <v/>
      </c>
      <c r="I197" s="126"/>
    </row>
    <row r="198" spans="1:10" x14ac:dyDescent="0.35">
      <c r="B198" s="101"/>
      <c r="C198" s="120"/>
      <c r="D198" s="91"/>
      <c r="E198" s="97"/>
      <c r="F198" s="123"/>
      <c r="G198" s="123">
        <f t="shared" si="5"/>
        <v>0</v>
      </c>
      <c r="H198" s="108" t="str">
        <f t="shared" si="4"/>
        <v/>
      </c>
      <c r="I198" s="126"/>
    </row>
    <row r="199" spans="1:10" x14ac:dyDescent="0.35">
      <c r="B199" s="101"/>
      <c r="C199" s="120"/>
      <c r="D199" s="91"/>
      <c r="E199" s="97"/>
      <c r="F199" s="123"/>
      <c r="G199" s="123">
        <f t="shared" si="5"/>
        <v>0</v>
      </c>
      <c r="H199" s="108" t="str">
        <f t="shared" si="4"/>
        <v/>
      </c>
      <c r="I199" s="126"/>
    </row>
    <row r="200" spans="1:10" x14ac:dyDescent="0.35">
      <c r="B200" s="101"/>
      <c r="C200" s="120"/>
      <c r="D200" s="91"/>
      <c r="E200" s="97"/>
      <c r="F200" s="123"/>
      <c r="G200" s="123">
        <f t="shared" si="5"/>
        <v>0</v>
      </c>
      <c r="H200" s="108" t="str">
        <f t="shared" ref="H200:H250" si="6">IF(E200="", "", $E200*$F200)</f>
        <v/>
      </c>
      <c r="I200" s="126"/>
    </row>
    <row r="201" spans="1:10" x14ac:dyDescent="0.35">
      <c r="B201" s="101"/>
      <c r="C201" s="120"/>
      <c r="D201" s="91"/>
      <c r="E201" s="97"/>
      <c r="F201" s="123"/>
      <c r="G201" s="123">
        <f t="shared" ref="G201:G250" si="7">ROUNDUP(F201, 2)</f>
        <v>0</v>
      </c>
      <c r="H201" s="108" t="str">
        <f t="shared" si="6"/>
        <v/>
      </c>
      <c r="I201" s="126"/>
    </row>
    <row r="202" spans="1:10" x14ac:dyDescent="0.35">
      <c r="B202" s="101"/>
      <c r="C202" s="120"/>
      <c r="D202" s="91"/>
      <c r="E202" s="97"/>
      <c r="F202" s="123"/>
      <c r="G202" s="123">
        <f t="shared" si="7"/>
        <v>0</v>
      </c>
      <c r="H202" s="108" t="str">
        <f t="shared" si="6"/>
        <v/>
      </c>
      <c r="I202" s="126"/>
    </row>
    <row r="203" spans="1:10" x14ac:dyDescent="0.35">
      <c r="B203" s="101"/>
      <c r="C203" s="120"/>
      <c r="D203" s="91"/>
      <c r="E203" s="97"/>
      <c r="F203" s="123"/>
      <c r="G203" s="123">
        <f t="shared" si="7"/>
        <v>0</v>
      </c>
      <c r="H203" s="108" t="str">
        <f t="shared" si="6"/>
        <v/>
      </c>
      <c r="I203" s="126"/>
    </row>
    <row r="204" spans="1:10" x14ac:dyDescent="0.35">
      <c r="B204" s="101"/>
      <c r="C204" s="120"/>
      <c r="D204" s="91"/>
      <c r="E204" s="97"/>
      <c r="F204" s="123"/>
      <c r="G204" s="123">
        <f t="shared" si="7"/>
        <v>0</v>
      </c>
      <c r="H204" s="108" t="str">
        <f t="shared" si="6"/>
        <v/>
      </c>
      <c r="I204" s="126"/>
    </row>
    <row r="205" spans="1:10" x14ac:dyDescent="0.35">
      <c r="B205" s="101"/>
      <c r="C205" s="120"/>
      <c r="D205" s="91"/>
      <c r="E205" s="97"/>
      <c r="F205" s="123"/>
      <c r="G205" s="123">
        <f t="shared" si="7"/>
        <v>0</v>
      </c>
      <c r="H205" s="108" t="str">
        <f t="shared" si="6"/>
        <v/>
      </c>
      <c r="I205" s="126"/>
    </row>
    <row r="206" spans="1:10" x14ac:dyDescent="0.35">
      <c r="B206" s="101"/>
      <c r="C206" s="120"/>
      <c r="D206" s="91"/>
      <c r="E206" s="97"/>
      <c r="F206" s="123"/>
      <c r="G206" s="123">
        <f t="shared" si="7"/>
        <v>0</v>
      </c>
      <c r="H206" s="108" t="str">
        <f t="shared" si="6"/>
        <v/>
      </c>
      <c r="I206" s="126"/>
    </row>
    <row r="207" spans="1:10" x14ac:dyDescent="0.35">
      <c r="B207" s="101"/>
      <c r="C207" s="120"/>
      <c r="D207" s="91"/>
      <c r="E207" s="97"/>
      <c r="F207" s="123"/>
      <c r="G207" s="123">
        <f t="shared" si="7"/>
        <v>0</v>
      </c>
      <c r="H207" s="108" t="str">
        <f t="shared" si="6"/>
        <v/>
      </c>
      <c r="I207" s="126"/>
    </row>
    <row r="208" spans="1:10" x14ac:dyDescent="0.35">
      <c r="B208" s="101"/>
      <c r="C208" s="120"/>
      <c r="D208" s="91"/>
      <c r="E208" s="97"/>
      <c r="F208" s="123"/>
      <c r="G208" s="123">
        <f t="shared" si="7"/>
        <v>0</v>
      </c>
      <c r="H208" s="108" t="str">
        <f t="shared" si="6"/>
        <v/>
      </c>
      <c r="I208" s="126"/>
    </row>
    <row r="209" spans="2:9" x14ac:dyDescent="0.35">
      <c r="B209" s="101"/>
      <c r="C209" s="120"/>
      <c r="D209" s="91"/>
      <c r="E209" s="97"/>
      <c r="F209" s="123"/>
      <c r="G209" s="123">
        <f t="shared" si="7"/>
        <v>0</v>
      </c>
      <c r="H209" s="108" t="str">
        <f t="shared" si="6"/>
        <v/>
      </c>
      <c r="I209" s="126"/>
    </row>
    <row r="210" spans="2:9" x14ac:dyDescent="0.35">
      <c r="B210" s="101"/>
      <c r="C210" s="120"/>
      <c r="D210" s="91"/>
      <c r="E210" s="97"/>
      <c r="F210" s="123"/>
      <c r="G210" s="123">
        <f t="shared" si="7"/>
        <v>0</v>
      </c>
      <c r="H210" s="108" t="str">
        <f t="shared" si="6"/>
        <v/>
      </c>
      <c r="I210" s="126"/>
    </row>
    <row r="211" spans="2:9" x14ac:dyDescent="0.35">
      <c r="B211" s="101"/>
      <c r="C211" s="120"/>
      <c r="D211" s="91"/>
      <c r="E211" s="97"/>
      <c r="F211" s="123"/>
      <c r="G211" s="123">
        <f t="shared" si="7"/>
        <v>0</v>
      </c>
      <c r="H211" s="108" t="str">
        <f t="shared" si="6"/>
        <v/>
      </c>
      <c r="I211" s="126"/>
    </row>
    <row r="212" spans="2:9" x14ac:dyDescent="0.35">
      <c r="B212" s="101"/>
      <c r="C212" s="120"/>
      <c r="D212" s="91"/>
      <c r="E212" s="97"/>
      <c r="F212" s="123"/>
      <c r="G212" s="123">
        <f t="shared" si="7"/>
        <v>0</v>
      </c>
      <c r="H212" s="108" t="str">
        <f t="shared" si="6"/>
        <v/>
      </c>
      <c r="I212" s="126"/>
    </row>
    <row r="213" spans="2:9" x14ac:dyDescent="0.35">
      <c r="B213" s="101"/>
      <c r="C213" s="120"/>
      <c r="D213" s="91"/>
      <c r="E213" s="97"/>
      <c r="F213" s="123"/>
      <c r="G213" s="123">
        <f t="shared" si="7"/>
        <v>0</v>
      </c>
      <c r="H213" s="108" t="str">
        <f t="shared" si="6"/>
        <v/>
      </c>
      <c r="I213" s="126"/>
    </row>
    <row r="214" spans="2:9" x14ac:dyDescent="0.35">
      <c r="B214" s="101"/>
      <c r="C214" s="120"/>
      <c r="D214" s="91"/>
      <c r="E214" s="97"/>
      <c r="F214" s="123"/>
      <c r="G214" s="123">
        <f t="shared" si="7"/>
        <v>0</v>
      </c>
      <c r="H214" s="108" t="str">
        <f t="shared" si="6"/>
        <v/>
      </c>
      <c r="I214" s="126"/>
    </row>
    <row r="215" spans="2:9" x14ac:dyDescent="0.35">
      <c r="B215" s="101"/>
      <c r="C215" s="120"/>
      <c r="D215" s="91"/>
      <c r="E215" s="97"/>
      <c r="F215" s="123"/>
      <c r="G215" s="123">
        <f t="shared" si="7"/>
        <v>0</v>
      </c>
      <c r="H215" s="108" t="str">
        <f t="shared" si="6"/>
        <v/>
      </c>
      <c r="I215" s="126"/>
    </row>
    <row r="216" spans="2:9" x14ac:dyDescent="0.35">
      <c r="B216" s="101"/>
      <c r="C216" s="120"/>
      <c r="D216" s="91"/>
      <c r="E216" s="97"/>
      <c r="F216" s="123"/>
      <c r="G216" s="123">
        <f t="shared" si="7"/>
        <v>0</v>
      </c>
      <c r="H216" s="108" t="str">
        <f t="shared" si="6"/>
        <v/>
      </c>
      <c r="I216" s="126"/>
    </row>
    <row r="217" spans="2:9" x14ac:dyDescent="0.35">
      <c r="B217" s="101"/>
      <c r="C217" s="120"/>
      <c r="D217" s="91"/>
      <c r="E217" s="97"/>
      <c r="F217" s="123"/>
      <c r="G217" s="123">
        <f t="shared" si="7"/>
        <v>0</v>
      </c>
      <c r="H217" s="108" t="str">
        <f t="shared" si="6"/>
        <v/>
      </c>
      <c r="I217" s="126"/>
    </row>
    <row r="218" spans="2:9" x14ac:dyDescent="0.35">
      <c r="B218" s="101"/>
      <c r="C218" s="120"/>
      <c r="D218" s="91"/>
      <c r="E218" s="58"/>
      <c r="F218" s="123"/>
      <c r="G218" s="123">
        <f t="shared" si="7"/>
        <v>0</v>
      </c>
      <c r="H218" s="108" t="str">
        <f t="shared" si="6"/>
        <v/>
      </c>
      <c r="I218" s="126"/>
    </row>
    <row r="219" spans="2:9" x14ac:dyDescent="0.35">
      <c r="B219" s="101"/>
      <c r="C219" s="120"/>
      <c r="D219" s="91"/>
      <c r="E219" s="58"/>
      <c r="F219" s="123"/>
      <c r="G219" s="123">
        <f t="shared" si="7"/>
        <v>0</v>
      </c>
      <c r="H219" s="108" t="str">
        <f t="shared" si="6"/>
        <v/>
      </c>
      <c r="I219" s="126"/>
    </row>
    <row r="220" spans="2:9" x14ac:dyDescent="0.35">
      <c r="B220" s="101"/>
      <c r="C220" s="120"/>
      <c r="D220" s="91"/>
      <c r="E220" s="58"/>
      <c r="F220" s="123"/>
      <c r="G220" s="123">
        <f t="shared" si="7"/>
        <v>0</v>
      </c>
      <c r="H220" s="108" t="str">
        <f t="shared" si="6"/>
        <v/>
      </c>
      <c r="I220" s="126"/>
    </row>
    <row r="221" spans="2:9" x14ac:dyDescent="0.35">
      <c r="B221" s="101"/>
      <c r="C221" s="120"/>
      <c r="D221" s="91"/>
      <c r="E221" s="58"/>
      <c r="F221" s="123"/>
      <c r="G221" s="123">
        <f t="shared" si="7"/>
        <v>0</v>
      </c>
      <c r="H221" s="108" t="str">
        <f t="shared" si="6"/>
        <v/>
      </c>
      <c r="I221" s="126"/>
    </row>
    <row r="222" spans="2:9" x14ac:dyDescent="0.35">
      <c r="B222" s="101"/>
      <c r="C222" s="120"/>
      <c r="D222" s="91"/>
      <c r="E222" s="58"/>
      <c r="F222" s="123"/>
      <c r="G222" s="123">
        <f t="shared" si="7"/>
        <v>0</v>
      </c>
      <c r="H222" s="108" t="str">
        <f t="shared" si="6"/>
        <v/>
      </c>
      <c r="I222" s="126"/>
    </row>
    <row r="223" spans="2:9" x14ac:dyDescent="0.35">
      <c r="B223" s="101"/>
      <c r="C223" s="120"/>
      <c r="D223" s="91"/>
      <c r="E223" s="58"/>
      <c r="F223" s="123"/>
      <c r="G223" s="123">
        <f t="shared" si="7"/>
        <v>0</v>
      </c>
      <c r="H223" s="108" t="str">
        <f t="shared" si="6"/>
        <v/>
      </c>
      <c r="I223" s="126"/>
    </row>
    <row r="224" spans="2:9" x14ac:dyDescent="0.35">
      <c r="B224" s="101"/>
      <c r="C224" s="120"/>
      <c r="D224" s="91"/>
      <c r="E224" s="58"/>
      <c r="F224" s="123"/>
      <c r="G224" s="123">
        <f t="shared" si="7"/>
        <v>0</v>
      </c>
      <c r="H224" s="108" t="str">
        <f t="shared" si="6"/>
        <v/>
      </c>
      <c r="I224" s="126"/>
    </row>
    <row r="225" spans="2:9" x14ac:dyDescent="0.35">
      <c r="B225" s="101"/>
      <c r="C225" s="120"/>
      <c r="D225" s="91"/>
      <c r="E225" s="58"/>
      <c r="F225" s="123"/>
      <c r="G225" s="123">
        <f t="shared" si="7"/>
        <v>0</v>
      </c>
      <c r="H225" s="108" t="str">
        <f t="shared" si="6"/>
        <v/>
      </c>
      <c r="I225" s="126"/>
    </row>
    <row r="226" spans="2:9" x14ac:dyDescent="0.35">
      <c r="B226" s="101"/>
      <c r="C226" s="120"/>
      <c r="D226" s="91"/>
      <c r="E226" s="58"/>
      <c r="F226" s="123"/>
      <c r="G226" s="123">
        <f t="shared" si="7"/>
        <v>0</v>
      </c>
      <c r="H226" s="108" t="str">
        <f t="shared" si="6"/>
        <v/>
      </c>
      <c r="I226" s="126"/>
    </row>
    <row r="227" spans="2:9" x14ac:dyDescent="0.35">
      <c r="B227" s="101"/>
      <c r="C227" s="120"/>
      <c r="D227" s="91"/>
      <c r="E227" s="58"/>
      <c r="F227" s="123"/>
      <c r="G227" s="123">
        <f t="shared" si="7"/>
        <v>0</v>
      </c>
      <c r="H227" s="108" t="str">
        <f t="shared" si="6"/>
        <v/>
      </c>
      <c r="I227" s="126"/>
    </row>
    <row r="228" spans="2:9" x14ac:dyDescent="0.35">
      <c r="B228" s="101"/>
      <c r="C228" s="120"/>
      <c r="D228" s="91"/>
      <c r="E228" s="58"/>
      <c r="F228" s="123"/>
      <c r="G228" s="123">
        <f t="shared" si="7"/>
        <v>0</v>
      </c>
      <c r="H228" s="108" t="str">
        <f t="shared" si="6"/>
        <v/>
      </c>
      <c r="I228" s="126"/>
    </row>
    <row r="229" spans="2:9" x14ac:dyDescent="0.35">
      <c r="B229" s="101"/>
      <c r="C229" s="120"/>
      <c r="D229" s="91"/>
      <c r="E229" s="58"/>
      <c r="F229" s="123"/>
      <c r="G229" s="123">
        <f t="shared" si="7"/>
        <v>0</v>
      </c>
      <c r="H229" s="108" t="str">
        <f t="shared" si="6"/>
        <v/>
      </c>
      <c r="I229" s="126"/>
    </row>
    <row r="230" spans="2:9" x14ac:dyDescent="0.35">
      <c r="B230" s="101"/>
      <c r="C230" s="120"/>
      <c r="D230" s="91"/>
      <c r="E230" s="58"/>
      <c r="F230" s="123"/>
      <c r="G230" s="123">
        <f t="shared" si="7"/>
        <v>0</v>
      </c>
      <c r="H230" s="108" t="str">
        <f t="shared" si="6"/>
        <v/>
      </c>
      <c r="I230" s="126"/>
    </row>
    <row r="231" spans="2:9" x14ac:dyDescent="0.35">
      <c r="B231" s="101"/>
      <c r="C231" s="120"/>
      <c r="D231" s="91"/>
      <c r="E231" s="58"/>
      <c r="F231" s="123"/>
      <c r="G231" s="123">
        <f t="shared" si="7"/>
        <v>0</v>
      </c>
      <c r="H231" s="108" t="str">
        <f t="shared" si="6"/>
        <v/>
      </c>
      <c r="I231" s="126"/>
    </row>
    <row r="232" spans="2:9" x14ac:dyDescent="0.35">
      <c r="B232" s="101"/>
      <c r="C232" s="120"/>
      <c r="D232" s="91"/>
      <c r="E232" s="58"/>
      <c r="F232" s="123"/>
      <c r="G232" s="123">
        <f t="shared" si="7"/>
        <v>0</v>
      </c>
      <c r="H232" s="108" t="str">
        <f t="shared" si="6"/>
        <v/>
      </c>
      <c r="I232" s="126"/>
    </row>
    <row r="233" spans="2:9" x14ac:dyDescent="0.35">
      <c r="B233" s="101"/>
      <c r="C233" s="120"/>
      <c r="D233" s="91"/>
      <c r="E233" s="58"/>
      <c r="F233" s="123"/>
      <c r="G233" s="123">
        <f t="shared" si="7"/>
        <v>0</v>
      </c>
      <c r="H233" s="108" t="str">
        <f t="shared" si="6"/>
        <v/>
      </c>
      <c r="I233" s="126"/>
    </row>
    <row r="234" spans="2:9" x14ac:dyDescent="0.35">
      <c r="B234" s="101"/>
      <c r="C234" s="120"/>
      <c r="D234" s="91"/>
      <c r="E234" s="58"/>
      <c r="F234" s="123"/>
      <c r="G234" s="123">
        <f t="shared" si="7"/>
        <v>0</v>
      </c>
      <c r="H234" s="108" t="str">
        <f t="shared" si="6"/>
        <v/>
      </c>
      <c r="I234" s="126"/>
    </row>
    <row r="235" spans="2:9" x14ac:dyDescent="0.35">
      <c r="B235" s="101"/>
      <c r="C235" s="120"/>
      <c r="D235" s="91"/>
      <c r="E235" s="58"/>
      <c r="F235" s="123"/>
      <c r="G235" s="123">
        <f t="shared" si="7"/>
        <v>0</v>
      </c>
      <c r="H235" s="108" t="str">
        <f t="shared" si="6"/>
        <v/>
      </c>
      <c r="I235" s="126"/>
    </row>
    <row r="236" spans="2:9" x14ac:dyDescent="0.35">
      <c r="B236" s="101"/>
      <c r="C236" s="120"/>
      <c r="D236" s="91"/>
      <c r="E236" s="58"/>
      <c r="F236" s="123"/>
      <c r="G236" s="123">
        <f t="shared" si="7"/>
        <v>0</v>
      </c>
      <c r="H236" s="108" t="str">
        <f t="shared" si="6"/>
        <v/>
      </c>
      <c r="I236" s="126"/>
    </row>
    <row r="237" spans="2:9" x14ac:dyDescent="0.35">
      <c r="B237" s="101"/>
      <c r="C237" s="120"/>
      <c r="D237" s="91"/>
      <c r="E237" s="58"/>
      <c r="F237" s="123"/>
      <c r="G237" s="123">
        <f t="shared" si="7"/>
        <v>0</v>
      </c>
      <c r="H237" s="108" t="str">
        <f t="shared" si="6"/>
        <v/>
      </c>
      <c r="I237" s="126"/>
    </row>
    <row r="238" spans="2:9" x14ac:dyDescent="0.35">
      <c r="B238" s="101"/>
      <c r="C238" s="120"/>
      <c r="D238" s="91"/>
      <c r="E238" s="58"/>
      <c r="F238" s="123"/>
      <c r="G238" s="123">
        <f t="shared" si="7"/>
        <v>0</v>
      </c>
      <c r="H238" s="108" t="str">
        <f t="shared" si="6"/>
        <v/>
      </c>
      <c r="I238" s="126"/>
    </row>
    <row r="239" spans="2:9" x14ac:dyDescent="0.35">
      <c r="B239" s="101"/>
      <c r="C239" s="120"/>
      <c r="D239" s="91"/>
      <c r="E239" s="58"/>
      <c r="F239" s="123"/>
      <c r="G239" s="123">
        <f t="shared" si="7"/>
        <v>0</v>
      </c>
      <c r="H239" s="108" t="str">
        <f t="shared" si="6"/>
        <v/>
      </c>
      <c r="I239" s="126"/>
    </row>
    <row r="240" spans="2:9" x14ac:dyDescent="0.35">
      <c r="B240" s="101"/>
      <c r="C240" s="120"/>
      <c r="D240" s="91"/>
      <c r="E240" s="58"/>
      <c r="F240" s="123"/>
      <c r="G240" s="123">
        <f t="shared" si="7"/>
        <v>0</v>
      </c>
      <c r="H240" s="108" t="str">
        <f t="shared" si="6"/>
        <v/>
      </c>
      <c r="I240" s="126"/>
    </row>
    <row r="241" spans="2:9" x14ac:dyDescent="0.35">
      <c r="B241" s="101"/>
      <c r="C241" s="120"/>
      <c r="D241" s="91"/>
      <c r="E241" s="58"/>
      <c r="F241" s="123"/>
      <c r="G241" s="123">
        <f t="shared" si="7"/>
        <v>0</v>
      </c>
      <c r="H241" s="108" t="str">
        <f t="shared" si="6"/>
        <v/>
      </c>
      <c r="I241" s="126"/>
    </row>
    <row r="242" spans="2:9" x14ac:dyDescent="0.35">
      <c r="B242" s="101"/>
      <c r="C242" s="120"/>
      <c r="D242" s="91"/>
      <c r="E242" s="58"/>
      <c r="F242" s="123"/>
      <c r="G242" s="123">
        <f t="shared" si="7"/>
        <v>0</v>
      </c>
      <c r="H242" s="108" t="str">
        <f t="shared" si="6"/>
        <v/>
      </c>
      <c r="I242" s="126"/>
    </row>
    <row r="243" spans="2:9" x14ac:dyDescent="0.35">
      <c r="B243" s="101"/>
      <c r="C243" s="120"/>
      <c r="D243" s="91"/>
      <c r="E243" s="58"/>
      <c r="F243" s="123"/>
      <c r="G243" s="123">
        <f t="shared" si="7"/>
        <v>0</v>
      </c>
      <c r="H243" s="108" t="str">
        <f t="shared" si="6"/>
        <v/>
      </c>
      <c r="I243" s="126"/>
    </row>
    <row r="244" spans="2:9" x14ac:dyDescent="0.35">
      <c r="B244" s="101"/>
      <c r="C244" s="120"/>
      <c r="D244" s="91"/>
      <c r="E244" s="58"/>
      <c r="F244" s="123"/>
      <c r="G244" s="123">
        <f t="shared" si="7"/>
        <v>0</v>
      </c>
      <c r="H244" s="108" t="str">
        <f t="shared" si="6"/>
        <v/>
      </c>
      <c r="I244" s="126"/>
    </row>
    <row r="245" spans="2:9" x14ac:dyDescent="0.35">
      <c r="B245" s="101"/>
      <c r="C245" s="120"/>
      <c r="D245" s="91"/>
      <c r="E245" s="58"/>
      <c r="F245" s="123"/>
      <c r="G245" s="123">
        <f t="shared" si="7"/>
        <v>0</v>
      </c>
      <c r="H245" s="108" t="str">
        <f t="shared" si="6"/>
        <v/>
      </c>
      <c r="I245" s="126"/>
    </row>
    <row r="246" spans="2:9" x14ac:dyDescent="0.35">
      <c r="B246" s="101"/>
      <c r="C246" s="120"/>
      <c r="D246" s="91"/>
      <c r="E246" s="58"/>
      <c r="F246" s="123"/>
      <c r="G246" s="123">
        <f t="shared" si="7"/>
        <v>0</v>
      </c>
      <c r="H246" s="108" t="str">
        <f t="shared" si="6"/>
        <v/>
      </c>
      <c r="I246" s="126"/>
    </row>
    <row r="247" spans="2:9" x14ac:dyDescent="0.35">
      <c r="B247" s="101"/>
      <c r="C247" s="120"/>
      <c r="D247" s="91"/>
      <c r="E247" s="58"/>
      <c r="F247" s="123"/>
      <c r="G247" s="123">
        <f t="shared" si="7"/>
        <v>0</v>
      </c>
      <c r="H247" s="108" t="str">
        <f t="shared" si="6"/>
        <v/>
      </c>
      <c r="I247" s="126"/>
    </row>
    <row r="248" spans="2:9" x14ac:dyDescent="0.35">
      <c r="B248" s="101"/>
      <c r="C248" s="120"/>
      <c r="D248" s="91"/>
      <c r="E248" s="58"/>
      <c r="F248" s="123"/>
      <c r="G248" s="123">
        <f t="shared" si="7"/>
        <v>0</v>
      </c>
      <c r="H248" s="108" t="str">
        <f t="shared" si="6"/>
        <v/>
      </c>
      <c r="I248" s="126"/>
    </row>
    <row r="249" spans="2:9" x14ac:dyDescent="0.35">
      <c r="B249" s="101"/>
      <c r="C249" s="120"/>
      <c r="D249" s="91"/>
      <c r="E249" s="58"/>
      <c r="F249" s="123"/>
      <c r="G249" s="123">
        <f t="shared" si="7"/>
        <v>0</v>
      </c>
      <c r="H249" s="108" t="str">
        <f t="shared" si="6"/>
        <v/>
      </c>
      <c r="I249" s="126"/>
    </row>
    <row r="250" spans="2:9" ht="15" thickBot="1" x14ac:dyDescent="0.4">
      <c r="B250" s="102"/>
      <c r="C250" s="121"/>
      <c r="D250" s="103"/>
      <c r="E250" s="62"/>
      <c r="F250" s="124"/>
      <c r="G250" s="124">
        <f t="shared" si="7"/>
        <v>0</v>
      </c>
      <c r="H250" s="109" t="str">
        <f t="shared" si="6"/>
        <v/>
      </c>
      <c r="I250" s="127"/>
    </row>
  </sheetData>
  <mergeCells count="9">
    <mergeCell ref="B2:I2"/>
    <mergeCell ref="B3:I3"/>
    <mergeCell ref="B4:I4"/>
    <mergeCell ref="B5:I5"/>
    <mergeCell ref="B6:B7"/>
    <mergeCell ref="C6:C7"/>
    <mergeCell ref="D6:D7"/>
    <mergeCell ref="E6:F6"/>
    <mergeCell ref="H6:I6"/>
  </mergeCells>
  <pageMargins left="0.7" right="0.7" top="0.75" bottom="0.75" header="0.3" footer="0.3"/>
  <pageSetup scale="63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tabColor rgb="FFC00000"/>
  </sheetPr>
  <dimension ref="H6:H16"/>
  <sheetViews>
    <sheetView workbookViewId="0">
      <selection activeCell="H23" sqref="H23"/>
    </sheetView>
  </sheetViews>
  <sheetFormatPr defaultRowHeight="14.5" x14ac:dyDescent="0.35"/>
  <cols>
    <col min="8" max="8" width="50.1796875" customWidth="1"/>
  </cols>
  <sheetData>
    <row r="6" spans="8:8" x14ac:dyDescent="0.35">
      <c r="H6" t="s">
        <v>23113</v>
      </c>
    </row>
    <row r="8" spans="8:8" x14ac:dyDescent="0.35">
      <c r="H8" t="s">
        <v>23126</v>
      </c>
    </row>
    <row r="10" spans="8:8" x14ac:dyDescent="0.35">
      <c r="H10" t="s">
        <v>23114</v>
      </c>
    </row>
    <row r="12" spans="8:8" s="85" customFormat="1" x14ac:dyDescent="0.35">
      <c r="H12" s="85" t="s">
        <v>23127</v>
      </c>
    </row>
    <row r="13" spans="8:8" s="85" customFormat="1" x14ac:dyDescent="0.35"/>
    <row r="14" spans="8:8" s="85" customFormat="1" x14ac:dyDescent="0.35"/>
    <row r="15" spans="8:8" x14ac:dyDescent="0.35">
      <c r="H15" t="s">
        <v>23115</v>
      </c>
    </row>
    <row r="16" spans="8:8" ht="43.5" x14ac:dyDescent="0.35">
      <c r="H16" s="164" t="s">
        <v>23116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G118"/>
  <sheetViews>
    <sheetView topLeftCell="A38" workbookViewId="0">
      <selection activeCell="A115" sqref="A115"/>
    </sheetView>
  </sheetViews>
  <sheetFormatPr defaultRowHeight="14.5" x14ac:dyDescent="0.35"/>
  <cols>
    <col min="1" max="1" width="9" bestFit="1" customWidth="1"/>
    <col min="2" max="2" width="31.26953125" bestFit="1" customWidth="1"/>
    <col min="3" max="3" width="7.81640625" bestFit="1" customWidth="1"/>
    <col min="4" max="4" width="10.81640625" bestFit="1" customWidth="1"/>
    <col min="5" max="5" width="14.1796875" bestFit="1" customWidth="1"/>
    <col min="6" max="6" width="47.54296875" bestFit="1" customWidth="1"/>
    <col min="7" max="7" width="37.54296875" bestFit="1" customWidth="1"/>
  </cols>
  <sheetData>
    <row r="1" spans="1:7" x14ac:dyDescent="0.35">
      <c r="A1" s="168" t="s">
        <v>28603</v>
      </c>
      <c r="B1" s="169" t="s">
        <v>28604</v>
      </c>
      <c r="C1" s="170" t="s">
        <v>28605</v>
      </c>
      <c r="D1" s="169" t="s">
        <v>28606</v>
      </c>
      <c r="E1" s="169" t="s">
        <v>28607</v>
      </c>
      <c r="F1" s="168" t="s">
        <v>28608</v>
      </c>
      <c r="G1" s="168" t="s">
        <v>28609</v>
      </c>
    </row>
    <row r="2" spans="1:7" x14ac:dyDescent="0.35">
      <c r="A2" s="206">
        <v>221443</v>
      </c>
      <c r="B2" s="172" t="s">
        <v>23140</v>
      </c>
      <c r="C2" s="175" t="s">
        <v>28610</v>
      </c>
      <c r="D2" s="176" t="s">
        <v>28612</v>
      </c>
      <c r="E2" s="176" t="s">
        <v>28613</v>
      </c>
      <c r="F2" s="177" t="s">
        <v>28614</v>
      </c>
      <c r="G2" s="178" t="s">
        <v>28615</v>
      </c>
    </row>
    <row r="3" spans="1:7" x14ac:dyDescent="0.35">
      <c r="A3" s="207">
        <v>221443</v>
      </c>
      <c r="B3" s="174" t="s">
        <v>23140</v>
      </c>
      <c r="C3" s="179" t="s">
        <v>28611</v>
      </c>
      <c r="D3" s="180" t="s">
        <v>3036</v>
      </c>
      <c r="E3" s="180" t="s">
        <v>28616</v>
      </c>
      <c r="F3" s="181" t="s">
        <v>28617</v>
      </c>
      <c r="G3" s="182" t="s">
        <v>28618</v>
      </c>
    </row>
    <row r="4" spans="1:7" x14ac:dyDescent="0.35">
      <c r="A4" s="208">
        <v>140445</v>
      </c>
      <c r="B4" s="184" t="s">
        <v>28619</v>
      </c>
      <c r="C4" s="175" t="s">
        <v>28610</v>
      </c>
      <c r="D4" s="176" t="s">
        <v>28620</v>
      </c>
      <c r="E4" s="176" t="s">
        <v>28621</v>
      </c>
      <c r="F4" s="177" t="s">
        <v>28622</v>
      </c>
      <c r="G4" s="178" t="s">
        <v>28623</v>
      </c>
    </row>
    <row r="5" spans="1:7" x14ac:dyDescent="0.35">
      <c r="A5" s="206">
        <v>140839</v>
      </c>
      <c r="B5" s="172" t="s">
        <v>28624</v>
      </c>
      <c r="C5" s="185" t="s">
        <v>28610</v>
      </c>
      <c r="D5" s="180" t="s">
        <v>28625</v>
      </c>
      <c r="E5" s="180" t="s">
        <v>28626</v>
      </c>
      <c r="F5" s="186" t="s">
        <v>28627</v>
      </c>
      <c r="G5" s="187" t="s">
        <v>28628</v>
      </c>
    </row>
    <row r="6" spans="1:7" x14ac:dyDescent="0.35">
      <c r="A6" s="208">
        <v>140910</v>
      </c>
      <c r="B6" s="184" t="s">
        <v>28629</v>
      </c>
      <c r="C6" s="175" t="s">
        <v>28610</v>
      </c>
      <c r="D6" s="176" t="s">
        <v>28631</v>
      </c>
      <c r="E6" s="176" t="s">
        <v>28632</v>
      </c>
      <c r="F6" s="177" t="s">
        <v>28627</v>
      </c>
      <c r="G6" s="178" t="s">
        <v>28633</v>
      </c>
    </row>
    <row r="7" spans="1:7" x14ac:dyDescent="0.35">
      <c r="A7" s="208">
        <v>140912</v>
      </c>
      <c r="B7" s="184" t="s">
        <v>28630</v>
      </c>
      <c r="C7" s="175" t="s">
        <v>28610</v>
      </c>
      <c r="D7" s="180" t="s">
        <v>28634</v>
      </c>
      <c r="E7" s="180" t="s">
        <v>28635</v>
      </c>
      <c r="F7" s="186" t="s">
        <v>28627</v>
      </c>
      <c r="G7" s="187" t="s">
        <v>28636</v>
      </c>
    </row>
    <row r="8" spans="1:7" x14ac:dyDescent="0.35">
      <c r="A8" s="208">
        <v>17002389</v>
      </c>
      <c r="B8" s="184" t="s">
        <v>17171</v>
      </c>
      <c r="C8" s="175" t="s">
        <v>28610</v>
      </c>
      <c r="D8" s="176" t="s">
        <v>28637</v>
      </c>
      <c r="E8" s="176" t="s">
        <v>28638</v>
      </c>
      <c r="F8" s="177" t="s">
        <v>28639</v>
      </c>
      <c r="G8" s="188" t="s">
        <v>28640</v>
      </c>
    </row>
    <row r="9" spans="1:7" x14ac:dyDescent="0.35">
      <c r="A9" s="206">
        <v>140913</v>
      </c>
      <c r="B9" s="172" t="s">
        <v>28641</v>
      </c>
      <c r="C9" s="175" t="s">
        <v>28610</v>
      </c>
      <c r="D9" s="180" t="s">
        <v>28643</v>
      </c>
      <c r="E9" s="180" t="s">
        <v>28644</v>
      </c>
      <c r="F9" s="186" t="s">
        <v>28645</v>
      </c>
      <c r="G9" s="187" t="s">
        <v>28646</v>
      </c>
    </row>
    <row r="10" spans="1:7" x14ac:dyDescent="0.35">
      <c r="A10" s="208">
        <v>141739</v>
      </c>
      <c r="B10" s="184" t="s">
        <v>28642</v>
      </c>
      <c r="C10" s="175" t="s">
        <v>28610</v>
      </c>
      <c r="D10" s="176" t="s">
        <v>28647</v>
      </c>
      <c r="E10" s="176" t="s">
        <v>28648</v>
      </c>
      <c r="F10" s="177" t="s">
        <v>28649</v>
      </c>
      <c r="G10" s="178" t="s">
        <v>28650</v>
      </c>
    </row>
    <row r="11" spans="1:7" x14ac:dyDescent="0.35">
      <c r="A11" s="206">
        <v>140842</v>
      </c>
      <c r="B11" s="172" t="s">
        <v>28651</v>
      </c>
      <c r="C11" s="175" t="s">
        <v>28610</v>
      </c>
      <c r="D11" s="180" t="s">
        <v>28652</v>
      </c>
      <c r="E11" s="180" t="s">
        <v>28653</v>
      </c>
      <c r="F11" s="186" t="s">
        <v>28627</v>
      </c>
      <c r="G11" s="182" t="s">
        <v>28654</v>
      </c>
    </row>
    <row r="12" spans="1:7" x14ac:dyDescent="0.35">
      <c r="A12" s="209">
        <v>141151</v>
      </c>
      <c r="B12" s="184" t="s">
        <v>28655</v>
      </c>
      <c r="C12" s="175" t="s">
        <v>28610</v>
      </c>
      <c r="D12" s="176" t="s">
        <v>28657</v>
      </c>
      <c r="E12" s="176" t="s">
        <v>28658</v>
      </c>
      <c r="F12" s="177" t="s">
        <v>28627</v>
      </c>
      <c r="G12" s="178" t="s">
        <v>28659</v>
      </c>
    </row>
    <row r="13" spans="1:7" x14ac:dyDescent="0.35">
      <c r="A13" s="206">
        <v>140895</v>
      </c>
      <c r="B13" s="172" t="s">
        <v>28656</v>
      </c>
      <c r="C13" s="185" t="s">
        <v>28610</v>
      </c>
      <c r="D13" s="180" t="s">
        <v>28660</v>
      </c>
      <c r="E13" s="180" t="s">
        <v>28661</v>
      </c>
      <c r="F13" s="186" t="s">
        <v>28622</v>
      </c>
      <c r="G13" s="182" t="s">
        <v>28662</v>
      </c>
    </row>
    <row r="14" spans="1:7" x14ac:dyDescent="0.35">
      <c r="A14" s="208">
        <v>140846</v>
      </c>
      <c r="B14" s="176" t="s">
        <v>28663</v>
      </c>
      <c r="C14" s="175" t="s">
        <v>28610</v>
      </c>
      <c r="D14" s="176" t="s">
        <v>28665</v>
      </c>
      <c r="E14" s="176" t="s">
        <v>28666</v>
      </c>
      <c r="F14" s="177" t="s">
        <v>28667</v>
      </c>
      <c r="G14" s="178" t="s">
        <v>28668</v>
      </c>
    </row>
    <row r="15" spans="1:7" x14ac:dyDescent="0.35">
      <c r="A15" s="206">
        <v>145777</v>
      </c>
      <c r="B15" s="172" t="s">
        <v>28664</v>
      </c>
      <c r="C15" s="190" t="s">
        <v>28610</v>
      </c>
      <c r="D15" s="172" t="s">
        <v>28669</v>
      </c>
      <c r="E15" s="172" t="s">
        <v>28670</v>
      </c>
      <c r="F15" s="191" t="s">
        <v>28671</v>
      </c>
      <c r="G15" s="192" t="s">
        <v>28672</v>
      </c>
    </row>
    <row r="16" spans="1:7" x14ac:dyDescent="0.35">
      <c r="A16" s="208">
        <v>141334</v>
      </c>
      <c r="B16" s="184" t="s">
        <v>28673</v>
      </c>
      <c r="C16" s="175" t="s">
        <v>28610</v>
      </c>
      <c r="D16" s="176" t="s">
        <v>28674</v>
      </c>
      <c r="E16" s="176" t="s">
        <v>28675</v>
      </c>
      <c r="F16" s="177" t="s">
        <v>28676</v>
      </c>
      <c r="G16" s="188" t="s">
        <v>28677</v>
      </c>
    </row>
    <row r="17" spans="1:7" x14ac:dyDescent="0.35">
      <c r="A17" s="173">
        <v>127700</v>
      </c>
      <c r="B17" s="174" t="s">
        <v>23260</v>
      </c>
      <c r="C17" s="193" t="s">
        <v>28610</v>
      </c>
      <c r="D17" s="91" t="s">
        <v>28678</v>
      </c>
      <c r="E17" s="91" t="s">
        <v>28679</v>
      </c>
      <c r="F17" s="181" t="s">
        <v>28680</v>
      </c>
      <c r="G17" s="187" t="s">
        <v>28681</v>
      </c>
    </row>
    <row r="18" spans="1:7" x14ac:dyDescent="0.35">
      <c r="A18" s="210">
        <v>141571</v>
      </c>
      <c r="B18" s="176" t="s">
        <v>28682</v>
      </c>
      <c r="C18" s="193" t="s">
        <v>28610</v>
      </c>
      <c r="D18" s="194" t="s">
        <v>28684</v>
      </c>
      <c r="E18" s="194" t="s">
        <v>28685</v>
      </c>
      <c r="F18" s="195" t="s">
        <v>28627</v>
      </c>
      <c r="G18" s="196" t="s">
        <v>28686</v>
      </c>
    </row>
    <row r="19" spans="1:7" x14ac:dyDescent="0.35">
      <c r="A19" s="206">
        <v>140849</v>
      </c>
      <c r="B19" s="172" t="s">
        <v>28683</v>
      </c>
      <c r="C19" s="185" t="s">
        <v>28610</v>
      </c>
      <c r="D19" s="180" t="s">
        <v>28687</v>
      </c>
      <c r="E19" s="180" t="s">
        <v>28688</v>
      </c>
      <c r="F19" s="186" t="s">
        <v>28627</v>
      </c>
      <c r="G19" s="182" t="s">
        <v>28689</v>
      </c>
    </row>
    <row r="20" spans="1:7" x14ac:dyDescent="0.35">
      <c r="A20" s="211">
        <v>140883</v>
      </c>
      <c r="B20" s="197" t="s">
        <v>28690</v>
      </c>
      <c r="C20" s="175" t="s">
        <v>28610</v>
      </c>
      <c r="D20" s="176" t="s">
        <v>28691</v>
      </c>
      <c r="E20" s="176" t="s">
        <v>28692</v>
      </c>
      <c r="F20" s="177" t="s">
        <v>28693</v>
      </c>
      <c r="G20" s="178" t="s">
        <v>28694</v>
      </c>
    </row>
    <row r="21" spans="1:7" x14ac:dyDescent="0.35">
      <c r="A21" s="206">
        <v>140444</v>
      </c>
      <c r="B21" s="172" t="s">
        <v>28695</v>
      </c>
      <c r="C21" s="175" t="s">
        <v>28610</v>
      </c>
      <c r="D21" s="180" t="s">
        <v>28696</v>
      </c>
      <c r="E21" s="180" t="s">
        <v>28697</v>
      </c>
      <c r="F21" s="186" t="s">
        <v>28698</v>
      </c>
      <c r="G21" s="198" t="s">
        <v>28699</v>
      </c>
    </row>
    <row r="22" spans="1:7" x14ac:dyDescent="0.35">
      <c r="A22" s="208">
        <v>141466</v>
      </c>
      <c r="B22" s="176" t="s">
        <v>28700</v>
      </c>
      <c r="C22" s="175" t="s">
        <v>28610</v>
      </c>
      <c r="D22" s="176" t="s">
        <v>28702</v>
      </c>
      <c r="E22" s="176" t="s">
        <v>3419</v>
      </c>
      <c r="F22" s="177" t="s">
        <v>28703</v>
      </c>
      <c r="G22" s="188" t="s">
        <v>28704</v>
      </c>
    </row>
    <row r="23" spans="1:7" x14ac:dyDescent="0.35">
      <c r="A23" s="206">
        <v>140825</v>
      </c>
      <c r="B23" s="172" t="s">
        <v>28701</v>
      </c>
      <c r="C23" s="175" t="s">
        <v>28610</v>
      </c>
      <c r="D23" s="180" t="s">
        <v>28705</v>
      </c>
      <c r="E23" s="180" t="s">
        <v>28706</v>
      </c>
      <c r="F23" s="186" t="s">
        <v>28627</v>
      </c>
      <c r="G23" s="187" t="s">
        <v>28707</v>
      </c>
    </row>
    <row r="24" spans="1:7" x14ac:dyDescent="0.35">
      <c r="A24" s="209">
        <v>141517</v>
      </c>
      <c r="B24" s="184" t="s">
        <v>28708</v>
      </c>
      <c r="C24" s="175" t="s">
        <v>28610</v>
      </c>
      <c r="D24" s="176" t="s">
        <v>28709</v>
      </c>
      <c r="E24" s="176" t="s">
        <v>12527</v>
      </c>
      <c r="F24" s="177" t="s">
        <v>28676</v>
      </c>
      <c r="G24" s="188" t="s">
        <v>28710</v>
      </c>
    </row>
    <row r="25" spans="1:7" x14ac:dyDescent="0.35">
      <c r="A25" s="206">
        <v>140575</v>
      </c>
      <c r="B25" s="172" t="s">
        <v>28711</v>
      </c>
      <c r="C25" s="185" t="s">
        <v>28610</v>
      </c>
      <c r="D25" s="180" t="s">
        <v>28712</v>
      </c>
      <c r="E25" s="180" t="s">
        <v>28713</v>
      </c>
      <c r="F25" s="186" t="s">
        <v>28627</v>
      </c>
      <c r="G25" s="182" t="s">
        <v>28714</v>
      </c>
    </row>
    <row r="26" spans="1:7" x14ac:dyDescent="0.35">
      <c r="A26" s="209">
        <v>141279</v>
      </c>
      <c r="B26" s="184" t="s">
        <v>28715</v>
      </c>
      <c r="C26" s="175" t="s">
        <v>28610</v>
      </c>
      <c r="D26" s="176" t="s">
        <v>28716</v>
      </c>
      <c r="E26" s="176" t="s">
        <v>28717</v>
      </c>
      <c r="F26" s="177" t="s">
        <v>28718</v>
      </c>
      <c r="G26" s="196" t="s">
        <v>28719</v>
      </c>
    </row>
    <row r="27" spans="1:7" x14ac:dyDescent="0.35">
      <c r="A27" s="206">
        <v>140921</v>
      </c>
      <c r="B27" s="172" t="s">
        <v>28720</v>
      </c>
      <c r="C27" s="185" t="s">
        <v>28610</v>
      </c>
      <c r="D27" s="180" t="s">
        <v>3087</v>
      </c>
      <c r="E27" s="180" t="s">
        <v>28721</v>
      </c>
      <c r="F27" s="186" t="s">
        <v>28627</v>
      </c>
      <c r="G27" s="199" t="s">
        <v>28722</v>
      </c>
    </row>
    <row r="28" spans="1:7" x14ac:dyDescent="0.35">
      <c r="A28" s="211">
        <v>141329</v>
      </c>
      <c r="B28" s="197" t="s">
        <v>28723</v>
      </c>
      <c r="C28" s="175" t="s">
        <v>28610</v>
      </c>
      <c r="D28" s="176" t="s">
        <v>28724</v>
      </c>
      <c r="E28" s="176" t="s">
        <v>27678</v>
      </c>
      <c r="F28" s="177" t="s">
        <v>28725</v>
      </c>
      <c r="G28" s="188" t="s">
        <v>28726</v>
      </c>
    </row>
    <row r="29" spans="1:7" x14ac:dyDescent="0.35">
      <c r="A29" s="206">
        <v>141332</v>
      </c>
      <c r="B29" s="172" t="s">
        <v>28727</v>
      </c>
      <c r="C29" s="175" t="s">
        <v>28610</v>
      </c>
      <c r="D29" s="180" t="s">
        <v>2014</v>
      </c>
      <c r="E29" s="180" t="s">
        <v>28728</v>
      </c>
      <c r="F29" s="186" t="s">
        <v>28729</v>
      </c>
      <c r="G29" s="182" t="s">
        <v>28730</v>
      </c>
    </row>
    <row r="30" spans="1:7" x14ac:dyDescent="0.35">
      <c r="A30" s="211">
        <v>140906</v>
      </c>
      <c r="B30" s="197" t="s">
        <v>28731</v>
      </c>
      <c r="C30" s="175" t="s">
        <v>28610</v>
      </c>
      <c r="D30" s="176" t="s">
        <v>28732</v>
      </c>
      <c r="E30" s="176" t="s">
        <v>28733</v>
      </c>
      <c r="F30" s="177" t="s">
        <v>28627</v>
      </c>
      <c r="G30" s="188" t="s">
        <v>28734</v>
      </c>
    </row>
    <row r="31" spans="1:7" x14ac:dyDescent="0.35">
      <c r="A31" s="206">
        <v>141557</v>
      </c>
      <c r="B31" s="172" t="s">
        <v>28735</v>
      </c>
      <c r="C31" s="175" t="s">
        <v>28610</v>
      </c>
      <c r="D31" s="180" t="s">
        <v>28736</v>
      </c>
      <c r="E31" s="180" t="s">
        <v>28737</v>
      </c>
      <c r="F31" s="186" t="s">
        <v>28627</v>
      </c>
      <c r="G31" s="187" t="s">
        <v>28738</v>
      </c>
    </row>
    <row r="32" spans="1:7" x14ac:dyDescent="0.35">
      <c r="A32" s="206">
        <v>140922</v>
      </c>
      <c r="B32" s="172" t="s">
        <v>28739</v>
      </c>
      <c r="C32" s="175" t="s">
        <v>28610</v>
      </c>
      <c r="D32" s="176" t="s">
        <v>28740</v>
      </c>
      <c r="E32" s="176" t="s">
        <v>28706</v>
      </c>
      <c r="F32" s="177" t="s">
        <v>28639</v>
      </c>
      <c r="G32" s="188" t="s">
        <v>28741</v>
      </c>
    </row>
    <row r="33" spans="1:7" x14ac:dyDescent="0.35">
      <c r="A33" s="209">
        <v>140903</v>
      </c>
      <c r="B33" s="184" t="s">
        <v>28742</v>
      </c>
      <c r="C33" s="175" t="s">
        <v>28610</v>
      </c>
      <c r="D33" s="180" t="s">
        <v>28743</v>
      </c>
      <c r="E33" s="180" t="s">
        <v>28744</v>
      </c>
      <c r="F33" s="186" t="s">
        <v>28627</v>
      </c>
      <c r="G33" s="200" t="s">
        <v>28745</v>
      </c>
    </row>
    <row r="34" spans="1:7" x14ac:dyDescent="0.35">
      <c r="A34" s="206">
        <v>16073417</v>
      </c>
      <c r="B34" s="172" t="s">
        <v>28746</v>
      </c>
      <c r="C34" s="175" t="s">
        <v>28610</v>
      </c>
      <c r="D34" s="176" t="s">
        <v>28747</v>
      </c>
      <c r="E34" s="176" t="s">
        <v>28748</v>
      </c>
      <c r="F34" s="177" t="s">
        <v>28749</v>
      </c>
      <c r="G34" s="188" t="s">
        <v>28750</v>
      </c>
    </row>
    <row r="35" spans="1:7" x14ac:dyDescent="0.35">
      <c r="A35" s="206">
        <v>141508</v>
      </c>
      <c r="B35" s="172" t="s">
        <v>28751</v>
      </c>
      <c r="C35" s="175" t="s">
        <v>28610</v>
      </c>
      <c r="D35" s="180" t="s">
        <v>28753</v>
      </c>
      <c r="E35" s="180" t="s">
        <v>28754</v>
      </c>
      <c r="F35" s="186" t="s">
        <v>28755</v>
      </c>
      <c r="G35" s="182" t="s">
        <v>28756</v>
      </c>
    </row>
    <row r="36" spans="1:7" x14ac:dyDescent="0.35">
      <c r="A36" s="209">
        <v>140503</v>
      </c>
      <c r="B36" s="184" t="s">
        <v>28752</v>
      </c>
      <c r="C36" s="175" t="s">
        <v>28610</v>
      </c>
      <c r="D36" s="176" t="s">
        <v>24994</v>
      </c>
      <c r="E36" s="176" t="s">
        <v>28757</v>
      </c>
      <c r="F36" s="177" t="s">
        <v>28758</v>
      </c>
      <c r="G36" s="188" t="s">
        <v>28759</v>
      </c>
    </row>
    <row r="37" spans="1:7" x14ac:dyDescent="0.35">
      <c r="A37" s="206">
        <v>141982</v>
      </c>
      <c r="B37" s="172" t="s">
        <v>28760</v>
      </c>
      <c r="C37" s="175" t="s">
        <v>28610</v>
      </c>
      <c r="D37" s="180" t="s">
        <v>28761</v>
      </c>
      <c r="E37" s="180" t="s">
        <v>28762</v>
      </c>
      <c r="F37" s="186" t="s">
        <v>28725</v>
      </c>
      <c r="G37" s="187" t="s">
        <v>28763</v>
      </c>
    </row>
    <row r="38" spans="1:7" x14ac:dyDescent="0.35">
      <c r="A38" s="209">
        <v>140504</v>
      </c>
      <c r="B38" s="184" t="s">
        <v>28764</v>
      </c>
      <c r="C38" s="175" t="s">
        <v>28610</v>
      </c>
      <c r="D38" s="176" t="s">
        <v>28765</v>
      </c>
      <c r="E38" s="176" t="s">
        <v>5285</v>
      </c>
      <c r="F38" s="177" t="s">
        <v>28766</v>
      </c>
      <c r="G38" s="188" t="s">
        <v>28767</v>
      </c>
    </row>
    <row r="39" spans="1:7" x14ac:dyDescent="0.35">
      <c r="A39" s="206">
        <v>140926</v>
      </c>
      <c r="B39" s="172" t="s">
        <v>28768</v>
      </c>
      <c r="C39" s="175" t="s">
        <v>28610</v>
      </c>
      <c r="D39" s="180" t="s">
        <v>28643</v>
      </c>
      <c r="E39" s="180" t="s">
        <v>5854</v>
      </c>
      <c r="F39" s="186" t="s">
        <v>28769</v>
      </c>
      <c r="G39" s="187" t="s">
        <v>28770</v>
      </c>
    </row>
    <row r="40" spans="1:7" x14ac:dyDescent="0.35">
      <c r="A40" s="209">
        <v>140461</v>
      </c>
      <c r="B40" s="184" t="s">
        <v>28771</v>
      </c>
      <c r="C40" s="175" t="s">
        <v>28610</v>
      </c>
      <c r="D40" s="176" t="s">
        <v>28772</v>
      </c>
      <c r="E40" s="176" t="s">
        <v>28773</v>
      </c>
      <c r="F40" s="177" t="s">
        <v>28725</v>
      </c>
      <c r="G40" s="178" t="s">
        <v>28774</v>
      </c>
    </row>
    <row r="41" spans="1:7" x14ac:dyDescent="0.35">
      <c r="A41" s="209">
        <v>232011</v>
      </c>
      <c r="B41" s="184" t="s">
        <v>23225</v>
      </c>
      <c r="C41" s="185" t="s">
        <v>28610</v>
      </c>
      <c r="D41" s="180" t="s">
        <v>28775</v>
      </c>
      <c r="E41" s="180" t="s">
        <v>28776</v>
      </c>
      <c r="F41" s="186" t="s">
        <v>28777</v>
      </c>
      <c r="G41" s="182" t="s">
        <v>28778</v>
      </c>
    </row>
    <row r="42" spans="1:7" x14ac:dyDescent="0.35">
      <c r="A42" s="206">
        <v>140857</v>
      </c>
      <c r="B42" s="172" t="s">
        <v>28779</v>
      </c>
      <c r="C42" s="175" t="s">
        <v>28610</v>
      </c>
      <c r="D42" s="176" t="s">
        <v>28780</v>
      </c>
      <c r="E42" s="176" t="s">
        <v>9674</v>
      </c>
      <c r="F42" s="177" t="s">
        <v>28627</v>
      </c>
      <c r="G42" s="196" t="s">
        <v>28781</v>
      </c>
    </row>
    <row r="43" spans="1:7" x14ac:dyDescent="0.35">
      <c r="A43" s="209">
        <v>140464</v>
      </c>
      <c r="B43" s="184" t="s">
        <v>28782</v>
      </c>
      <c r="C43" s="185" t="s">
        <v>28610</v>
      </c>
      <c r="D43" s="180" t="s">
        <v>28678</v>
      </c>
      <c r="E43" s="180" t="s">
        <v>28783</v>
      </c>
      <c r="F43" s="186" t="s">
        <v>28725</v>
      </c>
      <c r="G43" s="187" t="s">
        <v>28784</v>
      </c>
    </row>
    <row r="44" spans="1:7" x14ac:dyDescent="0.35">
      <c r="A44" s="206">
        <v>140859</v>
      </c>
      <c r="B44" s="172" t="s">
        <v>28785</v>
      </c>
      <c r="C44" s="175" t="s">
        <v>28610</v>
      </c>
      <c r="D44" s="176" t="s">
        <v>28786</v>
      </c>
      <c r="E44" s="176" t="s">
        <v>28787</v>
      </c>
      <c r="F44" s="177" t="s">
        <v>28788</v>
      </c>
      <c r="G44" s="188" t="s">
        <v>28789</v>
      </c>
    </row>
    <row r="45" spans="1:7" x14ac:dyDescent="0.35">
      <c r="A45" s="209">
        <v>140860</v>
      </c>
      <c r="B45" s="184" t="s">
        <v>28790</v>
      </c>
      <c r="C45" s="175" t="s">
        <v>28610</v>
      </c>
      <c r="D45" s="180" t="s">
        <v>22172</v>
      </c>
      <c r="E45" s="180" t="s">
        <v>28791</v>
      </c>
      <c r="F45" s="186" t="s">
        <v>28725</v>
      </c>
      <c r="G45" s="187" t="s">
        <v>28792</v>
      </c>
    </row>
    <row r="46" spans="1:7" x14ac:dyDescent="0.35">
      <c r="A46" s="206">
        <v>141649</v>
      </c>
      <c r="B46" s="172" t="s">
        <v>28793</v>
      </c>
      <c r="C46" s="175" t="s">
        <v>28610</v>
      </c>
      <c r="D46" s="176" t="s">
        <v>28794</v>
      </c>
      <c r="E46" s="176" t="s">
        <v>28795</v>
      </c>
      <c r="F46" s="177" t="s">
        <v>28796</v>
      </c>
      <c r="G46" s="178" t="s">
        <v>28797</v>
      </c>
    </row>
    <row r="47" spans="1:7" x14ac:dyDescent="0.35">
      <c r="A47" s="208">
        <v>141710</v>
      </c>
      <c r="B47" s="184" t="s">
        <v>28798</v>
      </c>
      <c r="C47" s="175" t="s">
        <v>28610</v>
      </c>
      <c r="D47" s="180" t="s">
        <v>28801</v>
      </c>
      <c r="E47" s="180" t="s">
        <v>28802</v>
      </c>
      <c r="F47" s="186" t="s">
        <v>28627</v>
      </c>
      <c r="G47" s="182" t="s">
        <v>28803</v>
      </c>
    </row>
    <row r="48" spans="1:7" x14ac:dyDescent="0.35">
      <c r="A48" s="206">
        <v>140597</v>
      </c>
      <c r="B48" s="172" t="s">
        <v>28799</v>
      </c>
      <c r="C48" s="175" t="s">
        <v>28610</v>
      </c>
      <c r="D48" s="176" t="s">
        <v>28804</v>
      </c>
      <c r="E48" s="176" t="s">
        <v>28805</v>
      </c>
      <c r="F48" s="177" t="s">
        <v>28806</v>
      </c>
      <c r="G48" s="188" t="s">
        <v>28807</v>
      </c>
    </row>
    <row r="49" spans="1:7" x14ac:dyDescent="0.35">
      <c r="A49" s="189">
        <v>140845</v>
      </c>
      <c r="B49" s="184" t="s">
        <v>28800</v>
      </c>
      <c r="C49" s="175" t="s">
        <v>28610</v>
      </c>
      <c r="D49" s="180" t="s">
        <v>12430</v>
      </c>
      <c r="E49" s="180" t="s">
        <v>9053</v>
      </c>
      <c r="F49" s="186" t="s">
        <v>28808</v>
      </c>
      <c r="G49" s="187" t="s">
        <v>28809</v>
      </c>
    </row>
    <row r="50" spans="1:7" x14ac:dyDescent="0.35">
      <c r="A50" s="206">
        <v>141285</v>
      </c>
      <c r="B50" s="172" t="s">
        <v>28810</v>
      </c>
      <c r="C50" s="175" t="s">
        <v>28610</v>
      </c>
      <c r="D50" s="176" t="s">
        <v>28812</v>
      </c>
      <c r="E50" s="176" t="s">
        <v>28813</v>
      </c>
      <c r="F50" s="177" t="s">
        <v>28725</v>
      </c>
      <c r="G50" s="188" t="s">
        <v>28814</v>
      </c>
    </row>
    <row r="51" spans="1:7" x14ac:dyDescent="0.35">
      <c r="A51" s="208">
        <v>145196</v>
      </c>
      <c r="B51" s="184" t="s">
        <v>28811</v>
      </c>
      <c r="C51" s="185" t="s">
        <v>28610</v>
      </c>
      <c r="D51" s="180" t="s">
        <v>28815</v>
      </c>
      <c r="E51" s="180" t="s">
        <v>28816</v>
      </c>
      <c r="F51" s="186" t="s">
        <v>28725</v>
      </c>
      <c r="G51" s="187" t="s">
        <v>28817</v>
      </c>
    </row>
    <row r="52" spans="1:7" x14ac:dyDescent="0.35">
      <c r="A52" s="206">
        <v>140646</v>
      </c>
      <c r="B52" s="172" t="s">
        <v>28818</v>
      </c>
      <c r="C52" s="175" t="s">
        <v>28610</v>
      </c>
      <c r="D52" s="176" t="s">
        <v>12862</v>
      </c>
      <c r="E52" s="176" t="s">
        <v>28819</v>
      </c>
      <c r="F52" s="177" t="s">
        <v>28627</v>
      </c>
      <c r="G52" s="178" t="s">
        <v>28820</v>
      </c>
    </row>
    <row r="53" spans="1:7" x14ac:dyDescent="0.35">
      <c r="A53" s="209">
        <v>213050</v>
      </c>
      <c r="B53" s="184" t="s">
        <v>23214</v>
      </c>
      <c r="C53" s="175" t="s">
        <v>28610</v>
      </c>
      <c r="D53" s="180" t="s">
        <v>28821</v>
      </c>
      <c r="E53" s="180" t="s">
        <v>28822</v>
      </c>
      <c r="F53" s="186" t="s">
        <v>28823</v>
      </c>
      <c r="G53" s="201" t="s">
        <v>28824</v>
      </c>
    </row>
    <row r="54" spans="1:7" x14ac:dyDescent="0.35">
      <c r="A54" s="206">
        <v>140604</v>
      </c>
      <c r="B54" s="172" t="s">
        <v>28825</v>
      </c>
      <c r="C54" s="175" t="s">
        <v>28610</v>
      </c>
      <c r="D54" s="176" t="s">
        <v>13803</v>
      </c>
      <c r="E54" s="176" t="s">
        <v>28828</v>
      </c>
      <c r="F54" s="177" t="s">
        <v>28627</v>
      </c>
      <c r="G54" s="178" t="s">
        <v>28829</v>
      </c>
    </row>
    <row r="55" spans="1:7" x14ac:dyDescent="0.35">
      <c r="A55" s="208">
        <v>140785</v>
      </c>
      <c r="B55" s="184" t="s">
        <v>28826</v>
      </c>
      <c r="C55" s="185" t="s">
        <v>28610</v>
      </c>
      <c r="D55" s="180" t="s">
        <v>28830</v>
      </c>
      <c r="E55" s="180" t="s">
        <v>2797</v>
      </c>
      <c r="F55" s="186" t="s">
        <v>28831</v>
      </c>
      <c r="G55" s="187" t="s">
        <v>28832</v>
      </c>
    </row>
    <row r="56" spans="1:7" x14ac:dyDescent="0.35">
      <c r="A56" s="208">
        <v>17003241</v>
      </c>
      <c r="B56" s="172" t="s">
        <v>28827</v>
      </c>
      <c r="C56" s="175" t="s">
        <v>28610</v>
      </c>
      <c r="D56" s="176" t="s">
        <v>28833</v>
      </c>
      <c r="E56" s="176" t="s">
        <v>28834</v>
      </c>
      <c r="F56" s="177" t="s">
        <v>28627</v>
      </c>
      <c r="G56" s="178" t="s">
        <v>28835</v>
      </c>
    </row>
    <row r="57" spans="1:7" x14ac:dyDescent="0.35">
      <c r="A57" s="208">
        <v>140448</v>
      </c>
      <c r="B57" s="184" t="s">
        <v>28836</v>
      </c>
      <c r="C57" s="185" t="s">
        <v>28610</v>
      </c>
      <c r="D57" s="180" t="s">
        <v>28837</v>
      </c>
      <c r="E57" s="180" t="s">
        <v>28838</v>
      </c>
      <c r="F57" s="186" t="s">
        <v>28725</v>
      </c>
      <c r="G57" s="182" t="s">
        <v>28839</v>
      </c>
    </row>
    <row r="58" spans="1:7" x14ac:dyDescent="0.35">
      <c r="A58" s="206">
        <v>140863</v>
      </c>
      <c r="B58" s="172" t="s">
        <v>28840</v>
      </c>
      <c r="C58" s="175" t="s">
        <v>28610</v>
      </c>
      <c r="D58" s="176" t="s">
        <v>28716</v>
      </c>
      <c r="E58" s="176" t="s">
        <v>9674</v>
      </c>
      <c r="F58" s="177" t="s">
        <v>28627</v>
      </c>
      <c r="G58" s="188" t="s">
        <v>28842</v>
      </c>
    </row>
    <row r="59" spans="1:7" x14ac:dyDescent="0.35">
      <c r="A59" s="209">
        <v>141063</v>
      </c>
      <c r="B59" s="184" t="s">
        <v>28841</v>
      </c>
      <c r="C59" s="185" t="s">
        <v>28610</v>
      </c>
      <c r="D59" s="180" t="s">
        <v>28843</v>
      </c>
      <c r="E59" s="180" t="s">
        <v>28844</v>
      </c>
      <c r="F59" s="186" t="s">
        <v>28627</v>
      </c>
      <c r="G59" s="187" t="s">
        <v>28845</v>
      </c>
    </row>
    <row r="60" spans="1:7" x14ac:dyDescent="0.35">
      <c r="A60" s="206">
        <v>140510</v>
      </c>
      <c r="B60" s="172" t="s">
        <v>28846</v>
      </c>
      <c r="C60" s="175" t="s">
        <v>28610</v>
      </c>
      <c r="D60" s="176" t="s">
        <v>28821</v>
      </c>
      <c r="E60" s="176" t="s">
        <v>28847</v>
      </c>
      <c r="F60" s="177" t="s">
        <v>28627</v>
      </c>
      <c r="G60" s="188" t="s">
        <v>28848</v>
      </c>
    </row>
    <row r="61" spans="1:7" x14ac:dyDescent="0.35">
      <c r="A61" s="206">
        <v>140932</v>
      </c>
      <c r="B61" s="172" t="s">
        <v>28849</v>
      </c>
      <c r="C61" s="185" t="s">
        <v>28610</v>
      </c>
      <c r="D61" s="180" t="s">
        <v>28761</v>
      </c>
      <c r="E61" s="180" t="s">
        <v>28850</v>
      </c>
      <c r="F61" s="186" t="s">
        <v>28622</v>
      </c>
      <c r="G61" s="182" t="s">
        <v>28851</v>
      </c>
    </row>
    <row r="62" spans="1:7" x14ac:dyDescent="0.35">
      <c r="A62" s="206">
        <v>140932</v>
      </c>
      <c r="B62" s="172" t="s">
        <v>28849</v>
      </c>
      <c r="C62" s="175" t="s">
        <v>28610</v>
      </c>
      <c r="D62" s="176" t="s">
        <v>28772</v>
      </c>
      <c r="E62" s="176" t="s">
        <v>28852</v>
      </c>
      <c r="F62" s="177" t="s">
        <v>28725</v>
      </c>
      <c r="G62" s="188"/>
    </row>
    <row r="63" spans="1:7" x14ac:dyDescent="0.35">
      <c r="A63" s="173">
        <v>140932</v>
      </c>
      <c r="B63" s="174" t="s">
        <v>28849</v>
      </c>
      <c r="C63" s="193" t="s">
        <v>28610</v>
      </c>
      <c r="D63" s="91" t="s">
        <v>28853</v>
      </c>
      <c r="E63" s="91" t="s">
        <v>28854</v>
      </c>
      <c r="F63" s="181" t="s">
        <v>28855</v>
      </c>
      <c r="G63" s="182"/>
    </row>
    <row r="64" spans="1:7" x14ac:dyDescent="0.35">
      <c r="A64" s="208">
        <v>140512</v>
      </c>
      <c r="B64" s="176" t="s">
        <v>28856</v>
      </c>
      <c r="C64" s="175" t="s">
        <v>28610</v>
      </c>
      <c r="D64" s="176" t="s">
        <v>28858</v>
      </c>
      <c r="E64" s="176" t="s">
        <v>5678</v>
      </c>
      <c r="F64" s="177" t="s">
        <v>28627</v>
      </c>
      <c r="G64" s="188" t="s">
        <v>28859</v>
      </c>
    </row>
    <row r="65" spans="1:7" x14ac:dyDescent="0.35">
      <c r="A65" s="183">
        <v>140512</v>
      </c>
      <c r="B65" s="180" t="s">
        <v>28856</v>
      </c>
      <c r="C65" s="175" t="s">
        <v>28611</v>
      </c>
      <c r="D65" s="180" t="s">
        <v>28860</v>
      </c>
      <c r="E65" s="180" t="s">
        <v>28861</v>
      </c>
      <c r="F65" s="186" t="s">
        <v>28862</v>
      </c>
      <c r="G65" s="187" t="s">
        <v>28863</v>
      </c>
    </row>
    <row r="66" spans="1:7" x14ac:dyDescent="0.35">
      <c r="A66" s="206">
        <v>140866</v>
      </c>
      <c r="B66" s="172" t="s">
        <v>28857</v>
      </c>
      <c r="C66" s="175" t="s">
        <v>28610</v>
      </c>
      <c r="D66" s="176" t="s">
        <v>28864</v>
      </c>
      <c r="E66" s="176" t="s">
        <v>28865</v>
      </c>
      <c r="F66" s="177" t="s">
        <v>28627</v>
      </c>
      <c r="G66" s="188" t="s">
        <v>28866</v>
      </c>
    </row>
    <row r="67" spans="1:7" x14ac:dyDescent="0.35">
      <c r="A67" s="211">
        <v>142070</v>
      </c>
      <c r="B67" s="197" t="s">
        <v>28867</v>
      </c>
      <c r="C67" s="185" t="s">
        <v>28610</v>
      </c>
      <c r="D67" s="180" t="s">
        <v>28868</v>
      </c>
      <c r="E67" s="180" t="s">
        <v>28869</v>
      </c>
      <c r="F67" s="186" t="s">
        <v>28725</v>
      </c>
      <c r="G67" s="187" t="s">
        <v>28870</v>
      </c>
    </row>
    <row r="68" spans="1:7" x14ac:dyDescent="0.35">
      <c r="A68" s="206">
        <v>140467</v>
      </c>
      <c r="B68" s="172" t="s">
        <v>28871</v>
      </c>
      <c r="C68" s="175" t="s">
        <v>28610</v>
      </c>
      <c r="D68" s="176" t="s">
        <v>28872</v>
      </c>
      <c r="E68" s="176" t="s">
        <v>28873</v>
      </c>
      <c r="F68" s="177" t="s">
        <v>28627</v>
      </c>
      <c r="G68" s="188" t="s">
        <v>28874</v>
      </c>
    </row>
    <row r="69" spans="1:7" x14ac:dyDescent="0.35">
      <c r="A69" s="211">
        <v>141515</v>
      </c>
      <c r="B69" s="197" t="s">
        <v>28875</v>
      </c>
      <c r="C69" s="185" t="s">
        <v>28610</v>
      </c>
      <c r="D69" s="180" t="s">
        <v>28876</v>
      </c>
      <c r="E69" s="180" t="s">
        <v>28877</v>
      </c>
      <c r="F69" s="186" t="s">
        <v>28878</v>
      </c>
      <c r="G69" s="187" t="s">
        <v>28879</v>
      </c>
    </row>
    <row r="70" spans="1:7" x14ac:dyDescent="0.35">
      <c r="A70" s="206">
        <v>140899</v>
      </c>
      <c r="B70" s="172" t="s">
        <v>28880</v>
      </c>
      <c r="C70" s="175" t="s">
        <v>28610</v>
      </c>
      <c r="D70" s="176" t="s">
        <v>28881</v>
      </c>
      <c r="E70" s="176" t="s">
        <v>28882</v>
      </c>
      <c r="F70" s="177" t="s">
        <v>28627</v>
      </c>
      <c r="G70" s="188" t="s">
        <v>28883</v>
      </c>
    </row>
    <row r="71" spans="1:7" x14ac:dyDescent="0.35">
      <c r="A71" s="212">
        <v>16071424</v>
      </c>
      <c r="B71" s="202" t="s">
        <v>28884</v>
      </c>
      <c r="C71" s="185" t="s">
        <v>28610</v>
      </c>
      <c r="D71" s="180" t="s">
        <v>28885</v>
      </c>
      <c r="E71" s="180" t="s">
        <v>28886</v>
      </c>
      <c r="F71" s="186" t="s">
        <v>28887</v>
      </c>
      <c r="G71" s="187" t="s">
        <v>28888</v>
      </c>
    </row>
    <row r="72" spans="1:7" x14ac:dyDescent="0.35">
      <c r="A72" s="208">
        <v>140772</v>
      </c>
      <c r="B72" s="176" t="s">
        <v>28889</v>
      </c>
      <c r="C72" s="175" t="s">
        <v>28610</v>
      </c>
      <c r="D72" s="176" t="s">
        <v>28891</v>
      </c>
      <c r="E72" s="176" t="s">
        <v>28892</v>
      </c>
      <c r="F72" s="177" t="s">
        <v>28627</v>
      </c>
      <c r="G72" s="203" t="s">
        <v>28893</v>
      </c>
    </row>
    <row r="73" spans="1:7" x14ac:dyDescent="0.35">
      <c r="A73" s="206">
        <v>140469</v>
      </c>
      <c r="B73" s="172" t="s">
        <v>28890</v>
      </c>
      <c r="C73" s="185" t="s">
        <v>28610</v>
      </c>
      <c r="D73" s="180" t="s">
        <v>28678</v>
      </c>
      <c r="E73" s="180" t="s">
        <v>28894</v>
      </c>
      <c r="F73" s="186" t="s">
        <v>28895</v>
      </c>
      <c r="G73" s="187" t="s">
        <v>28896</v>
      </c>
    </row>
    <row r="74" spans="1:7" x14ac:dyDescent="0.35">
      <c r="A74" s="209">
        <v>140635</v>
      </c>
      <c r="B74" s="184" t="s">
        <v>28897</v>
      </c>
      <c r="C74" s="175" t="s">
        <v>28610</v>
      </c>
      <c r="D74" s="176" t="s">
        <v>28898</v>
      </c>
      <c r="E74" s="176" t="s">
        <v>5678</v>
      </c>
      <c r="F74" s="177" t="s">
        <v>28627</v>
      </c>
      <c r="G74" s="178" t="s">
        <v>28899</v>
      </c>
    </row>
    <row r="75" spans="1:7" x14ac:dyDescent="0.35">
      <c r="A75" s="206">
        <v>141718</v>
      </c>
      <c r="B75" s="172" t="s">
        <v>28900</v>
      </c>
      <c r="C75" s="185" t="s">
        <v>28610</v>
      </c>
      <c r="D75" s="180" t="s">
        <v>28902</v>
      </c>
      <c r="E75" s="180" t="s">
        <v>28903</v>
      </c>
      <c r="F75" s="186" t="s">
        <v>28627</v>
      </c>
      <c r="G75" s="182" t="s">
        <v>28904</v>
      </c>
    </row>
    <row r="76" spans="1:7" x14ac:dyDescent="0.35">
      <c r="A76" s="209">
        <v>141719</v>
      </c>
      <c r="B76" s="184" t="s">
        <v>28901</v>
      </c>
      <c r="C76" s="175" t="s">
        <v>28610</v>
      </c>
      <c r="D76" s="176" t="s">
        <v>28905</v>
      </c>
      <c r="E76" s="176" t="s">
        <v>28906</v>
      </c>
      <c r="F76" s="177" t="s">
        <v>28622</v>
      </c>
      <c r="G76" s="188" t="s">
        <v>28907</v>
      </c>
    </row>
    <row r="77" spans="1:7" x14ac:dyDescent="0.35">
      <c r="A77" s="206">
        <v>141658</v>
      </c>
      <c r="B77" s="172" t="s">
        <v>28908</v>
      </c>
      <c r="C77" s="185" t="s">
        <v>28610</v>
      </c>
      <c r="D77" s="180" t="s">
        <v>28909</v>
      </c>
      <c r="E77" s="180" t="s">
        <v>28822</v>
      </c>
      <c r="F77" s="186" t="s">
        <v>28755</v>
      </c>
      <c r="G77" s="187" t="s">
        <v>28910</v>
      </c>
    </row>
    <row r="78" spans="1:7" x14ac:dyDescent="0.35">
      <c r="A78" s="209">
        <v>140516</v>
      </c>
      <c r="B78" s="184" t="s">
        <v>28911</v>
      </c>
      <c r="C78" s="175" t="s">
        <v>28610</v>
      </c>
      <c r="D78" s="176" t="s">
        <v>28912</v>
      </c>
      <c r="E78" s="176" t="s">
        <v>28913</v>
      </c>
      <c r="F78" s="177" t="s">
        <v>28627</v>
      </c>
      <c r="G78" s="178" t="s">
        <v>28914</v>
      </c>
    </row>
    <row r="79" spans="1:7" x14ac:dyDescent="0.35">
      <c r="A79" s="171">
        <v>140867</v>
      </c>
      <c r="B79" s="172" t="s">
        <v>28915</v>
      </c>
      <c r="C79" s="175" t="s">
        <v>28916</v>
      </c>
      <c r="D79" s="180" t="s">
        <v>28917</v>
      </c>
      <c r="E79" s="180" t="s">
        <v>28918</v>
      </c>
      <c r="F79" s="186" t="s">
        <v>28725</v>
      </c>
      <c r="G79" s="187" t="s">
        <v>28919</v>
      </c>
    </row>
    <row r="80" spans="1:7" x14ac:dyDescent="0.35">
      <c r="A80" s="211">
        <v>140869</v>
      </c>
      <c r="B80" s="197" t="s">
        <v>28920</v>
      </c>
      <c r="C80" s="175" t="s">
        <v>28610</v>
      </c>
      <c r="D80" s="176" t="s">
        <v>28786</v>
      </c>
      <c r="E80" s="176" t="s">
        <v>28921</v>
      </c>
      <c r="F80" s="177" t="s">
        <v>28627</v>
      </c>
      <c r="G80" s="178" t="s">
        <v>28922</v>
      </c>
    </row>
    <row r="81" spans="1:7" x14ac:dyDescent="0.35">
      <c r="A81" s="206">
        <v>141521</v>
      </c>
      <c r="B81" s="172" t="s">
        <v>28923</v>
      </c>
      <c r="C81" s="185" t="s">
        <v>28610</v>
      </c>
      <c r="D81" s="180" t="s">
        <v>28924</v>
      </c>
      <c r="E81" s="180" t="s">
        <v>28925</v>
      </c>
      <c r="F81" s="186" t="s">
        <v>28627</v>
      </c>
      <c r="G81" s="182" t="s">
        <v>28926</v>
      </c>
    </row>
    <row r="82" spans="1:7" x14ac:dyDescent="0.35">
      <c r="A82" s="209">
        <v>141546</v>
      </c>
      <c r="B82" s="184" t="s">
        <v>28927</v>
      </c>
      <c r="C82" s="175" t="s">
        <v>28610</v>
      </c>
      <c r="D82" s="176" t="s">
        <v>28928</v>
      </c>
      <c r="E82" s="176" t="s">
        <v>7355</v>
      </c>
      <c r="F82" s="177" t="s">
        <v>28627</v>
      </c>
      <c r="G82" s="188" t="s">
        <v>28929</v>
      </c>
    </row>
    <row r="83" spans="1:7" x14ac:dyDescent="0.35">
      <c r="A83" s="206">
        <v>140931</v>
      </c>
      <c r="B83" s="172" t="s">
        <v>28930</v>
      </c>
      <c r="C83" s="185" t="s">
        <v>28610</v>
      </c>
      <c r="D83" s="180" t="s">
        <v>28678</v>
      </c>
      <c r="E83" s="180" t="s">
        <v>11901</v>
      </c>
      <c r="F83" s="186" t="s">
        <v>28627</v>
      </c>
      <c r="G83" s="204" t="s">
        <v>28931</v>
      </c>
    </row>
    <row r="84" spans="1:7" x14ac:dyDescent="0.35">
      <c r="A84" s="209">
        <v>140875</v>
      </c>
      <c r="B84" s="184" t="s">
        <v>28932</v>
      </c>
      <c r="C84" s="175" t="s">
        <v>28610</v>
      </c>
      <c r="D84" s="176" t="s">
        <v>28933</v>
      </c>
      <c r="E84" s="176" t="s">
        <v>28934</v>
      </c>
      <c r="F84" s="177" t="s">
        <v>28627</v>
      </c>
      <c r="G84" s="188" t="s">
        <v>28935</v>
      </c>
    </row>
    <row r="85" spans="1:7" x14ac:dyDescent="0.35">
      <c r="A85" s="206">
        <v>16074346</v>
      </c>
      <c r="B85" s="172" t="s">
        <v>28936</v>
      </c>
      <c r="C85" s="185" t="s">
        <v>28610</v>
      </c>
      <c r="D85" s="180" t="s">
        <v>28937</v>
      </c>
      <c r="E85" s="180" t="s">
        <v>28938</v>
      </c>
      <c r="F85" s="186" t="s">
        <v>28939</v>
      </c>
      <c r="G85" s="187" t="s">
        <v>28940</v>
      </c>
    </row>
    <row r="86" spans="1:7" x14ac:dyDescent="0.35">
      <c r="A86" s="211">
        <v>140655</v>
      </c>
      <c r="B86" s="197" t="s">
        <v>28941</v>
      </c>
      <c r="C86" s="175" t="s">
        <v>28610</v>
      </c>
      <c r="D86" s="176" t="s">
        <v>28942</v>
      </c>
      <c r="E86" s="176" t="s">
        <v>28943</v>
      </c>
      <c r="F86" s="177" t="s">
        <v>28627</v>
      </c>
      <c r="G86" s="178" t="s">
        <v>28944</v>
      </c>
    </row>
    <row r="87" spans="1:7" x14ac:dyDescent="0.35">
      <c r="A87" s="206">
        <v>141729</v>
      </c>
      <c r="B87" s="172" t="s">
        <v>28945</v>
      </c>
      <c r="C87" s="185" t="s">
        <v>28610</v>
      </c>
      <c r="D87" s="180" t="s">
        <v>28946</v>
      </c>
      <c r="E87" s="180" t="s">
        <v>28947</v>
      </c>
      <c r="F87" s="186" t="s">
        <v>28948</v>
      </c>
      <c r="G87" s="182" t="s">
        <v>28949</v>
      </c>
    </row>
    <row r="88" spans="1:7" x14ac:dyDescent="0.35">
      <c r="A88" s="209">
        <v>140705</v>
      </c>
      <c r="B88" s="184" t="s">
        <v>28950</v>
      </c>
      <c r="C88" s="175" t="s">
        <v>28610</v>
      </c>
      <c r="D88" s="176" t="s">
        <v>28951</v>
      </c>
      <c r="E88" s="176" t="s">
        <v>28952</v>
      </c>
      <c r="F88" s="177" t="s">
        <v>28953</v>
      </c>
      <c r="G88" s="188" t="s">
        <v>28954</v>
      </c>
    </row>
    <row r="89" spans="1:7" x14ac:dyDescent="0.35">
      <c r="A89" s="206">
        <v>140473</v>
      </c>
      <c r="B89" s="172" t="s">
        <v>28955</v>
      </c>
      <c r="C89" s="185" t="s">
        <v>28610</v>
      </c>
      <c r="D89" s="180" t="s">
        <v>28869</v>
      </c>
      <c r="E89" s="180" t="s">
        <v>28956</v>
      </c>
      <c r="F89" s="186" t="s">
        <v>28627</v>
      </c>
      <c r="G89" s="182" t="s">
        <v>28957</v>
      </c>
    </row>
    <row r="90" spans="1:7" x14ac:dyDescent="0.35">
      <c r="A90" s="209">
        <v>141671</v>
      </c>
      <c r="B90" s="184" t="s">
        <v>28958</v>
      </c>
      <c r="C90" s="175" t="s">
        <v>28610</v>
      </c>
      <c r="D90" s="176" t="s">
        <v>28960</v>
      </c>
      <c r="E90" s="176" t="s">
        <v>28961</v>
      </c>
      <c r="F90" s="177" t="s">
        <v>28962</v>
      </c>
      <c r="G90" s="178" t="s">
        <v>28963</v>
      </c>
    </row>
    <row r="91" spans="1:7" x14ac:dyDescent="0.35">
      <c r="A91" s="206">
        <v>140945</v>
      </c>
      <c r="B91" s="172" t="s">
        <v>28959</v>
      </c>
      <c r="C91" s="185" t="s">
        <v>28610</v>
      </c>
      <c r="D91" s="180" t="s">
        <v>28964</v>
      </c>
      <c r="E91" s="180" t="s">
        <v>28965</v>
      </c>
      <c r="F91" s="186" t="s">
        <v>28627</v>
      </c>
      <c r="G91" s="182" t="s">
        <v>28966</v>
      </c>
    </row>
    <row r="92" spans="1:7" x14ac:dyDescent="0.35">
      <c r="A92" s="208">
        <v>141497</v>
      </c>
      <c r="B92" s="176" t="s">
        <v>28967</v>
      </c>
      <c r="C92" s="175" t="s">
        <v>28610</v>
      </c>
      <c r="D92" s="176" t="s">
        <v>28905</v>
      </c>
      <c r="E92" s="176" t="s">
        <v>11450</v>
      </c>
      <c r="F92" s="177" t="s">
        <v>28969</v>
      </c>
      <c r="G92" s="178" t="s">
        <v>28970</v>
      </c>
    </row>
    <row r="93" spans="1:7" x14ac:dyDescent="0.35">
      <c r="A93" s="206">
        <v>17012313</v>
      </c>
      <c r="B93" s="172" t="s">
        <v>23166</v>
      </c>
      <c r="C93" s="185" t="s">
        <v>28610</v>
      </c>
      <c r="D93" s="180" t="s">
        <v>28971</v>
      </c>
      <c r="E93" s="180" t="s">
        <v>5678</v>
      </c>
      <c r="F93" s="186" t="s">
        <v>28972</v>
      </c>
      <c r="G93" s="187" t="s">
        <v>28973</v>
      </c>
    </row>
    <row r="94" spans="1:7" x14ac:dyDescent="0.35">
      <c r="A94" s="211">
        <v>140475</v>
      </c>
      <c r="B94" s="197" t="s">
        <v>28968</v>
      </c>
      <c r="C94" s="175" t="s">
        <v>28610</v>
      </c>
      <c r="D94" s="176" t="s">
        <v>28974</v>
      </c>
      <c r="E94" s="176" t="s">
        <v>28975</v>
      </c>
      <c r="F94" s="177" t="s">
        <v>28725</v>
      </c>
      <c r="G94" s="178" t="s">
        <v>28976</v>
      </c>
    </row>
    <row r="95" spans="1:7" x14ac:dyDescent="0.35">
      <c r="A95" s="208">
        <v>140612</v>
      </c>
      <c r="B95" s="180" t="s">
        <v>28977</v>
      </c>
      <c r="C95" s="185" t="s">
        <v>28610</v>
      </c>
      <c r="D95" s="180" t="s">
        <v>28872</v>
      </c>
      <c r="E95" s="180" t="s">
        <v>28978</v>
      </c>
      <c r="F95" s="186" t="s">
        <v>28627</v>
      </c>
      <c r="G95" s="182" t="s">
        <v>28979</v>
      </c>
    </row>
    <row r="96" spans="1:7" x14ac:dyDescent="0.35">
      <c r="A96" s="208">
        <v>223495</v>
      </c>
      <c r="B96" s="176" t="s">
        <v>28980</v>
      </c>
      <c r="C96" s="175" t="s">
        <v>28610</v>
      </c>
      <c r="D96" s="176" t="s">
        <v>28981</v>
      </c>
      <c r="E96" s="176" t="s">
        <v>28982</v>
      </c>
      <c r="F96" s="177" t="s">
        <v>28983</v>
      </c>
      <c r="G96" s="188" t="s">
        <v>28984</v>
      </c>
    </row>
    <row r="97" spans="1:7" x14ac:dyDescent="0.35">
      <c r="A97" s="208">
        <v>232165</v>
      </c>
      <c r="B97" s="180" t="s">
        <v>28985</v>
      </c>
      <c r="C97" s="185" t="s">
        <v>28610</v>
      </c>
      <c r="D97" s="180" t="s">
        <v>28986</v>
      </c>
      <c r="E97" s="180" t="s">
        <v>28987</v>
      </c>
      <c r="F97" s="186" t="s">
        <v>28988</v>
      </c>
      <c r="G97" s="182" t="s">
        <v>28989</v>
      </c>
    </row>
    <row r="98" spans="1:7" x14ac:dyDescent="0.35">
      <c r="A98" s="208">
        <v>140884</v>
      </c>
      <c r="B98" s="176" t="s">
        <v>28990</v>
      </c>
      <c r="C98" s="175" t="s">
        <v>28610</v>
      </c>
      <c r="D98" s="176" t="s">
        <v>28992</v>
      </c>
      <c r="E98" s="176" t="s">
        <v>28993</v>
      </c>
      <c r="F98" s="177" t="s">
        <v>20339</v>
      </c>
      <c r="G98" s="178" t="s">
        <v>28994</v>
      </c>
    </row>
    <row r="99" spans="1:7" x14ac:dyDescent="0.35">
      <c r="A99" s="208">
        <v>140826</v>
      </c>
      <c r="B99" s="180" t="s">
        <v>28991</v>
      </c>
      <c r="C99" s="185" t="s">
        <v>28610</v>
      </c>
      <c r="D99" s="180" t="s">
        <v>28995</v>
      </c>
      <c r="E99" s="180" t="s">
        <v>28996</v>
      </c>
      <c r="F99" s="186" t="s">
        <v>28627</v>
      </c>
      <c r="G99" s="187" t="s">
        <v>28997</v>
      </c>
    </row>
    <row r="100" spans="1:7" x14ac:dyDescent="0.35">
      <c r="A100" s="208">
        <v>141770</v>
      </c>
      <c r="B100" s="176" t="s">
        <v>28998</v>
      </c>
      <c r="C100" s="175" t="s">
        <v>28610</v>
      </c>
      <c r="D100" s="176" t="s">
        <v>28999</v>
      </c>
      <c r="E100" s="176" t="s">
        <v>29000</v>
      </c>
      <c r="F100" s="177" t="s">
        <v>28627</v>
      </c>
      <c r="G100" s="178" t="s">
        <v>29001</v>
      </c>
    </row>
    <row r="101" spans="1:7" x14ac:dyDescent="0.35">
      <c r="A101" s="208">
        <v>141181</v>
      </c>
      <c r="B101" s="180" t="s">
        <v>29002</v>
      </c>
      <c r="C101" s="185" t="s">
        <v>28610</v>
      </c>
      <c r="D101" s="180" t="s">
        <v>29005</v>
      </c>
      <c r="E101" s="180" t="s">
        <v>29006</v>
      </c>
      <c r="F101" s="186" t="s">
        <v>28627</v>
      </c>
      <c r="G101" s="204" t="s">
        <v>29007</v>
      </c>
    </row>
    <row r="102" spans="1:7" x14ac:dyDescent="0.35">
      <c r="A102" s="208">
        <v>141685</v>
      </c>
      <c r="B102" s="176" t="s">
        <v>29003</v>
      </c>
      <c r="C102" s="175" t="s">
        <v>28610</v>
      </c>
      <c r="D102" s="176" t="s">
        <v>29008</v>
      </c>
      <c r="E102" s="176" t="s">
        <v>29009</v>
      </c>
      <c r="F102" s="177" t="s">
        <v>28755</v>
      </c>
      <c r="G102" s="205" t="s">
        <v>29010</v>
      </c>
    </row>
    <row r="103" spans="1:7" x14ac:dyDescent="0.35">
      <c r="A103" s="208">
        <v>141532</v>
      </c>
      <c r="B103" s="180" t="s">
        <v>29004</v>
      </c>
      <c r="C103" s="185" t="s">
        <v>28610</v>
      </c>
      <c r="D103" s="180" t="s">
        <v>29011</v>
      </c>
      <c r="E103" s="180" t="s">
        <v>29012</v>
      </c>
      <c r="F103" s="186" t="s">
        <v>28627</v>
      </c>
      <c r="G103" s="182" t="s">
        <v>29013</v>
      </c>
    </row>
    <row r="104" spans="1:7" x14ac:dyDescent="0.35">
      <c r="A104" s="208">
        <v>141534</v>
      </c>
      <c r="B104" s="176" t="s">
        <v>29014</v>
      </c>
      <c r="C104" s="175" t="s">
        <v>28610</v>
      </c>
      <c r="D104" s="176" t="s">
        <v>29015</v>
      </c>
      <c r="E104" s="176" t="s">
        <v>28822</v>
      </c>
      <c r="F104" s="177" t="s">
        <v>28725</v>
      </c>
      <c r="G104" s="178" t="s">
        <v>29016</v>
      </c>
    </row>
    <row r="105" spans="1:7" x14ac:dyDescent="0.35">
      <c r="A105" s="208">
        <v>141225</v>
      </c>
      <c r="B105" s="180" t="s">
        <v>29017</v>
      </c>
      <c r="C105" s="185" t="s">
        <v>28610</v>
      </c>
      <c r="D105" s="180" t="s">
        <v>28864</v>
      </c>
      <c r="E105" s="180" t="s">
        <v>29009</v>
      </c>
      <c r="F105" s="186" t="s">
        <v>28627</v>
      </c>
      <c r="G105" s="187" t="s">
        <v>29018</v>
      </c>
    </row>
    <row r="106" spans="1:7" x14ac:dyDescent="0.35">
      <c r="A106" s="208">
        <v>140877</v>
      </c>
      <c r="B106" s="176" t="s">
        <v>29019</v>
      </c>
      <c r="C106" s="175" t="s">
        <v>28610</v>
      </c>
      <c r="D106" s="176" t="s">
        <v>28696</v>
      </c>
      <c r="E106" s="176" t="s">
        <v>29021</v>
      </c>
      <c r="F106" s="177" t="s">
        <v>28725</v>
      </c>
      <c r="G106" s="178" t="s">
        <v>29022</v>
      </c>
    </row>
    <row r="107" spans="1:7" x14ac:dyDescent="0.35">
      <c r="A107" s="208">
        <v>140990</v>
      </c>
      <c r="B107" s="180" t="s">
        <v>29020</v>
      </c>
      <c r="C107" s="185" t="s">
        <v>28610</v>
      </c>
      <c r="D107" s="180" t="s">
        <v>14993</v>
      </c>
      <c r="E107" s="180" t="s">
        <v>29023</v>
      </c>
      <c r="F107" s="186" t="s">
        <v>28725</v>
      </c>
      <c r="G107" s="182" t="s">
        <v>29024</v>
      </c>
    </row>
    <row r="108" spans="1:7" x14ac:dyDescent="0.35">
      <c r="A108" s="208">
        <v>141034</v>
      </c>
      <c r="B108" s="176" t="s">
        <v>29025</v>
      </c>
      <c r="C108" s="175" t="s">
        <v>28610</v>
      </c>
      <c r="D108" s="176" t="s">
        <v>28716</v>
      </c>
      <c r="E108" s="176" t="s">
        <v>29026</v>
      </c>
      <c r="F108" s="177" t="s">
        <v>28639</v>
      </c>
      <c r="G108" s="178" t="s">
        <v>29027</v>
      </c>
    </row>
    <row r="109" spans="1:7" x14ac:dyDescent="0.35">
      <c r="A109" s="208">
        <v>141241</v>
      </c>
      <c r="B109" s="180" t="s">
        <v>29028</v>
      </c>
      <c r="C109" s="185" t="s">
        <v>28610</v>
      </c>
      <c r="D109" s="180" t="s">
        <v>29029</v>
      </c>
      <c r="E109" s="180" t="s">
        <v>29030</v>
      </c>
      <c r="F109" s="186" t="s">
        <v>28627</v>
      </c>
      <c r="G109" s="187" t="s">
        <v>29031</v>
      </c>
    </row>
    <row r="110" spans="1:7" x14ac:dyDescent="0.35">
      <c r="A110" s="208">
        <v>140527</v>
      </c>
      <c r="B110" s="176" t="s">
        <v>29032</v>
      </c>
      <c r="C110" s="175" t="s">
        <v>28610</v>
      </c>
      <c r="D110" s="176" t="s">
        <v>29033</v>
      </c>
      <c r="E110" s="176" t="s">
        <v>29034</v>
      </c>
      <c r="F110" s="177" t="s">
        <v>28627</v>
      </c>
      <c r="G110" s="205" t="s">
        <v>29035</v>
      </c>
    </row>
    <row r="111" spans="1:7" x14ac:dyDescent="0.35">
      <c r="A111" s="208">
        <v>140638</v>
      </c>
      <c r="B111" s="180" t="s">
        <v>29036</v>
      </c>
      <c r="C111" s="185" t="s">
        <v>28610</v>
      </c>
      <c r="D111" s="180" t="s">
        <v>29037</v>
      </c>
      <c r="E111" s="180" t="s">
        <v>14477</v>
      </c>
      <c r="F111" s="186" t="s">
        <v>29038</v>
      </c>
      <c r="G111" s="187" t="s">
        <v>29039</v>
      </c>
    </row>
    <row r="112" spans="1:7" x14ac:dyDescent="0.35">
      <c r="A112" s="208">
        <v>140622</v>
      </c>
      <c r="B112" s="176" t="s">
        <v>29040</v>
      </c>
      <c r="C112" s="175" t="s">
        <v>28610</v>
      </c>
      <c r="D112" s="176" t="s">
        <v>29041</v>
      </c>
      <c r="E112" s="176" t="s">
        <v>29042</v>
      </c>
      <c r="F112" s="177" t="s">
        <v>28627</v>
      </c>
      <c r="G112" s="188" t="s">
        <v>29043</v>
      </c>
    </row>
    <row r="113" spans="1:7" x14ac:dyDescent="0.35">
      <c r="A113" s="208">
        <v>140623</v>
      </c>
      <c r="B113" s="180" t="s">
        <v>29044</v>
      </c>
      <c r="C113" s="185" t="s">
        <v>28610</v>
      </c>
      <c r="D113" s="180" t="s">
        <v>29045</v>
      </c>
      <c r="E113" s="180" t="s">
        <v>29046</v>
      </c>
      <c r="F113" s="186" t="s">
        <v>28627</v>
      </c>
      <c r="G113" s="182" t="s">
        <v>29047</v>
      </c>
    </row>
    <row r="114" spans="1:7" s="85" customFormat="1" x14ac:dyDescent="0.35">
      <c r="A114" s="208">
        <v>141209</v>
      </c>
      <c r="B114" s="180" t="s">
        <v>29061</v>
      </c>
      <c r="C114" s="185" t="s">
        <v>28610</v>
      </c>
      <c r="D114" s="180" t="s">
        <v>29062</v>
      </c>
      <c r="E114" s="180" t="s">
        <v>29064</v>
      </c>
      <c r="F114" s="186" t="s">
        <v>28627</v>
      </c>
      <c r="G114" s="187" t="s">
        <v>29063</v>
      </c>
    </row>
    <row r="115" spans="1:7" x14ac:dyDescent="0.35">
      <c r="A115" s="208">
        <v>140953</v>
      </c>
      <c r="B115" s="176" t="s">
        <v>29048</v>
      </c>
      <c r="C115" s="175" t="s">
        <v>28610</v>
      </c>
      <c r="D115" s="176" t="s">
        <v>29049</v>
      </c>
      <c r="E115" s="176" t="s">
        <v>29050</v>
      </c>
      <c r="F115" s="177" t="s">
        <v>28627</v>
      </c>
      <c r="G115" s="205" t="s">
        <v>29051</v>
      </c>
    </row>
    <row r="116" spans="1:7" x14ac:dyDescent="0.35">
      <c r="A116" s="208">
        <v>140879</v>
      </c>
      <c r="B116" s="180" t="s">
        <v>29052</v>
      </c>
      <c r="C116" s="185" t="s">
        <v>28610</v>
      </c>
      <c r="D116" s="180" t="s">
        <v>29053</v>
      </c>
      <c r="E116" s="180" t="s">
        <v>11901</v>
      </c>
      <c r="F116" s="186" t="s">
        <v>28725</v>
      </c>
      <c r="G116" s="182" t="s">
        <v>29054</v>
      </c>
    </row>
    <row r="117" spans="1:7" x14ac:dyDescent="0.35">
      <c r="A117" s="208">
        <v>140532</v>
      </c>
      <c r="B117" s="176" t="s">
        <v>29055</v>
      </c>
      <c r="C117" s="175" t="s">
        <v>28610</v>
      </c>
      <c r="D117" s="176" t="s">
        <v>27544</v>
      </c>
      <c r="E117" s="176" t="s">
        <v>29056</v>
      </c>
      <c r="F117" s="177" t="s">
        <v>28627</v>
      </c>
      <c r="G117" s="188" t="s">
        <v>29057</v>
      </c>
    </row>
    <row r="118" spans="1:7" x14ac:dyDescent="0.35">
      <c r="A118" s="208">
        <v>142036</v>
      </c>
      <c r="B118" s="180" t="s">
        <v>29058</v>
      </c>
      <c r="C118" s="185" t="s">
        <v>28610</v>
      </c>
      <c r="D118" s="180" t="s">
        <v>29059</v>
      </c>
      <c r="E118" s="180" t="s">
        <v>20095</v>
      </c>
      <c r="F118" s="186" t="s">
        <v>28627</v>
      </c>
      <c r="G118" s="187" t="s">
        <v>29060</v>
      </c>
    </row>
  </sheetData>
  <conditionalFormatting sqref="F2:F51 C2:C118 F53:F118">
    <cfRule type="cellIs" dxfId="6" priority="7" operator="equal">
      <formula>""</formula>
    </cfRule>
    <cfRule type="cellIs" dxfId="5" priority="8" operator="equal">
      <formula>"No"</formula>
    </cfRule>
    <cfRule type="cellIs" dxfId="4" priority="9" operator="equal">
      <formula>"Yes"</formula>
    </cfRule>
  </conditionalFormatting>
  <conditionalFormatting sqref="F52">
    <cfRule type="cellIs" dxfId="3" priority="4" operator="equal">
      <formula>""</formula>
    </cfRule>
    <cfRule type="cellIs" dxfId="2" priority="5" operator="equal">
      <formula>"No"</formula>
    </cfRule>
    <cfRule type="cellIs" dxfId="1" priority="6" operator="equal">
      <formula>"Yes"</formula>
    </cfRule>
  </conditionalFormatting>
  <hyperlinks>
    <hyperlink ref="G4" r:id="rId1"/>
    <hyperlink ref="G5" r:id="rId2"/>
    <hyperlink ref="G6" r:id="rId3"/>
    <hyperlink ref="G7" r:id="rId4"/>
    <hyperlink ref="G9" r:id="rId5"/>
    <hyperlink ref="G10" r:id="rId6"/>
    <hyperlink ref="G12" r:id="rId7"/>
    <hyperlink ref="G14" r:id="rId8"/>
    <hyperlink ref="G17" r:id="rId9"/>
    <hyperlink ref="G18" r:id="rId10"/>
    <hyperlink ref="G20" r:id="rId11"/>
    <hyperlink ref="G21" r:id="rId12"/>
    <hyperlink ref="G23" r:id="rId13"/>
    <hyperlink ref="G26" r:id="rId14" display="mailto:dhayward@damonisd.net"/>
    <hyperlink ref="G27" r:id="rId15"/>
    <hyperlink ref="G31" r:id="rId16"/>
    <hyperlink ref="G33" r:id="rId17"/>
    <hyperlink ref="G37" r:id="rId18"/>
    <hyperlink ref="G39" r:id="rId19"/>
    <hyperlink ref="G40" r:id="rId20"/>
    <hyperlink ref="G42" r:id="rId21" display="mailto:brent.wilson@granburyisd.org"/>
    <hyperlink ref="G43" r:id="rId22"/>
    <hyperlink ref="G45" r:id="rId23"/>
    <hyperlink ref="G46" r:id="rId24"/>
    <hyperlink ref="G49" r:id="rId25"/>
    <hyperlink ref="G51" r:id="rId26"/>
    <hyperlink ref="G52" r:id="rId27"/>
    <hyperlink ref="G54" r:id="rId28"/>
    <hyperlink ref="G56" r:id="rId29"/>
    <hyperlink ref="G55" r:id="rId30"/>
    <hyperlink ref="G59" r:id="rId31"/>
    <hyperlink ref="G65" r:id="rId32"/>
    <hyperlink ref="G67" r:id="rId33"/>
    <hyperlink ref="G69" r:id="rId34"/>
    <hyperlink ref="G71" r:id="rId35"/>
    <hyperlink ref="G72" r:id="rId36"/>
    <hyperlink ref="G73" r:id="rId37"/>
    <hyperlink ref="G74" r:id="rId38"/>
    <hyperlink ref="G77" r:id="rId39"/>
    <hyperlink ref="G78" r:id="rId40"/>
    <hyperlink ref="G79" r:id="rId41"/>
    <hyperlink ref="G80" r:id="rId42"/>
    <hyperlink ref="G83" r:id="rId43"/>
    <hyperlink ref="G85" r:id="rId44"/>
    <hyperlink ref="G86" r:id="rId45"/>
    <hyperlink ref="G90" r:id="rId46"/>
    <hyperlink ref="G93" r:id="rId47"/>
    <hyperlink ref="G92" r:id="rId48"/>
    <hyperlink ref="G94" r:id="rId49"/>
    <hyperlink ref="G99" r:id="rId50"/>
    <hyperlink ref="G98" r:id="rId51"/>
    <hyperlink ref="G100" r:id="rId52"/>
    <hyperlink ref="G101" r:id="rId53"/>
    <hyperlink ref="G102" r:id="rId54"/>
    <hyperlink ref="G104" r:id="rId55"/>
    <hyperlink ref="G105" r:id="rId56"/>
    <hyperlink ref="G106" r:id="rId57"/>
    <hyperlink ref="G108" r:id="rId58"/>
    <hyperlink ref="G109" r:id="rId59"/>
    <hyperlink ref="G110" r:id="rId60"/>
    <hyperlink ref="G111" r:id="rId61"/>
    <hyperlink ref="G115" r:id="rId62"/>
    <hyperlink ref="G118" r:id="rId63"/>
    <hyperlink ref="G114" r:id="rId64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C000"/>
  </sheetPr>
  <dimension ref="A1:G1258"/>
  <sheetViews>
    <sheetView topLeftCell="A187" workbookViewId="0">
      <selection activeCell="G266" sqref="G266"/>
    </sheetView>
  </sheetViews>
  <sheetFormatPr defaultRowHeight="14.5" x14ac:dyDescent="0.35"/>
  <cols>
    <col min="1" max="1" width="9" bestFit="1" customWidth="1"/>
    <col min="2" max="2" width="69.1796875" bestFit="1" customWidth="1"/>
    <col min="3" max="3" width="13.7265625" bestFit="1" customWidth="1"/>
    <col min="4" max="4" width="44.81640625" bestFit="1" customWidth="1"/>
    <col min="5" max="5" width="20.54296875" bestFit="1" customWidth="1"/>
    <col min="6" max="6" width="13.26953125" bestFit="1" customWidth="1"/>
    <col min="7" max="7" width="15.7265625" bestFit="1" customWidth="1"/>
  </cols>
  <sheetData>
    <row r="1" spans="1:7" x14ac:dyDescent="0.35">
      <c r="A1" s="64" t="s">
        <v>64</v>
      </c>
      <c r="B1" s="64" t="s">
        <v>63</v>
      </c>
      <c r="C1" s="64" t="s">
        <v>65</v>
      </c>
      <c r="D1" s="64" t="s">
        <v>71</v>
      </c>
      <c r="E1" s="64" t="s">
        <v>73</v>
      </c>
      <c r="F1" s="64" t="s">
        <v>75</v>
      </c>
      <c r="G1" s="64" t="s">
        <v>76</v>
      </c>
    </row>
    <row r="2" spans="1:7" x14ac:dyDescent="0.35">
      <c r="A2" s="85">
        <v>221443</v>
      </c>
      <c r="B2" s="85" t="s">
        <v>23140</v>
      </c>
      <c r="C2" s="85" t="s">
        <v>78</v>
      </c>
      <c r="D2" s="85" t="s">
        <v>23099</v>
      </c>
      <c r="E2" s="85" t="s">
        <v>23100</v>
      </c>
      <c r="F2" s="85" t="s">
        <v>18</v>
      </c>
      <c r="G2" s="85">
        <v>75116</v>
      </c>
    </row>
    <row r="3" spans="1:7" x14ac:dyDescent="0.35">
      <c r="A3" s="85">
        <v>141559</v>
      </c>
      <c r="B3" s="85" t="s">
        <v>27933</v>
      </c>
      <c r="C3" s="85" t="s">
        <v>78</v>
      </c>
      <c r="D3" s="85" t="s">
        <v>27934</v>
      </c>
      <c r="E3" s="85" t="s">
        <v>27935</v>
      </c>
      <c r="F3" s="85" t="s">
        <v>18</v>
      </c>
      <c r="G3" s="85">
        <v>78330</v>
      </c>
    </row>
    <row r="4" spans="1:7" x14ac:dyDescent="0.35">
      <c r="A4" s="85">
        <v>141543</v>
      </c>
      <c r="B4" s="85" t="s">
        <v>25129</v>
      </c>
      <c r="C4" s="85" t="s">
        <v>78</v>
      </c>
      <c r="D4" s="85" t="s">
        <v>25130</v>
      </c>
      <c r="E4" s="85" t="s">
        <v>9155</v>
      </c>
      <c r="F4" s="85" t="s">
        <v>18</v>
      </c>
      <c r="G4" s="85">
        <v>78209</v>
      </c>
    </row>
    <row r="5" spans="1:7" x14ac:dyDescent="0.35">
      <c r="A5" s="85">
        <v>140837</v>
      </c>
      <c r="B5" s="85" t="s">
        <v>24998</v>
      </c>
      <c r="C5" s="85" t="s">
        <v>78</v>
      </c>
      <c r="D5" s="85" t="s">
        <v>24999</v>
      </c>
      <c r="E5" s="85" t="s">
        <v>25000</v>
      </c>
      <c r="F5" s="85" t="s">
        <v>18</v>
      </c>
      <c r="G5" s="85">
        <v>76008</v>
      </c>
    </row>
    <row r="6" spans="1:7" x14ac:dyDescent="0.35">
      <c r="A6" s="85">
        <v>141560</v>
      </c>
      <c r="B6" s="85" t="s">
        <v>27993</v>
      </c>
      <c r="C6" s="85" t="s">
        <v>78</v>
      </c>
      <c r="D6" s="85" t="s">
        <v>27994</v>
      </c>
      <c r="E6" s="85" t="s">
        <v>27995</v>
      </c>
      <c r="F6" s="85" t="s">
        <v>18</v>
      </c>
      <c r="G6" s="85">
        <v>78332</v>
      </c>
    </row>
    <row r="7" spans="1:7" x14ac:dyDescent="0.35">
      <c r="A7" s="85">
        <v>140445</v>
      </c>
      <c r="B7" s="85" t="s">
        <v>23272</v>
      </c>
      <c r="C7" s="85" t="s">
        <v>78</v>
      </c>
      <c r="D7" s="85" t="s">
        <v>24891</v>
      </c>
      <c r="E7" s="85" t="s">
        <v>20950</v>
      </c>
      <c r="F7" s="85" t="s">
        <v>18</v>
      </c>
      <c r="G7" s="85">
        <v>75002</v>
      </c>
    </row>
    <row r="8" spans="1:7" x14ac:dyDescent="0.35">
      <c r="A8" s="85">
        <v>142087</v>
      </c>
      <c r="B8" s="85" t="s">
        <v>24788</v>
      </c>
      <c r="C8" s="85" t="s">
        <v>78</v>
      </c>
      <c r="D8" s="85" t="s">
        <v>24789</v>
      </c>
      <c r="E8" s="85" t="s">
        <v>24790</v>
      </c>
      <c r="F8" s="85" t="s">
        <v>18</v>
      </c>
      <c r="G8" s="85">
        <v>79830</v>
      </c>
    </row>
    <row r="9" spans="1:7" x14ac:dyDescent="0.35">
      <c r="A9" s="85">
        <v>140839</v>
      </c>
      <c r="B9" s="85" t="s">
        <v>23271</v>
      </c>
      <c r="C9" s="85" t="s">
        <v>78</v>
      </c>
      <c r="D9" s="85" t="s">
        <v>23077</v>
      </c>
      <c r="E9" s="85" t="s">
        <v>19989</v>
      </c>
      <c r="F9" s="85" t="s">
        <v>18</v>
      </c>
      <c r="G9" s="85">
        <v>76009</v>
      </c>
    </row>
    <row r="10" spans="1:7" x14ac:dyDescent="0.35">
      <c r="A10" s="85">
        <v>140910</v>
      </c>
      <c r="B10" s="85" t="s">
        <v>23270</v>
      </c>
      <c r="C10" s="85" t="s">
        <v>78</v>
      </c>
      <c r="D10" s="85" t="s">
        <v>23360</v>
      </c>
      <c r="E10" s="85" t="s">
        <v>23356</v>
      </c>
      <c r="F10" s="85" t="s">
        <v>18</v>
      </c>
      <c r="G10" s="85">
        <v>76225</v>
      </c>
    </row>
    <row r="11" spans="1:7" x14ac:dyDescent="0.35">
      <c r="A11" s="85">
        <v>142049</v>
      </c>
      <c r="B11" s="85" t="s">
        <v>24809</v>
      </c>
      <c r="C11" s="85" t="s">
        <v>78</v>
      </c>
      <c r="D11" s="85" t="s">
        <v>24810</v>
      </c>
      <c r="E11" s="85" t="s">
        <v>24811</v>
      </c>
      <c r="F11" s="85" t="s">
        <v>18</v>
      </c>
      <c r="G11" s="85">
        <v>79714</v>
      </c>
    </row>
    <row r="12" spans="1:7" x14ac:dyDescent="0.35">
      <c r="A12" s="85">
        <v>140563</v>
      </c>
      <c r="B12" s="85" t="s">
        <v>24958</v>
      </c>
      <c r="C12" s="85" t="s">
        <v>78</v>
      </c>
      <c r="D12" s="85" t="s">
        <v>24959</v>
      </c>
      <c r="E12" s="85" t="s">
        <v>24960</v>
      </c>
      <c r="F12" s="85" t="s">
        <v>18</v>
      </c>
      <c r="G12" s="85">
        <v>75409</v>
      </c>
    </row>
    <row r="13" spans="1:7" x14ac:dyDescent="0.35">
      <c r="A13" s="85">
        <v>141606</v>
      </c>
      <c r="B13" s="85" t="s">
        <v>28010</v>
      </c>
      <c r="C13" s="85" t="s">
        <v>78</v>
      </c>
      <c r="D13" s="85" t="s">
        <v>23089</v>
      </c>
      <c r="E13" s="85" t="s">
        <v>28011</v>
      </c>
      <c r="F13" s="85" t="s">
        <v>18</v>
      </c>
      <c r="G13" s="85">
        <v>78382</v>
      </c>
    </row>
    <row r="14" spans="1:7" x14ac:dyDescent="0.35">
      <c r="A14" s="85">
        <v>141563</v>
      </c>
      <c r="B14" s="85" t="s">
        <v>27923</v>
      </c>
      <c r="C14" s="85" t="s">
        <v>78</v>
      </c>
      <c r="D14" s="85" t="s">
        <v>27924</v>
      </c>
      <c r="E14" s="85" t="s">
        <v>27925</v>
      </c>
      <c r="F14" s="85" t="s">
        <v>18</v>
      </c>
      <c r="G14" s="85">
        <v>78336</v>
      </c>
    </row>
    <row r="15" spans="1:7" x14ac:dyDescent="0.35">
      <c r="A15" s="85">
        <v>140912</v>
      </c>
      <c r="B15" s="85" t="s">
        <v>23269</v>
      </c>
      <c r="C15" s="85" t="s">
        <v>78</v>
      </c>
      <c r="D15" s="85" t="s">
        <v>23366</v>
      </c>
      <c r="E15" s="85" t="s">
        <v>20257</v>
      </c>
      <c r="F15" s="85" t="s">
        <v>18</v>
      </c>
      <c r="G15" s="85">
        <v>76226</v>
      </c>
    </row>
    <row r="16" spans="1:7" x14ac:dyDescent="0.35">
      <c r="A16" s="85">
        <v>140717</v>
      </c>
      <c r="B16" s="85" t="s">
        <v>24934</v>
      </c>
      <c r="C16" s="85" t="s">
        <v>78</v>
      </c>
      <c r="D16" s="85" t="s">
        <v>24935</v>
      </c>
      <c r="E16" s="85" t="s">
        <v>24936</v>
      </c>
      <c r="F16" s="85" t="s">
        <v>18</v>
      </c>
      <c r="G16" s="85">
        <v>75751</v>
      </c>
    </row>
    <row r="17" spans="1:7" x14ac:dyDescent="0.35">
      <c r="A17" s="85">
        <v>140913</v>
      </c>
      <c r="B17" s="85" t="s">
        <v>23267</v>
      </c>
      <c r="C17" s="85" t="s">
        <v>78</v>
      </c>
      <c r="D17" s="85" t="s">
        <v>23544</v>
      </c>
      <c r="E17" s="85" t="s">
        <v>22889</v>
      </c>
      <c r="F17" s="85" t="s">
        <v>18</v>
      </c>
      <c r="G17" s="85">
        <v>76227</v>
      </c>
    </row>
    <row r="18" spans="1:7" x14ac:dyDescent="0.35">
      <c r="A18" s="85">
        <v>141088</v>
      </c>
      <c r="B18" s="85" t="s">
        <v>24929</v>
      </c>
      <c r="C18" s="85" t="s">
        <v>78</v>
      </c>
      <c r="D18" s="85" t="s">
        <v>24930</v>
      </c>
      <c r="E18" s="85" t="s">
        <v>24931</v>
      </c>
      <c r="F18" s="85" t="s">
        <v>18</v>
      </c>
      <c r="G18" s="85">
        <v>76623</v>
      </c>
    </row>
    <row r="19" spans="1:7" x14ac:dyDescent="0.35">
      <c r="A19" s="85">
        <v>140842</v>
      </c>
      <c r="B19" s="85" t="s">
        <v>23265</v>
      </c>
      <c r="C19" s="85" t="s">
        <v>78</v>
      </c>
      <c r="D19" s="85" t="s">
        <v>24976</v>
      </c>
      <c r="E19" s="85" t="s">
        <v>14167</v>
      </c>
      <c r="F19" s="85" t="s">
        <v>18</v>
      </c>
      <c r="G19" s="85">
        <v>76020</v>
      </c>
    </row>
    <row r="20" spans="1:7" x14ac:dyDescent="0.35">
      <c r="A20" s="85">
        <v>142052</v>
      </c>
      <c r="B20" s="85" t="s">
        <v>24803</v>
      </c>
      <c r="C20" s="85" t="s">
        <v>78</v>
      </c>
      <c r="D20" s="85" t="s">
        <v>24804</v>
      </c>
      <c r="E20" s="85" t="s">
        <v>24805</v>
      </c>
      <c r="F20" s="85" t="s">
        <v>18</v>
      </c>
      <c r="G20" s="85">
        <v>79718</v>
      </c>
    </row>
    <row r="21" spans="1:7" x14ac:dyDescent="0.35">
      <c r="A21" s="85">
        <v>141460</v>
      </c>
      <c r="B21" s="85" t="s">
        <v>25169</v>
      </c>
      <c r="C21" s="85" t="s">
        <v>78</v>
      </c>
      <c r="D21" s="85" t="s">
        <v>23085</v>
      </c>
      <c r="E21" s="85" t="s">
        <v>13808</v>
      </c>
      <c r="F21" s="85" t="s">
        <v>18</v>
      </c>
      <c r="G21" s="85">
        <v>78003</v>
      </c>
    </row>
    <row r="22" spans="1:7" x14ac:dyDescent="0.35">
      <c r="A22" s="85">
        <v>141565</v>
      </c>
      <c r="B22" s="85" t="s">
        <v>27955</v>
      </c>
      <c r="C22" s="85" t="s">
        <v>78</v>
      </c>
      <c r="D22" s="85" t="s">
        <v>27956</v>
      </c>
      <c r="E22" s="85" t="s">
        <v>27957</v>
      </c>
      <c r="F22" s="85" t="s">
        <v>18</v>
      </c>
      <c r="G22" s="85">
        <v>78339</v>
      </c>
    </row>
    <row r="23" spans="1:7" x14ac:dyDescent="0.35">
      <c r="A23" s="85">
        <v>141567</v>
      </c>
      <c r="B23" s="85" t="s">
        <v>27940</v>
      </c>
      <c r="C23" s="85" t="s">
        <v>78</v>
      </c>
      <c r="D23" s="85" t="s">
        <v>22011</v>
      </c>
      <c r="E23" s="85" t="s">
        <v>10458</v>
      </c>
      <c r="F23" s="85" t="s">
        <v>18</v>
      </c>
      <c r="G23" s="85">
        <v>78342</v>
      </c>
    </row>
    <row r="24" spans="1:7" x14ac:dyDescent="0.35">
      <c r="A24" s="85">
        <v>141566</v>
      </c>
      <c r="B24" s="85" t="s">
        <v>28015</v>
      </c>
      <c r="C24" s="85" t="s">
        <v>78</v>
      </c>
      <c r="D24" s="85" t="s">
        <v>28016</v>
      </c>
      <c r="E24" s="85" t="s">
        <v>28017</v>
      </c>
      <c r="F24" s="85" t="s">
        <v>18</v>
      </c>
      <c r="G24" s="85">
        <v>78341</v>
      </c>
    </row>
    <row r="25" spans="1:7" x14ac:dyDescent="0.35">
      <c r="A25" s="85">
        <v>142053</v>
      </c>
      <c r="B25" s="85" t="s">
        <v>24776</v>
      </c>
      <c r="C25" s="85" t="s">
        <v>78</v>
      </c>
      <c r="D25" s="85" t="s">
        <v>24777</v>
      </c>
      <c r="E25" s="85" t="s">
        <v>20037</v>
      </c>
      <c r="F25" s="85" t="s">
        <v>18</v>
      </c>
      <c r="G25" s="85">
        <v>79720</v>
      </c>
    </row>
    <row r="26" spans="1:7" x14ac:dyDescent="0.35">
      <c r="A26" s="85">
        <v>140895</v>
      </c>
      <c r="B26" s="85" t="s">
        <v>23263</v>
      </c>
      <c r="C26" s="85" t="s">
        <v>78</v>
      </c>
      <c r="D26" s="85" t="s">
        <v>23900</v>
      </c>
      <c r="E26" s="85" t="s">
        <v>20912</v>
      </c>
      <c r="F26" s="85" t="s">
        <v>18</v>
      </c>
      <c r="G26" s="85">
        <v>76117</v>
      </c>
    </row>
    <row r="27" spans="1:7" x14ac:dyDescent="0.35">
      <c r="A27" s="85">
        <v>141568</v>
      </c>
      <c r="B27" s="85" t="s">
        <v>27960</v>
      </c>
      <c r="C27" s="85" t="s">
        <v>78</v>
      </c>
      <c r="D27" s="85" t="s">
        <v>27961</v>
      </c>
      <c r="E27" s="85" t="s">
        <v>27962</v>
      </c>
      <c r="F27" s="85" t="s">
        <v>18</v>
      </c>
      <c r="G27" s="85">
        <v>78343</v>
      </c>
    </row>
    <row r="28" spans="1:7" x14ac:dyDescent="0.35">
      <c r="A28" s="85">
        <v>140603</v>
      </c>
      <c r="B28" s="85" t="s">
        <v>24918</v>
      </c>
      <c r="C28" s="85" t="s">
        <v>78</v>
      </c>
      <c r="D28" s="85" t="s">
        <v>23075</v>
      </c>
      <c r="E28" s="85" t="s">
        <v>2056</v>
      </c>
      <c r="F28" s="85" t="s">
        <v>18</v>
      </c>
      <c r="G28" s="85">
        <v>75442</v>
      </c>
    </row>
    <row r="29" spans="1:7" x14ac:dyDescent="0.35">
      <c r="A29" s="85">
        <v>140571</v>
      </c>
      <c r="B29" s="85" t="s">
        <v>24952</v>
      </c>
      <c r="C29" s="85" t="s">
        <v>78</v>
      </c>
      <c r="D29" s="85" t="s">
        <v>24953</v>
      </c>
      <c r="E29" s="85" t="s">
        <v>24954</v>
      </c>
      <c r="F29" s="85" t="s">
        <v>18</v>
      </c>
      <c r="G29" s="85">
        <v>75424</v>
      </c>
    </row>
    <row r="30" spans="1:7" x14ac:dyDescent="0.35">
      <c r="A30" s="85">
        <v>140613</v>
      </c>
      <c r="B30" s="85" t="s">
        <v>24916</v>
      </c>
      <c r="C30" s="85" t="s">
        <v>78</v>
      </c>
      <c r="D30" s="85" t="s">
        <v>24917</v>
      </c>
      <c r="E30" s="85" t="s">
        <v>24853</v>
      </c>
      <c r="F30" s="85" t="s">
        <v>18</v>
      </c>
      <c r="G30" s="85">
        <v>75474</v>
      </c>
    </row>
    <row r="31" spans="1:7" x14ac:dyDescent="0.35">
      <c r="A31" s="85">
        <v>140846</v>
      </c>
      <c r="B31" s="85" t="s">
        <v>23262</v>
      </c>
      <c r="C31" s="85" t="s">
        <v>78</v>
      </c>
      <c r="D31" s="85" t="s">
        <v>23921</v>
      </c>
      <c r="E31" s="85" t="s">
        <v>23914</v>
      </c>
      <c r="F31" s="85" t="s">
        <v>18</v>
      </c>
      <c r="G31" s="85">
        <v>76023</v>
      </c>
    </row>
    <row r="32" spans="1:7" x14ac:dyDescent="0.35">
      <c r="A32" s="85">
        <v>141763</v>
      </c>
      <c r="B32" s="85" t="s">
        <v>25083</v>
      </c>
      <c r="C32" s="85" t="s">
        <v>78</v>
      </c>
      <c r="D32" s="85" t="s">
        <v>25084</v>
      </c>
      <c r="E32" s="85" t="s">
        <v>25086</v>
      </c>
      <c r="F32" s="85" t="s">
        <v>18</v>
      </c>
      <c r="G32" s="85">
        <v>78832</v>
      </c>
    </row>
    <row r="33" spans="1:7" x14ac:dyDescent="0.35">
      <c r="A33" s="85">
        <v>231593</v>
      </c>
      <c r="B33" s="85" t="s">
        <v>14773</v>
      </c>
      <c r="C33" s="85" t="s">
        <v>78</v>
      </c>
      <c r="D33" s="85" t="s">
        <v>25126</v>
      </c>
      <c r="E33" s="85" t="s">
        <v>9155</v>
      </c>
      <c r="F33" s="85" t="s">
        <v>18</v>
      </c>
      <c r="G33" s="85">
        <v>78250</v>
      </c>
    </row>
    <row r="34" spans="1:7" x14ac:dyDescent="0.35">
      <c r="A34" s="85">
        <v>141571</v>
      </c>
      <c r="B34" s="85" t="s">
        <v>23257</v>
      </c>
      <c r="C34" s="85" t="s">
        <v>78</v>
      </c>
      <c r="D34" s="85" t="s">
        <v>27504</v>
      </c>
      <c r="E34" s="85" t="s">
        <v>20634</v>
      </c>
      <c r="F34" s="85" t="s">
        <v>18</v>
      </c>
      <c r="G34" s="85">
        <v>78355</v>
      </c>
    </row>
    <row r="35" spans="1:7" x14ac:dyDescent="0.35">
      <c r="A35" s="85">
        <v>142066</v>
      </c>
      <c r="B35" s="85" t="s">
        <v>24782</v>
      </c>
      <c r="C35" s="85" t="s">
        <v>78</v>
      </c>
      <c r="D35" s="85" t="s">
        <v>24783</v>
      </c>
      <c r="E35" s="85" t="s">
        <v>24784</v>
      </c>
      <c r="F35" s="85" t="s">
        <v>18</v>
      </c>
      <c r="G35" s="85">
        <v>79743</v>
      </c>
    </row>
    <row r="36" spans="1:7" x14ac:dyDescent="0.35">
      <c r="A36" s="85">
        <v>140849</v>
      </c>
      <c r="B36" s="85" t="s">
        <v>23256</v>
      </c>
      <c r="C36" s="85" t="s">
        <v>78</v>
      </c>
      <c r="D36" s="85" t="s">
        <v>24281</v>
      </c>
      <c r="E36" s="85" t="s">
        <v>8911</v>
      </c>
      <c r="F36" s="85" t="s">
        <v>18</v>
      </c>
      <c r="G36" s="85">
        <v>76028</v>
      </c>
    </row>
    <row r="37" spans="1:7" x14ac:dyDescent="0.35">
      <c r="A37" s="85">
        <v>140505</v>
      </c>
      <c r="B37" s="85" t="s">
        <v>24937</v>
      </c>
      <c r="C37" s="85" t="s">
        <v>78</v>
      </c>
      <c r="D37" s="85" t="s">
        <v>23072</v>
      </c>
      <c r="E37" s="85" t="s">
        <v>24938</v>
      </c>
      <c r="F37" s="85" t="s">
        <v>18</v>
      </c>
      <c r="G37" s="85">
        <v>75135</v>
      </c>
    </row>
    <row r="38" spans="1:7" x14ac:dyDescent="0.35">
      <c r="A38" s="85">
        <v>140927</v>
      </c>
      <c r="B38" s="85" t="s">
        <v>25047</v>
      </c>
      <c r="C38" s="85" t="s">
        <v>78</v>
      </c>
      <c r="D38" s="85" t="s">
        <v>25048</v>
      </c>
      <c r="E38" s="85" t="s">
        <v>25049</v>
      </c>
      <c r="F38" s="85" t="s">
        <v>18</v>
      </c>
      <c r="G38" s="85">
        <v>76240</v>
      </c>
    </row>
    <row r="39" spans="1:7" x14ac:dyDescent="0.35">
      <c r="A39" s="85">
        <v>140569</v>
      </c>
      <c r="B39" s="85" t="s">
        <v>24912</v>
      </c>
      <c r="C39" s="85" t="s">
        <v>78</v>
      </c>
      <c r="D39" s="85" t="s">
        <v>20155</v>
      </c>
      <c r="E39" s="85" t="s">
        <v>20156</v>
      </c>
      <c r="F39" s="85" t="s">
        <v>18</v>
      </c>
      <c r="G39" s="85">
        <v>75422</v>
      </c>
    </row>
    <row r="40" spans="1:7" x14ac:dyDescent="0.35">
      <c r="A40" s="85">
        <v>141765</v>
      </c>
      <c r="B40" s="85" t="s">
        <v>25185</v>
      </c>
      <c r="C40" s="85" t="s">
        <v>78</v>
      </c>
      <c r="D40" s="85" t="s">
        <v>25186</v>
      </c>
      <c r="E40" s="85" t="s">
        <v>25187</v>
      </c>
      <c r="F40" s="85" t="s">
        <v>18</v>
      </c>
      <c r="G40" s="85">
        <v>78834</v>
      </c>
    </row>
    <row r="41" spans="1:7" x14ac:dyDescent="0.35">
      <c r="A41" s="85">
        <v>140883</v>
      </c>
      <c r="B41" s="85" t="s">
        <v>23255</v>
      </c>
      <c r="C41" s="85" t="s">
        <v>78</v>
      </c>
      <c r="D41" s="85" t="s">
        <v>24343</v>
      </c>
      <c r="E41" s="85" t="s">
        <v>23079</v>
      </c>
      <c r="F41" s="85" t="s">
        <v>18</v>
      </c>
      <c r="G41" s="85">
        <v>76092</v>
      </c>
    </row>
    <row r="42" spans="1:7" x14ac:dyDescent="0.35">
      <c r="A42" s="85">
        <v>140444</v>
      </c>
      <c r="B42" s="85" t="s">
        <v>23254</v>
      </c>
      <c r="C42" s="85" t="s">
        <v>78</v>
      </c>
      <c r="D42" s="85" t="s">
        <v>24895</v>
      </c>
      <c r="E42" s="85" t="s">
        <v>20080</v>
      </c>
      <c r="F42" s="85" t="s">
        <v>18</v>
      </c>
      <c r="G42" s="85">
        <v>75006</v>
      </c>
    </row>
    <row r="43" spans="1:7" x14ac:dyDescent="0.35">
      <c r="A43" s="85">
        <v>140893</v>
      </c>
      <c r="B43" s="85" t="s">
        <v>25051</v>
      </c>
      <c r="C43" s="85" t="s">
        <v>78</v>
      </c>
      <c r="D43" s="85" t="s">
        <v>25052</v>
      </c>
      <c r="E43" s="85" t="s">
        <v>20648</v>
      </c>
      <c r="F43" s="85" t="s">
        <v>18</v>
      </c>
      <c r="G43" s="85">
        <v>76114</v>
      </c>
    </row>
    <row r="44" spans="1:7" x14ac:dyDescent="0.35">
      <c r="A44" s="85">
        <v>140570</v>
      </c>
      <c r="B44" s="85" t="s">
        <v>24945</v>
      </c>
      <c r="C44" s="85" t="s">
        <v>78</v>
      </c>
      <c r="D44" s="85" t="s">
        <v>24946</v>
      </c>
      <c r="E44" s="85" t="s">
        <v>24947</v>
      </c>
      <c r="F44" s="85" t="s">
        <v>18</v>
      </c>
      <c r="G44" s="85">
        <v>75423</v>
      </c>
    </row>
    <row r="45" spans="1:7" x14ac:dyDescent="0.35">
      <c r="A45" s="85">
        <v>141466</v>
      </c>
      <c r="B45" s="85" t="s">
        <v>23253</v>
      </c>
      <c r="C45" s="85" t="s">
        <v>78</v>
      </c>
      <c r="D45" s="85" t="s">
        <v>25096</v>
      </c>
      <c r="E45" s="85" t="s">
        <v>23016</v>
      </c>
      <c r="F45" s="85" t="s">
        <v>18</v>
      </c>
      <c r="G45" s="85">
        <v>78010</v>
      </c>
    </row>
    <row r="46" spans="1:7" x14ac:dyDescent="0.35">
      <c r="A46" s="85">
        <v>141467</v>
      </c>
      <c r="B46" s="85" t="s">
        <v>25133</v>
      </c>
      <c r="C46" s="85" t="s">
        <v>78</v>
      </c>
      <c r="D46" s="85" t="s">
        <v>25134</v>
      </c>
      <c r="E46" s="85" t="s">
        <v>22233</v>
      </c>
      <c r="F46" s="85" t="s">
        <v>18</v>
      </c>
      <c r="G46" s="85">
        <v>78011</v>
      </c>
    </row>
    <row r="47" spans="1:7" x14ac:dyDescent="0.35">
      <c r="A47" s="85">
        <v>142002</v>
      </c>
      <c r="B47" s="85" t="s">
        <v>24828</v>
      </c>
      <c r="C47" s="85" t="s">
        <v>78</v>
      </c>
      <c r="D47" s="85" t="s">
        <v>24829</v>
      </c>
      <c r="E47" s="85" t="s">
        <v>24831</v>
      </c>
      <c r="F47" s="85" t="s">
        <v>18</v>
      </c>
      <c r="G47" s="85">
        <v>79511</v>
      </c>
    </row>
    <row r="48" spans="1:7" x14ac:dyDescent="0.35">
      <c r="A48" s="85">
        <v>140919</v>
      </c>
      <c r="B48" s="85" t="s">
        <v>24878</v>
      </c>
      <c r="C48" s="85" t="s">
        <v>78</v>
      </c>
      <c r="D48" s="85" t="s">
        <v>23082</v>
      </c>
      <c r="E48" s="85" t="s">
        <v>24879</v>
      </c>
      <c r="F48" s="85" t="s">
        <v>18</v>
      </c>
      <c r="G48" s="85">
        <v>76233</v>
      </c>
    </row>
    <row r="49" spans="1:7" x14ac:dyDescent="0.35">
      <c r="A49" s="85">
        <v>141517</v>
      </c>
      <c r="B49" s="85" t="s">
        <v>23250</v>
      </c>
      <c r="C49" s="85" t="s">
        <v>78</v>
      </c>
      <c r="D49" s="85" t="s">
        <v>24466</v>
      </c>
      <c r="E49" s="85" t="s">
        <v>21474</v>
      </c>
      <c r="F49" s="85" t="s">
        <v>18</v>
      </c>
      <c r="G49" s="85">
        <v>78130</v>
      </c>
    </row>
    <row r="50" spans="1:7" x14ac:dyDescent="0.35">
      <c r="A50" s="85">
        <v>140575</v>
      </c>
      <c r="B50" s="85" t="s">
        <v>23249</v>
      </c>
      <c r="C50" s="85" t="s">
        <v>78</v>
      </c>
      <c r="D50" s="85" t="s">
        <v>1915</v>
      </c>
      <c r="E50" s="85" t="s">
        <v>1916</v>
      </c>
      <c r="F50" s="85" t="s">
        <v>18</v>
      </c>
      <c r="G50" s="85">
        <v>75428</v>
      </c>
    </row>
    <row r="51" spans="1:7" x14ac:dyDescent="0.35">
      <c r="A51" s="85">
        <v>140534</v>
      </c>
      <c r="B51" s="85" t="s">
        <v>24899</v>
      </c>
      <c r="C51" s="85" t="s">
        <v>78</v>
      </c>
      <c r="D51" s="85" t="s">
        <v>24900</v>
      </c>
      <c r="E51" s="85" t="s">
        <v>24901</v>
      </c>
      <c r="F51" s="85" t="s">
        <v>18</v>
      </c>
      <c r="G51" s="85">
        <v>75173</v>
      </c>
    </row>
    <row r="52" spans="1:7" x14ac:dyDescent="0.35">
      <c r="A52" s="85">
        <v>140450</v>
      </c>
      <c r="B52" s="85" t="s">
        <v>24862</v>
      </c>
      <c r="C52" s="85" t="s">
        <v>78</v>
      </c>
      <c r="D52" s="85" t="s">
        <v>24863</v>
      </c>
      <c r="E52" s="85" t="s">
        <v>231</v>
      </c>
      <c r="F52" s="85" t="s">
        <v>18</v>
      </c>
      <c r="G52" s="85">
        <v>75019</v>
      </c>
    </row>
    <row r="53" spans="1:7" x14ac:dyDescent="0.35">
      <c r="A53" s="85">
        <v>141625</v>
      </c>
      <c r="B53" s="85" t="s">
        <v>27931</v>
      </c>
      <c r="C53" s="85" t="s">
        <v>78</v>
      </c>
      <c r="D53" s="85" t="s">
        <v>27932</v>
      </c>
      <c r="E53" s="85" t="s">
        <v>14639</v>
      </c>
      <c r="F53" s="85" t="s">
        <v>18</v>
      </c>
      <c r="G53" s="85">
        <v>78401</v>
      </c>
    </row>
    <row r="54" spans="1:7" x14ac:dyDescent="0.35">
      <c r="A54" s="85">
        <v>141471</v>
      </c>
      <c r="B54" s="85" t="s">
        <v>25172</v>
      </c>
      <c r="C54" s="85" t="s">
        <v>78</v>
      </c>
      <c r="D54" s="85" t="s">
        <v>25173</v>
      </c>
      <c r="E54" s="85" t="s">
        <v>21234</v>
      </c>
      <c r="F54" s="85" t="s">
        <v>18</v>
      </c>
      <c r="G54" s="85">
        <v>78014</v>
      </c>
    </row>
    <row r="55" spans="1:7" x14ac:dyDescent="0.35">
      <c r="A55" s="85">
        <v>140492</v>
      </c>
      <c r="B55" s="85" t="s">
        <v>24964</v>
      </c>
      <c r="C55" s="85" t="s">
        <v>78</v>
      </c>
      <c r="D55" s="85" t="s">
        <v>24965</v>
      </c>
      <c r="E55" s="85" t="s">
        <v>14222</v>
      </c>
      <c r="F55" s="85" t="s">
        <v>18</v>
      </c>
      <c r="G55" s="85">
        <v>75114</v>
      </c>
    </row>
    <row r="56" spans="1:7" x14ac:dyDescent="0.35">
      <c r="A56" s="85">
        <v>142056</v>
      </c>
      <c r="B56" s="85" t="s">
        <v>24760</v>
      </c>
      <c r="C56" s="85" t="s">
        <v>78</v>
      </c>
      <c r="D56" s="85" t="s">
        <v>24761</v>
      </c>
      <c r="E56" s="85" t="s">
        <v>24762</v>
      </c>
      <c r="F56" s="85" t="s">
        <v>18</v>
      </c>
      <c r="G56" s="85">
        <v>79731</v>
      </c>
    </row>
    <row r="57" spans="1:7" x14ac:dyDescent="0.35">
      <c r="A57" s="85">
        <v>141768</v>
      </c>
      <c r="B57" s="85" t="s">
        <v>25114</v>
      </c>
      <c r="C57" s="85" t="s">
        <v>78</v>
      </c>
      <c r="D57" s="85" t="s">
        <v>25115</v>
      </c>
      <c r="E57" s="85" t="s">
        <v>25116</v>
      </c>
      <c r="F57" s="85" t="s">
        <v>18</v>
      </c>
      <c r="G57" s="85">
        <v>78839</v>
      </c>
    </row>
    <row r="58" spans="1:7" x14ac:dyDescent="0.35">
      <c r="A58" s="85">
        <v>142111</v>
      </c>
      <c r="B58" s="85" t="s">
        <v>24826</v>
      </c>
      <c r="C58" s="85" t="s">
        <v>78</v>
      </c>
      <c r="D58" s="85" t="s">
        <v>13889</v>
      </c>
      <c r="E58" s="85" t="s">
        <v>13890</v>
      </c>
      <c r="F58" s="85" t="s">
        <v>18</v>
      </c>
      <c r="G58" s="85">
        <v>79855</v>
      </c>
    </row>
    <row r="59" spans="1:7" x14ac:dyDescent="0.35">
      <c r="A59" s="85">
        <v>140921</v>
      </c>
      <c r="B59" s="85" t="s">
        <v>23247</v>
      </c>
      <c r="C59" s="85" t="s">
        <v>78</v>
      </c>
      <c r="D59" s="85" t="s">
        <v>24968</v>
      </c>
      <c r="E59" s="85" t="s">
        <v>22006</v>
      </c>
      <c r="F59" s="85" t="s">
        <v>18</v>
      </c>
      <c r="G59" s="85">
        <v>76234</v>
      </c>
    </row>
    <row r="60" spans="1:7" x14ac:dyDescent="0.35">
      <c r="A60" s="85">
        <v>140452</v>
      </c>
      <c r="B60" s="85" t="s">
        <v>24868</v>
      </c>
      <c r="C60" s="85" t="s">
        <v>78</v>
      </c>
      <c r="D60" s="85" t="s">
        <v>24869</v>
      </c>
      <c r="E60" s="85" t="s">
        <v>13632</v>
      </c>
      <c r="F60" s="85" t="s">
        <v>18</v>
      </c>
      <c r="G60" s="85">
        <v>75020</v>
      </c>
    </row>
    <row r="61" spans="1:7" x14ac:dyDescent="0.35">
      <c r="A61" s="85">
        <v>140909</v>
      </c>
      <c r="B61" s="85" t="s">
        <v>25057</v>
      </c>
      <c r="C61" s="85" t="s">
        <v>78</v>
      </c>
      <c r="D61" s="85" t="s">
        <v>23081</v>
      </c>
      <c r="E61" s="85" t="s">
        <v>205</v>
      </c>
      <c r="F61" s="85" t="s">
        <v>18</v>
      </c>
      <c r="G61" s="85">
        <v>76201</v>
      </c>
    </row>
    <row r="62" spans="1:7" x14ac:dyDescent="0.35">
      <c r="A62" s="85">
        <v>141474</v>
      </c>
      <c r="B62" s="85" t="s">
        <v>25098</v>
      </c>
      <c r="C62" s="85" t="s">
        <v>78</v>
      </c>
      <c r="D62" s="85" t="s">
        <v>25099</v>
      </c>
      <c r="E62" s="85" t="s">
        <v>20502</v>
      </c>
      <c r="F62" s="85" t="s">
        <v>18</v>
      </c>
      <c r="G62" s="85">
        <v>78016</v>
      </c>
    </row>
    <row r="63" spans="1:7" x14ac:dyDescent="0.35">
      <c r="A63" s="85">
        <v>141771</v>
      </c>
      <c r="B63" s="85" t="s">
        <v>25120</v>
      </c>
      <c r="C63" s="85" t="s">
        <v>78</v>
      </c>
      <c r="D63" s="85" t="s">
        <v>25121</v>
      </c>
      <c r="E63" s="85" t="s">
        <v>25122</v>
      </c>
      <c r="F63" s="85" t="s">
        <v>18</v>
      </c>
      <c r="G63" s="85">
        <v>78850</v>
      </c>
    </row>
    <row r="64" spans="1:7" x14ac:dyDescent="0.35">
      <c r="A64" s="85">
        <v>141475</v>
      </c>
      <c r="B64" s="85" t="s">
        <v>25164</v>
      </c>
      <c r="C64" s="85" t="s">
        <v>78</v>
      </c>
      <c r="D64" s="85" t="s">
        <v>25165</v>
      </c>
      <c r="E64" s="85" t="s">
        <v>25166</v>
      </c>
      <c r="F64" s="85" t="s">
        <v>18</v>
      </c>
      <c r="G64" s="85">
        <v>78017</v>
      </c>
    </row>
    <row r="65" spans="1:7" x14ac:dyDescent="0.35">
      <c r="A65" s="85">
        <v>140582</v>
      </c>
      <c r="B65" s="85" t="s">
        <v>24888</v>
      </c>
      <c r="C65" s="85" t="s">
        <v>78</v>
      </c>
      <c r="D65" s="85" t="s">
        <v>24889</v>
      </c>
      <c r="E65" s="85" t="s">
        <v>24890</v>
      </c>
      <c r="F65" s="85" t="s">
        <v>18</v>
      </c>
      <c r="G65" s="85">
        <v>75438</v>
      </c>
    </row>
    <row r="66" spans="1:7" x14ac:dyDescent="0.35">
      <c r="A66" s="85">
        <v>141639</v>
      </c>
      <c r="B66" s="85" t="s">
        <v>27542</v>
      </c>
      <c r="C66" s="85" t="s">
        <v>78</v>
      </c>
      <c r="D66" s="85" t="s">
        <v>27543</v>
      </c>
      <c r="E66" s="85" t="s">
        <v>27544</v>
      </c>
      <c r="F66" s="85" t="s">
        <v>18</v>
      </c>
      <c r="G66" s="85">
        <v>78537</v>
      </c>
    </row>
    <row r="67" spans="1:7" x14ac:dyDescent="0.35">
      <c r="A67" s="85">
        <v>214432</v>
      </c>
      <c r="B67" s="85" t="s">
        <v>28013</v>
      </c>
      <c r="C67" s="85" t="s">
        <v>78</v>
      </c>
      <c r="D67" s="85" t="s">
        <v>28014</v>
      </c>
      <c r="E67" s="85" t="s">
        <v>14639</v>
      </c>
      <c r="F67" s="85" t="s">
        <v>18</v>
      </c>
      <c r="G67" s="85">
        <v>78416</v>
      </c>
    </row>
    <row r="68" spans="1:7" x14ac:dyDescent="0.35">
      <c r="A68" s="85">
        <v>140506</v>
      </c>
      <c r="B68" s="85" t="s">
        <v>24848</v>
      </c>
      <c r="C68" s="85" t="s">
        <v>78</v>
      </c>
      <c r="D68" s="85" t="s">
        <v>24849</v>
      </c>
      <c r="E68" s="85" t="s">
        <v>23100</v>
      </c>
      <c r="F68" s="85" t="s">
        <v>18</v>
      </c>
      <c r="G68" s="85">
        <v>75137</v>
      </c>
    </row>
    <row r="69" spans="1:7" x14ac:dyDescent="0.35">
      <c r="A69" s="85">
        <v>140906</v>
      </c>
      <c r="B69" s="85" t="s">
        <v>23244</v>
      </c>
      <c r="C69" s="85" t="s">
        <v>78</v>
      </c>
      <c r="D69" s="85" t="s">
        <v>24707</v>
      </c>
      <c r="E69" s="85" t="s">
        <v>24662</v>
      </c>
      <c r="F69" s="85" t="s">
        <v>18</v>
      </c>
      <c r="G69" s="85">
        <v>76179</v>
      </c>
    </row>
    <row r="70" spans="1:7" x14ac:dyDescent="0.35">
      <c r="A70" s="85">
        <v>141557</v>
      </c>
      <c r="B70" s="85" t="s">
        <v>23243</v>
      </c>
      <c r="C70" s="85" t="s">
        <v>78</v>
      </c>
      <c r="D70" s="85" t="s">
        <v>24742</v>
      </c>
      <c r="E70" s="85" t="s">
        <v>9155</v>
      </c>
      <c r="F70" s="85" t="s">
        <v>18</v>
      </c>
      <c r="G70" s="85">
        <v>78263</v>
      </c>
    </row>
    <row r="71" spans="1:7" x14ac:dyDescent="0.35">
      <c r="A71" s="85">
        <v>142077</v>
      </c>
      <c r="B71" s="85" t="s">
        <v>24766</v>
      </c>
      <c r="C71" s="85" t="s">
        <v>78</v>
      </c>
      <c r="D71" s="85" t="s">
        <v>24767</v>
      </c>
      <c r="E71" s="85" t="s">
        <v>21805</v>
      </c>
      <c r="F71" s="85" t="s">
        <v>18</v>
      </c>
      <c r="G71" s="85">
        <v>79761</v>
      </c>
    </row>
    <row r="72" spans="1:7" x14ac:dyDescent="0.35">
      <c r="A72" s="85">
        <v>140583</v>
      </c>
      <c r="B72" s="85" t="s">
        <v>24861</v>
      </c>
      <c r="C72" s="85" t="s">
        <v>78</v>
      </c>
      <c r="D72" s="85" t="s">
        <v>1937</v>
      </c>
      <c r="E72" s="85" t="s">
        <v>15944</v>
      </c>
      <c r="F72" s="85" t="s">
        <v>18</v>
      </c>
      <c r="G72" s="85">
        <v>75439</v>
      </c>
    </row>
    <row r="73" spans="1:7" x14ac:dyDescent="0.35">
      <c r="A73" s="85">
        <v>141641</v>
      </c>
      <c r="B73" s="85" t="s">
        <v>27500</v>
      </c>
      <c r="C73" s="85" t="s">
        <v>78</v>
      </c>
      <c r="D73" s="85" t="s">
        <v>27501</v>
      </c>
      <c r="E73" s="85" t="s">
        <v>15306</v>
      </c>
      <c r="F73" s="85" t="s">
        <v>18</v>
      </c>
      <c r="G73" s="85">
        <v>78538</v>
      </c>
    </row>
    <row r="74" spans="1:7" x14ac:dyDescent="0.35">
      <c r="A74" s="85">
        <v>141553</v>
      </c>
      <c r="B74" s="85" t="s">
        <v>25061</v>
      </c>
      <c r="C74" s="85" t="s">
        <v>78</v>
      </c>
      <c r="D74" s="85" t="s">
        <v>13826</v>
      </c>
      <c r="E74" s="85" t="s">
        <v>9155</v>
      </c>
      <c r="F74" s="85" t="s">
        <v>18</v>
      </c>
      <c r="G74" s="85">
        <v>78227</v>
      </c>
    </row>
    <row r="75" spans="1:7" x14ac:dyDescent="0.35">
      <c r="A75" s="85">
        <v>141646</v>
      </c>
      <c r="B75" s="85" t="s">
        <v>27508</v>
      </c>
      <c r="C75" s="85" t="s">
        <v>78</v>
      </c>
      <c r="D75" s="85" t="s">
        <v>27509</v>
      </c>
      <c r="E75" s="85" t="s">
        <v>20546</v>
      </c>
      <c r="F75" s="85" t="s">
        <v>18</v>
      </c>
      <c r="G75" s="85">
        <v>78541</v>
      </c>
    </row>
    <row r="76" spans="1:7" x14ac:dyDescent="0.35">
      <c r="A76" s="85">
        <v>140499</v>
      </c>
      <c r="B76" s="85" t="s">
        <v>24922</v>
      </c>
      <c r="C76" s="85" t="s">
        <v>78</v>
      </c>
      <c r="D76" s="85" t="s">
        <v>24923</v>
      </c>
      <c r="E76" s="85" t="s">
        <v>20334</v>
      </c>
      <c r="F76" s="85" t="s">
        <v>18</v>
      </c>
      <c r="G76" s="85">
        <v>75119</v>
      </c>
    </row>
    <row r="77" spans="1:7" x14ac:dyDescent="0.35">
      <c r="A77" s="85">
        <v>140500</v>
      </c>
      <c r="B77" s="85" t="s">
        <v>24919</v>
      </c>
      <c r="C77" s="85" t="s">
        <v>78</v>
      </c>
      <c r="D77" s="85" t="s">
        <v>24920</v>
      </c>
      <c r="E77" s="85" t="s">
        <v>1228</v>
      </c>
      <c r="F77" s="85" t="s">
        <v>18</v>
      </c>
      <c r="G77" s="85">
        <v>75124</v>
      </c>
    </row>
    <row r="78" spans="1:7" x14ac:dyDescent="0.35">
      <c r="A78" s="85">
        <v>140903</v>
      </c>
      <c r="B78" s="85" t="s">
        <v>23236</v>
      </c>
      <c r="C78" s="85" t="s">
        <v>78</v>
      </c>
      <c r="D78" s="85" t="s">
        <v>23080</v>
      </c>
      <c r="E78" s="85" t="s">
        <v>17895</v>
      </c>
      <c r="F78" s="85" t="s">
        <v>18</v>
      </c>
      <c r="G78" s="85">
        <v>76140</v>
      </c>
    </row>
    <row r="79" spans="1:7" x14ac:dyDescent="0.35">
      <c r="A79" s="85">
        <v>16020929</v>
      </c>
      <c r="B79" s="85" t="s">
        <v>24892</v>
      </c>
      <c r="C79" s="85" t="s">
        <v>78</v>
      </c>
      <c r="D79" s="85" t="s">
        <v>21836</v>
      </c>
      <c r="E79" s="85" t="s">
        <v>22020</v>
      </c>
      <c r="F79" s="85" t="s">
        <v>18</v>
      </c>
      <c r="G79" s="85">
        <v>75115</v>
      </c>
    </row>
    <row r="80" spans="1:7" x14ac:dyDescent="0.35">
      <c r="A80" s="85">
        <v>141507</v>
      </c>
      <c r="B80" s="85" t="s">
        <v>25080</v>
      </c>
      <c r="C80" s="85" t="s">
        <v>78</v>
      </c>
      <c r="D80" s="85" t="s">
        <v>25081</v>
      </c>
      <c r="E80" s="85" t="s">
        <v>9518</v>
      </c>
      <c r="F80" s="85" t="s">
        <v>18</v>
      </c>
      <c r="G80" s="85">
        <v>78113</v>
      </c>
    </row>
    <row r="81" spans="1:7" x14ac:dyDescent="0.35">
      <c r="A81" s="85">
        <v>140587</v>
      </c>
      <c r="B81" s="85" t="s">
        <v>23234</v>
      </c>
      <c r="C81" s="85" t="s">
        <v>78</v>
      </c>
      <c r="D81" s="85" t="s">
        <v>24865</v>
      </c>
      <c r="E81" s="85" t="s">
        <v>2056</v>
      </c>
      <c r="F81" s="85" t="s">
        <v>18</v>
      </c>
      <c r="G81" s="85">
        <v>75442</v>
      </c>
    </row>
    <row r="82" spans="1:7" x14ac:dyDescent="0.35">
      <c r="A82" s="85">
        <v>140501</v>
      </c>
      <c r="B82" s="85" t="s">
        <v>24859</v>
      </c>
      <c r="C82" s="85" t="s">
        <v>78</v>
      </c>
      <c r="D82" s="85" t="s">
        <v>24860</v>
      </c>
      <c r="E82" s="85" t="s">
        <v>22892</v>
      </c>
      <c r="F82" s="85" t="s">
        <v>18</v>
      </c>
      <c r="G82" s="85">
        <v>75125</v>
      </c>
    </row>
    <row r="83" spans="1:7" x14ac:dyDescent="0.35">
      <c r="A83" s="85">
        <v>141508</v>
      </c>
      <c r="B83" s="85" t="s">
        <v>23233</v>
      </c>
      <c r="C83" s="85" t="s">
        <v>78</v>
      </c>
      <c r="D83" s="85" t="s">
        <v>25097</v>
      </c>
      <c r="E83" s="85" t="s">
        <v>22886</v>
      </c>
      <c r="F83" s="85" t="s">
        <v>18</v>
      </c>
      <c r="G83" s="85">
        <v>78114</v>
      </c>
    </row>
    <row r="84" spans="1:7" x14ac:dyDescent="0.35">
      <c r="A84" s="85">
        <v>141630</v>
      </c>
      <c r="B84" s="85" t="s">
        <v>27942</v>
      </c>
      <c r="C84" s="85" t="s">
        <v>78</v>
      </c>
      <c r="D84" s="85" t="s">
        <v>27943</v>
      </c>
      <c r="E84" s="85" t="s">
        <v>14639</v>
      </c>
      <c r="F84" s="85" t="s">
        <v>18</v>
      </c>
      <c r="G84" s="85">
        <v>78418</v>
      </c>
    </row>
    <row r="85" spans="1:7" x14ac:dyDescent="0.35">
      <c r="A85" s="85">
        <v>140503</v>
      </c>
      <c r="B85" s="85" t="s">
        <v>23232</v>
      </c>
      <c r="C85" s="85" t="s">
        <v>78</v>
      </c>
      <c r="D85" s="85" t="s">
        <v>24845</v>
      </c>
      <c r="E85" s="85" t="s">
        <v>20811</v>
      </c>
      <c r="F85" s="85" t="s">
        <v>18</v>
      </c>
      <c r="G85" s="85">
        <v>75126</v>
      </c>
    </row>
    <row r="86" spans="1:7" x14ac:dyDescent="0.35">
      <c r="A86" s="85">
        <v>142057</v>
      </c>
      <c r="B86" s="85" t="s">
        <v>24800</v>
      </c>
      <c r="C86" s="85" t="s">
        <v>78</v>
      </c>
      <c r="D86" s="85" t="s">
        <v>24801</v>
      </c>
      <c r="E86" s="85" t="s">
        <v>24802</v>
      </c>
      <c r="F86" s="85" t="s">
        <v>18</v>
      </c>
      <c r="G86" s="85">
        <v>79733</v>
      </c>
    </row>
    <row r="87" spans="1:7" x14ac:dyDescent="0.35">
      <c r="A87" s="85">
        <v>142059</v>
      </c>
      <c r="B87" s="85" t="s">
        <v>24806</v>
      </c>
      <c r="C87" s="85" t="s">
        <v>78</v>
      </c>
      <c r="D87" s="85" t="s">
        <v>24807</v>
      </c>
      <c r="E87" s="85" t="s">
        <v>20558</v>
      </c>
      <c r="F87" s="85" t="s">
        <v>18</v>
      </c>
      <c r="G87" s="85">
        <v>79734</v>
      </c>
    </row>
    <row r="88" spans="1:7" x14ac:dyDescent="0.35">
      <c r="A88" s="85">
        <v>141551</v>
      </c>
      <c r="B88" s="85" t="s">
        <v>25170</v>
      </c>
      <c r="C88" s="85" t="s">
        <v>78</v>
      </c>
      <c r="D88" s="85" t="s">
        <v>25171</v>
      </c>
      <c r="E88" s="85" t="s">
        <v>9155</v>
      </c>
      <c r="F88" s="85" t="s">
        <v>18</v>
      </c>
      <c r="G88" s="85">
        <v>78234</v>
      </c>
    </row>
    <row r="89" spans="1:7" x14ac:dyDescent="0.35">
      <c r="A89" s="85">
        <v>142061</v>
      </c>
      <c r="B89" s="85" t="s">
        <v>24835</v>
      </c>
      <c r="C89" s="85" t="s">
        <v>78</v>
      </c>
      <c r="D89" s="85" t="s">
        <v>24836</v>
      </c>
      <c r="E89" s="85" t="s">
        <v>21124</v>
      </c>
      <c r="F89" s="85" t="s">
        <v>18</v>
      </c>
      <c r="G89" s="85">
        <v>79735</v>
      </c>
    </row>
    <row r="90" spans="1:7" x14ac:dyDescent="0.35">
      <c r="A90" s="85">
        <v>17021375</v>
      </c>
      <c r="B90" s="85" t="s">
        <v>25008</v>
      </c>
      <c r="C90" s="85" t="s">
        <v>78</v>
      </c>
      <c r="D90" s="85" t="s">
        <v>25009</v>
      </c>
      <c r="E90" s="85" t="s">
        <v>20648</v>
      </c>
      <c r="F90" s="85" t="s">
        <v>18</v>
      </c>
      <c r="G90" s="85">
        <v>76109</v>
      </c>
    </row>
    <row r="91" spans="1:7" x14ac:dyDescent="0.35">
      <c r="A91" s="85">
        <v>140887</v>
      </c>
      <c r="B91" s="85" t="s">
        <v>23231</v>
      </c>
      <c r="C91" s="85" t="s">
        <v>78</v>
      </c>
      <c r="D91" s="85" t="s">
        <v>24990</v>
      </c>
      <c r="E91" s="85" t="s">
        <v>20648</v>
      </c>
      <c r="F91" s="85" t="s">
        <v>18</v>
      </c>
      <c r="G91" s="85">
        <v>76107</v>
      </c>
    </row>
    <row r="92" spans="1:7" x14ac:dyDescent="0.35">
      <c r="A92" s="85">
        <v>141575</v>
      </c>
      <c r="B92" s="85" t="s">
        <v>28001</v>
      </c>
      <c r="C92" s="85" t="s">
        <v>78</v>
      </c>
      <c r="D92" s="85" t="s">
        <v>28002</v>
      </c>
      <c r="E92" s="85" t="s">
        <v>18460</v>
      </c>
      <c r="F92" s="85" t="s">
        <v>18</v>
      </c>
      <c r="G92" s="85">
        <v>78357</v>
      </c>
    </row>
    <row r="93" spans="1:7" x14ac:dyDescent="0.35">
      <c r="A93" s="85">
        <v>140457</v>
      </c>
      <c r="B93" s="85" t="s">
        <v>24864</v>
      </c>
      <c r="C93" s="85" t="s">
        <v>78</v>
      </c>
      <c r="D93" s="85" t="s">
        <v>23069</v>
      </c>
      <c r="E93" s="85" t="s">
        <v>20149</v>
      </c>
      <c r="F93" s="85" t="s">
        <v>18</v>
      </c>
      <c r="G93" s="85">
        <v>75035</v>
      </c>
    </row>
    <row r="94" spans="1:7" x14ac:dyDescent="0.35">
      <c r="A94" s="85">
        <v>140926</v>
      </c>
      <c r="B94" s="85" t="s">
        <v>23228</v>
      </c>
      <c r="C94" s="85" t="s">
        <v>78</v>
      </c>
      <c r="D94" s="85" t="s">
        <v>25001</v>
      </c>
      <c r="E94" s="85" t="s">
        <v>20475</v>
      </c>
      <c r="F94" s="85" t="s">
        <v>18</v>
      </c>
      <c r="G94" s="85">
        <v>76240</v>
      </c>
    </row>
    <row r="95" spans="1:7" x14ac:dyDescent="0.35">
      <c r="A95" s="85">
        <v>140461</v>
      </c>
      <c r="B95" s="85" t="s">
        <v>23227</v>
      </c>
      <c r="C95" s="85" t="s">
        <v>78</v>
      </c>
      <c r="D95" s="85" t="s">
        <v>24866</v>
      </c>
      <c r="E95" s="85" t="s">
        <v>20923</v>
      </c>
      <c r="F95" s="85" t="s">
        <v>18</v>
      </c>
      <c r="G95" s="85">
        <v>75040</v>
      </c>
    </row>
    <row r="96" spans="1:7" x14ac:dyDescent="0.35">
      <c r="A96" s="85">
        <v>228745</v>
      </c>
      <c r="B96" s="85" t="s">
        <v>25174</v>
      </c>
      <c r="C96" s="85" t="s">
        <v>78</v>
      </c>
      <c r="D96" s="85" t="s">
        <v>25175</v>
      </c>
      <c r="E96" s="85" t="s">
        <v>9155</v>
      </c>
      <c r="F96" s="85" t="s">
        <v>18</v>
      </c>
      <c r="G96" s="85">
        <v>78218</v>
      </c>
    </row>
    <row r="97" spans="1:7" x14ac:dyDescent="0.35">
      <c r="A97" s="85">
        <v>141477</v>
      </c>
      <c r="B97" s="85" t="s">
        <v>28003</v>
      </c>
      <c r="C97" s="85" t="s">
        <v>78</v>
      </c>
      <c r="D97" s="85" t="s">
        <v>28004</v>
      </c>
      <c r="E97" s="85" t="s">
        <v>28005</v>
      </c>
      <c r="F97" s="85" t="s">
        <v>18</v>
      </c>
      <c r="G97" s="85">
        <v>78022</v>
      </c>
    </row>
    <row r="98" spans="1:7" x14ac:dyDescent="0.35">
      <c r="A98" s="85">
        <v>142063</v>
      </c>
      <c r="B98" s="85" t="s">
        <v>24793</v>
      </c>
      <c r="C98" s="85" t="s">
        <v>78</v>
      </c>
      <c r="D98" s="85" t="s">
        <v>24794</v>
      </c>
      <c r="E98" s="85" t="s">
        <v>24795</v>
      </c>
      <c r="F98" s="85" t="s">
        <v>18</v>
      </c>
      <c r="G98" s="85">
        <v>79739</v>
      </c>
    </row>
    <row r="99" spans="1:7" x14ac:dyDescent="0.35">
      <c r="A99" s="85">
        <v>140854</v>
      </c>
      <c r="B99" s="85" t="s">
        <v>24996</v>
      </c>
      <c r="C99" s="85" t="s">
        <v>78</v>
      </c>
      <c r="D99" s="85" t="s">
        <v>24997</v>
      </c>
      <c r="E99" s="85" t="s">
        <v>22587</v>
      </c>
      <c r="F99" s="85" t="s">
        <v>18</v>
      </c>
      <c r="G99" s="85">
        <v>76043</v>
      </c>
    </row>
    <row r="100" spans="1:7" x14ac:dyDescent="0.35">
      <c r="A100" s="85">
        <v>140856</v>
      </c>
      <c r="B100" s="85" t="s">
        <v>23226</v>
      </c>
      <c r="C100" s="85" t="s">
        <v>78</v>
      </c>
      <c r="D100" s="85" t="s">
        <v>24967</v>
      </c>
      <c r="E100" s="85" t="s">
        <v>13701</v>
      </c>
      <c r="F100" s="85" t="s">
        <v>18</v>
      </c>
      <c r="G100" s="85">
        <v>76044</v>
      </c>
    </row>
    <row r="101" spans="1:7" x14ac:dyDescent="0.35">
      <c r="A101" s="85">
        <v>141019</v>
      </c>
      <c r="B101" s="85" t="s">
        <v>25033</v>
      </c>
      <c r="C101" s="85" t="s">
        <v>78</v>
      </c>
      <c r="D101" s="85" t="s">
        <v>25034</v>
      </c>
      <c r="E101" s="85" t="s">
        <v>25035</v>
      </c>
      <c r="F101" s="85" t="s">
        <v>18</v>
      </c>
      <c r="G101" s="85">
        <v>76453</v>
      </c>
    </row>
    <row r="102" spans="1:7" x14ac:dyDescent="0.35">
      <c r="A102" s="85">
        <v>142071</v>
      </c>
      <c r="B102" s="85" t="s">
        <v>24797</v>
      </c>
      <c r="C102" s="85" t="s">
        <v>78</v>
      </c>
      <c r="D102" s="85" t="s">
        <v>24798</v>
      </c>
      <c r="E102" s="85" t="s">
        <v>24799</v>
      </c>
      <c r="F102" s="85" t="s">
        <v>18</v>
      </c>
      <c r="G102" s="85">
        <v>79749</v>
      </c>
    </row>
    <row r="103" spans="1:7" x14ac:dyDescent="0.35">
      <c r="A103" s="85">
        <v>140857</v>
      </c>
      <c r="B103" s="85" t="s">
        <v>23224</v>
      </c>
      <c r="C103" s="85" t="s">
        <v>78</v>
      </c>
      <c r="D103" s="85" t="s">
        <v>24973</v>
      </c>
      <c r="E103" s="85" t="s">
        <v>21828</v>
      </c>
      <c r="F103" s="85" t="s">
        <v>18</v>
      </c>
      <c r="G103" s="85">
        <v>76048</v>
      </c>
    </row>
    <row r="104" spans="1:7" x14ac:dyDescent="0.35">
      <c r="A104" s="85">
        <v>140464</v>
      </c>
      <c r="B104" s="85" t="s">
        <v>23223</v>
      </c>
      <c r="C104" s="85" t="s">
        <v>78</v>
      </c>
      <c r="D104" s="85" t="s">
        <v>24854</v>
      </c>
      <c r="E104" s="85" t="s">
        <v>18305</v>
      </c>
      <c r="F104" s="85" t="s">
        <v>18</v>
      </c>
      <c r="G104" s="85">
        <v>75052</v>
      </c>
    </row>
    <row r="105" spans="1:7" x14ac:dyDescent="0.35">
      <c r="A105" s="85">
        <v>142064</v>
      </c>
      <c r="B105" s="85" t="s">
        <v>24821</v>
      </c>
      <c r="C105" s="85" t="s">
        <v>78</v>
      </c>
      <c r="D105" s="85" t="s">
        <v>24822</v>
      </c>
      <c r="E105" s="85" t="s">
        <v>24823</v>
      </c>
      <c r="F105" s="85" t="s">
        <v>18</v>
      </c>
      <c r="G105" s="85">
        <v>79742</v>
      </c>
    </row>
    <row r="106" spans="1:7" x14ac:dyDescent="0.35">
      <c r="A106" s="85">
        <v>140859</v>
      </c>
      <c r="B106" s="85" t="s">
        <v>23222</v>
      </c>
      <c r="C106" s="85" t="s">
        <v>78</v>
      </c>
      <c r="D106" s="85" t="s">
        <v>24995</v>
      </c>
      <c r="E106" s="85" t="s">
        <v>20180</v>
      </c>
      <c r="F106" s="85" t="s">
        <v>18</v>
      </c>
      <c r="G106" s="85">
        <v>76050</v>
      </c>
    </row>
    <row r="107" spans="1:7" x14ac:dyDescent="0.35">
      <c r="A107" s="85">
        <v>140860</v>
      </c>
      <c r="B107" s="85" t="s">
        <v>23221</v>
      </c>
      <c r="C107" s="85" t="s">
        <v>78</v>
      </c>
      <c r="D107" s="85" t="s">
        <v>24985</v>
      </c>
      <c r="E107" s="85" t="s">
        <v>24341</v>
      </c>
      <c r="F107" s="85" t="s">
        <v>18</v>
      </c>
      <c r="G107" s="85">
        <v>76051</v>
      </c>
    </row>
    <row r="108" spans="1:7" x14ac:dyDescent="0.35">
      <c r="A108" s="85">
        <v>140561</v>
      </c>
      <c r="B108" s="85" t="s">
        <v>24910</v>
      </c>
      <c r="C108" s="85" t="s">
        <v>78</v>
      </c>
      <c r="D108" s="85" t="s">
        <v>24911</v>
      </c>
      <c r="E108" s="85" t="s">
        <v>19144</v>
      </c>
      <c r="F108" s="85" t="s">
        <v>18</v>
      </c>
      <c r="G108" s="85">
        <v>75403</v>
      </c>
    </row>
    <row r="109" spans="1:7" x14ac:dyDescent="0.35">
      <c r="A109" s="85">
        <v>142046</v>
      </c>
      <c r="B109" s="85" t="s">
        <v>24756</v>
      </c>
      <c r="C109" s="85" t="s">
        <v>78</v>
      </c>
      <c r="D109" s="85" t="s">
        <v>24757</v>
      </c>
      <c r="E109" s="85" t="s">
        <v>13109</v>
      </c>
      <c r="F109" s="85" t="s">
        <v>18</v>
      </c>
      <c r="G109" s="85">
        <v>79706</v>
      </c>
    </row>
    <row r="110" spans="1:7" x14ac:dyDescent="0.35">
      <c r="A110" s="85">
        <v>141576</v>
      </c>
      <c r="B110" s="85" t="s">
        <v>27936</v>
      </c>
      <c r="C110" s="85" t="s">
        <v>78</v>
      </c>
      <c r="D110" s="85" t="s">
        <v>23088</v>
      </c>
      <c r="E110" s="85" t="s">
        <v>13828</v>
      </c>
      <c r="F110" s="85" t="s">
        <v>18</v>
      </c>
      <c r="G110" s="85">
        <v>78374</v>
      </c>
    </row>
    <row r="111" spans="1:7" x14ac:dyDescent="0.35">
      <c r="A111" s="85">
        <v>140466</v>
      </c>
      <c r="B111" s="85" t="s">
        <v>667</v>
      </c>
      <c r="C111" s="85" t="s">
        <v>78</v>
      </c>
      <c r="D111" s="85" t="s">
        <v>23070</v>
      </c>
      <c r="E111" s="85" t="s">
        <v>669</v>
      </c>
      <c r="F111" s="85" t="s">
        <v>18</v>
      </c>
      <c r="G111" s="85">
        <v>75058</v>
      </c>
    </row>
    <row r="112" spans="1:7" x14ac:dyDescent="0.35">
      <c r="A112" s="85">
        <v>141649</v>
      </c>
      <c r="B112" s="85" t="s">
        <v>23220</v>
      </c>
      <c r="C112" s="85" t="s">
        <v>78</v>
      </c>
      <c r="D112" s="85" t="s">
        <v>27507</v>
      </c>
      <c r="E112" s="85" t="s">
        <v>20012</v>
      </c>
      <c r="F112" s="85" t="s">
        <v>18</v>
      </c>
      <c r="G112" s="85">
        <v>78550</v>
      </c>
    </row>
    <row r="113" spans="1:7" x14ac:dyDescent="0.35">
      <c r="A113" s="85">
        <v>141650</v>
      </c>
      <c r="B113" s="85" t="s">
        <v>27520</v>
      </c>
      <c r="C113" s="85" t="s">
        <v>78</v>
      </c>
      <c r="D113" s="85" t="s">
        <v>27521</v>
      </c>
      <c r="E113" s="85" t="s">
        <v>10739</v>
      </c>
      <c r="F113" s="85" t="s">
        <v>18</v>
      </c>
      <c r="G113" s="85">
        <v>78557</v>
      </c>
    </row>
    <row r="114" spans="1:7" x14ac:dyDescent="0.35">
      <c r="A114" s="85">
        <v>140544</v>
      </c>
      <c r="B114" s="85" t="s">
        <v>24875</v>
      </c>
      <c r="C114" s="85" t="s">
        <v>78</v>
      </c>
      <c r="D114" s="85" t="s">
        <v>24876</v>
      </c>
      <c r="E114" s="85" t="s">
        <v>232</v>
      </c>
      <c r="F114" s="85" t="s">
        <v>18</v>
      </c>
      <c r="G114" s="85">
        <v>75205</v>
      </c>
    </row>
    <row r="115" spans="1:7" x14ac:dyDescent="0.35">
      <c r="A115" s="85">
        <v>141774</v>
      </c>
      <c r="B115" s="85" t="s">
        <v>25190</v>
      </c>
      <c r="C115" s="85" t="s">
        <v>78</v>
      </c>
      <c r="D115" s="85" t="s">
        <v>25191</v>
      </c>
      <c r="E115" s="85" t="s">
        <v>25192</v>
      </c>
      <c r="F115" s="85" t="s">
        <v>18</v>
      </c>
      <c r="G115" s="85">
        <v>78861</v>
      </c>
    </row>
    <row r="116" spans="1:7" x14ac:dyDescent="0.35">
      <c r="A116" s="85">
        <v>140604</v>
      </c>
      <c r="B116" s="85" t="s">
        <v>23213</v>
      </c>
      <c r="C116" s="85" t="s">
        <v>78</v>
      </c>
      <c r="D116" s="85" t="s">
        <v>24893</v>
      </c>
      <c r="E116" s="85" t="s">
        <v>21734</v>
      </c>
      <c r="F116" s="85" t="s">
        <v>18</v>
      </c>
      <c r="G116" s="85">
        <v>75459</v>
      </c>
    </row>
    <row r="117" spans="1:7" x14ac:dyDescent="0.35">
      <c r="A117" s="85">
        <v>140988</v>
      </c>
      <c r="B117" s="85" t="s">
        <v>25044</v>
      </c>
      <c r="C117" s="85" t="s">
        <v>78</v>
      </c>
      <c r="D117" s="85" t="s">
        <v>25045</v>
      </c>
      <c r="E117" s="85" t="s">
        <v>25046</v>
      </c>
      <c r="F117" s="85" t="s">
        <v>18</v>
      </c>
      <c r="G117" s="85">
        <v>76401</v>
      </c>
    </row>
    <row r="118" spans="1:7" x14ac:dyDescent="0.35">
      <c r="A118" s="85">
        <v>140845</v>
      </c>
      <c r="B118" s="85" t="s">
        <v>23211</v>
      </c>
      <c r="C118" s="85" t="s">
        <v>78</v>
      </c>
      <c r="D118" s="85" t="s">
        <v>24975</v>
      </c>
      <c r="E118" s="85" t="s">
        <v>21408</v>
      </c>
      <c r="F118" s="85" t="s">
        <v>18</v>
      </c>
      <c r="G118" s="85">
        <v>76022</v>
      </c>
    </row>
    <row r="119" spans="1:7" x14ac:dyDescent="0.35">
      <c r="A119" s="85">
        <v>141582</v>
      </c>
      <c r="B119" s="85" t="s">
        <v>27971</v>
      </c>
      <c r="C119" s="85" t="s">
        <v>78</v>
      </c>
      <c r="D119" s="85" t="s">
        <v>27972</v>
      </c>
      <c r="E119" s="85" t="s">
        <v>27973</v>
      </c>
      <c r="F119" s="85" t="s">
        <v>18</v>
      </c>
      <c r="G119" s="85">
        <v>78362</v>
      </c>
    </row>
    <row r="120" spans="1:7" x14ac:dyDescent="0.35">
      <c r="A120" s="85">
        <v>142068</v>
      </c>
      <c r="B120" s="85" t="s">
        <v>24747</v>
      </c>
      <c r="C120" s="85" t="s">
        <v>78</v>
      </c>
      <c r="D120" s="85" t="s">
        <v>24748</v>
      </c>
      <c r="E120" s="85" t="s">
        <v>24750</v>
      </c>
      <c r="F120" s="85" t="s">
        <v>18</v>
      </c>
      <c r="G120" s="85">
        <v>79744</v>
      </c>
    </row>
    <row r="121" spans="1:7" x14ac:dyDescent="0.35">
      <c r="A121" s="85">
        <v>141111</v>
      </c>
      <c r="B121" s="85" t="s">
        <v>24926</v>
      </c>
      <c r="C121" s="85" t="s">
        <v>78</v>
      </c>
      <c r="D121" s="85" t="s">
        <v>24927</v>
      </c>
      <c r="E121" s="85" t="s">
        <v>24928</v>
      </c>
      <c r="F121" s="85" t="s">
        <v>18</v>
      </c>
      <c r="G121" s="85">
        <v>76651</v>
      </c>
    </row>
    <row r="122" spans="1:7" x14ac:dyDescent="0.35">
      <c r="A122" s="85">
        <v>141578</v>
      </c>
      <c r="B122" s="85" t="s">
        <v>27494</v>
      </c>
      <c r="C122" s="85" t="s">
        <v>78</v>
      </c>
      <c r="D122" s="85" t="s">
        <v>27495</v>
      </c>
      <c r="E122" s="85" t="s">
        <v>27496</v>
      </c>
      <c r="F122" s="85" t="s">
        <v>18</v>
      </c>
      <c r="G122" s="85">
        <v>78361</v>
      </c>
    </row>
    <row r="123" spans="1:7" x14ac:dyDescent="0.35">
      <c r="A123" s="85">
        <v>140864</v>
      </c>
      <c r="B123" s="85" t="s">
        <v>24991</v>
      </c>
      <c r="C123" s="85" t="s">
        <v>78</v>
      </c>
      <c r="D123" s="85" t="s">
        <v>24992</v>
      </c>
      <c r="E123" s="85" t="s">
        <v>24994</v>
      </c>
      <c r="F123" s="85" t="s">
        <v>18</v>
      </c>
      <c r="G123" s="85">
        <v>76058</v>
      </c>
    </row>
    <row r="124" spans="1:7" x14ac:dyDescent="0.35">
      <c r="A124" s="85">
        <v>141550</v>
      </c>
      <c r="B124" s="85" t="s">
        <v>23206</v>
      </c>
      <c r="C124" s="85" t="s">
        <v>78</v>
      </c>
      <c r="D124" s="85" t="s">
        <v>25111</v>
      </c>
      <c r="E124" s="85" t="s">
        <v>9155</v>
      </c>
      <c r="F124" s="85" t="s">
        <v>18</v>
      </c>
      <c r="G124" s="85">
        <v>78233</v>
      </c>
    </row>
    <row r="125" spans="1:7" x14ac:dyDescent="0.35">
      <c r="A125" s="85">
        <v>141511</v>
      </c>
      <c r="B125" s="85" t="s">
        <v>25090</v>
      </c>
      <c r="C125" s="85" t="s">
        <v>78</v>
      </c>
      <c r="D125" s="85" t="s">
        <v>25091</v>
      </c>
      <c r="E125" s="85" t="s">
        <v>22211</v>
      </c>
      <c r="F125" s="85" t="s">
        <v>18</v>
      </c>
      <c r="G125" s="85">
        <v>78118</v>
      </c>
    </row>
    <row r="126" spans="1:7" x14ac:dyDescent="0.35">
      <c r="A126" s="85">
        <v>140510</v>
      </c>
      <c r="B126" s="85" t="s">
        <v>23205</v>
      </c>
      <c r="C126" s="85" t="s">
        <v>78</v>
      </c>
      <c r="D126" s="85" t="s">
        <v>24855</v>
      </c>
      <c r="E126" s="85" t="s">
        <v>1182</v>
      </c>
      <c r="F126" s="85" t="s">
        <v>18</v>
      </c>
      <c r="G126" s="85">
        <v>75142</v>
      </c>
    </row>
    <row r="127" spans="1:7" x14ac:dyDescent="0.35">
      <c r="A127" s="85">
        <v>140865</v>
      </c>
      <c r="B127" s="85" t="s">
        <v>23204</v>
      </c>
      <c r="C127" s="85" t="s">
        <v>78</v>
      </c>
      <c r="D127" s="85" t="s">
        <v>25005</v>
      </c>
      <c r="E127" s="85" t="s">
        <v>25007</v>
      </c>
      <c r="F127" s="85" t="s">
        <v>18</v>
      </c>
      <c r="G127" s="85">
        <v>76059</v>
      </c>
    </row>
    <row r="128" spans="1:7" x14ac:dyDescent="0.35">
      <c r="A128" s="85">
        <v>140932</v>
      </c>
      <c r="B128" s="85" t="s">
        <v>23203</v>
      </c>
      <c r="C128" s="85" t="s">
        <v>78</v>
      </c>
      <c r="D128" s="85" t="s">
        <v>25059</v>
      </c>
      <c r="E128" s="85" t="s">
        <v>21066</v>
      </c>
      <c r="F128" s="85" t="s">
        <v>18</v>
      </c>
      <c r="G128" s="85">
        <v>76248</v>
      </c>
    </row>
    <row r="129" spans="1:7" x14ac:dyDescent="0.35">
      <c r="A129" s="85">
        <v>140512</v>
      </c>
      <c r="B129" s="85" t="s">
        <v>23202</v>
      </c>
      <c r="C129" s="85" t="s">
        <v>78</v>
      </c>
      <c r="D129" s="85" t="s">
        <v>23073</v>
      </c>
      <c r="E129" s="85" t="s">
        <v>20906</v>
      </c>
      <c r="F129" s="85" t="s">
        <v>18</v>
      </c>
      <c r="G129" s="85">
        <v>75143</v>
      </c>
    </row>
    <row r="130" spans="1:7" x14ac:dyDescent="0.35">
      <c r="A130" s="85">
        <v>141611</v>
      </c>
      <c r="B130" s="85" t="s">
        <v>27946</v>
      </c>
      <c r="C130" s="85" t="s">
        <v>78</v>
      </c>
      <c r="D130" s="85" t="s">
        <v>27947</v>
      </c>
      <c r="E130" s="85" t="s">
        <v>27948</v>
      </c>
      <c r="F130" s="85" t="s">
        <v>18</v>
      </c>
      <c r="G130" s="85">
        <v>78385</v>
      </c>
    </row>
    <row r="131" spans="1:7" x14ac:dyDescent="0.35">
      <c r="A131" s="85">
        <v>141514</v>
      </c>
      <c r="B131" s="85" t="s">
        <v>25149</v>
      </c>
      <c r="C131" s="85" t="s">
        <v>78</v>
      </c>
      <c r="D131" s="85" t="s">
        <v>25150</v>
      </c>
      <c r="E131" s="85" t="s">
        <v>10644</v>
      </c>
      <c r="F131" s="85" t="s">
        <v>18</v>
      </c>
      <c r="G131" s="85">
        <v>78119</v>
      </c>
    </row>
    <row r="132" spans="1:7" x14ac:dyDescent="0.35">
      <c r="A132" s="85">
        <v>140866</v>
      </c>
      <c r="B132" s="85" t="s">
        <v>23201</v>
      </c>
      <c r="C132" s="85" t="s">
        <v>78</v>
      </c>
      <c r="D132" s="85" t="s">
        <v>25003</v>
      </c>
      <c r="E132" s="85" t="s">
        <v>25004</v>
      </c>
      <c r="F132" s="85" t="s">
        <v>18</v>
      </c>
      <c r="G132" s="85">
        <v>76060</v>
      </c>
    </row>
    <row r="133" spans="1:7" x14ac:dyDescent="0.35">
      <c r="A133" s="85">
        <v>142070</v>
      </c>
      <c r="B133" s="85" t="s">
        <v>23200</v>
      </c>
      <c r="C133" s="85" t="s">
        <v>78</v>
      </c>
      <c r="D133" s="85" t="s">
        <v>24758</v>
      </c>
      <c r="E133" s="85" t="s">
        <v>24759</v>
      </c>
      <c r="F133" s="85" t="s">
        <v>18</v>
      </c>
      <c r="G133" s="85">
        <v>79745</v>
      </c>
    </row>
    <row r="134" spans="1:7" x14ac:dyDescent="0.35">
      <c r="A134" s="85">
        <v>141586</v>
      </c>
      <c r="B134" s="85" t="s">
        <v>27929</v>
      </c>
      <c r="C134" s="85" t="s">
        <v>78</v>
      </c>
      <c r="D134" s="85" t="s">
        <v>27930</v>
      </c>
      <c r="E134" s="85" t="s">
        <v>17975</v>
      </c>
      <c r="F134" s="85" t="s">
        <v>18</v>
      </c>
      <c r="G134" s="85">
        <v>78363</v>
      </c>
    </row>
    <row r="135" spans="1:7" x14ac:dyDescent="0.35">
      <c r="A135" s="85">
        <v>140934</v>
      </c>
      <c r="B135" s="85" t="s">
        <v>25039</v>
      </c>
      <c r="C135" s="85" t="s">
        <v>78</v>
      </c>
      <c r="D135" s="85" t="s">
        <v>13721</v>
      </c>
      <c r="E135" s="85" t="s">
        <v>25040</v>
      </c>
      <c r="F135" s="85" t="s">
        <v>18</v>
      </c>
      <c r="G135" s="85">
        <v>76249</v>
      </c>
    </row>
    <row r="136" spans="1:7" x14ac:dyDescent="0.35">
      <c r="A136" s="85">
        <v>141652</v>
      </c>
      <c r="B136" s="85" t="s">
        <v>27527</v>
      </c>
      <c r="C136" s="85" t="s">
        <v>78</v>
      </c>
      <c r="D136" s="85" t="s">
        <v>13834</v>
      </c>
      <c r="E136" s="85" t="s">
        <v>27528</v>
      </c>
      <c r="F136" s="85" t="s">
        <v>18</v>
      </c>
      <c r="G136" s="85">
        <v>78559</v>
      </c>
    </row>
    <row r="137" spans="1:7" x14ac:dyDescent="0.35">
      <c r="A137" s="85">
        <v>141574</v>
      </c>
      <c r="B137" s="85" t="s">
        <v>27967</v>
      </c>
      <c r="C137" s="85" t="s">
        <v>78</v>
      </c>
      <c r="D137" s="85" t="s">
        <v>27968</v>
      </c>
      <c r="E137" s="85" t="s">
        <v>20634</v>
      </c>
      <c r="F137" s="85" t="s">
        <v>18</v>
      </c>
      <c r="G137" s="85">
        <v>78355</v>
      </c>
    </row>
    <row r="138" spans="1:7" x14ac:dyDescent="0.35">
      <c r="A138" s="85">
        <v>141653</v>
      </c>
      <c r="B138" s="85" t="s">
        <v>27529</v>
      </c>
      <c r="C138" s="85" t="s">
        <v>78</v>
      </c>
      <c r="D138" s="85" t="s">
        <v>27530</v>
      </c>
      <c r="E138" s="85" t="s">
        <v>11004</v>
      </c>
      <c r="F138" s="85" t="s">
        <v>18</v>
      </c>
      <c r="G138" s="85">
        <v>78560</v>
      </c>
    </row>
    <row r="139" spans="1:7" x14ac:dyDescent="0.35">
      <c r="A139" s="85">
        <v>141777</v>
      </c>
      <c r="B139" s="85" t="s">
        <v>25112</v>
      </c>
      <c r="C139" s="85" t="s">
        <v>78</v>
      </c>
      <c r="D139" s="85" t="s">
        <v>23092</v>
      </c>
      <c r="E139" s="85" t="s">
        <v>25113</v>
      </c>
      <c r="F139" s="85" t="s">
        <v>18</v>
      </c>
      <c r="G139" s="85">
        <v>78872</v>
      </c>
    </row>
    <row r="140" spans="1:7" x14ac:dyDescent="0.35">
      <c r="A140" s="85">
        <v>141515</v>
      </c>
      <c r="B140" s="85" t="s">
        <v>23198</v>
      </c>
      <c r="C140" s="85" t="s">
        <v>78</v>
      </c>
      <c r="D140" s="85" t="s">
        <v>25076</v>
      </c>
      <c r="E140" s="85" t="s">
        <v>25077</v>
      </c>
      <c r="F140" s="85" t="s">
        <v>18</v>
      </c>
      <c r="G140" s="85">
        <v>78121</v>
      </c>
    </row>
    <row r="141" spans="1:7" x14ac:dyDescent="0.35">
      <c r="A141" s="85">
        <v>141552</v>
      </c>
      <c r="B141" s="85" t="s">
        <v>25094</v>
      </c>
      <c r="C141" s="85" t="s">
        <v>78</v>
      </c>
      <c r="D141" s="85" t="s">
        <v>25095</v>
      </c>
      <c r="E141" s="85" t="s">
        <v>9155</v>
      </c>
      <c r="F141" s="85" t="s">
        <v>18</v>
      </c>
      <c r="G141" s="85">
        <v>78236</v>
      </c>
    </row>
    <row r="142" spans="1:7" x14ac:dyDescent="0.35">
      <c r="A142" s="85">
        <v>140467</v>
      </c>
      <c r="B142" s="85" t="s">
        <v>23197</v>
      </c>
      <c r="C142" s="85" t="s">
        <v>78</v>
      </c>
      <c r="D142" s="85" t="s">
        <v>13634</v>
      </c>
      <c r="E142" s="85" t="s">
        <v>20157</v>
      </c>
      <c r="F142" s="85" t="s">
        <v>18</v>
      </c>
      <c r="G142" s="85">
        <v>75065</v>
      </c>
    </row>
    <row r="143" spans="1:7" x14ac:dyDescent="0.35">
      <c r="A143" s="85">
        <v>140899</v>
      </c>
      <c r="B143" s="85" t="s">
        <v>23196</v>
      </c>
      <c r="C143" s="85" t="s">
        <v>78</v>
      </c>
      <c r="D143" s="85" t="s">
        <v>24988</v>
      </c>
      <c r="E143" s="85" t="s">
        <v>20648</v>
      </c>
      <c r="F143" s="85" t="s">
        <v>18</v>
      </c>
      <c r="G143" s="85">
        <v>76135</v>
      </c>
    </row>
    <row r="144" spans="1:7" x14ac:dyDescent="0.35">
      <c r="A144" s="85">
        <v>141486</v>
      </c>
      <c r="B144" s="85" t="s">
        <v>23195</v>
      </c>
      <c r="C144" s="85" t="s">
        <v>78</v>
      </c>
      <c r="D144" s="85" t="s">
        <v>27552</v>
      </c>
      <c r="E144" s="85" t="s">
        <v>9223</v>
      </c>
      <c r="F144" s="85" t="s">
        <v>18</v>
      </c>
      <c r="G144" s="85">
        <v>78040</v>
      </c>
    </row>
    <row r="145" spans="1:7" x14ac:dyDescent="0.35">
      <c r="A145" s="85">
        <v>141778</v>
      </c>
      <c r="B145" s="85" t="s">
        <v>25176</v>
      </c>
      <c r="C145" s="85" t="s">
        <v>78</v>
      </c>
      <c r="D145" s="85" t="s">
        <v>25177</v>
      </c>
      <c r="E145" s="85" t="s">
        <v>20744</v>
      </c>
      <c r="F145" s="85" t="s">
        <v>18</v>
      </c>
      <c r="G145" s="85">
        <v>78873</v>
      </c>
    </row>
    <row r="146" spans="1:7" x14ac:dyDescent="0.35">
      <c r="A146" s="85">
        <v>140592</v>
      </c>
      <c r="B146" s="85" t="s">
        <v>24885</v>
      </c>
      <c r="C146" s="85" t="s">
        <v>78</v>
      </c>
      <c r="D146" s="85" t="s">
        <v>24886</v>
      </c>
      <c r="E146" s="85" t="s">
        <v>24887</v>
      </c>
      <c r="F146" s="85" t="s">
        <v>18</v>
      </c>
      <c r="G146" s="85">
        <v>75452</v>
      </c>
    </row>
    <row r="147" spans="1:7" x14ac:dyDescent="0.35">
      <c r="A147" s="85">
        <v>140469</v>
      </c>
      <c r="B147" s="85" t="s">
        <v>23191</v>
      </c>
      <c r="C147" s="85" t="s">
        <v>78</v>
      </c>
      <c r="D147" s="85" t="s">
        <v>25014</v>
      </c>
      <c r="E147" s="85" t="s">
        <v>13635</v>
      </c>
      <c r="F147" s="85" t="s">
        <v>18</v>
      </c>
      <c r="G147" s="85">
        <v>75067</v>
      </c>
    </row>
    <row r="148" spans="1:7" x14ac:dyDescent="0.35">
      <c r="A148" s="85">
        <v>16062609</v>
      </c>
      <c r="B148" s="85" t="s">
        <v>24846</v>
      </c>
      <c r="C148" s="85" t="s">
        <v>78</v>
      </c>
      <c r="D148" s="85" t="s">
        <v>23094</v>
      </c>
      <c r="E148" s="85" t="s">
        <v>17457</v>
      </c>
      <c r="F148" s="85" t="s">
        <v>18</v>
      </c>
      <c r="G148" s="85">
        <v>75154</v>
      </c>
    </row>
    <row r="149" spans="1:7" x14ac:dyDescent="0.35">
      <c r="A149" s="85">
        <v>141026</v>
      </c>
      <c r="B149" s="85" t="s">
        <v>25041</v>
      </c>
      <c r="C149" s="85" t="s">
        <v>78</v>
      </c>
      <c r="D149" s="85" t="s">
        <v>25042</v>
      </c>
      <c r="E149" s="85" t="s">
        <v>25043</v>
      </c>
      <c r="F149" s="85" t="s">
        <v>18</v>
      </c>
      <c r="G149" s="85">
        <v>76461</v>
      </c>
    </row>
    <row r="150" spans="1:7" x14ac:dyDescent="0.35">
      <c r="A150" s="85">
        <v>140470</v>
      </c>
      <c r="B150" s="85" t="s">
        <v>23189</v>
      </c>
      <c r="C150" s="85" t="s">
        <v>78</v>
      </c>
      <c r="D150" s="85" t="s">
        <v>13636</v>
      </c>
      <c r="E150" s="85" t="s">
        <v>21544</v>
      </c>
      <c r="F150" s="85" t="s">
        <v>18</v>
      </c>
      <c r="G150" s="85">
        <v>75068</v>
      </c>
    </row>
    <row r="151" spans="1:7" x14ac:dyDescent="0.35">
      <c r="A151" s="85">
        <v>141628</v>
      </c>
      <c r="B151" s="85" t="s">
        <v>28006</v>
      </c>
      <c r="C151" s="85" t="s">
        <v>78</v>
      </c>
      <c r="D151" s="85" t="s">
        <v>28007</v>
      </c>
      <c r="E151" s="85" t="s">
        <v>14639</v>
      </c>
      <c r="F151" s="85" t="s">
        <v>18</v>
      </c>
      <c r="G151" s="85">
        <v>78415</v>
      </c>
    </row>
    <row r="152" spans="1:7" x14ac:dyDescent="0.35">
      <c r="A152" s="85">
        <v>140594</v>
      </c>
      <c r="B152" s="85" t="s">
        <v>24939</v>
      </c>
      <c r="C152" s="85" t="s">
        <v>78</v>
      </c>
      <c r="D152" s="85" t="s">
        <v>23074</v>
      </c>
      <c r="E152" s="85" t="s">
        <v>24940</v>
      </c>
      <c r="F152" s="85" t="s">
        <v>18</v>
      </c>
      <c r="G152" s="85">
        <v>75453</v>
      </c>
    </row>
    <row r="153" spans="1:7" x14ac:dyDescent="0.35">
      <c r="A153" s="85">
        <v>141656</v>
      </c>
      <c r="B153" s="85" t="s">
        <v>27553</v>
      </c>
      <c r="C153" s="85" t="s">
        <v>78</v>
      </c>
      <c r="D153" s="85" t="s">
        <v>27554</v>
      </c>
      <c r="E153" s="85" t="s">
        <v>22690</v>
      </c>
      <c r="F153" s="85" t="s">
        <v>18</v>
      </c>
      <c r="G153" s="85">
        <v>78566</v>
      </c>
    </row>
    <row r="154" spans="1:7" x14ac:dyDescent="0.35">
      <c r="A154" s="85">
        <v>140441</v>
      </c>
      <c r="B154" s="85" t="s">
        <v>24924</v>
      </c>
      <c r="C154" s="85" t="s">
        <v>78</v>
      </c>
      <c r="D154" s="85" t="s">
        <v>24925</v>
      </c>
      <c r="E154" s="85" t="s">
        <v>20950</v>
      </c>
      <c r="F154" s="85" t="s">
        <v>18</v>
      </c>
      <c r="G154" s="85">
        <v>75002</v>
      </c>
    </row>
    <row r="155" spans="1:7" x14ac:dyDescent="0.35">
      <c r="A155" s="85">
        <v>141658</v>
      </c>
      <c r="B155" s="85" t="s">
        <v>23186</v>
      </c>
      <c r="C155" s="85" t="s">
        <v>78</v>
      </c>
      <c r="D155" s="85" t="s">
        <v>27515</v>
      </c>
      <c r="E155" s="85" t="s">
        <v>22236</v>
      </c>
      <c r="F155" s="85" t="s">
        <v>18</v>
      </c>
      <c r="G155" s="85">
        <v>78569</v>
      </c>
    </row>
    <row r="156" spans="1:7" x14ac:dyDescent="0.35">
      <c r="A156" s="85">
        <v>141488</v>
      </c>
      <c r="B156" s="85" t="s">
        <v>25161</v>
      </c>
      <c r="C156" s="85" t="s">
        <v>78</v>
      </c>
      <c r="D156" s="85" t="s">
        <v>25162</v>
      </c>
      <c r="E156" s="85" t="s">
        <v>25163</v>
      </c>
      <c r="F156" s="85" t="s">
        <v>18</v>
      </c>
      <c r="G156" s="85">
        <v>78052</v>
      </c>
    </row>
    <row r="157" spans="1:7" x14ac:dyDescent="0.35">
      <c r="A157" s="85">
        <v>140516</v>
      </c>
      <c r="B157" s="85" t="s">
        <v>23185</v>
      </c>
      <c r="C157" s="85" t="s">
        <v>78</v>
      </c>
      <c r="D157" s="85" t="s">
        <v>24962</v>
      </c>
      <c r="E157" s="85" t="s">
        <v>24963</v>
      </c>
      <c r="F157" s="85" t="s">
        <v>18</v>
      </c>
      <c r="G157" s="85">
        <v>75147</v>
      </c>
    </row>
    <row r="158" spans="1:7" x14ac:dyDescent="0.35">
      <c r="A158" s="85">
        <v>140867</v>
      </c>
      <c r="B158" s="85" t="s">
        <v>23184</v>
      </c>
      <c r="C158" s="85" t="s">
        <v>78</v>
      </c>
      <c r="D158" s="85" t="s">
        <v>24989</v>
      </c>
      <c r="E158" s="85" t="s">
        <v>21981</v>
      </c>
      <c r="F158" s="85" t="s">
        <v>18</v>
      </c>
      <c r="G158" s="85">
        <v>76063</v>
      </c>
    </row>
    <row r="159" spans="1:7" x14ac:dyDescent="0.35">
      <c r="A159" s="85">
        <v>142098</v>
      </c>
      <c r="B159" s="85" t="s">
        <v>24763</v>
      </c>
      <c r="C159" s="85" t="s">
        <v>78</v>
      </c>
      <c r="D159" s="85" t="s">
        <v>24764</v>
      </c>
      <c r="E159" s="85" t="s">
        <v>24765</v>
      </c>
      <c r="F159" s="85" t="s">
        <v>18</v>
      </c>
      <c r="G159" s="85">
        <v>79842</v>
      </c>
    </row>
    <row r="160" spans="1:7" x14ac:dyDescent="0.35">
      <c r="A160" s="85">
        <v>142099</v>
      </c>
      <c r="B160" s="85" t="s">
        <v>24815</v>
      </c>
      <c r="C160" s="85" t="s">
        <v>78</v>
      </c>
      <c r="D160" s="85" t="s">
        <v>13884</v>
      </c>
      <c r="E160" s="85" t="s">
        <v>13885</v>
      </c>
      <c r="F160" s="85" t="s">
        <v>18</v>
      </c>
      <c r="G160" s="85">
        <v>79843</v>
      </c>
    </row>
    <row r="161" spans="1:7" x14ac:dyDescent="0.35">
      <c r="A161" s="85">
        <v>141589</v>
      </c>
      <c r="B161" s="85" t="s">
        <v>27996</v>
      </c>
      <c r="C161" s="85" t="s">
        <v>78</v>
      </c>
      <c r="D161" s="85" t="s">
        <v>27997</v>
      </c>
      <c r="E161" s="85" t="s">
        <v>27998</v>
      </c>
      <c r="F161" s="85" t="s">
        <v>18</v>
      </c>
      <c r="G161" s="85">
        <v>78368</v>
      </c>
    </row>
    <row r="162" spans="1:7" x14ac:dyDescent="0.35">
      <c r="A162" s="85">
        <v>140869</v>
      </c>
      <c r="B162" s="85" t="s">
        <v>23183</v>
      </c>
      <c r="C162" s="85" t="s">
        <v>78</v>
      </c>
      <c r="D162" s="85" t="s">
        <v>24850</v>
      </c>
      <c r="E162" s="85" t="s">
        <v>22356</v>
      </c>
      <c r="F162" s="85" t="s">
        <v>18</v>
      </c>
      <c r="G162" s="85">
        <v>76064</v>
      </c>
    </row>
    <row r="163" spans="1:7" x14ac:dyDescent="0.35">
      <c r="A163" s="85">
        <v>141633</v>
      </c>
      <c r="B163" s="85" t="s">
        <v>27545</v>
      </c>
      <c r="C163" s="85" t="s">
        <v>78</v>
      </c>
      <c r="D163" s="85" t="s">
        <v>27546</v>
      </c>
      <c r="E163" s="85" t="s">
        <v>23098</v>
      </c>
      <c r="F163" s="85" t="s">
        <v>18</v>
      </c>
      <c r="G163" s="85">
        <v>78501</v>
      </c>
    </row>
    <row r="164" spans="1:7" x14ac:dyDescent="0.35">
      <c r="A164" s="85">
        <v>142073</v>
      </c>
      <c r="B164" s="85" t="s">
        <v>24816</v>
      </c>
      <c r="C164" s="85" t="s">
        <v>78</v>
      </c>
      <c r="D164" s="85" t="s">
        <v>24817</v>
      </c>
      <c r="E164" s="85" t="s">
        <v>24818</v>
      </c>
      <c r="F164" s="85" t="s">
        <v>18</v>
      </c>
      <c r="G164" s="85">
        <v>79752</v>
      </c>
    </row>
    <row r="165" spans="1:7" x14ac:dyDescent="0.35">
      <c r="A165" s="85">
        <v>140471</v>
      </c>
      <c r="B165" s="85" t="s">
        <v>24880</v>
      </c>
      <c r="C165" s="85" t="s">
        <v>78</v>
      </c>
      <c r="D165" s="85" t="s">
        <v>24881</v>
      </c>
      <c r="E165" s="85" t="s">
        <v>24882</v>
      </c>
      <c r="F165" s="85" t="s">
        <v>18</v>
      </c>
      <c r="G165" s="85">
        <v>75069</v>
      </c>
    </row>
    <row r="166" spans="1:7" x14ac:dyDescent="0.35">
      <c r="A166" s="85">
        <v>141501</v>
      </c>
      <c r="B166" s="85" t="s">
        <v>27983</v>
      </c>
      <c r="C166" s="85" t="s">
        <v>78</v>
      </c>
      <c r="D166" s="85" t="s">
        <v>27984</v>
      </c>
      <c r="E166" s="85" t="s">
        <v>27986</v>
      </c>
      <c r="F166" s="85" t="s">
        <v>18</v>
      </c>
      <c r="G166" s="85">
        <v>78072</v>
      </c>
    </row>
    <row r="167" spans="1:7" x14ac:dyDescent="0.35">
      <c r="A167" s="85">
        <v>141465</v>
      </c>
      <c r="B167" s="85" t="s">
        <v>25078</v>
      </c>
      <c r="C167" s="85" t="s">
        <v>78</v>
      </c>
      <c r="D167" s="85" t="s">
        <v>25079</v>
      </c>
      <c r="E167" s="85" t="s">
        <v>14472</v>
      </c>
      <c r="F167" s="85" t="s">
        <v>18</v>
      </c>
      <c r="G167" s="85">
        <v>78009</v>
      </c>
    </row>
    <row r="168" spans="1:7" x14ac:dyDescent="0.35">
      <c r="A168" s="85">
        <v>140595</v>
      </c>
      <c r="B168" s="85" t="s">
        <v>2012</v>
      </c>
      <c r="C168" s="85" t="s">
        <v>78</v>
      </c>
      <c r="D168" s="85" t="s">
        <v>24894</v>
      </c>
      <c r="E168" s="85" t="s">
        <v>2014</v>
      </c>
      <c r="F168" s="85" t="s">
        <v>18</v>
      </c>
      <c r="G168" s="85">
        <v>75454</v>
      </c>
    </row>
    <row r="169" spans="1:7" x14ac:dyDescent="0.35">
      <c r="A169" s="85">
        <v>141659</v>
      </c>
      <c r="B169" s="85" t="s">
        <v>27513</v>
      </c>
      <c r="C169" s="85" t="s">
        <v>78</v>
      </c>
      <c r="D169" s="85" t="s">
        <v>27514</v>
      </c>
      <c r="E169" s="85" t="s">
        <v>20285</v>
      </c>
      <c r="F169" s="85" t="s">
        <v>18</v>
      </c>
      <c r="G169" s="85">
        <v>78570</v>
      </c>
    </row>
    <row r="170" spans="1:7" x14ac:dyDescent="0.35">
      <c r="A170" s="85">
        <v>142043</v>
      </c>
      <c r="B170" s="85" t="s">
        <v>24771</v>
      </c>
      <c r="C170" s="85" t="s">
        <v>78</v>
      </c>
      <c r="D170" s="85" t="s">
        <v>21974</v>
      </c>
      <c r="E170" s="85" t="s">
        <v>13109</v>
      </c>
      <c r="F170" s="85" t="s">
        <v>18</v>
      </c>
      <c r="G170" s="85">
        <v>79701</v>
      </c>
    </row>
    <row r="171" spans="1:7" x14ac:dyDescent="0.35">
      <c r="A171" s="85">
        <v>140871</v>
      </c>
      <c r="B171" s="85" t="s">
        <v>23182</v>
      </c>
      <c r="C171" s="85" t="s">
        <v>78</v>
      </c>
      <c r="D171" s="85" t="s">
        <v>23078</v>
      </c>
      <c r="E171" s="85" t="s">
        <v>21008</v>
      </c>
      <c r="F171" s="85" t="s">
        <v>18</v>
      </c>
      <c r="G171" s="85">
        <v>76065</v>
      </c>
    </row>
    <row r="172" spans="1:7" x14ac:dyDescent="0.35">
      <c r="A172" s="85">
        <v>140872</v>
      </c>
      <c r="B172" s="85" t="s">
        <v>25036</v>
      </c>
      <c r="C172" s="85" t="s">
        <v>78</v>
      </c>
      <c r="D172" s="85" t="s">
        <v>25037</v>
      </c>
      <c r="E172" s="85" t="s">
        <v>25038</v>
      </c>
      <c r="F172" s="85" t="s">
        <v>18</v>
      </c>
      <c r="G172" s="85">
        <v>76066</v>
      </c>
    </row>
    <row r="173" spans="1:7" x14ac:dyDescent="0.35">
      <c r="A173" s="85">
        <v>140874</v>
      </c>
      <c r="B173" s="85" t="s">
        <v>23181</v>
      </c>
      <c r="C173" s="85" t="s">
        <v>78</v>
      </c>
      <c r="D173" s="85" t="s">
        <v>24986</v>
      </c>
      <c r="E173" s="85" t="s">
        <v>24987</v>
      </c>
      <c r="F173" s="85" t="s">
        <v>18</v>
      </c>
      <c r="G173" s="85">
        <v>76067</v>
      </c>
    </row>
    <row r="174" spans="1:7" x14ac:dyDescent="0.35">
      <c r="A174" s="85">
        <v>141663</v>
      </c>
      <c r="B174" s="85" t="s">
        <v>27502</v>
      </c>
      <c r="C174" s="85" t="s">
        <v>78</v>
      </c>
      <c r="D174" s="85" t="s">
        <v>27503</v>
      </c>
      <c r="E174" s="85" t="s">
        <v>10977</v>
      </c>
      <c r="F174" s="85" t="s">
        <v>18</v>
      </c>
      <c r="G174" s="85">
        <v>78572</v>
      </c>
    </row>
    <row r="175" spans="1:7" x14ac:dyDescent="0.35">
      <c r="A175" s="85">
        <v>142076</v>
      </c>
      <c r="B175" s="85" t="s">
        <v>24837</v>
      </c>
      <c r="C175" s="85" t="s">
        <v>78</v>
      </c>
      <c r="D175" s="85" t="s">
        <v>24838</v>
      </c>
      <c r="E175" s="85" t="s">
        <v>24839</v>
      </c>
      <c r="F175" s="85" t="s">
        <v>18</v>
      </c>
      <c r="G175" s="85">
        <v>79756</v>
      </c>
    </row>
    <row r="176" spans="1:7" x14ac:dyDescent="0.35">
      <c r="A176" s="85">
        <v>141643</v>
      </c>
      <c r="B176" s="85" t="s">
        <v>27531</v>
      </c>
      <c r="C176" s="85" t="s">
        <v>78</v>
      </c>
      <c r="D176" s="85" t="s">
        <v>27532</v>
      </c>
      <c r="E176" s="85" t="s">
        <v>27533</v>
      </c>
      <c r="F176" s="85" t="s">
        <v>18</v>
      </c>
      <c r="G176" s="85">
        <v>78538</v>
      </c>
    </row>
    <row r="177" spans="1:7" x14ac:dyDescent="0.35">
      <c r="A177" s="85">
        <v>140939</v>
      </c>
      <c r="B177" s="85" t="s">
        <v>25030</v>
      </c>
      <c r="C177" s="85" t="s">
        <v>78</v>
      </c>
      <c r="D177" s="85" t="s">
        <v>25031</v>
      </c>
      <c r="E177" s="85" t="s">
        <v>25032</v>
      </c>
      <c r="F177" s="85" t="s">
        <v>18</v>
      </c>
      <c r="G177" s="85">
        <v>76252</v>
      </c>
    </row>
    <row r="178" spans="1:7" x14ac:dyDescent="0.35">
      <c r="A178" s="85">
        <v>141492</v>
      </c>
      <c r="B178" s="85" t="s">
        <v>25117</v>
      </c>
      <c r="C178" s="85" t="s">
        <v>78</v>
      </c>
      <c r="D178" s="85" t="s">
        <v>25118</v>
      </c>
      <c r="E178" s="85" t="s">
        <v>22703</v>
      </c>
      <c r="F178" s="85" t="s">
        <v>18</v>
      </c>
      <c r="G178" s="85">
        <v>78059</v>
      </c>
    </row>
    <row r="179" spans="1:7" x14ac:dyDescent="0.35">
      <c r="A179" s="85">
        <v>141510</v>
      </c>
      <c r="B179" s="85" t="s">
        <v>25070</v>
      </c>
      <c r="C179" s="85" t="s">
        <v>78</v>
      </c>
      <c r="D179" s="85" t="s">
        <v>25071</v>
      </c>
      <c r="E179" s="85" t="s">
        <v>25072</v>
      </c>
      <c r="F179" s="85" t="s">
        <v>18</v>
      </c>
      <c r="G179" s="85">
        <v>78155</v>
      </c>
    </row>
    <row r="180" spans="1:7" x14ac:dyDescent="0.35">
      <c r="A180" s="85">
        <v>141521</v>
      </c>
      <c r="B180" s="85" t="s">
        <v>23180</v>
      </c>
      <c r="C180" s="85" t="s">
        <v>78</v>
      </c>
      <c r="D180" s="85" t="s">
        <v>25075</v>
      </c>
      <c r="E180" s="85" t="s">
        <v>9650</v>
      </c>
      <c r="F180" s="85" t="s">
        <v>18</v>
      </c>
      <c r="G180" s="85">
        <v>78140</v>
      </c>
    </row>
    <row r="181" spans="1:7" x14ac:dyDescent="0.35">
      <c r="A181" s="85">
        <v>141546</v>
      </c>
      <c r="B181" s="85" t="s">
        <v>23179</v>
      </c>
      <c r="C181" s="85" t="s">
        <v>78</v>
      </c>
      <c r="D181" s="85" t="s">
        <v>23087</v>
      </c>
      <c r="E181" s="85" t="s">
        <v>9155</v>
      </c>
      <c r="F181" s="85" t="s">
        <v>18</v>
      </c>
      <c r="G181" s="85">
        <v>78217</v>
      </c>
    </row>
    <row r="182" spans="1:7" x14ac:dyDescent="0.35">
      <c r="A182" s="85">
        <v>141555</v>
      </c>
      <c r="B182" s="85" t="s">
        <v>25193</v>
      </c>
      <c r="C182" s="85" t="s">
        <v>78</v>
      </c>
      <c r="D182" s="85" t="s">
        <v>25194</v>
      </c>
      <c r="E182" s="85" t="s">
        <v>9155</v>
      </c>
      <c r="F182" s="85" t="s">
        <v>18</v>
      </c>
      <c r="G182" s="85">
        <v>78238</v>
      </c>
    </row>
    <row r="183" spans="1:7" x14ac:dyDescent="0.35">
      <c r="A183" s="85">
        <v>140931</v>
      </c>
      <c r="B183" s="85" t="s">
        <v>23178</v>
      </c>
      <c r="C183" s="85" t="s">
        <v>78</v>
      </c>
      <c r="D183" s="85" t="s">
        <v>25060</v>
      </c>
      <c r="E183" s="85" t="s">
        <v>22588</v>
      </c>
      <c r="F183" s="85" t="s">
        <v>18</v>
      </c>
      <c r="G183" s="85">
        <v>76177</v>
      </c>
    </row>
    <row r="184" spans="1:7" x14ac:dyDescent="0.35">
      <c r="A184" s="85">
        <v>141593</v>
      </c>
      <c r="B184" s="85" t="s">
        <v>27926</v>
      </c>
      <c r="C184" s="85" t="s">
        <v>78</v>
      </c>
      <c r="D184" s="85" t="s">
        <v>27927</v>
      </c>
      <c r="E184" s="85" t="s">
        <v>27928</v>
      </c>
      <c r="F184" s="85" t="s">
        <v>18</v>
      </c>
      <c r="G184" s="85">
        <v>78370</v>
      </c>
    </row>
    <row r="185" spans="1:7" x14ac:dyDescent="0.35">
      <c r="A185" s="85">
        <v>141594</v>
      </c>
      <c r="B185" s="85" t="s">
        <v>27979</v>
      </c>
      <c r="C185" s="85" t="s">
        <v>78</v>
      </c>
      <c r="D185" s="85" t="s">
        <v>27980</v>
      </c>
      <c r="E185" s="85" t="s">
        <v>20169</v>
      </c>
      <c r="F185" s="85" t="s">
        <v>18</v>
      </c>
      <c r="G185" s="85">
        <v>78372</v>
      </c>
    </row>
    <row r="186" spans="1:7" x14ac:dyDescent="0.35">
      <c r="A186" s="85">
        <v>140522</v>
      </c>
      <c r="B186" s="85" t="s">
        <v>24867</v>
      </c>
      <c r="C186" s="85" t="s">
        <v>78</v>
      </c>
      <c r="D186" s="85" t="s">
        <v>13647</v>
      </c>
      <c r="E186" s="85" t="s">
        <v>22888</v>
      </c>
      <c r="F186" s="85" t="s">
        <v>18</v>
      </c>
      <c r="G186" s="85">
        <v>75152</v>
      </c>
    </row>
    <row r="187" spans="1:7" x14ac:dyDescent="0.35">
      <c r="A187" s="85">
        <v>140875</v>
      </c>
      <c r="B187" s="85" t="s">
        <v>23176</v>
      </c>
      <c r="C187" s="85" t="s">
        <v>78</v>
      </c>
      <c r="D187" s="85" t="s">
        <v>24977</v>
      </c>
      <c r="E187" s="85" t="s">
        <v>24978</v>
      </c>
      <c r="F187" s="85" t="s">
        <v>18</v>
      </c>
      <c r="G187" s="85">
        <v>76073</v>
      </c>
    </row>
    <row r="188" spans="1:7" x14ac:dyDescent="0.35">
      <c r="A188" s="85">
        <v>141524</v>
      </c>
      <c r="B188" s="85" t="s">
        <v>28018</v>
      </c>
      <c r="C188" s="85" t="s">
        <v>78</v>
      </c>
      <c r="D188" s="85" t="s">
        <v>28019</v>
      </c>
      <c r="E188" s="85" t="s">
        <v>28020</v>
      </c>
      <c r="F188" s="85" t="s">
        <v>18</v>
      </c>
      <c r="G188" s="85">
        <v>78145</v>
      </c>
    </row>
    <row r="189" spans="1:7" x14ac:dyDescent="0.35">
      <c r="A189" s="85">
        <v>141493</v>
      </c>
      <c r="B189" s="85" t="s">
        <v>25106</v>
      </c>
      <c r="C189" s="85" t="s">
        <v>78</v>
      </c>
      <c r="D189" s="85" t="s">
        <v>25107</v>
      </c>
      <c r="E189" s="85" t="s">
        <v>21736</v>
      </c>
      <c r="F189" s="85" t="s">
        <v>18</v>
      </c>
      <c r="G189" s="85">
        <v>78061</v>
      </c>
    </row>
    <row r="190" spans="1:7" x14ac:dyDescent="0.35">
      <c r="A190" s="85">
        <v>141038</v>
      </c>
      <c r="B190" s="85" t="s">
        <v>24983</v>
      </c>
      <c r="C190" s="85" t="s">
        <v>78</v>
      </c>
      <c r="D190" s="85" t="s">
        <v>24984</v>
      </c>
      <c r="E190" s="85" t="s">
        <v>22224</v>
      </c>
      <c r="F190" s="85" t="s">
        <v>18</v>
      </c>
      <c r="G190" s="85">
        <v>79485</v>
      </c>
    </row>
    <row r="191" spans="1:7" x14ac:dyDescent="0.35">
      <c r="A191" s="85">
        <v>142079</v>
      </c>
      <c r="B191" s="85" t="s">
        <v>24774</v>
      </c>
      <c r="C191" s="85" t="s">
        <v>78</v>
      </c>
      <c r="D191" s="85" t="s">
        <v>24775</v>
      </c>
      <c r="E191" s="85" t="s">
        <v>13134</v>
      </c>
      <c r="F191" s="85" t="s">
        <v>18</v>
      </c>
      <c r="G191" s="85">
        <v>79772</v>
      </c>
    </row>
    <row r="192" spans="1:7" x14ac:dyDescent="0.35">
      <c r="A192" s="85">
        <v>141525</v>
      </c>
      <c r="B192" s="85" t="s">
        <v>27937</v>
      </c>
      <c r="C192" s="85" t="s">
        <v>78</v>
      </c>
      <c r="D192" s="85" t="s">
        <v>27938</v>
      </c>
      <c r="E192" s="85" t="s">
        <v>27939</v>
      </c>
      <c r="F192" s="85" t="s">
        <v>18</v>
      </c>
      <c r="G192" s="85">
        <v>78146</v>
      </c>
    </row>
    <row r="193" spans="1:7" x14ac:dyDescent="0.35">
      <c r="A193" s="85">
        <v>141667</v>
      </c>
      <c r="B193" s="85" t="s">
        <v>27518</v>
      </c>
      <c r="C193" s="85" t="s">
        <v>78</v>
      </c>
      <c r="D193" s="85" t="s">
        <v>27519</v>
      </c>
      <c r="E193" s="85" t="s">
        <v>20543</v>
      </c>
      <c r="F193" s="85" t="s">
        <v>18</v>
      </c>
      <c r="G193" s="85">
        <v>78577</v>
      </c>
    </row>
    <row r="194" spans="1:7" x14ac:dyDescent="0.35">
      <c r="A194" s="85">
        <v>140944</v>
      </c>
      <c r="B194" s="85" t="s">
        <v>25027</v>
      </c>
      <c r="C194" s="85" t="s">
        <v>78</v>
      </c>
      <c r="D194" s="85" t="s">
        <v>25028</v>
      </c>
      <c r="E194" s="85" t="s">
        <v>25029</v>
      </c>
      <c r="F194" s="85" t="s">
        <v>18</v>
      </c>
      <c r="G194" s="85">
        <v>76258</v>
      </c>
    </row>
    <row r="195" spans="1:7" x14ac:dyDescent="0.35">
      <c r="A195" s="85">
        <v>140473</v>
      </c>
      <c r="B195" s="85" t="s">
        <v>23171</v>
      </c>
      <c r="C195" s="85" t="s">
        <v>78</v>
      </c>
      <c r="D195" s="85" t="s">
        <v>24906</v>
      </c>
      <c r="E195" s="85" t="s">
        <v>20750</v>
      </c>
      <c r="F195" s="85" t="s">
        <v>18</v>
      </c>
      <c r="G195" s="85">
        <v>75075</v>
      </c>
    </row>
    <row r="196" spans="1:7" x14ac:dyDescent="0.35">
      <c r="A196" s="85">
        <v>141495</v>
      </c>
      <c r="B196" s="85" t="s">
        <v>25155</v>
      </c>
      <c r="C196" s="85" t="s">
        <v>78</v>
      </c>
      <c r="D196" s="85" t="s">
        <v>25156</v>
      </c>
      <c r="E196" s="85" t="s">
        <v>21359</v>
      </c>
      <c r="F196" s="85" t="s">
        <v>18</v>
      </c>
      <c r="G196" s="85">
        <v>78064</v>
      </c>
    </row>
    <row r="197" spans="1:7" x14ac:dyDescent="0.35">
      <c r="A197" s="85">
        <v>141671</v>
      </c>
      <c r="B197" s="85" t="s">
        <v>23170</v>
      </c>
      <c r="C197" s="85" t="s">
        <v>78</v>
      </c>
      <c r="D197" s="85" t="s">
        <v>27498</v>
      </c>
      <c r="E197" s="85" t="s">
        <v>27499</v>
      </c>
      <c r="F197" s="85" t="s">
        <v>18</v>
      </c>
      <c r="G197" s="85">
        <v>78578</v>
      </c>
    </row>
    <row r="198" spans="1:7" x14ac:dyDescent="0.35">
      <c r="A198" s="85">
        <v>140945</v>
      </c>
      <c r="B198" s="85" t="s">
        <v>23169</v>
      </c>
      <c r="C198" s="85" t="s">
        <v>78</v>
      </c>
      <c r="D198" s="85" t="s">
        <v>25018</v>
      </c>
      <c r="E198" s="85" t="s">
        <v>25019</v>
      </c>
      <c r="F198" s="85" t="s">
        <v>18</v>
      </c>
      <c r="G198" s="85">
        <v>76259</v>
      </c>
    </row>
    <row r="199" spans="1:7" x14ac:dyDescent="0.35">
      <c r="A199" s="85">
        <v>141040</v>
      </c>
      <c r="B199" s="85" t="s">
        <v>23168</v>
      </c>
      <c r="C199" s="85" t="s">
        <v>78</v>
      </c>
      <c r="D199" s="85" t="s">
        <v>24981</v>
      </c>
      <c r="E199" s="85" t="s">
        <v>24982</v>
      </c>
      <c r="F199" s="85" t="s">
        <v>18</v>
      </c>
      <c r="G199" s="85">
        <v>76487</v>
      </c>
    </row>
    <row r="200" spans="1:7" x14ac:dyDescent="0.35">
      <c r="A200" s="85">
        <v>141595</v>
      </c>
      <c r="B200" s="85" t="s">
        <v>27964</v>
      </c>
      <c r="C200" s="85" t="s">
        <v>78</v>
      </c>
      <c r="D200" s="85" t="s">
        <v>27965</v>
      </c>
      <c r="E200" s="85" t="s">
        <v>27966</v>
      </c>
      <c r="F200" s="85" t="s">
        <v>18</v>
      </c>
      <c r="G200" s="85">
        <v>78373</v>
      </c>
    </row>
    <row r="201" spans="1:7" x14ac:dyDescent="0.35">
      <c r="A201" s="85">
        <v>141497</v>
      </c>
      <c r="B201" s="85" t="s">
        <v>23167</v>
      </c>
      <c r="C201" s="85" t="s">
        <v>78</v>
      </c>
      <c r="D201" s="85" t="s">
        <v>25100</v>
      </c>
      <c r="E201" s="85" t="s">
        <v>25101</v>
      </c>
      <c r="F201" s="85" t="s">
        <v>18</v>
      </c>
      <c r="G201" s="85">
        <v>78065</v>
      </c>
    </row>
    <row r="202" spans="1:7" x14ac:dyDescent="0.35">
      <c r="A202" s="85">
        <v>141526</v>
      </c>
      <c r="B202" s="85" t="s">
        <v>25135</v>
      </c>
      <c r="C202" s="85" t="s">
        <v>78</v>
      </c>
      <c r="D202" s="85" t="s">
        <v>25136</v>
      </c>
      <c r="E202" s="85" t="s">
        <v>25137</v>
      </c>
      <c r="F202" s="85" t="s">
        <v>18</v>
      </c>
      <c r="G202" s="85">
        <v>78147</v>
      </c>
    </row>
    <row r="203" spans="1:7" x14ac:dyDescent="0.35">
      <c r="A203" s="85">
        <v>140474</v>
      </c>
      <c r="B203" s="85" t="s">
        <v>24913</v>
      </c>
      <c r="C203" s="85" t="s">
        <v>78</v>
      </c>
      <c r="D203" s="85" t="s">
        <v>24914</v>
      </c>
      <c r="E203" s="85" t="s">
        <v>20652</v>
      </c>
      <c r="F203" s="85" t="s">
        <v>18</v>
      </c>
      <c r="G203" s="85">
        <v>75076</v>
      </c>
    </row>
    <row r="204" spans="1:7" x14ac:dyDescent="0.35">
      <c r="A204" s="85">
        <v>141598</v>
      </c>
      <c r="B204" s="85" t="s">
        <v>27952</v>
      </c>
      <c r="C204" s="85" t="s">
        <v>78</v>
      </c>
      <c r="D204" s="85" t="s">
        <v>27953</v>
      </c>
      <c r="E204" s="85" t="s">
        <v>27954</v>
      </c>
      <c r="F204" s="85" t="s">
        <v>18</v>
      </c>
      <c r="G204" s="85">
        <v>78375</v>
      </c>
    </row>
    <row r="205" spans="1:7" x14ac:dyDescent="0.35">
      <c r="A205" s="85">
        <v>142102</v>
      </c>
      <c r="B205" s="85" t="s">
        <v>24824</v>
      </c>
      <c r="C205" s="85" t="s">
        <v>78</v>
      </c>
      <c r="D205" s="85" t="s">
        <v>24825</v>
      </c>
      <c r="E205" s="85" t="s">
        <v>13886</v>
      </c>
      <c r="F205" s="85" t="s">
        <v>18</v>
      </c>
      <c r="G205" s="85">
        <v>79845</v>
      </c>
    </row>
    <row r="206" spans="1:7" x14ac:dyDescent="0.35">
      <c r="A206" s="85">
        <v>140475</v>
      </c>
      <c r="B206" s="85" t="s">
        <v>23165</v>
      </c>
      <c r="C206" s="85" t="s">
        <v>78</v>
      </c>
      <c r="D206" s="85" t="s">
        <v>24961</v>
      </c>
      <c r="E206" s="85" t="s">
        <v>20785</v>
      </c>
      <c r="F206" s="85" t="s">
        <v>18</v>
      </c>
      <c r="G206" s="85">
        <v>75078</v>
      </c>
    </row>
    <row r="207" spans="1:7" x14ac:dyDescent="0.35">
      <c r="A207" s="85">
        <v>140612</v>
      </c>
      <c r="B207" s="85" t="s">
        <v>23164</v>
      </c>
      <c r="C207" s="85" t="s">
        <v>78</v>
      </c>
      <c r="D207" s="85" t="s">
        <v>24852</v>
      </c>
      <c r="E207" s="85" t="s">
        <v>24853</v>
      </c>
      <c r="F207" s="85" t="s">
        <v>18</v>
      </c>
      <c r="G207" s="85">
        <v>75474</v>
      </c>
    </row>
    <row r="208" spans="1:7" x14ac:dyDescent="0.35">
      <c r="A208" s="85">
        <v>141527</v>
      </c>
      <c r="B208" s="85" t="s">
        <v>25153</v>
      </c>
      <c r="C208" s="85" t="s">
        <v>78</v>
      </c>
      <c r="D208" s="85" t="s">
        <v>25154</v>
      </c>
      <c r="E208" s="85" t="s">
        <v>25110</v>
      </c>
      <c r="F208" s="85" t="s">
        <v>18</v>
      </c>
      <c r="G208" s="85">
        <v>78148</v>
      </c>
    </row>
    <row r="209" spans="1:7" x14ac:dyDescent="0.35">
      <c r="A209" s="85">
        <v>142082</v>
      </c>
      <c r="B209" s="85" t="s">
        <v>24769</v>
      </c>
      <c r="C209" s="85" t="s">
        <v>78</v>
      </c>
      <c r="D209" s="85" t="s">
        <v>24770</v>
      </c>
      <c r="E209" s="85" t="s">
        <v>22394</v>
      </c>
      <c r="F209" s="85" t="s">
        <v>18</v>
      </c>
      <c r="G209" s="85">
        <v>79778</v>
      </c>
    </row>
    <row r="210" spans="1:7" x14ac:dyDescent="0.35">
      <c r="A210" s="85">
        <v>141675</v>
      </c>
      <c r="B210" s="85" t="s">
        <v>27505</v>
      </c>
      <c r="C210" s="85" t="s">
        <v>78</v>
      </c>
      <c r="D210" s="85" t="s">
        <v>27506</v>
      </c>
      <c r="E210" s="85" t="s">
        <v>23019</v>
      </c>
      <c r="F210" s="85" t="s">
        <v>18</v>
      </c>
      <c r="G210" s="85">
        <v>78580</v>
      </c>
    </row>
    <row r="211" spans="1:7" x14ac:dyDescent="0.35">
      <c r="A211" s="85">
        <v>141193</v>
      </c>
      <c r="B211" s="85" t="s">
        <v>24832</v>
      </c>
      <c r="C211" s="85" t="s">
        <v>78</v>
      </c>
      <c r="D211" s="85" t="s">
        <v>24833</v>
      </c>
      <c r="E211" s="85" t="s">
        <v>24834</v>
      </c>
      <c r="F211" s="85" t="s">
        <v>18</v>
      </c>
      <c r="G211" s="85">
        <v>76932</v>
      </c>
    </row>
    <row r="212" spans="1:7" x14ac:dyDescent="0.35">
      <c r="A212" s="85">
        <v>140523</v>
      </c>
      <c r="B212" s="85" t="s">
        <v>24883</v>
      </c>
      <c r="C212" s="85" t="s">
        <v>78</v>
      </c>
      <c r="D212" s="85" t="s">
        <v>24884</v>
      </c>
      <c r="E212" s="85" t="s">
        <v>17457</v>
      </c>
      <c r="F212" s="85" t="s">
        <v>18</v>
      </c>
      <c r="G212" s="85">
        <v>75154</v>
      </c>
    </row>
    <row r="213" spans="1:7" x14ac:dyDescent="0.35">
      <c r="A213" s="85">
        <v>232165</v>
      </c>
      <c r="B213" s="85" t="s">
        <v>23159</v>
      </c>
      <c r="C213" s="85" t="s">
        <v>78</v>
      </c>
      <c r="D213" s="85" t="s">
        <v>25022</v>
      </c>
      <c r="E213" s="85" t="s">
        <v>13635</v>
      </c>
      <c r="F213" s="85" t="s">
        <v>18</v>
      </c>
      <c r="G213" s="85">
        <v>75057</v>
      </c>
    </row>
    <row r="214" spans="1:7" x14ac:dyDescent="0.35">
      <c r="A214" s="85">
        <v>141584</v>
      </c>
      <c r="B214" s="85" t="s">
        <v>27941</v>
      </c>
      <c r="C214" s="85" t="s">
        <v>78</v>
      </c>
      <c r="D214" s="85" t="s">
        <v>20234</v>
      </c>
      <c r="E214" s="85" t="s">
        <v>17975</v>
      </c>
      <c r="F214" s="85" t="s">
        <v>18</v>
      </c>
      <c r="G214" s="85">
        <v>78363</v>
      </c>
    </row>
    <row r="215" spans="1:7" x14ac:dyDescent="0.35">
      <c r="A215" s="85">
        <v>140477</v>
      </c>
      <c r="B215" s="85" t="s">
        <v>24902</v>
      </c>
      <c r="C215" s="85" t="s">
        <v>78</v>
      </c>
      <c r="D215" s="85" t="s">
        <v>24903</v>
      </c>
      <c r="E215" s="85" t="s">
        <v>19118</v>
      </c>
      <c r="F215" s="85" t="s">
        <v>18</v>
      </c>
      <c r="G215" s="85">
        <v>75081</v>
      </c>
    </row>
    <row r="216" spans="1:7" x14ac:dyDescent="0.35">
      <c r="A216" s="85">
        <v>140884</v>
      </c>
      <c r="B216" s="85" t="s">
        <v>23158</v>
      </c>
      <c r="C216" s="85" t="s">
        <v>78</v>
      </c>
      <c r="D216" s="85" t="s">
        <v>24979</v>
      </c>
      <c r="E216" s="85" t="s">
        <v>24980</v>
      </c>
      <c r="F216" s="85" t="s">
        <v>18</v>
      </c>
      <c r="G216" s="85">
        <v>76093</v>
      </c>
    </row>
    <row r="217" spans="1:7" x14ac:dyDescent="0.35">
      <c r="A217" s="85">
        <v>16083506</v>
      </c>
      <c r="B217" s="85" t="s">
        <v>25178</v>
      </c>
      <c r="C217" s="85" t="s">
        <v>78</v>
      </c>
      <c r="D217" s="85" t="s">
        <v>23095</v>
      </c>
      <c r="E217" s="85" t="s">
        <v>9155</v>
      </c>
      <c r="F217" s="85" t="s">
        <v>18</v>
      </c>
      <c r="G217" s="85">
        <v>78238</v>
      </c>
    </row>
    <row r="218" spans="1:7" x14ac:dyDescent="0.35">
      <c r="A218" s="85">
        <v>141604</v>
      </c>
      <c r="B218" s="85" t="s">
        <v>27974</v>
      </c>
      <c r="C218" s="85" t="s">
        <v>78</v>
      </c>
      <c r="D218" s="85" t="s">
        <v>27975</v>
      </c>
      <c r="E218" s="85" t="s">
        <v>27976</v>
      </c>
      <c r="F218" s="85" t="s">
        <v>18</v>
      </c>
      <c r="G218" s="85">
        <v>78380</v>
      </c>
    </row>
    <row r="219" spans="1:7" x14ac:dyDescent="0.35">
      <c r="A219" s="85">
        <v>141680</v>
      </c>
      <c r="B219" s="85" t="s">
        <v>27522</v>
      </c>
      <c r="C219" s="85" t="s">
        <v>78</v>
      </c>
      <c r="D219" s="85" t="s">
        <v>27523</v>
      </c>
      <c r="E219" s="85" t="s">
        <v>11231</v>
      </c>
      <c r="F219" s="85" t="s">
        <v>18</v>
      </c>
      <c r="G219" s="85">
        <v>78584</v>
      </c>
    </row>
    <row r="220" spans="1:7" x14ac:dyDescent="0.35">
      <c r="A220" s="85">
        <v>140538</v>
      </c>
      <c r="B220" s="85" t="s">
        <v>24904</v>
      </c>
      <c r="C220" s="85" t="s">
        <v>78</v>
      </c>
      <c r="D220" s="85" t="s">
        <v>24905</v>
      </c>
      <c r="E220" s="85" t="s">
        <v>22080</v>
      </c>
      <c r="F220" s="85" t="s">
        <v>18</v>
      </c>
      <c r="G220" s="85">
        <v>75189</v>
      </c>
    </row>
    <row r="221" spans="1:7" x14ac:dyDescent="0.35">
      <c r="A221" s="85">
        <v>140947</v>
      </c>
      <c r="B221" s="85" t="s">
        <v>4571</v>
      </c>
      <c r="C221" s="85" t="s">
        <v>78</v>
      </c>
      <c r="D221" s="85" t="s">
        <v>24932</v>
      </c>
      <c r="E221" s="85" t="s">
        <v>24933</v>
      </c>
      <c r="F221" s="85" t="s">
        <v>18</v>
      </c>
      <c r="G221" s="85">
        <v>76264</v>
      </c>
    </row>
    <row r="222" spans="1:7" x14ac:dyDescent="0.35">
      <c r="A222" s="85">
        <v>141781</v>
      </c>
      <c r="B222" s="85" t="s">
        <v>25123</v>
      </c>
      <c r="C222" s="85" t="s">
        <v>78</v>
      </c>
      <c r="D222" s="85" t="s">
        <v>25124</v>
      </c>
      <c r="E222" s="85" t="s">
        <v>25125</v>
      </c>
      <c r="F222" s="85" t="s">
        <v>18</v>
      </c>
      <c r="G222" s="85">
        <v>78881</v>
      </c>
    </row>
    <row r="223" spans="1:7" x14ac:dyDescent="0.35">
      <c r="A223" s="85">
        <v>140590</v>
      </c>
      <c r="B223" s="85" t="s">
        <v>24941</v>
      </c>
      <c r="C223" s="85" t="s">
        <v>78</v>
      </c>
      <c r="D223" s="85" t="s">
        <v>24942</v>
      </c>
      <c r="E223" s="85" t="s">
        <v>24943</v>
      </c>
      <c r="F223" s="85" t="s">
        <v>18</v>
      </c>
      <c r="G223" s="85">
        <v>75447</v>
      </c>
    </row>
    <row r="224" spans="1:7" x14ac:dyDescent="0.35">
      <c r="A224" s="85">
        <v>141681</v>
      </c>
      <c r="B224" s="85" t="s">
        <v>27548</v>
      </c>
      <c r="C224" s="85" t="s">
        <v>78</v>
      </c>
      <c r="D224" s="85" t="s">
        <v>27549</v>
      </c>
      <c r="E224" s="85" t="s">
        <v>20293</v>
      </c>
      <c r="F224" s="85" t="s">
        <v>18</v>
      </c>
      <c r="G224" s="85">
        <v>78586</v>
      </c>
    </row>
    <row r="225" spans="1:7" x14ac:dyDescent="0.35">
      <c r="A225" s="85">
        <v>141610</v>
      </c>
      <c r="B225" s="85" t="s">
        <v>27990</v>
      </c>
      <c r="C225" s="85" t="s">
        <v>78</v>
      </c>
      <c r="D225" s="85" t="s">
        <v>27991</v>
      </c>
      <c r="E225" s="85" t="s">
        <v>27992</v>
      </c>
      <c r="F225" s="85" t="s">
        <v>18</v>
      </c>
      <c r="G225" s="85">
        <v>78384</v>
      </c>
    </row>
    <row r="226" spans="1:7" x14ac:dyDescent="0.35">
      <c r="A226" s="85">
        <v>142089</v>
      </c>
      <c r="B226" s="85" t="s">
        <v>24812</v>
      </c>
      <c r="C226" s="85" t="s">
        <v>78</v>
      </c>
      <c r="D226" s="85" t="s">
        <v>24813</v>
      </c>
      <c r="E226" s="85" t="s">
        <v>24814</v>
      </c>
      <c r="F226" s="85" t="s">
        <v>18</v>
      </c>
      <c r="G226" s="85">
        <v>79834</v>
      </c>
    </row>
    <row r="227" spans="1:7" x14ac:dyDescent="0.35">
      <c r="A227" s="85">
        <v>140949</v>
      </c>
      <c r="B227" s="85" t="s">
        <v>25011</v>
      </c>
      <c r="C227" s="85" t="s">
        <v>78</v>
      </c>
      <c r="D227" s="85" t="s">
        <v>25012</v>
      </c>
      <c r="E227" s="85" t="s">
        <v>25013</v>
      </c>
      <c r="F227" s="85" t="s">
        <v>18</v>
      </c>
      <c r="G227" s="85">
        <v>76266</v>
      </c>
    </row>
    <row r="228" spans="1:7" x14ac:dyDescent="0.35">
      <c r="A228" s="85">
        <v>141585</v>
      </c>
      <c r="B228" s="85" t="s">
        <v>27950</v>
      </c>
      <c r="C228" s="85" t="s">
        <v>78</v>
      </c>
      <c r="D228" s="85" t="s">
        <v>27951</v>
      </c>
      <c r="E228" s="85" t="s">
        <v>17975</v>
      </c>
      <c r="F228" s="85" t="s">
        <v>18</v>
      </c>
      <c r="G228" s="85">
        <v>78364</v>
      </c>
    </row>
    <row r="229" spans="1:7" x14ac:dyDescent="0.35">
      <c r="A229" s="85">
        <v>141685</v>
      </c>
      <c r="B229" s="85" t="s">
        <v>23153</v>
      </c>
      <c r="C229" s="85" t="s">
        <v>78</v>
      </c>
      <c r="D229" s="85" t="s">
        <v>23091</v>
      </c>
      <c r="E229" s="85" t="s">
        <v>27551</v>
      </c>
      <c r="F229" s="85" t="s">
        <v>18</v>
      </c>
      <c r="G229" s="85">
        <v>78592</v>
      </c>
    </row>
    <row r="230" spans="1:7" x14ac:dyDescent="0.35">
      <c r="A230" s="85">
        <v>141532</v>
      </c>
      <c r="B230" s="85" t="s">
        <v>23152</v>
      </c>
      <c r="C230" s="85" t="s">
        <v>78</v>
      </c>
      <c r="D230" s="85" t="s">
        <v>22401</v>
      </c>
      <c r="E230" s="85" t="s">
        <v>9696</v>
      </c>
      <c r="F230" s="85" t="s">
        <v>18</v>
      </c>
      <c r="G230" s="85">
        <v>78154</v>
      </c>
    </row>
    <row r="231" spans="1:7" x14ac:dyDescent="0.35">
      <c r="A231" s="85">
        <v>232641</v>
      </c>
      <c r="B231" s="85" t="s">
        <v>25073</v>
      </c>
      <c r="C231" s="85" t="s">
        <v>78</v>
      </c>
      <c r="D231" s="85" t="s">
        <v>25074</v>
      </c>
      <c r="E231" s="85" t="s">
        <v>9155</v>
      </c>
      <c r="F231" s="85" t="s">
        <v>18</v>
      </c>
      <c r="G231" s="85">
        <v>78213</v>
      </c>
    </row>
    <row r="232" spans="1:7" x14ac:dyDescent="0.35">
      <c r="A232" s="85">
        <v>17002829</v>
      </c>
      <c r="B232" s="85" t="s">
        <v>27963</v>
      </c>
      <c r="C232" s="85" t="s">
        <v>78</v>
      </c>
      <c r="D232" s="85" t="s">
        <v>23097</v>
      </c>
      <c r="E232" s="85" t="s">
        <v>14639</v>
      </c>
      <c r="F232" s="85" t="s">
        <v>18</v>
      </c>
      <c r="G232" s="85">
        <v>78418</v>
      </c>
    </row>
    <row r="233" spans="1:7" x14ac:dyDescent="0.35">
      <c r="A233" s="85">
        <v>141665</v>
      </c>
      <c r="B233" s="85" t="s">
        <v>27534</v>
      </c>
      <c r="C233" s="85" t="s">
        <v>78</v>
      </c>
      <c r="D233" s="85" t="s">
        <v>27535</v>
      </c>
      <c r="E233" s="85" t="s">
        <v>10977</v>
      </c>
      <c r="F233" s="85" t="s">
        <v>18</v>
      </c>
      <c r="G233" s="85">
        <v>78572</v>
      </c>
    </row>
    <row r="234" spans="1:7" x14ac:dyDescent="0.35">
      <c r="A234" s="85">
        <v>140482</v>
      </c>
      <c r="B234" s="85" t="s">
        <v>23149</v>
      </c>
      <c r="C234" s="85" t="s">
        <v>78</v>
      </c>
      <c r="D234" s="85" t="s">
        <v>23071</v>
      </c>
      <c r="E234" s="85" t="s">
        <v>21231</v>
      </c>
      <c r="F234" s="85" t="s">
        <v>18</v>
      </c>
      <c r="G234" s="85">
        <v>75090</v>
      </c>
    </row>
    <row r="235" spans="1:7" x14ac:dyDescent="0.35">
      <c r="A235" s="85">
        <v>141615</v>
      </c>
      <c r="B235" s="85" t="s">
        <v>27977</v>
      </c>
      <c r="C235" s="85" t="s">
        <v>78</v>
      </c>
      <c r="D235" s="85" t="s">
        <v>27978</v>
      </c>
      <c r="E235" s="85" t="s">
        <v>20981</v>
      </c>
      <c r="F235" s="85" t="s">
        <v>18</v>
      </c>
      <c r="G235" s="85">
        <v>78387</v>
      </c>
    </row>
    <row r="236" spans="1:7" x14ac:dyDescent="0.35">
      <c r="A236" s="85">
        <v>140928</v>
      </c>
      <c r="B236" s="85" t="s">
        <v>23148</v>
      </c>
      <c r="C236" s="85" t="s">
        <v>78</v>
      </c>
      <c r="D236" s="85" t="s">
        <v>25050</v>
      </c>
      <c r="E236" s="85" t="s">
        <v>20475</v>
      </c>
      <c r="F236" s="85" t="s">
        <v>18</v>
      </c>
      <c r="G236" s="85">
        <v>76240</v>
      </c>
    </row>
    <row r="237" spans="1:7" x14ac:dyDescent="0.35">
      <c r="A237" s="85">
        <v>141618</v>
      </c>
      <c r="B237" s="85" t="s">
        <v>28008</v>
      </c>
      <c r="C237" s="85" t="s">
        <v>78</v>
      </c>
      <c r="D237" s="85" t="s">
        <v>28009</v>
      </c>
      <c r="E237" s="85" t="s">
        <v>20228</v>
      </c>
      <c r="F237" s="85" t="s">
        <v>18</v>
      </c>
      <c r="G237" s="85">
        <v>78389</v>
      </c>
    </row>
    <row r="238" spans="1:7" x14ac:dyDescent="0.35">
      <c r="A238" s="85">
        <v>141499</v>
      </c>
      <c r="B238" s="85" t="s">
        <v>25140</v>
      </c>
      <c r="C238" s="85" t="s">
        <v>78</v>
      </c>
      <c r="D238" s="85" t="s">
        <v>25141</v>
      </c>
      <c r="E238" s="85" t="s">
        <v>25143</v>
      </c>
      <c r="F238" s="85" t="s">
        <v>18</v>
      </c>
      <c r="G238" s="85">
        <v>78069</v>
      </c>
    </row>
    <row r="239" spans="1:7" x14ac:dyDescent="0.35">
      <c r="A239" s="85">
        <v>141548</v>
      </c>
      <c r="B239" s="85" t="s">
        <v>25182</v>
      </c>
      <c r="C239" s="85" t="s">
        <v>78</v>
      </c>
      <c r="D239" s="85" t="s">
        <v>22573</v>
      </c>
      <c r="E239" s="85" t="s">
        <v>9155</v>
      </c>
      <c r="F239" s="85" t="s">
        <v>18</v>
      </c>
      <c r="G239" s="85">
        <v>78224</v>
      </c>
    </row>
    <row r="240" spans="1:7" x14ac:dyDescent="0.35">
      <c r="A240" s="85">
        <v>141662</v>
      </c>
      <c r="B240" s="85" t="s">
        <v>27525</v>
      </c>
      <c r="C240" s="85" t="s">
        <v>78</v>
      </c>
      <c r="D240" s="85" t="s">
        <v>27526</v>
      </c>
      <c r="E240" s="85" t="s">
        <v>20285</v>
      </c>
      <c r="F240" s="85" t="s">
        <v>18</v>
      </c>
      <c r="G240" s="85">
        <v>78570</v>
      </c>
    </row>
    <row r="241" spans="1:7" x14ac:dyDescent="0.35">
      <c r="A241" s="85">
        <v>141547</v>
      </c>
      <c r="B241" s="85" t="s">
        <v>25104</v>
      </c>
      <c r="C241" s="85" t="s">
        <v>78</v>
      </c>
      <c r="D241" s="85" t="s">
        <v>25105</v>
      </c>
      <c r="E241" s="85" t="s">
        <v>9155</v>
      </c>
      <c r="F241" s="85" t="s">
        <v>18</v>
      </c>
      <c r="G241" s="85">
        <v>78221</v>
      </c>
    </row>
    <row r="242" spans="1:7" x14ac:dyDescent="0.35">
      <c r="A242" s="85">
        <v>141556</v>
      </c>
      <c r="B242" s="85" t="s">
        <v>25127</v>
      </c>
      <c r="C242" s="85" t="s">
        <v>78</v>
      </c>
      <c r="D242" s="85" t="s">
        <v>25128</v>
      </c>
      <c r="E242" s="85" t="s">
        <v>9155</v>
      </c>
      <c r="F242" s="85" t="s">
        <v>18</v>
      </c>
      <c r="G242" s="85">
        <v>78252</v>
      </c>
    </row>
    <row r="243" spans="1:7" x14ac:dyDescent="0.35">
      <c r="A243" s="85">
        <v>228015</v>
      </c>
      <c r="B243" s="85" t="s">
        <v>25188</v>
      </c>
      <c r="C243" s="85" t="s">
        <v>78</v>
      </c>
      <c r="D243" s="85" t="s">
        <v>25189</v>
      </c>
      <c r="E243" s="85" t="s">
        <v>9155</v>
      </c>
      <c r="F243" s="85" t="s">
        <v>18</v>
      </c>
      <c r="G243" s="85">
        <v>78209</v>
      </c>
    </row>
    <row r="244" spans="1:7" x14ac:dyDescent="0.35">
      <c r="A244" s="85">
        <v>142083</v>
      </c>
      <c r="B244" s="85" t="s">
        <v>24778</v>
      </c>
      <c r="C244" s="85" t="s">
        <v>78</v>
      </c>
      <c r="D244" s="85" t="s">
        <v>24779</v>
      </c>
      <c r="E244" s="85" t="s">
        <v>24780</v>
      </c>
      <c r="F244" s="85" t="s">
        <v>18</v>
      </c>
      <c r="G244" s="85">
        <v>79782</v>
      </c>
    </row>
    <row r="245" spans="1:7" x14ac:dyDescent="0.35">
      <c r="A245" s="85">
        <v>140990</v>
      </c>
      <c r="B245" s="85" t="s">
        <v>23146</v>
      </c>
      <c r="C245" s="85" t="s">
        <v>78</v>
      </c>
      <c r="D245" s="85" t="s">
        <v>25058</v>
      </c>
      <c r="E245" s="85" t="s">
        <v>25046</v>
      </c>
      <c r="F245" s="85" t="s">
        <v>18</v>
      </c>
      <c r="G245" s="85">
        <v>76401</v>
      </c>
    </row>
    <row r="246" spans="1:7" x14ac:dyDescent="0.35">
      <c r="A246" s="85">
        <v>141536</v>
      </c>
      <c r="B246" s="85" t="s">
        <v>25088</v>
      </c>
      <c r="C246" s="85" t="s">
        <v>78</v>
      </c>
      <c r="D246" s="85" t="s">
        <v>25089</v>
      </c>
      <c r="E246" s="85" t="s">
        <v>9745</v>
      </c>
      <c r="F246" s="85" t="s">
        <v>18</v>
      </c>
      <c r="G246" s="85">
        <v>78160</v>
      </c>
    </row>
    <row r="247" spans="1:7" x14ac:dyDescent="0.35">
      <c r="A247" s="85">
        <v>141034</v>
      </c>
      <c r="B247" s="85" t="s">
        <v>23145</v>
      </c>
      <c r="C247" s="85" t="s">
        <v>78</v>
      </c>
      <c r="D247" s="85" t="s">
        <v>25023</v>
      </c>
      <c r="E247" s="85" t="s">
        <v>25024</v>
      </c>
      <c r="F247" s="85" t="s">
        <v>18</v>
      </c>
      <c r="G247" s="85">
        <v>76475</v>
      </c>
    </row>
    <row r="248" spans="1:7" x14ac:dyDescent="0.35">
      <c r="A248" s="85">
        <v>141620</v>
      </c>
      <c r="B248" s="85" t="s">
        <v>27981</v>
      </c>
      <c r="C248" s="85" t="s">
        <v>78</v>
      </c>
      <c r="D248" s="85" t="s">
        <v>27982</v>
      </c>
      <c r="E248" s="85" t="s">
        <v>21524</v>
      </c>
      <c r="F248" s="85" t="s">
        <v>18</v>
      </c>
      <c r="G248" s="85">
        <v>78390</v>
      </c>
    </row>
    <row r="249" spans="1:7" x14ac:dyDescent="0.35">
      <c r="A249" s="85">
        <v>142107</v>
      </c>
      <c r="B249" s="85" t="s">
        <v>23143</v>
      </c>
      <c r="C249" s="85" t="s">
        <v>78</v>
      </c>
      <c r="D249" s="85" t="s">
        <v>24753</v>
      </c>
      <c r="E249" s="85" t="s">
        <v>24754</v>
      </c>
      <c r="F249" s="85" t="s">
        <v>18</v>
      </c>
      <c r="G249" s="85">
        <v>79852</v>
      </c>
    </row>
    <row r="250" spans="1:7" x14ac:dyDescent="0.35">
      <c r="A250" s="85">
        <v>142104</v>
      </c>
      <c r="B250" s="85" t="s">
        <v>23142</v>
      </c>
      <c r="C250" s="85" t="s">
        <v>78</v>
      </c>
      <c r="D250" s="85" t="s">
        <v>24751</v>
      </c>
      <c r="E250" s="85" t="s">
        <v>24752</v>
      </c>
      <c r="F250" s="85" t="s">
        <v>18</v>
      </c>
      <c r="G250" s="85">
        <v>79848</v>
      </c>
    </row>
    <row r="251" spans="1:7" x14ac:dyDescent="0.35">
      <c r="A251" s="85">
        <v>140527</v>
      </c>
      <c r="B251" s="85" t="s">
        <v>23141</v>
      </c>
      <c r="C251" s="85" t="s">
        <v>78</v>
      </c>
      <c r="D251" s="85" t="s">
        <v>24877</v>
      </c>
      <c r="E251" s="85" t="s">
        <v>20718</v>
      </c>
      <c r="F251" s="85" t="s">
        <v>18</v>
      </c>
      <c r="G251" s="85">
        <v>75160</v>
      </c>
    </row>
    <row r="252" spans="1:7" x14ac:dyDescent="0.35">
      <c r="A252" s="85">
        <v>17021372</v>
      </c>
      <c r="B252" s="85" t="s">
        <v>25010</v>
      </c>
      <c r="C252" s="85" t="s">
        <v>78</v>
      </c>
      <c r="D252" s="85" t="s">
        <v>23101</v>
      </c>
      <c r="E252" s="85" t="s">
        <v>20648</v>
      </c>
      <c r="F252" s="85" t="s">
        <v>18</v>
      </c>
      <c r="G252" s="85">
        <v>76109</v>
      </c>
    </row>
    <row r="253" spans="1:7" x14ac:dyDescent="0.35">
      <c r="A253" s="85">
        <v>141500</v>
      </c>
      <c r="B253" s="85" t="s">
        <v>27969</v>
      </c>
      <c r="C253" s="85" t="s">
        <v>78</v>
      </c>
      <c r="D253" s="85" t="s">
        <v>23086</v>
      </c>
      <c r="E253" s="85" t="s">
        <v>27970</v>
      </c>
      <c r="F253" s="85" t="s">
        <v>18</v>
      </c>
      <c r="G253" s="85">
        <v>78071</v>
      </c>
    </row>
    <row r="254" spans="1:7" x14ac:dyDescent="0.35">
      <c r="A254" s="85">
        <v>141035</v>
      </c>
      <c r="B254" s="85" t="s">
        <v>25015</v>
      </c>
      <c r="C254" s="85" t="s">
        <v>78</v>
      </c>
      <c r="D254" s="85" t="s">
        <v>23083</v>
      </c>
      <c r="E254" s="85" t="s">
        <v>25016</v>
      </c>
      <c r="F254" s="85" t="s">
        <v>18</v>
      </c>
      <c r="G254" s="85">
        <v>76476</v>
      </c>
    </row>
    <row r="255" spans="1:7" x14ac:dyDescent="0.35">
      <c r="A255" s="85">
        <v>140622</v>
      </c>
      <c r="B255" s="85" t="s">
        <v>23138</v>
      </c>
      <c r="C255" s="85" t="s">
        <v>78</v>
      </c>
      <c r="D255" s="85" t="s">
        <v>2210</v>
      </c>
      <c r="E255" s="85" t="s">
        <v>20903</v>
      </c>
      <c r="F255" s="85" t="s">
        <v>18</v>
      </c>
      <c r="G255" s="85">
        <v>75489</v>
      </c>
    </row>
    <row r="256" spans="1:7" x14ac:dyDescent="0.35">
      <c r="A256" s="85">
        <v>140623</v>
      </c>
      <c r="B256" s="85" t="s">
        <v>23137</v>
      </c>
      <c r="C256" s="85" t="s">
        <v>78</v>
      </c>
      <c r="D256" s="85" t="s">
        <v>24857</v>
      </c>
      <c r="E256" s="85" t="s">
        <v>24858</v>
      </c>
      <c r="F256" s="85" t="s">
        <v>18</v>
      </c>
      <c r="G256" s="85">
        <v>75490</v>
      </c>
    </row>
    <row r="257" spans="1:7" x14ac:dyDescent="0.35">
      <c r="A257" s="85">
        <v>141631</v>
      </c>
      <c r="B257" s="85" t="s">
        <v>27958</v>
      </c>
      <c r="C257" s="85" t="s">
        <v>78</v>
      </c>
      <c r="D257" s="85" t="s">
        <v>27959</v>
      </c>
      <c r="E257" s="85" t="s">
        <v>14639</v>
      </c>
      <c r="F257" s="85" t="s">
        <v>18</v>
      </c>
      <c r="G257" s="85">
        <v>78460</v>
      </c>
    </row>
    <row r="258" spans="1:7" x14ac:dyDescent="0.35">
      <c r="A258" s="85">
        <v>141487</v>
      </c>
      <c r="B258" s="85" t="s">
        <v>27540</v>
      </c>
      <c r="C258" s="85" t="s">
        <v>78</v>
      </c>
      <c r="D258" s="85" t="s">
        <v>27541</v>
      </c>
      <c r="E258" s="85" t="s">
        <v>9223</v>
      </c>
      <c r="F258" s="85" t="s">
        <v>18</v>
      </c>
      <c r="G258" s="85">
        <v>78045</v>
      </c>
    </row>
    <row r="259" spans="1:7" x14ac:dyDescent="0.35">
      <c r="A259" s="85">
        <v>141782</v>
      </c>
      <c r="B259" s="85" t="s">
        <v>25102</v>
      </c>
      <c r="C259" s="85" t="s">
        <v>78</v>
      </c>
      <c r="D259" s="85" t="s">
        <v>11875</v>
      </c>
      <c r="E259" s="85" t="s">
        <v>25103</v>
      </c>
      <c r="F259" s="85" t="s">
        <v>18</v>
      </c>
      <c r="G259" s="85">
        <v>78884</v>
      </c>
    </row>
    <row r="260" spans="1:7" x14ac:dyDescent="0.35">
      <c r="A260" s="85">
        <v>141759</v>
      </c>
      <c r="B260" s="85" t="s">
        <v>25062</v>
      </c>
      <c r="C260" s="85" t="s">
        <v>78</v>
      </c>
      <c r="D260" s="85" t="s">
        <v>25063</v>
      </c>
      <c r="E260" s="85" t="s">
        <v>11771</v>
      </c>
      <c r="F260" s="85" t="s">
        <v>18</v>
      </c>
      <c r="G260" s="85">
        <v>78801</v>
      </c>
    </row>
    <row r="261" spans="1:7" x14ac:dyDescent="0.35">
      <c r="A261" s="85">
        <v>141669</v>
      </c>
      <c r="B261" s="85" t="s">
        <v>23135</v>
      </c>
      <c r="C261" s="85" t="s">
        <v>78</v>
      </c>
      <c r="D261" s="85" t="s">
        <v>27524</v>
      </c>
      <c r="E261" s="85" t="s">
        <v>20543</v>
      </c>
      <c r="F261" s="85" t="s">
        <v>18</v>
      </c>
      <c r="G261" s="85">
        <v>78577</v>
      </c>
    </row>
    <row r="262" spans="1:7" x14ac:dyDescent="0.35">
      <c r="A262" s="85">
        <v>140629</v>
      </c>
      <c r="B262" s="85" t="s">
        <v>24944</v>
      </c>
      <c r="C262" s="85" t="s">
        <v>78</v>
      </c>
      <c r="D262" s="85" t="s">
        <v>13663</v>
      </c>
      <c r="E262" s="85" t="s">
        <v>2261</v>
      </c>
      <c r="F262" s="85" t="s">
        <v>18</v>
      </c>
      <c r="G262" s="85">
        <v>75495</v>
      </c>
    </row>
    <row r="263" spans="1:7" x14ac:dyDescent="0.35">
      <c r="A263" s="85">
        <v>17005956</v>
      </c>
      <c r="B263" s="85" t="s">
        <v>15067</v>
      </c>
      <c r="C263" s="85" t="s">
        <v>78</v>
      </c>
      <c r="D263" s="85" t="s">
        <v>27547</v>
      </c>
      <c r="E263" s="85" t="s">
        <v>20546</v>
      </c>
      <c r="F263" s="85" t="s">
        <v>18</v>
      </c>
      <c r="G263" s="85">
        <v>78539</v>
      </c>
    </row>
    <row r="264" spans="1:7" x14ac:dyDescent="0.35">
      <c r="A264" s="85">
        <v>140878</v>
      </c>
      <c r="B264" s="85" t="s">
        <v>24969</v>
      </c>
      <c r="C264" s="85" t="s">
        <v>78</v>
      </c>
      <c r="D264" s="85" t="s">
        <v>24970</v>
      </c>
      <c r="E264" s="85" t="s">
        <v>24971</v>
      </c>
      <c r="F264" s="85" t="s">
        <v>18</v>
      </c>
      <c r="G264" s="85">
        <v>76084</v>
      </c>
    </row>
    <row r="265" spans="1:7" s="85" customFormat="1" x14ac:dyDescent="0.35">
      <c r="A265" s="85">
        <v>141209</v>
      </c>
      <c r="B265" s="85" t="s">
        <v>29061</v>
      </c>
      <c r="C265" s="85" t="s">
        <v>78</v>
      </c>
      <c r="D265" s="85" t="s">
        <v>6070</v>
      </c>
      <c r="E265" s="85" t="s">
        <v>28499</v>
      </c>
      <c r="F265" s="85" t="s">
        <v>18</v>
      </c>
      <c r="G265" s="85">
        <v>76958</v>
      </c>
    </row>
    <row r="266" spans="1:7" x14ac:dyDescent="0.35">
      <c r="A266" s="85">
        <v>140530</v>
      </c>
      <c r="B266" s="85" t="s">
        <v>24873</v>
      </c>
      <c r="C266" s="85" t="s">
        <v>78</v>
      </c>
      <c r="D266" s="85" t="s">
        <v>24874</v>
      </c>
      <c r="E266" s="85" t="s">
        <v>20139</v>
      </c>
      <c r="F266" s="85" t="s">
        <v>18</v>
      </c>
      <c r="G266" s="85">
        <v>75165</v>
      </c>
    </row>
    <row r="267" spans="1:7" x14ac:dyDescent="0.35">
      <c r="A267" s="85">
        <v>140879</v>
      </c>
      <c r="B267" s="85" t="s">
        <v>23133</v>
      </c>
      <c r="C267" s="85" t="s">
        <v>78</v>
      </c>
      <c r="D267" s="85" t="s">
        <v>25002</v>
      </c>
      <c r="E267" s="85" t="s">
        <v>22224</v>
      </c>
      <c r="F267" s="85" t="s">
        <v>18</v>
      </c>
      <c r="G267" s="85">
        <v>76086</v>
      </c>
    </row>
    <row r="268" spans="1:7" x14ac:dyDescent="0.35">
      <c r="A268" s="85">
        <v>141569</v>
      </c>
      <c r="B268" s="85" t="s">
        <v>27510</v>
      </c>
      <c r="C268" s="85" t="s">
        <v>78</v>
      </c>
      <c r="D268" s="85" t="s">
        <v>27511</v>
      </c>
      <c r="E268" s="85" t="s">
        <v>27512</v>
      </c>
      <c r="F268" s="85" t="s">
        <v>18</v>
      </c>
      <c r="G268" s="85">
        <v>78344</v>
      </c>
    </row>
    <row r="269" spans="1:7" x14ac:dyDescent="0.35">
      <c r="A269" s="85">
        <v>141688</v>
      </c>
      <c r="B269" s="85" t="s">
        <v>27538</v>
      </c>
      <c r="C269" s="85" t="s">
        <v>78</v>
      </c>
      <c r="D269" s="85" t="s">
        <v>27539</v>
      </c>
      <c r="E269" s="85" t="s">
        <v>26195</v>
      </c>
      <c r="F269" s="85" t="s">
        <v>18</v>
      </c>
      <c r="G269" s="85">
        <v>78596</v>
      </c>
    </row>
    <row r="270" spans="1:7" x14ac:dyDescent="0.35">
      <c r="A270" s="85">
        <v>141629</v>
      </c>
      <c r="B270" s="85" t="s">
        <v>27944</v>
      </c>
      <c r="C270" s="85" t="s">
        <v>78</v>
      </c>
      <c r="D270" s="85" t="s">
        <v>23090</v>
      </c>
      <c r="E270" s="85" t="s">
        <v>14639</v>
      </c>
      <c r="F270" s="85" t="s">
        <v>18</v>
      </c>
      <c r="G270" s="85">
        <v>78405</v>
      </c>
    </row>
    <row r="271" spans="1:7" x14ac:dyDescent="0.35">
      <c r="A271" s="85">
        <v>140890</v>
      </c>
      <c r="B271" s="85" t="s">
        <v>25020</v>
      </c>
      <c r="C271" s="85" t="s">
        <v>78</v>
      </c>
      <c r="D271" s="85" t="s">
        <v>25021</v>
      </c>
      <c r="E271" s="85" t="s">
        <v>20648</v>
      </c>
      <c r="F271" s="85" t="s">
        <v>18</v>
      </c>
      <c r="G271" s="85">
        <v>76108</v>
      </c>
    </row>
    <row r="272" spans="1:7" x14ac:dyDescent="0.35">
      <c r="A272" s="85">
        <v>140954</v>
      </c>
      <c r="B272" s="85" t="s">
        <v>24955</v>
      </c>
      <c r="C272" s="85" t="s">
        <v>78</v>
      </c>
      <c r="D272" s="85" t="s">
        <v>24956</v>
      </c>
      <c r="E272" s="85" t="s">
        <v>24957</v>
      </c>
      <c r="F272" s="85" t="s">
        <v>18</v>
      </c>
      <c r="G272" s="85">
        <v>76273</v>
      </c>
    </row>
    <row r="273" spans="1:7" x14ac:dyDescent="0.35">
      <c r="A273" s="85">
        <v>140625</v>
      </c>
      <c r="B273" s="85" t="s">
        <v>23132</v>
      </c>
      <c r="C273" s="85" t="s">
        <v>78</v>
      </c>
      <c r="D273" s="85" t="s">
        <v>24897</v>
      </c>
      <c r="E273" s="85" t="s">
        <v>24898</v>
      </c>
      <c r="F273" s="85" t="s">
        <v>18</v>
      </c>
      <c r="G273" s="85">
        <v>75491</v>
      </c>
    </row>
    <row r="274" spans="1:7" x14ac:dyDescent="0.35">
      <c r="A274" s="85">
        <v>140532</v>
      </c>
      <c r="B274" s="85" t="s">
        <v>23131</v>
      </c>
      <c r="C274" s="85" t="s">
        <v>78</v>
      </c>
      <c r="D274" s="85" t="s">
        <v>24856</v>
      </c>
      <c r="E274" s="85" t="s">
        <v>20391</v>
      </c>
      <c r="F274" s="85" t="s">
        <v>18</v>
      </c>
      <c r="G274" s="85">
        <v>75169</v>
      </c>
    </row>
    <row r="275" spans="1:7" x14ac:dyDescent="0.35">
      <c r="A275" s="85">
        <v>17001610</v>
      </c>
      <c r="B275" s="85" t="s">
        <v>20077</v>
      </c>
      <c r="C275" s="85" t="s">
        <v>78</v>
      </c>
      <c r="D275" s="85" t="s">
        <v>23096</v>
      </c>
      <c r="E275" s="85" t="s">
        <v>20080</v>
      </c>
      <c r="F275" s="85" t="s">
        <v>18</v>
      </c>
      <c r="G275" s="85">
        <v>75006</v>
      </c>
    </row>
    <row r="276" spans="1:7" x14ac:dyDescent="0.35">
      <c r="A276" s="85">
        <v>142085</v>
      </c>
      <c r="B276" s="85" t="s">
        <v>24791</v>
      </c>
      <c r="C276" s="85" t="s">
        <v>78</v>
      </c>
      <c r="D276" s="85" t="s">
        <v>24792</v>
      </c>
      <c r="E276" s="85" t="s">
        <v>21990</v>
      </c>
      <c r="F276" s="85" t="s">
        <v>18</v>
      </c>
      <c r="G276" s="85">
        <v>79789</v>
      </c>
    </row>
    <row r="277" spans="1:7" x14ac:dyDescent="0.35">
      <c r="A277" s="85">
        <v>140632</v>
      </c>
      <c r="B277" s="85" t="s">
        <v>24907</v>
      </c>
      <c r="C277" s="85" t="s">
        <v>78</v>
      </c>
      <c r="D277" s="85" t="s">
        <v>24908</v>
      </c>
      <c r="E277" s="85" t="s">
        <v>24909</v>
      </c>
      <c r="F277" s="85" t="s">
        <v>18</v>
      </c>
      <c r="G277" s="85">
        <v>75496</v>
      </c>
    </row>
    <row r="278" spans="1:7" x14ac:dyDescent="0.35">
      <c r="A278" s="85">
        <v>140483</v>
      </c>
      <c r="B278" s="85" t="s">
        <v>24870</v>
      </c>
      <c r="C278" s="85" t="s">
        <v>78</v>
      </c>
      <c r="D278" s="85" t="s">
        <v>24871</v>
      </c>
      <c r="E278" s="85" t="s">
        <v>24872</v>
      </c>
      <c r="F278" s="85" t="s">
        <v>18</v>
      </c>
      <c r="G278" s="85">
        <v>75098</v>
      </c>
    </row>
    <row r="279" spans="1:7" x14ac:dyDescent="0.35">
      <c r="A279" s="85">
        <v>141503</v>
      </c>
      <c r="B279" s="85" t="s">
        <v>23129</v>
      </c>
      <c r="C279" s="85" t="s">
        <v>78</v>
      </c>
      <c r="D279" s="85" t="s">
        <v>13816</v>
      </c>
      <c r="E279" s="85" t="s">
        <v>9460</v>
      </c>
      <c r="F279" s="85" t="s">
        <v>18</v>
      </c>
      <c r="G279" s="85">
        <v>78076</v>
      </c>
    </row>
    <row r="280" spans="1:7" x14ac:dyDescent="0.35">
      <c r="A280" s="85"/>
      <c r="B280" s="85"/>
      <c r="C280" s="85"/>
      <c r="D280" s="85"/>
      <c r="E280" s="85"/>
      <c r="F280" s="85"/>
      <c r="G280" s="85"/>
    </row>
    <row r="281" spans="1:7" x14ac:dyDescent="0.35">
      <c r="A281" s="85"/>
      <c r="B281" s="85"/>
      <c r="C281" s="85"/>
      <c r="D281" s="85"/>
      <c r="E281" s="85"/>
      <c r="F281" s="85"/>
      <c r="G281" s="85"/>
    </row>
    <row r="282" spans="1:7" x14ac:dyDescent="0.35">
      <c r="A282" s="85"/>
      <c r="B282" s="85"/>
      <c r="C282" s="85"/>
      <c r="D282" s="85"/>
      <c r="E282" s="85"/>
      <c r="F282" s="85"/>
      <c r="G282" s="85"/>
    </row>
    <row r="283" spans="1:7" x14ac:dyDescent="0.35">
      <c r="A283" s="85"/>
      <c r="B283" s="85"/>
      <c r="C283" s="85"/>
      <c r="D283" s="85"/>
      <c r="E283" s="85"/>
      <c r="F283" s="85"/>
      <c r="G283" s="85"/>
    </row>
    <row r="284" spans="1:7" x14ac:dyDescent="0.35">
      <c r="A284" s="85"/>
      <c r="B284" s="85"/>
      <c r="C284" s="85"/>
      <c r="D284" s="85"/>
      <c r="E284" s="85"/>
      <c r="F284" s="85"/>
      <c r="G284" s="85"/>
    </row>
    <row r="285" spans="1:7" x14ac:dyDescent="0.35">
      <c r="A285" s="85"/>
      <c r="B285" s="85"/>
      <c r="C285" s="85"/>
      <c r="D285" s="85"/>
      <c r="E285" s="85"/>
      <c r="F285" s="85"/>
      <c r="G285" s="85"/>
    </row>
    <row r="286" spans="1:7" x14ac:dyDescent="0.35">
      <c r="A286" s="85"/>
      <c r="B286" s="85"/>
      <c r="C286" s="85"/>
      <c r="D286" s="85"/>
      <c r="E286" s="85"/>
      <c r="F286" s="85"/>
      <c r="G286" s="85"/>
    </row>
    <row r="287" spans="1:7" x14ac:dyDescent="0.35">
      <c r="A287" s="85"/>
      <c r="B287" s="85"/>
      <c r="C287" s="85"/>
      <c r="D287" s="85"/>
      <c r="E287" s="85"/>
      <c r="F287" s="85"/>
      <c r="G287" s="85"/>
    </row>
    <row r="288" spans="1:7" x14ac:dyDescent="0.35">
      <c r="A288" s="85"/>
      <c r="B288" s="85"/>
      <c r="C288" s="85"/>
      <c r="D288" s="85"/>
      <c r="E288" s="85"/>
      <c r="F288" s="85"/>
      <c r="G288" s="85"/>
    </row>
    <row r="289" spans="1:7" x14ac:dyDescent="0.35">
      <c r="A289" s="85"/>
      <c r="B289" s="85"/>
      <c r="C289" s="85"/>
      <c r="D289" s="85"/>
      <c r="E289" s="85"/>
      <c r="F289" s="85"/>
      <c r="G289" s="85"/>
    </row>
    <row r="290" spans="1:7" x14ac:dyDescent="0.35">
      <c r="A290" s="85"/>
      <c r="B290" s="85"/>
      <c r="C290" s="85"/>
      <c r="D290" s="85"/>
      <c r="E290" s="85"/>
      <c r="F290" s="85"/>
      <c r="G290" s="85"/>
    </row>
    <row r="291" spans="1:7" x14ac:dyDescent="0.35">
      <c r="A291" s="85"/>
      <c r="B291" s="85"/>
      <c r="C291" s="85"/>
      <c r="D291" s="85"/>
      <c r="E291" s="85"/>
      <c r="F291" s="85"/>
      <c r="G291" s="85"/>
    </row>
    <row r="292" spans="1:7" x14ac:dyDescent="0.35">
      <c r="A292" s="85"/>
      <c r="B292" s="85"/>
      <c r="C292" s="85"/>
      <c r="D292" s="85"/>
      <c r="E292" s="85"/>
      <c r="F292" s="85"/>
      <c r="G292" s="85"/>
    </row>
    <row r="293" spans="1:7" x14ac:dyDescent="0.35">
      <c r="A293" s="85"/>
      <c r="B293" s="85"/>
      <c r="C293" s="85"/>
      <c r="D293" s="85"/>
      <c r="E293" s="85"/>
      <c r="F293" s="85"/>
      <c r="G293" s="85"/>
    </row>
    <row r="294" spans="1:7" x14ac:dyDescent="0.35">
      <c r="A294" s="85"/>
      <c r="B294" s="85"/>
      <c r="C294" s="85"/>
      <c r="D294" s="85"/>
      <c r="E294" s="85"/>
      <c r="F294" s="85"/>
      <c r="G294" s="85"/>
    </row>
    <row r="295" spans="1:7" x14ac:dyDescent="0.35">
      <c r="A295" s="85"/>
      <c r="B295" s="85"/>
      <c r="C295" s="85"/>
      <c r="D295" s="85"/>
      <c r="E295" s="85"/>
      <c r="F295" s="85"/>
      <c r="G295" s="85"/>
    </row>
    <row r="296" spans="1:7" x14ac:dyDescent="0.35">
      <c r="A296" s="85"/>
      <c r="B296" s="85"/>
      <c r="C296" s="85"/>
      <c r="D296" s="85"/>
      <c r="E296" s="85"/>
      <c r="F296" s="85"/>
      <c r="G296" s="85"/>
    </row>
    <row r="297" spans="1:7" x14ac:dyDescent="0.35">
      <c r="A297" s="85"/>
      <c r="B297" s="85"/>
      <c r="C297" s="85"/>
      <c r="D297" s="85"/>
      <c r="E297" s="85"/>
      <c r="F297" s="85"/>
      <c r="G297" s="85"/>
    </row>
    <row r="298" spans="1:7" x14ac:dyDescent="0.35">
      <c r="A298" s="85"/>
      <c r="B298" s="85"/>
      <c r="C298" s="85"/>
      <c r="D298" s="85"/>
      <c r="E298" s="85"/>
      <c r="F298" s="85"/>
      <c r="G298" s="85"/>
    </row>
    <row r="299" spans="1:7" x14ac:dyDescent="0.35">
      <c r="A299" s="85"/>
      <c r="B299" s="85"/>
      <c r="C299" s="85"/>
      <c r="D299" s="85"/>
      <c r="E299" s="85"/>
      <c r="F299" s="85"/>
      <c r="G299" s="85"/>
    </row>
    <row r="300" spans="1:7" x14ac:dyDescent="0.35">
      <c r="A300" s="85"/>
      <c r="B300" s="85"/>
      <c r="C300" s="85"/>
      <c r="D300" s="85"/>
      <c r="E300" s="85"/>
      <c r="F300" s="85"/>
      <c r="G300" s="85"/>
    </row>
    <row r="301" spans="1:7" x14ac:dyDescent="0.35">
      <c r="A301" s="85"/>
      <c r="B301" s="85"/>
      <c r="C301" s="85"/>
      <c r="D301" s="85"/>
      <c r="E301" s="85"/>
      <c r="F301" s="85"/>
      <c r="G301" s="85"/>
    </row>
    <row r="302" spans="1:7" x14ac:dyDescent="0.35">
      <c r="A302" s="85"/>
      <c r="B302" s="85"/>
      <c r="C302" s="85"/>
      <c r="D302" s="85"/>
      <c r="E302" s="85"/>
      <c r="F302" s="85"/>
      <c r="G302" s="85"/>
    </row>
    <row r="303" spans="1:7" x14ac:dyDescent="0.35">
      <c r="A303" s="85"/>
      <c r="B303" s="85"/>
      <c r="C303" s="85"/>
      <c r="D303" s="85"/>
      <c r="E303" s="85"/>
      <c r="F303" s="85"/>
      <c r="G303" s="85"/>
    </row>
    <row r="304" spans="1:7" x14ac:dyDescent="0.35">
      <c r="A304" s="85"/>
      <c r="B304" s="85"/>
      <c r="C304" s="85"/>
      <c r="D304" s="85"/>
      <c r="E304" s="85"/>
      <c r="F304" s="85"/>
      <c r="G304" s="85"/>
    </row>
    <row r="305" spans="1:7" x14ac:dyDescent="0.35">
      <c r="A305" s="85"/>
      <c r="B305" s="85"/>
      <c r="C305" s="85"/>
      <c r="D305" s="85"/>
      <c r="E305" s="85"/>
      <c r="F305" s="85"/>
      <c r="G305" s="85"/>
    </row>
    <row r="306" spans="1:7" x14ac:dyDescent="0.35">
      <c r="A306" s="85"/>
      <c r="B306" s="85"/>
      <c r="C306" s="85"/>
      <c r="D306" s="85"/>
      <c r="E306" s="85"/>
      <c r="F306" s="85"/>
      <c r="G306" s="85"/>
    </row>
    <row r="307" spans="1:7" x14ac:dyDescent="0.35">
      <c r="A307" s="85"/>
      <c r="B307" s="85"/>
      <c r="C307" s="85"/>
      <c r="D307" s="85"/>
      <c r="E307" s="85"/>
      <c r="F307" s="85"/>
      <c r="G307" s="85"/>
    </row>
    <row r="308" spans="1:7" x14ac:dyDescent="0.35">
      <c r="A308" s="85"/>
      <c r="B308" s="85"/>
      <c r="C308" s="85"/>
      <c r="D308" s="85"/>
      <c r="E308" s="85"/>
      <c r="F308" s="85"/>
      <c r="G308" s="85"/>
    </row>
    <row r="309" spans="1:7" x14ac:dyDescent="0.35">
      <c r="A309" s="85"/>
      <c r="B309" s="85"/>
      <c r="C309" s="85"/>
      <c r="D309" s="85"/>
      <c r="E309" s="85"/>
      <c r="F309" s="85"/>
      <c r="G309" s="85"/>
    </row>
    <row r="310" spans="1:7" x14ac:dyDescent="0.35">
      <c r="A310" s="85"/>
      <c r="B310" s="85"/>
      <c r="C310" s="85"/>
      <c r="D310" s="85"/>
      <c r="E310" s="85"/>
      <c r="F310" s="85"/>
      <c r="G310" s="85"/>
    </row>
    <row r="311" spans="1:7" x14ac:dyDescent="0.35">
      <c r="A311" s="85"/>
      <c r="B311" s="85"/>
      <c r="C311" s="85"/>
      <c r="D311" s="85"/>
      <c r="E311" s="85"/>
      <c r="F311" s="85"/>
      <c r="G311" s="85"/>
    </row>
    <row r="312" spans="1:7" x14ac:dyDescent="0.35">
      <c r="A312" s="85"/>
      <c r="B312" s="85"/>
      <c r="C312" s="85"/>
      <c r="D312" s="85"/>
      <c r="E312" s="85"/>
      <c r="F312" s="85"/>
      <c r="G312" s="85"/>
    </row>
    <row r="313" spans="1:7" x14ac:dyDescent="0.35">
      <c r="A313" s="85"/>
      <c r="B313" s="85"/>
      <c r="C313" s="85"/>
      <c r="D313" s="85"/>
      <c r="E313" s="85"/>
      <c r="F313" s="85"/>
      <c r="G313" s="85"/>
    </row>
    <row r="314" spans="1:7" x14ac:dyDescent="0.35">
      <c r="A314" s="85"/>
      <c r="B314" s="85"/>
      <c r="C314" s="85"/>
      <c r="D314" s="85"/>
      <c r="E314" s="85"/>
      <c r="F314" s="85"/>
      <c r="G314" s="85"/>
    </row>
    <row r="315" spans="1:7" x14ac:dyDescent="0.35">
      <c r="A315" s="85"/>
      <c r="B315" s="85"/>
      <c r="C315" s="85"/>
      <c r="D315" s="85"/>
      <c r="E315" s="85"/>
      <c r="F315" s="85"/>
      <c r="G315" s="85"/>
    </row>
    <row r="316" spans="1:7" x14ac:dyDescent="0.35">
      <c r="A316" s="85"/>
      <c r="B316" s="85"/>
      <c r="C316" s="85"/>
      <c r="D316" s="85"/>
      <c r="E316" s="85"/>
      <c r="F316" s="85"/>
      <c r="G316" s="85"/>
    </row>
    <row r="317" spans="1:7" x14ac:dyDescent="0.35">
      <c r="A317" s="85"/>
      <c r="B317" s="85"/>
      <c r="C317" s="85"/>
      <c r="D317" s="85"/>
      <c r="E317" s="85"/>
      <c r="F317" s="85"/>
      <c r="G317" s="85"/>
    </row>
    <row r="318" spans="1:7" x14ac:dyDescent="0.35">
      <c r="A318" s="85"/>
      <c r="B318" s="85"/>
      <c r="C318" s="85"/>
      <c r="D318" s="85"/>
      <c r="E318" s="85"/>
      <c r="F318" s="85"/>
      <c r="G318" s="85"/>
    </row>
    <row r="319" spans="1:7" x14ac:dyDescent="0.35">
      <c r="A319" s="85"/>
      <c r="B319" s="85"/>
      <c r="C319" s="85"/>
      <c r="D319" s="85"/>
      <c r="E319" s="85"/>
      <c r="F319" s="85"/>
      <c r="G319" s="85"/>
    </row>
    <row r="320" spans="1:7" x14ac:dyDescent="0.35">
      <c r="A320" s="85"/>
      <c r="B320" s="85"/>
      <c r="C320" s="85"/>
      <c r="D320" s="85"/>
      <c r="E320" s="85"/>
      <c r="F320" s="85"/>
      <c r="G320" s="85"/>
    </row>
    <row r="321" spans="1:7" x14ac:dyDescent="0.35">
      <c r="A321" s="85"/>
      <c r="B321" s="85"/>
      <c r="C321" s="85"/>
      <c r="D321" s="85"/>
      <c r="E321" s="85"/>
      <c r="F321" s="85"/>
      <c r="G321" s="85"/>
    </row>
    <row r="322" spans="1:7" x14ac:dyDescent="0.35">
      <c r="A322" s="85"/>
      <c r="B322" s="85"/>
      <c r="C322" s="85"/>
      <c r="D322" s="85"/>
      <c r="E322" s="85"/>
      <c r="F322" s="85"/>
      <c r="G322" s="85"/>
    </row>
    <row r="323" spans="1:7" x14ac:dyDescent="0.35">
      <c r="A323" s="85"/>
      <c r="B323" s="85"/>
      <c r="C323" s="85"/>
      <c r="D323" s="85"/>
      <c r="E323" s="85"/>
      <c r="F323" s="85"/>
      <c r="G323" s="85"/>
    </row>
    <row r="324" spans="1:7" x14ac:dyDescent="0.35">
      <c r="A324" s="85"/>
      <c r="B324" s="85"/>
      <c r="C324" s="85"/>
      <c r="D324" s="85"/>
      <c r="E324" s="85"/>
      <c r="F324" s="85"/>
      <c r="G324" s="85"/>
    </row>
    <row r="325" spans="1:7" x14ac:dyDescent="0.35">
      <c r="A325" s="85"/>
      <c r="B325" s="85"/>
      <c r="C325" s="85"/>
      <c r="D325" s="85"/>
      <c r="E325" s="85"/>
      <c r="F325" s="85"/>
      <c r="G325" s="85"/>
    </row>
    <row r="326" spans="1:7" x14ac:dyDescent="0.35">
      <c r="A326" s="85"/>
      <c r="B326" s="85"/>
      <c r="C326" s="85"/>
      <c r="D326" s="85"/>
      <c r="E326" s="85"/>
      <c r="F326" s="85"/>
      <c r="G326" s="85"/>
    </row>
    <row r="327" spans="1:7" x14ac:dyDescent="0.35">
      <c r="A327" s="85"/>
      <c r="B327" s="85"/>
      <c r="C327" s="85"/>
      <c r="D327" s="85"/>
      <c r="E327" s="85"/>
      <c r="F327" s="85"/>
      <c r="G327" s="85"/>
    </row>
    <row r="328" spans="1:7" x14ac:dyDescent="0.35">
      <c r="A328" s="85"/>
      <c r="B328" s="85"/>
      <c r="C328" s="85"/>
      <c r="D328" s="85"/>
      <c r="E328" s="85"/>
      <c r="F328" s="85"/>
      <c r="G328" s="85"/>
    </row>
    <row r="329" spans="1:7" x14ac:dyDescent="0.35">
      <c r="A329" s="85"/>
      <c r="B329" s="85"/>
      <c r="C329" s="85"/>
      <c r="D329" s="85"/>
      <c r="E329" s="85"/>
      <c r="F329" s="85"/>
      <c r="G329" s="85"/>
    </row>
    <row r="330" spans="1:7" x14ac:dyDescent="0.35">
      <c r="A330" s="85"/>
      <c r="B330" s="85"/>
      <c r="C330" s="85"/>
      <c r="D330" s="85"/>
      <c r="E330" s="85"/>
      <c r="F330" s="85"/>
      <c r="G330" s="85"/>
    </row>
    <row r="331" spans="1:7" x14ac:dyDescent="0.35">
      <c r="A331" s="85"/>
      <c r="B331" s="85"/>
      <c r="C331" s="85"/>
      <c r="D331" s="85"/>
      <c r="E331" s="85"/>
      <c r="F331" s="85"/>
      <c r="G331" s="85"/>
    </row>
    <row r="332" spans="1:7" x14ac:dyDescent="0.35">
      <c r="A332" s="85"/>
      <c r="B332" s="85"/>
      <c r="C332" s="85"/>
      <c r="D332" s="85"/>
      <c r="E332" s="85"/>
      <c r="F332" s="85"/>
      <c r="G332" s="85"/>
    </row>
    <row r="333" spans="1:7" x14ac:dyDescent="0.35">
      <c r="A333" s="85"/>
      <c r="B333" s="85"/>
      <c r="C333" s="85"/>
      <c r="D333" s="85"/>
      <c r="E333" s="85"/>
      <c r="F333" s="85"/>
      <c r="G333" s="85"/>
    </row>
    <row r="334" spans="1:7" x14ac:dyDescent="0.35">
      <c r="A334" s="85"/>
      <c r="B334" s="85"/>
      <c r="C334" s="85"/>
      <c r="D334" s="85"/>
      <c r="E334" s="85"/>
      <c r="F334" s="85"/>
      <c r="G334" s="85"/>
    </row>
    <row r="335" spans="1:7" x14ac:dyDescent="0.35">
      <c r="A335" s="85"/>
      <c r="B335" s="85"/>
      <c r="C335" s="85"/>
      <c r="D335" s="85"/>
      <c r="E335" s="85"/>
      <c r="F335" s="85"/>
      <c r="G335" s="85"/>
    </row>
    <row r="336" spans="1:7" x14ac:dyDescent="0.35">
      <c r="A336" s="85"/>
      <c r="B336" s="85"/>
      <c r="C336" s="85"/>
      <c r="D336" s="85"/>
      <c r="E336" s="85"/>
      <c r="F336" s="85"/>
      <c r="G336" s="85"/>
    </row>
    <row r="337" spans="1:7" x14ac:dyDescent="0.35">
      <c r="A337" s="85"/>
      <c r="B337" s="85"/>
      <c r="C337" s="85"/>
      <c r="D337" s="85"/>
      <c r="E337" s="85"/>
      <c r="F337" s="85"/>
      <c r="G337" s="85"/>
    </row>
    <row r="338" spans="1:7" x14ac:dyDescent="0.35">
      <c r="A338" s="85"/>
      <c r="B338" s="85"/>
      <c r="C338" s="85"/>
      <c r="D338" s="85"/>
      <c r="E338" s="85"/>
      <c r="F338" s="85"/>
      <c r="G338" s="85"/>
    </row>
    <row r="339" spans="1:7" x14ac:dyDescent="0.35">
      <c r="A339" s="85"/>
      <c r="B339" s="85"/>
      <c r="C339" s="85"/>
      <c r="D339" s="85"/>
      <c r="E339" s="85"/>
      <c r="F339" s="85"/>
      <c r="G339" s="85"/>
    </row>
    <row r="340" spans="1:7" x14ac:dyDescent="0.35">
      <c r="A340" s="85"/>
      <c r="B340" s="85"/>
      <c r="C340" s="85"/>
      <c r="D340" s="85"/>
      <c r="E340" s="85"/>
      <c r="F340" s="85"/>
      <c r="G340" s="85"/>
    </row>
    <row r="341" spans="1:7" x14ac:dyDescent="0.35">
      <c r="A341" s="85"/>
      <c r="B341" s="85"/>
      <c r="C341" s="85"/>
      <c r="D341" s="85"/>
      <c r="E341" s="85"/>
      <c r="F341" s="85"/>
      <c r="G341" s="85"/>
    </row>
    <row r="342" spans="1:7" x14ac:dyDescent="0.35">
      <c r="A342" s="85"/>
      <c r="B342" s="85"/>
      <c r="C342" s="85"/>
      <c r="D342" s="85"/>
      <c r="E342" s="85"/>
      <c r="F342" s="85"/>
      <c r="G342" s="85"/>
    </row>
    <row r="343" spans="1:7" x14ac:dyDescent="0.35">
      <c r="A343" s="85"/>
      <c r="B343" s="85"/>
      <c r="C343" s="85"/>
      <c r="D343" s="85"/>
      <c r="E343" s="85"/>
      <c r="F343" s="85"/>
      <c r="G343" s="85"/>
    </row>
    <row r="344" spans="1:7" x14ac:dyDescent="0.35">
      <c r="A344" s="85"/>
      <c r="B344" s="85"/>
      <c r="C344" s="85"/>
      <c r="D344" s="85"/>
      <c r="E344" s="85"/>
      <c r="F344" s="85"/>
      <c r="G344" s="85"/>
    </row>
    <row r="345" spans="1:7" x14ac:dyDescent="0.35">
      <c r="A345" s="85"/>
      <c r="B345" s="85"/>
      <c r="C345" s="85"/>
      <c r="D345" s="85"/>
      <c r="E345" s="85"/>
      <c r="F345" s="85"/>
      <c r="G345" s="85"/>
    </row>
    <row r="346" spans="1:7" x14ac:dyDescent="0.35">
      <c r="A346" s="85"/>
      <c r="B346" s="85"/>
      <c r="C346" s="85"/>
      <c r="D346" s="85"/>
      <c r="E346" s="85"/>
      <c r="F346" s="85"/>
      <c r="G346" s="85"/>
    </row>
    <row r="347" spans="1:7" x14ac:dyDescent="0.35">
      <c r="A347" s="85"/>
      <c r="B347" s="85"/>
      <c r="C347" s="85"/>
      <c r="D347" s="85"/>
      <c r="E347" s="85"/>
      <c r="F347" s="85"/>
      <c r="G347" s="85"/>
    </row>
    <row r="348" spans="1:7" x14ac:dyDescent="0.35">
      <c r="A348" s="85"/>
      <c r="B348" s="85"/>
      <c r="C348" s="85"/>
      <c r="D348" s="85"/>
      <c r="E348" s="85"/>
      <c r="F348" s="85"/>
      <c r="G348" s="85"/>
    </row>
    <row r="349" spans="1:7" x14ac:dyDescent="0.35">
      <c r="A349" s="85"/>
      <c r="B349" s="85"/>
      <c r="C349" s="85"/>
      <c r="D349" s="85"/>
      <c r="E349" s="85"/>
      <c r="F349" s="85"/>
      <c r="G349" s="85"/>
    </row>
    <row r="350" spans="1:7" x14ac:dyDescent="0.35">
      <c r="A350" s="85"/>
      <c r="B350" s="85"/>
      <c r="C350" s="85"/>
      <c r="D350" s="85"/>
      <c r="E350" s="85"/>
      <c r="F350" s="85"/>
      <c r="G350" s="85"/>
    </row>
    <row r="351" spans="1:7" x14ac:dyDescent="0.35">
      <c r="A351" s="85"/>
      <c r="B351" s="85"/>
      <c r="C351" s="85"/>
      <c r="D351" s="85"/>
      <c r="E351" s="85"/>
      <c r="F351" s="85"/>
      <c r="G351" s="85"/>
    </row>
    <row r="352" spans="1:7" x14ac:dyDescent="0.35">
      <c r="A352" s="85"/>
      <c r="B352" s="85"/>
      <c r="C352" s="85"/>
      <c r="D352" s="85"/>
      <c r="E352" s="85"/>
      <c r="F352" s="85"/>
      <c r="G352" s="85"/>
    </row>
    <row r="353" spans="1:7" x14ac:dyDescent="0.35">
      <c r="A353" s="85"/>
      <c r="B353" s="85"/>
      <c r="C353" s="85"/>
      <c r="D353" s="85"/>
      <c r="E353" s="85"/>
      <c r="F353" s="85"/>
      <c r="G353" s="85"/>
    </row>
    <row r="354" spans="1:7" x14ac:dyDescent="0.35">
      <c r="A354" s="85"/>
      <c r="B354" s="85"/>
      <c r="C354" s="85"/>
      <c r="D354" s="85"/>
      <c r="E354" s="85"/>
      <c r="F354" s="85"/>
      <c r="G354" s="85"/>
    </row>
    <row r="355" spans="1:7" x14ac:dyDescent="0.35">
      <c r="A355" s="85"/>
      <c r="B355" s="85"/>
      <c r="C355" s="85"/>
      <c r="D355" s="85"/>
      <c r="E355" s="85"/>
      <c r="F355" s="85"/>
      <c r="G355" s="85"/>
    </row>
    <row r="356" spans="1:7" x14ac:dyDescent="0.35">
      <c r="A356" s="85"/>
      <c r="B356" s="85"/>
      <c r="C356" s="85"/>
      <c r="D356" s="85"/>
      <c r="E356" s="85"/>
      <c r="F356" s="85"/>
      <c r="G356" s="85"/>
    </row>
    <row r="357" spans="1:7" x14ac:dyDescent="0.35">
      <c r="A357" s="85"/>
      <c r="B357" s="85"/>
      <c r="C357" s="85"/>
      <c r="D357" s="85"/>
      <c r="E357" s="85"/>
      <c r="F357" s="85"/>
      <c r="G357" s="85"/>
    </row>
    <row r="358" spans="1:7" x14ac:dyDescent="0.35">
      <c r="A358" s="85"/>
      <c r="B358" s="85"/>
      <c r="C358" s="85"/>
      <c r="D358" s="85"/>
      <c r="E358" s="85"/>
      <c r="F358" s="85"/>
      <c r="G358" s="85"/>
    </row>
    <row r="359" spans="1:7" x14ac:dyDescent="0.35">
      <c r="A359" s="85"/>
      <c r="B359" s="85"/>
      <c r="C359" s="85"/>
      <c r="D359" s="85"/>
      <c r="E359" s="85"/>
      <c r="F359" s="85"/>
      <c r="G359" s="85"/>
    </row>
    <row r="360" spans="1:7" x14ac:dyDescent="0.35">
      <c r="A360" s="85"/>
      <c r="B360" s="85"/>
      <c r="C360" s="85"/>
      <c r="D360" s="85"/>
      <c r="E360" s="85"/>
      <c r="F360" s="85"/>
      <c r="G360" s="85"/>
    </row>
    <row r="361" spans="1:7" x14ac:dyDescent="0.35">
      <c r="A361" s="85"/>
      <c r="B361" s="85"/>
      <c r="C361" s="85"/>
      <c r="D361" s="85"/>
      <c r="E361" s="85"/>
      <c r="F361" s="85"/>
      <c r="G361" s="85"/>
    </row>
    <row r="362" spans="1:7" x14ac:dyDescent="0.35">
      <c r="A362" s="85"/>
      <c r="B362" s="85"/>
      <c r="C362" s="85"/>
      <c r="D362" s="85"/>
      <c r="E362" s="85"/>
      <c r="F362" s="85"/>
      <c r="G362" s="85"/>
    </row>
    <row r="363" spans="1:7" x14ac:dyDescent="0.35">
      <c r="A363" s="85"/>
      <c r="B363" s="85"/>
      <c r="C363" s="85"/>
      <c r="D363" s="85"/>
      <c r="E363" s="85"/>
      <c r="F363" s="85"/>
      <c r="G363" s="85"/>
    </row>
    <row r="364" spans="1:7" x14ac:dyDescent="0.35">
      <c r="A364" s="85"/>
      <c r="B364" s="85"/>
      <c r="C364" s="85"/>
      <c r="D364" s="85"/>
      <c r="E364" s="85"/>
      <c r="F364" s="85"/>
      <c r="G364" s="85"/>
    </row>
    <row r="365" spans="1:7" x14ac:dyDescent="0.35">
      <c r="A365" s="85"/>
      <c r="B365" s="85"/>
      <c r="C365" s="85"/>
      <c r="D365" s="85"/>
      <c r="E365" s="85"/>
      <c r="F365" s="85"/>
      <c r="G365" s="85"/>
    </row>
    <row r="366" spans="1:7" x14ac:dyDescent="0.35">
      <c r="A366" s="85"/>
      <c r="B366" s="85"/>
      <c r="C366" s="85"/>
      <c r="D366" s="85"/>
      <c r="E366" s="85"/>
      <c r="F366" s="85"/>
      <c r="G366" s="85"/>
    </row>
    <row r="367" spans="1:7" x14ac:dyDescent="0.35">
      <c r="A367" s="85"/>
      <c r="B367" s="85"/>
      <c r="C367" s="85"/>
      <c r="D367" s="85"/>
      <c r="E367" s="85"/>
      <c r="F367" s="85"/>
      <c r="G367" s="85"/>
    </row>
    <row r="368" spans="1:7" x14ac:dyDescent="0.35">
      <c r="A368" s="85"/>
      <c r="B368" s="85"/>
      <c r="C368" s="85"/>
      <c r="D368" s="85"/>
      <c r="E368" s="85"/>
      <c r="F368" s="85"/>
      <c r="G368" s="85"/>
    </row>
    <row r="369" spans="1:7" x14ac:dyDescent="0.35">
      <c r="A369" s="85"/>
      <c r="B369" s="85"/>
      <c r="C369" s="85"/>
      <c r="D369" s="85"/>
      <c r="E369" s="85"/>
      <c r="F369" s="85"/>
      <c r="G369" s="85"/>
    </row>
    <row r="370" spans="1:7" x14ac:dyDescent="0.35">
      <c r="A370" s="85"/>
      <c r="B370" s="85"/>
      <c r="C370" s="85"/>
      <c r="D370" s="85"/>
      <c r="E370" s="85"/>
      <c r="F370" s="85"/>
      <c r="G370" s="85"/>
    </row>
    <row r="371" spans="1:7" x14ac:dyDescent="0.35">
      <c r="A371" s="85"/>
      <c r="B371" s="85"/>
      <c r="C371" s="85"/>
      <c r="D371" s="85"/>
      <c r="E371" s="85"/>
      <c r="F371" s="85"/>
      <c r="G371" s="85"/>
    </row>
    <row r="372" spans="1:7" x14ac:dyDescent="0.35">
      <c r="A372" s="85"/>
      <c r="B372" s="85"/>
      <c r="C372" s="85"/>
      <c r="D372" s="85"/>
      <c r="E372" s="85"/>
      <c r="F372" s="85"/>
      <c r="G372" s="85"/>
    </row>
    <row r="373" spans="1:7" x14ac:dyDescent="0.35">
      <c r="A373" s="85"/>
      <c r="B373" s="85"/>
      <c r="C373" s="85"/>
      <c r="D373" s="85"/>
      <c r="E373" s="85"/>
      <c r="F373" s="85"/>
      <c r="G373" s="85"/>
    </row>
    <row r="374" spans="1:7" x14ac:dyDescent="0.35">
      <c r="A374" s="85"/>
      <c r="B374" s="85"/>
      <c r="C374" s="85"/>
      <c r="D374" s="85"/>
      <c r="E374" s="85"/>
      <c r="F374" s="85"/>
      <c r="G374" s="85"/>
    </row>
    <row r="375" spans="1:7" x14ac:dyDescent="0.35">
      <c r="A375" s="85"/>
      <c r="B375" s="85"/>
      <c r="C375" s="85"/>
      <c r="D375" s="85"/>
      <c r="E375" s="85"/>
      <c r="F375" s="85"/>
      <c r="G375" s="85"/>
    </row>
    <row r="376" spans="1:7" x14ac:dyDescent="0.35">
      <c r="A376" s="85"/>
      <c r="B376" s="85"/>
      <c r="C376" s="85"/>
      <c r="D376" s="85"/>
      <c r="E376" s="85"/>
      <c r="F376" s="85"/>
      <c r="G376" s="85"/>
    </row>
    <row r="377" spans="1:7" x14ac:dyDescent="0.35">
      <c r="A377" s="85"/>
      <c r="B377" s="85"/>
      <c r="C377" s="85"/>
      <c r="D377" s="85"/>
      <c r="E377" s="85"/>
      <c r="F377" s="85"/>
      <c r="G377" s="85"/>
    </row>
    <row r="378" spans="1:7" x14ac:dyDescent="0.35">
      <c r="A378" s="85"/>
      <c r="B378" s="85"/>
      <c r="C378" s="85"/>
      <c r="D378" s="85"/>
      <c r="E378" s="85"/>
      <c r="F378" s="85"/>
      <c r="G378" s="85"/>
    </row>
    <row r="379" spans="1:7" x14ac:dyDescent="0.35">
      <c r="A379" s="85"/>
      <c r="B379" s="85"/>
      <c r="C379" s="85"/>
      <c r="D379" s="85"/>
      <c r="E379" s="85"/>
      <c r="F379" s="85"/>
      <c r="G379" s="85"/>
    </row>
    <row r="380" spans="1:7" x14ac:dyDescent="0.35">
      <c r="A380" s="85"/>
      <c r="B380" s="85"/>
      <c r="C380" s="85"/>
      <c r="D380" s="85"/>
      <c r="E380" s="85"/>
      <c r="F380" s="85"/>
      <c r="G380" s="85"/>
    </row>
    <row r="381" spans="1:7" x14ac:dyDescent="0.35">
      <c r="A381" s="85"/>
      <c r="B381" s="85"/>
      <c r="C381" s="85"/>
      <c r="D381" s="85"/>
      <c r="E381" s="85"/>
      <c r="F381" s="85"/>
      <c r="G381" s="85"/>
    </row>
    <row r="382" spans="1:7" x14ac:dyDescent="0.35">
      <c r="A382" s="85"/>
      <c r="B382" s="85"/>
      <c r="C382" s="85"/>
      <c r="D382" s="85"/>
      <c r="E382" s="85"/>
      <c r="F382" s="85"/>
      <c r="G382" s="85"/>
    </row>
    <row r="383" spans="1:7" x14ac:dyDescent="0.35">
      <c r="A383" s="85"/>
      <c r="B383" s="85"/>
      <c r="C383" s="85"/>
      <c r="D383" s="85"/>
      <c r="E383" s="85"/>
      <c r="F383" s="85"/>
      <c r="G383" s="85"/>
    </row>
    <row r="384" spans="1:7" x14ac:dyDescent="0.35">
      <c r="A384" s="85"/>
      <c r="B384" s="85"/>
      <c r="C384" s="85"/>
      <c r="D384" s="85"/>
      <c r="E384" s="85"/>
      <c r="F384" s="85"/>
      <c r="G384" s="85"/>
    </row>
    <row r="385" spans="1:7" x14ac:dyDescent="0.35">
      <c r="A385" s="85"/>
      <c r="B385" s="85"/>
      <c r="C385" s="85"/>
      <c r="D385" s="85"/>
      <c r="E385" s="85"/>
      <c r="F385" s="85"/>
      <c r="G385" s="85"/>
    </row>
    <row r="386" spans="1:7" x14ac:dyDescent="0.35">
      <c r="A386" s="85"/>
      <c r="B386" s="85"/>
      <c r="C386" s="85"/>
      <c r="D386" s="85"/>
      <c r="E386" s="85"/>
      <c r="F386" s="85"/>
      <c r="G386" s="85"/>
    </row>
    <row r="387" spans="1:7" x14ac:dyDescent="0.35">
      <c r="A387" s="85"/>
      <c r="B387" s="85"/>
      <c r="C387" s="85"/>
      <c r="D387" s="85"/>
      <c r="E387" s="85"/>
      <c r="F387" s="85"/>
      <c r="G387" s="85"/>
    </row>
    <row r="388" spans="1:7" x14ac:dyDescent="0.35">
      <c r="A388" s="85"/>
      <c r="B388" s="85"/>
      <c r="C388" s="85"/>
      <c r="D388" s="85"/>
      <c r="E388" s="85"/>
      <c r="F388" s="85"/>
      <c r="G388" s="85"/>
    </row>
    <row r="389" spans="1:7" x14ac:dyDescent="0.35">
      <c r="A389" s="85"/>
      <c r="B389" s="85"/>
      <c r="C389" s="85"/>
      <c r="D389" s="85"/>
      <c r="E389" s="85"/>
      <c r="F389" s="85"/>
      <c r="G389" s="85"/>
    </row>
    <row r="390" spans="1:7" x14ac:dyDescent="0.35">
      <c r="A390" s="85"/>
      <c r="B390" s="85"/>
      <c r="C390" s="85"/>
      <c r="D390" s="85"/>
      <c r="E390" s="85"/>
      <c r="F390" s="85"/>
      <c r="G390" s="85"/>
    </row>
    <row r="391" spans="1:7" x14ac:dyDescent="0.35">
      <c r="A391" s="85"/>
      <c r="B391" s="85"/>
      <c r="C391" s="85"/>
      <c r="D391" s="85"/>
      <c r="E391" s="85"/>
      <c r="F391" s="85"/>
      <c r="G391" s="85"/>
    </row>
    <row r="392" spans="1:7" x14ac:dyDescent="0.35">
      <c r="A392" s="85"/>
      <c r="B392" s="85"/>
      <c r="C392" s="85"/>
      <c r="D392" s="85"/>
      <c r="E392" s="85"/>
      <c r="F392" s="85"/>
      <c r="G392" s="85"/>
    </row>
    <row r="393" spans="1:7" x14ac:dyDescent="0.35">
      <c r="A393" s="85"/>
      <c r="B393" s="85"/>
      <c r="C393" s="85"/>
      <c r="D393" s="85"/>
      <c r="E393" s="85"/>
      <c r="F393" s="85"/>
      <c r="G393" s="85"/>
    </row>
    <row r="394" spans="1:7" x14ac:dyDescent="0.35">
      <c r="A394" s="85"/>
      <c r="B394" s="85"/>
      <c r="C394" s="85"/>
      <c r="D394" s="85"/>
      <c r="E394" s="85"/>
      <c r="F394" s="85"/>
      <c r="G394" s="85"/>
    </row>
    <row r="395" spans="1:7" x14ac:dyDescent="0.35">
      <c r="A395" s="85"/>
      <c r="B395" s="85"/>
      <c r="C395" s="85"/>
      <c r="D395" s="85"/>
      <c r="E395" s="85"/>
      <c r="F395" s="85"/>
      <c r="G395" s="85"/>
    </row>
    <row r="396" spans="1:7" x14ac:dyDescent="0.35">
      <c r="A396" s="85"/>
      <c r="B396" s="85"/>
      <c r="C396" s="85"/>
      <c r="D396" s="85"/>
      <c r="E396" s="85"/>
      <c r="F396" s="85"/>
      <c r="G396" s="85"/>
    </row>
    <row r="397" spans="1:7" x14ac:dyDescent="0.35">
      <c r="A397" s="85"/>
      <c r="B397" s="85"/>
      <c r="C397" s="85"/>
      <c r="D397" s="85"/>
      <c r="E397" s="85"/>
      <c r="F397" s="85"/>
      <c r="G397" s="85"/>
    </row>
    <row r="398" spans="1:7" x14ac:dyDescent="0.35">
      <c r="A398" s="85"/>
      <c r="B398" s="85"/>
      <c r="C398" s="85"/>
      <c r="D398" s="85"/>
      <c r="E398" s="85"/>
      <c r="F398" s="85"/>
      <c r="G398" s="85"/>
    </row>
    <row r="399" spans="1:7" x14ac:dyDescent="0.35">
      <c r="A399" s="85"/>
      <c r="B399" s="85"/>
      <c r="C399" s="85"/>
      <c r="D399" s="85"/>
      <c r="E399" s="85"/>
      <c r="F399" s="85"/>
      <c r="G399" s="85"/>
    </row>
    <row r="400" spans="1:7" x14ac:dyDescent="0.35">
      <c r="A400" s="85"/>
      <c r="B400" s="85"/>
      <c r="C400" s="85"/>
      <c r="D400" s="85"/>
      <c r="E400" s="85"/>
      <c r="F400" s="85"/>
      <c r="G400" s="85"/>
    </row>
    <row r="401" spans="1:7" x14ac:dyDescent="0.35">
      <c r="A401" s="85"/>
      <c r="B401" s="85"/>
      <c r="C401" s="85"/>
      <c r="D401" s="85"/>
      <c r="E401" s="85"/>
      <c r="F401" s="85"/>
      <c r="G401" s="85"/>
    </row>
    <row r="402" spans="1:7" x14ac:dyDescent="0.35">
      <c r="A402" s="85"/>
      <c r="B402" s="85"/>
      <c r="C402" s="85"/>
      <c r="D402" s="85"/>
      <c r="E402" s="85"/>
      <c r="F402" s="85"/>
      <c r="G402" s="85"/>
    </row>
    <row r="403" spans="1:7" x14ac:dyDescent="0.35">
      <c r="A403" s="85"/>
      <c r="B403" s="85"/>
      <c r="C403" s="85"/>
      <c r="D403" s="85"/>
      <c r="E403" s="85"/>
      <c r="F403" s="85"/>
      <c r="G403" s="85"/>
    </row>
    <row r="404" spans="1:7" x14ac:dyDescent="0.35">
      <c r="A404" s="85"/>
      <c r="B404" s="85"/>
      <c r="C404" s="85"/>
      <c r="D404" s="85"/>
      <c r="E404" s="85"/>
      <c r="F404" s="85"/>
      <c r="G404" s="85"/>
    </row>
    <row r="405" spans="1:7" x14ac:dyDescent="0.35">
      <c r="A405" s="85"/>
      <c r="B405" s="85"/>
      <c r="C405" s="85"/>
      <c r="D405" s="85"/>
      <c r="E405" s="85"/>
      <c r="F405" s="85"/>
      <c r="G405" s="85"/>
    </row>
    <row r="406" spans="1:7" x14ac:dyDescent="0.35">
      <c r="A406" s="85"/>
      <c r="B406" s="85"/>
      <c r="C406" s="85"/>
      <c r="D406" s="85"/>
      <c r="E406" s="85"/>
      <c r="F406" s="85"/>
      <c r="G406" s="85"/>
    </row>
    <row r="407" spans="1:7" x14ac:dyDescent="0.35">
      <c r="A407" s="85"/>
      <c r="B407" s="85"/>
      <c r="C407" s="85"/>
      <c r="D407" s="85"/>
      <c r="E407" s="85"/>
      <c r="F407" s="85"/>
      <c r="G407" s="85"/>
    </row>
    <row r="408" spans="1:7" x14ac:dyDescent="0.35">
      <c r="A408" s="85"/>
      <c r="B408" s="85"/>
      <c r="C408" s="85"/>
      <c r="D408" s="85"/>
      <c r="E408" s="85"/>
      <c r="F408" s="85"/>
      <c r="G408" s="85"/>
    </row>
    <row r="409" spans="1:7" x14ac:dyDescent="0.35">
      <c r="A409" s="85"/>
      <c r="B409" s="85"/>
      <c r="C409" s="85"/>
      <c r="D409" s="85"/>
      <c r="E409" s="85"/>
      <c r="F409" s="85"/>
      <c r="G409" s="85"/>
    </row>
    <row r="410" spans="1:7" x14ac:dyDescent="0.35">
      <c r="A410" s="85"/>
      <c r="B410" s="85"/>
      <c r="C410" s="85"/>
      <c r="D410" s="85"/>
      <c r="E410" s="85"/>
      <c r="F410" s="85"/>
      <c r="G410" s="85"/>
    </row>
    <row r="411" spans="1:7" x14ac:dyDescent="0.35">
      <c r="A411" s="85"/>
      <c r="B411" s="85"/>
      <c r="C411" s="85"/>
      <c r="D411" s="85"/>
      <c r="E411" s="85"/>
      <c r="F411" s="85"/>
      <c r="G411" s="85"/>
    </row>
    <row r="412" spans="1:7" x14ac:dyDescent="0.35">
      <c r="A412" s="85"/>
      <c r="B412" s="85"/>
      <c r="C412" s="85"/>
      <c r="D412" s="85"/>
      <c r="E412" s="85"/>
      <c r="F412" s="85"/>
      <c r="G412" s="85"/>
    </row>
    <row r="413" spans="1:7" x14ac:dyDescent="0.35">
      <c r="A413" s="85"/>
      <c r="B413" s="85"/>
      <c r="C413" s="85"/>
      <c r="D413" s="85"/>
      <c r="E413" s="85"/>
      <c r="F413" s="85"/>
      <c r="G413" s="85"/>
    </row>
    <row r="414" spans="1:7" x14ac:dyDescent="0.35">
      <c r="A414" s="85"/>
      <c r="B414" s="85"/>
      <c r="C414" s="85"/>
      <c r="D414" s="85"/>
      <c r="E414" s="85"/>
      <c r="F414" s="85"/>
      <c r="G414" s="85"/>
    </row>
    <row r="415" spans="1:7" x14ac:dyDescent="0.35">
      <c r="A415" s="85"/>
      <c r="B415" s="85"/>
      <c r="C415" s="85"/>
      <c r="D415" s="85"/>
      <c r="E415" s="85"/>
      <c r="F415" s="85"/>
      <c r="G415" s="85"/>
    </row>
    <row r="416" spans="1:7" x14ac:dyDescent="0.35">
      <c r="A416" s="85"/>
      <c r="B416" s="85"/>
      <c r="C416" s="85"/>
      <c r="D416" s="85"/>
      <c r="E416" s="85"/>
      <c r="F416" s="85"/>
      <c r="G416" s="85"/>
    </row>
    <row r="417" spans="1:7" x14ac:dyDescent="0.35">
      <c r="A417" s="85"/>
      <c r="B417" s="85"/>
      <c r="C417" s="85"/>
      <c r="D417" s="85"/>
      <c r="E417" s="85"/>
      <c r="F417" s="85"/>
      <c r="G417" s="85"/>
    </row>
    <row r="418" spans="1:7" x14ac:dyDescent="0.35">
      <c r="A418" s="85"/>
      <c r="B418" s="85"/>
      <c r="C418" s="85"/>
      <c r="D418" s="85"/>
      <c r="E418" s="85"/>
      <c r="F418" s="85"/>
      <c r="G418" s="85"/>
    </row>
    <row r="419" spans="1:7" x14ac:dyDescent="0.35">
      <c r="A419" s="85"/>
      <c r="B419" s="85"/>
      <c r="C419" s="85"/>
      <c r="D419" s="85"/>
      <c r="E419" s="85"/>
      <c r="F419" s="85"/>
      <c r="G419" s="85"/>
    </row>
    <row r="420" spans="1:7" x14ac:dyDescent="0.35">
      <c r="A420" s="85"/>
      <c r="B420" s="85"/>
      <c r="C420" s="85"/>
      <c r="D420" s="85"/>
      <c r="E420" s="85"/>
      <c r="F420" s="85"/>
      <c r="G420" s="85"/>
    </row>
    <row r="421" spans="1:7" x14ac:dyDescent="0.35">
      <c r="A421" s="85"/>
      <c r="B421" s="85"/>
      <c r="C421" s="85"/>
      <c r="D421" s="85"/>
      <c r="E421" s="85"/>
      <c r="F421" s="85"/>
      <c r="G421" s="85"/>
    </row>
    <row r="422" spans="1:7" x14ac:dyDescent="0.35">
      <c r="A422" s="85"/>
      <c r="B422" s="85"/>
      <c r="C422" s="85"/>
      <c r="D422" s="85"/>
      <c r="E422" s="85"/>
      <c r="F422" s="85"/>
      <c r="G422" s="85"/>
    </row>
    <row r="423" spans="1:7" x14ac:dyDescent="0.35">
      <c r="A423" s="85"/>
      <c r="B423" s="85"/>
      <c r="C423" s="85"/>
      <c r="D423" s="85"/>
      <c r="E423" s="85"/>
      <c r="F423" s="85"/>
      <c r="G423" s="85"/>
    </row>
    <row r="424" spans="1:7" x14ac:dyDescent="0.35">
      <c r="A424" s="85"/>
      <c r="B424" s="85"/>
      <c r="C424" s="85"/>
      <c r="D424" s="85"/>
      <c r="E424" s="85"/>
      <c r="F424" s="85"/>
      <c r="G424" s="85"/>
    </row>
    <row r="425" spans="1:7" x14ac:dyDescent="0.35">
      <c r="A425" s="85"/>
      <c r="B425" s="85"/>
      <c r="C425" s="85"/>
      <c r="D425" s="85"/>
      <c r="E425" s="85"/>
      <c r="F425" s="85"/>
      <c r="G425" s="85"/>
    </row>
    <row r="426" spans="1:7" x14ac:dyDescent="0.35">
      <c r="A426" s="85"/>
      <c r="B426" s="85"/>
      <c r="C426" s="85"/>
      <c r="D426" s="85"/>
      <c r="E426" s="85"/>
      <c r="F426" s="85"/>
      <c r="G426" s="85"/>
    </row>
    <row r="427" spans="1:7" x14ac:dyDescent="0.35">
      <c r="A427" s="85"/>
      <c r="B427" s="85"/>
      <c r="C427" s="85"/>
      <c r="D427" s="85"/>
      <c r="E427" s="85"/>
      <c r="F427" s="85"/>
      <c r="G427" s="85"/>
    </row>
    <row r="428" spans="1:7" x14ac:dyDescent="0.35">
      <c r="A428" s="85"/>
      <c r="B428" s="85"/>
      <c r="C428" s="85"/>
      <c r="D428" s="85"/>
      <c r="E428" s="85"/>
      <c r="F428" s="85"/>
      <c r="G428" s="85"/>
    </row>
    <row r="429" spans="1:7" x14ac:dyDescent="0.35">
      <c r="A429" s="85"/>
      <c r="B429" s="85"/>
      <c r="C429" s="85"/>
      <c r="D429" s="85"/>
      <c r="E429" s="85"/>
      <c r="F429" s="85"/>
      <c r="G429" s="85"/>
    </row>
    <row r="430" spans="1:7" x14ac:dyDescent="0.35">
      <c r="A430" s="85"/>
      <c r="B430" s="85"/>
      <c r="C430" s="85"/>
      <c r="D430" s="85"/>
      <c r="E430" s="85"/>
      <c r="F430" s="85"/>
      <c r="G430" s="85"/>
    </row>
    <row r="431" spans="1:7" x14ac:dyDescent="0.35">
      <c r="A431" s="85"/>
      <c r="B431" s="85"/>
      <c r="C431" s="85"/>
      <c r="D431" s="85"/>
      <c r="E431" s="85"/>
      <c r="F431" s="85"/>
      <c r="G431" s="85"/>
    </row>
    <row r="432" spans="1:7" x14ac:dyDescent="0.35">
      <c r="A432" s="85"/>
      <c r="B432" s="85"/>
      <c r="C432" s="85"/>
      <c r="D432" s="85"/>
      <c r="E432" s="85"/>
      <c r="F432" s="85"/>
      <c r="G432" s="85"/>
    </row>
    <row r="433" spans="1:7" x14ac:dyDescent="0.35">
      <c r="A433" s="85"/>
      <c r="B433" s="85"/>
      <c r="C433" s="85"/>
      <c r="D433" s="85"/>
      <c r="E433" s="85"/>
      <c r="F433" s="85"/>
      <c r="G433" s="85"/>
    </row>
    <row r="434" spans="1:7" x14ac:dyDescent="0.35">
      <c r="A434" s="85"/>
      <c r="B434" s="85"/>
      <c r="C434" s="85"/>
      <c r="D434" s="85"/>
      <c r="E434" s="85"/>
      <c r="F434" s="85"/>
      <c r="G434" s="85"/>
    </row>
    <row r="435" spans="1:7" x14ac:dyDescent="0.35">
      <c r="A435" s="85"/>
      <c r="B435" s="85"/>
      <c r="C435" s="85"/>
      <c r="D435" s="85"/>
      <c r="E435" s="85"/>
      <c r="F435" s="85"/>
      <c r="G435" s="85"/>
    </row>
    <row r="436" spans="1:7" x14ac:dyDescent="0.35">
      <c r="A436" s="85"/>
      <c r="B436" s="85"/>
      <c r="C436" s="85"/>
      <c r="D436" s="85"/>
      <c r="E436" s="85"/>
      <c r="F436" s="85"/>
      <c r="G436" s="85"/>
    </row>
    <row r="437" spans="1:7" x14ac:dyDescent="0.35">
      <c r="A437" s="85"/>
      <c r="B437" s="85"/>
      <c r="C437" s="85"/>
      <c r="D437" s="85"/>
      <c r="E437" s="85"/>
      <c r="F437" s="85"/>
      <c r="G437" s="85"/>
    </row>
    <row r="438" spans="1:7" x14ac:dyDescent="0.35">
      <c r="A438" s="85"/>
      <c r="B438" s="85"/>
      <c r="C438" s="85"/>
      <c r="D438" s="85"/>
      <c r="E438" s="85"/>
      <c r="F438" s="85"/>
      <c r="G438" s="85"/>
    </row>
    <row r="439" spans="1:7" x14ac:dyDescent="0.35">
      <c r="A439" s="85"/>
      <c r="B439" s="85"/>
      <c r="C439" s="85"/>
      <c r="D439" s="85"/>
      <c r="E439" s="85"/>
      <c r="F439" s="85"/>
      <c r="G439" s="85"/>
    </row>
    <row r="440" spans="1:7" x14ac:dyDescent="0.35">
      <c r="A440" s="85"/>
      <c r="B440" s="85"/>
      <c r="C440" s="85"/>
      <c r="D440" s="85"/>
      <c r="E440" s="85"/>
      <c r="F440" s="85"/>
      <c r="G440" s="85"/>
    </row>
    <row r="441" spans="1:7" x14ac:dyDescent="0.35">
      <c r="A441" s="85"/>
      <c r="B441" s="85"/>
      <c r="C441" s="85"/>
      <c r="D441" s="85"/>
      <c r="E441" s="85"/>
      <c r="F441" s="85"/>
      <c r="G441" s="85"/>
    </row>
    <row r="442" spans="1:7" x14ac:dyDescent="0.35">
      <c r="A442" s="85"/>
      <c r="B442" s="85"/>
      <c r="C442" s="85"/>
      <c r="D442" s="85"/>
      <c r="E442" s="85"/>
      <c r="F442" s="85"/>
      <c r="G442" s="85"/>
    </row>
    <row r="443" spans="1:7" x14ac:dyDescent="0.35">
      <c r="A443" s="85"/>
      <c r="B443" s="85"/>
      <c r="C443" s="85"/>
      <c r="D443" s="85"/>
      <c r="E443" s="85"/>
      <c r="F443" s="85"/>
      <c r="G443" s="85"/>
    </row>
    <row r="444" spans="1:7" x14ac:dyDescent="0.35">
      <c r="A444" s="85"/>
      <c r="B444" s="85"/>
      <c r="C444" s="85"/>
      <c r="D444" s="85"/>
      <c r="E444" s="85"/>
      <c r="F444" s="85"/>
      <c r="G444" s="85"/>
    </row>
    <row r="445" spans="1:7" x14ac:dyDescent="0.35">
      <c r="A445" s="85"/>
      <c r="B445" s="85"/>
      <c r="C445" s="85"/>
      <c r="D445" s="85"/>
      <c r="E445" s="85"/>
      <c r="F445" s="85"/>
      <c r="G445" s="85"/>
    </row>
    <row r="446" spans="1:7" x14ac:dyDescent="0.35">
      <c r="A446" s="85"/>
      <c r="B446" s="85"/>
      <c r="C446" s="85"/>
      <c r="D446" s="85"/>
      <c r="E446" s="85"/>
      <c r="F446" s="85"/>
      <c r="G446" s="85"/>
    </row>
    <row r="447" spans="1:7" x14ac:dyDescent="0.35">
      <c r="A447" s="85"/>
      <c r="B447" s="85"/>
      <c r="C447" s="85"/>
      <c r="D447" s="85"/>
      <c r="E447" s="85"/>
      <c r="F447" s="85"/>
      <c r="G447" s="85"/>
    </row>
    <row r="448" spans="1:7" x14ac:dyDescent="0.35">
      <c r="A448" s="85"/>
      <c r="B448" s="85"/>
      <c r="C448" s="85"/>
      <c r="D448" s="85"/>
      <c r="E448" s="85"/>
      <c r="F448" s="85"/>
      <c r="G448" s="85"/>
    </row>
    <row r="449" spans="1:7" x14ac:dyDescent="0.35">
      <c r="A449" s="85"/>
      <c r="B449" s="85"/>
      <c r="C449" s="85"/>
      <c r="D449" s="85"/>
      <c r="E449" s="85"/>
      <c r="F449" s="85"/>
      <c r="G449" s="85"/>
    </row>
    <row r="450" spans="1:7" x14ac:dyDescent="0.35">
      <c r="A450" s="85"/>
      <c r="B450" s="85"/>
      <c r="C450" s="85"/>
      <c r="D450" s="85"/>
      <c r="E450" s="85"/>
      <c r="F450" s="85"/>
      <c r="G450" s="85"/>
    </row>
    <row r="451" spans="1:7" x14ac:dyDescent="0.35">
      <c r="A451" s="85"/>
      <c r="B451" s="85"/>
      <c r="C451" s="85"/>
      <c r="D451" s="85"/>
      <c r="E451" s="85"/>
      <c r="F451" s="85"/>
      <c r="G451" s="85"/>
    </row>
    <row r="452" spans="1:7" x14ac:dyDescent="0.35">
      <c r="A452" s="85"/>
      <c r="B452" s="85"/>
      <c r="C452" s="85"/>
      <c r="D452" s="85"/>
      <c r="E452" s="85"/>
      <c r="F452" s="85"/>
      <c r="G452" s="85"/>
    </row>
    <row r="453" spans="1:7" x14ac:dyDescent="0.35">
      <c r="A453" s="85"/>
      <c r="B453" s="85"/>
      <c r="C453" s="85"/>
      <c r="D453" s="85"/>
      <c r="E453" s="85"/>
      <c r="F453" s="85"/>
      <c r="G453" s="85"/>
    </row>
    <row r="454" spans="1:7" x14ac:dyDescent="0.35">
      <c r="A454" s="85"/>
      <c r="B454" s="85"/>
      <c r="C454" s="85"/>
      <c r="D454" s="85"/>
      <c r="E454" s="85"/>
      <c r="F454" s="85"/>
      <c r="G454" s="85"/>
    </row>
    <row r="455" spans="1:7" x14ac:dyDescent="0.35">
      <c r="A455" s="85"/>
      <c r="B455" s="85"/>
      <c r="C455" s="85"/>
      <c r="D455" s="85"/>
      <c r="E455" s="85"/>
      <c r="F455" s="85"/>
      <c r="G455" s="85"/>
    </row>
    <row r="456" spans="1:7" x14ac:dyDescent="0.35">
      <c r="A456" s="85"/>
      <c r="B456" s="85"/>
      <c r="C456" s="85"/>
      <c r="D456" s="85"/>
      <c r="E456" s="85"/>
      <c r="F456" s="85"/>
      <c r="G456" s="85"/>
    </row>
    <row r="457" spans="1:7" x14ac:dyDescent="0.35">
      <c r="A457" s="85"/>
      <c r="B457" s="85"/>
      <c r="C457" s="85"/>
      <c r="D457" s="85"/>
      <c r="E457" s="85"/>
      <c r="F457" s="85"/>
      <c r="G457" s="85"/>
    </row>
    <row r="458" spans="1:7" x14ac:dyDescent="0.35">
      <c r="A458" s="85"/>
      <c r="B458" s="85"/>
      <c r="C458" s="85"/>
      <c r="D458" s="85"/>
      <c r="E458" s="85"/>
      <c r="F458" s="85"/>
      <c r="G458" s="85"/>
    </row>
    <row r="459" spans="1:7" x14ac:dyDescent="0.35">
      <c r="A459" s="85"/>
      <c r="B459" s="85"/>
      <c r="C459" s="85"/>
      <c r="D459" s="85"/>
      <c r="E459" s="85"/>
      <c r="F459" s="85"/>
      <c r="G459" s="85"/>
    </row>
    <row r="460" spans="1:7" x14ac:dyDescent="0.35">
      <c r="A460" s="85"/>
      <c r="B460" s="85"/>
      <c r="C460" s="85"/>
      <c r="D460" s="85"/>
      <c r="E460" s="85"/>
      <c r="F460" s="85"/>
      <c r="G460" s="85"/>
    </row>
    <row r="461" spans="1:7" x14ac:dyDescent="0.35">
      <c r="A461" s="85"/>
      <c r="B461" s="85"/>
      <c r="C461" s="85"/>
      <c r="D461" s="85"/>
      <c r="E461" s="85"/>
      <c r="F461" s="85"/>
      <c r="G461" s="85"/>
    </row>
    <row r="462" spans="1:7" x14ac:dyDescent="0.35">
      <c r="A462" s="85"/>
      <c r="B462" s="85"/>
      <c r="C462" s="85"/>
      <c r="D462" s="85"/>
      <c r="E462" s="85"/>
      <c r="F462" s="85"/>
      <c r="G462" s="85"/>
    </row>
    <row r="463" spans="1:7" x14ac:dyDescent="0.35">
      <c r="A463" s="85"/>
      <c r="B463" s="85"/>
      <c r="C463" s="85"/>
      <c r="D463" s="85"/>
      <c r="E463" s="85"/>
      <c r="F463" s="85"/>
      <c r="G463" s="85"/>
    </row>
    <row r="464" spans="1:7" x14ac:dyDescent="0.35">
      <c r="A464" s="85"/>
      <c r="B464" s="85"/>
      <c r="C464" s="85"/>
      <c r="D464" s="85"/>
      <c r="E464" s="85"/>
      <c r="F464" s="85"/>
      <c r="G464" s="85"/>
    </row>
    <row r="465" spans="1:7" x14ac:dyDescent="0.35">
      <c r="A465" s="85"/>
      <c r="B465" s="85"/>
      <c r="C465" s="85"/>
      <c r="D465" s="85"/>
      <c r="E465" s="85"/>
      <c r="F465" s="85"/>
      <c r="G465" s="85"/>
    </row>
    <row r="466" spans="1:7" x14ac:dyDescent="0.35">
      <c r="A466" s="85"/>
      <c r="B466" s="85"/>
      <c r="C466" s="85"/>
      <c r="D466" s="85"/>
      <c r="E466" s="85"/>
      <c r="F466" s="85"/>
      <c r="G466" s="85"/>
    </row>
    <row r="467" spans="1:7" x14ac:dyDescent="0.35">
      <c r="A467" s="85"/>
      <c r="B467" s="85"/>
      <c r="C467" s="85"/>
      <c r="D467" s="85"/>
      <c r="E467" s="85"/>
      <c r="F467" s="85"/>
      <c r="G467" s="85"/>
    </row>
    <row r="468" spans="1:7" x14ac:dyDescent="0.35">
      <c r="A468" s="85"/>
      <c r="B468" s="85"/>
      <c r="C468" s="85"/>
      <c r="D468" s="85"/>
      <c r="E468" s="85"/>
      <c r="F468" s="85"/>
      <c r="G468" s="85"/>
    </row>
    <row r="469" spans="1:7" x14ac:dyDescent="0.35">
      <c r="A469" s="85"/>
      <c r="B469" s="85"/>
      <c r="C469" s="85"/>
      <c r="D469" s="85"/>
      <c r="E469" s="85"/>
      <c r="F469" s="85"/>
      <c r="G469" s="85"/>
    </row>
    <row r="470" spans="1:7" x14ac:dyDescent="0.35">
      <c r="A470" s="85"/>
      <c r="B470" s="85"/>
      <c r="C470" s="85"/>
      <c r="D470" s="85"/>
      <c r="E470" s="85"/>
      <c r="F470" s="85"/>
      <c r="G470" s="85"/>
    </row>
    <row r="471" spans="1:7" x14ac:dyDescent="0.35">
      <c r="A471" s="85"/>
      <c r="B471" s="85"/>
      <c r="C471" s="85"/>
      <c r="D471" s="85"/>
      <c r="E471" s="85"/>
      <c r="F471" s="85"/>
      <c r="G471" s="85"/>
    </row>
    <row r="472" spans="1:7" x14ac:dyDescent="0.35">
      <c r="A472" s="85"/>
      <c r="B472" s="85"/>
      <c r="C472" s="85"/>
      <c r="D472" s="85"/>
      <c r="E472" s="85"/>
      <c r="F472" s="85"/>
      <c r="G472" s="85"/>
    </row>
    <row r="473" spans="1:7" x14ac:dyDescent="0.35">
      <c r="A473" s="85"/>
      <c r="B473" s="85"/>
      <c r="C473" s="85"/>
      <c r="D473" s="85"/>
      <c r="E473" s="85"/>
      <c r="F473" s="85"/>
      <c r="G473" s="85"/>
    </row>
    <row r="474" spans="1:7" x14ac:dyDescent="0.35">
      <c r="A474" s="85"/>
      <c r="B474" s="85"/>
      <c r="C474" s="85"/>
      <c r="D474" s="85"/>
      <c r="E474" s="85"/>
      <c r="F474" s="85"/>
      <c r="G474" s="85"/>
    </row>
    <row r="475" spans="1:7" x14ac:dyDescent="0.35">
      <c r="A475" s="85"/>
      <c r="B475" s="85"/>
      <c r="C475" s="85"/>
      <c r="D475" s="85"/>
      <c r="E475" s="85"/>
      <c r="F475" s="85"/>
      <c r="G475" s="85"/>
    </row>
    <row r="476" spans="1:7" x14ac:dyDescent="0.35">
      <c r="A476" s="85"/>
      <c r="B476" s="85"/>
      <c r="C476" s="85"/>
      <c r="D476" s="85"/>
      <c r="E476" s="85"/>
      <c r="F476" s="85"/>
      <c r="G476" s="85"/>
    </row>
    <row r="477" spans="1:7" x14ac:dyDescent="0.35">
      <c r="A477" s="85"/>
      <c r="B477" s="85"/>
      <c r="C477" s="85"/>
      <c r="D477" s="85"/>
      <c r="E477" s="85"/>
      <c r="F477" s="85"/>
      <c r="G477" s="85"/>
    </row>
    <row r="478" spans="1:7" x14ac:dyDescent="0.35">
      <c r="A478" s="85"/>
      <c r="B478" s="85"/>
      <c r="C478" s="85"/>
      <c r="D478" s="85"/>
      <c r="E478" s="85"/>
      <c r="F478" s="85"/>
      <c r="G478" s="85"/>
    </row>
    <row r="479" spans="1:7" x14ac:dyDescent="0.35">
      <c r="A479" s="85"/>
      <c r="B479" s="85"/>
      <c r="C479" s="85"/>
      <c r="D479" s="85"/>
      <c r="E479" s="85"/>
      <c r="F479" s="85"/>
      <c r="G479" s="85"/>
    </row>
    <row r="480" spans="1:7" x14ac:dyDescent="0.35">
      <c r="A480" s="85"/>
      <c r="B480" s="85"/>
      <c r="C480" s="85"/>
      <c r="D480" s="85"/>
      <c r="E480" s="85"/>
      <c r="F480" s="85"/>
      <c r="G480" s="85"/>
    </row>
    <row r="481" spans="1:7" x14ac:dyDescent="0.35">
      <c r="A481" s="85"/>
      <c r="B481" s="85"/>
      <c r="C481" s="85"/>
      <c r="D481" s="85"/>
      <c r="E481" s="85"/>
      <c r="F481" s="85"/>
      <c r="G481" s="85"/>
    </row>
    <row r="482" spans="1:7" x14ac:dyDescent="0.35">
      <c r="A482" s="85"/>
      <c r="B482" s="85"/>
      <c r="C482" s="85"/>
      <c r="D482" s="85"/>
      <c r="E482" s="85"/>
      <c r="F482" s="85"/>
      <c r="G482" s="85"/>
    </row>
    <row r="483" spans="1:7" x14ac:dyDescent="0.35">
      <c r="A483" s="85"/>
      <c r="B483" s="85"/>
      <c r="C483" s="85"/>
      <c r="D483" s="85"/>
      <c r="E483" s="85"/>
      <c r="F483" s="85"/>
      <c r="G483" s="85"/>
    </row>
    <row r="484" spans="1:7" x14ac:dyDescent="0.35">
      <c r="A484" s="85"/>
      <c r="B484" s="85"/>
      <c r="C484" s="85"/>
      <c r="D484" s="85"/>
      <c r="E484" s="85"/>
      <c r="F484" s="85"/>
      <c r="G484" s="85"/>
    </row>
    <row r="485" spans="1:7" x14ac:dyDescent="0.35">
      <c r="A485" s="85"/>
      <c r="B485" s="85"/>
      <c r="C485" s="85"/>
      <c r="D485" s="85"/>
      <c r="E485" s="85"/>
      <c r="F485" s="85"/>
      <c r="G485" s="85"/>
    </row>
    <row r="486" spans="1:7" x14ac:dyDescent="0.35">
      <c r="A486" s="85"/>
      <c r="B486" s="85"/>
      <c r="C486" s="85"/>
      <c r="D486" s="85"/>
      <c r="E486" s="85"/>
      <c r="F486" s="85"/>
      <c r="G486" s="85"/>
    </row>
    <row r="487" spans="1:7" x14ac:dyDescent="0.35">
      <c r="A487" s="85"/>
      <c r="B487" s="85"/>
      <c r="C487" s="85"/>
      <c r="D487" s="85"/>
      <c r="E487" s="85"/>
      <c r="F487" s="85"/>
      <c r="G487" s="85"/>
    </row>
    <row r="488" spans="1:7" x14ac:dyDescent="0.35">
      <c r="A488" s="85"/>
      <c r="B488" s="85"/>
      <c r="C488" s="85"/>
      <c r="D488" s="85"/>
      <c r="E488" s="85"/>
      <c r="F488" s="85"/>
      <c r="G488" s="85"/>
    </row>
    <row r="489" spans="1:7" x14ac:dyDescent="0.35">
      <c r="A489" s="85"/>
      <c r="B489" s="85"/>
      <c r="C489" s="85"/>
      <c r="D489" s="85"/>
      <c r="E489" s="85"/>
      <c r="F489" s="85"/>
      <c r="G489" s="85"/>
    </row>
    <row r="490" spans="1:7" x14ac:dyDescent="0.35">
      <c r="A490" s="85"/>
      <c r="B490" s="85"/>
      <c r="C490" s="85"/>
      <c r="D490" s="85"/>
      <c r="E490" s="85"/>
      <c r="F490" s="85"/>
      <c r="G490" s="85"/>
    </row>
    <row r="491" spans="1:7" x14ac:dyDescent="0.35">
      <c r="A491" s="85"/>
      <c r="B491" s="85"/>
      <c r="C491" s="85"/>
      <c r="D491" s="85"/>
      <c r="E491" s="85"/>
      <c r="F491" s="85"/>
      <c r="G491" s="85"/>
    </row>
    <row r="492" spans="1:7" x14ac:dyDescent="0.35">
      <c r="A492" s="85"/>
      <c r="B492" s="85"/>
      <c r="C492" s="85"/>
      <c r="D492" s="85"/>
      <c r="E492" s="85"/>
      <c r="F492" s="85"/>
      <c r="G492" s="85"/>
    </row>
    <row r="493" spans="1:7" x14ac:dyDescent="0.35">
      <c r="A493" s="85"/>
      <c r="B493" s="85"/>
      <c r="C493" s="85"/>
      <c r="D493" s="85"/>
      <c r="E493" s="85"/>
      <c r="F493" s="85"/>
      <c r="G493" s="85"/>
    </row>
    <row r="494" spans="1:7" x14ac:dyDescent="0.35">
      <c r="A494" s="85"/>
      <c r="B494" s="85"/>
      <c r="C494" s="85"/>
      <c r="D494" s="85"/>
      <c r="E494" s="85"/>
      <c r="F494" s="85"/>
      <c r="G494" s="85"/>
    </row>
    <row r="495" spans="1:7" x14ac:dyDescent="0.35">
      <c r="A495" s="85"/>
      <c r="B495" s="85"/>
      <c r="C495" s="85"/>
      <c r="D495" s="85"/>
      <c r="E495" s="85"/>
      <c r="F495" s="85"/>
      <c r="G495" s="85"/>
    </row>
    <row r="496" spans="1:7" x14ac:dyDescent="0.35">
      <c r="A496" s="85"/>
      <c r="B496" s="85"/>
      <c r="C496" s="85"/>
      <c r="D496" s="85"/>
      <c r="E496" s="85"/>
      <c r="F496" s="85"/>
      <c r="G496" s="85"/>
    </row>
    <row r="497" spans="1:7" x14ac:dyDescent="0.35">
      <c r="A497" s="85"/>
      <c r="B497" s="85"/>
      <c r="C497" s="85"/>
      <c r="D497" s="85"/>
      <c r="E497" s="85"/>
      <c r="F497" s="85"/>
      <c r="G497" s="85"/>
    </row>
    <row r="498" spans="1:7" x14ac:dyDescent="0.35">
      <c r="A498" s="85"/>
      <c r="B498" s="85"/>
      <c r="C498" s="85"/>
      <c r="D498" s="85"/>
      <c r="E498" s="85"/>
      <c r="F498" s="85"/>
      <c r="G498" s="85"/>
    </row>
    <row r="499" spans="1:7" x14ac:dyDescent="0.35">
      <c r="A499" s="85"/>
      <c r="B499" s="85"/>
      <c r="C499" s="85"/>
      <c r="D499" s="85"/>
      <c r="E499" s="85"/>
      <c r="F499" s="85"/>
      <c r="G499" s="85"/>
    </row>
    <row r="500" spans="1:7" x14ac:dyDescent="0.35">
      <c r="A500" s="85"/>
      <c r="B500" s="85"/>
      <c r="C500" s="85"/>
      <c r="D500" s="85"/>
      <c r="E500" s="85"/>
      <c r="F500" s="85"/>
      <c r="G500" s="85"/>
    </row>
    <row r="501" spans="1:7" x14ac:dyDescent="0.35">
      <c r="A501" s="85"/>
      <c r="B501" s="85"/>
      <c r="C501" s="85"/>
      <c r="D501" s="85"/>
      <c r="E501" s="85"/>
      <c r="F501" s="85"/>
      <c r="G501" s="85"/>
    </row>
    <row r="502" spans="1:7" x14ac:dyDescent="0.35">
      <c r="A502" s="85"/>
      <c r="B502" s="85"/>
      <c r="C502" s="85"/>
      <c r="D502" s="85"/>
      <c r="E502" s="85"/>
      <c r="F502" s="85"/>
      <c r="G502" s="85"/>
    </row>
    <row r="503" spans="1:7" x14ac:dyDescent="0.35">
      <c r="A503" s="85"/>
      <c r="B503" s="85"/>
      <c r="C503" s="85"/>
      <c r="D503" s="85"/>
      <c r="E503" s="85"/>
      <c r="F503" s="85"/>
      <c r="G503" s="85"/>
    </row>
    <row r="504" spans="1:7" x14ac:dyDescent="0.35">
      <c r="A504" s="85"/>
      <c r="B504" s="85"/>
      <c r="C504" s="85"/>
      <c r="D504" s="85"/>
      <c r="E504" s="85"/>
      <c r="F504" s="85"/>
      <c r="G504" s="85"/>
    </row>
    <row r="505" spans="1:7" x14ac:dyDescent="0.35">
      <c r="A505" s="85"/>
      <c r="B505" s="85"/>
      <c r="C505" s="85"/>
      <c r="D505" s="85"/>
      <c r="E505" s="85"/>
      <c r="F505" s="85"/>
      <c r="G505" s="85"/>
    </row>
    <row r="506" spans="1:7" x14ac:dyDescent="0.35">
      <c r="A506" s="85"/>
      <c r="B506" s="85"/>
      <c r="C506" s="85"/>
      <c r="D506" s="85"/>
      <c r="E506" s="85"/>
      <c r="F506" s="85"/>
      <c r="G506" s="85"/>
    </row>
    <row r="507" spans="1:7" x14ac:dyDescent="0.35">
      <c r="A507" s="85"/>
      <c r="B507" s="85"/>
      <c r="C507" s="85"/>
      <c r="D507" s="85"/>
      <c r="E507" s="85"/>
      <c r="F507" s="85"/>
      <c r="G507" s="85"/>
    </row>
    <row r="508" spans="1:7" x14ac:dyDescent="0.35">
      <c r="A508" s="85"/>
      <c r="B508" s="85"/>
      <c r="C508" s="85"/>
      <c r="D508" s="85"/>
      <c r="E508" s="85"/>
      <c r="F508" s="85"/>
      <c r="G508" s="85"/>
    </row>
    <row r="509" spans="1:7" x14ac:dyDescent="0.35">
      <c r="A509" s="85"/>
      <c r="B509" s="85"/>
      <c r="C509" s="85"/>
      <c r="D509" s="85"/>
      <c r="E509" s="85"/>
      <c r="F509" s="85"/>
      <c r="G509" s="85"/>
    </row>
    <row r="510" spans="1:7" x14ac:dyDescent="0.35">
      <c r="A510" s="85"/>
      <c r="B510" s="85"/>
      <c r="C510" s="85"/>
      <c r="D510" s="85"/>
      <c r="E510" s="85"/>
      <c r="F510" s="85"/>
      <c r="G510" s="85"/>
    </row>
    <row r="511" spans="1:7" x14ac:dyDescent="0.35">
      <c r="A511" s="85"/>
      <c r="B511" s="85"/>
      <c r="C511" s="85"/>
      <c r="D511" s="85"/>
      <c r="E511" s="85"/>
      <c r="F511" s="85"/>
      <c r="G511" s="85"/>
    </row>
    <row r="512" spans="1:7" x14ac:dyDescent="0.35">
      <c r="A512" s="85"/>
      <c r="B512" s="85"/>
      <c r="C512" s="85"/>
      <c r="D512" s="85"/>
      <c r="E512" s="85"/>
      <c r="F512" s="85"/>
      <c r="G512" s="85"/>
    </row>
    <row r="513" spans="1:7" x14ac:dyDescent="0.35">
      <c r="A513" s="85"/>
      <c r="B513" s="85"/>
      <c r="C513" s="85"/>
      <c r="D513" s="85"/>
      <c r="E513" s="85"/>
      <c r="F513" s="85"/>
      <c r="G513" s="85"/>
    </row>
    <row r="514" spans="1:7" x14ac:dyDescent="0.35">
      <c r="A514" s="85"/>
      <c r="B514" s="85"/>
      <c r="C514" s="85"/>
      <c r="D514" s="85"/>
      <c r="E514" s="85"/>
      <c r="F514" s="85"/>
      <c r="G514" s="85"/>
    </row>
    <row r="515" spans="1:7" x14ac:dyDescent="0.35">
      <c r="A515" s="85"/>
      <c r="B515" s="85"/>
      <c r="C515" s="85"/>
      <c r="D515" s="85"/>
      <c r="E515" s="85"/>
      <c r="F515" s="85"/>
      <c r="G515" s="85"/>
    </row>
    <row r="516" spans="1:7" x14ac:dyDescent="0.35">
      <c r="A516" s="85"/>
      <c r="B516" s="85"/>
      <c r="C516" s="85"/>
      <c r="D516" s="85"/>
      <c r="E516" s="85"/>
      <c r="F516" s="85"/>
      <c r="G516" s="85"/>
    </row>
    <row r="517" spans="1:7" x14ac:dyDescent="0.35">
      <c r="A517" s="85"/>
      <c r="B517" s="85"/>
      <c r="C517" s="85"/>
      <c r="D517" s="85"/>
      <c r="E517" s="85"/>
      <c r="F517" s="85"/>
      <c r="G517" s="85"/>
    </row>
    <row r="518" spans="1:7" x14ac:dyDescent="0.35">
      <c r="A518" s="85"/>
      <c r="B518" s="85"/>
      <c r="C518" s="85"/>
      <c r="D518" s="85"/>
      <c r="E518" s="85"/>
      <c r="F518" s="85"/>
      <c r="G518" s="85"/>
    </row>
    <row r="519" spans="1:7" x14ac:dyDescent="0.35">
      <c r="A519" s="85"/>
      <c r="B519" s="85"/>
      <c r="C519" s="85"/>
      <c r="D519" s="85"/>
      <c r="E519" s="85"/>
      <c r="F519" s="85"/>
      <c r="G519" s="85"/>
    </row>
    <row r="520" spans="1:7" x14ac:dyDescent="0.35">
      <c r="A520" s="85"/>
      <c r="B520" s="85"/>
      <c r="C520" s="85"/>
      <c r="D520" s="85"/>
      <c r="E520" s="85"/>
      <c r="F520" s="85"/>
      <c r="G520" s="85"/>
    </row>
    <row r="521" spans="1:7" x14ac:dyDescent="0.35">
      <c r="A521" s="85"/>
      <c r="B521" s="85"/>
      <c r="C521" s="85"/>
      <c r="D521" s="85"/>
      <c r="E521" s="85"/>
      <c r="F521" s="85"/>
      <c r="G521" s="85"/>
    </row>
    <row r="522" spans="1:7" x14ac:dyDescent="0.35">
      <c r="A522" s="85"/>
      <c r="B522" s="85"/>
      <c r="C522" s="85"/>
      <c r="D522" s="85"/>
      <c r="E522" s="85"/>
      <c r="F522" s="85"/>
      <c r="G522" s="85"/>
    </row>
    <row r="523" spans="1:7" x14ac:dyDescent="0.35">
      <c r="A523" s="85"/>
      <c r="B523" s="85"/>
      <c r="C523" s="85"/>
      <c r="D523" s="85"/>
      <c r="E523" s="85"/>
      <c r="F523" s="85"/>
      <c r="G523" s="85"/>
    </row>
    <row r="524" spans="1:7" x14ac:dyDescent="0.35">
      <c r="A524" s="85"/>
      <c r="B524" s="85"/>
      <c r="C524" s="85"/>
      <c r="D524" s="85"/>
      <c r="E524" s="85"/>
      <c r="F524" s="85"/>
      <c r="G524" s="85"/>
    </row>
    <row r="525" spans="1:7" x14ac:dyDescent="0.35">
      <c r="A525" s="85"/>
      <c r="B525" s="85"/>
      <c r="C525" s="85"/>
      <c r="D525" s="85"/>
      <c r="E525" s="85"/>
      <c r="F525" s="85"/>
      <c r="G525" s="85"/>
    </row>
    <row r="526" spans="1:7" x14ac:dyDescent="0.35">
      <c r="A526" s="85"/>
      <c r="B526" s="85"/>
      <c r="C526" s="85"/>
      <c r="D526" s="85"/>
      <c r="E526" s="85"/>
      <c r="F526" s="85"/>
      <c r="G526" s="85"/>
    </row>
    <row r="527" spans="1:7" x14ac:dyDescent="0.35">
      <c r="A527" s="85"/>
      <c r="B527" s="85"/>
      <c r="C527" s="85"/>
      <c r="D527" s="85"/>
      <c r="E527" s="85"/>
      <c r="F527" s="85"/>
      <c r="G527" s="85"/>
    </row>
    <row r="528" spans="1:7" x14ac:dyDescent="0.35">
      <c r="A528" s="85"/>
      <c r="B528" s="85"/>
      <c r="C528" s="85"/>
      <c r="D528" s="85"/>
      <c r="E528" s="85"/>
      <c r="F528" s="85"/>
      <c r="G528" s="85"/>
    </row>
    <row r="529" spans="1:7" x14ac:dyDescent="0.35">
      <c r="A529" s="85"/>
      <c r="B529" s="85"/>
      <c r="C529" s="85"/>
      <c r="D529" s="85"/>
      <c r="E529" s="85"/>
      <c r="F529" s="85"/>
      <c r="G529" s="85"/>
    </row>
    <row r="530" spans="1:7" x14ac:dyDescent="0.35">
      <c r="A530" s="85"/>
      <c r="B530" s="85"/>
      <c r="C530" s="85"/>
      <c r="D530" s="85"/>
      <c r="E530" s="85"/>
      <c r="F530" s="85"/>
      <c r="G530" s="85"/>
    </row>
    <row r="531" spans="1:7" x14ac:dyDescent="0.35">
      <c r="A531" s="85"/>
      <c r="B531" s="85"/>
      <c r="C531" s="85"/>
      <c r="D531" s="85"/>
      <c r="E531" s="85"/>
      <c r="F531" s="85"/>
      <c r="G531" s="85"/>
    </row>
    <row r="532" spans="1:7" x14ac:dyDescent="0.35">
      <c r="A532" s="85"/>
      <c r="B532" s="85"/>
      <c r="C532" s="85"/>
      <c r="D532" s="85"/>
      <c r="E532" s="85"/>
      <c r="F532" s="85"/>
      <c r="G532" s="85"/>
    </row>
    <row r="533" spans="1:7" x14ac:dyDescent="0.35">
      <c r="A533" s="85"/>
      <c r="B533" s="85"/>
      <c r="C533" s="85"/>
      <c r="D533" s="85"/>
      <c r="E533" s="85"/>
      <c r="F533" s="85"/>
      <c r="G533" s="85"/>
    </row>
    <row r="534" spans="1:7" x14ac:dyDescent="0.35">
      <c r="A534" s="85"/>
      <c r="B534" s="85"/>
      <c r="C534" s="85"/>
      <c r="D534" s="85"/>
      <c r="E534" s="85"/>
      <c r="F534" s="85"/>
      <c r="G534" s="85"/>
    </row>
    <row r="535" spans="1:7" x14ac:dyDescent="0.35">
      <c r="A535" s="85"/>
      <c r="B535" s="85"/>
      <c r="C535" s="85"/>
      <c r="D535" s="85"/>
      <c r="E535" s="85"/>
      <c r="F535" s="85"/>
      <c r="G535" s="85"/>
    </row>
    <row r="536" spans="1:7" x14ac:dyDescent="0.35">
      <c r="A536" s="85"/>
      <c r="B536" s="85"/>
      <c r="C536" s="85"/>
      <c r="D536" s="85"/>
      <c r="E536" s="85"/>
      <c r="F536" s="85"/>
      <c r="G536" s="85"/>
    </row>
    <row r="537" spans="1:7" x14ac:dyDescent="0.35">
      <c r="A537" s="85"/>
      <c r="B537" s="85"/>
      <c r="C537" s="85"/>
      <c r="D537" s="85"/>
      <c r="E537" s="85"/>
      <c r="F537" s="85"/>
      <c r="G537" s="85"/>
    </row>
    <row r="538" spans="1:7" x14ac:dyDescent="0.35">
      <c r="A538" s="85"/>
      <c r="B538" s="85"/>
      <c r="C538" s="85"/>
      <c r="D538" s="85"/>
      <c r="E538" s="85"/>
      <c r="F538" s="85"/>
      <c r="G538" s="85"/>
    </row>
    <row r="539" spans="1:7" x14ac:dyDescent="0.35">
      <c r="A539" s="85"/>
      <c r="B539" s="85"/>
      <c r="C539" s="85"/>
      <c r="D539" s="85"/>
      <c r="E539" s="85"/>
      <c r="F539" s="85"/>
      <c r="G539" s="85"/>
    </row>
    <row r="540" spans="1:7" x14ac:dyDescent="0.35">
      <c r="A540" s="85"/>
      <c r="B540" s="85"/>
      <c r="C540" s="85"/>
      <c r="D540" s="85"/>
      <c r="E540" s="85"/>
      <c r="F540" s="85"/>
      <c r="G540" s="85"/>
    </row>
    <row r="541" spans="1:7" x14ac:dyDescent="0.35">
      <c r="A541" s="85"/>
      <c r="B541" s="85"/>
      <c r="C541" s="85"/>
      <c r="D541" s="85"/>
      <c r="E541" s="85"/>
      <c r="F541" s="85"/>
      <c r="G541" s="85"/>
    </row>
    <row r="542" spans="1:7" x14ac:dyDescent="0.35">
      <c r="A542" s="85"/>
      <c r="B542" s="85"/>
      <c r="C542" s="85"/>
      <c r="D542" s="85"/>
      <c r="E542" s="85"/>
      <c r="F542" s="85"/>
      <c r="G542" s="85"/>
    </row>
    <row r="543" spans="1:7" x14ac:dyDescent="0.35">
      <c r="A543" s="85"/>
      <c r="B543" s="85"/>
      <c r="C543" s="85"/>
      <c r="D543" s="85"/>
      <c r="E543" s="85"/>
      <c r="F543" s="85"/>
      <c r="G543" s="85"/>
    </row>
    <row r="544" spans="1:7" x14ac:dyDescent="0.35">
      <c r="A544" s="85"/>
      <c r="B544" s="85"/>
      <c r="C544" s="85"/>
      <c r="D544" s="85"/>
      <c r="E544" s="85"/>
      <c r="F544" s="85"/>
      <c r="G544" s="85"/>
    </row>
    <row r="545" spans="1:7" x14ac:dyDescent="0.35">
      <c r="A545" s="85"/>
      <c r="B545" s="85"/>
      <c r="C545" s="85"/>
      <c r="D545" s="85"/>
      <c r="E545" s="85"/>
      <c r="F545" s="85"/>
      <c r="G545" s="85"/>
    </row>
    <row r="546" spans="1:7" x14ac:dyDescent="0.35">
      <c r="A546" s="85"/>
      <c r="B546" s="85"/>
      <c r="C546" s="85"/>
      <c r="D546" s="85"/>
      <c r="E546" s="85"/>
      <c r="F546" s="85"/>
      <c r="G546" s="85"/>
    </row>
    <row r="547" spans="1:7" x14ac:dyDescent="0.35">
      <c r="A547" s="85"/>
      <c r="B547" s="85"/>
      <c r="C547" s="85"/>
      <c r="D547" s="85"/>
      <c r="E547" s="85"/>
      <c r="F547" s="85"/>
      <c r="G547" s="85"/>
    </row>
    <row r="548" spans="1:7" x14ac:dyDescent="0.35">
      <c r="A548" s="85"/>
      <c r="B548" s="85"/>
      <c r="C548" s="85"/>
      <c r="D548" s="85"/>
      <c r="E548" s="85"/>
      <c r="F548" s="85"/>
      <c r="G548" s="85"/>
    </row>
    <row r="549" spans="1:7" x14ac:dyDescent="0.35">
      <c r="A549" s="85"/>
      <c r="B549" s="85"/>
      <c r="C549" s="85"/>
      <c r="D549" s="85"/>
      <c r="E549" s="85"/>
      <c r="F549" s="85"/>
      <c r="G549" s="85"/>
    </row>
    <row r="550" spans="1:7" x14ac:dyDescent="0.35">
      <c r="A550" s="85"/>
      <c r="B550" s="85"/>
      <c r="C550" s="85"/>
      <c r="D550" s="85"/>
      <c r="E550" s="85"/>
      <c r="F550" s="85"/>
      <c r="G550" s="85"/>
    </row>
    <row r="551" spans="1:7" x14ac:dyDescent="0.35">
      <c r="A551" s="85"/>
      <c r="B551" s="85"/>
      <c r="C551" s="85"/>
      <c r="D551" s="85"/>
      <c r="E551" s="85"/>
      <c r="F551" s="85"/>
      <c r="G551" s="85"/>
    </row>
    <row r="552" spans="1:7" x14ac:dyDescent="0.35">
      <c r="A552" s="85"/>
      <c r="B552" s="85"/>
      <c r="C552" s="85"/>
      <c r="D552" s="85"/>
      <c r="E552" s="85"/>
      <c r="F552" s="85"/>
      <c r="G552" s="85"/>
    </row>
    <row r="553" spans="1:7" x14ac:dyDescent="0.35">
      <c r="A553" s="85"/>
      <c r="B553" s="85"/>
      <c r="C553" s="85"/>
      <c r="D553" s="85"/>
      <c r="E553" s="85"/>
      <c r="F553" s="85"/>
      <c r="G553" s="85"/>
    </row>
    <row r="554" spans="1:7" x14ac:dyDescent="0.35">
      <c r="A554" s="85"/>
      <c r="B554" s="85"/>
      <c r="C554" s="85"/>
      <c r="D554" s="85"/>
      <c r="E554" s="85"/>
      <c r="F554" s="85"/>
      <c r="G554" s="85"/>
    </row>
    <row r="555" spans="1:7" x14ac:dyDescent="0.35">
      <c r="A555" s="85"/>
      <c r="B555" s="85"/>
      <c r="C555" s="85"/>
      <c r="D555" s="85"/>
      <c r="E555" s="85"/>
      <c r="F555" s="85"/>
      <c r="G555" s="85"/>
    </row>
    <row r="556" spans="1:7" x14ac:dyDescent="0.35">
      <c r="A556" s="85"/>
      <c r="B556" s="85"/>
      <c r="C556" s="85"/>
      <c r="D556" s="85"/>
      <c r="E556" s="85"/>
      <c r="F556" s="85"/>
      <c r="G556" s="85"/>
    </row>
    <row r="557" spans="1:7" x14ac:dyDescent="0.35">
      <c r="A557" s="85"/>
      <c r="B557" s="85"/>
      <c r="C557" s="85"/>
      <c r="D557" s="85"/>
      <c r="E557" s="85"/>
      <c r="F557" s="85"/>
      <c r="G557" s="85"/>
    </row>
    <row r="558" spans="1:7" x14ac:dyDescent="0.35">
      <c r="A558" s="85"/>
      <c r="B558" s="85"/>
      <c r="C558" s="85"/>
      <c r="D558" s="85"/>
      <c r="E558" s="85"/>
      <c r="F558" s="85"/>
      <c r="G558" s="85"/>
    </row>
    <row r="559" spans="1:7" x14ac:dyDescent="0.35">
      <c r="A559" s="85"/>
      <c r="B559" s="85"/>
      <c r="C559" s="85"/>
      <c r="D559" s="85"/>
      <c r="E559" s="85"/>
      <c r="F559" s="85"/>
      <c r="G559" s="85"/>
    </row>
    <row r="560" spans="1:7" x14ac:dyDescent="0.35">
      <c r="A560" s="85"/>
      <c r="B560" s="85"/>
      <c r="C560" s="85"/>
      <c r="D560" s="85"/>
      <c r="E560" s="85"/>
      <c r="F560" s="85"/>
      <c r="G560" s="85"/>
    </row>
    <row r="561" spans="1:7" x14ac:dyDescent="0.35">
      <c r="A561" s="85"/>
      <c r="B561" s="85"/>
      <c r="C561" s="85"/>
      <c r="D561" s="85"/>
      <c r="E561" s="85"/>
      <c r="F561" s="85"/>
      <c r="G561" s="85"/>
    </row>
    <row r="562" spans="1:7" x14ac:dyDescent="0.35">
      <c r="A562" s="85"/>
      <c r="B562" s="85"/>
      <c r="C562" s="85"/>
      <c r="D562" s="85"/>
      <c r="E562" s="85"/>
      <c r="F562" s="85"/>
      <c r="G562" s="85"/>
    </row>
    <row r="563" spans="1:7" x14ac:dyDescent="0.35">
      <c r="A563" s="85"/>
      <c r="B563" s="85"/>
      <c r="C563" s="85"/>
      <c r="D563" s="85"/>
      <c r="E563" s="85"/>
      <c r="F563" s="85"/>
      <c r="G563" s="85"/>
    </row>
    <row r="564" spans="1:7" x14ac:dyDescent="0.35">
      <c r="A564" s="85"/>
      <c r="B564" s="85"/>
      <c r="C564" s="85"/>
      <c r="D564" s="85"/>
      <c r="E564" s="85"/>
      <c r="F564" s="85"/>
      <c r="G564" s="85"/>
    </row>
    <row r="565" spans="1:7" x14ac:dyDescent="0.35">
      <c r="A565" s="85"/>
      <c r="B565" s="85"/>
      <c r="C565" s="85"/>
      <c r="D565" s="85"/>
      <c r="E565" s="85"/>
      <c r="F565" s="85"/>
      <c r="G565" s="85"/>
    </row>
    <row r="566" spans="1:7" x14ac:dyDescent="0.35">
      <c r="A566" s="85"/>
      <c r="B566" s="85"/>
      <c r="C566" s="85"/>
      <c r="D566" s="85"/>
      <c r="E566" s="85"/>
      <c r="F566" s="85"/>
      <c r="G566" s="85"/>
    </row>
    <row r="567" spans="1:7" x14ac:dyDescent="0.35">
      <c r="A567" s="85"/>
      <c r="B567" s="85"/>
      <c r="C567" s="85"/>
      <c r="D567" s="85"/>
      <c r="E567" s="85"/>
      <c r="F567" s="85"/>
      <c r="G567" s="85"/>
    </row>
    <row r="568" spans="1:7" x14ac:dyDescent="0.35">
      <c r="A568" s="85"/>
      <c r="B568" s="85"/>
      <c r="C568" s="85"/>
      <c r="D568" s="85"/>
      <c r="E568" s="85"/>
      <c r="F568" s="85"/>
      <c r="G568" s="85"/>
    </row>
    <row r="569" spans="1:7" x14ac:dyDescent="0.35">
      <c r="A569" s="85"/>
      <c r="B569" s="85"/>
      <c r="C569" s="85"/>
      <c r="D569" s="85"/>
      <c r="E569" s="85"/>
      <c r="F569" s="85"/>
      <c r="G569" s="85"/>
    </row>
    <row r="570" spans="1:7" x14ac:dyDescent="0.35">
      <c r="A570" s="85"/>
      <c r="B570" s="85"/>
      <c r="C570" s="85"/>
      <c r="D570" s="85"/>
      <c r="E570" s="85"/>
      <c r="F570" s="85"/>
      <c r="G570" s="85"/>
    </row>
    <row r="571" spans="1:7" x14ac:dyDescent="0.35">
      <c r="A571" s="85"/>
      <c r="B571" s="85"/>
      <c r="C571" s="85"/>
      <c r="D571" s="85"/>
      <c r="E571" s="85"/>
      <c r="F571" s="85"/>
      <c r="G571" s="85"/>
    </row>
    <row r="572" spans="1:7" x14ac:dyDescent="0.35">
      <c r="A572" s="85"/>
      <c r="B572" s="85"/>
      <c r="C572" s="85"/>
      <c r="D572" s="85"/>
      <c r="E572" s="85"/>
      <c r="F572" s="85"/>
      <c r="G572" s="85"/>
    </row>
    <row r="573" spans="1:7" x14ac:dyDescent="0.35">
      <c r="A573" s="85"/>
      <c r="B573" s="85"/>
      <c r="C573" s="85"/>
      <c r="D573" s="85"/>
      <c r="E573" s="85"/>
      <c r="F573" s="85"/>
      <c r="G573" s="85"/>
    </row>
    <row r="574" spans="1:7" x14ac:dyDescent="0.35">
      <c r="A574" s="85"/>
      <c r="B574" s="85"/>
      <c r="C574" s="85"/>
      <c r="D574" s="85"/>
      <c r="E574" s="85"/>
      <c r="F574" s="85"/>
      <c r="G574" s="85"/>
    </row>
    <row r="575" spans="1:7" x14ac:dyDescent="0.35">
      <c r="A575" s="85"/>
      <c r="B575" s="85"/>
      <c r="C575" s="85"/>
      <c r="D575" s="85"/>
      <c r="E575" s="85"/>
      <c r="F575" s="85"/>
      <c r="G575" s="85"/>
    </row>
    <row r="576" spans="1:7" x14ac:dyDescent="0.35">
      <c r="A576" s="85"/>
      <c r="B576" s="85"/>
      <c r="C576" s="85"/>
      <c r="D576" s="85"/>
      <c r="E576" s="85"/>
      <c r="F576" s="85"/>
      <c r="G576" s="85"/>
    </row>
    <row r="577" spans="1:7" x14ac:dyDescent="0.35">
      <c r="A577" s="85"/>
      <c r="B577" s="85"/>
      <c r="C577" s="85"/>
      <c r="D577" s="85"/>
      <c r="E577" s="85"/>
      <c r="F577" s="85"/>
      <c r="G577" s="85"/>
    </row>
    <row r="578" spans="1:7" x14ac:dyDescent="0.35">
      <c r="A578" s="85"/>
      <c r="B578" s="85"/>
      <c r="C578" s="85"/>
      <c r="D578" s="85"/>
      <c r="E578" s="85"/>
      <c r="F578" s="85"/>
      <c r="G578" s="85"/>
    </row>
    <row r="579" spans="1:7" x14ac:dyDescent="0.35">
      <c r="A579" s="85"/>
      <c r="B579" s="85"/>
      <c r="C579" s="85"/>
      <c r="D579" s="85"/>
      <c r="E579" s="85"/>
      <c r="F579" s="85"/>
      <c r="G579" s="85"/>
    </row>
    <row r="580" spans="1:7" x14ac:dyDescent="0.35">
      <c r="A580" s="85"/>
      <c r="B580" s="85"/>
      <c r="C580" s="85"/>
      <c r="D580" s="85"/>
      <c r="E580" s="85"/>
      <c r="F580" s="85"/>
      <c r="G580" s="85"/>
    </row>
    <row r="581" spans="1:7" x14ac:dyDescent="0.35">
      <c r="A581" s="85"/>
      <c r="B581" s="85"/>
      <c r="C581" s="85"/>
      <c r="D581" s="85"/>
      <c r="E581" s="85"/>
      <c r="F581" s="85"/>
      <c r="G581" s="85"/>
    </row>
    <row r="582" spans="1:7" x14ac:dyDescent="0.35">
      <c r="A582" s="85"/>
      <c r="B582" s="85"/>
      <c r="C582" s="85"/>
      <c r="D582" s="85"/>
      <c r="E582" s="85"/>
      <c r="F582" s="85"/>
      <c r="G582" s="85"/>
    </row>
    <row r="583" spans="1:7" x14ac:dyDescent="0.35">
      <c r="A583" s="85"/>
      <c r="B583" s="85"/>
      <c r="C583" s="85"/>
      <c r="D583" s="85"/>
      <c r="E583" s="85"/>
      <c r="F583" s="85"/>
      <c r="G583" s="85"/>
    </row>
    <row r="584" spans="1:7" x14ac:dyDescent="0.35">
      <c r="A584" s="85"/>
      <c r="B584" s="85"/>
      <c r="C584" s="85"/>
      <c r="D584" s="85"/>
      <c r="E584" s="85"/>
      <c r="F584" s="85"/>
      <c r="G584" s="85"/>
    </row>
    <row r="585" spans="1:7" x14ac:dyDescent="0.35">
      <c r="A585" s="85"/>
      <c r="B585" s="85"/>
      <c r="C585" s="85"/>
      <c r="D585" s="85"/>
      <c r="E585" s="85"/>
      <c r="F585" s="85"/>
      <c r="G585" s="85"/>
    </row>
    <row r="586" spans="1:7" x14ac:dyDescent="0.35">
      <c r="A586" s="85"/>
      <c r="B586" s="85"/>
      <c r="C586" s="85"/>
      <c r="D586" s="85"/>
      <c r="E586" s="85"/>
      <c r="F586" s="85"/>
      <c r="G586" s="85"/>
    </row>
    <row r="587" spans="1:7" x14ac:dyDescent="0.35">
      <c r="A587" s="85"/>
      <c r="B587" s="85"/>
      <c r="C587" s="85"/>
      <c r="D587" s="85"/>
      <c r="E587" s="85"/>
      <c r="F587" s="85"/>
      <c r="G587" s="85"/>
    </row>
    <row r="588" spans="1:7" x14ac:dyDescent="0.35">
      <c r="A588" s="85"/>
      <c r="B588" s="85"/>
      <c r="C588" s="85"/>
      <c r="D588" s="85"/>
      <c r="E588" s="85"/>
      <c r="F588" s="85"/>
      <c r="G588" s="85"/>
    </row>
    <row r="589" spans="1:7" x14ac:dyDescent="0.35">
      <c r="A589" s="85"/>
      <c r="B589" s="85"/>
      <c r="C589" s="85"/>
      <c r="D589" s="85"/>
      <c r="E589" s="85"/>
      <c r="F589" s="85"/>
      <c r="G589" s="85"/>
    </row>
    <row r="590" spans="1:7" x14ac:dyDescent="0.35">
      <c r="A590" s="85"/>
      <c r="B590" s="85"/>
      <c r="C590" s="85"/>
      <c r="D590" s="85"/>
      <c r="E590" s="85"/>
      <c r="F590" s="85"/>
      <c r="G590" s="85"/>
    </row>
    <row r="591" spans="1:7" x14ac:dyDescent="0.35">
      <c r="A591" s="85"/>
      <c r="B591" s="85"/>
      <c r="C591" s="85"/>
      <c r="D591" s="85"/>
      <c r="E591" s="85"/>
      <c r="F591" s="85"/>
      <c r="G591" s="85"/>
    </row>
    <row r="592" spans="1:7" x14ac:dyDescent="0.35">
      <c r="A592" s="85"/>
      <c r="B592" s="85"/>
      <c r="C592" s="85"/>
      <c r="D592" s="85"/>
      <c r="E592" s="85"/>
      <c r="F592" s="85"/>
      <c r="G592" s="85"/>
    </row>
    <row r="593" spans="1:7" x14ac:dyDescent="0.35">
      <c r="A593" s="85"/>
      <c r="B593" s="85"/>
      <c r="C593" s="85"/>
      <c r="D593" s="85"/>
      <c r="E593" s="85"/>
      <c r="F593" s="85"/>
      <c r="G593" s="85"/>
    </row>
    <row r="594" spans="1:7" x14ac:dyDescent="0.35">
      <c r="A594" s="85"/>
      <c r="B594" s="85"/>
      <c r="C594" s="85"/>
      <c r="D594" s="85"/>
      <c r="E594" s="85"/>
      <c r="F594" s="85"/>
      <c r="G594" s="85"/>
    </row>
    <row r="595" spans="1:7" x14ac:dyDescent="0.35">
      <c r="A595" s="85"/>
      <c r="B595" s="85"/>
      <c r="C595" s="85"/>
      <c r="D595" s="85"/>
      <c r="E595" s="85"/>
      <c r="F595" s="85"/>
      <c r="G595" s="85"/>
    </row>
    <row r="596" spans="1:7" x14ac:dyDescent="0.35">
      <c r="A596" s="85"/>
      <c r="B596" s="85"/>
      <c r="C596" s="85"/>
      <c r="D596" s="85"/>
      <c r="E596" s="85"/>
      <c r="F596" s="85"/>
      <c r="G596" s="85"/>
    </row>
    <row r="597" spans="1:7" x14ac:dyDescent="0.35">
      <c r="A597" s="85"/>
      <c r="B597" s="85"/>
      <c r="C597" s="85"/>
      <c r="D597" s="85"/>
      <c r="E597" s="85"/>
      <c r="F597" s="85"/>
      <c r="G597" s="85"/>
    </row>
    <row r="598" spans="1:7" x14ac:dyDescent="0.35">
      <c r="A598" s="85"/>
      <c r="B598" s="85"/>
      <c r="C598" s="85"/>
      <c r="D598" s="85"/>
      <c r="E598" s="85"/>
      <c r="F598" s="85"/>
      <c r="G598" s="85"/>
    </row>
    <row r="599" spans="1:7" x14ac:dyDescent="0.35">
      <c r="A599" s="85"/>
      <c r="B599" s="85"/>
      <c r="C599" s="85"/>
      <c r="D599" s="85"/>
      <c r="E599" s="85"/>
      <c r="F599" s="85"/>
      <c r="G599" s="85"/>
    </row>
    <row r="600" spans="1:7" x14ac:dyDescent="0.35">
      <c r="A600" s="85"/>
      <c r="B600" s="85"/>
      <c r="C600" s="85"/>
      <c r="D600" s="85"/>
      <c r="E600" s="85"/>
      <c r="F600" s="85"/>
      <c r="G600" s="85"/>
    </row>
    <row r="601" spans="1:7" x14ac:dyDescent="0.35">
      <c r="A601" s="85"/>
      <c r="B601" s="85"/>
      <c r="C601" s="85"/>
      <c r="D601" s="85"/>
      <c r="E601" s="85"/>
      <c r="F601" s="85"/>
      <c r="G601" s="85"/>
    </row>
    <row r="602" spans="1:7" x14ac:dyDescent="0.35">
      <c r="A602" s="85"/>
      <c r="B602" s="85"/>
      <c r="C602" s="85"/>
      <c r="D602" s="85"/>
      <c r="E602" s="85"/>
      <c r="F602" s="85"/>
      <c r="G602" s="85"/>
    </row>
    <row r="603" spans="1:7" x14ac:dyDescent="0.35">
      <c r="A603" s="85"/>
      <c r="B603" s="85"/>
      <c r="C603" s="85"/>
      <c r="D603" s="85"/>
      <c r="E603" s="85"/>
      <c r="F603" s="85"/>
      <c r="G603" s="85"/>
    </row>
    <row r="604" spans="1:7" x14ac:dyDescent="0.35">
      <c r="A604" s="85"/>
      <c r="B604" s="85"/>
      <c r="C604" s="85"/>
      <c r="D604" s="85"/>
      <c r="E604" s="85"/>
      <c r="F604" s="85"/>
      <c r="G604" s="85"/>
    </row>
    <row r="605" spans="1:7" x14ac:dyDescent="0.35">
      <c r="A605" s="85"/>
      <c r="B605" s="85"/>
      <c r="C605" s="85"/>
      <c r="D605" s="85"/>
      <c r="E605" s="85"/>
      <c r="F605" s="85"/>
      <c r="G605" s="85"/>
    </row>
    <row r="606" spans="1:7" x14ac:dyDescent="0.35">
      <c r="A606" s="85"/>
      <c r="B606" s="85"/>
      <c r="C606" s="85"/>
      <c r="D606" s="85"/>
      <c r="E606" s="85"/>
      <c r="F606" s="85"/>
      <c r="G606" s="85"/>
    </row>
    <row r="607" spans="1:7" x14ac:dyDescent="0.35">
      <c r="A607" s="85"/>
      <c r="B607" s="85"/>
      <c r="C607" s="85"/>
      <c r="D607" s="85"/>
      <c r="E607" s="85"/>
      <c r="F607" s="85"/>
      <c r="G607" s="85"/>
    </row>
    <row r="608" spans="1:7" x14ac:dyDescent="0.35">
      <c r="A608" s="85"/>
      <c r="B608" s="85"/>
      <c r="C608" s="85"/>
      <c r="D608" s="85"/>
      <c r="E608" s="85"/>
      <c r="F608" s="85"/>
      <c r="G608" s="85"/>
    </row>
    <row r="609" spans="1:7" x14ac:dyDescent="0.35">
      <c r="A609" s="85"/>
      <c r="B609" s="85"/>
      <c r="C609" s="85"/>
      <c r="D609" s="85"/>
      <c r="E609" s="85"/>
      <c r="F609" s="85"/>
      <c r="G609" s="85"/>
    </row>
    <row r="610" spans="1:7" x14ac:dyDescent="0.35">
      <c r="A610" s="85"/>
      <c r="B610" s="85"/>
      <c r="C610" s="85"/>
      <c r="D610" s="85"/>
      <c r="E610" s="85"/>
      <c r="F610" s="85"/>
      <c r="G610" s="85"/>
    </row>
    <row r="611" spans="1:7" x14ac:dyDescent="0.35">
      <c r="A611" s="85"/>
      <c r="B611" s="85"/>
      <c r="C611" s="85"/>
      <c r="D611" s="85"/>
      <c r="E611" s="85"/>
      <c r="F611" s="85"/>
      <c r="G611" s="85"/>
    </row>
    <row r="612" spans="1:7" x14ac:dyDescent="0.35">
      <c r="A612" s="85"/>
      <c r="B612" s="85"/>
      <c r="C612" s="85"/>
      <c r="D612" s="85"/>
      <c r="E612" s="85"/>
      <c r="F612" s="85"/>
      <c r="G612" s="85"/>
    </row>
    <row r="613" spans="1:7" x14ac:dyDescent="0.35">
      <c r="A613" s="85"/>
      <c r="B613" s="85"/>
      <c r="C613" s="85"/>
      <c r="D613" s="85"/>
      <c r="E613" s="85"/>
      <c r="F613" s="85"/>
      <c r="G613" s="85"/>
    </row>
    <row r="614" spans="1:7" x14ac:dyDescent="0.35">
      <c r="A614" s="85"/>
      <c r="B614" s="85"/>
      <c r="C614" s="85"/>
      <c r="D614" s="85"/>
      <c r="E614" s="85"/>
      <c r="F614" s="85"/>
      <c r="G614" s="85"/>
    </row>
    <row r="615" spans="1:7" x14ac:dyDescent="0.35">
      <c r="A615" s="85"/>
      <c r="B615" s="85"/>
      <c r="C615" s="85"/>
      <c r="D615" s="85"/>
      <c r="E615" s="85"/>
      <c r="F615" s="85"/>
      <c r="G615" s="85"/>
    </row>
    <row r="616" spans="1:7" x14ac:dyDescent="0.35">
      <c r="A616" s="85"/>
      <c r="B616" s="85"/>
      <c r="C616" s="85"/>
      <c r="D616" s="85"/>
      <c r="E616" s="85"/>
      <c r="F616" s="85"/>
      <c r="G616" s="85"/>
    </row>
    <row r="617" spans="1:7" x14ac:dyDescent="0.35">
      <c r="A617" s="85"/>
      <c r="B617" s="85"/>
      <c r="C617" s="85"/>
      <c r="D617" s="85"/>
      <c r="E617" s="85"/>
      <c r="F617" s="85"/>
      <c r="G617" s="85"/>
    </row>
    <row r="618" spans="1:7" x14ac:dyDescent="0.35">
      <c r="A618" s="85"/>
      <c r="B618" s="85"/>
      <c r="C618" s="85"/>
      <c r="D618" s="85"/>
      <c r="E618" s="85"/>
      <c r="F618" s="85"/>
      <c r="G618" s="85"/>
    </row>
    <row r="619" spans="1:7" x14ac:dyDescent="0.35">
      <c r="A619" s="85"/>
      <c r="B619" s="85"/>
      <c r="C619" s="85"/>
      <c r="D619" s="85"/>
      <c r="E619" s="85"/>
      <c r="F619" s="85"/>
      <c r="G619" s="85"/>
    </row>
    <row r="620" spans="1:7" x14ac:dyDescent="0.35">
      <c r="A620" s="85"/>
      <c r="B620" s="85"/>
      <c r="C620" s="85"/>
      <c r="D620" s="85"/>
      <c r="E620" s="85"/>
      <c r="F620" s="85"/>
      <c r="G620" s="85"/>
    </row>
    <row r="621" spans="1:7" x14ac:dyDescent="0.35">
      <c r="A621" s="85"/>
      <c r="B621" s="85"/>
      <c r="C621" s="85"/>
      <c r="D621" s="85"/>
      <c r="E621" s="85"/>
      <c r="F621" s="85"/>
      <c r="G621" s="85"/>
    </row>
    <row r="622" spans="1:7" x14ac:dyDescent="0.35">
      <c r="A622" s="85"/>
      <c r="B622" s="85"/>
      <c r="C622" s="85"/>
      <c r="D622" s="85"/>
      <c r="E622" s="85"/>
      <c r="F622" s="85"/>
      <c r="G622" s="85"/>
    </row>
    <row r="623" spans="1:7" x14ac:dyDescent="0.35">
      <c r="A623" s="85"/>
      <c r="B623" s="85"/>
      <c r="C623" s="85"/>
      <c r="D623" s="85"/>
      <c r="E623" s="85"/>
      <c r="F623" s="85"/>
      <c r="G623" s="85"/>
    </row>
    <row r="624" spans="1:7" x14ac:dyDescent="0.35">
      <c r="A624" s="85"/>
      <c r="B624" s="85"/>
      <c r="C624" s="85"/>
      <c r="D624" s="85"/>
      <c r="E624" s="85"/>
      <c r="F624" s="85"/>
      <c r="G624" s="85"/>
    </row>
    <row r="625" spans="1:7" x14ac:dyDescent="0.35">
      <c r="A625" s="85"/>
      <c r="B625" s="85"/>
      <c r="C625" s="85"/>
      <c r="D625" s="85"/>
      <c r="E625" s="85"/>
      <c r="F625" s="85"/>
      <c r="G625" s="85"/>
    </row>
    <row r="626" spans="1:7" x14ac:dyDescent="0.35">
      <c r="A626" s="85"/>
      <c r="B626" s="85"/>
      <c r="C626" s="85"/>
      <c r="D626" s="85"/>
      <c r="E626" s="85"/>
      <c r="F626" s="85"/>
      <c r="G626" s="85"/>
    </row>
    <row r="627" spans="1:7" x14ac:dyDescent="0.35">
      <c r="A627" s="85"/>
      <c r="B627" s="85"/>
      <c r="C627" s="85"/>
      <c r="D627" s="85"/>
      <c r="E627" s="85"/>
      <c r="F627" s="85"/>
      <c r="G627" s="85"/>
    </row>
    <row r="628" spans="1:7" x14ac:dyDescent="0.35">
      <c r="A628" s="85"/>
      <c r="B628" s="85"/>
      <c r="C628" s="85"/>
      <c r="D628" s="85"/>
      <c r="E628" s="85"/>
      <c r="F628" s="85"/>
      <c r="G628" s="85"/>
    </row>
    <row r="629" spans="1:7" x14ac:dyDescent="0.35">
      <c r="A629" s="85"/>
      <c r="B629" s="85"/>
      <c r="C629" s="85"/>
      <c r="D629" s="85"/>
      <c r="E629" s="85"/>
      <c r="F629" s="85"/>
      <c r="G629" s="85"/>
    </row>
    <row r="630" spans="1:7" x14ac:dyDescent="0.35">
      <c r="A630" s="85"/>
      <c r="B630" s="85"/>
      <c r="C630" s="85"/>
      <c r="D630" s="85"/>
      <c r="E630" s="85"/>
      <c r="F630" s="85"/>
      <c r="G630" s="85"/>
    </row>
    <row r="631" spans="1:7" x14ac:dyDescent="0.35">
      <c r="A631" s="85"/>
      <c r="B631" s="85"/>
      <c r="C631" s="85"/>
      <c r="D631" s="85"/>
      <c r="E631" s="85"/>
      <c r="F631" s="85"/>
      <c r="G631" s="85"/>
    </row>
    <row r="632" spans="1:7" x14ac:dyDescent="0.35">
      <c r="A632" s="85"/>
      <c r="B632" s="85"/>
      <c r="C632" s="85"/>
      <c r="D632" s="85"/>
      <c r="E632" s="85"/>
      <c r="F632" s="85"/>
      <c r="G632" s="85"/>
    </row>
    <row r="633" spans="1:7" x14ac:dyDescent="0.35">
      <c r="A633" s="85"/>
      <c r="B633" s="85"/>
      <c r="C633" s="85"/>
      <c r="D633" s="85"/>
      <c r="E633" s="85"/>
      <c r="F633" s="85"/>
      <c r="G633" s="85"/>
    </row>
    <row r="634" spans="1:7" x14ac:dyDescent="0.35">
      <c r="A634" s="85"/>
      <c r="B634" s="85"/>
      <c r="C634" s="85"/>
      <c r="D634" s="85"/>
      <c r="E634" s="85"/>
      <c r="F634" s="85"/>
      <c r="G634" s="85"/>
    </row>
    <row r="635" spans="1:7" x14ac:dyDescent="0.35">
      <c r="A635" s="85"/>
      <c r="B635" s="85"/>
      <c r="C635" s="85"/>
      <c r="D635" s="85"/>
      <c r="E635" s="85"/>
      <c r="F635" s="85"/>
      <c r="G635" s="85"/>
    </row>
    <row r="636" spans="1:7" x14ac:dyDescent="0.35">
      <c r="A636" s="85"/>
      <c r="B636" s="85"/>
      <c r="C636" s="85"/>
      <c r="D636" s="85"/>
      <c r="E636" s="85"/>
      <c r="F636" s="85"/>
      <c r="G636" s="85"/>
    </row>
    <row r="637" spans="1:7" x14ac:dyDescent="0.35">
      <c r="A637" s="85"/>
      <c r="B637" s="85"/>
      <c r="C637" s="85"/>
      <c r="D637" s="85"/>
      <c r="E637" s="85"/>
      <c r="F637" s="85"/>
      <c r="G637" s="85"/>
    </row>
    <row r="638" spans="1:7" x14ac:dyDescent="0.35">
      <c r="A638" s="85"/>
      <c r="B638" s="85"/>
      <c r="C638" s="85"/>
      <c r="D638" s="85"/>
      <c r="E638" s="85"/>
      <c r="F638" s="85"/>
      <c r="G638" s="85"/>
    </row>
    <row r="639" spans="1:7" x14ac:dyDescent="0.35">
      <c r="A639" s="85"/>
      <c r="B639" s="85"/>
      <c r="C639" s="85"/>
      <c r="D639" s="85"/>
      <c r="E639" s="85"/>
      <c r="F639" s="85"/>
      <c r="G639" s="85"/>
    </row>
    <row r="640" spans="1:7" x14ac:dyDescent="0.35">
      <c r="A640" s="85"/>
      <c r="B640" s="85"/>
      <c r="C640" s="85"/>
      <c r="D640" s="85"/>
      <c r="E640" s="85"/>
      <c r="F640" s="85"/>
      <c r="G640" s="85"/>
    </row>
    <row r="641" spans="1:7" x14ac:dyDescent="0.35">
      <c r="A641" s="85"/>
      <c r="B641" s="85"/>
      <c r="C641" s="85"/>
      <c r="D641" s="85"/>
      <c r="E641" s="85"/>
      <c r="F641" s="85"/>
      <c r="G641" s="85"/>
    </row>
    <row r="642" spans="1:7" x14ac:dyDescent="0.35">
      <c r="A642" s="85"/>
      <c r="B642" s="85"/>
      <c r="C642" s="85"/>
      <c r="D642" s="85"/>
      <c r="E642" s="85"/>
      <c r="F642" s="85"/>
      <c r="G642" s="85"/>
    </row>
    <row r="643" spans="1:7" x14ac:dyDescent="0.35">
      <c r="A643" s="85"/>
      <c r="B643" s="85"/>
      <c r="C643" s="85"/>
      <c r="D643" s="85"/>
      <c r="E643" s="85"/>
      <c r="F643" s="85"/>
      <c r="G643" s="85"/>
    </row>
    <row r="644" spans="1:7" x14ac:dyDescent="0.35">
      <c r="A644" s="85"/>
      <c r="B644" s="85"/>
      <c r="C644" s="85"/>
      <c r="D644" s="85"/>
      <c r="E644" s="85"/>
      <c r="F644" s="85"/>
      <c r="G644" s="85"/>
    </row>
    <row r="645" spans="1:7" x14ac:dyDescent="0.35">
      <c r="A645" s="85"/>
      <c r="B645" s="85"/>
      <c r="C645" s="85"/>
      <c r="D645" s="85"/>
      <c r="E645" s="85"/>
      <c r="F645" s="85"/>
      <c r="G645" s="85"/>
    </row>
    <row r="646" spans="1:7" x14ac:dyDescent="0.35">
      <c r="A646" s="85"/>
      <c r="B646" s="85"/>
      <c r="C646" s="85"/>
      <c r="D646" s="85"/>
      <c r="E646" s="85"/>
      <c r="F646" s="85"/>
      <c r="G646" s="85"/>
    </row>
    <row r="647" spans="1:7" x14ac:dyDescent="0.35">
      <c r="A647" s="85"/>
      <c r="B647" s="85"/>
      <c r="C647" s="85"/>
      <c r="D647" s="85"/>
      <c r="E647" s="85"/>
      <c r="F647" s="85"/>
      <c r="G647" s="85"/>
    </row>
    <row r="648" spans="1:7" x14ac:dyDescent="0.35">
      <c r="A648" s="85"/>
      <c r="B648" s="85"/>
      <c r="C648" s="85"/>
      <c r="D648" s="85"/>
      <c r="E648" s="85"/>
      <c r="F648" s="85"/>
      <c r="G648" s="85"/>
    </row>
    <row r="649" spans="1:7" x14ac:dyDescent="0.35">
      <c r="A649" s="85"/>
      <c r="B649" s="85"/>
      <c r="C649" s="85"/>
      <c r="D649" s="85"/>
      <c r="E649" s="85"/>
      <c r="F649" s="85"/>
      <c r="G649" s="85"/>
    </row>
    <row r="650" spans="1:7" x14ac:dyDescent="0.35">
      <c r="A650" s="85"/>
      <c r="B650" s="85"/>
      <c r="C650" s="85"/>
      <c r="D650" s="85"/>
      <c r="E650" s="85"/>
      <c r="F650" s="85"/>
      <c r="G650" s="85"/>
    </row>
    <row r="651" spans="1:7" x14ac:dyDescent="0.35">
      <c r="A651" s="85"/>
      <c r="B651" s="85"/>
      <c r="C651" s="85"/>
      <c r="D651" s="85"/>
      <c r="E651" s="85"/>
      <c r="F651" s="85"/>
      <c r="G651" s="85"/>
    </row>
    <row r="652" spans="1:7" x14ac:dyDescent="0.35">
      <c r="A652" s="85"/>
      <c r="B652" s="85"/>
      <c r="C652" s="85"/>
      <c r="D652" s="85"/>
      <c r="E652" s="85"/>
      <c r="F652" s="85"/>
      <c r="G652" s="85"/>
    </row>
    <row r="653" spans="1:7" x14ac:dyDescent="0.35">
      <c r="A653" s="85"/>
      <c r="B653" s="85"/>
      <c r="C653" s="85"/>
      <c r="D653" s="85"/>
      <c r="E653" s="85"/>
      <c r="F653" s="85"/>
      <c r="G653" s="85"/>
    </row>
    <row r="654" spans="1:7" x14ac:dyDescent="0.35">
      <c r="A654" s="85"/>
      <c r="B654" s="85"/>
      <c r="C654" s="85"/>
      <c r="D654" s="85"/>
      <c r="E654" s="85"/>
      <c r="F654" s="85"/>
      <c r="G654" s="85"/>
    </row>
    <row r="655" spans="1:7" x14ac:dyDescent="0.35">
      <c r="A655" s="85"/>
      <c r="B655" s="85"/>
      <c r="C655" s="85"/>
      <c r="D655" s="85"/>
      <c r="E655" s="85"/>
      <c r="F655" s="85"/>
      <c r="G655" s="85"/>
    </row>
    <row r="656" spans="1:7" x14ac:dyDescent="0.35">
      <c r="A656" s="85"/>
      <c r="B656" s="85"/>
      <c r="C656" s="85"/>
      <c r="D656" s="85"/>
      <c r="E656" s="85"/>
      <c r="F656" s="85"/>
      <c r="G656" s="85"/>
    </row>
    <row r="657" spans="1:7" x14ac:dyDescent="0.35">
      <c r="A657" s="85"/>
      <c r="B657" s="85"/>
      <c r="C657" s="85"/>
      <c r="D657" s="85"/>
      <c r="E657" s="85"/>
      <c r="F657" s="85"/>
      <c r="G657" s="85"/>
    </row>
    <row r="658" spans="1:7" x14ac:dyDescent="0.35">
      <c r="A658" s="85"/>
      <c r="B658" s="85"/>
      <c r="C658" s="85"/>
      <c r="D658" s="85"/>
      <c r="E658" s="85"/>
      <c r="F658" s="85"/>
      <c r="G658" s="85"/>
    </row>
    <row r="659" spans="1:7" x14ac:dyDescent="0.35">
      <c r="A659" s="85"/>
      <c r="B659" s="85"/>
      <c r="C659" s="85"/>
      <c r="D659" s="85"/>
      <c r="E659" s="85"/>
      <c r="F659" s="85"/>
      <c r="G659" s="85"/>
    </row>
    <row r="660" spans="1:7" x14ac:dyDescent="0.35">
      <c r="A660" s="85"/>
      <c r="B660" s="85"/>
      <c r="C660" s="85"/>
      <c r="D660" s="85"/>
      <c r="E660" s="85"/>
      <c r="F660" s="85"/>
      <c r="G660" s="85"/>
    </row>
    <row r="661" spans="1:7" x14ac:dyDescent="0.35">
      <c r="A661" s="85"/>
      <c r="B661" s="85"/>
      <c r="C661" s="85"/>
      <c r="D661" s="85"/>
      <c r="E661" s="85"/>
      <c r="F661" s="85"/>
      <c r="G661" s="85"/>
    </row>
    <row r="662" spans="1:7" x14ac:dyDescent="0.35">
      <c r="A662" s="85"/>
      <c r="B662" s="85"/>
      <c r="C662" s="85"/>
      <c r="D662" s="85"/>
      <c r="E662" s="85"/>
      <c r="F662" s="85"/>
      <c r="G662" s="85"/>
    </row>
    <row r="663" spans="1:7" x14ac:dyDescent="0.35">
      <c r="A663" s="85"/>
      <c r="B663" s="85"/>
      <c r="C663" s="85"/>
      <c r="D663" s="85"/>
      <c r="E663" s="85"/>
      <c r="F663" s="85"/>
      <c r="G663" s="85"/>
    </row>
    <row r="664" spans="1:7" x14ac:dyDescent="0.35">
      <c r="A664" s="85"/>
      <c r="B664" s="85"/>
      <c r="C664" s="85"/>
      <c r="D664" s="85"/>
      <c r="E664" s="85"/>
      <c r="F664" s="85"/>
      <c r="G664" s="85"/>
    </row>
    <row r="665" spans="1:7" x14ac:dyDescent="0.35">
      <c r="A665" s="85"/>
      <c r="B665" s="85"/>
      <c r="C665" s="85"/>
      <c r="D665" s="85"/>
      <c r="E665" s="85"/>
      <c r="F665" s="85"/>
      <c r="G665" s="85"/>
    </row>
    <row r="666" spans="1:7" x14ac:dyDescent="0.35">
      <c r="A666" s="85"/>
      <c r="B666" s="85"/>
      <c r="C666" s="85"/>
      <c r="D666" s="85"/>
      <c r="E666" s="85"/>
      <c r="F666" s="85"/>
      <c r="G666" s="85"/>
    </row>
    <row r="667" spans="1:7" x14ac:dyDescent="0.35">
      <c r="A667" s="85"/>
      <c r="B667" s="85"/>
      <c r="C667" s="85"/>
      <c r="D667" s="85"/>
      <c r="E667" s="85"/>
      <c r="F667" s="85"/>
      <c r="G667" s="85"/>
    </row>
    <row r="668" spans="1:7" x14ac:dyDescent="0.35">
      <c r="A668" s="85"/>
      <c r="B668" s="85"/>
      <c r="C668" s="85"/>
      <c r="D668" s="85"/>
      <c r="E668" s="85"/>
      <c r="F668" s="85"/>
      <c r="G668" s="85"/>
    </row>
    <row r="669" spans="1:7" x14ac:dyDescent="0.35">
      <c r="A669" s="85"/>
      <c r="B669" s="85"/>
      <c r="C669" s="85"/>
      <c r="D669" s="85"/>
      <c r="E669" s="85"/>
      <c r="F669" s="85"/>
      <c r="G669" s="85"/>
    </row>
    <row r="670" spans="1:7" x14ac:dyDescent="0.35">
      <c r="A670" s="85"/>
      <c r="B670" s="85"/>
      <c r="C670" s="85"/>
      <c r="D670" s="85"/>
      <c r="E670" s="85"/>
      <c r="F670" s="85"/>
      <c r="G670" s="85"/>
    </row>
    <row r="671" spans="1:7" x14ac:dyDescent="0.35">
      <c r="A671" s="85"/>
      <c r="B671" s="85"/>
      <c r="C671" s="85"/>
      <c r="D671" s="85"/>
      <c r="E671" s="85"/>
      <c r="F671" s="85"/>
      <c r="G671" s="85"/>
    </row>
    <row r="672" spans="1:7" x14ac:dyDescent="0.35">
      <c r="A672" s="85"/>
      <c r="B672" s="85"/>
      <c r="C672" s="85"/>
      <c r="D672" s="85"/>
      <c r="E672" s="85"/>
      <c r="F672" s="85"/>
      <c r="G672" s="85"/>
    </row>
    <row r="673" spans="1:7" x14ac:dyDescent="0.35">
      <c r="A673" s="85"/>
      <c r="B673" s="85"/>
      <c r="C673" s="85"/>
      <c r="D673" s="85"/>
      <c r="E673" s="85"/>
      <c r="F673" s="85"/>
      <c r="G673" s="85"/>
    </row>
    <row r="674" spans="1:7" x14ac:dyDescent="0.35">
      <c r="A674" s="85"/>
      <c r="B674" s="85"/>
      <c r="C674" s="85"/>
      <c r="D674" s="85"/>
      <c r="E674" s="85"/>
      <c r="F674" s="85"/>
      <c r="G674" s="85"/>
    </row>
    <row r="675" spans="1:7" x14ac:dyDescent="0.35">
      <c r="A675" s="85"/>
      <c r="B675" s="85"/>
      <c r="C675" s="85"/>
      <c r="D675" s="85"/>
      <c r="E675" s="85"/>
      <c r="F675" s="85"/>
      <c r="G675" s="85"/>
    </row>
    <row r="676" spans="1:7" x14ac:dyDescent="0.35">
      <c r="A676" s="85"/>
      <c r="B676" s="85"/>
      <c r="C676" s="85"/>
      <c r="D676" s="85"/>
      <c r="E676" s="85"/>
      <c r="F676" s="85"/>
      <c r="G676" s="85"/>
    </row>
    <row r="677" spans="1:7" x14ac:dyDescent="0.35">
      <c r="A677" s="85"/>
      <c r="B677" s="85"/>
      <c r="C677" s="85"/>
      <c r="D677" s="85"/>
      <c r="E677" s="85"/>
      <c r="F677" s="85"/>
      <c r="G677" s="85"/>
    </row>
    <row r="678" spans="1:7" x14ac:dyDescent="0.35">
      <c r="A678" s="85"/>
      <c r="B678" s="85"/>
      <c r="C678" s="85"/>
      <c r="D678" s="85"/>
      <c r="E678" s="85"/>
      <c r="F678" s="85"/>
      <c r="G678" s="85"/>
    </row>
    <row r="679" spans="1:7" x14ac:dyDescent="0.35">
      <c r="A679" s="85"/>
      <c r="B679" s="85"/>
      <c r="C679" s="85"/>
      <c r="D679" s="85"/>
      <c r="E679" s="85"/>
      <c r="F679" s="85"/>
      <c r="G679" s="85"/>
    </row>
    <row r="680" spans="1:7" x14ac:dyDescent="0.35">
      <c r="A680" s="85"/>
      <c r="B680" s="85"/>
      <c r="C680" s="85"/>
      <c r="D680" s="85"/>
      <c r="E680" s="85"/>
      <c r="F680" s="85"/>
      <c r="G680" s="85"/>
    </row>
    <row r="681" spans="1:7" x14ac:dyDescent="0.35">
      <c r="A681" s="85"/>
      <c r="B681" s="85"/>
      <c r="C681" s="85"/>
      <c r="D681" s="85"/>
      <c r="E681" s="85"/>
      <c r="F681" s="85"/>
      <c r="G681" s="85"/>
    </row>
    <row r="682" spans="1:7" x14ac:dyDescent="0.35">
      <c r="A682" s="85"/>
      <c r="B682" s="85"/>
      <c r="C682" s="85"/>
      <c r="D682" s="85"/>
      <c r="E682" s="85"/>
      <c r="F682" s="85"/>
      <c r="G682" s="85"/>
    </row>
    <row r="683" spans="1:7" x14ac:dyDescent="0.35">
      <c r="A683" s="85"/>
      <c r="B683" s="85"/>
      <c r="C683" s="85"/>
      <c r="D683" s="85"/>
      <c r="E683" s="85"/>
      <c r="F683" s="85"/>
      <c r="G683" s="85"/>
    </row>
    <row r="684" spans="1:7" x14ac:dyDescent="0.35">
      <c r="A684" s="85"/>
      <c r="B684" s="85"/>
      <c r="C684" s="85"/>
      <c r="D684" s="85"/>
      <c r="E684" s="85"/>
      <c r="F684" s="85"/>
      <c r="G684" s="85"/>
    </row>
    <row r="685" spans="1:7" x14ac:dyDescent="0.35">
      <c r="A685" s="85"/>
      <c r="B685" s="85"/>
      <c r="C685" s="85"/>
      <c r="D685" s="85"/>
      <c r="E685" s="85"/>
      <c r="F685" s="85"/>
      <c r="G685" s="85"/>
    </row>
    <row r="686" spans="1:7" x14ac:dyDescent="0.35">
      <c r="A686" s="85"/>
      <c r="B686" s="85"/>
      <c r="C686" s="85"/>
      <c r="D686" s="85"/>
      <c r="E686" s="85"/>
      <c r="F686" s="85"/>
      <c r="G686" s="85"/>
    </row>
    <row r="687" spans="1:7" x14ac:dyDescent="0.35">
      <c r="A687" s="85"/>
      <c r="B687" s="85"/>
      <c r="C687" s="85"/>
      <c r="D687" s="85"/>
      <c r="E687" s="85"/>
      <c r="F687" s="85"/>
      <c r="G687" s="85"/>
    </row>
    <row r="688" spans="1:7" x14ac:dyDescent="0.35">
      <c r="A688" s="85"/>
      <c r="B688" s="85"/>
      <c r="C688" s="85"/>
      <c r="D688" s="85"/>
      <c r="E688" s="85"/>
      <c r="F688" s="85"/>
      <c r="G688" s="85"/>
    </row>
    <row r="689" spans="1:7" x14ac:dyDescent="0.35">
      <c r="A689" s="85"/>
      <c r="B689" s="85"/>
      <c r="C689" s="85"/>
      <c r="D689" s="85"/>
      <c r="E689" s="85"/>
      <c r="F689" s="85"/>
      <c r="G689" s="85"/>
    </row>
    <row r="690" spans="1:7" x14ac:dyDescent="0.35">
      <c r="A690" s="85"/>
      <c r="B690" s="85"/>
      <c r="C690" s="85"/>
      <c r="D690" s="85"/>
      <c r="E690" s="85"/>
      <c r="F690" s="85"/>
      <c r="G690" s="85"/>
    </row>
    <row r="691" spans="1:7" x14ac:dyDescent="0.35">
      <c r="A691" s="85"/>
      <c r="B691" s="85"/>
      <c r="C691" s="85"/>
      <c r="D691" s="85"/>
      <c r="E691" s="85"/>
      <c r="F691" s="85"/>
      <c r="G691" s="85"/>
    </row>
    <row r="692" spans="1:7" x14ac:dyDescent="0.35">
      <c r="A692" s="85"/>
      <c r="B692" s="85"/>
      <c r="C692" s="85"/>
      <c r="D692" s="85"/>
      <c r="E692" s="85"/>
      <c r="F692" s="85"/>
      <c r="G692" s="85"/>
    </row>
    <row r="693" spans="1:7" x14ac:dyDescent="0.35">
      <c r="A693" s="85"/>
      <c r="B693" s="85"/>
      <c r="C693" s="85"/>
      <c r="D693" s="85"/>
      <c r="E693" s="85"/>
      <c r="F693" s="85"/>
      <c r="G693" s="85"/>
    </row>
    <row r="694" spans="1:7" x14ac:dyDescent="0.35">
      <c r="A694" s="85"/>
      <c r="B694" s="85"/>
      <c r="C694" s="85"/>
      <c r="D694" s="85"/>
      <c r="E694" s="85"/>
      <c r="F694" s="85"/>
      <c r="G694" s="85"/>
    </row>
    <row r="695" spans="1:7" x14ac:dyDescent="0.35">
      <c r="A695" s="85"/>
      <c r="B695" s="85"/>
      <c r="C695" s="85"/>
      <c r="D695" s="85"/>
      <c r="E695" s="85"/>
      <c r="F695" s="85"/>
      <c r="G695" s="85"/>
    </row>
    <row r="696" spans="1:7" x14ac:dyDescent="0.35">
      <c r="A696" s="85"/>
      <c r="B696" s="85"/>
      <c r="C696" s="85"/>
      <c r="D696" s="85"/>
      <c r="E696" s="85"/>
      <c r="F696" s="85"/>
      <c r="G696" s="85"/>
    </row>
    <row r="697" spans="1:7" x14ac:dyDescent="0.35">
      <c r="A697" s="85"/>
      <c r="B697" s="85"/>
      <c r="C697" s="85"/>
      <c r="D697" s="85"/>
      <c r="E697" s="85"/>
      <c r="F697" s="85"/>
      <c r="G697" s="85"/>
    </row>
    <row r="698" spans="1:7" x14ac:dyDescent="0.35">
      <c r="A698" s="85"/>
      <c r="B698" s="85"/>
      <c r="C698" s="85"/>
      <c r="D698" s="85"/>
      <c r="E698" s="85"/>
      <c r="F698" s="85"/>
      <c r="G698" s="85"/>
    </row>
    <row r="699" spans="1:7" x14ac:dyDescent="0.35">
      <c r="A699" s="85"/>
      <c r="B699" s="85"/>
      <c r="C699" s="85"/>
      <c r="D699" s="85"/>
      <c r="E699" s="85"/>
      <c r="F699" s="85"/>
      <c r="G699" s="85"/>
    </row>
    <row r="700" spans="1:7" x14ac:dyDescent="0.35">
      <c r="A700" s="85"/>
      <c r="B700" s="85"/>
      <c r="C700" s="85"/>
      <c r="D700" s="85"/>
      <c r="E700" s="85"/>
      <c r="F700" s="85"/>
      <c r="G700" s="85"/>
    </row>
    <row r="701" spans="1:7" x14ac:dyDescent="0.35">
      <c r="A701" s="85"/>
      <c r="B701" s="85"/>
      <c r="C701" s="85"/>
      <c r="D701" s="85"/>
      <c r="E701" s="85"/>
      <c r="F701" s="85"/>
      <c r="G701" s="85"/>
    </row>
    <row r="702" spans="1:7" x14ac:dyDescent="0.35">
      <c r="A702" s="85"/>
      <c r="B702" s="85"/>
      <c r="C702" s="85"/>
      <c r="D702" s="85"/>
      <c r="E702" s="85"/>
      <c r="F702" s="85"/>
      <c r="G702" s="85"/>
    </row>
    <row r="703" spans="1:7" x14ac:dyDescent="0.35">
      <c r="A703" s="85"/>
      <c r="B703" s="85"/>
      <c r="C703" s="85"/>
      <c r="D703" s="85"/>
      <c r="E703" s="85"/>
      <c r="F703" s="85"/>
      <c r="G703" s="85"/>
    </row>
    <row r="704" spans="1:7" x14ac:dyDescent="0.35">
      <c r="A704" s="85"/>
      <c r="B704" s="85"/>
      <c r="C704" s="85"/>
      <c r="D704" s="85"/>
      <c r="E704" s="85"/>
      <c r="F704" s="85"/>
      <c r="G704" s="85"/>
    </row>
    <row r="705" spans="1:7" x14ac:dyDescent="0.35">
      <c r="A705" s="85"/>
      <c r="B705" s="85"/>
      <c r="C705" s="85"/>
      <c r="D705" s="85"/>
      <c r="E705" s="85"/>
      <c r="F705" s="85"/>
      <c r="G705" s="85"/>
    </row>
    <row r="706" spans="1:7" x14ac:dyDescent="0.35">
      <c r="A706" s="85"/>
      <c r="B706" s="85"/>
      <c r="C706" s="85"/>
      <c r="D706" s="85"/>
      <c r="E706" s="85"/>
      <c r="F706" s="85"/>
      <c r="G706" s="85"/>
    </row>
    <row r="707" spans="1:7" x14ac:dyDescent="0.35">
      <c r="A707" s="85"/>
      <c r="B707" s="85"/>
      <c r="C707" s="85"/>
      <c r="D707" s="85"/>
      <c r="E707" s="85"/>
      <c r="F707" s="85"/>
      <c r="G707" s="85"/>
    </row>
    <row r="708" spans="1:7" x14ac:dyDescent="0.35">
      <c r="A708" s="85"/>
      <c r="B708" s="85"/>
      <c r="C708" s="85"/>
      <c r="D708" s="85"/>
      <c r="E708" s="85"/>
      <c r="F708" s="85"/>
      <c r="G708" s="85"/>
    </row>
    <row r="709" spans="1:7" x14ac:dyDescent="0.35">
      <c r="A709" s="85"/>
      <c r="B709" s="85"/>
      <c r="C709" s="85"/>
      <c r="D709" s="85"/>
      <c r="E709" s="85"/>
      <c r="F709" s="85"/>
      <c r="G709" s="85"/>
    </row>
    <row r="710" spans="1:7" x14ac:dyDescent="0.35">
      <c r="A710" s="85"/>
      <c r="B710" s="85"/>
      <c r="C710" s="85"/>
      <c r="D710" s="85"/>
      <c r="E710" s="85"/>
      <c r="F710" s="85"/>
      <c r="G710" s="85"/>
    </row>
    <row r="711" spans="1:7" x14ac:dyDescent="0.35">
      <c r="A711" s="85"/>
      <c r="B711" s="85"/>
      <c r="C711" s="85"/>
      <c r="D711" s="85"/>
      <c r="E711" s="85"/>
      <c r="F711" s="85"/>
      <c r="G711" s="85"/>
    </row>
    <row r="712" spans="1:7" x14ac:dyDescent="0.35">
      <c r="A712" s="85"/>
      <c r="B712" s="85"/>
      <c r="C712" s="85"/>
      <c r="D712" s="85"/>
      <c r="E712" s="85"/>
      <c r="F712" s="85"/>
      <c r="G712" s="85"/>
    </row>
    <row r="713" spans="1:7" x14ac:dyDescent="0.35">
      <c r="A713" s="85"/>
      <c r="B713" s="85"/>
      <c r="C713" s="85"/>
      <c r="D713" s="85"/>
      <c r="E713" s="85"/>
      <c r="F713" s="85"/>
      <c r="G713" s="85"/>
    </row>
    <row r="714" spans="1:7" x14ac:dyDescent="0.35">
      <c r="A714" s="85"/>
      <c r="B714" s="85"/>
      <c r="C714" s="85"/>
      <c r="D714" s="85"/>
      <c r="E714" s="85"/>
      <c r="F714" s="85"/>
      <c r="G714" s="85"/>
    </row>
    <row r="715" spans="1:7" x14ac:dyDescent="0.35">
      <c r="A715" s="85"/>
      <c r="B715" s="85"/>
      <c r="C715" s="85"/>
      <c r="D715" s="85"/>
      <c r="E715" s="85"/>
      <c r="F715" s="85"/>
      <c r="G715" s="85"/>
    </row>
    <row r="716" spans="1:7" x14ac:dyDescent="0.35">
      <c r="A716" s="85"/>
      <c r="B716" s="85"/>
      <c r="C716" s="85"/>
      <c r="D716" s="85"/>
      <c r="E716" s="85"/>
      <c r="F716" s="85"/>
      <c r="G716" s="85"/>
    </row>
    <row r="717" spans="1:7" x14ac:dyDescent="0.35">
      <c r="A717" s="85"/>
      <c r="B717" s="85"/>
      <c r="C717" s="85"/>
      <c r="D717" s="85"/>
      <c r="E717" s="85"/>
      <c r="F717" s="85"/>
      <c r="G717" s="85"/>
    </row>
    <row r="718" spans="1:7" x14ac:dyDescent="0.35">
      <c r="A718" s="85"/>
      <c r="B718" s="85"/>
      <c r="C718" s="85"/>
      <c r="D718" s="85"/>
      <c r="E718" s="85"/>
      <c r="F718" s="85"/>
      <c r="G718" s="85"/>
    </row>
    <row r="719" spans="1:7" x14ac:dyDescent="0.35">
      <c r="A719" s="85"/>
      <c r="B719" s="85"/>
      <c r="C719" s="85"/>
      <c r="D719" s="85"/>
      <c r="E719" s="85"/>
      <c r="F719" s="85"/>
      <c r="G719" s="85"/>
    </row>
    <row r="720" spans="1:7" x14ac:dyDescent="0.35">
      <c r="A720" s="85"/>
      <c r="B720" s="85"/>
      <c r="C720" s="85"/>
      <c r="D720" s="85"/>
      <c r="E720" s="85"/>
      <c r="F720" s="85"/>
      <c r="G720" s="85"/>
    </row>
    <row r="721" spans="1:7" x14ac:dyDescent="0.35">
      <c r="A721" s="85"/>
      <c r="B721" s="85"/>
      <c r="C721" s="85"/>
      <c r="D721" s="85"/>
      <c r="E721" s="85"/>
      <c r="F721" s="85"/>
      <c r="G721" s="85"/>
    </row>
    <row r="722" spans="1:7" x14ac:dyDescent="0.35">
      <c r="A722" s="85"/>
      <c r="B722" s="85"/>
      <c r="C722" s="85"/>
      <c r="D722" s="85"/>
      <c r="E722" s="85"/>
      <c r="F722" s="85"/>
      <c r="G722" s="85"/>
    </row>
    <row r="723" spans="1:7" x14ac:dyDescent="0.35">
      <c r="A723" s="85"/>
      <c r="B723" s="85"/>
      <c r="C723" s="85"/>
      <c r="D723" s="85"/>
      <c r="E723" s="85"/>
      <c r="F723" s="85"/>
      <c r="G723" s="85"/>
    </row>
    <row r="724" spans="1:7" x14ac:dyDescent="0.35">
      <c r="A724" s="85"/>
      <c r="B724" s="85"/>
      <c r="C724" s="85"/>
      <c r="D724" s="85"/>
      <c r="E724" s="85"/>
      <c r="F724" s="85"/>
      <c r="G724" s="85"/>
    </row>
    <row r="725" spans="1:7" x14ac:dyDescent="0.35">
      <c r="A725" s="85"/>
      <c r="B725" s="85"/>
      <c r="C725" s="85"/>
      <c r="D725" s="85"/>
      <c r="E725" s="85"/>
      <c r="F725" s="85"/>
      <c r="G725" s="85"/>
    </row>
    <row r="726" spans="1:7" x14ac:dyDescent="0.35">
      <c r="A726" s="85"/>
      <c r="B726" s="85"/>
      <c r="C726" s="85"/>
      <c r="D726" s="85"/>
      <c r="E726" s="85"/>
      <c r="F726" s="85"/>
      <c r="G726" s="85"/>
    </row>
    <row r="727" spans="1:7" x14ac:dyDescent="0.35">
      <c r="A727" s="85"/>
      <c r="B727" s="85"/>
      <c r="C727" s="85"/>
      <c r="D727" s="85"/>
      <c r="E727" s="85"/>
      <c r="F727" s="85"/>
      <c r="G727" s="85"/>
    </row>
    <row r="728" spans="1:7" x14ac:dyDescent="0.35">
      <c r="A728" s="85"/>
      <c r="B728" s="85"/>
      <c r="C728" s="85"/>
      <c r="D728" s="85"/>
      <c r="E728" s="85"/>
      <c r="F728" s="85"/>
      <c r="G728" s="85"/>
    </row>
    <row r="729" spans="1:7" x14ac:dyDescent="0.35">
      <c r="A729" s="85"/>
      <c r="B729" s="85"/>
      <c r="C729" s="85"/>
      <c r="D729" s="85"/>
      <c r="E729" s="85"/>
      <c r="F729" s="85"/>
      <c r="G729" s="85"/>
    </row>
    <row r="730" spans="1:7" x14ac:dyDescent="0.35">
      <c r="A730" s="85"/>
      <c r="B730" s="85"/>
      <c r="C730" s="85"/>
      <c r="D730" s="85"/>
      <c r="E730" s="85"/>
      <c r="F730" s="85"/>
      <c r="G730" s="85"/>
    </row>
    <row r="731" spans="1:7" x14ac:dyDescent="0.35">
      <c r="A731" s="85"/>
      <c r="B731" s="85"/>
      <c r="C731" s="85"/>
      <c r="D731" s="85"/>
      <c r="E731" s="85"/>
      <c r="F731" s="85"/>
      <c r="G731" s="85"/>
    </row>
    <row r="732" spans="1:7" x14ac:dyDescent="0.35">
      <c r="A732" s="85"/>
      <c r="B732" s="85"/>
      <c r="C732" s="85"/>
      <c r="D732" s="85"/>
      <c r="E732" s="85"/>
      <c r="F732" s="85"/>
      <c r="G732" s="85"/>
    </row>
    <row r="733" spans="1:7" x14ac:dyDescent="0.35">
      <c r="A733" s="85"/>
      <c r="B733" s="85"/>
      <c r="C733" s="85"/>
      <c r="D733" s="85"/>
      <c r="E733" s="85"/>
      <c r="F733" s="85"/>
      <c r="G733" s="85"/>
    </row>
    <row r="734" spans="1:7" x14ac:dyDescent="0.35">
      <c r="A734" s="85"/>
      <c r="B734" s="85"/>
      <c r="C734" s="85"/>
      <c r="D734" s="85"/>
      <c r="E734" s="85"/>
      <c r="F734" s="85"/>
      <c r="G734" s="85"/>
    </row>
    <row r="735" spans="1:7" x14ac:dyDescent="0.35">
      <c r="A735" s="85"/>
      <c r="B735" s="85"/>
      <c r="C735" s="85"/>
      <c r="D735" s="85"/>
      <c r="E735" s="85"/>
      <c r="F735" s="85"/>
      <c r="G735" s="85"/>
    </row>
    <row r="736" spans="1:7" x14ac:dyDescent="0.35">
      <c r="A736" s="85"/>
      <c r="B736" s="85"/>
      <c r="C736" s="85"/>
      <c r="D736" s="85"/>
      <c r="E736" s="85"/>
      <c r="F736" s="85"/>
      <c r="G736" s="85"/>
    </row>
    <row r="737" spans="1:7" x14ac:dyDescent="0.35">
      <c r="A737" s="85"/>
      <c r="B737" s="85"/>
      <c r="C737" s="85"/>
      <c r="D737" s="85"/>
      <c r="E737" s="85"/>
      <c r="F737" s="85"/>
      <c r="G737" s="85"/>
    </row>
    <row r="738" spans="1:7" x14ac:dyDescent="0.35">
      <c r="A738" s="85"/>
      <c r="B738" s="85"/>
      <c r="C738" s="85"/>
      <c r="D738" s="85"/>
      <c r="E738" s="85"/>
      <c r="F738" s="85"/>
      <c r="G738" s="85"/>
    </row>
    <row r="739" spans="1:7" x14ac:dyDescent="0.35">
      <c r="A739" s="85"/>
      <c r="B739" s="85"/>
      <c r="C739" s="85"/>
      <c r="D739" s="85"/>
      <c r="E739" s="85"/>
      <c r="F739" s="85"/>
      <c r="G739" s="85"/>
    </row>
    <row r="740" spans="1:7" x14ac:dyDescent="0.35">
      <c r="A740" s="85"/>
      <c r="B740" s="85"/>
      <c r="C740" s="85"/>
      <c r="D740" s="85"/>
      <c r="E740" s="85"/>
      <c r="F740" s="85"/>
      <c r="G740" s="85"/>
    </row>
    <row r="741" spans="1:7" x14ac:dyDescent="0.35">
      <c r="A741" s="85"/>
      <c r="B741" s="85"/>
      <c r="C741" s="85"/>
      <c r="D741" s="85"/>
      <c r="E741" s="85"/>
      <c r="F741" s="85"/>
      <c r="G741" s="85"/>
    </row>
    <row r="742" spans="1:7" x14ac:dyDescent="0.35">
      <c r="A742" s="85"/>
      <c r="B742" s="85"/>
      <c r="C742" s="85"/>
      <c r="D742" s="85"/>
      <c r="E742" s="85"/>
      <c r="F742" s="85"/>
      <c r="G742" s="85"/>
    </row>
    <row r="743" spans="1:7" x14ac:dyDescent="0.35">
      <c r="A743" s="85"/>
      <c r="B743" s="85"/>
      <c r="C743" s="85"/>
      <c r="D743" s="85"/>
      <c r="E743" s="85"/>
      <c r="F743" s="85"/>
      <c r="G743" s="85"/>
    </row>
    <row r="744" spans="1:7" x14ac:dyDescent="0.35">
      <c r="A744" s="85"/>
      <c r="B744" s="85"/>
      <c r="C744" s="85"/>
      <c r="D744" s="85"/>
      <c r="E744" s="85"/>
      <c r="F744" s="85"/>
      <c r="G744" s="85"/>
    </row>
    <row r="745" spans="1:7" x14ac:dyDescent="0.35">
      <c r="A745" s="85"/>
      <c r="B745" s="85"/>
      <c r="C745" s="85"/>
      <c r="D745" s="85"/>
      <c r="E745" s="85"/>
      <c r="F745" s="85"/>
      <c r="G745" s="85"/>
    </row>
    <row r="746" spans="1:7" x14ac:dyDescent="0.35">
      <c r="A746" s="85"/>
      <c r="B746" s="85"/>
      <c r="C746" s="85"/>
      <c r="D746" s="85"/>
      <c r="E746" s="85"/>
      <c r="F746" s="85"/>
      <c r="G746" s="85"/>
    </row>
    <row r="747" spans="1:7" x14ac:dyDescent="0.35">
      <c r="A747" s="85"/>
      <c r="B747" s="85"/>
      <c r="C747" s="85"/>
      <c r="D747" s="85"/>
      <c r="E747" s="85"/>
      <c r="F747" s="85"/>
      <c r="G747" s="85"/>
    </row>
    <row r="748" spans="1:7" x14ac:dyDescent="0.35">
      <c r="A748" s="85"/>
      <c r="B748" s="85"/>
      <c r="C748" s="85"/>
      <c r="D748" s="85"/>
      <c r="E748" s="85"/>
      <c r="F748" s="85"/>
      <c r="G748" s="85"/>
    </row>
    <row r="749" spans="1:7" x14ac:dyDescent="0.35">
      <c r="A749" s="85"/>
      <c r="B749" s="85"/>
      <c r="C749" s="85"/>
      <c r="D749" s="85"/>
      <c r="E749" s="85"/>
      <c r="F749" s="85"/>
      <c r="G749" s="85"/>
    </row>
    <row r="750" spans="1:7" x14ac:dyDescent="0.35">
      <c r="A750" s="85"/>
      <c r="B750" s="85"/>
      <c r="C750" s="85"/>
      <c r="D750" s="85"/>
      <c r="E750" s="85"/>
      <c r="F750" s="85"/>
      <c r="G750" s="85"/>
    </row>
    <row r="751" spans="1:7" x14ac:dyDescent="0.35">
      <c r="A751" s="85"/>
      <c r="B751" s="85"/>
      <c r="C751" s="85"/>
      <c r="D751" s="85"/>
      <c r="E751" s="85"/>
      <c r="F751" s="85"/>
      <c r="G751" s="85"/>
    </row>
    <row r="752" spans="1:7" x14ac:dyDescent="0.35">
      <c r="A752" s="85"/>
      <c r="B752" s="85"/>
      <c r="C752" s="85"/>
      <c r="D752" s="85"/>
      <c r="E752" s="85"/>
      <c r="F752" s="85"/>
      <c r="G752" s="85"/>
    </row>
    <row r="753" spans="1:7" x14ac:dyDescent="0.35">
      <c r="A753" s="85"/>
      <c r="B753" s="85"/>
      <c r="C753" s="85"/>
      <c r="D753" s="85"/>
      <c r="E753" s="85"/>
      <c r="F753" s="85"/>
      <c r="G753" s="85"/>
    </row>
    <row r="754" spans="1:7" x14ac:dyDescent="0.35">
      <c r="A754" s="85"/>
      <c r="B754" s="85"/>
      <c r="C754" s="85"/>
      <c r="D754" s="85"/>
      <c r="E754" s="85"/>
      <c r="F754" s="85"/>
      <c r="G754" s="85"/>
    </row>
    <row r="755" spans="1:7" x14ac:dyDescent="0.35">
      <c r="A755" s="85"/>
      <c r="B755" s="85"/>
      <c r="C755" s="85"/>
      <c r="D755" s="85"/>
      <c r="E755" s="85"/>
      <c r="F755" s="85"/>
      <c r="G755" s="85"/>
    </row>
    <row r="756" spans="1:7" x14ac:dyDescent="0.35">
      <c r="A756" s="85"/>
      <c r="B756" s="85"/>
      <c r="C756" s="85"/>
      <c r="D756" s="85"/>
      <c r="E756" s="85"/>
      <c r="F756" s="85"/>
      <c r="G756" s="85"/>
    </row>
    <row r="757" spans="1:7" x14ac:dyDescent="0.35">
      <c r="A757" s="85"/>
      <c r="B757" s="85"/>
      <c r="C757" s="85"/>
      <c r="D757" s="85"/>
      <c r="E757" s="85"/>
      <c r="F757" s="85"/>
      <c r="G757" s="85"/>
    </row>
    <row r="758" spans="1:7" x14ac:dyDescent="0.35">
      <c r="A758" s="85"/>
      <c r="B758" s="85"/>
      <c r="C758" s="85"/>
      <c r="D758" s="85"/>
      <c r="E758" s="85"/>
      <c r="F758" s="85"/>
      <c r="G758" s="85"/>
    </row>
    <row r="759" spans="1:7" x14ac:dyDescent="0.35">
      <c r="A759" s="85"/>
      <c r="B759" s="85"/>
      <c r="C759" s="85"/>
      <c r="D759" s="85"/>
      <c r="E759" s="85"/>
      <c r="F759" s="85"/>
      <c r="G759" s="85"/>
    </row>
    <row r="760" spans="1:7" x14ac:dyDescent="0.35">
      <c r="A760" s="85"/>
      <c r="B760" s="85"/>
      <c r="C760" s="85"/>
      <c r="D760" s="85"/>
      <c r="E760" s="85"/>
      <c r="F760" s="85"/>
      <c r="G760" s="85"/>
    </row>
    <row r="761" spans="1:7" x14ac:dyDescent="0.35">
      <c r="A761" s="85"/>
      <c r="B761" s="85"/>
      <c r="C761" s="85"/>
      <c r="D761" s="85"/>
      <c r="E761" s="85"/>
      <c r="F761" s="85"/>
      <c r="G761" s="85"/>
    </row>
    <row r="762" spans="1:7" x14ac:dyDescent="0.35">
      <c r="A762" s="85"/>
      <c r="B762" s="85"/>
      <c r="C762" s="85"/>
      <c r="D762" s="85"/>
      <c r="E762" s="85"/>
      <c r="F762" s="85"/>
      <c r="G762" s="85"/>
    </row>
    <row r="763" spans="1:7" x14ac:dyDescent="0.35">
      <c r="A763" s="85"/>
      <c r="B763" s="85"/>
      <c r="C763" s="85"/>
      <c r="D763" s="85"/>
      <c r="E763" s="85"/>
      <c r="F763" s="85"/>
      <c r="G763" s="85"/>
    </row>
    <row r="764" spans="1:7" x14ac:dyDescent="0.35">
      <c r="A764" s="85"/>
      <c r="B764" s="85"/>
      <c r="C764" s="85"/>
      <c r="D764" s="85"/>
      <c r="E764" s="85"/>
      <c r="F764" s="85"/>
      <c r="G764" s="85"/>
    </row>
    <row r="765" spans="1:7" x14ac:dyDescent="0.35">
      <c r="A765" s="85"/>
      <c r="B765" s="85"/>
      <c r="C765" s="85"/>
      <c r="D765" s="85"/>
      <c r="E765" s="85"/>
      <c r="F765" s="85"/>
      <c r="G765" s="85"/>
    </row>
    <row r="766" spans="1:7" x14ac:dyDescent="0.35">
      <c r="A766" s="85"/>
      <c r="B766" s="85"/>
      <c r="C766" s="85"/>
      <c r="D766" s="85"/>
      <c r="E766" s="85"/>
      <c r="F766" s="85"/>
      <c r="G766" s="85"/>
    </row>
    <row r="767" spans="1:7" x14ac:dyDescent="0.35">
      <c r="A767" s="85"/>
      <c r="B767" s="85"/>
      <c r="C767" s="85"/>
      <c r="D767" s="85"/>
      <c r="E767" s="85"/>
      <c r="F767" s="85"/>
      <c r="G767" s="85"/>
    </row>
    <row r="768" spans="1:7" x14ac:dyDescent="0.35">
      <c r="A768" s="85"/>
      <c r="B768" s="85"/>
      <c r="C768" s="85"/>
      <c r="D768" s="85"/>
      <c r="E768" s="85"/>
      <c r="F768" s="85"/>
      <c r="G768" s="85"/>
    </row>
    <row r="769" spans="1:7" x14ac:dyDescent="0.35">
      <c r="A769" s="85"/>
      <c r="B769" s="85"/>
      <c r="C769" s="85"/>
      <c r="D769" s="85"/>
      <c r="E769" s="85"/>
      <c r="F769" s="85"/>
      <c r="G769" s="85"/>
    </row>
    <row r="770" spans="1:7" x14ac:dyDescent="0.35">
      <c r="A770" s="85"/>
      <c r="B770" s="85"/>
      <c r="C770" s="85"/>
      <c r="D770" s="85"/>
      <c r="E770" s="85"/>
      <c r="F770" s="85"/>
      <c r="G770" s="85"/>
    </row>
    <row r="771" spans="1:7" x14ac:dyDescent="0.35">
      <c r="A771" s="85"/>
      <c r="B771" s="85"/>
      <c r="C771" s="85"/>
      <c r="D771" s="85"/>
      <c r="E771" s="85"/>
      <c r="F771" s="85"/>
      <c r="G771" s="85"/>
    </row>
    <row r="772" spans="1:7" x14ac:dyDescent="0.35">
      <c r="A772" s="85"/>
      <c r="B772" s="85"/>
      <c r="C772" s="85"/>
      <c r="D772" s="85"/>
      <c r="E772" s="85"/>
      <c r="F772" s="85"/>
      <c r="G772" s="85"/>
    </row>
    <row r="773" spans="1:7" x14ac:dyDescent="0.35">
      <c r="A773" s="85"/>
      <c r="B773" s="85"/>
      <c r="C773" s="85"/>
      <c r="D773" s="85"/>
      <c r="E773" s="85"/>
      <c r="F773" s="85"/>
      <c r="G773" s="85"/>
    </row>
    <row r="774" spans="1:7" x14ac:dyDescent="0.35">
      <c r="A774" s="85"/>
      <c r="B774" s="85"/>
      <c r="C774" s="85"/>
      <c r="D774" s="85"/>
      <c r="E774" s="85"/>
      <c r="F774" s="85"/>
      <c r="G774" s="85"/>
    </row>
    <row r="775" spans="1:7" x14ac:dyDescent="0.35">
      <c r="A775" s="85"/>
      <c r="B775" s="85"/>
      <c r="C775" s="85"/>
      <c r="D775" s="85"/>
      <c r="E775" s="85"/>
      <c r="F775" s="85"/>
      <c r="G775" s="85"/>
    </row>
    <row r="776" spans="1:7" x14ac:dyDescent="0.35">
      <c r="A776" s="85"/>
      <c r="B776" s="85"/>
      <c r="C776" s="85"/>
      <c r="D776" s="85"/>
      <c r="E776" s="85"/>
      <c r="F776" s="85"/>
      <c r="G776" s="85"/>
    </row>
    <row r="777" spans="1:7" x14ac:dyDescent="0.35">
      <c r="A777" s="85"/>
      <c r="B777" s="85"/>
      <c r="C777" s="85"/>
      <c r="D777" s="85"/>
      <c r="E777" s="85"/>
      <c r="F777" s="85"/>
      <c r="G777" s="85"/>
    </row>
    <row r="778" spans="1:7" x14ac:dyDescent="0.35">
      <c r="A778" s="85"/>
      <c r="B778" s="85"/>
      <c r="C778" s="85"/>
      <c r="D778" s="85"/>
      <c r="E778" s="85"/>
      <c r="F778" s="85"/>
      <c r="G778" s="85"/>
    </row>
    <row r="779" spans="1:7" x14ac:dyDescent="0.35">
      <c r="A779" s="85"/>
      <c r="B779" s="85"/>
      <c r="C779" s="85"/>
      <c r="D779" s="85"/>
      <c r="E779" s="85"/>
      <c r="F779" s="85"/>
      <c r="G779" s="85"/>
    </row>
    <row r="780" spans="1:7" x14ac:dyDescent="0.35">
      <c r="A780" s="85"/>
      <c r="B780" s="85"/>
      <c r="C780" s="85"/>
      <c r="D780" s="85"/>
      <c r="E780" s="85"/>
      <c r="F780" s="85"/>
      <c r="G780" s="85"/>
    </row>
    <row r="781" spans="1:7" x14ac:dyDescent="0.35">
      <c r="A781" s="85"/>
      <c r="B781" s="85"/>
      <c r="C781" s="85"/>
      <c r="D781" s="85"/>
      <c r="E781" s="85"/>
      <c r="F781" s="85"/>
      <c r="G781" s="85"/>
    </row>
    <row r="782" spans="1:7" x14ac:dyDescent="0.35">
      <c r="A782" s="85"/>
      <c r="B782" s="85"/>
      <c r="C782" s="85"/>
      <c r="D782" s="85"/>
      <c r="E782" s="85"/>
      <c r="F782" s="85"/>
      <c r="G782" s="85"/>
    </row>
    <row r="783" spans="1:7" x14ac:dyDescent="0.35">
      <c r="A783" s="85"/>
      <c r="B783" s="85"/>
      <c r="C783" s="85"/>
      <c r="D783" s="85"/>
      <c r="E783" s="85"/>
      <c r="F783" s="85"/>
      <c r="G783" s="85"/>
    </row>
    <row r="784" spans="1:7" x14ac:dyDescent="0.35">
      <c r="A784" s="85"/>
      <c r="B784" s="85"/>
      <c r="C784" s="85"/>
      <c r="D784" s="85"/>
      <c r="E784" s="85"/>
      <c r="F784" s="85"/>
      <c r="G784" s="85"/>
    </row>
    <row r="785" spans="1:7" x14ac:dyDescent="0.35">
      <c r="A785" s="85"/>
      <c r="B785" s="85"/>
      <c r="C785" s="85"/>
      <c r="D785" s="85"/>
      <c r="E785" s="85"/>
      <c r="F785" s="85"/>
      <c r="G785" s="85"/>
    </row>
    <row r="786" spans="1:7" x14ac:dyDescent="0.35">
      <c r="A786" s="85"/>
      <c r="B786" s="85"/>
      <c r="C786" s="85"/>
      <c r="D786" s="85"/>
      <c r="E786" s="85"/>
      <c r="F786" s="85"/>
      <c r="G786" s="85"/>
    </row>
    <row r="787" spans="1:7" x14ac:dyDescent="0.35">
      <c r="A787" s="85"/>
      <c r="B787" s="85"/>
      <c r="C787" s="85"/>
      <c r="D787" s="85"/>
      <c r="E787" s="85"/>
      <c r="F787" s="85"/>
      <c r="G787" s="85"/>
    </row>
    <row r="788" spans="1:7" x14ac:dyDescent="0.35">
      <c r="A788" s="85"/>
      <c r="B788" s="85"/>
      <c r="C788" s="85"/>
      <c r="D788" s="85"/>
      <c r="E788" s="85"/>
      <c r="F788" s="85"/>
      <c r="G788" s="85"/>
    </row>
    <row r="789" spans="1:7" x14ac:dyDescent="0.35">
      <c r="A789" s="85"/>
      <c r="B789" s="85"/>
      <c r="C789" s="85"/>
      <c r="D789" s="85"/>
      <c r="E789" s="85"/>
      <c r="F789" s="85"/>
      <c r="G789" s="85"/>
    </row>
    <row r="790" spans="1:7" x14ac:dyDescent="0.35">
      <c r="A790" s="85"/>
      <c r="B790" s="85"/>
      <c r="C790" s="85"/>
      <c r="D790" s="85"/>
      <c r="E790" s="85"/>
      <c r="F790" s="85"/>
      <c r="G790" s="85"/>
    </row>
    <row r="791" spans="1:7" x14ac:dyDescent="0.35">
      <c r="A791" s="85"/>
      <c r="B791" s="85"/>
      <c r="C791" s="85"/>
      <c r="D791" s="85"/>
      <c r="E791" s="85"/>
      <c r="F791" s="85"/>
      <c r="G791" s="85"/>
    </row>
    <row r="792" spans="1:7" x14ac:dyDescent="0.35">
      <c r="A792" s="85"/>
      <c r="B792" s="85"/>
      <c r="C792" s="85"/>
      <c r="D792" s="85"/>
      <c r="E792" s="85"/>
      <c r="F792" s="85"/>
      <c r="G792" s="85"/>
    </row>
    <row r="793" spans="1:7" x14ac:dyDescent="0.35">
      <c r="A793" s="85"/>
      <c r="B793" s="85"/>
      <c r="C793" s="85"/>
      <c r="D793" s="85"/>
      <c r="E793" s="85"/>
      <c r="F793" s="85"/>
      <c r="G793" s="85"/>
    </row>
    <row r="794" spans="1:7" x14ac:dyDescent="0.35">
      <c r="A794" s="85"/>
      <c r="B794" s="85"/>
      <c r="C794" s="85"/>
      <c r="D794" s="85"/>
      <c r="E794" s="85"/>
      <c r="F794" s="85"/>
      <c r="G794" s="85"/>
    </row>
    <row r="795" spans="1:7" x14ac:dyDescent="0.35">
      <c r="A795" s="85"/>
      <c r="B795" s="85"/>
      <c r="C795" s="85"/>
      <c r="D795" s="85"/>
      <c r="E795" s="85"/>
      <c r="F795" s="85"/>
      <c r="G795" s="85"/>
    </row>
    <row r="796" spans="1:7" x14ac:dyDescent="0.35">
      <c r="A796" s="85"/>
      <c r="B796" s="85"/>
      <c r="C796" s="85"/>
      <c r="D796" s="85"/>
      <c r="E796" s="85"/>
      <c r="F796" s="85"/>
      <c r="G796" s="85"/>
    </row>
    <row r="797" spans="1:7" x14ac:dyDescent="0.35">
      <c r="A797" s="85"/>
      <c r="B797" s="85"/>
      <c r="C797" s="85"/>
      <c r="D797" s="85"/>
      <c r="E797" s="85"/>
      <c r="F797" s="85"/>
      <c r="G797" s="85"/>
    </row>
    <row r="798" spans="1:7" x14ac:dyDescent="0.35">
      <c r="A798" s="85"/>
      <c r="B798" s="85"/>
      <c r="C798" s="85"/>
      <c r="D798" s="85"/>
      <c r="E798" s="85"/>
      <c r="F798" s="85"/>
      <c r="G798" s="85"/>
    </row>
    <row r="799" spans="1:7" x14ac:dyDescent="0.35">
      <c r="A799" s="85"/>
      <c r="B799" s="85"/>
      <c r="C799" s="85"/>
      <c r="D799" s="85"/>
      <c r="E799" s="85"/>
      <c r="F799" s="85"/>
      <c r="G799" s="85"/>
    </row>
    <row r="800" spans="1:7" x14ac:dyDescent="0.35">
      <c r="A800" s="85"/>
      <c r="B800" s="85"/>
      <c r="C800" s="85"/>
      <c r="D800" s="85"/>
      <c r="E800" s="85"/>
      <c r="F800" s="85"/>
      <c r="G800" s="85"/>
    </row>
    <row r="801" spans="1:7" x14ac:dyDescent="0.35">
      <c r="A801" s="85"/>
      <c r="B801" s="85"/>
      <c r="C801" s="85"/>
      <c r="D801" s="85"/>
      <c r="E801" s="85"/>
      <c r="F801" s="85"/>
      <c r="G801" s="85"/>
    </row>
    <row r="802" spans="1:7" x14ac:dyDescent="0.35">
      <c r="A802" s="85"/>
      <c r="B802" s="85"/>
      <c r="C802" s="85"/>
      <c r="D802" s="85"/>
      <c r="E802" s="85"/>
      <c r="F802" s="85"/>
      <c r="G802" s="85"/>
    </row>
    <row r="803" spans="1:7" x14ac:dyDescent="0.35">
      <c r="A803" s="85"/>
      <c r="B803" s="85"/>
      <c r="C803" s="85"/>
      <c r="D803" s="85"/>
      <c r="E803" s="85"/>
      <c r="F803" s="85"/>
      <c r="G803" s="85"/>
    </row>
    <row r="804" spans="1:7" x14ac:dyDescent="0.35">
      <c r="A804" s="85"/>
      <c r="B804" s="85"/>
      <c r="C804" s="85"/>
      <c r="D804" s="85"/>
      <c r="E804" s="85"/>
      <c r="F804" s="85"/>
      <c r="G804" s="85"/>
    </row>
    <row r="805" spans="1:7" x14ac:dyDescent="0.35">
      <c r="A805" s="85"/>
      <c r="B805" s="85"/>
      <c r="C805" s="85"/>
      <c r="D805" s="85"/>
      <c r="E805" s="85"/>
      <c r="F805" s="85"/>
      <c r="G805" s="85"/>
    </row>
    <row r="806" spans="1:7" x14ac:dyDescent="0.35">
      <c r="A806" s="85"/>
      <c r="B806" s="85"/>
      <c r="C806" s="85"/>
      <c r="D806" s="85"/>
      <c r="E806" s="85"/>
      <c r="F806" s="85"/>
      <c r="G806" s="85"/>
    </row>
    <row r="807" spans="1:7" x14ac:dyDescent="0.35">
      <c r="A807" s="85"/>
      <c r="B807" s="85"/>
      <c r="C807" s="85"/>
      <c r="D807" s="85"/>
      <c r="E807" s="85"/>
      <c r="F807" s="85"/>
      <c r="G807" s="85"/>
    </row>
    <row r="808" spans="1:7" x14ac:dyDescent="0.35">
      <c r="A808" s="85"/>
      <c r="B808" s="85"/>
      <c r="C808" s="85"/>
      <c r="D808" s="85"/>
      <c r="E808" s="85"/>
      <c r="F808" s="85"/>
      <c r="G808" s="85"/>
    </row>
    <row r="809" spans="1:7" x14ac:dyDescent="0.35">
      <c r="A809" s="85"/>
      <c r="B809" s="85"/>
      <c r="C809" s="85"/>
      <c r="D809" s="85"/>
      <c r="E809" s="85"/>
      <c r="F809" s="85"/>
      <c r="G809" s="85"/>
    </row>
    <row r="810" spans="1:7" x14ac:dyDescent="0.35">
      <c r="A810" s="85"/>
      <c r="B810" s="85"/>
      <c r="C810" s="85"/>
      <c r="D810" s="85"/>
      <c r="E810" s="85"/>
      <c r="F810" s="85"/>
      <c r="G810" s="85"/>
    </row>
    <row r="811" spans="1:7" x14ac:dyDescent="0.35">
      <c r="A811" s="85"/>
      <c r="B811" s="85"/>
      <c r="C811" s="85"/>
      <c r="D811" s="85"/>
      <c r="E811" s="85"/>
      <c r="F811" s="85"/>
      <c r="G811" s="85"/>
    </row>
    <row r="812" spans="1:7" x14ac:dyDescent="0.35">
      <c r="A812" s="85"/>
      <c r="B812" s="85"/>
      <c r="C812" s="85"/>
      <c r="D812" s="85"/>
      <c r="E812" s="85"/>
      <c r="F812" s="85"/>
      <c r="G812" s="85"/>
    </row>
    <row r="813" spans="1:7" x14ac:dyDescent="0.35">
      <c r="A813" s="85"/>
      <c r="B813" s="85"/>
      <c r="C813" s="85"/>
      <c r="D813" s="85"/>
      <c r="E813" s="85"/>
      <c r="F813" s="85"/>
      <c r="G813" s="85"/>
    </row>
    <row r="814" spans="1:7" x14ac:dyDescent="0.35">
      <c r="A814" s="85"/>
      <c r="B814" s="85"/>
      <c r="C814" s="85"/>
      <c r="D814" s="85"/>
      <c r="E814" s="85"/>
      <c r="F814" s="85"/>
      <c r="G814" s="85"/>
    </row>
    <row r="815" spans="1:7" x14ac:dyDescent="0.35">
      <c r="A815" s="85"/>
      <c r="B815" s="85"/>
      <c r="C815" s="85"/>
      <c r="D815" s="85"/>
      <c r="E815" s="85"/>
      <c r="F815" s="85"/>
      <c r="G815" s="85"/>
    </row>
    <row r="816" spans="1:7" x14ac:dyDescent="0.35">
      <c r="A816" s="85"/>
      <c r="B816" s="85"/>
      <c r="C816" s="85"/>
      <c r="D816" s="85"/>
      <c r="E816" s="85"/>
      <c r="F816" s="85"/>
      <c r="G816" s="85"/>
    </row>
    <row r="817" spans="1:7" x14ac:dyDescent="0.35">
      <c r="A817" s="85"/>
      <c r="B817" s="85"/>
      <c r="C817" s="85"/>
      <c r="D817" s="85"/>
      <c r="E817" s="85"/>
      <c r="F817" s="85"/>
      <c r="G817" s="85"/>
    </row>
    <row r="818" spans="1:7" x14ac:dyDescent="0.35">
      <c r="A818" s="85"/>
      <c r="B818" s="85"/>
      <c r="C818" s="85"/>
      <c r="D818" s="85"/>
      <c r="E818" s="85"/>
      <c r="F818" s="85"/>
      <c r="G818" s="85"/>
    </row>
    <row r="819" spans="1:7" x14ac:dyDescent="0.35">
      <c r="A819" s="85"/>
      <c r="B819" s="85"/>
      <c r="C819" s="85"/>
      <c r="D819" s="85"/>
      <c r="E819" s="85"/>
      <c r="F819" s="85"/>
      <c r="G819" s="85"/>
    </row>
    <row r="820" spans="1:7" x14ac:dyDescent="0.35">
      <c r="A820" s="85"/>
      <c r="B820" s="85"/>
      <c r="C820" s="85"/>
      <c r="D820" s="85"/>
      <c r="E820" s="85"/>
      <c r="F820" s="85"/>
      <c r="G820" s="85"/>
    </row>
    <row r="821" spans="1:7" x14ac:dyDescent="0.35">
      <c r="A821" s="85"/>
      <c r="B821" s="85"/>
      <c r="C821" s="85"/>
      <c r="D821" s="85"/>
      <c r="E821" s="85"/>
      <c r="F821" s="85"/>
      <c r="G821" s="85"/>
    </row>
    <row r="822" spans="1:7" x14ac:dyDescent="0.35">
      <c r="A822" s="85"/>
      <c r="B822" s="85"/>
      <c r="C822" s="85"/>
      <c r="D822" s="85"/>
      <c r="E822" s="85"/>
      <c r="F822" s="85"/>
      <c r="G822" s="85"/>
    </row>
    <row r="823" spans="1:7" x14ac:dyDescent="0.35">
      <c r="A823" s="85"/>
      <c r="B823" s="85"/>
      <c r="C823" s="85"/>
      <c r="D823" s="85"/>
      <c r="E823" s="85"/>
      <c r="F823" s="85"/>
      <c r="G823" s="85"/>
    </row>
    <row r="824" spans="1:7" x14ac:dyDescent="0.35">
      <c r="A824" s="85"/>
      <c r="B824" s="85"/>
      <c r="C824" s="85"/>
      <c r="D824" s="85"/>
      <c r="E824" s="85"/>
      <c r="F824" s="85"/>
      <c r="G824" s="85"/>
    </row>
    <row r="825" spans="1:7" x14ac:dyDescent="0.35">
      <c r="A825" s="85"/>
      <c r="B825" s="85"/>
      <c r="C825" s="85"/>
      <c r="D825" s="85"/>
      <c r="E825" s="85"/>
      <c r="F825" s="85"/>
      <c r="G825" s="85"/>
    </row>
    <row r="826" spans="1:7" x14ac:dyDescent="0.35">
      <c r="A826" s="85"/>
      <c r="B826" s="85"/>
      <c r="C826" s="85"/>
      <c r="D826" s="85"/>
      <c r="E826" s="85"/>
      <c r="F826" s="85"/>
      <c r="G826" s="85"/>
    </row>
    <row r="827" spans="1:7" x14ac:dyDescent="0.35">
      <c r="A827" s="85"/>
      <c r="B827" s="85"/>
      <c r="C827" s="85"/>
      <c r="D827" s="85"/>
      <c r="E827" s="85"/>
      <c r="F827" s="85"/>
      <c r="G827" s="85"/>
    </row>
    <row r="828" spans="1:7" x14ac:dyDescent="0.35">
      <c r="A828" s="85"/>
      <c r="B828" s="85"/>
      <c r="C828" s="85"/>
      <c r="D828" s="85"/>
      <c r="E828" s="85"/>
      <c r="F828" s="85"/>
      <c r="G828" s="85"/>
    </row>
    <row r="829" spans="1:7" x14ac:dyDescent="0.35">
      <c r="A829" s="85"/>
      <c r="B829" s="85"/>
      <c r="C829" s="85"/>
      <c r="D829" s="85"/>
      <c r="E829" s="85"/>
      <c r="F829" s="85"/>
      <c r="G829" s="85"/>
    </row>
    <row r="830" spans="1:7" x14ac:dyDescent="0.35">
      <c r="A830" s="85"/>
      <c r="B830" s="85"/>
      <c r="C830" s="85"/>
      <c r="D830" s="85"/>
      <c r="E830" s="85"/>
      <c r="F830" s="85"/>
      <c r="G830" s="85"/>
    </row>
    <row r="831" spans="1:7" x14ac:dyDescent="0.35">
      <c r="A831" s="85"/>
      <c r="B831" s="85"/>
      <c r="C831" s="85"/>
      <c r="D831" s="85"/>
      <c r="E831" s="85"/>
      <c r="F831" s="85"/>
      <c r="G831" s="85"/>
    </row>
    <row r="832" spans="1:7" x14ac:dyDescent="0.35">
      <c r="A832" s="85"/>
      <c r="B832" s="85"/>
      <c r="C832" s="85"/>
      <c r="D832" s="85"/>
      <c r="E832" s="85"/>
      <c r="F832" s="85"/>
      <c r="G832" s="85"/>
    </row>
    <row r="833" spans="1:7" x14ac:dyDescent="0.35">
      <c r="A833" s="85"/>
      <c r="B833" s="85"/>
      <c r="C833" s="85"/>
      <c r="D833" s="85"/>
      <c r="E833" s="85"/>
      <c r="F833" s="85"/>
      <c r="G833" s="85"/>
    </row>
    <row r="834" spans="1:7" x14ac:dyDescent="0.35">
      <c r="A834" s="85"/>
      <c r="B834" s="85"/>
      <c r="C834" s="85"/>
      <c r="D834" s="85"/>
      <c r="E834" s="85"/>
      <c r="F834" s="85"/>
      <c r="G834" s="85"/>
    </row>
    <row r="835" spans="1:7" x14ac:dyDescent="0.35">
      <c r="A835" s="85"/>
      <c r="B835" s="85"/>
      <c r="C835" s="85"/>
      <c r="D835" s="85"/>
      <c r="E835" s="85"/>
      <c r="F835" s="85"/>
      <c r="G835" s="85"/>
    </row>
    <row r="836" spans="1:7" x14ac:dyDescent="0.35">
      <c r="A836" s="85"/>
      <c r="B836" s="85"/>
      <c r="C836" s="85"/>
      <c r="D836" s="85"/>
      <c r="E836" s="85"/>
      <c r="F836" s="85"/>
      <c r="G836" s="85"/>
    </row>
    <row r="837" spans="1:7" x14ac:dyDescent="0.35">
      <c r="A837" s="85"/>
      <c r="B837" s="85"/>
      <c r="C837" s="85"/>
      <c r="D837" s="85"/>
      <c r="E837" s="85"/>
      <c r="F837" s="85"/>
      <c r="G837" s="85"/>
    </row>
    <row r="838" spans="1:7" x14ac:dyDescent="0.35">
      <c r="A838" s="85"/>
      <c r="B838" s="85"/>
      <c r="C838" s="85"/>
      <c r="D838" s="85"/>
      <c r="E838" s="85"/>
      <c r="F838" s="85"/>
      <c r="G838" s="85"/>
    </row>
    <row r="839" spans="1:7" x14ac:dyDescent="0.35">
      <c r="A839" s="85"/>
      <c r="B839" s="85"/>
      <c r="C839" s="85"/>
      <c r="D839" s="85"/>
      <c r="E839" s="85"/>
      <c r="F839" s="85"/>
      <c r="G839" s="85"/>
    </row>
    <row r="840" spans="1:7" x14ac:dyDescent="0.35">
      <c r="A840" s="85"/>
      <c r="B840" s="85"/>
      <c r="C840" s="85"/>
      <c r="D840" s="85"/>
      <c r="E840" s="85"/>
      <c r="F840" s="85"/>
      <c r="G840" s="85"/>
    </row>
    <row r="841" spans="1:7" x14ac:dyDescent="0.35">
      <c r="A841" s="85"/>
      <c r="B841" s="85"/>
      <c r="C841" s="85"/>
      <c r="D841" s="85"/>
      <c r="E841" s="85"/>
      <c r="F841" s="85"/>
      <c r="G841" s="85"/>
    </row>
    <row r="842" spans="1:7" x14ac:dyDescent="0.35">
      <c r="A842" s="85"/>
      <c r="B842" s="85"/>
      <c r="C842" s="85"/>
      <c r="D842" s="85"/>
      <c r="E842" s="85"/>
      <c r="F842" s="85"/>
      <c r="G842" s="85"/>
    </row>
    <row r="843" spans="1:7" x14ac:dyDescent="0.35">
      <c r="A843" s="85"/>
      <c r="B843" s="85"/>
      <c r="C843" s="85"/>
      <c r="D843" s="85"/>
      <c r="E843" s="85"/>
      <c r="F843" s="85"/>
      <c r="G843" s="85"/>
    </row>
    <row r="844" spans="1:7" x14ac:dyDescent="0.35">
      <c r="A844" s="85"/>
      <c r="B844" s="85"/>
      <c r="C844" s="85"/>
      <c r="D844" s="85"/>
      <c r="E844" s="85"/>
      <c r="F844" s="85"/>
      <c r="G844" s="85"/>
    </row>
    <row r="845" spans="1:7" x14ac:dyDescent="0.35">
      <c r="A845" s="85"/>
      <c r="B845" s="85"/>
      <c r="C845" s="85"/>
      <c r="D845" s="85"/>
      <c r="E845" s="85"/>
      <c r="F845" s="85"/>
      <c r="G845" s="85"/>
    </row>
    <row r="846" spans="1:7" x14ac:dyDescent="0.35">
      <c r="A846" s="85"/>
      <c r="B846" s="85"/>
      <c r="C846" s="85"/>
      <c r="D846" s="85"/>
      <c r="E846" s="85"/>
      <c r="F846" s="85"/>
      <c r="G846" s="85"/>
    </row>
    <row r="847" spans="1:7" x14ac:dyDescent="0.35">
      <c r="A847" s="85"/>
      <c r="B847" s="85"/>
      <c r="C847" s="85"/>
      <c r="D847" s="85"/>
      <c r="E847" s="85"/>
      <c r="F847" s="85"/>
      <c r="G847" s="85"/>
    </row>
    <row r="848" spans="1:7" x14ac:dyDescent="0.35">
      <c r="A848" s="85"/>
      <c r="B848" s="85"/>
      <c r="C848" s="85"/>
      <c r="D848" s="85"/>
      <c r="E848" s="85"/>
      <c r="F848" s="85"/>
      <c r="G848" s="85"/>
    </row>
    <row r="849" spans="1:7" x14ac:dyDescent="0.35">
      <c r="A849" s="85"/>
      <c r="B849" s="85"/>
      <c r="C849" s="85"/>
      <c r="D849" s="85"/>
      <c r="E849" s="85"/>
      <c r="F849" s="85"/>
      <c r="G849" s="85"/>
    </row>
    <row r="850" spans="1:7" x14ac:dyDescent="0.35">
      <c r="A850" s="85"/>
      <c r="B850" s="85"/>
      <c r="C850" s="85"/>
      <c r="D850" s="85"/>
      <c r="E850" s="85"/>
      <c r="F850" s="85"/>
      <c r="G850" s="85"/>
    </row>
    <row r="851" spans="1:7" x14ac:dyDescent="0.35">
      <c r="A851" s="85"/>
      <c r="B851" s="85"/>
      <c r="C851" s="85"/>
      <c r="D851" s="85"/>
      <c r="E851" s="85"/>
      <c r="F851" s="85"/>
      <c r="G851" s="85"/>
    </row>
    <row r="852" spans="1:7" x14ac:dyDescent="0.35">
      <c r="A852" s="85"/>
      <c r="B852" s="85"/>
      <c r="C852" s="85"/>
      <c r="D852" s="85"/>
      <c r="E852" s="85"/>
      <c r="F852" s="85"/>
      <c r="G852" s="85"/>
    </row>
    <row r="853" spans="1:7" x14ac:dyDescent="0.35">
      <c r="A853" s="85"/>
      <c r="B853" s="85"/>
      <c r="C853" s="85"/>
      <c r="D853" s="85"/>
      <c r="E853" s="85"/>
      <c r="F853" s="85"/>
      <c r="G853" s="85"/>
    </row>
    <row r="854" spans="1:7" x14ac:dyDescent="0.35">
      <c r="A854" s="85"/>
      <c r="B854" s="85"/>
      <c r="C854" s="85"/>
      <c r="D854" s="85"/>
      <c r="E854" s="85"/>
      <c r="F854" s="85"/>
      <c r="G854" s="85"/>
    </row>
    <row r="855" spans="1:7" x14ac:dyDescent="0.35">
      <c r="A855" s="85"/>
      <c r="B855" s="85"/>
      <c r="C855" s="85"/>
      <c r="D855" s="85"/>
      <c r="E855" s="85"/>
      <c r="F855" s="85"/>
      <c r="G855" s="85"/>
    </row>
    <row r="856" spans="1:7" x14ac:dyDescent="0.35">
      <c r="A856" s="85"/>
      <c r="B856" s="85"/>
      <c r="C856" s="85"/>
      <c r="D856" s="85"/>
      <c r="E856" s="85"/>
      <c r="F856" s="85"/>
      <c r="G856" s="85"/>
    </row>
    <row r="857" spans="1:7" x14ac:dyDescent="0.35">
      <c r="A857" s="85"/>
      <c r="B857" s="85"/>
      <c r="C857" s="85"/>
      <c r="D857" s="85"/>
      <c r="E857" s="85"/>
      <c r="F857" s="85"/>
      <c r="G857" s="85"/>
    </row>
    <row r="858" spans="1:7" x14ac:dyDescent="0.35">
      <c r="A858" s="85"/>
      <c r="B858" s="85"/>
      <c r="C858" s="85"/>
      <c r="D858" s="85"/>
      <c r="E858" s="85"/>
      <c r="F858" s="85"/>
      <c r="G858" s="85"/>
    </row>
    <row r="859" spans="1:7" x14ac:dyDescent="0.35">
      <c r="A859" s="85"/>
      <c r="B859" s="85"/>
      <c r="C859" s="85"/>
      <c r="D859" s="85"/>
      <c r="E859" s="85"/>
      <c r="F859" s="85"/>
      <c r="G859" s="85"/>
    </row>
    <row r="860" spans="1:7" x14ac:dyDescent="0.35">
      <c r="A860" s="85"/>
      <c r="B860" s="85"/>
      <c r="C860" s="85"/>
      <c r="D860" s="85"/>
      <c r="E860" s="85"/>
      <c r="F860" s="85"/>
      <c r="G860" s="85"/>
    </row>
    <row r="861" spans="1:7" x14ac:dyDescent="0.35">
      <c r="A861" s="85"/>
      <c r="B861" s="85"/>
      <c r="C861" s="85"/>
      <c r="D861" s="85"/>
      <c r="E861" s="85"/>
      <c r="F861" s="85"/>
      <c r="G861" s="85"/>
    </row>
    <row r="862" spans="1:7" x14ac:dyDescent="0.35">
      <c r="A862" s="85"/>
      <c r="B862" s="85"/>
      <c r="C862" s="85"/>
      <c r="D862" s="85"/>
      <c r="E862" s="85"/>
      <c r="F862" s="85"/>
      <c r="G862" s="85"/>
    </row>
    <row r="863" spans="1:7" x14ac:dyDescent="0.35">
      <c r="A863" s="85"/>
      <c r="B863" s="85"/>
      <c r="C863" s="85"/>
      <c r="D863" s="85"/>
      <c r="E863" s="85"/>
      <c r="F863" s="85"/>
      <c r="G863" s="85"/>
    </row>
    <row r="864" spans="1:7" x14ac:dyDescent="0.35">
      <c r="A864" s="85"/>
      <c r="B864" s="85"/>
      <c r="C864" s="85"/>
      <c r="D864" s="85"/>
      <c r="E864" s="85"/>
      <c r="F864" s="85"/>
      <c r="G864" s="85"/>
    </row>
    <row r="865" spans="1:7" x14ac:dyDescent="0.35">
      <c r="A865" s="85"/>
      <c r="B865" s="85"/>
      <c r="C865" s="85"/>
      <c r="D865" s="85"/>
      <c r="E865" s="85"/>
      <c r="F865" s="85"/>
      <c r="G865" s="85"/>
    </row>
    <row r="866" spans="1:7" x14ac:dyDescent="0.35">
      <c r="A866" s="85"/>
      <c r="B866" s="85"/>
      <c r="C866" s="85"/>
      <c r="D866" s="85"/>
      <c r="E866" s="85"/>
      <c r="F866" s="85"/>
      <c r="G866" s="85"/>
    </row>
    <row r="867" spans="1:7" x14ac:dyDescent="0.35">
      <c r="A867" s="85"/>
      <c r="B867" s="85"/>
      <c r="C867" s="85"/>
      <c r="D867" s="85"/>
      <c r="E867" s="85"/>
      <c r="F867" s="85"/>
      <c r="G867" s="85"/>
    </row>
    <row r="868" spans="1:7" x14ac:dyDescent="0.35">
      <c r="A868" s="85"/>
      <c r="B868" s="85"/>
      <c r="C868" s="85"/>
      <c r="D868" s="85"/>
      <c r="E868" s="85"/>
      <c r="F868" s="85"/>
      <c r="G868" s="85"/>
    </row>
    <row r="869" spans="1:7" x14ac:dyDescent="0.35">
      <c r="A869" s="85"/>
      <c r="B869" s="85"/>
      <c r="C869" s="85"/>
      <c r="D869" s="85"/>
      <c r="E869" s="85"/>
      <c r="F869" s="85"/>
      <c r="G869" s="85"/>
    </row>
    <row r="870" spans="1:7" x14ac:dyDescent="0.35">
      <c r="A870" s="85"/>
      <c r="B870" s="85"/>
      <c r="C870" s="85"/>
      <c r="D870" s="85"/>
      <c r="E870" s="85"/>
      <c r="F870" s="85"/>
      <c r="G870" s="85"/>
    </row>
    <row r="871" spans="1:7" x14ac:dyDescent="0.35">
      <c r="A871" s="85"/>
      <c r="B871" s="85"/>
      <c r="C871" s="85"/>
      <c r="D871" s="85"/>
      <c r="E871" s="85"/>
      <c r="F871" s="85"/>
      <c r="G871" s="85"/>
    </row>
    <row r="872" spans="1:7" x14ac:dyDescent="0.35">
      <c r="A872" s="85"/>
      <c r="B872" s="85"/>
      <c r="C872" s="85"/>
      <c r="D872" s="85"/>
      <c r="E872" s="85"/>
      <c r="F872" s="85"/>
      <c r="G872" s="85"/>
    </row>
    <row r="873" spans="1:7" x14ac:dyDescent="0.35">
      <c r="A873" s="85"/>
      <c r="B873" s="85"/>
      <c r="C873" s="85"/>
      <c r="D873" s="85"/>
      <c r="E873" s="85"/>
      <c r="F873" s="85"/>
      <c r="G873" s="85"/>
    </row>
    <row r="874" spans="1:7" x14ac:dyDescent="0.35">
      <c r="A874" s="85"/>
      <c r="B874" s="85"/>
      <c r="C874" s="85"/>
      <c r="D874" s="85"/>
      <c r="E874" s="85"/>
      <c r="F874" s="85"/>
      <c r="G874" s="85"/>
    </row>
    <row r="875" spans="1:7" x14ac:dyDescent="0.35">
      <c r="A875" s="85"/>
      <c r="B875" s="85"/>
      <c r="C875" s="85"/>
      <c r="D875" s="85"/>
      <c r="E875" s="85"/>
      <c r="F875" s="85"/>
      <c r="G875" s="85"/>
    </row>
    <row r="876" spans="1:7" x14ac:dyDescent="0.35">
      <c r="A876" s="85"/>
      <c r="B876" s="85"/>
      <c r="C876" s="85"/>
      <c r="D876" s="85"/>
      <c r="E876" s="85"/>
      <c r="F876" s="85"/>
      <c r="G876" s="85"/>
    </row>
    <row r="877" spans="1:7" x14ac:dyDescent="0.35">
      <c r="A877" s="85"/>
      <c r="B877" s="85"/>
      <c r="C877" s="85"/>
      <c r="D877" s="85"/>
      <c r="E877" s="85"/>
      <c r="F877" s="85"/>
      <c r="G877" s="85"/>
    </row>
    <row r="878" spans="1:7" x14ac:dyDescent="0.35">
      <c r="A878" s="85"/>
      <c r="B878" s="85"/>
      <c r="C878" s="85"/>
      <c r="D878" s="85"/>
      <c r="E878" s="85"/>
      <c r="F878" s="85"/>
      <c r="G878" s="85"/>
    </row>
    <row r="879" spans="1:7" x14ac:dyDescent="0.35">
      <c r="A879" s="85"/>
      <c r="B879" s="85"/>
      <c r="C879" s="85"/>
      <c r="D879" s="85"/>
      <c r="E879" s="85"/>
      <c r="F879" s="85"/>
      <c r="G879" s="85"/>
    </row>
    <row r="880" spans="1:7" x14ac:dyDescent="0.35">
      <c r="A880" s="85"/>
      <c r="B880" s="85"/>
      <c r="C880" s="85"/>
      <c r="D880" s="85"/>
      <c r="E880" s="85"/>
      <c r="F880" s="85"/>
      <c r="G880" s="85"/>
    </row>
    <row r="881" spans="1:7" x14ac:dyDescent="0.35">
      <c r="A881" s="85"/>
      <c r="B881" s="85"/>
      <c r="C881" s="85"/>
      <c r="D881" s="85"/>
      <c r="E881" s="85"/>
      <c r="F881" s="85"/>
      <c r="G881" s="85"/>
    </row>
    <row r="882" spans="1:7" x14ac:dyDescent="0.35">
      <c r="A882" s="85"/>
      <c r="B882" s="85"/>
      <c r="C882" s="85"/>
      <c r="D882" s="85"/>
      <c r="E882" s="85"/>
      <c r="F882" s="85"/>
      <c r="G882" s="85"/>
    </row>
    <row r="883" spans="1:7" x14ac:dyDescent="0.35">
      <c r="A883" s="85"/>
      <c r="B883" s="85"/>
      <c r="C883" s="85"/>
      <c r="D883" s="85"/>
      <c r="E883" s="85"/>
      <c r="F883" s="85"/>
      <c r="G883" s="85"/>
    </row>
    <row r="884" spans="1:7" x14ac:dyDescent="0.35">
      <c r="A884" s="85"/>
      <c r="B884" s="85"/>
      <c r="C884" s="85"/>
      <c r="D884" s="85"/>
      <c r="E884" s="85"/>
      <c r="F884" s="85"/>
      <c r="G884" s="85"/>
    </row>
    <row r="885" spans="1:7" x14ac:dyDescent="0.35">
      <c r="A885" s="85"/>
      <c r="B885" s="85"/>
      <c r="C885" s="85"/>
      <c r="D885" s="85"/>
      <c r="E885" s="85"/>
      <c r="F885" s="85"/>
      <c r="G885" s="85"/>
    </row>
    <row r="886" spans="1:7" x14ac:dyDescent="0.35">
      <c r="A886" s="85"/>
      <c r="B886" s="85"/>
      <c r="C886" s="85"/>
      <c r="D886" s="85"/>
      <c r="E886" s="85"/>
      <c r="F886" s="85"/>
      <c r="G886" s="85"/>
    </row>
    <row r="887" spans="1:7" x14ac:dyDescent="0.35">
      <c r="A887" s="85"/>
      <c r="B887" s="85"/>
      <c r="C887" s="85"/>
      <c r="D887" s="85"/>
      <c r="E887" s="85"/>
      <c r="F887" s="85"/>
      <c r="G887" s="85"/>
    </row>
    <row r="888" spans="1:7" x14ac:dyDescent="0.35">
      <c r="A888" s="85"/>
      <c r="B888" s="85"/>
      <c r="C888" s="85"/>
      <c r="D888" s="85"/>
      <c r="E888" s="85"/>
      <c r="F888" s="85"/>
      <c r="G888" s="85"/>
    </row>
    <row r="889" spans="1:7" x14ac:dyDescent="0.35">
      <c r="A889" s="85"/>
      <c r="B889" s="85"/>
      <c r="C889" s="85"/>
      <c r="D889" s="85"/>
      <c r="E889" s="85"/>
      <c r="F889" s="85"/>
      <c r="G889" s="85"/>
    </row>
    <row r="890" spans="1:7" x14ac:dyDescent="0.35">
      <c r="A890" s="85"/>
      <c r="B890" s="85"/>
      <c r="C890" s="85"/>
      <c r="D890" s="85"/>
      <c r="E890" s="85"/>
      <c r="F890" s="85"/>
      <c r="G890" s="85"/>
    </row>
    <row r="891" spans="1:7" x14ac:dyDescent="0.35">
      <c r="A891" s="85"/>
      <c r="B891" s="85"/>
      <c r="C891" s="85"/>
      <c r="D891" s="85"/>
      <c r="E891" s="85"/>
      <c r="F891" s="85"/>
      <c r="G891" s="85"/>
    </row>
    <row r="892" spans="1:7" x14ac:dyDescent="0.35">
      <c r="A892" s="85"/>
      <c r="B892" s="85"/>
      <c r="C892" s="85"/>
      <c r="D892" s="85"/>
      <c r="E892" s="85"/>
      <c r="F892" s="85"/>
      <c r="G892" s="85"/>
    </row>
    <row r="893" spans="1:7" x14ac:dyDescent="0.35">
      <c r="A893" s="85"/>
      <c r="B893" s="85"/>
      <c r="C893" s="85"/>
      <c r="D893" s="85"/>
      <c r="E893" s="85"/>
      <c r="F893" s="85"/>
      <c r="G893" s="85"/>
    </row>
    <row r="894" spans="1:7" x14ac:dyDescent="0.35">
      <c r="A894" s="85"/>
      <c r="B894" s="85"/>
      <c r="C894" s="85"/>
      <c r="D894" s="85"/>
      <c r="E894" s="85"/>
      <c r="F894" s="85"/>
      <c r="G894" s="85"/>
    </row>
    <row r="895" spans="1:7" x14ac:dyDescent="0.35">
      <c r="A895" s="85"/>
      <c r="B895" s="85"/>
      <c r="C895" s="85"/>
      <c r="D895" s="85"/>
      <c r="E895" s="85"/>
      <c r="F895" s="85"/>
      <c r="G895" s="85"/>
    </row>
    <row r="896" spans="1:7" x14ac:dyDescent="0.35">
      <c r="A896" s="85"/>
      <c r="B896" s="85"/>
      <c r="C896" s="85"/>
      <c r="D896" s="85"/>
      <c r="E896" s="85"/>
      <c r="F896" s="85"/>
      <c r="G896" s="85"/>
    </row>
    <row r="897" spans="1:7" x14ac:dyDescent="0.35">
      <c r="A897" s="85"/>
      <c r="B897" s="85"/>
      <c r="C897" s="85"/>
      <c r="D897" s="85"/>
      <c r="E897" s="85"/>
      <c r="F897" s="85"/>
      <c r="G897" s="85"/>
    </row>
    <row r="898" spans="1:7" x14ac:dyDescent="0.35">
      <c r="A898" s="85"/>
      <c r="B898" s="85"/>
      <c r="C898" s="85"/>
      <c r="D898" s="85"/>
      <c r="E898" s="85"/>
      <c r="F898" s="85"/>
      <c r="G898" s="85"/>
    </row>
    <row r="899" spans="1:7" x14ac:dyDescent="0.35">
      <c r="A899" s="85"/>
      <c r="B899" s="85"/>
      <c r="C899" s="85"/>
      <c r="D899" s="85"/>
      <c r="E899" s="85"/>
      <c r="F899" s="85"/>
      <c r="G899" s="85"/>
    </row>
    <row r="900" spans="1:7" x14ac:dyDescent="0.35">
      <c r="A900" s="85"/>
      <c r="B900" s="85"/>
      <c r="C900" s="85"/>
      <c r="D900" s="85"/>
      <c r="E900" s="85"/>
      <c r="F900" s="85"/>
      <c r="G900" s="85"/>
    </row>
    <row r="901" spans="1:7" x14ac:dyDescent="0.35">
      <c r="A901" s="85"/>
      <c r="B901" s="85"/>
      <c r="C901" s="85"/>
      <c r="D901" s="85"/>
      <c r="E901" s="85"/>
      <c r="F901" s="85"/>
      <c r="G901" s="85"/>
    </row>
    <row r="902" spans="1:7" x14ac:dyDescent="0.35">
      <c r="A902" s="85"/>
      <c r="B902" s="85"/>
      <c r="C902" s="85"/>
      <c r="D902" s="85"/>
      <c r="E902" s="85"/>
      <c r="F902" s="85"/>
      <c r="G902" s="85"/>
    </row>
    <row r="903" spans="1:7" x14ac:dyDescent="0.35">
      <c r="A903" s="85"/>
      <c r="B903" s="85"/>
      <c r="C903" s="85"/>
      <c r="D903" s="85"/>
      <c r="E903" s="85"/>
      <c r="F903" s="85"/>
      <c r="G903" s="85"/>
    </row>
    <row r="904" spans="1:7" x14ac:dyDescent="0.35">
      <c r="A904" s="85"/>
      <c r="B904" s="85"/>
      <c r="C904" s="85"/>
      <c r="D904" s="85"/>
      <c r="E904" s="85"/>
      <c r="F904" s="85"/>
      <c r="G904" s="85"/>
    </row>
    <row r="905" spans="1:7" x14ac:dyDescent="0.35">
      <c r="A905" s="85"/>
      <c r="B905" s="85"/>
      <c r="C905" s="85"/>
      <c r="D905" s="85"/>
      <c r="E905" s="85"/>
      <c r="F905" s="85"/>
      <c r="G905" s="85"/>
    </row>
    <row r="906" spans="1:7" x14ac:dyDescent="0.35">
      <c r="A906" s="85"/>
      <c r="B906" s="85"/>
      <c r="C906" s="85"/>
      <c r="D906" s="85"/>
      <c r="E906" s="85"/>
      <c r="F906" s="85"/>
      <c r="G906" s="85"/>
    </row>
    <row r="907" spans="1:7" x14ac:dyDescent="0.35">
      <c r="A907" s="85"/>
      <c r="B907" s="85"/>
      <c r="C907" s="85"/>
      <c r="D907" s="85"/>
      <c r="E907" s="85"/>
      <c r="F907" s="85"/>
      <c r="G907" s="85"/>
    </row>
    <row r="908" spans="1:7" x14ac:dyDescent="0.35">
      <c r="A908" s="85"/>
      <c r="B908" s="85"/>
      <c r="C908" s="85"/>
      <c r="D908" s="85"/>
      <c r="E908" s="85"/>
      <c r="F908" s="85"/>
      <c r="G908" s="85"/>
    </row>
    <row r="909" spans="1:7" x14ac:dyDescent="0.35">
      <c r="A909" s="85"/>
      <c r="B909" s="85"/>
      <c r="C909" s="85"/>
      <c r="D909" s="85"/>
      <c r="E909" s="85"/>
      <c r="F909" s="85"/>
      <c r="G909" s="85"/>
    </row>
    <row r="910" spans="1:7" x14ac:dyDescent="0.35">
      <c r="A910" s="85"/>
      <c r="B910" s="85"/>
      <c r="C910" s="85"/>
      <c r="D910" s="85"/>
      <c r="E910" s="85"/>
      <c r="F910" s="85"/>
      <c r="G910" s="85"/>
    </row>
    <row r="911" spans="1:7" x14ac:dyDescent="0.35">
      <c r="A911" s="85"/>
      <c r="B911" s="85"/>
      <c r="C911" s="85"/>
      <c r="D911" s="85"/>
      <c r="E911" s="85"/>
      <c r="F911" s="85"/>
      <c r="G911" s="85"/>
    </row>
    <row r="912" spans="1:7" x14ac:dyDescent="0.35">
      <c r="A912" s="85"/>
      <c r="B912" s="85"/>
      <c r="C912" s="85"/>
      <c r="D912" s="85"/>
      <c r="E912" s="85"/>
      <c r="F912" s="85"/>
      <c r="G912" s="85"/>
    </row>
    <row r="913" spans="1:7" x14ac:dyDescent="0.35">
      <c r="A913" s="85"/>
      <c r="B913" s="85"/>
      <c r="C913" s="85"/>
      <c r="D913" s="85"/>
      <c r="E913" s="85"/>
      <c r="F913" s="85"/>
      <c r="G913" s="85"/>
    </row>
    <row r="914" spans="1:7" x14ac:dyDescent="0.35">
      <c r="A914" s="85"/>
      <c r="B914" s="85"/>
      <c r="C914" s="85"/>
      <c r="D914" s="85"/>
      <c r="E914" s="85"/>
      <c r="F914" s="85"/>
      <c r="G914" s="85"/>
    </row>
    <row r="915" spans="1:7" x14ac:dyDescent="0.35">
      <c r="A915" s="85"/>
      <c r="B915" s="85"/>
      <c r="C915" s="85"/>
      <c r="D915" s="85"/>
      <c r="E915" s="85"/>
      <c r="F915" s="85"/>
      <c r="G915" s="85"/>
    </row>
    <row r="916" spans="1:7" x14ac:dyDescent="0.35">
      <c r="A916" s="85"/>
      <c r="B916" s="85"/>
      <c r="C916" s="85"/>
      <c r="D916" s="85"/>
      <c r="E916" s="85"/>
      <c r="F916" s="85"/>
      <c r="G916" s="85"/>
    </row>
    <row r="917" spans="1:7" x14ac:dyDescent="0.35">
      <c r="A917" s="85"/>
      <c r="B917" s="85"/>
      <c r="C917" s="85"/>
      <c r="D917" s="85"/>
      <c r="E917" s="85"/>
      <c r="F917" s="85"/>
      <c r="G917" s="85"/>
    </row>
    <row r="918" spans="1:7" x14ac:dyDescent="0.35">
      <c r="A918" s="85"/>
      <c r="B918" s="85"/>
      <c r="C918" s="85"/>
      <c r="D918" s="85"/>
      <c r="E918" s="85"/>
      <c r="F918" s="85"/>
      <c r="G918" s="85"/>
    </row>
    <row r="919" spans="1:7" x14ac:dyDescent="0.35">
      <c r="A919" s="85"/>
      <c r="B919" s="85"/>
      <c r="C919" s="85"/>
      <c r="D919" s="85"/>
      <c r="E919" s="85"/>
      <c r="F919" s="85"/>
      <c r="G919" s="85"/>
    </row>
    <row r="920" spans="1:7" x14ac:dyDescent="0.35">
      <c r="A920" s="85"/>
      <c r="B920" s="85"/>
      <c r="C920" s="85"/>
      <c r="D920" s="85"/>
      <c r="E920" s="85"/>
      <c r="F920" s="85"/>
      <c r="G920" s="85"/>
    </row>
    <row r="921" spans="1:7" x14ac:dyDescent="0.35">
      <c r="A921" s="85"/>
      <c r="B921" s="85"/>
      <c r="C921" s="85"/>
      <c r="D921" s="85"/>
      <c r="E921" s="85"/>
      <c r="F921" s="85"/>
      <c r="G921" s="85"/>
    </row>
    <row r="922" spans="1:7" x14ac:dyDescent="0.35">
      <c r="A922" s="85"/>
      <c r="B922" s="85"/>
      <c r="C922" s="85"/>
      <c r="D922" s="85"/>
      <c r="E922" s="85"/>
      <c r="F922" s="85"/>
      <c r="G922" s="85"/>
    </row>
    <row r="923" spans="1:7" x14ac:dyDescent="0.35">
      <c r="A923" s="85"/>
      <c r="B923" s="85"/>
      <c r="C923" s="85"/>
      <c r="D923" s="85"/>
      <c r="E923" s="85"/>
      <c r="F923" s="85"/>
      <c r="G923" s="85"/>
    </row>
    <row r="924" spans="1:7" x14ac:dyDescent="0.35">
      <c r="A924" s="85"/>
      <c r="B924" s="85"/>
      <c r="C924" s="85"/>
      <c r="D924" s="85"/>
      <c r="E924" s="85"/>
      <c r="F924" s="85"/>
      <c r="G924" s="85"/>
    </row>
    <row r="925" spans="1:7" x14ac:dyDescent="0.35">
      <c r="A925" s="85"/>
      <c r="B925" s="85"/>
      <c r="C925" s="85"/>
      <c r="D925" s="85"/>
      <c r="E925" s="85"/>
      <c r="F925" s="85"/>
      <c r="G925" s="85"/>
    </row>
    <row r="926" spans="1:7" x14ac:dyDescent="0.35">
      <c r="A926" s="85"/>
      <c r="B926" s="85"/>
      <c r="C926" s="85"/>
      <c r="D926" s="85"/>
      <c r="E926" s="85"/>
      <c r="F926" s="85"/>
      <c r="G926" s="85"/>
    </row>
    <row r="927" spans="1:7" x14ac:dyDescent="0.35">
      <c r="A927" s="85"/>
      <c r="B927" s="85"/>
      <c r="C927" s="85"/>
      <c r="D927" s="85"/>
      <c r="E927" s="85"/>
      <c r="F927" s="85"/>
      <c r="G927" s="85"/>
    </row>
    <row r="928" spans="1:7" x14ac:dyDescent="0.35">
      <c r="A928" s="85"/>
      <c r="B928" s="85"/>
      <c r="C928" s="85"/>
      <c r="D928" s="85"/>
      <c r="E928" s="85"/>
      <c r="F928" s="85"/>
      <c r="G928" s="85"/>
    </row>
    <row r="929" spans="1:7" x14ac:dyDescent="0.35">
      <c r="A929" s="85"/>
      <c r="B929" s="85"/>
      <c r="C929" s="85"/>
      <c r="D929" s="85"/>
      <c r="E929" s="85"/>
      <c r="F929" s="85"/>
      <c r="G929" s="85"/>
    </row>
    <row r="930" spans="1:7" x14ac:dyDescent="0.35">
      <c r="A930" s="85"/>
      <c r="B930" s="85"/>
      <c r="C930" s="85"/>
      <c r="D930" s="85"/>
      <c r="E930" s="85"/>
      <c r="F930" s="85"/>
      <c r="G930" s="85"/>
    </row>
    <row r="931" spans="1:7" x14ac:dyDescent="0.35">
      <c r="A931" s="85"/>
      <c r="B931" s="85"/>
      <c r="C931" s="85"/>
      <c r="D931" s="85"/>
      <c r="E931" s="85"/>
      <c r="F931" s="85"/>
      <c r="G931" s="85"/>
    </row>
    <row r="932" spans="1:7" x14ac:dyDescent="0.35">
      <c r="A932" s="85"/>
      <c r="B932" s="85"/>
      <c r="C932" s="85"/>
      <c r="D932" s="85"/>
      <c r="E932" s="85"/>
      <c r="F932" s="85"/>
      <c r="G932" s="85"/>
    </row>
    <row r="933" spans="1:7" x14ac:dyDescent="0.35">
      <c r="A933" s="85"/>
      <c r="B933" s="85"/>
      <c r="C933" s="85"/>
      <c r="D933" s="85"/>
      <c r="E933" s="85"/>
      <c r="F933" s="85"/>
      <c r="G933" s="85"/>
    </row>
    <row r="934" spans="1:7" x14ac:dyDescent="0.35">
      <c r="A934" s="85"/>
      <c r="B934" s="85"/>
      <c r="C934" s="85"/>
      <c r="D934" s="85"/>
      <c r="E934" s="85"/>
      <c r="F934" s="85"/>
      <c r="G934" s="85"/>
    </row>
    <row r="935" spans="1:7" x14ac:dyDescent="0.35">
      <c r="A935" s="85"/>
      <c r="B935" s="85"/>
      <c r="C935" s="85"/>
      <c r="D935" s="85"/>
      <c r="E935" s="85"/>
      <c r="F935" s="85"/>
      <c r="G935" s="85"/>
    </row>
    <row r="936" spans="1:7" x14ac:dyDescent="0.35">
      <c r="A936" s="85"/>
      <c r="B936" s="85"/>
      <c r="C936" s="85"/>
      <c r="D936" s="85"/>
      <c r="E936" s="85"/>
      <c r="F936" s="85"/>
      <c r="G936" s="85"/>
    </row>
    <row r="937" spans="1:7" x14ac:dyDescent="0.35">
      <c r="A937" s="85"/>
      <c r="B937" s="85"/>
      <c r="C937" s="85"/>
      <c r="D937" s="85"/>
      <c r="E937" s="85"/>
      <c r="F937" s="85"/>
      <c r="G937" s="85"/>
    </row>
    <row r="938" spans="1:7" x14ac:dyDescent="0.35">
      <c r="A938" s="85"/>
      <c r="B938" s="85"/>
      <c r="C938" s="85"/>
      <c r="D938" s="85"/>
      <c r="E938" s="85"/>
      <c r="F938" s="85"/>
      <c r="G938" s="85"/>
    </row>
    <row r="939" spans="1:7" x14ac:dyDescent="0.35">
      <c r="A939" s="85"/>
      <c r="B939" s="85"/>
      <c r="C939" s="85"/>
      <c r="D939" s="85"/>
      <c r="E939" s="85"/>
      <c r="F939" s="85"/>
      <c r="G939" s="85"/>
    </row>
    <row r="940" spans="1:7" x14ac:dyDescent="0.35">
      <c r="A940" s="85"/>
      <c r="B940" s="85"/>
      <c r="C940" s="85"/>
      <c r="D940" s="85"/>
      <c r="E940" s="85"/>
      <c r="F940" s="85"/>
      <c r="G940" s="85"/>
    </row>
    <row r="941" spans="1:7" x14ac:dyDescent="0.35">
      <c r="A941" s="85"/>
      <c r="B941" s="85"/>
      <c r="C941" s="85"/>
      <c r="D941" s="85"/>
      <c r="E941" s="85"/>
      <c r="F941" s="85"/>
      <c r="G941" s="85"/>
    </row>
    <row r="942" spans="1:7" x14ac:dyDescent="0.35">
      <c r="A942" s="85"/>
      <c r="B942" s="85"/>
      <c r="C942" s="85"/>
      <c r="D942" s="85"/>
      <c r="E942" s="85"/>
      <c r="F942" s="85"/>
      <c r="G942" s="85"/>
    </row>
    <row r="943" spans="1:7" x14ac:dyDescent="0.35">
      <c r="A943" s="85"/>
      <c r="B943" s="85"/>
      <c r="C943" s="85"/>
      <c r="D943" s="85"/>
      <c r="E943" s="85"/>
      <c r="F943" s="85"/>
      <c r="G943" s="85"/>
    </row>
    <row r="944" spans="1:7" x14ac:dyDescent="0.35">
      <c r="A944" s="85"/>
      <c r="B944" s="85"/>
      <c r="C944" s="85"/>
      <c r="D944" s="85"/>
      <c r="E944" s="85"/>
      <c r="F944" s="85"/>
      <c r="G944" s="85"/>
    </row>
    <row r="945" spans="1:7" x14ac:dyDescent="0.35">
      <c r="A945" s="85"/>
      <c r="B945" s="85"/>
      <c r="C945" s="85"/>
      <c r="D945" s="85"/>
      <c r="E945" s="85"/>
      <c r="F945" s="85"/>
      <c r="G945" s="85"/>
    </row>
    <row r="946" spans="1:7" x14ac:dyDescent="0.35">
      <c r="A946" s="85"/>
      <c r="B946" s="85"/>
      <c r="C946" s="85"/>
      <c r="D946" s="85"/>
      <c r="E946" s="85"/>
      <c r="F946" s="85"/>
      <c r="G946" s="85"/>
    </row>
    <row r="947" spans="1:7" x14ac:dyDescent="0.35">
      <c r="A947" s="85"/>
      <c r="B947" s="85"/>
      <c r="C947" s="85"/>
      <c r="D947" s="85"/>
      <c r="E947" s="85"/>
      <c r="F947" s="85"/>
      <c r="G947" s="85"/>
    </row>
    <row r="948" spans="1:7" x14ac:dyDescent="0.35">
      <c r="A948" s="85"/>
      <c r="B948" s="85"/>
      <c r="C948" s="85"/>
      <c r="D948" s="85"/>
      <c r="E948" s="85"/>
      <c r="F948" s="85"/>
      <c r="G948" s="85"/>
    </row>
    <row r="949" spans="1:7" x14ac:dyDescent="0.35">
      <c r="A949" s="85"/>
      <c r="B949" s="85"/>
      <c r="C949" s="85"/>
      <c r="D949" s="85"/>
      <c r="E949" s="85"/>
      <c r="F949" s="85"/>
      <c r="G949" s="85"/>
    </row>
    <row r="950" spans="1:7" x14ac:dyDescent="0.35">
      <c r="A950" s="85"/>
      <c r="B950" s="85"/>
      <c r="C950" s="85"/>
      <c r="D950" s="85"/>
      <c r="E950" s="85"/>
      <c r="F950" s="85"/>
      <c r="G950" s="85"/>
    </row>
    <row r="951" spans="1:7" x14ac:dyDescent="0.35">
      <c r="A951" s="85"/>
      <c r="B951" s="85"/>
      <c r="C951" s="85"/>
      <c r="D951" s="85"/>
      <c r="E951" s="85"/>
      <c r="F951" s="85"/>
      <c r="G951" s="85"/>
    </row>
    <row r="952" spans="1:7" x14ac:dyDescent="0.35">
      <c r="A952" s="85"/>
      <c r="B952" s="85"/>
      <c r="C952" s="85"/>
      <c r="D952" s="85"/>
      <c r="E952" s="85"/>
      <c r="F952" s="85"/>
      <c r="G952" s="85"/>
    </row>
    <row r="953" spans="1:7" x14ac:dyDescent="0.35">
      <c r="A953" s="85"/>
      <c r="B953" s="85"/>
      <c r="C953" s="85"/>
      <c r="D953" s="85"/>
      <c r="E953" s="85"/>
      <c r="F953" s="85"/>
      <c r="G953" s="85"/>
    </row>
    <row r="954" spans="1:7" x14ac:dyDescent="0.35">
      <c r="A954" s="85"/>
      <c r="B954" s="85"/>
      <c r="C954" s="85"/>
      <c r="D954" s="85"/>
      <c r="E954" s="85"/>
      <c r="F954" s="85"/>
      <c r="G954" s="85"/>
    </row>
    <row r="955" spans="1:7" x14ac:dyDescent="0.35">
      <c r="A955" s="85"/>
      <c r="B955" s="85"/>
      <c r="C955" s="85"/>
      <c r="D955" s="85"/>
      <c r="E955" s="85"/>
      <c r="F955" s="85"/>
      <c r="G955" s="85"/>
    </row>
    <row r="956" spans="1:7" x14ac:dyDescent="0.35">
      <c r="A956" s="85"/>
      <c r="B956" s="85"/>
      <c r="C956" s="85"/>
      <c r="D956" s="85"/>
      <c r="E956" s="85"/>
      <c r="F956" s="85"/>
      <c r="G956" s="85"/>
    </row>
    <row r="957" spans="1:7" x14ac:dyDescent="0.35">
      <c r="A957" s="85"/>
      <c r="B957" s="85"/>
      <c r="C957" s="85"/>
      <c r="D957" s="85"/>
      <c r="E957" s="85"/>
      <c r="F957" s="85"/>
      <c r="G957" s="85"/>
    </row>
    <row r="958" spans="1:7" x14ac:dyDescent="0.35">
      <c r="A958" s="85"/>
      <c r="B958" s="85"/>
      <c r="C958" s="85"/>
      <c r="D958" s="85"/>
      <c r="E958" s="85"/>
      <c r="F958" s="85"/>
      <c r="G958" s="85"/>
    </row>
    <row r="959" spans="1:7" x14ac:dyDescent="0.35">
      <c r="A959" s="85"/>
      <c r="B959" s="85"/>
      <c r="C959" s="85"/>
      <c r="D959" s="85"/>
      <c r="E959" s="85"/>
      <c r="F959" s="85"/>
      <c r="G959" s="85"/>
    </row>
    <row r="960" spans="1:7" x14ac:dyDescent="0.35">
      <c r="A960" s="85"/>
      <c r="B960" s="85"/>
      <c r="C960" s="85"/>
      <c r="D960" s="85"/>
      <c r="E960" s="85"/>
      <c r="F960" s="85"/>
      <c r="G960" s="85"/>
    </row>
    <row r="961" spans="1:7" x14ac:dyDescent="0.35">
      <c r="A961" s="85"/>
      <c r="B961" s="85"/>
      <c r="C961" s="85"/>
      <c r="D961" s="85"/>
      <c r="E961" s="85"/>
      <c r="F961" s="85"/>
      <c r="G961" s="85"/>
    </row>
    <row r="962" spans="1:7" x14ac:dyDescent="0.35">
      <c r="A962" s="85"/>
      <c r="B962" s="85"/>
      <c r="C962" s="85"/>
      <c r="D962" s="85"/>
      <c r="E962" s="85"/>
      <c r="F962" s="85"/>
      <c r="G962" s="85"/>
    </row>
    <row r="963" spans="1:7" x14ac:dyDescent="0.35">
      <c r="A963" s="85"/>
      <c r="B963" s="85"/>
      <c r="C963" s="85"/>
      <c r="D963" s="85"/>
      <c r="E963" s="85"/>
      <c r="F963" s="85"/>
      <c r="G963" s="85"/>
    </row>
    <row r="964" spans="1:7" x14ac:dyDescent="0.35">
      <c r="A964" s="85"/>
      <c r="B964" s="85"/>
      <c r="C964" s="85"/>
      <c r="D964" s="85"/>
      <c r="E964" s="85"/>
      <c r="F964" s="85"/>
      <c r="G964" s="85"/>
    </row>
    <row r="965" spans="1:7" x14ac:dyDescent="0.35">
      <c r="A965" s="85"/>
      <c r="B965" s="85"/>
      <c r="C965" s="85"/>
      <c r="D965" s="85"/>
      <c r="E965" s="85"/>
      <c r="F965" s="85"/>
      <c r="G965" s="85"/>
    </row>
    <row r="966" spans="1:7" x14ac:dyDescent="0.35">
      <c r="A966" s="85"/>
      <c r="B966" s="85"/>
      <c r="C966" s="85"/>
      <c r="D966" s="85"/>
      <c r="E966" s="85"/>
      <c r="F966" s="85"/>
      <c r="G966" s="85"/>
    </row>
    <row r="967" spans="1:7" x14ac:dyDescent="0.35">
      <c r="A967" s="85"/>
      <c r="B967" s="85"/>
      <c r="C967" s="85"/>
      <c r="D967" s="85"/>
      <c r="E967" s="85"/>
      <c r="F967" s="85"/>
      <c r="G967" s="85"/>
    </row>
    <row r="968" spans="1:7" x14ac:dyDescent="0.35">
      <c r="A968" s="85"/>
      <c r="B968" s="85"/>
      <c r="C968" s="85"/>
      <c r="D968" s="85"/>
      <c r="E968" s="85"/>
      <c r="F968" s="85"/>
      <c r="G968" s="85"/>
    </row>
    <row r="969" spans="1:7" x14ac:dyDescent="0.35">
      <c r="A969" s="85"/>
      <c r="B969" s="85"/>
      <c r="C969" s="85"/>
      <c r="D969" s="85"/>
      <c r="E969" s="85"/>
      <c r="F969" s="85"/>
      <c r="G969" s="85"/>
    </row>
    <row r="970" spans="1:7" x14ac:dyDescent="0.35">
      <c r="A970" s="85"/>
      <c r="B970" s="85"/>
      <c r="C970" s="85"/>
      <c r="D970" s="85"/>
      <c r="E970" s="85"/>
      <c r="F970" s="85"/>
      <c r="G970" s="85"/>
    </row>
    <row r="971" spans="1:7" x14ac:dyDescent="0.35">
      <c r="A971" s="85"/>
      <c r="B971" s="85"/>
      <c r="C971" s="85"/>
      <c r="D971" s="85"/>
      <c r="E971" s="85"/>
      <c r="F971" s="85"/>
      <c r="G971" s="85"/>
    </row>
    <row r="972" spans="1:7" x14ac:dyDescent="0.35">
      <c r="A972" s="85"/>
      <c r="B972" s="85"/>
      <c r="C972" s="85"/>
      <c r="D972" s="85"/>
      <c r="E972" s="85"/>
      <c r="F972" s="85"/>
      <c r="G972" s="85"/>
    </row>
    <row r="973" spans="1:7" x14ac:dyDescent="0.35">
      <c r="A973" s="85"/>
      <c r="B973" s="85"/>
      <c r="C973" s="85"/>
      <c r="D973" s="85"/>
      <c r="E973" s="85"/>
      <c r="F973" s="85"/>
      <c r="G973" s="85"/>
    </row>
    <row r="974" spans="1:7" x14ac:dyDescent="0.35">
      <c r="A974" s="85"/>
      <c r="B974" s="85"/>
      <c r="C974" s="85"/>
      <c r="D974" s="85"/>
      <c r="E974" s="85"/>
      <c r="F974" s="85"/>
      <c r="G974" s="85"/>
    </row>
    <row r="975" spans="1:7" x14ac:dyDescent="0.35">
      <c r="A975" s="85"/>
      <c r="B975" s="85"/>
      <c r="C975" s="85"/>
      <c r="D975" s="85"/>
      <c r="E975" s="85"/>
      <c r="F975" s="85"/>
      <c r="G975" s="85"/>
    </row>
    <row r="976" spans="1:7" x14ac:dyDescent="0.35">
      <c r="A976" s="85"/>
      <c r="B976" s="85"/>
      <c r="C976" s="85"/>
      <c r="D976" s="85"/>
      <c r="E976" s="85"/>
      <c r="F976" s="85"/>
      <c r="G976" s="85"/>
    </row>
    <row r="977" spans="1:7" x14ac:dyDescent="0.35">
      <c r="A977" s="85"/>
      <c r="B977" s="85"/>
      <c r="C977" s="85"/>
      <c r="D977" s="85"/>
      <c r="E977" s="85"/>
      <c r="F977" s="85"/>
      <c r="G977" s="85"/>
    </row>
    <row r="978" spans="1:7" x14ac:dyDescent="0.35">
      <c r="A978" s="85"/>
      <c r="B978" s="85"/>
      <c r="C978" s="85"/>
      <c r="D978" s="85"/>
      <c r="E978" s="85"/>
      <c r="F978" s="85"/>
      <c r="G978" s="85"/>
    </row>
    <row r="979" spans="1:7" x14ac:dyDescent="0.35">
      <c r="A979" s="85"/>
      <c r="B979" s="85"/>
      <c r="C979" s="85"/>
      <c r="D979" s="85"/>
      <c r="E979" s="85"/>
      <c r="F979" s="85"/>
      <c r="G979" s="85"/>
    </row>
    <row r="980" spans="1:7" x14ac:dyDescent="0.35">
      <c r="A980" s="85"/>
      <c r="B980" s="85"/>
      <c r="C980" s="85"/>
      <c r="D980" s="85"/>
      <c r="E980" s="85"/>
      <c r="F980" s="85"/>
      <c r="G980" s="85"/>
    </row>
    <row r="981" spans="1:7" x14ac:dyDescent="0.35">
      <c r="A981" s="85"/>
      <c r="B981" s="85"/>
      <c r="C981" s="85"/>
      <c r="D981" s="85"/>
      <c r="E981" s="85"/>
      <c r="F981" s="85"/>
      <c r="G981" s="85"/>
    </row>
    <row r="982" spans="1:7" x14ac:dyDescent="0.35">
      <c r="A982" s="85"/>
      <c r="B982" s="85"/>
      <c r="C982" s="85"/>
      <c r="D982" s="85"/>
      <c r="E982" s="85"/>
      <c r="F982" s="85"/>
      <c r="G982" s="85"/>
    </row>
    <row r="983" spans="1:7" x14ac:dyDescent="0.35">
      <c r="A983" s="85"/>
      <c r="B983" s="85"/>
      <c r="C983" s="85"/>
      <c r="D983" s="85"/>
      <c r="E983" s="85"/>
      <c r="F983" s="85"/>
      <c r="G983" s="85"/>
    </row>
    <row r="984" spans="1:7" x14ac:dyDescent="0.35">
      <c r="A984" s="85"/>
      <c r="B984" s="85"/>
      <c r="C984" s="85"/>
      <c r="D984" s="85"/>
      <c r="E984" s="85"/>
      <c r="F984" s="85"/>
      <c r="G984" s="85"/>
    </row>
    <row r="985" spans="1:7" x14ac:dyDescent="0.35">
      <c r="A985" s="85"/>
      <c r="B985" s="85"/>
      <c r="C985" s="85"/>
      <c r="D985" s="85"/>
      <c r="E985" s="85"/>
      <c r="F985" s="85"/>
      <c r="G985" s="85"/>
    </row>
    <row r="986" spans="1:7" x14ac:dyDescent="0.35">
      <c r="A986" s="85"/>
      <c r="B986" s="85"/>
      <c r="C986" s="85"/>
      <c r="D986" s="85"/>
      <c r="E986" s="85"/>
      <c r="F986" s="85"/>
      <c r="G986" s="85"/>
    </row>
    <row r="987" spans="1:7" x14ac:dyDescent="0.35">
      <c r="A987" s="85"/>
      <c r="B987" s="85"/>
      <c r="C987" s="85"/>
      <c r="D987" s="85"/>
      <c r="E987" s="85"/>
      <c r="F987" s="85"/>
      <c r="G987" s="85"/>
    </row>
    <row r="988" spans="1:7" x14ac:dyDescent="0.35">
      <c r="A988" s="85"/>
      <c r="B988" s="85"/>
      <c r="C988" s="85"/>
      <c r="D988" s="85"/>
      <c r="E988" s="85"/>
      <c r="F988" s="85"/>
      <c r="G988" s="85"/>
    </row>
    <row r="989" spans="1:7" x14ac:dyDescent="0.35">
      <c r="A989" s="85"/>
      <c r="B989" s="85"/>
      <c r="C989" s="85"/>
      <c r="D989" s="85"/>
      <c r="E989" s="85"/>
      <c r="F989" s="85"/>
      <c r="G989" s="85"/>
    </row>
    <row r="990" spans="1:7" x14ac:dyDescent="0.35">
      <c r="A990" s="85"/>
      <c r="B990" s="85"/>
      <c r="C990" s="85"/>
      <c r="D990" s="85"/>
      <c r="E990" s="85"/>
      <c r="F990" s="85"/>
      <c r="G990" s="85"/>
    </row>
    <row r="991" spans="1:7" x14ac:dyDescent="0.35">
      <c r="A991" s="85"/>
      <c r="B991" s="85"/>
      <c r="C991" s="85"/>
      <c r="D991" s="85"/>
      <c r="E991" s="85"/>
      <c r="F991" s="85"/>
      <c r="G991" s="85"/>
    </row>
    <row r="992" spans="1:7" x14ac:dyDescent="0.35">
      <c r="A992" s="85"/>
      <c r="B992" s="85"/>
      <c r="C992" s="85"/>
      <c r="D992" s="85"/>
      <c r="E992" s="85"/>
      <c r="F992" s="85"/>
      <c r="G992" s="85"/>
    </row>
    <row r="993" spans="1:7" x14ac:dyDescent="0.35">
      <c r="A993" s="85"/>
      <c r="B993" s="85"/>
      <c r="C993" s="85"/>
      <c r="D993" s="85"/>
      <c r="E993" s="85"/>
      <c r="F993" s="85"/>
      <c r="G993" s="85"/>
    </row>
    <row r="994" spans="1:7" x14ac:dyDescent="0.35">
      <c r="A994" s="85"/>
      <c r="B994" s="85"/>
      <c r="C994" s="85"/>
      <c r="D994" s="85"/>
      <c r="E994" s="85"/>
      <c r="F994" s="85"/>
      <c r="G994" s="85"/>
    </row>
    <row r="995" spans="1:7" x14ac:dyDescent="0.35">
      <c r="A995" s="85"/>
      <c r="B995" s="85"/>
      <c r="C995" s="85"/>
      <c r="D995" s="85"/>
      <c r="E995" s="85"/>
      <c r="F995" s="85"/>
      <c r="G995" s="85"/>
    </row>
    <row r="996" spans="1:7" x14ac:dyDescent="0.35">
      <c r="A996" s="85"/>
      <c r="B996" s="85"/>
      <c r="C996" s="85"/>
      <c r="D996" s="85"/>
      <c r="E996" s="85"/>
      <c r="F996" s="85"/>
      <c r="G996" s="85"/>
    </row>
    <row r="997" spans="1:7" x14ac:dyDescent="0.35">
      <c r="A997" s="85"/>
      <c r="B997" s="85"/>
      <c r="C997" s="85"/>
      <c r="D997" s="85"/>
      <c r="E997" s="85"/>
      <c r="F997" s="85"/>
      <c r="G997" s="85"/>
    </row>
    <row r="998" spans="1:7" x14ac:dyDescent="0.35">
      <c r="A998" s="85"/>
      <c r="B998" s="85"/>
      <c r="C998" s="85"/>
      <c r="D998" s="85"/>
      <c r="E998" s="85"/>
      <c r="F998" s="85"/>
      <c r="G998" s="85"/>
    </row>
    <row r="999" spans="1:7" x14ac:dyDescent="0.35">
      <c r="A999" s="85"/>
      <c r="B999" s="85"/>
      <c r="C999" s="85"/>
      <c r="D999" s="85"/>
      <c r="E999" s="85"/>
      <c r="F999" s="85"/>
      <c r="G999" s="85"/>
    </row>
    <row r="1000" spans="1:7" x14ac:dyDescent="0.35">
      <c r="A1000" s="85"/>
      <c r="B1000" s="85"/>
      <c r="C1000" s="85"/>
      <c r="D1000" s="85"/>
      <c r="E1000" s="85"/>
      <c r="F1000" s="85"/>
      <c r="G1000" s="85"/>
    </row>
    <row r="1001" spans="1:7" x14ac:dyDescent="0.35">
      <c r="A1001" s="85"/>
      <c r="B1001" s="85"/>
      <c r="C1001" s="85"/>
      <c r="D1001" s="85"/>
      <c r="E1001" s="85"/>
      <c r="F1001" s="85"/>
      <c r="G1001" s="85"/>
    </row>
    <row r="1002" spans="1:7" x14ac:dyDescent="0.35">
      <c r="A1002" s="85"/>
      <c r="B1002" s="85"/>
      <c r="C1002" s="85"/>
      <c r="D1002" s="85"/>
      <c r="E1002" s="85"/>
      <c r="F1002" s="85"/>
      <c r="G1002" s="85"/>
    </row>
    <row r="1003" spans="1:7" x14ac:dyDescent="0.35">
      <c r="A1003" s="85"/>
      <c r="B1003" s="85"/>
      <c r="C1003" s="85"/>
      <c r="D1003" s="85"/>
      <c r="E1003" s="85"/>
      <c r="F1003" s="85"/>
      <c r="G1003" s="85"/>
    </row>
    <row r="1004" spans="1:7" x14ac:dyDescent="0.35">
      <c r="A1004" s="85"/>
      <c r="B1004" s="85"/>
      <c r="C1004" s="85"/>
      <c r="D1004" s="85"/>
      <c r="E1004" s="85"/>
      <c r="F1004" s="85"/>
      <c r="G1004" s="85"/>
    </row>
    <row r="1005" spans="1:7" x14ac:dyDescent="0.35">
      <c r="A1005" s="85"/>
      <c r="B1005" s="85"/>
      <c r="C1005" s="85"/>
      <c r="D1005" s="85"/>
      <c r="E1005" s="85"/>
      <c r="F1005" s="85"/>
      <c r="G1005" s="85"/>
    </row>
    <row r="1006" spans="1:7" x14ac:dyDescent="0.35">
      <c r="A1006" s="85"/>
      <c r="B1006" s="85"/>
      <c r="C1006" s="85"/>
      <c r="D1006" s="85"/>
      <c r="E1006" s="85"/>
      <c r="F1006" s="85"/>
      <c r="G1006" s="85"/>
    </row>
    <row r="1007" spans="1:7" x14ac:dyDescent="0.35">
      <c r="A1007" s="85"/>
      <c r="B1007" s="85"/>
      <c r="C1007" s="85"/>
      <c r="D1007" s="85"/>
      <c r="E1007" s="85"/>
      <c r="F1007" s="85"/>
      <c r="G1007" s="85"/>
    </row>
    <row r="1008" spans="1:7" x14ac:dyDescent="0.35">
      <c r="A1008" s="85"/>
      <c r="B1008" s="85"/>
      <c r="C1008" s="85"/>
      <c r="D1008" s="85"/>
      <c r="E1008" s="85"/>
      <c r="F1008" s="85"/>
      <c r="G1008" s="85"/>
    </row>
    <row r="1009" spans="1:7" x14ac:dyDescent="0.35">
      <c r="A1009" s="85"/>
      <c r="B1009" s="85"/>
      <c r="C1009" s="85"/>
      <c r="D1009" s="85"/>
      <c r="E1009" s="85"/>
      <c r="F1009" s="85"/>
      <c r="G1009" s="85"/>
    </row>
    <row r="1010" spans="1:7" x14ac:dyDescent="0.35">
      <c r="A1010" s="85"/>
      <c r="B1010" s="85"/>
      <c r="C1010" s="85"/>
      <c r="D1010" s="85"/>
      <c r="E1010" s="85"/>
      <c r="F1010" s="85"/>
      <c r="G1010" s="85"/>
    </row>
    <row r="1011" spans="1:7" x14ac:dyDescent="0.35">
      <c r="A1011" s="85"/>
      <c r="B1011" s="85"/>
      <c r="C1011" s="85"/>
      <c r="D1011" s="85"/>
      <c r="E1011" s="85"/>
      <c r="F1011" s="85"/>
      <c r="G1011" s="85"/>
    </row>
    <row r="1012" spans="1:7" x14ac:dyDescent="0.35">
      <c r="A1012" s="85"/>
      <c r="B1012" s="85"/>
      <c r="C1012" s="85"/>
      <c r="D1012" s="85"/>
      <c r="E1012" s="85"/>
      <c r="F1012" s="85"/>
      <c r="G1012" s="85"/>
    </row>
    <row r="1013" spans="1:7" x14ac:dyDescent="0.35">
      <c r="A1013" s="85"/>
      <c r="B1013" s="85"/>
      <c r="C1013" s="85"/>
      <c r="D1013" s="85"/>
      <c r="E1013" s="85"/>
      <c r="F1013" s="85"/>
      <c r="G1013" s="85"/>
    </row>
    <row r="1014" spans="1:7" x14ac:dyDescent="0.35">
      <c r="A1014" s="85"/>
      <c r="B1014" s="85"/>
      <c r="C1014" s="85"/>
      <c r="D1014" s="85"/>
      <c r="E1014" s="85"/>
      <c r="F1014" s="85"/>
      <c r="G1014" s="85"/>
    </row>
    <row r="1015" spans="1:7" x14ac:dyDescent="0.35">
      <c r="A1015" s="85"/>
      <c r="B1015" s="85"/>
      <c r="C1015" s="85"/>
      <c r="D1015" s="85"/>
      <c r="E1015" s="85"/>
      <c r="F1015" s="85"/>
      <c r="G1015" s="85"/>
    </row>
    <row r="1016" spans="1:7" x14ac:dyDescent="0.35">
      <c r="A1016" s="85"/>
      <c r="B1016" s="85"/>
      <c r="C1016" s="85"/>
      <c r="D1016" s="85"/>
      <c r="E1016" s="85"/>
      <c r="F1016" s="85"/>
      <c r="G1016" s="85"/>
    </row>
    <row r="1017" spans="1:7" x14ac:dyDescent="0.35">
      <c r="A1017" s="85"/>
      <c r="B1017" s="85"/>
      <c r="C1017" s="85"/>
      <c r="D1017" s="85"/>
      <c r="E1017" s="85"/>
      <c r="F1017" s="85"/>
      <c r="G1017" s="85"/>
    </row>
    <row r="1018" spans="1:7" x14ac:dyDescent="0.35">
      <c r="A1018" s="85"/>
      <c r="B1018" s="85"/>
      <c r="C1018" s="85"/>
      <c r="D1018" s="85"/>
      <c r="E1018" s="85"/>
      <c r="F1018" s="85"/>
      <c r="G1018" s="85"/>
    </row>
    <row r="1019" spans="1:7" x14ac:dyDescent="0.35">
      <c r="A1019" s="85"/>
      <c r="B1019" s="85"/>
      <c r="C1019" s="85"/>
      <c r="D1019" s="85"/>
      <c r="E1019" s="85"/>
      <c r="F1019" s="85"/>
      <c r="G1019" s="85"/>
    </row>
    <row r="1020" spans="1:7" x14ac:dyDescent="0.35">
      <c r="A1020" s="85"/>
      <c r="B1020" s="85"/>
      <c r="C1020" s="85"/>
      <c r="D1020" s="85"/>
      <c r="E1020" s="85"/>
      <c r="F1020" s="85"/>
      <c r="G1020" s="85"/>
    </row>
    <row r="1021" spans="1:7" x14ac:dyDescent="0.35">
      <c r="A1021" s="85"/>
      <c r="B1021" s="85"/>
      <c r="C1021" s="85"/>
      <c r="D1021" s="85"/>
      <c r="E1021" s="85"/>
      <c r="F1021" s="85"/>
      <c r="G1021" s="85"/>
    </row>
    <row r="1022" spans="1:7" x14ac:dyDescent="0.35">
      <c r="A1022" s="85"/>
      <c r="B1022" s="85"/>
      <c r="C1022" s="85"/>
      <c r="D1022" s="85"/>
      <c r="E1022" s="85"/>
      <c r="F1022" s="85"/>
      <c r="G1022" s="85"/>
    </row>
    <row r="1023" spans="1:7" x14ac:dyDescent="0.35">
      <c r="A1023" s="85"/>
      <c r="B1023" s="85"/>
      <c r="C1023" s="85"/>
      <c r="D1023" s="85"/>
      <c r="E1023" s="85"/>
      <c r="F1023" s="85"/>
      <c r="G1023" s="85"/>
    </row>
    <row r="1024" spans="1:7" x14ac:dyDescent="0.35">
      <c r="A1024" s="85"/>
      <c r="B1024" s="85"/>
      <c r="C1024" s="85"/>
      <c r="D1024" s="85"/>
      <c r="E1024" s="85"/>
      <c r="F1024" s="85"/>
      <c r="G1024" s="85"/>
    </row>
    <row r="1025" spans="1:7" x14ac:dyDescent="0.35">
      <c r="A1025" s="85"/>
      <c r="B1025" s="85"/>
      <c r="C1025" s="85"/>
      <c r="D1025" s="85"/>
      <c r="E1025" s="85"/>
      <c r="F1025" s="85"/>
      <c r="G1025" s="85"/>
    </row>
    <row r="1026" spans="1:7" x14ac:dyDescent="0.35">
      <c r="A1026" s="85"/>
      <c r="B1026" s="85"/>
      <c r="C1026" s="85"/>
      <c r="D1026" s="85"/>
      <c r="E1026" s="85"/>
      <c r="F1026" s="85"/>
      <c r="G1026" s="85"/>
    </row>
    <row r="1027" spans="1:7" x14ac:dyDescent="0.35">
      <c r="A1027" s="85"/>
      <c r="B1027" s="85"/>
      <c r="C1027" s="85"/>
      <c r="D1027" s="85"/>
      <c r="E1027" s="85"/>
      <c r="F1027" s="85"/>
      <c r="G1027" s="85"/>
    </row>
    <row r="1028" spans="1:7" x14ac:dyDescent="0.35">
      <c r="A1028" s="85"/>
      <c r="B1028" s="85"/>
      <c r="C1028" s="85"/>
      <c r="D1028" s="85"/>
      <c r="E1028" s="85"/>
      <c r="F1028" s="85"/>
      <c r="G1028" s="85"/>
    </row>
    <row r="1029" spans="1:7" x14ac:dyDescent="0.35">
      <c r="A1029" s="85"/>
      <c r="B1029" s="85"/>
      <c r="C1029" s="85"/>
      <c r="D1029" s="85"/>
      <c r="E1029" s="85"/>
      <c r="F1029" s="85"/>
      <c r="G1029" s="85"/>
    </row>
    <row r="1030" spans="1:7" x14ac:dyDescent="0.35">
      <c r="A1030" s="85"/>
      <c r="B1030" s="85"/>
      <c r="C1030" s="85"/>
      <c r="D1030" s="85"/>
      <c r="E1030" s="85"/>
      <c r="F1030" s="85"/>
      <c r="G1030" s="85"/>
    </row>
    <row r="1031" spans="1:7" x14ac:dyDescent="0.35">
      <c r="A1031" s="85"/>
      <c r="B1031" s="85"/>
      <c r="C1031" s="85"/>
      <c r="D1031" s="85"/>
      <c r="E1031" s="85"/>
      <c r="F1031" s="85"/>
      <c r="G1031" s="85"/>
    </row>
    <row r="1032" spans="1:7" x14ac:dyDescent="0.35">
      <c r="A1032" s="85"/>
      <c r="B1032" s="85"/>
      <c r="C1032" s="85"/>
      <c r="D1032" s="85"/>
      <c r="E1032" s="85"/>
      <c r="F1032" s="85"/>
      <c r="G1032" s="85"/>
    </row>
    <row r="1033" spans="1:7" x14ac:dyDescent="0.35">
      <c r="A1033" s="85"/>
      <c r="B1033" s="85"/>
      <c r="C1033" s="85"/>
      <c r="D1033" s="85"/>
      <c r="E1033" s="85"/>
      <c r="F1033" s="85"/>
      <c r="G1033" s="85"/>
    </row>
    <row r="1034" spans="1:7" x14ac:dyDescent="0.35">
      <c r="A1034" s="85"/>
      <c r="B1034" s="85"/>
      <c r="C1034" s="85"/>
      <c r="D1034" s="85"/>
      <c r="E1034" s="85"/>
      <c r="F1034" s="85"/>
      <c r="G1034" s="85"/>
    </row>
    <row r="1035" spans="1:7" x14ac:dyDescent="0.35">
      <c r="A1035" s="85"/>
      <c r="B1035" s="85"/>
      <c r="C1035" s="85"/>
      <c r="D1035" s="85"/>
      <c r="E1035" s="85"/>
      <c r="F1035" s="85"/>
      <c r="G1035" s="85"/>
    </row>
    <row r="1036" spans="1:7" x14ac:dyDescent="0.35">
      <c r="A1036" s="85"/>
      <c r="B1036" s="85"/>
      <c r="C1036" s="85"/>
      <c r="D1036" s="85"/>
      <c r="E1036" s="85"/>
      <c r="F1036" s="85"/>
      <c r="G1036" s="85"/>
    </row>
    <row r="1037" spans="1:7" x14ac:dyDescent="0.35">
      <c r="A1037" s="85"/>
      <c r="B1037" s="85"/>
      <c r="C1037" s="85"/>
      <c r="D1037" s="85"/>
      <c r="E1037" s="85"/>
      <c r="F1037" s="85"/>
      <c r="G1037" s="85"/>
    </row>
    <row r="1038" spans="1:7" x14ac:dyDescent="0.35">
      <c r="A1038" s="85"/>
      <c r="B1038" s="85"/>
      <c r="C1038" s="85"/>
      <c r="D1038" s="85"/>
      <c r="E1038" s="85"/>
      <c r="F1038" s="85"/>
      <c r="G1038" s="85"/>
    </row>
    <row r="1039" spans="1:7" x14ac:dyDescent="0.35">
      <c r="A1039" s="85"/>
      <c r="B1039" s="85"/>
      <c r="C1039" s="85"/>
      <c r="D1039" s="85"/>
      <c r="E1039" s="85"/>
      <c r="F1039" s="85"/>
      <c r="G1039" s="85"/>
    </row>
    <row r="1040" spans="1:7" x14ac:dyDescent="0.35">
      <c r="A1040" s="85"/>
      <c r="B1040" s="85"/>
      <c r="C1040" s="85"/>
      <c r="D1040" s="85"/>
      <c r="E1040" s="85"/>
      <c r="F1040" s="85"/>
      <c r="G1040" s="85"/>
    </row>
    <row r="1041" spans="1:7" x14ac:dyDescent="0.35">
      <c r="A1041" s="85"/>
      <c r="B1041" s="85"/>
      <c r="C1041" s="85"/>
      <c r="D1041" s="85"/>
      <c r="E1041" s="85"/>
      <c r="F1041" s="85"/>
      <c r="G1041" s="85"/>
    </row>
    <row r="1042" spans="1:7" x14ac:dyDescent="0.35">
      <c r="A1042" s="85"/>
      <c r="B1042" s="85"/>
      <c r="C1042" s="85"/>
      <c r="D1042" s="85"/>
      <c r="E1042" s="85"/>
      <c r="F1042" s="85"/>
      <c r="G1042" s="85"/>
    </row>
    <row r="1043" spans="1:7" x14ac:dyDescent="0.35">
      <c r="A1043" s="85"/>
      <c r="B1043" s="85"/>
      <c r="C1043" s="85"/>
      <c r="D1043" s="85"/>
      <c r="E1043" s="85"/>
      <c r="F1043" s="85"/>
      <c r="G1043" s="85"/>
    </row>
    <row r="1044" spans="1:7" x14ac:dyDescent="0.35">
      <c r="A1044" s="85"/>
      <c r="B1044" s="85"/>
      <c r="C1044" s="85"/>
      <c r="D1044" s="85"/>
      <c r="E1044" s="85"/>
      <c r="F1044" s="85"/>
      <c r="G1044" s="85"/>
    </row>
    <row r="1045" spans="1:7" x14ac:dyDescent="0.35">
      <c r="A1045" s="85"/>
      <c r="B1045" s="85"/>
      <c r="C1045" s="85"/>
      <c r="D1045" s="85"/>
      <c r="E1045" s="85"/>
      <c r="F1045" s="85"/>
      <c r="G1045" s="85"/>
    </row>
    <row r="1046" spans="1:7" x14ac:dyDescent="0.35">
      <c r="A1046" s="85"/>
      <c r="B1046" s="85"/>
      <c r="C1046" s="85"/>
      <c r="D1046" s="85"/>
      <c r="E1046" s="85"/>
      <c r="F1046" s="85"/>
      <c r="G1046" s="85"/>
    </row>
    <row r="1047" spans="1:7" x14ac:dyDescent="0.35">
      <c r="A1047" s="85"/>
      <c r="B1047" s="85"/>
      <c r="C1047" s="85"/>
      <c r="D1047" s="85"/>
      <c r="E1047" s="85"/>
      <c r="F1047" s="85"/>
      <c r="G1047" s="85"/>
    </row>
    <row r="1048" spans="1:7" x14ac:dyDescent="0.35">
      <c r="A1048" s="85"/>
      <c r="B1048" s="85"/>
      <c r="C1048" s="85"/>
      <c r="D1048" s="85"/>
      <c r="E1048" s="85"/>
      <c r="F1048" s="85"/>
      <c r="G1048" s="85"/>
    </row>
    <row r="1049" spans="1:7" x14ac:dyDescent="0.35">
      <c r="A1049" s="85"/>
      <c r="B1049" s="85"/>
      <c r="C1049" s="85"/>
      <c r="D1049" s="85"/>
      <c r="E1049" s="85"/>
      <c r="F1049" s="85"/>
      <c r="G1049" s="85"/>
    </row>
    <row r="1050" spans="1:7" x14ac:dyDescent="0.35">
      <c r="A1050" s="85"/>
      <c r="B1050" s="85"/>
      <c r="C1050" s="85"/>
      <c r="D1050" s="85"/>
      <c r="E1050" s="85"/>
      <c r="F1050" s="85"/>
      <c r="G1050" s="85"/>
    </row>
    <row r="1051" spans="1:7" x14ac:dyDescent="0.35">
      <c r="A1051" s="85"/>
      <c r="B1051" s="85"/>
      <c r="C1051" s="85"/>
      <c r="D1051" s="85"/>
      <c r="E1051" s="85"/>
      <c r="F1051" s="85"/>
      <c r="G1051" s="85"/>
    </row>
    <row r="1052" spans="1:7" x14ac:dyDescent="0.35">
      <c r="A1052" s="85"/>
      <c r="B1052" s="85"/>
      <c r="C1052" s="85"/>
      <c r="D1052" s="85"/>
      <c r="E1052" s="85"/>
      <c r="F1052" s="85"/>
      <c r="G1052" s="85"/>
    </row>
    <row r="1053" spans="1:7" x14ac:dyDescent="0.35">
      <c r="A1053" s="85"/>
      <c r="B1053" s="85"/>
      <c r="C1053" s="85"/>
      <c r="D1053" s="85"/>
      <c r="E1053" s="85"/>
      <c r="F1053" s="85"/>
      <c r="G1053" s="85"/>
    </row>
    <row r="1054" spans="1:7" x14ac:dyDescent="0.35">
      <c r="A1054" s="85"/>
      <c r="B1054" s="85"/>
      <c r="C1054" s="85"/>
      <c r="D1054" s="85"/>
      <c r="E1054" s="85"/>
      <c r="F1054" s="85"/>
      <c r="G1054" s="85"/>
    </row>
    <row r="1055" spans="1:7" x14ac:dyDescent="0.35">
      <c r="A1055" s="85"/>
      <c r="B1055" s="85"/>
      <c r="C1055" s="85"/>
      <c r="D1055" s="85"/>
      <c r="E1055" s="85"/>
      <c r="F1055" s="85"/>
      <c r="G1055" s="85"/>
    </row>
    <row r="1056" spans="1:7" x14ac:dyDescent="0.35">
      <c r="A1056" s="85"/>
      <c r="B1056" s="85"/>
      <c r="C1056" s="85"/>
      <c r="D1056" s="85"/>
      <c r="E1056" s="85"/>
      <c r="F1056" s="85"/>
      <c r="G1056" s="85"/>
    </row>
    <row r="1057" spans="1:7" x14ac:dyDescent="0.35">
      <c r="A1057" s="85"/>
      <c r="B1057" s="85"/>
      <c r="C1057" s="85"/>
      <c r="D1057" s="85"/>
      <c r="E1057" s="85"/>
      <c r="F1057" s="85"/>
      <c r="G1057" s="85"/>
    </row>
    <row r="1058" spans="1:7" x14ac:dyDescent="0.35">
      <c r="A1058" s="85"/>
      <c r="B1058" s="85"/>
      <c r="C1058" s="85"/>
      <c r="D1058" s="85"/>
      <c r="E1058" s="85"/>
      <c r="F1058" s="85"/>
      <c r="G1058" s="85"/>
    </row>
    <row r="1059" spans="1:7" x14ac:dyDescent="0.35">
      <c r="A1059" s="85"/>
      <c r="B1059" s="85"/>
      <c r="C1059" s="85"/>
      <c r="D1059" s="85"/>
      <c r="E1059" s="85"/>
      <c r="F1059" s="85"/>
      <c r="G1059" s="85"/>
    </row>
    <row r="1060" spans="1:7" x14ac:dyDescent="0.35">
      <c r="A1060" s="85"/>
      <c r="B1060" s="85"/>
      <c r="C1060" s="85"/>
      <c r="D1060" s="85"/>
      <c r="E1060" s="85"/>
      <c r="F1060" s="85"/>
      <c r="G1060" s="85"/>
    </row>
    <row r="1061" spans="1:7" x14ac:dyDescent="0.35">
      <c r="A1061" s="85"/>
      <c r="B1061" s="85"/>
      <c r="C1061" s="85"/>
      <c r="D1061" s="85"/>
      <c r="E1061" s="85"/>
      <c r="F1061" s="85"/>
      <c r="G1061" s="85"/>
    </row>
    <row r="1062" spans="1:7" x14ac:dyDescent="0.35">
      <c r="A1062" s="85"/>
      <c r="B1062" s="85"/>
      <c r="C1062" s="85"/>
      <c r="D1062" s="85"/>
      <c r="E1062" s="85"/>
      <c r="F1062" s="85"/>
      <c r="G1062" s="85"/>
    </row>
    <row r="1063" spans="1:7" x14ac:dyDescent="0.35">
      <c r="A1063" s="85"/>
      <c r="B1063" s="85"/>
      <c r="C1063" s="85"/>
      <c r="D1063" s="85"/>
      <c r="E1063" s="85"/>
      <c r="F1063" s="85"/>
      <c r="G1063" s="85"/>
    </row>
    <row r="1064" spans="1:7" x14ac:dyDescent="0.35">
      <c r="A1064" s="85"/>
      <c r="B1064" s="85"/>
      <c r="C1064" s="85"/>
      <c r="D1064" s="85"/>
      <c r="E1064" s="85"/>
      <c r="F1064" s="85"/>
      <c r="G1064" s="85"/>
    </row>
    <row r="1065" spans="1:7" x14ac:dyDescent="0.35">
      <c r="A1065" s="85"/>
      <c r="B1065" s="85"/>
      <c r="C1065" s="85"/>
      <c r="D1065" s="85"/>
      <c r="E1065" s="85"/>
      <c r="F1065" s="85"/>
      <c r="G1065" s="85"/>
    </row>
    <row r="1066" spans="1:7" x14ac:dyDescent="0.35">
      <c r="A1066" s="85"/>
      <c r="B1066" s="85"/>
      <c r="C1066" s="85"/>
      <c r="D1066" s="85"/>
      <c r="E1066" s="85"/>
      <c r="F1066" s="85"/>
      <c r="G1066" s="85"/>
    </row>
    <row r="1067" spans="1:7" x14ac:dyDescent="0.35">
      <c r="A1067" s="85"/>
      <c r="B1067" s="85"/>
      <c r="C1067" s="85"/>
      <c r="D1067" s="85"/>
      <c r="E1067" s="85"/>
      <c r="F1067" s="85"/>
      <c r="G1067" s="85"/>
    </row>
    <row r="1068" spans="1:7" x14ac:dyDescent="0.35">
      <c r="A1068" s="85"/>
      <c r="B1068" s="85"/>
      <c r="C1068" s="85"/>
      <c r="D1068" s="85"/>
      <c r="E1068" s="85"/>
      <c r="F1068" s="85"/>
      <c r="G1068" s="85"/>
    </row>
    <row r="1069" spans="1:7" x14ac:dyDescent="0.35">
      <c r="A1069" s="85"/>
      <c r="B1069" s="85"/>
      <c r="C1069" s="85"/>
      <c r="D1069" s="85"/>
      <c r="E1069" s="85"/>
      <c r="F1069" s="85"/>
      <c r="G1069" s="85"/>
    </row>
    <row r="1070" spans="1:7" x14ac:dyDescent="0.35">
      <c r="A1070" s="85"/>
      <c r="B1070" s="85"/>
      <c r="C1070" s="85"/>
      <c r="D1070" s="85"/>
      <c r="E1070" s="85"/>
      <c r="F1070" s="85"/>
      <c r="G1070" s="85"/>
    </row>
    <row r="1071" spans="1:7" x14ac:dyDescent="0.35">
      <c r="A1071" s="85"/>
      <c r="B1071" s="85"/>
      <c r="C1071" s="85"/>
      <c r="D1071" s="85"/>
      <c r="E1071" s="85"/>
      <c r="F1071" s="85"/>
      <c r="G1071" s="85"/>
    </row>
    <row r="1072" spans="1:7" x14ac:dyDescent="0.35">
      <c r="A1072" s="85"/>
      <c r="B1072" s="85"/>
      <c r="C1072" s="85"/>
      <c r="D1072" s="85"/>
      <c r="E1072" s="85"/>
      <c r="F1072" s="85"/>
      <c r="G1072" s="85"/>
    </row>
    <row r="1073" spans="1:7" x14ac:dyDescent="0.35">
      <c r="A1073" s="85"/>
      <c r="B1073" s="85"/>
      <c r="C1073" s="85"/>
      <c r="D1073" s="85"/>
      <c r="E1073" s="85"/>
      <c r="F1073" s="85"/>
      <c r="G1073" s="85"/>
    </row>
    <row r="1074" spans="1:7" x14ac:dyDescent="0.35">
      <c r="A1074" s="85"/>
      <c r="B1074" s="85"/>
      <c r="C1074" s="85"/>
      <c r="D1074" s="85"/>
      <c r="E1074" s="85"/>
      <c r="F1074" s="85"/>
      <c r="G1074" s="85"/>
    </row>
    <row r="1075" spans="1:7" x14ac:dyDescent="0.35">
      <c r="A1075" s="85"/>
      <c r="B1075" s="85"/>
      <c r="C1075" s="85"/>
      <c r="D1075" s="85"/>
      <c r="E1075" s="85"/>
      <c r="F1075" s="85"/>
      <c r="G1075" s="85"/>
    </row>
    <row r="1076" spans="1:7" x14ac:dyDescent="0.35">
      <c r="A1076" s="85"/>
      <c r="B1076" s="85"/>
      <c r="C1076" s="85"/>
      <c r="D1076" s="85"/>
      <c r="E1076" s="85"/>
      <c r="F1076" s="85"/>
      <c r="G1076" s="85"/>
    </row>
    <row r="1077" spans="1:7" x14ac:dyDescent="0.35">
      <c r="A1077" s="85"/>
      <c r="B1077" s="85"/>
      <c r="C1077" s="85"/>
      <c r="D1077" s="85"/>
      <c r="E1077" s="85"/>
      <c r="F1077" s="85"/>
      <c r="G1077" s="85"/>
    </row>
    <row r="1078" spans="1:7" x14ac:dyDescent="0.35">
      <c r="A1078" s="85"/>
      <c r="B1078" s="85"/>
      <c r="C1078" s="85"/>
      <c r="D1078" s="85"/>
      <c r="E1078" s="85"/>
      <c r="F1078" s="85"/>
      <c r="G1078" s="85"/>
    </row>
    <row r="1079" spans="1:7" x14ac:dyDescent="0.35">
      <c r="A1079" s="85"/>
      <c r="B1079" s="85"/>
      <c r="C1079" s="85"/>
      <c r="D1079" s="85"/>
      <c r="E1079" s="85"/>
      <c r="F1079" s="85"/>
      <c r="G1079" s="85"/>
    </row>
    <row r="1080" spans="1:7" x14ac:dyDescent="0.35">
      <c r="A1080" s="85"/>
      <c r="B1080" s="85"/>
      <c r="C1080" s="85"/>
      <c r="D1080" s="85"/>
      <c r="E1080" s="85"/>
      <c r="F1080" s="85"/>
      <c r="G1080" s="85"/>
    </row>
    <row r="1081" spans="1:7" x14ac:dyDescent="0.35">
      <c r="A1081" s="85"/>
      <c r="B1081" s="85"/>
      <c r="C1081" s="85"/>
      <c r="D1081" s="85"/>
      <c r="E1081" s="85"/>
      <c r="F1081" s="85"/>
      <c r="G1081" s="85"/>
    </row>
    <row r="1082" spans="1:7" x14ac:dyDescent="0.35">
      <c r="A1082" s="85"/>
      <c r="B1082" s="85"/>
      <c r="C1082" s="85"/>
      <c r="D1082" s="85"/>
      <c r="E1082" s="85"/>
      <c r="F1082" s="85"/>
      <c r="G1082" s="85"/>
    </row>
    <row r="1083" spans="1:7" x14ac:dyDescent="0.35">
      <c r="A1083" s="85"/>
      <c r="B1083" s="85"/>
      <c r="C1083" s="85"/>
      <c r="D1083" s="85"/>
      <c r="E1083" s="85"/>
      <c r="F1083" s="85"/>
      <c r="G1083" s="85"/>
    </row>
    <row r="1084" spans="1:7" x14ac:dyDescent="0.35">
      <c r="A1084" s="85"/>
      <c r="B1084" s="85"/>
      <c r="C1084" s="85"/>
      <c r="D1084" s="85"/>
      <c r="E1084" s="85"/>
      <c r="F1084" s="85"/>
      <c r="G1084" s="85"/>
    </row>
    <row r="1085" spans="1:7" x14ac:dyDescent="0.35">
      <c r="A1085" s="85"/>
      <c r="B1085" s="85"/>
      <c r="C1085" s="85"/>
      <c r="D1085" s="85"/>
      <c r="E1085" s="85"/>
      <c r="F1085" s="85"/>
      <c r="G1085" s="85"/>
    </row>
    <row r="1086" spans="1:7" x14ac:dyDescent="0.35">
      <c r="A1086" s="85"/>
      <c r="B1086" s="85"/>
      <c r="C1086" s="85"/>
      <c r="D1086" s="85"/>
      <c r="E1086" s="85"/>
      <c r="F1086" s="85"/>
      <c r="G1086" s="85"/>
    </row>
    <row r="1087" spans="1:7" x14ac:dyDescent="0.35">
      <c r="A1087" s="85"/>
      <c r="B1087" s="85"/>
      <c r="C1087" s="85"/>
      <c r="D1087" s="85"/>
      <c r="E1087" s="85"/>
      <c r="F1087" s="85"/>
      <c r="G1087" s="85"/>
    </row>
    <row r="1088" spans="1:7" x14ac:dyDescent="0.35">
      <c r="A1088" s="85"/>
      <c r="B1088" s="85"/>
      <c r="C1088" s="85"/>
      <c r="D1088" s="85"/>
      <c r="E1088" s="85"/>
      <c r="F1088" s="85"/>
      <c r="G1088" s="85"/>
    </row>
    <row r="1089" spans="1:7" x14ac:dyDescent="0.35">
      <c r="A1089" s="85"/>
      <c r="B1089" s="85"/>
      <c r="C1089" s="85"/>
      <c r="D1089" s="85"/>
      <c r="E1089" s="85"/>
      <c r="F1089" s="85"/>
      <c r="G1089" s="85"/>
    </row>
    <row r="1090" spans="1:7" x14ac:dyDescent="0.35">
      <c r="A1090" s="85"/>
      <c r="B1090" s="85"/>
      <c r="C1090" s="85"/>
      <c r="D1090" s="85"/>
      <c r="E1090" s="85"/>
      <c r="F1090" s="85"/>
      <c r="G1090" s="85"/>
    </row>
    <row r="1091" spans="1:7" x14ac:dyDescent="0.35">
      <c r="A1091" s="85"/>
      <c r="B1091" s="85"/>
      <c r="C1091" s="85"/>
      <c r="D1091" s="85"/>
      <c r="E1091" s="85"/>
      <c r="F1091" s="85"/>
      <c r="G1091" s="85"/>
    </row>
    <row r="1092" spans="1:7" x14ac:dyDescent="0.35">
      <c r="A1092" s="85"/>
      <c r="B1092" s="85"/>
      <c r="C1092" s="85"/>
      <c r="D1092" s="85"/>
      <c r="E1092" s="85"/>
      <c r="F1092" s="85"/>
      <c r="G1092" s="85"/>
    </row>
    <row r="1093" spans="1:7" x14ac:dyDescent="0.35">
      <c r="A1093" s="85"/>
      <c r="B1093" s="85"/>
      <c r="C1093" s="85"/>
      <c r="D1093" s="85"/>
      <c r="E1093" s="85"/>
      <c r="F1093" s="85"/>
      <c r="G1093" s="85"/>
    </row>
    <row r="1094" spans="1:7" x14ac:dyDescent="0.35">
      <c r="A1094" s="85"/>
      <c r="B1094" s="85"/>
      <c r="C1094" s="85"/>
      <c r="D1094" s="85"/>
      <c r="E1094" s="85"/>
      <c r="F1094" s="85"/>
      <c r="G1094" s="85"/>
    </row>
    <row r="1095" spans="1:7" x14ac:dyDescent="0.35">
      <c r="A1095" s="85"/>
      <c r="B1095" s="85"/>
      <c r="C1095" s="85"/>
      <c r="D1095" s="85"/>
      <c r="E1095" s="85"/>
      <c r="F1095" s="85"/>
      <c r="G1095" s="85"/>
    </row>
    <row r="1096" spans="1:7" x14ac:dyDescent="0.35">
      <c r="A1096" s="85"/>
      <c r="B1096" s="85"/>
      <c r="C1096" s="85"/>
      <c r="D1096" s="85"/>
      <c r="E1096" s="85"/>
      <c r="F1096" s="85"/>
      <c r="G1096" s="85"/>
    </row>
    <row r="1097" spans="1:7" x14ac:dyDescent="0.35">
      <c r="A1097" s="85"/>
      <c r="B1097" s="85"/>
      <c r="C1097" s="85"/>
      <c r="D1097" s="85"/>
      <c r="E1097" s="85"/>
      <c r="F1097" s="85"/>
      <c r="G1097" s="85"/>
    </row>
    <row r="1098" spans="1:7" x14ac:dyDescent="0.35">
      <c r="A1098" s="85"/>
      <c r="B1098" s="85"/>
      <c r="C1098" s="85"/>
      <c r="D1098" s="85"/>
      <c r="E1098" s="85"/>
      <c r="F1098" s="85"/>
      <c r="G1098" s="85"/>
    </row>
    <row r="1099" spans="1:7" x14ac:dyDescent="0.35">
      <c r="A1099" s="85"/>
      <c r="B1099" s="85"/>
      <c r="C1099" s="85"/>
      <c r="D1099" s="85"/>
      <c r="E1099" s="85"/>
      <c r="F1099" s="85"/>
      <c r="G1099" s="85"/>
    </row>
    <row r="1100" spans="1:7" x14ac:dyDescent="0.35">
      <c r="A1100" s="85"/>
      <c r="B1100" s="85"/>
      <c r="C1100" s="85"/>
      <c r="D1100" s="85"/>
      <c r="E1100" s="85"/>
      <c r="F1100" s="85"/>
      <c r="G1100" s="85"/>
    </row>
    <row r="1101" spans="1:7" x14ac:dyDescent="0.35">
      <c r="A1101" s="85"/>
      <c r="B1101" s="85"/>
      <c r="C1101" s="85"/>
      <c r="D1101" s="85"/>
      <c r="E1101" s="85"/>
      <c r="F1101" s="85"/>
      <c r="G1101" s="85"/>
    </row>
    <row r="1102" spans="1:7" x14ac:dyDescent="0.35">
      <c r="A1102" s="85"/>
      <c r="B1102" s="85"/>
      <c r="C1102" s="85"/>
      <c r="D1102" s="85"/>
      <c r="E1102" s="85"/>
      <c r="F1102" s="85"/>
      <c r="G1102" s="85"/>
    </row>
    <row r="1103" spans="1:7" x14ac:dyDescent="0.35">
      <c r="A1103" s="85"/>
      <c r="B1103" s="85"/>
      <c r="C1103" s="85"/>
      <c r="D1103" s="85"/>
      <c r="E1103" s="85"/>
      <c r="F1103" s="85"/>
      <c r="G1103" s="85"/>
    </row>
    <row r="1104" spans="1:7" x14ac:dyDescent="0.35">
      <c r="A1104" s="85"/>
      <c r="B1104" s="85"/>
      <c r="C1104" s="85"/>
      <c r="D1104" s="85"/>
      <c r="E1104" s="85"/>
      <c r="F1104" s="85"/>
      <c r="G1104" s="85"/>
    </row>
    <row r="1105" spans="1:7" x14ac:dyDescent="0.35">
      <c r="A1105" s="85"/>
      <c r="B1105" s="85"/>
      <c r="C1105" s="85"/>
      <c r="D1105" s="85"/>
      <c r="E1105" s="85"/>
      <c r="F1105" s="85"/>
      <c r="G1105" s="85"/>
    </row>
    <row r="1106" spans="1:7" x14ac:dyDescent="0.35">
      <c r="A1106" s="85"/>
      <c r="B1106" s="85"/>
      <c r="C1106" s="85"/>
      <c r="D1106" s="85"/>
      <c r="E1106" s="85"/>
      <c r="F1106" s="85"/>
      <c r="G1106" s="85"/>
    </row>
    <row r="1107" spans="1:7" x14ac:dyDescent="0.35">
      <c r="A1107" s="85"/>
      <c r="B1107" s="85"/>
      <c r="C1107" s="85"/>
      <c r="D1107" s="85"/>
      <c r="E1107" s="85"/>
      <c r="F1107" s="85"/>
      <c r="G1107" s="85"/>
    </row>
    <row r="1108" spans="1:7" x14ac:dyDescent="0.35">
      <c r="A1108" s="85"/>
      <c r="B1108" s="85"/>
      <c r="C1108" s="85"/>
      <c r="D1108" s="85"/>
      <c r="E1108" s="85"/>
      <c r="F1108" s="85"/>
      <c r="G1108" s="85"/>
    </row>
    <row r="1109" spans="1:7" x14ac:dyDescent="0.35">
      <c r="A1109" s="85"/>
      <c r="B1109" s="85"/>
      <c r="C1109" s="85"/>
      <c r="D1109" s="85"/>
      <c r="E1109" s="85"/>
      <c r="F1109" s="85"/>
      <c r="G1109" s="85"/>
    </row>
    <row r="1110" spans="1:7" x14ac:dyDescent="0.35">
      <c r="A1110" s="85"/>
      <c r="B1110" s="85"/>
      <c r="C1110" s="85"/>
      <c r="D1110" s="85"/>
      <c r="E1110" s="85"/>
      <c r="F1110" s="85"/>
      <c r="G1110" s="85"/>
    </row>
    <row r="1111" spans="1:7" x14ac:dyDescent="0.35">
      <c r="A1111" s="85"/>
      <c r="B1111" s="85"/>
      <c r="C1111" s="85"/>
      <c r="D1111" s="85"/>
      <c r="E1111" s="85"/>
      <c r="F1111" s="85"/>
      <c r="G1111" s="85"/>
    </row>
    <row r="1112" spans="1:7" x14ac:dyDescent="0.35">
      <c r="A1112" s="85"/>
      <c r="B1112" s="85"/>
      <c r="C1112" s="85"/>
      <c r="D1112" s="85"/>
      <c r="E1112" s="85"/>
      <c r="F1112" s="85"/>
      <c r="G1112" s="85"/>
    </row>
    <row r="1113" spans="1:7" x14ac:dyDescent="0.35">
      <c r="A1113" s="85"/>
      <c r="B1113" s="85"/>
      <c r="C1113" s="85"/>
      <c r="D1113" s="85"/>
      <c r="E1113" s="85"/>
      <c r="F1113" s="85"/>
      <c r="G1113" s="85"/>
    </row>
    <row r="1114" spans="1:7" x14ac:dyDescent="0.35">
      <c r="A1114" s="85"/>
      <c r="B1114" s="85"/>
      <c r="C1114" s="85"/>
      <c r="D1114" s="85"/>
      <c r="E1114" s="85"/>
      <c r="F1114" s="85"/>
      <c r="G1114" s="85"/>
    </row>
    <row r="1115" spans="1:7" x14ac:dyDescent="0.35">
      <c r="A1115" s="85"/>
      <c r="B1115" s="85"/>
      <c r="C1115" s="85"/>
      <c r="D1115" s="85"/>
      <c r="E1115" s="85"/>
      <c r="F1115" s="85"/>
      <c r="G1115" s="85"/>
    </row>
    <row r="1116" spans="1:7" x14ac:dyDescent="0.35">
      <c r="A1116" s="85"/>
      <c r="B1116" s="85"/>
      <c r="C1116" s="85"/>
      <c r="D1116" s="85"/>
      <c r="E1116" s="85"/>
      <c r="F1116" s="85"/>
      <c r="G1116" s="85"/>
    </row>
    <row r="1117" spans="1:7" x14ac:dyDescent="0.35">
      <c r="A1117" s="85"/>
      <c r="B1117" s="85"/>
      <c r="C1117" s="85"/>
      <c r="D1117" s="85"/>
      <c r="E1117" s="85"/>
      <c r="F1117" s="85"/>
      <c r="G1117" s="85"/>
    </row>
    <row r="1118" spans="1:7" x14ac:dyDescent="0.35">
      <c r="A1118" s="85"/>
      <c r="B1118" s="85"/>
      <c r="C1118" s="85"/>
      <c r="D1118" s="85"/>
      <c r="E1118" s="85"/>
      <c r="F1118" s="85"/>
      <c r="G1118" s="85"/>
    </row>
    <row r="1119" spans="1:7" x14ac:dyDescent="0.35">
      <c r="A1119" s="85"/>
      <c r="B1119" s="85"/>
      <c r="C1119" s="85"/>
      <c r="D1119" s="85"/>
      <c r="E1119" s="85"/>
      <c r="F1119" s="85"/>
      <c r="G1119" s="85"/>
    </row>
    <row r="1120" spans="1:7" x14ac:dyDescent="0.35">
      <c r="A1120" s="85"/>
      <c r="B1120" s="85"/>
      <c r="C1120" s="85"/>
      <c r="D1120" s="85"/>
      <c r="E1120" s="85"/>
      <c r="F1120" s="85"/>
      <c r="G1120" s="85"/>
    </row>
    <row r="1121" spans="1:7" x14ac:dyDescent="0.35">
      <c r="A1121" s="85"/>
      <c r="B1121" s="85"/>
      <c r="C1121" s="85"/>
      <c r="D1121" s="85"/>
      <c r="E1121" s="85"/>
      <c r="F1121" s="85"/>
      <c r="G1121" s="85"/>
    </row>
    <row r="1122" spans="1:7" x14ac:dyDescent="0.35">
      <c r="A1122" s="85"/>
      <c r="B1122" s="85"/>
      <c r="C1122" s="85"/>
      <c r="D1122" s="85"/>
      <c r="E1122" s="85"/>
      <c r="F1122" s="85"/>
      <c r="G1122" s="85"/>
    </row>
    <row r="1123" spans="1:7" x14ac:dyDescent="0.35">
      <c r="A1123" s="85"/>
      <c r="B1123" s="85"/>
      <c r="C1123" s="85"/>
      <c r="D1123" s="85"/>
      <c r="E1123" s="85"/>
      <c r="F1123" s="85"/>
      <c r="G1123" s="85"/>
    </row>
    <row r="1124" spans="1:7" x14ac:dyDescent="0.35">
      <c r="A1124" s="85"/>
      <c r="B1124" s="85"/>
      <c r="C1124" s="85"/>
      <c r="D1124" s="85"/>
      <c r="E1124" s="85"/>
      <c r="F1124" s="85"/>
      <c r="G1124" s="85"/>
    </row>
    <row r="1125" spans="1:7" x14ac:dyDescent="0.35">
      <c r="A1125" s="85"/>
      <c r="B1125" s="85"/>
      <c r="C1125" s="85"/>
      <c r="D1125" s="85"/>
      <c r="E1125" s="85"/>
      <c r="F1125" s="85"/>
      <c r="G1125" s="85"/>
    </row>
    <row r="1126" spans="1:7" x14ac:dyDescent="0.35">
      <c r="A1126" s="85"/>
      <c r="B1126" s="85"/>
      <c r="C1126" s="85"/>
      <c r="D1126" s="85"/>
      <c r="E1126" s="85"/>
      <c r="F1126" s="85"/>
      <c r="G1126" s="85"/>
    </row>
    <row r="1127" spans="1:7" x14ac:dyDescent="0.35">
      <c r="A1127" s="85"/>
      <c r="B1127" s="85"/>
      <c r="C1127" s="85"/>
      <c r="D1127" s="85"/>
      <c r="E1127" s="85"/>
      <c r="F1127" s="85"/>
      <c r="G1127" s="85"/>
    </row>
    <row r="1128" spans="1:7" x14ac:dyDescent="0.35">
      <c r="A1128" s="85"/>
      <c r="B1128" s="85"/>
      <c r="C1128" s="85"/>
      <c r="D1128" s="85"/>
      <c r="E1128" s="85"/>
      <c r="F1128" s="85"/>
      <c r="G1128" s="85"/>
    </row>
    <row r="1129" spans="1:7" x14ac:dyDescent="0.35">
      <c r="A1129" s="85"/>
      <c r="B1129" s="85"/>
      <c r="C1129" s="85"/>
      <c r="D1129" s="85"/>
      <c r="E1129" s="85"/>
      <c r="F1129" s="85"/>
      <c r="G1129" s="85"/>
    </row>
    <row r="1130" spans="1:7" x14ac:dyDescent="0.35">
      <c r="A1130" s="85"/>
      <c r="B1130" s="85"/>
      <c r="C1130" s="85"/>
      <c r="D1130" s="85"/>
      <c r="E1130" s="85"/>
      <c r="F1130" s="85"/>
      <c r="G1130" s="85"/>
    </row>
    <row r="1131" spans="1:7" x14ac:dyDescent="0.35">
      <c r="A1131" s="85"/>
      <c r="B1131" s="85"/>
      <c r="C1131" s="85"/>
      <c r="D1131" s="85"/>
      <c r="E1131" s="85"/>
      <c r="F1131" s="85"/>
      <c r="G1131" s="85"/>
    </row>
    <row r="1132" spans="1:7" x14ac:dyDescent="0.35">
      <c r="A1132" s="85"/>
      <c r="B1132" s="85"/>
      <c r="C1132" s="85"/>
      <c r="D1132" s="85"/>
      <c r="E1132" s="85"/>
      <c r="F1132" s="85"/>
      <c r="G1132" s="85"/>
    </row>
    <row r="1133" spans="1:7" x14ac:dyDescent="0.35">
      <c r="A1133" s="85"/>
      <c r="B1133" s="85"/>
      <c r="C1133" s="85"/>
      <c r="D1133" s="85"/>
      <c r="E1133" s="85"/>
      <c r="F1133" s="85"/>
      <c r="G1133" s="85"/>
    </row>
    <row r="1134" spans="1:7" x14ac:dyDescent="0.35">
      <c r="A1134" s="85"/>
      <c r="B1134" s="85"/>
      <c r="C1134" s="85"/>
      <c r="D1134" s="85"/>
      <c r="E1134" s="85"/>
      <c r="F1134" s="85"/>
      <c r="G1134" s="85"/>
    </row>
    <row r="1135" spans="1:7" x14ac:dyDescent="0.35">
      <c r="A1135" s="85"/>
      <c r="B1135" s="85"/>
      <c r="C1135" s="85"/>
      <c r="D1135" s="85"/>
      <c r="E1135" s="85"/>
      <c r="F1135" s="85"/>
      <c r="G1135" s="85"/>
    </row>
    <row r="1136" spans="1:7" x14ac:dyDescent="0.35">
      <c r="A1136" s="85"/>
      <c r="B1136" s="85"/>
      <c r="C1136" s="85"/>
      <c r="D1136" s="85"/>
      <c r="E1136" s="85"/>
      <c r="F1136" s="85"/>
      <c r="G1136" s="85"/>
    </row>
    <row r="1137" spans="1:7" x14ac:dyDescent="0.35">
      <c r="A1137" s="85"/>
      <c r="B1137" s="85"/>
      <c r="C1137" s="85"/>
      <c r="D1137" s="85"/>
      <c r="E1137" s="85"/>
      <c r="F1137" s="85"/>
      <c r="G1137" s="85"/>
    </row>
    <row r="1138" spans="1:7" x14ac:dyDescent="0.35">
      <c r="A1138" s="85"/>
      <c r="B1138" s="85"/>
      <c r="C1138" s="85"/>
      <c r="D1138" s="85"/>
      <c r="E1138" s="85"/>
      <c r="F1138" s="85"/>
      <c r="G1138" s="85"/>
    </row>
    <row r="1139" spans="1:7" x14ac:dyDescent="0.35">
      <c r="A1139" s="85"/>
      <c r="B1139" s="85"/>
      <c r="C1139" s="85"/>
      <c r="D1139" s="85"/>
      <c r="E1139" s="85"/>
      <c r="F1139" s="85"/>
      <c r="G1139" s="85"/>
    </row>
    <row r="1140" spans="1:7" x14ac:dyDescent="0.35">
      <c r="A1140" s="85"/>
      <c r="B1140" s="85"/>
      <c r="C1140" s="85"/>
      <c r="D1140" s="85"/>
      <c r="E1140" s="85"/>
      <c r="F1140" s="85"/>
      <c r="G1140" s="85"/>
    </row>
    <row r="1141" spans="1:7" x14ac:dyDescent="0.35">
      <c r="A1141" s="85"/>
      <c r="B1141" s="85"/>
      <c r="C1141" s="85"/>
      <c r="D1141" s="85"/>
      <c r="E1141" s="85"/>
      <c r="F1141" s="85"/>
      <c r="G1141" s="85"/>
    </row>
    <row r="1142" spans="1:7" x14ac:dyDescent="0.35">
      <c r="A1142" s="85"/>
      <c r="B1142" s="85"/>
      <c r="C1142" s="85"/>
      <c r="D1142" s="85"/>
      <c r="E1142" s="85"/>
      <c r="F1142" s="85"/>
      <c r="G1142" s="85"/>
    </row>
    <row r="1143" spans="1:7" x14ac:dyDescent="0.35">
      <c r="A1143" s="85"/>
      <c r="B1143" s="85"/>
      <c r="C1143" s="85"/>
      <c r="D1143" s="85"/>
      <c r="E1143" s="85"/>
      <c r="F1143" s="85"/>
      <c r="G1143" s="85"/>
    </row>
    <row r="1144" spans="1:7" x14ac:dyDescent="0.35">
      <c r="A1144" s="85"/>
      <c r="B1144" s="85"/>
      <c r="C1144" s="85"/>
      <c r="D1144" s="85"/>
      <c r="E1144" s="85"/>
      <c r="F1144" s="85"/>
      <c r="G1144" s="85"/>
    </row>
    <row r="1145" spans="1:7" x14ac:dyDescent="0.35">
      <c r="A1145" s="85"/>
      <c r="B1145" s="85"/>
      <c r="C1145" s="85"/>
      <c r="D1145" s="85"/>
      <c r="E1145" s="85"/>
      <c r="F1145" s="85"/>
      <c r="G1145" s="85"/>
    </row>
    <row r="1146" spans="1:7" x14ac:dyDescent="0.35">
      <c r="A1146" s="85"/>
      <c r="B1146" s="85"/>
      <c r="C1146" s="85"/>
      <c r="D1146" s="85"/>
      <c r="E1146" s="85"/>
      <c r="F1146" s="85"/>
      <c r="G1146" s="85"/>
    </row>
    <row r="1147" spans="1:7" x14ac:dyDescent="0.35">
      <c r="A1147" s="85"/>
      <c r="B1147" s="85"/>
      <c r="C1147" s="85"/>
      <c r="D1147" s="85"/>
      <c r="E1147" s="85"/>
      <c r="F1147" s="85"/>
      <c r="G1147" s="85"/>
    </row>
    <row r="1148" spans="1:7" x14ac:dyDescent="0.35">
      <c r="A1148" s="85"/>
      <c r="B1148" s="85"/>
      <c r="C1148" s="85"/>
      <c r="D1148" s="85"/>
      <c r="E1148" s="85"/>
      <c r="F1148" s="85"/>
      <c r="G1148" s="85"/>
    </row>
    <row r="1149" spans="1:7" x14ac:dyDescent="0.35">
      <c r="A1149" s="85"/>
      <c r="B1149" s="85"/>
      <c r="C1149" s="85"/>
      <c r="D1149" s="85"/>
      <c r="E1149" s="85"/>
      <c r="F1149" s="85"/>
      <c r="G1149" s="85"/>
    </row>
    <row r="1150" spans="1:7" x14ac:dyDescent="0.35">
      <c r="A1150" s="85"/>
      <c r="B1150" s="85"/>
      <c r="C1150" s="85"/>
      <c r="D1150" s="85"/>
      <c r="E1150" s="85"/>
      <c r="F1150" s="85"/>
      <c r="G1150" s="85"/>
    </row>
    <row r="1151" spans="1:7" x14ac:dyDescent="0.35">
      <c r="A1151" s="85"/>
      <c r="B1151" s="85"/>
      <c r="C1151" s="85"/>
      <c r="D1151" s="85"/>
      <c r="E1151" s="85"/>
      <c r="F1151" s="85"/>
      <c r="G1151" s="85"/>
    </row>
    <row r="1152" spans="1:7" x14ac:dyDescent="0.35">
      <c r="A1152" s="85"/>
      <c r="B1152" s="85"/>
      <c r="C1152" s="85"/>
      <c r="D1152" s="85"/>
      <c r="E1152" s="85"/>
      <c r="F1152" s="85"/>
      <c r="G1152" s="85"/>
    </row>
    <row r="1153" spans="1:7" x14ac:dyDescent="0.35">
      <c r="A1153" s="85"/>
      <c r="B1153" s="85"/>
      <c r="C1153" s="85"/>
      <c r="D1153" s="85"/>
      <c r="E1153" s="85"/>
      <c r="F1153" s="85"/>
      <c r="G1153" s="85"/>
    </row>
    <row r="1154" spans="1:7" x14ac:dyDescent="0.35">
      <c r="A1154" s="85"/>
      <c r="B1154" s="85"/>
      <c r="C1154" s="85"/>
      <c r="D1154" s="85"/>
      <c r="E1154" s="85"/>
      <c r="F1154" s="85"/>
      <c r="G1154" s="85"/>
    </row>
    <row r="1155" spans="1:7" x14ac:dyDescent="0.35">
      <c r="A1155" s="85"/>
      <c r="B1155" s="85"/>
      <c r="C1155" s="85"/>
      <c r="D1155" s="85"/>
      <c r="E1155" s="85"/>
      <c r="F1155" s="85"/>
      <c r="G1155" s="85"/>
    </row>
    <row r="1156" spans="1:7" x14ac:dyDescent="0.35">
      <c r="A1156" s="85"/>
      <c r="B1156" s="85"/>
      <c r="C1156" s="85"/>
      <c r="D1156" s="85"/>
      <c r="E1156" s="85"/>
      <c r="F1156" s="85"/>
      <c r="G1156" s="85"/>
    </row>
    <row r="1157" spans="1:7" x14ac:dyDescent="0.35">
      <c r="A1157" s="85"/>
      <c r="B1157" s="85"/>
      <c r="C1157" s="85"/>
      <c r="D1157" s="85"/>
      <c r="E1157" s="85"/>
      <c r="F1157" s="85"/>
      <c r="G1157" s="85"/>
    </row>
    <row r="1158" spans="1:7" x14ac:dyDescent="0.35">
      <c r="A1158" s="85"/>
      <c r="B1158" s="85"/>
      <c r="C1158" s="85"/>
      <c r="D1158" s="85"/>
      <c r="E1158" s="85"/>
      <c r="F1158" s="85"/>
      <c r="G1158" s="85"/>
    </row>
    <row r="1159" spans="1:7" x14ac:dyDescent="0.35">
      <c r="A1159" s="85"/>
      <c r="B1159" s="85"/>
      <c r="C1159" s="85"/>
      <c r="D1159" s="85"/>
      <c r="E1159" s="85"/>
      <c r="F1159" s="85"/>
      <c r="G1159" s="85"/>
    </row>
    <row r="1160" spans="1:7" x14ac:dyDescent="0.35">
      <c r="A1160" s="85"/>
      <c r="B1160" s="85"/>
      <c r="C1160" s="85"/>
      <c r="D1160" s="85"/>
      <c r="E1160" s="85"/>
      <c r="F1160" s="85"/>
      <c r="G1160" s="85"/>
    </row>
    <row r="1161" spans="1:7" x14ac:dyDescent="0.35">
      <c r="A1161" s="85"/>
      <c r="B1161" s="85"/>
      <c r="C1161" s="85"/>
      <c r="D1161" s="85"/>
      <c r="E1161" s="85"/>
      <c r="F1161" s="85"/>
      <c r="G1161" s="85"/>
    </row>
    <row r="1162" spans="1:7" x14ac:dyDescent="0.35">
      <c r="A1162" s="85"/>
      <c r="B1162" s="85"/>
      <c r="C1162" s="85"/>
      <c r="D1162" s="85"/>
      <c r="E1162" s="85"/>
      <c r="F1162" s="85"/>
      <c r="G1162" s="85"/>
    </row>
    <row r="1163" spans="1:7" x14ac:dyDescent="0.35">
      <c r="A1163" s="85"/>
      <c r="B1163" s="85"/>
      <c r="C1163" s="85"/>
      <c r="D1163" s="85"/>
      <c r="E1163" s="85"/>
      <c r="F1163" s="85"/>
      <c r="G1163" s="85"/>
    </row>
    <row r="1164" spans="1:7" x14ac:dyDescent="0.35">
      <c r="A1164" s="85"/>
      <c r="B1164" s="85"/>
      <c r="C1164" s="85"/>
      <c r="D1164" s="85"/>
      <c r="E1164" s="85"/>
      <c r="F1164" s="85"/>
      <c r="G1164" s="85"/>
    </row>
    <row r="1165" spans="1:7" x14ac:dyDescent="0.35">
      <c r="A1165" s="85"/>
      <c r="B1165" s="85"/>
      <c r="C1165" s="85"/>
      <c r="D1165" s="85"/>
      <c r="E1165" s="85"/>
      <c r="F1165" s="85"/>
      <c r="G1165" s="85"/>
    </row>
    <row r="1166" spans="1:7" x14ac:dyDescent="0.35">
      <c r="A1166" s="85"/>
      <c r="B1166" s="85"/>
      <c r="C1166" s="85"/>
      <c r="D1166" s="85"/>
      <c r="E1166" s="85"/>
      <c r="F1166" s="85"/>
      <c r="G1166" s="85"/>
    </row>
    <row r="1167" spans="1:7" x14ac:dyDescent="0.35">
      <c r="A1167" s="85"/>
      <c r="B1167" s="85"/>
      <c r="C1167" s="85"/>
      <c r="D1167" s="85"/>
      <c r="E1167" s="85"/>
      <c r="F1167" s="85"/>
      <c r="G1167" s="85"/>
    </row>
    <row r="1168" spans="1:7" x14ac:dyDescent="0.35">
      <c r="A1168" s="85"/>
      <c r="B1168" s="85"/>
      <c r="C1168" s="85"/>
      <c r="D1168" s="85"/>
      <c r="E1168" s="85"/>
      <c r="F1168" s="85"/>
      <c r="G1168" s="85"/>
    </row>
    <row r="1169" spans="1:7" x14ac:dyDescent="0.35">
      <c r="A1169" s="85"/>
      <c r="B1169" s="85"/>
      <c r="C1169" s="85"/>
      <c r="D1169" s="85"/>
      <c r="E1169" s="85"/>
      <c r="F1169" s="85"/>
      <c r="G1169" s="85"/>
    </row>
    <row r="1170" spans="1:7" x14ac:dyDescent="0.35">
      <c r="A1170" s="85"/>
      <c r="B1170" s="85"/>
      <c r="C1170" s="85"/>
      <c r="D1170" s="85"/>
      <c r="E1170" s="85"/>
      <c r="F1170" s="85"/>
      <c r="G1170" s="85"/>
    </row>
    <row r="1171" spans="1:7" x14ac:dyDescent="0.35">
      <c r="A1171" s="85"/>
      <c r="B1171" s="85"/>
      <c r="C1171" s="85"/>
      <c r="D1171" s="85"/>
      <c r="E1171" s="85"/>
      <c r="F1171" s="85"/>
      <c r="G1171" s="85"/>
    </row>
    <row r="1172" spans="1:7" x14ac:dyDescent="0.35">
      <c r="A1172" s="85"/>
      <c r="B1172" s="85"/>
      <c r="C1172" s="85"/>
      <c r="D1172" s="85"/>
      <c r="E1172" s="85"/>
      <c r="F1172" s="85"/>
      <c r="G1172" s="85"/>
    </row>
    <row r="1173" spans="1:7" x14ac:dyDescent="0.35">
      <c r="A1173" s="85"/>
      <c r="B1173" s="85"/>
      <c r="C1173" s="85"/>
      <c r="D1173" s="85"/>
      <c r="E1173" s="85"/>
      <c r="F1173" s="85"/>
      <c r="G1173" s="85"/>
    </row>
    <row r="1174" spans="1:7" x14ac:dyDescent="0.35">
      <c r="A1174" s="85"/>
      <c r="B1174" s="85"/>
      <c r="C1174" s="85"/>
      <c r="D1174" s="85"/>
      <c r="E1174" s="85"/>
      <c r="F1174" s="85"/>
      <c r="G1174" s="85"/>
    </row>
    <row r="1175" spans="1:7" x14ac:dyDescent="0.35">
      <c r="A1175" s="85"/>
      <c r="B1175" s="85"/>
      <c r="C1175" s="85"/>
      <c r="D1175" s="85"/>
      <c r="E1175" s="85"/>
      <c r="F1175" s="85"/>
      <c r="G1175" s="85"/>
    </row>
    <row r="1176" spans="1:7" x14ac:dyDescent="0.35">
      <c r="A1176" s="85"/>
      <c r="B1176" s="85"/>
      <c r="C1176" s="85"/>
      <c r="D1176" s="85"/>
      <c r="E1176" s="85"/>
      <c r="F1176" s="85"/>
      <c r="G1176" s="85"/>
    </row>
    <row r="1177" spans="1:7" x14ac:dyDescent="0.35">
      <c r="A1177" s="85"/>
      <c r="B1177" s="85"/>
      <c r="C1177" s="85"/>
      <c r="D1177" s="85"/>
      <c r="E1177" s="85"/>
      <c r="F1177" s="85"/>
      <c r="G1177" s="85"/>
    </row>
    <row r="1178" spans="1:7" x14ac:dyDescent="0.35">
      <c r="A1178" s="85"/>
      <c r="B1178" s="85"/>
      <c r="C1178" s="85"/>
      <c r="D1178" s="85"/>
      <c r="E1178" s="85"/>
      <c r="F1178" s="85"/>
      <c r="G1178" s="85"/>
    </row>
    <row r="1179" spans="1:7" x14ac:dyDescent="0.35">
      <c r="A1179" s="85"/>
      <c r="B1179" s="85"/>
      <c r="C1179" s="85"/>
      <c r="D1179" s="85"/>
      <c r="E1179" s="85"/>
      <c r="F1179" s="85"/>
      <c r="G1179" s="85"/>
    </row>
    <row r="1180" spans="1:7" x14ac:dyDescent="0.35">
      <c r="A1180" s="85"/>
      <c r="B1180" s="85"/>
      <c r="C1180" s="85"/>
      <c r="D1180" s="85"/>
      <c r="E1180" s="85"/>
      <c r="F1180" s="85"/>
      <c r="G1180" s="85"/>
    </row>
    <row r="1181" spans="1:7" x14ac:dyDescent="0.35">
      <c r="A1181" s="85"/>
      <c r="B1181" s="85"/>
      <c r="C1181" s="85"/>
      <c r="D1181" s="85"/>
      <c r="E1181" s="85"/>
      <c r="F1181" s="85"/>
      <c r="G1181" s="85"/>
    </row>
    <row r="1182" spans="1:7" x14ac:dyDescent="0.35">
      <c r="A1182" s="85"/>
      <c r="B1182" s="85"/>
      <c r="C1182" s="85"/>
      <c r="D1182" s="85"/>
      <c r="E1182" s="85"/>
      <c r="F1182" s="85"/>
      <c r="G1182" s="85"/>
    </row>
    <row r="1183" spans="1:7" x14ac:dyDescent="0.35">
      <c r="A1183" s="85"/>
      <c r="B1183" s="85"/>
      <c r="C1183" s="85"/>
      <c r="D1183" s="85"/>
      <c r="E1183" s="85"/>
      <c r="F1183" s="85"/>
      <c r="G1183" s="85"/>
    </row>
    <row r="1184" spans="1:7" x14ac:dyDescent="0.35">
      <c r="A1184" s="85"/>
      <c r="B1184" s="85"/>
      <c r="C1184" s="85"/>
      <c r="D1184" s="85"/>
      <c r="E1184" s="85"/>
      <c r="F1184" s="85"/>
      <c r="G1184" s="85"/>
    </row>
    <row r="1185" spans="1:7" x14ac:dyDescent="0.35">
      <c r="A1185" s="85"/>
      <c r="B1185" s="85"/>
      <c r="C1185" s="85"/>
      <c r="D1185" s="85"/>
      <c r="E1185" s="85"/>
      <c r="F1185" s="85"/>
      <c r="G1185" s="85"/>
    </row>
    <row r="1186" spans="1:7" x14ac:dyDescent="0.35">
      <c r="A1186" s="85"/>
      <c r="B1186" s="85"/>
      <c r="C1186" s="85"/>
      <c r="D1186" s="85"/>
      <c r="E1186" s="85"/>
      <c r="F1186" s="85"/>
      <c r="G1186" s="85"/>
    </row>
    <row r="1187" spans="1:7" x14ac:dyDescent="0.35">
      <c r="A1187" s="85"/>
      <c r="B1187" s="85"/>
      <c r="C1187" s="85"/>
      <c r="D1187" s="85"/>
      <c r="E1187" s="85"/>
      <c r="F1187" s="85"/>
      <c r="G1187" s="85"/>
    </row>
    <row r="1188" spans="1:7" x14ac:dyDescent="0.35">
      <c r="A1188" s="85"/>
      <c r="B1188" s="85"/>
      <c r="C1188" s="85"/>
      <c r="D1188" s="85"/>
      <c r="E1188" s="85"/>
      <c r="F1188" s="85"/>
      <c r="G1188" s="85"/>
    </row>
    <row r="1189" spans="1:7" x14ac:dyDescent="0.35">
      <c r="A1189" s="85"/>
      <c r="B1189" s="85"/>
      <c r="C1189" s="85"/>
      <c r="D1189" s="85"/>
      <c r="E1189" s="85"/>
      <c r="F1189" s="85"/>
      <c r="G1189" s="85"/>
    </row>
    <row r="1190" spans="1:7" x14ac:dyDescent="0.35">
      <c r="A1190" s="85"/>
      <c r="B1190" s="85"/>
      <c r="C1190" s="85"/>
      <c r="D1190" s="85"/>
      <c r="E1190" s="85"/>
      <c r="F1190" s="85"/>
      <c r="G1190" s="85"/>
    </row>
    <row r="1191" spans="1:7" x14ac:dyDescent="0.35">
      <c r="A1191" s="85"/>
      <c r="B1191" s="85"/>
      <c r="C1191" s="85"/>
      <c r="D1191" s="85"/>
      <c r="E1191" s="85"/>
      <c r="F1191" s="85"/>
      <c r="G1191" s="85"/>
    </row>
    <row r="1192" spans="1:7" x14ac:dyDescent="0.35">
      <c r="A1192" s="85"/>
      <c r="B1192" s="85"/>
      <c r="C1192" s="85"/>
      <c r="D1192" s="85"/>
      <c r="E1192" s="85"/>
      <c r="F1192" s="85"/>
      <c r="G1192" s="85"/>
    </row>
    <row r="1193" spans="1:7" x14ac:dyDescent="0.35">
      <c r="A1193" s="85"/>
      <c r="B1193" s="85"/>
      <c r="C1193" s="85"/>
      <c r="D1193" s="85"/>
      <c r="E1193" s="85"/>
      <c r="F1193" s="85"/>
      <c r="G1193" s="85"/>
    </row>
    <row r="1194" spans="1:7" x14ac:dyDescent="0.35">
      <c r="A1194" s="85"/>
      <c r="B1194" s="85"/>
      <c r="C1194" s="85"/>
      <c r="D1194" s="85"/>
      <c r="E1194" s="85"/>
      <c r="F1194" s="85"/>
      <c r="G1194" s="85"/>
    </row>
    <row r="1195" spans="1:7" x14ac:dyDescent="0.35">
      <c r="A1195" s="85"/>
      <c r="B1195" s="85"/>
      <c r="C1195" s="85"/>
      <c r="D1195" s="85"/>
      <c r="E1195" s="85"/>
      <c r="F1195" s="85"/>
      <c r="G1195" s="85"/>
    </row>
    <row r="1196" spans="1:7" x14ac:dyDescent="0.35">
      <c r="A1196" s="85"/>
      <c r="B1196" s="85"/>
      <c r="C1196" s="85"/>
      <c r="D1196" s="85"/>
      <c r="E1196" s="85"/>
      <c r="F1196" s="85"/>
      <c r="G1196" s="85"/>
    </row>
    <row r="1197" spans="1:7" x14ac:dyDescent="0.35">
      <c r="A1197" s="85"/>
      <c r="B1197" s="85"/>
      <c r="C1197" s="85"/>
      <c r="D1197" s="85"/>
      <c r="E1197" s="85"/>
      <c r="F1197" s="85"/>
      <c r="G1197" s="85"/>
    </row>
    <row r="1198" spans="1:7" x14ac:dyDescent="0.35">
      <c r="A1198" s="85"/>
      <c r="B1198" s="85"/>
      <c r="C1198" s="85"/>
      <c r="D1198" s="85"/>
      <c r="E1198" s="85"/>
      <c r="F1198" s="85"/>
      <c r="G1198" s="85"/>
    </row>
    <row r="1199" spans="1:7" x14ac:dyDescent="0.35">
      <c r="A1199" s="85"/>
      <c r="B1199" s="85"/>
      <c r="C1199" s="85"/>
      <c r="D1199" s="85"/>
      <c r="E1199" s="85"/>
      <c r="F1199" s="85"/>
      <c r="G1199" s="85"/>
    </row>
    <row r="1200" spans="1:7" x14ac:dyDescent="0.35">
      <c r="A1200" s="85"/>
      <c r="B1200" s="85"/>
      <c r="C1200" s="85"/>
      <c r="D1200" s="85"/>
      <c r="E1200" s="85"/>
      <c r="F1200" s="85"/>
      <c r="G1200" s="85"/>
    </row>
    <row r="1201" spans="1:7" x14ac:dyDescent="0.35">
      <c r="A1201" s="85"/>
      <c r="B1201" s="85"/>
      <c r="C1201" s="85"/>
      <c r="D1201" s="85"/>
      <c r="E1201" s="85"/>
      <c r="F1201" s="85"/>
      <c r="G1201" s="85"/>
    </row>
    <row r="1202" spans="1:7" x14ac:dyDescent="0.35">
      <c r="A1202" s="85"/>
      <c r="B1202" s="85"/>
      <c r="C1202" s="85"/>
      <c r="D1202" s="85"/>
      <c r="E1202" s="85"/>
      <c r="F1202" s="85"/>
      <c r="G1202" s="85"/>
    </row>
    <row r="1203" spans="1:7" x14ac:dyDescent="0.35">
      <c r="A1203" s="85"/>
      <c r="B1203" s="85"/>
      <c r="C1203" s="85"/>
      <c r="D1203" s="85"/>
      <c r="E1203" s="85"/>
      <c r="F1203" s="85"/>
      <c r="G1203" s="85"/>
    </row>
    <row r="1204" spans="1:7" x14ac:dyDescent="0.35">
      <c r="A1204" s="85"/>
      <c r="B1204" s="85"/>
      <c r="C1204" s="85"/>
      <c r="D1204" s="85"/>
      <c r="E1204" s="85"/>
      <c r="F1204" s="85"/>
      <c r="G1204" s="85"/>
    </row>
    <row r="1205" spans="1:7" x14ac:dyDescent="0.35">
      <c r="A1205" s="85"/>
      <c r="B1205" s="85"/>
      <c r="C1205" s="85"/>
      <c r="D1205" s="85"/>
      <c r="E1205" s="85"/>
      <c r="F1205" s="85"/>
      <c r="G1205" s="85"/>
    </row>
    <row r="1206" spans="1:7" x14ac:dyDescent="0.35">
      <c r="A1206" s="85"/>
      <c r="B1206" s="85"/>
      <c r="C1206" s="85"/>
      <c r="D1206" s="85"/>
      <c r="E1206" s="85"/>
      <c r="F1206" s="85"/>
      <c r="G1206" s="85"/>
    </row>
    <row r="1207" spans="1:7" x14ac:dyDescent="0.35">
      <c r="A1207" s="85"/>
      <c r="B1207" s="85"/>
      <c r="C1207" s="85"/>
      <c r="D1207" s="85"/>
      <c r="E1207" s="85"/>
      <c r="F1207" s="85"/>
      <c r="G1207" s="85"/>
    </row>
    <row r="1208" spans="1:7" x14ac:dyDescent="0.35">
      <c r="A1208" s="85"/>
      <c r="B1208" s="85"/>
      <c r="C1208" s="85"/>
      <c r="D1208" s="85"/>
      <c r="E1208" s="85"/>
      <c r="F1208" s="85"/>
      <c r="G1208" s="85"/>
    </row>
    <row r="1209" spans="1:7" x14ac:dyDescent="0.35">
      <c r="A1209" s="85"/>
      <c r="B1209" s="85"/>
      <c r="C1209" s="85"/>
      <c r="D1209" s="85"/>
      <c r="E1209" s="85"/>
      <c r="F1209" s="85"/>
      <c r="G1209" s="85"/>
    </row>
    <row r="1210" spans="1:7" x14ac:dyDescent="0.35">
      <c r="A1210" s="85"/>
      <c r="B1210" s="85"/>
      <c r="C1210" s="85"/>
      <c r="D1210" s="85"/>
      <c r="E1210" s="85"/>
      <c r="F1210" s="85"/>
      <c r="G1210" s="85"/>
    </row>
    <row r="1211" spans="1:7" x14ac:dyDescent="0.35">
      <c r="A1211" s="85"/>
      <c r="B1211" s="85"/>
      <c r="C1211" s="85"/>
      <c r="D1211" s="85"/>
      <c r="E1211" s="85"/>
      <c r="F1211" s="85"/>
      <c r="G1211" s="85"/>
    </row>
    <row r="1212" spans="1:7" x14ac:dyDescent="0.35">
      <c r="A1212" s="85"/>
      <c r="B1212" s="85"/>
      <c r="C1212" s="85"/>
      <c r="D1212" s="85"/>
      <c r="E1212" s="85"/>
      <c r="F1212" s="85"/>
      <c r="G1212" s="85"/>
    </row>
    <row r="1213" spans="1:7" x14ac:dyDescent="0.35">
      <c r="A1213" s="85"/>
      <c r="B1213" s="85"/>
      <c r="C1213" s="85"/>
      <c r="D1213" s="85"/>
      <c r="E1213" s="85"/>
      <c r="F1213" s="85"/>
      <c r="G1213" s="85"/>
    </row>
    <row r="1214" spans="1:7" x14ac:dyDescent="0.35">
      <c r="A1214" s="85"/>
      <c r="B1214" s="85"/>
      <c r="C1214" s="85"/>
      <c r="D1214" s="85"/>
      <c r="E1214" s="85"/>
      <c r="F1214" s="85"/>
      <c r="G1214" s="85"/>
    </row>
    <row r="1215" spans="1:7" x14ac:dyDescent="0.35">
      <c r="A1215" s="85"/>
      <c r="B1215" s="85"/>
      <c r="C1215" s="85"/>
      <c r="D1215" s="85"/>
      <c r="E1215" s="85"/>
      <c r="F1215" s="85"/>
      <c r="G1215" s="85"/>
    </row>
    <row r="1216" spans="1:7" x14ac:dyDescent="0.35">
      <c r="A1216" s="85"/>
      <c r="B1216" s="85"/>
      <c r="C1216" s="85"/>
      <c r="D1216" s="85"/>
      <c r="E1216" s="85"/>
      <c r="F1216" s="85"/>
      <c r="G1216" s="85"/>
    </row>
    <row r="1217" spans="1:7" x14ac:dyDescent="0.35">
      <c r="A1217" s="85"/>
      <c r="B1217" s="85"/>
      <c r="C1217" s="85"/>
      <c r="D1217" s="85"/>
      <c r="E1217" s="85"/>
      <c r="F1217" s="85"/>
      <c r="G1217" s="85"/>
    </row>
    <row r="1218" spans="1:7" x14ac:dyDescent="0.35">
      <c r="A1218" s="85"/>
      <c r="B1218" s="85"/>
      <c r="C1218" s="85"/>
      <c r="D1218" s="85"/>
      <c r="E1218" s="85"/>
      <c r="F1218" s="85"/>
      <c r="G1218" s="85"/>
    </row>
    <row r="1219" spans="1:7" x14ac:dyDescent="0.35">
      <c r="A1219" s="85"/>
      <c r="B1219" s="85"/>
      <c r="C1219" s="85"/>
      <c r="D1219" s="85"/>
      <c r="E1219" s="85"/>
      <c r="F1219" s="85"/>
      <c r="G1219" s="85"/>
    </row>
    <row r="1220" spans="1:7" x14ac:dyDescent="0.35">
      <c r="A1220" s="85"/>
      <c r="B1220" s="85"/>
      <c r="C1220" s="85"/>
      <c r="D1220" s="85"/>
      <c r="E1220" s="85"/>
      <c r="F1220" s="85"/>
      <c r="G1220" s="85"/>
    </row>
    <row r="1221" spans="1:7" x14ac:dyDescent="0.35">
      <c r="A1221" s="85"/>
      <c r="B1221" s="85"/>
      <c r="C1221" s="85"/>
      <c r="D1221" s="85"/>
      <c r="E1221" s="85"/>
      <c r="F1221" s="85"/>
      <c r="G1221" s="85"/>
    </row>
    <row r="1222" spans="1:7" x14ac:dyDescent="0.35">
      <c r="A1222" s="85"/>
      <c r="B1222" s="85"/>
      <c r="C1222" s="85"/>
      <c r="D1222" s="85"/>
      <c r="E1222" s="85"/>
      <c r="F1222" s="85"/>
      <c r="G1222" s="85"/>
    </row>
    <row r="1223" spans="1:7" x14ac:dyDescent="0.35">
      <c r="A1223" s="85"/>
      <c r="B1223" s="85"/>
      <c r="C1223" s="85"/>
      <c r="D1223" s="85"/>
      <c r="E1223" s="85"/>
      <c r="F1223" s="85"/>
      <c r="G1223" s="85"/>
    </row>
    <row r="1224" spans="1:7" x14ac:dyDescent="0.35">
      <c r="A1224" s="85"/>
      <c r="B1224" s="85"/>
      <c r="C1224" s="85"/>
      <c r="D1224" s="85"/>
      <c r="E1224" s="85"/>
      <c r="F1224" s="85"/>
      <c r="G1224" s="85"/>
    </row>
    <row r="1225" spans="1:7" x14ac:dyDescent="0.35">
      <c r="A1225" s="85"/>
      <c r="B1225" s="85"/>
      <c r="C1225" s="85"/>
      <c r="D1225" s="85"/>
      <c r="E1225" s="85"/>
      <c r="F1225" s="85"/>
      <c r="G1225" s="85"/>
    </row>
    <row r="1226" spans="1:7" x14ac:dyDescent="0.35">
      <c r="A1226" s="85"/>
      <c r="B1226" s="85"/>
      <c r="C1226" s="85"/>
      <c r="D1226" s="85"/>
      <c r="E1226" s="85"/>
      <c r="F1226" s="85"/>
      <c r="G1226" s="85"/>
    </row>
    <row r="1227" spans="1:7" x14ac:dyDescent="0.35">
      <c r="A1227" s="85"/>
      <c r="B1227" s="85"/>
      <c r="C1227" s="85"/>
      <c r="D1227" s="85"/>
      <c r="E1227" s="85"/>
      <c r="F1227" s="85"/>
      <c r="G1227" s="85"/>
    </row>
    <row r="1228" spans="1:7" x14ac:dyDescent="0.35">
      <c r="A1228" s="85"/>
      <c r="B1228" s="85"/>
      <c r="C1228" s="85"/>
      <c r="D1228" s="85"/>
      <c r="E1228" s="85"/>
      <c r="F1228" s="85"/>
      <c r="G1228" s="85"/>
    </row>
    <row r="1229" spans="1:7" x14ac:dyDescent="0.35">
      <c r="A1229" s="85"/>
      <c r="B1229" s="85"/>
      <c r="C1229" s="85"/>
      <c r="D1229" s="85"/>
      <c r="E1229" s="85"/>
      <c r="F1229" s="85"/>
      <c r="G1229" s="85"/>
    </row>
    <row r="1230" spans="1:7" x14ac:dyDescent="0.35">
      <c r="A1230" s="85"/>
      <c r="B1230" s="85"/>
      <c r="C1230" s="85"/>
      <c r="D1230" s="85"/>
      <c r="E1230" s="85"/>
      <c r="F1230" s="85"/>
      <c r="G1230" s="85"/>
    </row>
    <row r="1231" spans="1:7" x14ac:dyDescent="0.35">
      <c r="A1231" s="85"/>
      <c r="B1231" s="85"/>
      <c r="C1231" s="85"/>
      <c r="D1231" s="85"/>
      <c r="E1231" s="85"/>
      <c r="F1231" s="85"/>
      <c r="G1231" s="85"/>
    </row>
    <row r="1232" spans="1:7" x14ac:dyDescent="0.35">
      <c r="A1232" s="85"/>
      <c r="B1232" s="85"/>
      <c r="C1232" s="85"/>
      <c r="D1232" s="85"/>
      <c r="E1232" s="85"/>
      <c r="F1232" s="85"/>
      <c r="G1232" s="85"/>
    </row>
    <row r="1233" spans="1:7" x14ac:dyDescent="0.35">
      <c r="A1233" s="85"/>
      <c r="B1233" s="85"/>
      <c r="C1233" s="85"/>
      <c r="D1233" s="85"/>
      <c r="E1233" s="85"/>
      <c r="F1233" s="85"/>
      <c r="G1233" s="85"/>
    </row>
    <row r="1234" spans="1:7" x14ac:dyDescent="0.35">
      <c r="A1234" s="85"/>
      <c r="B1234" s="85"/>
      <c r="C1234" s="85"/>
      <c r="D1234" s="85"/>
      <c r="E1234" s="85"/>
      <c r="F1234" s="85"/>
      <c r="G1234" s="85"/>
    </row>
    <row r="1235" spans="1:7" x14ac:dyDescent="0.35">
      <c r="A1235" s="85"/>
      <c r="B1235" s="85"/>
      <c r="C1235" s="85"/>
      <c r="D1235" s="85"/>
      <c r="E1235" s="85"/>
      <c r="F1235" s="85"/>
      <c r="G1235" s="85"/>
    </row>
    <row r="1236" spans="1:7" x14ac:dyDescent="0.35">
      <c r="A1236" s="85"/>
      <c r="B1236" s="85"/>
      <c r="C1236" s="85"/>
      <c r="D1236" s="85"/>
      <c r="E1236" s="85"/>
      <c r="F1236" s="85"/>
      <c r="G1236" s="85"/>
    </row>
    <row r="1237" spans="1:7" x14ac:dyDescent="0.35">
      <c r="A1237" s="85"/>
      <c r="B1237" s="85"/>
      <c r="C1237" s="85"/>
      <c r="D1237" s="85"/>
      <c r="E1237" s="85"/>
      <c r="F1237" s="85"/>
      <c r="G1237" s="85"/>
    </row>
    <row r="1238" spans="1:7" x14ac:dyDescent="0.35">
      <c r="A1238" s="85"/>
      <c r="B1238" s="85"/>
      <c r="C1238" s="85"/>
      <c r="D1238" s="85"/>
      <c r="E1238" s="85"/>
      <c r="F1238" s="85"/>
      <c r="G1238" s="85"/>
    </row>
    <row r="1239" spans="1:7" x14ac:dyDescent="0.35">
      <c r="A1239" s="85"/>
      <c r="B1239" s="85"/>
      <c r="C1239" s="85"/>
      <c r="D1239" s="85"/>
      <c r="E1239" s="85"/>
      <c r="F1239" s="85"/>
      <c r="G1239" s="85"/>
    </row>
    <row r="1240" spans="1:7" x14ac:dyDescent="0.35">
      <c r="A1240" s="85"/>
      <c r="B1240" s="85"/>
      <c r="C1240" s="85"/>
      <c r="D1240" s="85"/>
      <c r="E1240" s="85"/>
      <c r="F1240" s="85"/>
      <c r="G1240" s="85"/>
    </row>
    <row r="1241" spans="1:7" x14ac:dyDescent="0.35">
      <c r="A1241" s="85"/>
      <c r="B1241" s="85"/>
      <c r="C1241" s="85"/>
      <c r="D1241" s="85"/>
      <c r="E1241" s="85"/>
      <c r="F1241" s="85"/>
      <c r="G1241" s="85"/>
    </row>
    <row r="1242" spans="1:7" x14ac:dyDescent="0.35">
      <c r="A1242" s="85"/>
      <c r="B1242" s="85"/>
      <c r="C1242" s="85"/>
      <c r="D1242" s="85"/>
      <c r="E1242" s="85"/>
      <c r="F1242" s="85"/>
      <c r="G1242" s="85"/>
    </row>
    <row r="1243" spans="1:7" x14ac:dyDescent="0.35">
      <c r="A1243" s="85"/>
      <c r="B1243" s="85"/>
      <c r="C1243" s="85"/>
      <c r="D1243" s="85"/>
      <c r="E1243" s="85"/>
      <c r="F1243" s="85"/>
      <c r="G1243" s="85"/>
    </row>
    <row r="1244" spans="1:7" x14ac:dyDescent="0.35">
      <c r="A1244" s="85"/>
      <c r="B1244" s="85"/>
      <c r="C1244" s="85"/>
      <c r="D1244" s="85"/>
      <c r="E1244" s="85"/>
      <c r="F1244" s="85"/>
      <c r="G1244" s="85"/>
    </row>
    <row r="1245" spans="1:7" x14ac:dyDescent="0.35">
      <c r="A1245" s="85"/>
      <c r="B1245" s="85"/>
      <c r="C1245" s="85"/>
      <c r="D1245" s="85"/>
      <c r="E1245" s="85"/>
      <c r="F1245" s="85"/>
      <c r="G1245" s="85"/>
    </row>
    <row r="1246" spans="1:7" x14ac:dyDescent="0.35">
      <c r="A1246" s="85"/>
      <c r="B1246" s="85"/>
      <c r="C1246" s="85"/>
      <c r="D1246" s="85"/>
      <c r="E1246" s="85"/>
      <c r="F1246" s="85"/>
      <c r="G1246" s="85"/>
    </row>
    <row r="1247" spans="1:7" x14ac:dyDescent="0.35">
      <c r="A1247" s="85"/>
      <c r="B1247" s="85"/>
      <c r="C1247" s="85"/>
      <c r="D1247" s="85"/>
      <c r="E1247" s="85"/>
      <c r="F1247" s="85"/>
      <c r="G1247" s="85"/>
    </row>
    <row r="1248" spans="1:7" x14ac:dyDescent="0.35">
      <c r="A1248" s="85"/>
      <c r="B1248" s="85"/>
      <c r="C1248" s="85"/>
      <c r="D1248" s="85"/>
      <c r="E1248" s="85"/>
      <c r="F1248" s="85"/>
      <c r="G1248" s="85"/>
    </row>
    <row r="1249" spans="1:7" x14ac:dyDescent="0.35">
      <c r="A1249" s="85"/>
      <c r="B1249" s="85"/>
      <c r="C1249" s="85"/>
      <c r="D1249" s="85"/>
      <c r="E1249" s="85"/>
      <c r="F1249" s="85"/>
      <c r="G1249" s="85"/>
    </row>
    <row r="1250" spans="1:7" x14ac:dyDescent="0.35">
      <c r="A1250" s="85"/>
      <c r="B1250" s="85"/>
      <c r="C1250" s="85"/>
      <c r="D1250" s="85"/>
      <c r="E1250" s="85"/>
      <c r="F1250" s="85"/>
      <c r="G1250" s="85"/>
    </row>
    <row r="1251" spans="1:7" x14ac:dyDescent="0.35">
      <c r="A1251" s="85"/>
      <c r="B1251" s="85"/>
      <c r="C1251" s="85"/>
      <c r="D1251" s="85"/>
      <c r="E1251" s="85"/>
      <c r="F1251" s="85"/>
      <c r="G1251" s="85"/>
    </row>
    <row r="1252" spans="1:7" x14ac:dyDescent="0.35">
      <c r="A1252" s="85"/>
      <c r="B1252" s="85"/>
      <c r="C1252" s="85"/>
      <c r="D1252" s="85"/>
      <c r="E1252" s="85"/>
      <c r="F1252" s="85"/>
      <c r="G1252" s="85"/>
    </row>
    <row r="1253" spans="1:7" x14ac:dyDescent="0.35">
      <c r="A1253" s="85"/>
      <c r="B1253" s="85"/>
      <c r="C1253" s="85"/>
      <c r="D1253" s="85"/>
      <c r="E1253" s="85"/>
      <c r="F1253" s="85"/>
      <c r="G1253" s="85"/>
    </row>
    <row r="1254" spans="1:7" x14ac:dyDescent="0.35">
      <c r="A1254" s="85"/>
      <c r="B1254" s="85"/>
      <c r="C1254" s="85"/>
      <c r="D1254" s="85"/>
      <c r="E1254" s="85"/>
      <c r="F1254" s="85"/>
      <c r="G1254" s="85"/>
    </row>
    <row r="1255" spans="1:7" x14ac:dyDescent="0.35">
      <c r="A1255" s="85"/>
      <c r="B1255" s="85"/>
      <c r="C1255" s="85"/>
      <c r="D1255" s="85"/>
      <c r="E1255" s="85"/>
      <c r="F1255" s="85"/>
      <c r="G1255" s="85"/>
    </row>
    <row r="1256" spans="1:7" x14ac:dyDescent="0.35">
      <c r="A1256" s="85"/>
      <c r="B1256" s="85"/>
      <c r="C1256" s="85"/>
      <c r="D1256" s="85"/>
      <c r="E1256" s="85"/>
      <c r="F1256" s="85"/>
      <c r="G1256" s="85"/>
    </row>
    <row r="1257" spans="1:7" x14ac:dyDescent="0.35">
      <c r="A1257" s="85"/>
      <c r="B1257" s="85"/>
      <c r="C1257" s="85"/>
      <c r="D1257" s="85"/>
      <c r="E1257" s="85"/>
      <c r="F1257" s="85"/>
      <c r="G1257" s="85"/>
    </row>
    <row r="1258" spans="1:7" x14ac:dyDescent="0.35">
      <c r="A1258" s="85"/>
      <c r="B1258" s="85"/>
      <c r="C1258" s="85"/>
      <c r="D1258" s="85"/>
      <c r="E1258" s="85"/>
      <c r="F1258" s="85"/>
      <c r="G1258" s="85"/>
    </row>
  </sheetData>
  <autoFilter ref="A1:G1">
    <sortState ref="A2:G278">
      <sortCondition ref="B1"/>
    </sortState>
  </autoFilter>
  <conditionalFormatting sqref="A2:A1258">
    <cfRule type="duplicateValues" dxfId="0" priority="30"/>
  </conditionalFormatting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 filterMode="1">
    <tabColor rgb="FFFFC000"/>
  </sheetPr>
  <dimension ref="A1:Q12252"/>
  <sheetViews>
    <sheetView workbookViewId="0">
      <selection activeCell="B12263" sqref="B12263"/>
    </sheetView>
  </sheetViews>
  <sheetFormatPr defaultColWidth="43.1796875" defaultRowHeight="14.5" x14ac:dyDescent="0.35"/>
  <cols>
    <col min="1" max="1" width="16.26953125" bestFit="1" customWidth="1"/>
    <col min="2" max="2" width="100.453125" bestFit="1" customWidth="1"/>
    <col min="3" max="3" width="9.81640625" style="65" bestFit="1" customWidth="1"/>
    <col min="4" max="4" width="28.7265625" bestFit="1" customWidth="1"/>
    <col min="5" max="5" width="69.1796875" bestFit="1" customWidth="1"/>
    <col min="6" max="6" width="16.26953125" style="65" bestFit="1" customWidth="1"/>
    <col min="7" max="7" width="19.7265625" customWidth="1"/>
    <col min="8" max="8" width="25.81640625" customWidth="1"/>
    <col min="9" max="9" width="8.7265625" customWidth="1"/>
    <col min="10" max="10" width="12.1796875" bestFit="1" customWidth="1"/>
    <col min="11" max="11" width="60.453125" bestFit="1" customWidth="1"/>
    <col min="12" max="12" width="24.453125" bestFit="1" customWidth="1"/>
    <col min="13" max="13" width="23" bestFit="1" customWidth="1"/>
    <col min="14" max="14" width="20.54296875" bestFit="1" customWidth="1"/>
    <col min="15" max="15" width="15.54296875" bestFit="1" customWidth="1"/>
    <col min="16" max="16" width="18" bestFit="1" customWidth="1"/>
    <col min="17" max="17" width="21.26953125" customWidth="1"/>
  </cols>
  <sheetData>
    <row r="1" spans="1:17" x14ac:dyDescent="0.35">
      <c r="A1" s="85" t="s">
        <v>23273</v>
      </c>
      <c r="B1" s="85" t="s">
        <v>63</v>
      </c>
      <c r="C1" s="85" t="s">
        <v>49</v>
      </c>
      <c r="D1" s="85" t="s">
        <v>65</v>
      </c>
      <c r="E1" s="85" t="s">
        <v>66</v>
      </c>
      <c r="F1" s="85" t="s">
        <v>23273</v>
      </c>
      <c r="G1" s="85" t="s">
        <v>68</v>
      </c>
      <c r="H1" s="85" t="s">
        <v>69</v>
      </c>
      <c r="I1" s="85" t="s">
        <v>70</v>
      </c>
      <c r="J1" s="85" t="s">
        <v>23274</v>
      </c>
      <c r="K1" s="85" t="s">
        <v>23275</v>
      </c>
      <c r="L1" s="85" t="s">
        <v>72</v>
      </c>
      <c r="M1" s="85" t="s">
        <v>73</v>
      </c>
      <c r="N1" s="85" t="s">
        <v>74</v>
      </c>
      <c r="O1" s="85" t="s">
        <v>75</v>
      </c>
      <c r="P1" s="85" t="s">
        <v>23276</v>
      </c>
      <c r="Q1" s="85" t="s">
        <v>23277</v>
      </c>
    </row>
    <row r="2" spans="1:17" hidden="1" x14ac:dyDescent="0.35">
      <c r="A2" s="72">
        <f t="shared" ref="A2:A65" si="0">IF(F2="", "", IF(D2="School District", C2, F2))</f>
        <v>141065</v>
      </c>
      <c r="B2" s="85" t="s">
        <v>22581</v>
      </c>
      <c r="C2" s="66">
        <v>17024102</v>
      </c>
      <c r="D2" s="85" t="s">
        <v>83</v>
      </c>
      <c r="E2" s="85" t="s">
        <v>5158</v>
      </c>
      <c r="F2" s="66">
        <v>141065</v>
      </c>
      <c r="G2" s="85" t="s">
        <v>78</v>
      </c>
      <c r="H2" s="85"/>
      <c r="I2" s="85" t="s">
        <v>79</v>
      </c>
      <c r="J2" s="85"/>
      <c r="K2" s="85" t="s">
        <v>22582</v>
      </c>
      <c r="L2" s="85"/>
      <c r="M2" s="85" t="s">
        <v>14154</v>
      </c>
      <c r="N2" s="85" t="s">
        <v>5044</v>
      </c>
      <c r="O2" s="85" t="s">
        <v>18</v>
      </c>
      <c r="P2" s="85" t="s">
        <v>5162</v>
      </c>
      <c r="Q2" s="85"/>
    </row>
    <row r="3" spans="1:17" hidden="1" x14ac:dyDescent="0.35">
      <c r="A3" s="72" t="str">
        <f t="shared" si="0"/>
        <v/>
      </c>
      <c r="B3" s="85" t="s">
        <v>15698</v>
      </c>
      <c r="C3" s="66">
        <v>17019268</v>
      </c>
      <c r="D3" s="85" t="s">
        <v>1750</v>
      </c>
      <c r="E3" s="85"/>
      <c r="G3" s="85"/>
      <c r="H3" s="85" t="s">
        <v>21907</v>
      </c>
      <c r="I3" s="85" t="s">
        <v>79</v>
      </c>
      <c r="J3" s="85" t="s">
        <v>200</v>
      </c>
      <c r="K3" s="85" t="s">
        <v>21908</v>
      </c>
      <c r="L3" s="85"/>
      <c r="M3" s="85" t="s">
        <v>232</v>
      </c>
      <c r="N3" s="85" t="s">
        <v>232</v>
      </c>
      <c r="O3" s="85" t="s">
        <v>18</v>
      </c>
      <c r="P3" s="85" t="s">
        <v>1709</v>
      </c>
      <c r="Q3" s="85"/>
    </row>
    <row r="4" spans="1:17" hidden="1" x14ac:dyDescent="0.35">
      <c r="A4" s="72">
        <f t="shared" si="0"/>
        <v>141711</v>
      </c>
      <c r="B4" s="85" t="s">
        <v>22530</v>
      </c>
      <c r="C4" s="66">
        <v>17023615</v>
      </c>
      <c r="D4" s="85" t="s">
        <v>77</v>
      </c>
      <c r="E4" s="85" t="s">
        <v>11468</v>
      </c>
      <c r="F4" s="66">
        <v>141711</v>
      </c>
      <c r="G4" s="85" t="s">
        <v>78</v>
      </c>
      <c r="H4" s="85" t="s">
        <v>13844</v>
      </c>
      <c r="I4" s="85" t="s">
        <v>79</v>
      </c>
      <c r="J4" s="85"/>
      <c r="K4" s="85" t="s">
        <v>22531</v>
      </c>
      <c r="L4" s="85"/>
      <c r="M4" s="85" t="s">
        <v>14396</v>
      </c>
      <c r="N4" s="85" t="s">
        <v>5106</v>
      </c>
      <c r="O4" s="85" t="s">
        <v>18</v>
      </c>
      <c r="P4" s="85" t="s">
        <v>11471</v>
      </c>
      <c r="Q4" s="85"/>
    </row>
    <row r="5" spans="1:17" hidden="1" x14ac:dyDescent="0.35">
      <c r="A5" s="72">
        <f t="shared" si="0"/>
        <v>141575</v>
      </c>
      <c r="B5" s="85" t="s">
        <v>22358</v>
      </c>
      <c r="C5" s="66">
        <v>17022507</v>
      </c>
      <c r="D5" s="85" t="s">
        <v>83</v>
      </c>
      <c r="E5" s="85" t="s">
        <v>10478</v>
      </c>
      <c r="F5" s="66">
        <v>141575</v>
      </c>
      <c r="G5" s="85" t="s">
        <v>78</v>
      </c>
      <c r="H5" s="85"/>
      <c r="I5" s="85" t="s">
        <v>79</v>
      </c>
      <c r="J5" s="85"/>
      <c r="K5" s="85" t="s">
        <v>22359</v>
      </c>
      <c r="L5" s="85"/>
      <c r="M5" s="85" t="s">
        <v>18460</v>
      </c>
      <c r="N5" s="85" t="s">
        <v>10481</v>
      </c>
      <c r="O5" s="85" t="s">
        <v>18</v>
      </c>
      <c r="P5" s="85" t="s">
        <v>10482</v>
      </c>
      <c r="Q5" s="85"/>
    </row>
    <row r="6" spans="1:17" hidden="1" x14ac:dyDescent="0.35">
      <c r="A6" s="72">
        <f t="shared" si="0"/>
        <v>232165</v>
      </c>
      <c r="B6" s="85" t="s">
        <v>20443</v>
      </c>
      <c r="C6" s="66">
        <v>17004250</v>
      </c>
      <c r="D6" s="85" t="s">
        <v>77</v>
      </c>
      <c r="E6" s="85" t="s">
        <v>15416</v>
      </c>
      <c r="F6" s="66">
        <v>232165</v>
      </c>
      <c r="G6" s="85" t="s">
        <v>78</v>
      </c>
      <c r="H6" s="85"/>
      <c r="I6" s="85" t="s">
        <v>79</v>
      </c>
      <c r="J6" s="85"/>
      <c r="K6" s="85" t="s">
        <v>20444</v>
      </c>
      <c r="L6" s="85"/>
      <c r="M6" s="85" t="s">
        <v>758</v>
      </c>
      <c r="N6" s="85" t="s">
        <v>205</v>
      </c>
      <c r="O6" s="85" t="s">
        <v>18</v>
      </c>
      <c r="P6" s="85" t="s">
        <v>759</v>
      </c>
      <c r="Q6" s="85"/>
    </row>
    <row r="7" spans="1:17" hidden="1" x14ac:dyDescent="0.35">
      <c r="A7" s="72">
        <f t="shared" si="0"/>
        <v>140922</v>
      </c>
      <c r="B7" s="85" t="s">
        <v>20193</v>
      </c>
      <c r="C7" s="66">
        <v>17002565</v>
      </c>
      <c r="D7" s="85" t="s">
        <v>83</v>
      </c>
      <c r="E7" s="85" t="s">
        <v>13712</v>
      </c>
      <c r="F7" s="66">
        <v>140922</v>
      </c>
      <c r="G7" s="85" t="s">
        <v>78</v>
      </c>
      <c r="H7" s="85" t="s">
        <v>4445</v>
      </c>
      <c r="I7" s="85" t="s">
        <v>79</v>
      </c>
      <c r="J7" s="85"/>
      <c r="K7" s="85" t="s">
        <v>4446</v>
      </c>
      <c r="L7" s="85" t="s">
        <v>80</v>
      </c>
      <c r="M7" s="85" t="s">
        <v>20194</v>
      </c>
      <c r="N7" s="85" t="s">
        <v>20195</v>
      </c>
      <c r="O7" s="85" t="s">
        <v>18</v>
      </c>
      <c r="P7" s="85" t="s">
        <v>4448</v>
      </c>
      <c r="Q7" s="85" t="s">
        <v>87</v>
      </c>
    </row>
    <row r="8" spans="1:17" hidden="1" x14ac:dyDescent="0.35">
      <c r="A8" s="72">
        <f t="shared" si="0"/>
        <v>141056</v>
      </c>
      <c r="B8" s="85" t="s">
        <v>22351</v>
      </c>
      <c r="C8" s="66">
        <v>17022489</v>
      </c>
      <c r="D8" s="85" t="s">
        <v>83</v>
      </c>
      <c r="E8" s="85" t="s">
        <v>5102</v>
      </c>
      <c r="F8" s="66">
        <v>141056</v>
      </c>
      <c r="G8" s="85" t="s">
        <v>78</v>
      </c>
      <c r="H8" s="85"/>
      <c r="I8" s="85" t="s">
        <v>79</v>
      </c>
      <c r="J8" s="85"/>
      <c r="K8" s="85" t="s">
        <v>22352</v>
      </c>
      <c r="L8" s="85"/>
      <c r="M8" s="85" t="s">
        <v>22353</v>
      </c>
      <c r="N8" s="85" t="s">
        <v>5106</v>
      </c>
      <c r="O8" s="85" t="s">
        <v>18</v>
      </c>
      <c r="P8" s="85" t="s">
        <v>5107</v>
      </c>
      <c r="Q8" s="85"/>
    </row>
    <row r="9" spans="1:17" hidden="1" x14ac:dyDescent="0.35">
      <c r="A9" s="72">
        <f t="shared" si="0"/>
        <v>17021375</v>
      </c>
      <c r="B9" s="85" t="s">
        <v>22191</v>
      </c>
      <c r="C9" s="66">
        <v>17021377</v>
      </c>
      <c r="D9" s="85" t="s">
        <v>77</v>
      </c>
      <c r="E9" s="85" t="s">
        <v>22190</v>
      </c>
      <c r="F9" s="66">
        <v>17021375</v>
      </c>
      <c r="G9" s="85" t="s">
        <v>78</v>
      </c>
      <c r="H9" s="85" t="s">
        <v>20470</v>
      </c>
      <c r="I9" s="85" t="s">
        <v>79</v>
      </c>
      <c r="J9" s="85"/>
      <c r="K9" s="85" t="s">
        <v>22192</v>
      </c>
      <c r="L9" s="85"/>
      <c r="M9" s="85" t="s">
        <v>22193</v>
      </c>
      <c r="N9" s="85" t="s">
        <v>20401</v>
      </c>
      <c r="O9" s="85" t="s">
        <v>18</v>
      </c>
      <c r="P9" s="85" t="s">
        <v>4098</v>
      </c>
      <c r="Q9" s="85"/>
    </row>
    <row r="10" spans="1:17" hidden="1" x14ac:dyDescent="0.35">
      <c r="A10" s="72">
        <f t="shared" si="0"/>
        <v>232165</v>
      </c>
      <c r="B10" s="85" t="s">
        <v>21899</v>
      </c>
      <c r="C10" s="66">
        <v>17019152</v>
      </c>
      <c r="D10" s="85" t="s">
        <v>77</v>
      </c>
      <c r="E10" s="85" t="s">
        <v>15416</v>
      </c>
      <c r="F10" s="66">
        <v>232165</v>
      </c>
      <c r="G10" s="85" t="s">
        <v>78</v>
      </c>
      <c r="H10" s="85"/>
      <c r="I10" s="85" t="s">
        <v>79</v>
      </c>
      <c r="J10" s="85"/>
      <c r="K10" s="85" t="s">
        <v>21900</v>
      </c>
      <c r="L10" s="85"/>
      <c r="M10" s="85" t="s">
        <v>20146</v>
      </c>
      <c r="N10" s="85" t="s">
        <v>12862</v>
      </c>
      <c r="O10" s="85" t="s">
        <v>18</v>
      </c>
      <c r="P10" s="85" t="s">
        <v>312</v>
      </c>
      <c r="Q10" s="85"/>
    </row>
    <row r="11" spans="1:17" hidden="1" x14ac:dyDescent="0.35">
      <c r="A11" s="72">
        <f t="shared" si="0"/>
        <v>140857</v>
      </c>
      <c r="B11" s="85" t="s">
        <v>22493</v>
      </c>
      <c r="C11" s="66">
        <v>17023271</v>
      </c>
      <c r="D11" s="85" t="s">
        <v>83</v>
      </c>
      <c r="E11" s="85" t="s">
        <v>3597</v>
      </c>
      <c r="F11" s="66">
        <v>140857</v>
      </c>
      <c r="G11" s="85" t="s">
        <v>78</v>
      </c>
      <c r="H11" s="85"/>
      <c r="I11" s="85" t="s">
        <v>79</v>
      </c>
      <c r="J11" s="85"/>
      <c r="K11" s="85" t="s">
        <v>22494</v>
      </c>
      <c r="L11" s="85"/>
      <c r="M11" s="85" t="s">
        <v>21828</v>
      </c>
      <c r="N11" s="85" t="s">
        <v>3604</v>
      </c>
      <c r="O11" s="85" t="s">
        <v>18</v>
      </c>
      <c r="P11" s="85" t="s">
        <v>3594</v>
      </c>
      <c r="Q11" s="85"/>
    </row>
    <row r="12" spans="1:17" hidden="1" x14ac:dyDescent="0.35">
      <c r="A12" s="72">
        <f t="shared" si="0"/>
        <v>141267</v>
      </c>
      <c r="B12" s="85" t="s">
        <v>22340</v>
      </c>
      <c r="C12" s="66">
        <v>17022460</v>
      </c>
      <c r="D12" s="85" t="s">
        <v>77</v>
      </c>
      <c r="E12" s="85" t="s">
        <v>7612</v>
      </c>
      <c r="F12" s="66">
        <v>141267</v>
      </c>
      <c r="G12" s="85" t="s">
        <v>78</v>
      </c>
      <c r="H12" s="85" t="s">
        <v>13778</v>
      </c>
      <c r="I12" s="85" t="s">
        <v>79</v>
      </c>
      <c r="J12" s="85"/>
      <c r="K12" s="85" t="s">
        <v>22341</v>
      </c>
      <c r="L12" s="85"/>
      <c r="M12" s="85" t="s">
        <v>6073</v>
      </c>
      <c r="N12" s="85" t="s">
        <v>6071</v>
      </c>
      <c r="O12" s="85" t="s">
        <v>18</v>
      </c>
      <c r="P12" s="85" t="s">
        <v>7610</v>
      </c>
      <c r="Q12" s="85"/>
    </row>
    <row r="13" spans="1:17" hidden="1" x14ac:dyDescent="0.35">
      <c r="A13" s="72">
        <f t="shared" si="0"/>
        <v>141729</v>
      </c>
      <c r="B13" s="85" t="s">
        <v>22410</v>
      </c>
      <c r="C13" s="66">
        <v>17022873</v>
      </c>
      <c r="D13" s="85" t="s">
        <v>77</v>
      </c>
      <c r="E13" s="85" t="s">
        <v>11585</v>
      </c>
      <c r="F13" s="66">
        <v>141729</v>
      </c>
      <c r="G13" s="85" t="s">
        <v>78</v>
      </c>
      <c r="H13" s="85"/>
      <c r="I13" s="85" t="s">
        <v>79</v>
      </c>
      <c r="J13" s="85"/>
      <c r="K13" s="85" t="s">
        <v>22411</v>
      </c>
      <c r="L13" s="85"/>
      <c r="M13" s="85" t="s">
        <v>22028</v>
      </c>
      <c r="N13" s="85" t="s">
        <v>137</v>
      </c>
      <c r="O13" s="85" t="s">
        <v>18</v>
      </c>
      <c r="P13" s="85" t="s">
        <v>11589</v>
      </c>
      <c r="Q13" s="85" t="s">
        <v>11603</v>
      </c>
    </row>
    <row r="14" spans="1:17" hidden="1" x14ac:dyDescent="0.35">
      <c r="A14" s="72">
        <f t="shared" si="0"/>
        <v>140931</v>
      </c>
      <c r="B14" s="85" t="s">
        <v>22535</v>
      </c>
      <c r="C14" s="66">
        <v>17023711</v>
      </c>
      <c r="D14" s="85" t="s">
        <v>77</v>
      </c>
      <c r="E14" s="85" t="s">
        <v>3662</v>
      </c>
      <c r="F14" s="66">
        <v>140931</v>
      </c>
      <c r="G14" s="85" t="s">
        <v>78</v>
      </c>
      <c r="H14" s="85"/>
      <c r="I14" s="85" t="s">
        <v>79</v>
      </c>
      <c r="J14" s="85"/>
      <c r="K14" s="85" t="s">
        <v>22536</v>
      </c>
      <c r="L14" s="85"/>
      <c r="M14" s="85" t="s">
        <v>4436</v>
      </c>
      <c r="N14" s="85" t="s">
        <v>762</v>
      </c>
      <c r="O14" s="85" t="s">
        <v>18</v>
      </c>
      <c r="P14" s="85" t="s">
        <v>4437</v>
      </c>
      <c r="Q14" s="85"/>
    </row>
    <row r="15" spans="1:17" hidden="1" x14ac:dyDescent="0.35">
      <c r="A15" s="72">
        <f t="shared" si="0"/>
        <v>140469</v>
      </c>
      <c r="B15" s="85" t="s">
        <v>808</v>
      </c>
      <c r="C15" s="66">
        <v>85685</v>
      </c>
      <c r="D15" s="85" t="s">
        <v>77</v>
      </c>
      <c r="E15" s="85" t="s">
        <v>212</v>
      </c>
      <c r="F15" s="66">
        <v>140469</v>
      </c>
      <c r="G15" s="85" t="s">
        <v>78</v>
      </c>
      <c r="H15" s="85" t="s">
        <v>213</v>
      </c>
      <c r="I15" s="85" t="s">
        <v>79</v>
      </c>
      <c r="J15" s="85"/>
      <c r="K15" s="85" t="s">
        <v>809</v>
      </c>
      <c r="L15" s="85"/>
      <c r="M15" s="85" t="s">
        <v>343</v>
      </c>
      <c r="N15" s="85" t="s">
        <v>215</v>
      </c>
      <c r="O15" s="85" t="s">
        <v>18</v>
      </c>
      <c r="P15" s="85" t="s">
        <v>797</v>
      </c>
      <c r="Q15" s="85" t="s">
        <v>810</v>
      </c>
    </row>
    <row r="16" spans="1:17" hidden="1" x14ac:dyDescent="0.35">
      <c r="A16" s="72">
        <f t="shared" si="0"/>
        <v>141628</v>
      </c>
      <c r="B16" s="85" t="s">
        <v>22371</v>
      </c>
      <c r="C16" s="66">
        <v>17022564</v>
      </c>
      <c r="D16" s="85" t="s">
        <v>77</v>
      </c>
      <c r="E16" s="85" t="s">
        <v>10690</v>
      </c>
      <c r="F16" s="66">
        <v>141628</v>
      </c>
      <c r="G16" s="85" t="s">
        <v>78</v>
      </c>
      <c r="H16" s="85"/>
      <c r="I16" s="85" t="s">
        <v>79</v>
      </c>
      <c r="J16" s="85"/>
      <c r="K16" s="85" t="s">
        <v>10691</v>
      </c>
      <c r="L16" s="85"/>
      <c r="M16" s="85" t="s">
        <v>14639</v>
      </c>
      <c r="N16" s="85" t="s">
        <v>10456</v>
      </c>
      <c r="O16" s="85" t="s">
        <v>18</v>
      </c>
      <c r="P16" s="85" t="s">
        <v>10686</v>
      </c>
      <c r="Q16" s="85"/>
    </row>
    <row r="17" spans="1:17" hidden="1" x14ac:dyDescent="0.35">
      <c r="A17" s="72">
        <f t="shared" si="0"/>
        <v>140867</v>
      </c>
      <c r="B17" s="85" t="s">
        <v>16372</v>
      </c>
      <c r="C17" s="66">
        <v>16038291</v>
      </c>
      <c r="D17" s="85" t="s">
        <v>77</v>
      </c>
      <c r="E17" s="85" t="s">
        <v>3405</v>
      </c>
      <c r="F17" s="66">
        <v>140867</v>
      </c>
      <c r="G17" s="85" t="s">
        <v>78</v>
      </c>
      <c r="H17" s="85"/>
      <c r="I17" s="85" t="s">
        <v>79</v>
      </c>
      <c r="J17" s="85"/>
      <c r="K17" s="85" t="s">
        <v>16373</v>
      </c>
      <c r="L17" s="85"/>
      <c r="M17" s="85" t="s">
        <v>544</v>
      </c>
      <c r="N17" s="85" t="s">
        <v>573</v>
      </c>
      <c r="O17" s="85" t="s">
        <v>18</v>
      </c>
      <c r="P17" s="85" t="s">
        <v>576</v>
      </c>
      <c r="Q17" s="85"/>
    </row>
    <row r="18" spans="1:17" hidden="1" x14ac:dyDescent="0.35">
      <c r="A18" s="72">
        <f t="shared" si="0"/>
        <v>140874</v>
      </c>
      <c r="B18" s="85" t="s">
        <v>21925</v>
      </c>
      <c r="C18" s="66">
        <v>17019363</v>
      </c>
      <c r="D18" s="85" t="s">
        <v>83</v>
      </c>
      <c r="E18" s="85" t="s">
        <v>3804</v>
      </c>
      <c r="F18" s="66">
        <v>140874</v>
      </c>
      <c r="G18" s="85" t="s">
        <v>78</v>
      </c>
      <c r="H18" s="85"/>
      <c r="I18" s="85" t="s">
        <v>79</v>
      </c>
      <c r="J18" s="85"/>
      <c r="K18" s="85" t="s">
        <v>21926</v>
      </c>
      <c r="L18" s="85"/>
      <c r="M18" s="85" t="s">
        <v>3807</v>
      </c>
      <c r="N18" s="85"/>
      <c r="O18" s="85" t="s">
        <v>18</v>
      </c>
      <c r="P18" s="85" t="s">
        <v>3809</v>
      </c>
      <c r="Q18" s="85"/>
    </row>
    <row r="19" spans="1:17" hidden="1" x14ac:dyDescent="0.35">
      <c r="A19" s="72">
        <f t="shared" si="0"/>
        <v>140688</v>
      </c>
      <c r="B19" s="85" t="s">
        <v>2653</v>
      </c>
      <c r="C19" s="66">
        <v>86740</v>
      </c>
      <c r="D19" s="85" t="s">
        <v>77</v>
      </c>
      <c r="E19" s="85" t="s">
        <v>2643</v>
      </c>
      <c r="F19" s="66">
        <v>140688</v>
      </c>
      <c r="G19" s="85" t="s">
        <v>78</v>
      </c>
      <c r="H19" s="85"/>
      <c r="I19" s="85" t="s">
        <v>79</v>
      </c>
      <c r="J19" s="85"/>
      <c r="K19" s="85" t="s">
        <v>2654</v>
      </c>
      <c r="L19" s="85"/>
      <c r="M19" s="85" t="s">
        <v>1223</v>
      </c>
      <c r="N19" s="85" t="s">
        <v>2646</v>
      </c>
      <c r="O19" s="85" t="s">
        <v>18</v>
      </c>
      <c r="P19" s="85" t="s">
        <v>2641</v>
      </c>
      <c r="Q19" s="85"/>
    </row>
    <row r="20" spans="1:17" hidden="1" x14ac:dyDescent="0.35">
      <c r="A20" s="72">
        <f t="shared" si="0"/>
        <v>140522</v>
      </c>
      <c r="B20" s="85" t="s">
        <v>22887</v>
      </c>
      <c r="C20" s="66">
        <v>17027240</v>
      </c>
      <c r="D20" s="85" t="s">
        <v>83</v>
      </c>
      <c r="E20" s="85" t="s">
        <v>1496</v>
      </c>
      <c r="F20" s="66">
        <v>140522</v>
      </c>
      <c r="G20" s="85" t="s">
        <v>78</v>
      </c>
      <c r="H20" s="85"/>
      <c r="I20" s="85" t="s">
        <v>79</v>
      </c>
      <c r="J20" s="85"/>
      <c r="K20" s="85" t="s">
        <v>13647</v>
      </c>
      <c r="L20" s="85"/>
      <c r="M20" s="85" t="s">
        <v>22888</v>
      </c>
      <c r="N20" s="85" t="s">
        <v>1510</v>
      </c>
      <c r="O20" s="85" t="s">
        <v>18</v>
      </c>
      <c r="P20" s="85" t="s">
        <v>1499</v>
      </c>
      <c r="Q20" s="85"/>
    </row>
    <row r="21" spans="1:17" hidden="1" x14ac:dyDescent="0.35">
      <c r="A21" s="72">
        <f t="shared" si="0"/>
        <v>232165</v>
      </c>
      <c r="B21" s="85" t="s">
        <v>21893</v>
      </c>
      <c r="C21" s="66">
        <v>17019149</v>
      </c>
      <c r="D21" s="85" t="s">
        <v>77</v>
      </c>
      <c r="E21" s="85" t="s">
        <v>15416</v>
      </c>
      <c r="F21" s="66">
        <v>232165</v>
      </c>
      <c r="G21" s="85" t="s">
        <v>78</v>
      </c>
      <c r="H21" s="85"/>
      <c r="I21" s="85" t="s">
        <v>79</v>
      </c>
      <c r="J21" s="85"/>
      <c r="K21" s="85" t="s">
        <v>21894</v>
      </c>
      <c r="L21" s="85"/>
      <c r="M21" s="85" t="s">
        <v>5874</v>
      </c>
      <c r="N21" s="85" t="s">
        <v>4859</v>
      </c>
      <c r="O21" s="85" t="s">
        <v>18</v>
      </c>
      <c r="P21" s="85" t="s">
        <v>5957</v>
      </c>
      <c r="Q21" s="85"/>
    </row>
    <row r="22" spans="1:17" hidden="1" x14ac:dyDescent="0.35">
      <c r="A22" s="72">
        <f t="shared" si="0"/>
        <v>232165</v>
      </c>
      <c r="B22" s="85" t="s">
        <v>21409</v>
      </c>
      <c r="C22" s="66">
        <v>17013678</v>
      </c>
      <c r="D22" s="85" t="s">
        <v>77</v>
      </c>
      <c r="E22" s="85" t="s">
        <v>15416</v>
      </c>
      <c r="F22" s="66">
        <v>232165</v>
      </c>
      <c r="G22" s="85" t="s">
        <v>78</v>
      </c>
      <c r="H22" s="85"/>
      <c r="I22" s="85" t="s">
        <v>79</v>
      </c>
      <c r="J22" s="85"/>
      <c r="K22" s="85" t="s">
        <v>21410</v>
      </c>
      <c r="L22" s="85"/>
      <c r="M22" s="85" t="s">
        <v>3090</v>
      </c>
      <c r="N22" s="85" t="s">
        <v>6071</v>
      </c>
      <c r="O22" s="85" t="s">
        <v>18</v>
      </c>
      <c r="P22" s="85" t="s">
        <v>6240</v>
      </c>
      <c r="Q22" s="85" t="s">
        <v>8100</v>
      </c>
    </row>
    <row r="23" spans="1:17" hidden="1" x14ac:dyDescent="0.35">
      <c r="A23" s="72">
        <f t="shared" si="0"/>
        <v>141322</v>
      </c>
      <c r="B23" s="85" t="s">
        <v>22779</v>
      </c>
      <c r="C23" s="66">
        <v>17026612</v>
      </c>
      <c r="D23" s="85" t="s">
        <v>77</v>
      </c>
      <c r="E23" s="85" t="s">
        <v>8316</v>
      </c>
      <c r="F23" s="66">
        <v>141322</v>
      </c>
      <c r="G23" s="85" t="s">
        <v>78</v>
      </c>
      <c r="H23" s="85"/>
      <c r="I23" s="85" t="s">
        <v>79</v>
      </c>
      <c r="J23" s="85"/>
      <c r="K23" s="85" t="s">
        <v>22780</v>
      </c>
      <c r="L23" s="85"/>
      <c r="M23" s="85" t="s">
        <v>19420</v>
      </c>
      <c r="N23" s="85" t="s">
        <v>6071</v>
      </c>
      <c r="O23" s="85" t="s">
        <v>18</v>
      </c>
      <c r="P23" s="85" t="s">
        <v>8335</v>
      </c>
      <c r="Q23" s="85"/>
    </row>
    <row r="24" spans="1:17" hidden="1" x14ac:dyDescent="0.35">
      <c r="A24" s="72">
        <f t="shared" si="0"/>
        <v>141685</v>
      </c>
      <c r="B24" s="85" t="s">
        <v>20977</v>
      </c>
      <c r="C24" s="66">
        <v>17010225</v>
      </c>
      <c r="D24" s="85" t="s">
        <v>83</v>
      </c>
      <c r="E24" s="85" t="s">
        <v>11309</v>
      </c>
      <c r="F24" s="66">
        <v>141685</v>
      </c>
      <c r="G24" s="85" t="s">
        <v>78</v>
      </c>
      <c r="H24" s="85"/>
      <c r="I24" s="85" t="s">
        <v>79</v>
      </c>
      <c r="J24" s="85"/>
      <c r="K24" s="85" t="s">
        <v>20978</v>
      </c>
      <c r="L24" s="85"/>
      <c r="M24" s="85" t="s">
        <v>11312</v>
      </c>
      <c r="N24" s="85"/>
      <c r="O24" s="85" t="s">
        <v>18</v>
      </c>
      <c r="P24" s="85" t="s">
        <v>11313</v>
      </c>
      <c r="Q24" s="85"/>
    </row>
    <row r="25" spans="1:17" hidden="1" x14ac:dyDescent="0.35">
      <c r="A25" s="72">
        <f t="shared" si="0"/>
        <v>141231</v>
      </c>
      <c r="B25" s="85" t="s">
        <v>22570</v>
      </c>
      <c r="C25" s="66">
        <v>17024015</v>
      </c>
      <c r="D25" s="85" t="s">
        <v>77</v>
      </c>
      <c r="E25" s="85" t="s">
        <v>6244</v>
      </c>
      <c r="F25" s="66">
        <v>141231</v>
      </c>
      <c r="G25" s="85" t="s">
        <v>78</v>
      </c>
      <c r="H25" s="85" t="s">
        <v>13766</v>
      </c>
      <c r="I25" s="85" t="s">
        <v>79</v>
      </c>
      <c r="J25" s="85"/>
      <c r="K25" s="85" t="s">
        <v>22571</v>
      </c>
      <c r="L25" s="85"/>
      <c r="M25" s="85" t="s">
        <v>6795</v>
      </c>
      <c r="N25" s="85" t="s">
        <v>7264</v>
      </c>
      <c r="O25" s="85" t="s">
        <v>18</v>
      </c>
      <c r="P25" s="85" t="s">
        <v>6240</v>
      </c>
      <c r="Q25" s="85"/>
    </row>
    <row r="26" spans="1:17" hidden="1" x14ac:dyDescent="0.35">
      <c r="A26" s="72">
        <f t="shared" si="0"/>
        <v>17021372</v>
      </c>
      <c r="B26" s="85" t="s">
        <v>22188</v>
      </c>
      <c r="C26" s="66">
        <v>17021373</v>
      </c>
      <c r="D26" s="85" t="s">
        <v>77</v>
      </c>
      <c r="E26" s="85" t="s">
        <v>20469</v>
      </c>
      <c r="F26" s="66">
        <v>17021372</v>
      </c>
      <c r="G26" s="85" t="s">
        <v>78</v>
      </c>
      <c r="H26" s="85" t="s">
        <v>20470</v>
      </c>
      <c r="I26" s="85" t="s">
        <v>79</v>
      </c>
      <c r="J26" s="85"/>
      <c r="K26" s="85" t="s">
        <v>22189</v>
      </c>
      <c r="L26" s="85"/>
      <c r="M26" s="85" t="s">
        <v>20648</v>
      </c>
      <c r="N26" s="85" t="s">
        <v>20401</v>
      </c>
      <c r="O26" s="85" t="s">
        <v>18</v>
      </c>
      <c r="P26" s="85" t="s">
        <v>4363</v>
      </c>
      <c r="Q26" s="85"/>
    </row>
    <row r="27" spans="1:17" hidden="1" x14ac:dyDescent="0.35">
      <c r="A27" s="72">
        <f t="shared" si="0"/>
        <v>140028</v>
      </c>
      <c r="B27" s="85" t="s">
        <v>21228</v>
      </c>
      <c r="C27" s="66">
        <v>17012860</v>
      </c>
      <c r="D27" s="85" t="s">
        <v>77</v>
      </c>
      <c r="E27" s="85" t="s">
        <v>13626</v>
      </c>
      <c r="F27" s="66">
        <v>140028</v>
      </c>
      <c r="G27" s="85" t="s">
        <v>78</v>
      </c>
      <c r="H27" s="85"/>
      <c r="I27" s="85" t="s">
        <v>79</v>
      </c>
      <c r="J27" s="85"/>
      <c r="K27" s="85" t="s">
        <v>21229</v>
      </c>
      <c r="L27" s="85"/>
      <c r="M27" s="85" t="s">
        <v>21230</v>
      </c>
      <c r="N27" s="85" t="s">
        <v>21231</v>
      </c>
      <c r="O27" s="85" t="s">
        <v>18</v>
      </c>
      <c r="P27" s="85" t="s">
        <v>12595</v>
      </c>
      <c r="Q27" s="85"/>
    </row>
    <row r="28" spans="1:17" hidden="1" x14ac:dyDescent="0.35">
      <c r="A28" s="72">
        <f t="shared" si="0"/>
        <v>140854</v>
      </c>
      <c r="B28" s="85" t="s">
        <v>22585</v>
      </c>
      <c r="C28" s="66">
        <v>17024252</v>
      </c>
      <c r="D28" s="85" t="s">
        <v>83</v>
      </c>
      <c r="E28" s="85" t="s">
        <v>3567</v>
      </c>
      <c r="F28" s="66">
        <v>140854</v>
      </c>
      <c r="G28" s="85" t="s">
        <v>78</v>
      </c>
      <c r="H28" s="85"/>
      <c r="I28" s="85" t="s">
        <v>79</v>
      </c>
      <c r="J28" s="85"/>
      <c r="K28" s="85" t="s">
        <v>22586</v>
      </c>
      <c r="L28" s="85"/>
      <c r="M28" s="85" t="s">
        <v>22587</v>
      </c>
      <c r="N28" s="85" t="s">
        <v>3570</v>
      </c>
      <c r="O28" s="85" t="s">
        <v>18</v>
      </c>
      <c r="P28" s="85" t="s">
        <v>3571</v>
      </c>
      <c r="Q28" s="85"/>
    </row>
    <row r="29" spans="1:17" hidden="1" x14ac:dyDescent="0.35">
      <c r="A29" s="72">
        <f t="shared" si="0"/>
        <v>140949</v>
      </c>
      <c r="B29" s="85" t="s">
        <v>22110</v>
      </c>
      <c r="C29" s="66">
        <v>17020459</v>
      </c>
      <c r="D29" s="85" t="s">
        <v>83</v>
      </c>
      <c r="E29" s="85" t="s">
        <v>4591</v>
      </c>
      <c r="F29" s="66">
        <v>140949</v>
      </c>
      <c r="G29" s="85" t="s">
        <v>78</v>
      </c>
      <c r="H29" s="85"/>
      <c r="I29" s="85" t="s">
        <v>79</v>
      </c>
      <c r="J29" s="85"/>
      <c r="K29" s="85" t="s">
        <v>22111</v>
      </c>
      <c r="L29" s="85"/>
      <c r="M29" s="85" t="s">
        <v>215</v>
      </c>
      <c r="N29" s="85"/>
      <c r="O29" s="85" t="s">
        <v>18</v>
      </c>
      <c r="P29" s="85" t="s">
        <v>4594</v>
      </c>
      <c r="Q29" s="85"/>
    </row>
    <row r="30" spans="1:17" hidden="1" x14ac:dyDescent="0.35">
      <c r="A30" s="72">
        <f t="shared" si="0"/>
        <v>141146</v>
      </c>
      <c r="B30" s="85" t="s">
        <v>5654</v>
      </c>
      <c r="C30" s="66">
        <v>88250</v>
      </c>
      <c r="D30" s="85" t="s">
        <v>77</v>
      </c>
      <c r="E30" s="85" t="s">
        <v>4753</v>
      </c>
      <c r="F30" s="66">
        <v>141146</v>
      </c>
      <c r="G30" s="85" t="s">
        <v>78</v>
      </c>
      <c r="H30" s="85"/>
      <c r="I30" s="85" t="s">
        <v>79</v>
      </c>
      <c r="J30" s="85"/>
      <c r="K30" s="85" t="s">
        <v>5655</v>
      </c>
      <c r="L30" s="85"/>
      <c r="M30" s="85" t="s">
        <v>5356</v>
      </c>
      <c r="N30" s="85" t="s">
        <v>5256</v>
      </c>
      <c r="O30" s="85" t="s">
        <v>18</v>
      </c>
      <c r="P30" s="85" t="s">
        <v>5644</v>
      </c>
      <c r="Q30" s="85" t="s">
        <v>5656</v>
      </c>
    </row>
    <row r="31" spans="1:17" hidden="1" x14ac:dyDescent="0.35">
      <c r="A31" s="72">
        <f t="shared" si="0"/>
        <v>141295</v>
      </c>
      <c r="B31" s="85" t="s">
        <v>22828</v>
      </c>
      <c r="C31" s="66">
        <v>17026854</v>
      </c>
      <c r="D31" s="85" t="s">
        <v>77</v>
      </c>
      <c r="E31" s="85" t="s">
        <v>7764</v>
      </c>
      <c r="F31" s="66">
        <v>141295</v>
      </c>
      <c r="G31" s="85" t="s">
        <v>78</v>
      </c>
      <c r="H31" s="85" t="s">
        <v>13785</v>
      </c>
      <c r="I31" s="85" t="s">
        <v>79</v>
      </c>
      <c r="J31" s="85"/>
      <c r="K31" s="85" t="s">
        <v>22829</v>
      </c>
      <c r="L31" s="85"/>
      <c r="M31" s="85" t="s">
        <v>20814</v>
      </c>
      <c r="N31" s="85" t="s">
        <v>6771</v>
      </c>
      <c r="O31" s="85" t="s">
        <v>18</v>
      </c>
      <c r="P31" s="85" t="s">
        <v>7983</v>
      </c>
      <c r="Q31" s="85"/>
    </row>
    <row r="32" spans="1:17" hidden="1" x14ac:dyDescent="0.35">
      <c r="A32" s="72">
        <f t="shared" si="0"/>
        <v>140932</v>
      </c>
      <c r="B32" s="85" t="s">
        <v>26607</v>
      </c>
      <c r="C32" s="85">
        <v>17011746</v>
      </c>
      <c r="D32" s="85" t="s">
        <v>23281</v>
      </c>
      <c r="E32" s="85" t="s">
        <v>23203</v>
      </c>
      <c r="F32" s="85">
        <v>140932</v>
      </c>
      <c r="G32" s="85" t="s">
        <v>78</v>
      </c>
      <c r="H32" s="85"/>
      <c r="I32" s="85" t="s">
        <v>79</v>
      </c>
      <c r="J32" s="85"/>
      <c r="K32" s="85" t="s">
        <v>21065</v>
      </c>
      <c r="L32" s="85"/>
      <c r="M32" s="85" t="s">
        <v>21066</v>
      </c>
      <c r="N32" s="85" t="s">
        <v>571</v>
      </c>
      <c r="O32" s="85" t="s">
        <v>18</v>
      </c>
      <c r="P32" s="85">
        <v>76244</v>
      </c>
      <c r="Q32" s="85"/>
    </row>
    <row r="33" spans="1:17" hidden="1" x14ac:dyDescent="0.35">
      <c r="A33" s="72">
        <f t="shared" si="0"/>
        <v>140932</v>
      </c>
      <c r="B33" s="85" t="s">
        <v>21064</v>
      </c>
      <c r="C33" s="66">
        <v>17011746</v>
      </c>
      <c r="D33" s="85" t="s">
        <v>83</v>
      </c>
      <c r="E33" s="85" t="s">
        <v>3887</v>
      </c>
      <c r="F33" s="66">
        <v>140932</v>
      </c>
      <c r="G33" s="85" t="s">
        <v>78</v>
      </c>
      <c r="H33" s="85"/>
      <c r="I33" s="85" t="s">
        <v>79</v>
      </c>
      <c r="J33" s="85"/>
      <c r="K33" s="85" t="s">
        <v>21065</v>
      </c>
      <c r="L33" s="85"/>
      <c r="M33" s="85" t="s">
        <v>21066</v>
      </c>
      <c r="N33" s="85" t="s">
        <v>571</v>
      </c>
      <c r="O33" s="85" t="s">
        <v>18</v>
      </c>
      <c r="P33" s="85" t="s">
        <v>4500</v>
      </c>
      <c r="Q33" s="85"/>
    </row>
    <row r="34" spans="1:17" hidden="1" x14ac:dyDescent="0.35">
      <c r="A34" s="72">
        <f t="shared" si="0"/>
        <v>141223</v>
      </c>
      <c r="B34" s="85" t="s">
        <v>18750</v>
      </c>
      <c r="C34" s="66">
        <v>225625</v>
      </c>
      <c r="D34" s="85" t="s">
        <v>83</v>
      </c>
      <c r="E34" s="85" t="s">
        <v>6077</v>
      </c>
      <c r="F34" s="66">
        <v>141223</v>
      </c>
      <c r="G34" s="85" t="s">
        <v>78</v>
      </c>
      <c r="H34" s="85"/>
      <c r="I34" s="85" t="s">
        <v>79</v>
      </c>
      <c r="J34" s="85"/>
      <c r="K34" s="85" t="s">
        <v>18751</v>
      </c>
      <c r="L34" s="85"/>
      <c r="M34" s="85" t="s">
        <v>3090</v>
      </c>
      <c r="N34" s="85"/>
      <c r="O34" s="85" t="s">
        <v>18</v>
      </c>
      <c r="P34" s="85" t="s">
        <v>6120</v>
      </c>
      <c r="Q34" s="85"/>
    </row>
    <row r="35" spans="1:17" hidden="1" x14ac:dyDescent="0.35">
      <c r="A35" s="72">
        <f t="shared" si="0"/>
        <v>141711</v>
      </c>
      <c r="B35" s="85" t="s">
        <v>22841</v>
      </c>
      <c r="C35" s="66">
        <v>17026956</v>
      </c>
      <c r="D35" s="85" t="s">
        <v>77</v>
      </c>
      <c r="E35" s="85" t="s">
        <v>11468</v>
      </c>
      <c r="F35" s="66">
        <v>141711</v>
      </c>
      <c r="G35" s="85" t="s">
        <v>78</v>
      </c>
      <c r="H35" s="85"/>
      <c r="I35" s="85" t="s">
        <v>79</v>
      </c>
      <c r="J35" s="85"/>
      <c r="K35" s="85" t="s">
        <v>22842</v>
      </c>
      <c r="L35" s="85"/>
      <c r="M35" s="85" t="s">
        <v>14396</v>
      </c>
      <c r="N35" s="85" t="s">
        <v>14397</v>
      </c>
      <c r="O35" s="85" t="s">
        <v>18</v>
      </c>
      <c r="P35" s="85" t="s">
        <v>11471</v>
      </c>
      <c r="Q35" s="85"/>
    </row>
    <row r="36" spans="1:17" hidden="1" x14ac:dyDescent="0.35">
      <c r="A36" s="72">
        <f t="shared" si="0"/>
        <v>141122</v>
      </c>
      <c r="B36" s="85" t="s">
        <v>5467</v>
      </c>
      <c r="C36" s="66">
        <v>88158</v>
      </c>
      <c r="D36" s="85" t="s">
        <v>77</v>
      </c>
      <c r="E36" s="85" t="s">
        <v>5468</v>
      </c>
      <c r="F36" s="66">
        <v>141122</v>
      </c>
      <c r="G36" s="85" t="s">
        <v>78</v>
      </c>
      <c r="H36" s="85"/>
      <c r="I36" s="85" t="s">
        <v>79</v>
      </c>
      <c r="J36" s="85"/>
      <c r="K36" s="85" t="s">
        <v>5469</v>
      </c>
      <c r="L36" s="85"/>
      <c r="M36" s="85" t="s">
        <v>5470</v>
      </c>
      <c r="N36" s="85" t="s">
        <v>5363</v>
      </c>
      <c r="O36" s="85" t="s">
        <v>18</v>
      </c>
      <c r="P36" s="85" t="s">
        <v>5471</v>
      </c>
      <c r="Q36" s="85"/>
    </row>
    <row r="37" spans="1:17" hidden="1" x14ac:dyDescent="0.35">
      <c r="A37" s="72">
        <f t="shared" si="0"/>
        <v>140575</v>
      </c>
      <c r="B37" s="85" t="s">
        <v>24535</v>
      </c>
      <c r="C37" s="85">
        <v>86463</v>
      </c>
      <c r="D37" s="85" t="s">
        <v>77</v>
      </c>
      <c r="E37" s="85" t="s">
        <v>23249</v>
      </c>
      <c r="F37" s="85">
        <v>140575</v>
      </c>
      <c r="G37" s="85" t="s">
        <v>78</v>
      </c>
      <c r="H37" s="85">
        <v>12458527</v>
      </c>
      <c r="I37" s="85" t="s">
        <v>79</v>
      </c>
      <c r="J37" s="85"/>
      <c r="K37" s="85" t="s">
        <v>24536</v>
      </c>
      <c r="L37" s="85"/>
      <c r="M37" s="85" t="s">
        <v>1916</v>
      </c>
      <c r="N37" s="85" t="s">
        <v>1914</v>
      </c>
      <c r="O37" s="85" t="s">
        <v>18</v>
      </c>
      <c r="P37" s="85">
        <v>75428</v>
      </c>
      <c r="Q37" s="85">
        <v>1251</v>
      </c>
    </row>
    <row r="38" spans="1:17" hidden="1" x14ac:dyDescent="0.35">
      <c r="A38" s="72">
        <f t="shared" si="0"/>
        <v>140612</v>
      </c>
      <c r="B38" s="85" t="s">
        <v>27904</v>
      </c>
      <c r="C38" s="85">
        <v>86536</v>
      </c>
      <c r="D38" s="85" t="s">
        <v>77</v>
      </c>
      <c r="E38" s="85" t="s">
        <v>23164</v>
      </c>
      <c r="F38" s="85">
        <v>140612</v>
      </c>
      <c r="G38" s="85" t="s">
        <v>78</v>
      </c>
      <c r="H38" s="85">
        <v>12983524</v>
      </c>
      <c r="I38" s="85" t="s">
        <v>79</v>
      </c>
      <c r="J38" s="85"/>
      <c r="K38" s="85" t="s">
        <v>27905</v>
      </c>
      <c r="L38" s="85"/>
      <c r="M38" s="85" t="s">
        <v>24853</v>
      </c>
      <c r="N38" s="85" t="s">
        <v>1914</v>
      </c>
      <c r="O38" s="85" t="s">
        <v>18</v>
      </c>
      <c r="P38" s="85">
        <v>75474</v>
      </c>
      <c r="Q38" s="85"/>
    </row>
    <row r="39" spans="1:17" hidden="1" x14ac:dyDescent="0.35">
      <c r="A39" s="72">
        <f t="shared" si="0"/>
        <v>140612</v>
      </c>
      <c r="B39" s="85" t="s">
        <v>2126</v>
      </c>
      <c r="C39" s="66">
        <v>86536</v>
      </c>
      <c r="D39" s="85" t="s">
        <v>77</v>
      </c>
      <c r="E39" s="85" t="s">
        <v>2127</v>
      </c>
      <c r="F39" s="66">
        <v>140612</v>
      </c>
      <c r="G39" s="85" t="s">
        <v>78</v>
      </c>
      <c r="H39" s="85" t="s">
        <v>2128</v>
      </c>
      <c r="I39" s="85" t="s">
        <v>79</v>
      </c>
      <c r="J39" s="85"/>
      <c r="K39" s="85" t="s">
        <v>2129</v>
      </c>
      <c r="L39" s="85"/>
      <c r="M39" s="85" t="s">
        <v>2130</v>
      </c>
      <c r="N39" s="85" t="s">
        <v>1269</v>
      </c>
      <c r="O39" s="85" t="s">
        <v>18</v>
      </c>
      <c r="P39" s="85" t="s">
        <v>2131</v>
      </c>
      <c r="Q39" s="85"/>
    </row>
    <row r="40" spans="1:17" hidden="1" x14ac:dyDescent="0.35">
      <c r="A40" s="72">
        <f t="shared" si="0"/>
        <v>141503</v>
      </c>
      <c r="B40" s="85" t="s">
        <v>28583</v>
      </c>
      <c r="C40" s="85">
        <v>90430</v>
      </c>
      <c r="D40" s="85" t="s">
        <v>77</v>
      </c>
      <c r="E40" s="85" t="s">
        <v>23129</v>
      </c>
      <c r="F40" s="85">
        <v>141503</v>
      </c>
      <c r="G40" s="85" t="s">
        <v>78</v>
      </c>
      <c r="H40" s="85"/>
      <c r="I40" s="85" t="s">
        <v>79</v>
      </c>
      <c r="J40" s="85"/>
      <c r="K40" s="85" t="s">
        <v>9458</v>
      </c>
      <c r="L40" s="85"/>
      <c r="M40" s="85" t="s">
        <v>28584</v>
      </c>
      <c r="N40" s="85" t="s">
        <v>9460</v>
      </c>
      <c r="O40" s="85" t="s">
        <v>18</v>
      </c>
      <c r="P40" s="85">
        <v>78067</v>
      </c>
      <c r="Q40" s="85">
        <v>219</v>
      </c>
    </row>
    <row r="41" spans="1:17" hidden="1" x14ac:dyDescent="0.35">
      <c r="A41" s="72">
        <f t="shared" si="0"/>
        <v>141503</v>
      </c>
      <c r="B41" s="85" t="s">
        <v>9456</v>
      </c>
      <c r="C41" s="66">
        <v>90430</v>
      </c>
      <c r="D41" s="85" t="s">
        <v>77</v>
      </c>
      <c r="E41" s="85" t="s">
        <v>9457</v>
      </c>
      <c r="F41" s="66">
        <v>141503</v>
      </c>
      <c r="G41" s="85" t="s">
        <v>78</v>
      </c>
      <c r="H41" s="85"/>
      <c r="I41" s="85" t="s">
        <v>79</v>
      </c>
      <c r="J41" s="85"/>
      <c r="K41" s="85" t="s">
        <v>9458</v>
      </c>
      <c r="L41" s="85"/>
      <c r="M41" s="85" t="s">
        <v>9459</v>
      </c>
      <c r="N41" s="85" t="s">
        <v>9460</v>
      </c>
      <c r="O41" s="85" t="s">
        <v>18</v>
      </c>
      <c r="P41" s="85" t="s">
        <v>9461</v>
      </c>
      <c r="Q41" s="85" t="s">
        <v>9462</v>
      </c>
    </row>
    <row r="42" spans="1:17" hidden="1" x14ac:dyDescent="0.35">
      <c r="A42" s="72">
        <f t="shared" si="0"/>
        <v>141545</v>
      </c>
      <c r="B42" s="85" t="s">
        <v>9903</v>
      </c>
      <c r="C42" s="66">
        <v>90667</v>
      </c>
      <c r="D42" s="85" t="s">
        <v>77</v>
      </c>
      <c r="E42" s="85" t="s">
        <v>9891</v>
      </c>
      <c r="F42" s="66">
        <v>141545</v>
      </c>
      <c r="G42" s="85" t="s">
        <v>78</v>
      </c>
      <c r="H42" s="85"/>
      <c r="I42" s="85" t="s">
        <v>79</v>
      </c>
      <c r="J42" s="85"/>
      <c r="K42" s="85" t="s">
        <v>9904</v>
      </c>
      <c r="L42" s="85"/>
      <c r="M42" s="85" t="s">
        <v>7383</v>
      </c>
      <c r="N42" s="85" t="s">
        <v>7384</v>
      </c>
      <c r="O42" s="85" t="s">
        <v>18</v>
      </c>
      <c r="P42" s="85" t="s">
        <v>9887</v>
      </c>
      <c r="Q42" s="85" t="s">
        <v>203</v>
      </c>
    </row>
    <row r="43" spans="1:17" hidden="1" x14ac:dyDescent="0.35">
      <c r="A43" s="72">
        <f t="shared" si="0"/>
        <v>140887</v>
      </c>
      <c r="B43" s="85" t="s">
        <v>25339</v>
      </c>
      <c r="C43" s="85">
        <v>87563</v>
      </c>
      <c r="D43" s="85" t="s">
        <v>77</v>
      </c>
      <c r="E43" s="85" t="s">
        <v>23231</v>
      </c>
      <c r="F43" s="85">
        <v>140887</v>
      </c>
      <c r="G43" s="85" t="s">
        <v>78</v>
      </c>
      <c r="H43" s="85">
        <v>12055976</v>
      </c>
      <c r="I43" s="85" t="s">
        <v>79</v>
      </c>
      <c r="J43" s="85"/>
      <c r="K43" s="85" t="s">
        <v>25340</v>
      </c>
      <c r="L43" s="85"/>
      <c r="M43" s="85" t="s">
        <v>20648</v>
      </c>
      <c r="N43" s="85" t="s">
        <v>571</v>
      </c>
      <c r="O43" s="85" t="s">
        <v>18</v>
      </c>
      <c r="P43" s="85">
        <v>76119</v>
      </c>
      <c r="Q43" s="85">
        <v>2126</v>
      </c>
    </row>
    <row r="44" spans="1:17" hidden="1" x14ac:dyDescent="0.35">
      <c r="A44" s="72">
        <f t="shared" si="0"/>
        <v>140887</v>
      </c>
      <c r="B44" s="85" t="s">
        <v>4274</v>
      </c>
      <c r="C44" s="66">
        <v>87563</v>
      </c>
      <c r="D44" s="85" t="s">
        <v>77</v>
      </c>
      <c r="E44" s="85" t="s">
        <v>3907</v>
      </c>
      <c r="F44" s="66">
        <v>140887</v>
      </c>
      <c r="G44" s="85" t="s">
        <v>78</v>
      </c>
      <c r="H44" s="85" t="s">
        <v>4275</v>
      </c>
      <c r="I44" s="85" t="s">
        <v>79</v>
      </c>
      <c r="J44" s="85"/>
      <c r="K44" s="85" t="s">
        <v>4276</v>
      </c>
      <c r="L44" s="85"/>
      <c r="M44" s="85" t="s">
        <v>3904</v>
      </c>
      <c r="N44" s="85" t="s">
        <v>573</v>
      </c>
      <c r="O44" s="85" t="s">
        <v>18</v>
      </c>
      <c r="P44" s="85" t="s">
        <v>4265</v>
      </c>
      <c r="Q44" s="85" t="s">
        <v>4277</v>
      </c>
    </row>
    <row r="45" spans="1:17" hidden="1" x14ac:dyDescent="0.35">
      <c r="A45" s="72">
        <f t="shared" si="0"/>
        <v>140521</v>
      </c>
      <c r="B45" s="85" t="s">
        <v>1632</v>
      </c>
      <c r="C45" s="66">
        <v>86041</v>
      </c>
      <c r="D45" s="85" t="s">
        <v>77</v>
      </c>
      <c r="E45" s="85" t="s">
        <v>511</v>
      </c>
      <c r="F45" s="66">
        <v>140521</v>
      </c>
      <c r="G45" s="85" t="s">
        <v>78</v>
      </c>
      <c r="H45" s="85" t="s">
        <v>1633</v>
      </c>
      <c r="I45" s="85" t="s">
        <v>79</v>
      </c>
      <c r="J45" s="85"/>
      <c r="K45" s="85" t="s">
        <v>1634</v>
      </c>
      <c r="L45" s="85"/>
      <c r="M45" s="85" t="s">
        <v>1375</v>
      </c>
      <c r="N45" s="85" t="s">
        <v>232</v>
      </c>
      <c r="O45" s="85" t="s">
        <v>18</v>
      </c>
      <c r="P45" s="85" t="s">
        <v>1623</v>
      </c>
      <c r="Q45" s="85" t="s">
        <v>1635</v>
      </c>
    </row>
    <row r="46" spans="1:17" hidden="1" x14ac:dyDescent="0.35">
      <c r="A46" s="72">
        <f t="shared" si="0"/>
        <v>140607</v>
      </c>
      <c r="B46" s="85" t="s">
        <v>2084</v>
      </c>
      <c r="C46" s="66">
        <v>86522</v>
      </c>
      <c r="D46" s="85" t="s">
        <v>77</v>
      </c>
      <c r="E46" s="85" t="s">
        <v>2070</v>
      </c>
      <c r="F46" s="66">
        <v>140607</v>
      </c>
      <c r="G46" s="85" t="s">
        <v>78</v>
      </c>
      <c r="H46" s="85" t="s">
        <v>2085</v>
      </c>
      <c r="I46" s="85" t="s">
        <v>79</v>
      </c>
      <c r="J46" s="85"/>
      <c r="K46" s="85" t="s">
        <v>2086</v>
      </c>
      <c r="L46" s="85"/>
      <c r="M46" s="85" t="s">
        <v>2073</v>
      </c>
      <c r="N46" s="85" t="s">
        <v>2074</v>
      </c>
      <c r="O46" s="85" t="s">
        <v>18</v>
      </c>
      <c r="P46" s="85" t="s">
        <v>2075</v>
      </c>
      <c r="Q46" s="85" t="s">
        <v>2087</v>
      </c>
    </row>
    <row r="47" spans="1:17" hidden="1" x14ac:dyDescent="0.35">
      <c r="A47" s="72">
        <f t="shared" si="0"/>
        <v>140751</v>
      </c>
      <c r="B47" s="85" t="s">
        <v>3065</v>
      </c>
      <c r="C47" s="66">
        <v>86924</v>
      </c>
      <c r="D47" s="85" t="s">
        <v>77</v>
      </c>
      <c r="E47" s="85" t="s">
        <v>3066</v>
      </c>
      <c r="F47" s="66">
        <v>140751</v>
      </c>
      <c r="G47" s="85" t="s">
        <v>78</v>
      </c>
      <c r="H47" s="85"/>
      <c r="I47" s="85" t="s">
        <v>79</v>
      </c>
      <c r="J47" s="85"/>
      <c r="K47" s="85" t="s">
        <v>3067</v>
      </c>
      <c r="L47" s="85"/>
      <c r="M47" s="85" t="s">
        <v>3058</v>
      </c>
      <c r="N47" s="85" t="s">
        <v>2979</v>
      </c>
      <c r="O47" s="85" t="s">
        <v>18</v>
      </c>
      <c r="P47" s="85" t="s">
        <v>3059</v>
      </c>
      <c r="Q47" s="85" t="s">
        <v>898</v>
      </c>
    </row>
    <row r="48" spans="1:17" hidden="1" x14ac:dyDescent="0.35">
      <c r="A48" s="72">
        <f t="shared" si="0"/>
        <v>140714</v>
      </c>
      <c r="B48" s="85" t="s">
        <v>2802</v>
      </c>
      <c r="C48" s="66">
        <v>86808</v>
      </c>
      <c r="D48" s="85" t="s">
        <v>77</v>
      </c>
      <c r="E48" s="85" t="s">
        <v>2794</v>
      </c>
      <c r="F48" s="66">
        <v>140714</v>
      </c>
      <c r="G48" s="85" t="s">
        <v>78</v>
      </c>
      <c r="H48" s="85" t="s">
        <v>2803</v>
      </c>
      <c r="I48" s="85" t="s">
        <v>79</v>
      </c>
      <c r="J48" s="85"/>
      <c r="K48" s="85" t="s">
        <v>2804</v>
      </c>
      <c r="L48" s="85"/>
      <c r="M48" s="85" t="s">
        <v>2790</v>
      </c>
      <c r="N48" s="85" t="s">
        <v>2797</v>
      </c>
      <c r="O48" s="85" t="s">
        <v>18</v>
      </c>
      <c r="P48" s="85" t="s">
        <v>2792</v>
      </c>
      <c r="Q48" s="85" t="s">
        <v>2805</v>
      </c>
    </row>
    <row r="49" spans="1:17" hidden="1" x14ac:dyDescent="0.35">
      <c r="A49" s="72">
        <f t="shared" si="0"/>
        <v>140608</v>
      </c>
      <c r="B49" s="85" t="s">
        <v>2121</v>
      </c>
      <c r="C49" s="66">
        <v>86535</v>
      </c>
      <c r="D49" s="85" t="s">
        <v>77</v>
      </c>
      <c r="E49" s="85" t="s">
        <v>2097</v>
      </c>
      <c r="F49" s="66">
        <v>140608</v>
      </c>
      <c r="G49" s="85" t="s">
        <v>78</v>
      </c>
      <c r="H49" s="85" t="s">
        <v>2098</v>
      </c>
      <c r="I49" s="85" t="s">
        <v>79</v>
      </c>
      <c r="J49" s="85"/>
      <c r="K49" s="85" t="s">
        <v>2122</v>
      </c>
      <c r="L49" s="85"/>
      <c r="M49" s="85" t="s">
        <v>2123</v>
      </c>
      <c r="N49" s="85" t="s">
        <v>2074</v>
      </c>
      <c r="O49" s="85" t="s">
        <v>18</v>
      </c>
      <c r="P49" s="85" t="s">
        <v>2124</v>
      </c>
      <c r="Q49" s="85" t="s">
        <v>2125</v>
      </c>
    </row>
    <row r="50" spans="1:17" hidden="1" x14ac:dyDescent="0.35">
      <c r="A50" s="72">
        <f t="shared" si="0"/>
        <v>140461</v>
      </c>
      <c r="B50" s="85" t="s">
        <v>25689</v>
      </c>
      <c r="C50" s="85">
        <v>85565</v>
      </c>
      <c r="D50" s="85" t="s">
        <v>77</v>
      </c>
      <c r="E50" s="85" t="s">
        <v>23227</v>
      </c>
      <c r="F50" s="85">
        <v>140461</v>
      </c>
      <c r="G50" s="85" t="s">
        <v>78</v>
      </c>
      <c r="H50" s="85">
        <v>1647890</v>
      </c>
      <c r="I50" s="85" t="s">
        <v>79</v>
      </c>
      <c r="J50" s="85"/>
      <c r="K50" s="85" t="s">
        <v>25690</v>
      </c>
      <c r="L50" s="85"/>
      <c r="M50" s="85" t="s">
        <v>20923</v>
      </c>
      <c r="N50" s="85" t="s">
        <v>232</v>
      </c>
      <c r="O50" s="85" t="s">
        <v>18</v>
      </c>
      <c r="P50" s="85">
        <v>75044</v>
      </c>
      <c r="Q50" s="85">
        <v>4102</v>
      </c>
    </row>
    <row r="51" spans="1:17" hidden="1" x14ac:dyDescent="0.35">
      <c r="A51" s="72">
        <f t="shared" si="0"/>
        <v>140461</v>
      </c>
      <c r="B51" s="85" t="s">
        <v>524</v>
      </c>
      <c r="C51" s="66">
        <v>85565</v>
      </c>
      <c r="D51" s="85" t="s">
        <v>77</v>
      </c>
      <c r="E51" s="85" t="s">
        <v>371</v>
      </c>
      <c r="F51" s="66">
        <v>140461</v>
      </c>
      <c r="G51" s="85" t="s">
        <v>78</v>
      </c>
      <c r="H51" s="85" t="s">
        <v>372</v>
      </c>
      <c r="I51" s="85" t="s">
        <v>79</v>
      </c>
      <c r="J51" s="85"/>
      <c r="K51" s="85" t="s">
        <v>525</v>
      </c>
      <c r="L51" s="85"/>
      <c r="M51" s="85" t="s">
        <v>374</v>
      </c>
      <c r="N51" s="85" t="s">
        <v>189</v>
      </c>
      <c r="O51" s="85" t="s">
        <v>18</v>
      </c>
      <c r="P51" s="85" t="s">
        <v>520</v>
      </c>
      <c r="Q51" s="85" t="s">
        <v>526</v>
      </c>
    </row>
    <row r="52" spans="1:17" hidden="1" x14ac:dyDescent="0.35">
      <c r="A52" s="72">
        <f t="shared" si="0"/>
        <v>17000724</v>
      </c>
      <c r="B52" s="85" t="s">
        <v>20997</v>
      </c>
      <c r="C52" s="66">
        <v>17010436</v>
      </c>
      <c r="D52" s="85" t="s">
        <v>83</v>
      </c>
      <c r="E52" s="85" t="s">
        <v>20044</v>
      </c>
      <c r="F52" s="66">
        <v>17000724</v>
      </c>
      <c r="G52" s="85" t="s">
        <v>78</v>
      </c>
      <c r="H52" s="85"/>
      <c r="I52" s="85" t="s">
        <v>79</v>
      </c>
      <c r="J52" s="85"/>
      <c r="K52" s="85" t="s">
        <v>20998</v>
      </c>
      <c r="L52" s="85"/>
      <c r="M52" s="85" t="s">
        <v>6795</v>
      </c>
      <c r="N52" s="85" t="s">
        <v>6071</v>
      </c>
      <c r="O52" s="85" t="s">
        <v>18</v>
      </c>
      <c r="P52" s="85" t="s">
        <v>6493</v>
      </c>
      <c r="Q52" s="85"/>
    </row>
    <row r="53" spans="1:17" hidden="1" x14ac:dyDescent="0.35">
      <c r="A53" s="72">
        <f t="shared" si="0"/>
        <v>141548</v>
      </c>
      <c r="B53" s="85" t="s">
        <v>10103</v>
      </c>
      <c r="C53" s="66">
        <v>90808</v>
      </c>
      <c r="D53" s="85" t="s">
        <v>77</v>
      </c>
      <c r="E53" s="85" t="s">
        <v>9884</v>
      </c>
      <c r="F53" s="66">
        <v>141548</v>
      </c>
      <c r="G53" s="85" t="s">
        <v>78</v>
      </c>
      <c r="H53" s="85" t="s">
        <v>10104</v>
      </c>
      <c r="I53" s="85" t="s">
        <v>79</v>
      </c>
      <c r="J53" s="85"/>
      <c r="K53" s="85" t="s">
        <v>10105</v>
      </c>
      <c r="L53" s="85"/>
      <c r="M53" s="85" t="s">
        <v>7383</v>
      </c>
      <c r="N53" s="85" t="s">
        <v>7384</v>
      </c>
      <c r="O53" s="85" t="s">
        <v>18</v>
      </c>
      <c r="P53" s="85" t="s">
        <v>9897</v>
      </c>
      <c r="Q53" s="85" t="s">
        <v>10106</v>
      </c>
    </row>
    <row r="54" spans="1:17" hidden="1" x14ac:dyDescent="0.35">
      <c r="A54" s="72">
        <f t="shared" si="0"/>
        <v>141649</v>
      </c>
      <c r="B54" s="85" t="s">
        <v>26014</v>
      </c>
      <c r="C54" s="85">
        <v>16065057</v>
      </c>
      <c r="D54" s="85" t="s">
        <v>77</v>
      </c>
      <c r="E54" s="85" t="s">
        <v>23220</v>
      </c>
      <c r="F54" s="85">
        <v>141649</v>
      </c>
      <c r="G54" s="85" t="s">
        <v>78</v>
      </c>
      <c r="H54" s="85"/>
      <c r="I54" s="85" t="s">
        <v>79</v>
      </c>
      <c r="J54" s="85"/>
      <c r="K54" s="85" t="s">
        <v>26015</v>
      </c>
      <c r="L54" s="85"/>
      <c r="M54" s="85" t="s">
        <v>20012</v>
      </c>
      <c r="N54" s="85" t="s">
        <v>10825</v>
      </c>
      <c r="O54" s="85" t="s">
        <v>18</v>
      </c>
      <c r="P54" s="85">
        <v>78550</v>
      </c>
      <c r="Q54" s="85"/>
    </row>
    <row r="55" spans="1:17" hidden="1" x14ac:dyDescent="0.35">
      <c r="A55" s="72">
        <f t="shared" si="0"/>
        <v>141649</v>
      </c>
      <c r="B55" s="85" t="s">
        <v>17595</v>
      </c>
      <c r="C55" s="66">
        <v>16065057</v>
      </c>
      <c r="D55" s="85" t="s">
        <v>77</v>
      </c>
      <c r="E55" s="85" t="s">
        <v>10836</v>
      </c>
      <c r="F55" s="66">
        <v>141649</v>
      </c>
      <c r="G55" s="85" t="s">
        <v>78</v>
      </c>
      <c r="H55" s="85"/>
      <c r="I55" s="85" t="s">
        <v>79</v>
      </c>
      <c r="J55" s="85"/>
      <c r="K55" s="85" t="s">
        <v>17596</v>
      </c>
      <c r="L55" s="85"/>
      <c r="M55" s="85" t="s">
        <v>10876</v>
      </c>
      <c r="N55" s="85" t="s">
        <v>10825</v>
      </c>
      <c r="O55" s="85" t="s">
        <v>18</v>
      </c>
      <c r="P55" s="85" t="s">
        <v>10877</v>
      </c>
      <c r="Q55" s="85"/>
    </row>
    <row r="56" spans="1:17" hidden="1" x14ac:dyDescent="0.35">
      <c r="A56" s="72">
        <f t="shared" si="0"/>
        <v>140521</v>
      </c>
      <c r="B56" s="85" t="s">
        <v>21697</v>
      </c>
      <c r="C56" s="66">
        <v>17016954</v>
      </c>
      <c r="D56" s="85" t="s">
        <v>83</v>
      </c>
      <c r="E56" s="85" t="s">
        <v>511</v>
      </c>
      <c r="F56" s="66">
        <v>140521</v>
      </c>
      <c r="G56" s="85" t="s">
        <v>78</v>
      </c>
      <c r="H56" s="85"/>
      <c r="I56" s="85" t="s">
        <v>79</v>
      </c>
      <c r="J56" s="85"/>
      <c r="K56" s="85" t="s">
        <v>1634</v>
      </c>
      <c r="L56" s="85"/>
      <c r="M56" s="85" t="s">
        <v>1375</v>
      </c>
      <c r="N56" s="85" t="s">
        <v>232</v>
      </c>
      <c r="O56" s="85" t="s">
        <v>18</v>
      </c>
      <c r="P56" s="85" t="s">
        <v>1623</v>
      </c>
      <c r="Q56" s="85"/>
    </row>
    <row r="57" spans="1:17" hidden="1" x14ac:dyDescent="0.35">
      <c r="A57" s="72">
        <f t="shared" si="0"/>
        <v>141219</v>
      </c>
      <c r="B57" s="85" t="s">
        <v>14792</v>
      </c>
      <c r="C57" s="66">
        <v>222838</v>
      </c>
      <c r="D57" s="85" t="s">
        <v>77</v>
      </c>
      <c r="E57" s="85" t="s">
        <v>6740</v>
      </c>
      <c r="F57" s="66">
        <v>141219</v>
      </c>
      <c r="G57" s="85" t="s">
        <v>78</v>
      </c>
      <c r="H57" s="85" t="s">
        <v>14793</v>
      </c>
      <c r="I57" s="85" t="s">
        <v>79</v>
      </c>
      <c r="J57" s="85"/>
      <c r="K57" s="85" t="s">
        <v>14794</v>
      </c>
      <c r="L57" s="85"/>
      <c r="M57" s="85" t="s">
        <v>3090</v>
      </c>
      <c r="N57" s="85" t="s">
        <v>6071</v>
      </c>
      <c r="O57" s="85" t="s">
        <v>18</v>
      </c>
      <c r="P57" s="85" t="s">
        <v>6202</v>
      </c>
      <c r="Q57" s="85"/>
    </row>
    <row r="58" spans="1:17" hidden="1" x14ac:dyDescent="0.35">
      <c r="A58" s="72">
        <f t="shared" si="0"/>
        <v>141219</v>
      </c>
      <c r="B58" s="85" t="s">
        <v>22440</v>
      </c>
      <c r="C58" s="66">
        <v>17022940</v>
      </c>
      <c r="D58" s="85" t="s">
        <v>77</v>
      </c>
      <c r="E58" s="85" t="s">
        <v>6740</v>
      </c>
      <c r="F58" s="66">
        <v>141219</v>
      </c>
      <c r="G58" s="85" t="s">
        <v>78</v>
      </c>
      <c r="H58" s="85"/>
      <c r="I58" s="85" t="s">
        <v>79</v>
      </c>
      <c r="J58" s="85"/>
      <c r="K58" s="85" t="s">
        <v>22441</v>
      </c>
      <c r="L58" s="85"/>
      <c r="M58" s="85" t="s">
        <v>3090</v>
      </c>
      <c r="N58" s="85" t="s">
        <v>7264</v>
      </c>
      <c r="O58" s="85" t="s">
        <v>18</v>
      </c>
      <c r="P58" s="85" t="s">
        <v>7041</v>
      </c>
      <c r="Q58" s="85"/>
    </row>
    <row r="59" spans="1:17" hidden="1" x14ac:dyDescent="0.35">
      <c r="A59" s="72">
        <f t="shared" si="0"/>
        <v>141219</v>
      </c>
      <c r="B59" s="85" t="s">
        <v>14795</v>
      </c>
      <c r="C59" s="66">
        <v>222839</v>
      </c>
      <c r="D59" s="85" t="s">
        <v>77</v>
      </c>
      <c r="E59" s="85" t="s">
        <v>6740</v>
      </c>
      <c r="F59" s="66">
        <v>141219</v>
      </c>
      <c r="G59" s="85" t="s">
        <v>78</v>
      </c>
      <c r="H59" s="85" t="s">
        <v>14796</v>
      </c>
      <c r="I59" s="85" t="s">
        <v>79</v>
      </c>
      <c r="J59" s="85"/>
      <c r="K59" s="85" t="s">
        <v>14797</v>
      </c>
      <c r="L59" s="85"/>
      <c r="M59" s="85" t="s">
        <v>3090</v>
      </c>
      <c r="N59" s="85" t="s">
        <v>6071</v>
      </c>
      <c r="O59" s="85" t="s">
        <v>18</v>
      </c>
      <c r="P59" s="85" t="s">
        <v>6845</v>
      </c>
      <c r="Q59" s="85"/>
    </row>
    <row r="60" spans="1:17" hidden="1" x14ac:dyDescent="0.35">
      <c r="A60" s="72">
        <f t="shared" si="0"/>
        <v>141631</v>
      </c>
      <c r="B60" s="85" t="s">
        <v>10722</v>
      </c>
      <c r="C60" s="66">
        <v>91254</v>
      </c>
      <c r="D60" s="85" t="s">
        <v>77</v>
      </c>
      <c r="E60" s="85" t="s">
        <v>10723</v>
      </c>
      <c r="F60" s="66">
        <v>141631</v>
      </c>
      <c r="G60" s="85" t="s">
        <v>78</v>
      </c>
      <c r="H60" s="85"/>
      <c r="I60" s="85" t="s">
        <v>79</v>
      </c>
      <c r="J60" s="85"/>
      <c r="K60" s="85" t="s">
        <v>10724</v>
      </c>
      <c r="L60" s="85"/>
      <c r="M60" s="85" t="s">
        <v>10675</v>
      </c>
      <c r="N60" s="85" t="s">
        <v>10456</v>
      </c>
      <c r="O60" s="85" t="s">
        <v>18</v>
      </c>
      <c r="P60" s="85" t="s">
        <v>10725</v>
      </c>
      <c r="Q60" s="85" t="s">
        <v>4432</v>
      </c>
    </row>
    <row r="61" spans="1:17" hidden="1" x14ac:dyDescent="0.35">
      <c r="A61" s="72">
        <f t="shared" si="0"/>
        <v>141544</v>
      </c>
      <c r="B61" s="85" t="s">
        <v>19468</v>
      </c>
      <c r="C61" s="66">
        <v>16044087</v>
      </c>
      <c r="D61" s="85" t="s">
        <v>83</v>
      </c>
      <c r="E61" s="85" t="s">
        <v>9751</v>
      </c>
      <c r="F61" s="66">
        <v>141544</v>
      </c>
      <c r="G61" s="85" t="s">
        <v>78</v>
      </c>
      <c r="H61" s="85" t="s">
        <v>9752</v>
      </c>
      <c r="I61" s="85" t="s">
        <v>79</v>
      </c>
      <c r="J61" s="85"/>
      <c r="K61" s="85" t="s">
        <v>19469</v>
      </c>
      <c r="L61" s="85"/>
      <c r="M61" s="85" t="s">
        <v>7383</v>
      </c>
      <c r="N61" s="85" t="s">
        <v>7384</v>
      </c>
      <c r="O61" s="85" t="s">
        <v>18</v>
      </c>
      <c r="P61" s="85" t="s">
        <v>9858</v>
      </c>
      <c r="Q61" s="85"/>
    </row>
    <row r="62" spans="1:17" hidden="1" x14ac:dyDescent="0.35">
      <c r="A62" s="72">
        <f t="shared" si="0"/>
        <v>140521</v>
      </c>
      <c r="B62" s="85" t="s">
        <v>19391</v>
      </c>
      <c r="C62" s="66">
        <v>16058135</v>
      </c>
      <c r="D62" s="85" t="s">
        <v>83</v>
      </c>
      <c r="E62" s="85" t="s">
        <v>511</v>
      </c>
      <c r="F62" s="66">
        <v>140521</v>
      </c>
      <c r="G62" s="85" t="s">
        <v>78</v>
      </c>
      <c r="H62" s="85"/>
      <c r="I62" s="85" t="s">
        <v>79</v>
      </c>
      <c r="J62" s="85"/>
      <c r="K62" s="85" t="s">
        <v>19392</v>
      </c>
      <c r="L62" s="85"/>
      <c r="M62" s="85" t="s">
        <v>1375</v>
      </c>
      <c r="N62" s="85" t="s">
        <v>232</v>
      </c>
      <c r="O62" s="85" t="s">
        <v>18</v>
      </c>
      <c r="P62" s="85" t="s">
        <v>1405</v>
      </c>
      <c r="Q62" s="85"/>
    </row>
    <row r="63" spans="1:17" hidden="1" x14ac:dyDescent="0.35">
      <c r="A63" s="72">
        <f t="shared" si="0"/>
        <v>140895</v>
      </c>
      <c r="B63" s="85" t="s">
        <v>23895</v>
      </c>
      <c r="C63" s="85">
        <v>87642</v>
      </c>
      <c r="D63" s="85" t="s">
        <v>77</v>
      </c>
      <c r="E63" s="85" t="s">
        <v>23263</v>
      </c>
      <c r="F63" s="85">
        <v>140895</v>
      </c>
      <c r="G63" s="85" t="s">
        <v>78</v>
      </c>
      <c r="H63" s="85">
        <v>13597075</v>
      </c>
      <c r="I63" s="85" t="s">
        <v>79</v>
      </c>
      <c r="J63" s="85"/>
      <c r="K63" s="85" t="s">
        <v>23896</v>
      </c>
      <c r="L63" s="85"/>
      <c r="M63" s="85" t="s">
        <v>20412</v>
      </c>
      <c r="N63" s="85" t="s">
        <v>571</v>
      </c>
      <c r="O63" s="85" t="s">
        <v>18</v>
      </c>
      <c r="P63" s="85">
        <v>76180</v>
      </c>
      <c r="Q63" s="85">
        <v>5598</v>
      </c>
    </row>
    <row r="64" spans="1:17" hidden="1" x14ac:dyDescent="0.35">
      <c r="A64" s="72">
        <f t="shared" si="0"/>
        <v>140895</v>
      </c>
      <c r="B64" s="85" t="s">
        <v>23887</v>
      </c>
      <c r="C64" s="85">
        <v>226592</v>
      </c>
      <c r="D64" s="85" t="s">
        <v>77</v>
      </c>
      <c r="E64" s="85" t="s">
        <v>23263</v>
      </c>
      <c r="F64" s="85">
        <v>140895</v>
      </c>
      <c r="G64" s="85" t="s">
        <v>78</v>
      </c>
      <c r="H64" s="85">
        <v>13597075</v>
      </c>
      <c r="I64" s="85" t="s">
        <v>79</v>
      </c>
      <c r="J64" s="85"/>
      <c r="K64" s="85" t="s">
        <v>23888</v>
      </c>
      <c r="L64" s="85"/>
      <c r="M64" s="85" t="s">
        <v>20912</v>
      </c>
      <c r="N64" s="85" t="s">
        <v>571</v>
      </c>
      <c r="O64" s="85" t="s">
        <v>18</v>
      </c>
      <c r="P64" s="85">
        <v>76117</v>
      </c>
      <c r="Q64" s="85">
        <v>3930</v>
      </c>
    </row>
    <row r="65" spans="1:17" hidden="1" x14ac:dyDescent="0.35">
      <c r="A65" s="72">
        <f t="shared" si="0"/>
        <v>141234</v>
      </c>
      <c r="B65" s="85" t="s">
        <v>14973</v>
      </c>
      <c r="C65" s="66">
        <v>226322</v>
      </c>
      <c r="D65" s="85" t="s">
        <v>77</v>
      </c>
      <c r="E65" s="85" t="s">
        <v>6473</v>
      </c>
      <c r="F65" s="66">
        <v>141234</v>
      </c>
      <c r="G65" s="85" t="s">
        <v>78</v>
      </c>
      <c r="H65" s="85"/>
      <c r="I65" s="85" t="s">
        <v>79</v>
      </c>
      <c r="J65" s="85"/>
      <c r="K65" s="85" t="s">
        <v>14216</v>
      </c>
      <c r="L65" s="85"/>
      <c r="M65" s="85" t="s">
        <v>3090</v>
      </c>
      <c r="N65" s="85" t="s">
        <v>6071</v>
      </c>
      <c r="O65" s="85" t="s">
        <v>18</v>
      </c>
      <c r="P65" s="85" t="s">
        <v>6783</v>
      </c>
      <c r="Q65" s="85" t="s">
        <v>14974</v>
      </c>
    </row>
    <row r="66" spans="1:17" hidden="1" x14ac:dyDescent="0.35">
      <c r="A66" s="72">
        <f t="shared" ref="A66:A129" si="1">IF(F66="", "", IF(D66="School District", C66, F66))</f>
        <v>141546</v>
      </c>
      <c r="B66" s="85" t="s">
        <v>27268</v>
      </c>
      <c r="C66" s="85">
        <v>90737</v>
      </c>
      <c r="D66" s="85" t="s">
        <v>77</v>
      </c>
      <c r="E66" s="85" t="s">
        <v>23179</v>
      </c>
      <c r="F66" s="85">
        <v>141546</v>
      </c>
      <c r="G66" s="85" t="s">
        <v>78</v>
      </c>
      <c r="H66" s="85">
        <v>1664853</v>
      </c>
      <c r="I66" s="85" t="s">
        <v>79</v>
      </c>
      <c r="J66" s="85"/>
      <c r="K66" s="85" t="s">
        <v>27269</v>
      </c>
      <c r="L66" s="85"/>
      <c r="M66" s="85" t="s">
        <v>9155</v>
      </c>
      <c r="N66" s="85" t="s">
        <v>9526</v>
      </c>
      <c r="O66" s="85" t="s">
        <v>18</v>
      </c>
      <c r="P66" s="85">
        <v>78217</v>
      </c>
      <c r="Q66" s="85">
        <v>2732</v>
      </c>
    </row>
    <row r="67" spans="1:17" hidden="1" x14ac:dyDescent="0.35">
      <c r="A67" s="72">
        <f t="shared" si="1"/>
        <v>141546</v>
      </c>
      <c r="B67" s="85" t="s">
        <v>10006</v>
      </c>
      <c r="C67" s="66">
        <v>90737</v>
      </c>
      <c r="D67" s="85" t="s">
        <v>77</v>
      </c>
      <c r="E67" s="85" t="s">
        <v>9849</v>
      </c>
      <c r="F67" s="66">
        <v>141546</v>
      </c>
      <c r="G67" s="85" t="s">
        <v>78</v>
      </c>
      <c r="H67" s="85" t="s">
        <v>9850</v>
      </c>
      <c r="I67" s="85" t="s">
        <v>79</v>
      </c>
      <c r="J67" s="85"/>
      <c r="K67" s="85" t="s">
        <v>10007</v>
      </c>
      <c r="L67" s="85"/>
      <c r="M67" s="85" t="s">
        <v>7383</v>
      </c>
      <c r="N67" s="85" t="s">
        <v>7384</v>
      </c>
      <c r="O67" s="85" t="s">
        <v>18</v>
      </c>
      <c r="P67" s="85" t="s">
        <v>9997</v>
      </c>
      <c r="Q67" s="85" t="s">
        <v>376</v>
      </c>
    </row>
    <row r="68" spans="1:17" hidden="1" x14ac:dyDescent="0.35">
      <c r="A68" s="72">
        <f t="shared" si="1"/>
        <v>141653</v>
      </c>
      <c r="B68" s="85" t="s">
        <v>20973</v>
      </c>
      <c r="C68" s="66">
        <v>17010098</v>
      </c>
      <c r="D68" s="85" t="s">
        <v>77</v>
      </c>
      <c r="E68" s="85" t="s">
        <v>10969</v>
      </c>
      <c r="F68" s="66">
        <v>141653</v>
      </c>
      <c r="G68" s="85" t="s">
        <v>78</v>
      </c>
      <c r="H68" s="85"/>
      <c r="I68" s="85" t="s">
        <v>79</v>
      </c>
      <c r="J68" s="85"/>
      <c r="K68" s="85" t="s">
        <v>18018</v>
      </c>
      <c r="L68" s="85"/>
      <c r="M68" s="85" t="s">
        <v>11004</v>
      </c>
      <c r="N68" s="85" t="s">
        <v>10782</v>
      </c>
      <c r="O68" s="85" t="s">
        <v>18</v>
      </c>
      <c r="P68" s="85" t="s">
        <v>10967</v>
      </c>
      <c r="Q68" s="85"/>
    </row>
    <row r="69" spans="1:17" hidden="1" x14ac:dyDescent="0.35">
      <c r="A69" s="72">
        <f t="shared" si="1"/>
        <v>140783</v>
      </c>
      <c r="B69" s="85" t="s">
        <v>3217</v>
      </c>
      <c r="C69" s="66">
        <v>86993</v>
      </c>
      <c r="D69" s="85" t="s">
        <v>77</v>
      </c>
      <c r="E69" s="85" t="s">
        <v>3192</v>
      </c>
      <c r="F69" s="66">
        <v>140783</v>
      </c>
      <c r="G69" s="85" t="s">
        <v>78</v>
      </c>
      <c r="H69" s="85"/>
      <c r="I69" s="85" t="s">
        <v>79</v>
      </c>
      <c r="J69" s="85"/>
      <c r="K69" s="85" t="s">
        <v>3218</v>
      </c>
      <c r="L69" s="85"/>
      <c r="M69" s="85" t="s">
        <v>3188</v>
      </c>
      <c r="N69" s="85" t="s">
        <v>3189</v>
      </c>
      <c r="O69" s="85" t="s">
        <v>18</v>
      </c>
      <c r="P69" s="85" t="s">
        <v>3213</v>
      </c>
      <c r="Q69" s="85" t="s">
        <v>1710</v>
      </c>
    </row>
    <row r="70" spans="1:17" hidden="1" x14ac:dyDescent="0.35">
      <c r="A70" s="72">
        <f t="shared" si="1"/>
        <v>141633</v>
      </c>
      <c r="B70" s="85" t="s">
        <v>22071</v>
      </c>
      <c r="C70" s="66">
        <v>17020171</v>
      </c>
      <c r="D70" s="85" t="s">
        <v>77</v>
      </c>
      <c r="E70" s="85" t="s">
        <v>10736</v>
      </c>
      <c r="F70" s="66">
        <v>141633</v>
      </c>
      <c r="G70" s="85" t="s">
        <v>78</v>
      </c>
      <c r="H70" s="85"/>
      <c r="I70" s="85" t="s">
        <v>79</v>
      </c>
      <c r="J70" s="85"/>
      <c r="K70" s="85" t="s">
        <v>22072</v>
      </c>
      <c r="L70" s="85"/>
      <c r="M70" s="85" t="s">
        <v>10734</v>
      </c>
      <c r="N70" s="85" t="s">
        <v>10739</v>
      </c>
      <c r="O70" s="85" t="s">
        <v>18</v>
      </c>
      <c r="P70" s="85" t="s">
        <v>10735</v>
      </c>
      <c r="Q70" s="85"/>
    </row>
    <row r="71" spans="1:17" hidden="1" x14ac:dyDescent="0.35">
      <c r="A71" s="72">
        <f t="shared" si="1"/>
        <v>140521</v>
      </c>
      <c r="B71" s="85" t="s">
        <v>17175</v>
      </c>
      <c r="C71" s="66">
        <v>16055923</v>
      </c>
      <c r="D71" s="85" t="s">
        <v>77</v>
      </c>
      <c r="E71" s="85" t="s">
        <v>511</v>
      </c>
      <c r="F71" s="66">
        <v>140521</v>
      </c>
      <c r="G71" s="85" t="s">
        <v>78</v>
      </c>
      <c r="H71" s="85"/>
      <c r="I71" s="85" t="s">
        <v>79</v>
      </c>
      <c r="J71" s="85"/>
      <c r="K71" s="85" t="s">
        <v>17176</v>
      </c>
      <c r="L71" s="85"/>
      <c r="M71" s="85" t="s">
        <v>1375</v>
      </c>
      <c r="N71" s="85" t="s">
        <v>232</v>
      </c>
      <c r="O71" s="85" t="s">
        <v>18</v>
      </c>
      <c r="P71" s="85" t="s">
        <v>1623</v>
      </c>
      <c r="Q71" s="85"/>
    </row>
    <row r="72" spans="1:17" hidden="1" x14ac:dyDescent="0.35">
      <c r="A72" s="72">
        <f t="shared" si="1"/>
        <v>140457</v>
      </c>
      <c r="B72" s="85" t="s">
        <v>344</v>
      </c>
      <c r="C72" s="66">
        <v>85498</v>
      </c>
      <c r="D72" s="85" t="s">
        <v>83</v>
      </c>
      <c r="E72" s="85" t="s">
        <v>345</v>
      </c>
      <c r="F72" s="66">
        <v>140457</v>
      </c>
      <c r="G72" s="85" t="s">
        <v>78</v>
      </c>
      <c r="H72" s="85"/>
      <c r="I72" s="85" t="s">
        <v>79</v>
      </c>
      <c r="J72" s="85"/>
      <c r="K72" s="85" t="s">
        <v>346</v>
      </c>
      <c r="L72" s="85"/>
      <c r="M72" s="85" t="s">
        <v>347</v>
      </c>
      <c r="N72" s="85" t="s">
        <v>185</v>
      </c>
      <c r="O72" s="85" t="s">
        <v>18</v>
      </c>
      <c r="P72" s="85" t="s">
        <v>348</v>
      </c>
      <c r="Q72" s="85"/>
    </row>
    <row r="73" spans="1:17" hidden="1" x14ac:dyDescent="0.35">
      <c r="A73" s="72">
        <f t="shared" si="1"/>
        <v>140857</v>
      </c>
      <c r="B73" s="85" t="s">
        <v>25846</v>
      </c>
      <c r="C73" s="85">
        <v>87286</v>
      </c>
      <c r="D73" s="85" t="s">
        <v>77</v>
      </c>
      <c r="E73" s="85" t="s">
        <v>23224</v>
      </c>
      <c r="F73" s="85">
        <v>140857</v>
      </c>
      <c r="G73" s="85" t="s">
        <v>78</v>
      </c>
      <c r="H73" s="85">
        <v>12728713</v>
      </c>
      <c r="I73" s="85" t="s">
        <v>79</v>
      </c>
      <c r="J73" s="85"/>
      <c r="K73" s="85" t="s">
        <v>25847</v>
      </c>
      <c r="L73" s="85"/>
      <c r="M73" s="85" t="s">
        <v>21828</v>
      </c>
      <c r="N73" s="85" t="s">
        <v>3604</v>
      </c>
      <c r="O73" s="85" t="s">
        <v>18</v>
      </c>
      <c r="P73" s="85">
        <v>76049</v>
      </c>
      <c r="Q73" s="85"/>
    </row>
    <row r="74" spans="1:17" hidden="1" x14ac:dyDescent="0.35">
      <c r="A74" s="72">
        <f t="shared" si="1"/>
        <v>140857</v>
      </c>
      <c r="B74" s="85" t="s">
        <v>3596</v>
      </c>
      <c r="C74" s="66">
        <v>87286</v>
      </c>
      <c r="D74" s="85" t="s">
        <v>77</v>
      </c>
      <c r="E74" s="85" t="s">
        <v>3597</v>
      </c>
      <c r="F74" s="66">
        <v>140857</v>
      </c>
      <c r="G74" s="85" t="s">
        <v>78</v>
      </c>
      <c r="H74" s="85" t="s">
        <v>3598</v>
      </c>
      <c r="I74" s="85" t="s">
        <v>79</v>
      </c>
      <c r="J74" s="85"/>
      <c r="K74" s="85" t="s">
        <v>3599</v>
      </c>
      <c r="L74" s="85" t="s">
        <v>80</v>
      </c>
      <c r="M74" s="85" t="s">
        <v>3593</v>
      </c>
      <c r="N74" s="85" t="s">
        <v>3595</v>
      </c>
      <c r="O74" s="85" t="s">
        <v>18</v>
      </c>
      <c r="P74" s="85" t="s">
        <v>3600</v>
      </c>
      <c r="Q74" s="85" t="s">
        <v>87</v>
      </c>
    </row>
    <row r="75" spans="1:17" hidden="1" x14ac:dyDescent="0.35">
      <c r="A75" s="72">
        <f t="shared" si="1"/>
        <v>140857</v>
      </c>
      <c r="B75" s="85" t="s">
        <v>25834</v>
      </c>
      <c r="C75" s="85">
        <v>231231</v>
      </c>
      <c r="D75" s="85" t="s">
        <v>77</v>
      </c>
      <c r="E75" s="85" t="s">
        <v>23224</v>
      </c>
      <c r="F75" s="85">
        <v>140857</v>
      </c>
      <c r="G75" s="85" t="s">
        <v>78</v>
      </c>
      <c r="H75" s="85">
        <v>12728655</v>
      </c>
      <c r="I75" s="85" t="s">
        <v>79</v>
      </c>
      <c r="J75" s="85"/>
      <c r="K75" s="85" t="s">
        <v>25835</v>
      </c>
      <c r="L75" s="85"/>
      <c r="M75" s="85" t="s">
        <v>21828</v>
      </c>
      <c r="N75" s="85" t="s">
        <v>3604</v>
      </c>
      <c r="O75" s="85" t="s">
        <v>18</v>
      </c>
      <c r="P75" s="85">
        <v>76048</v>
      </c>
      <c r="Q75" s="85">
        <v>2046</v>
      </c>
    </row>
    <row r="76" spans="1:17" hidden="1" x14ac:dyDescent="0.35">
      <c r="A76" s="72">
        <f t="shared" si="1"/>
        <v>140857</v>
      </c>
      <c r="B76" s="85" t="s">
        <v>15333</v>
      </c>
      <c r="C76" s="66">
        <v>231231</v>
      </c>
      <c r="D76" s="85" t="s">
        <v>77</v>
      </c>
      <c r="E76" s="85" t="s">
        <v>3597</v>
      </c>
      <c r="F76" s="66">
        <v>140857</v>
      </c>
      <c r="G76" s="85" t="s">
        <v>78</v>
      </c>
      <c r="H76" s="85" t="s">
        <v>15334</v>
      </c>
      <c r="I76" s="85" t="s">
        <v>79</v>
      </c>
      <c r="J76" s="85"/>
      <c r="K76" s="85" t="s">
        <v>15335</v>
      </c>
      <c r="L76" s="85" t="s">
        <v>80</v>
      </c>
      <c r="M76" s="85" t="s">
        <v>3593</v>
      </c>
      <c r="N76" s="85" t="s">
        <v>3595</v>
      </c>
      <c r="O76" s="85" t="s">
        <v>18</v>
      </c>
      <c r="P76" s="85" t="s">
        <v>3594</v>
      </c>
      <c r="Q76" s="85" t="s">
        <v>618</v>
      </c>
    </row>
    <row r="77" spans="1:17" hidden="1" x14ac:dyDescent="0.35">
      <c r="A77" s="72">
        <f t="shared" si="1"/>
        <v>141722</v>
      </c>
      <c r="B77" s="85" t="s">
        <v>26807</v>
      </c>
      <c r="C77" s="85">
        <v>91721</v>
      </c>
      <c r="D77" s="85" t="s">
        <v>77</v>
      </c>
      <c r="E77" s="85" t="s">
        <v>23194</v>
      </c>
      <c r="F77" s="85">
        <v>141722</v>
      </c>
      <c r="G77" s="85" t="s">
        <v>78</v>
      </c>
      <c r="H77" s="85">
        <v>1664895</v>
      </c>
      <c r="I77" s="85" t="s">
        <v>79</v>
      </c>
      <c r="J77" s="85"/>
      <c r="K77" s="85" t="s">
        <v>26808</v>
      </c>
      <c r="L77" s="85"/>
      <c r="M77" s="85" t="s">
        <v>20759</v>
      </c>
      <c r="N77" s="85" t="s">
        <v>5106</v>
      </c>
      <c r="O77" s="85" t="s">
        <v>18</v>
      </c>
      <c r="P77" s="85">
        <v>78613</v>
      </c>
      <c r="Q77" s="85"/>
    </row>
    <row r="78" spans="1:17" hidden="1" x14ac:dyDescent="0.35">
      <c r="A78" s="72">
        <f t="shared" si="1"/>
        <v>141722</v>
      </c>
      <c r="B78" s="85" t="s">
        <v>11546</v>
      </c>
      <c r="C78" s="66">
        <v>91721</v>
      </c>
      <c r="D78" s="85" t="s">
        <v>77</v>
      </c>
      <c r="E78" s="85" t="s">
        <v>11379</v>
      </c>
      <c r="F78" s="66">
        <v>141722</v>
      </c>
      <c r="G78" s="85" t="s">
        <v>78</v>
      </c>
      <c r="H78" s="85" t="s">
        <v>11380</v>
      </c>
      <c r="I78" s="85" t="s">
        <v>79</v>
      </c>
      <c r="J78" s="85"/>
      <c r="K78" s="85" t="s">
        <v>11547</v>
      </c>
      <c r="L78" s="85"/>
      <c r="M78" s="85" t="s">
        <v>11382</v>
      </c>
      <c r="N78" s="85" t="s">
        <v>5129</v>
      </c>
      <c r="O78" s="85" t="s">
        <v>18</v>
      </c>
      <c r="P78" s="85" t="s">
        <v>11383</v>
      </c>
      <c r="Q78" s="85"/>
    </row>
    <row r="79" spans="1:17" hidden="1" x14ac:dyDescent="0.35">
      <c r="A79" s="72">
        <f t="shared" si="1"/>
        <v>140841</v>
      </c>
      <c r="B79" s="85" t="s">
        <v>23440</v>
      </c>
      <c r="C79" s="85">
        <v>16071316</v>
      </c>
      <c r="D79" s="85" t="s">
        <v>77</v>
      </c>
      <c r="E79" s="85" t="s">
        <v>23268</v>
      </c>
      <c r="F79" s="85">
        <v>140841</v>
      </c>
      <c r="G79" s="85" t="s">
        <v>78</v>
      </c>
      <c r="H79" s="85"/>
      <c r="I79" s="85" t="s">
        <v>79</v>
      </c>
      <c r="J79" s="85"/>
      <c r="K79" s="85" t="s">
        <v>23441</v>
      </c>
      <c r="L79" s="85"/>
      <c r="M79" s="85" t="s">
        <v>19690</v>
      </c>
      <c r="N79" s="85" t="s">
        <v>571</v>
      </c>
      <c r="O79" s="85" t="s">
        <v>18</v>
      </c>
      <c r="P79" s="85">
        <v>76010</v>
      </c>
      <c r="Q79" s="85"/>
    </row>
    <row r="80" spans="1:17" hidden="1" x14ac:dyDescent="0.35">
      <c r="A80" s="72">
        <f t="shared" si="1"/>
        <v>141555</v>
      </c>
      <c r="B80" s="85" t="s">
        <v>10323</v>
      </c>
      <c r="C80" s="66">
        <v>90940</v>
      </c>
      <c r="D80" s="85" t="s">
        <v>77</v>
      </c>
      <c r="E80" s="85" t="s">
        <v>4810</v>
      </c>
      <c r="F80" s="66">
        <v>141555</v>
      </c>
      <c r="G80" s="85" t="s">
        <v>78</v>
      </c>
      <c r="H80" s="85" t="s">
        <v>10324</v>
      </c>
      <c r="I80" s="85" t="s">
        <v>79</v>
      </c>
      <c r="J80" s="85"/>
      <c r="K80" s="85" t="s">
        <v>10325</v>
      </c>
      <c r="L80" s="85"/>
      <c r="M80" s="85" t="s">
        <v>7383</v>
      </c>
      <c r="N80" s="85" t="s">
        <v>7384</v>
      </c>
      <c r="O80" s="85" t="s">
        <v>18</v>
      </c>
      <c r="P80" s="85" t="s">
        <v>10314</v>
      </c>
      <c r="Q80" s="85" t="s">
        <v>9778</v>
      </c>
    </row>
    <row r="81" spans="1:17" hidden="1" x14ac:dyDescent="0.35">
      <c r="A81" s="72">
        <f t="shared" si="1"/>
        <v>141658</v>
      </c>
      <c r="B81" s="85" t="s">
        <v>22832</v>
      </c>
      <c r="C81" s="85">
        <v>16075840</v>
      </c>
      <c r="D81" s="85" t="s">
        <v>23281</v>
      </c>
      <c r="E81" s="85" t="s">
        <v>23186</v>
      </c>
      <c r="F81" s="85">
        <v>141658</v>
      </c>
      <c r="G81" s="85" t="s">
        <v>78</v>
      </c>
      <c r="H81" s="85"/>
      <c r="I81" s="85" t="s">
        <v>79</v>
      </c>
      <c r="J81" s="85"/>
      <c r="K81" s="85" t="s">
        <v>27063</v>
      </c>
      <c r="L81" s="85"/>
      <c r="M81" s="85" t="s">
        <v>22236</v>
      </c>
      <c r="N81" s="85" t="s">
        <v>11190</v>
      </c>
      <c r="O81" s="85" t="s">
        <v>18</v>
      </c>
      <c r="P81" s="85">
        <v>78569</v>
      </c>
      <c r="Q81" s="85"/>
    </row>
    <row r="82" spans="1:17" hidden="1" x14ac:dyDescent="0.35">
      <c r="A82" s="72">
        <f t="shared" si="1"/>
        <v>141295</v>
      </c>
      <c r="B82" s="85" t="s">
        <v>22832</v>
      </c>
      <c r="C82" s="66">
        <v>17026856</v>
      </c>
      <c r="D82" s="85" t="s">
        <v>83</v>
      </c>
      <c r="E82" s="85" t="s">
        <v>7764</v>
      </c>
      <c r="F82" s="66">
        <v>141295</v>
      </c>
      <c r="G82" s="85" t="s">
        <v>78</v>
      </c>
      <c r="H82" s="85" t="s">
        <v>13785</v>
      </c>
      <c r="I82" s="85" t="s">
        <v>79</v>
      </c>
      <c r="J82" s="85"/>
      <c r="K82" s="85" t="s">
        <v>22833</v>
      </c>
      <c r="L82" s="85"/>
      <c r="M82" s="85" t="s">
        <v>20814</v>
      </c>
      <c r="N82" s="85" t="s">
        <v>6771</v>
      </c>
      <c r="O82" s="85" t="s">
        <v>18</v>
      </c>
      <c r="P82" s="85" t="s">
        <v>7983</v>
      </c>
      <c r="Q82" s="85"/>
    </row>
    <row r="83" spans="1:17" hidden="1" x14ac:dyDescent="0.35">
      <c r="A83" s="72">
        <f t="shared" si="1"/>
        <v>141658</v>
      </c>
      <c r="B83" s="85" t="s">
        <v>18266</v>
      </c>
      <c r="C83" s="66">
        <v>16075840</v>
      </c>
      <c r="D83" s="85" t="s">
        <v>83</v>
      </c>
      <c r="E83" s="85" t="s">
        <v>11060</v>
      </c>
      <c r="F83" s="66">
        <v>141658</v>
      </c>
      <c r="G83" s="85" t="s">
        <v>78</v>
      </c>
      <c r="H83" s="85"/>
      <c r="I83" s="85" t="s">
        <v>79</v>
      </c>
      <c r="J83" s="85"/>
      <c r="K83" s="85" t="s">
        <v>18267</v>
      </c>
      <c r="L83" s="85"/>
      <c r="M83" s="85" t="s">
        <v>11062</v>
      </c>
      <c r="N83" s="85" t="s">
        <v>11025</v>
      </c>
      <c r="O83" s="85" t="s">
        <v>18</v>
      </c>
      <c r="P83" s="85" t="s">
        <v>11063</v>
      </c>
      <c r="Q83" s="85"/>
    </row>
    <row r="84" spans="1:17" hidden="1" x14ac:dyDescent="0.35">
      <c r="A84" s="72">
        <f t="shared" si="1"/>
        <v>141557</v>
      </c>
      <c r="B84" s="85" t="s">
        <v>24741</v>
      </c>
      <c r="C84" s="85">
        <v>17015781</v>
      </c>
      <c r="D84" s="85" t="s">
        <v>23281</v>
      </c>
      <c r="E84" s="85" t="s">
        <v>23243</v>
      </c>
      <c r="F84" s="85">
        <v>141557</v>
      </c>
      <c r="G84" s="85" t="s">
        <v>78</v>
      </c>
      <c r="H84" s="85"/>
      <c r="I84" s="85" t="s">
        <v>79</v>
      </c>
      <c r="J84" s="85"/>
      <c r="K84" s="85" t="s">
        <v>24742</v>
      </c>
      <c r="L84" s="85"/>
      <c r="M84" s="85" t="s">
        <v>9155</v>
      </c>
      <c r="N84" s="85" t="s">
        <v>9526</v>
      </c>
      <c r="O84" s="85" t="s">
        <v>18</v>
      </c>
      <c r="P84" s="85">
        <v>78263</v>
      </c>
      <c r="Q84" s="85"/>
    </row>
    <row r="85" spans="1:17" hidden="1" x14ac:dyDescent="0.35">
      <c r="A85" s="72">
        <f t="shared" si="1"/>
        <v>141151</v>
      </c>
      <c r="B85" s="85" t="s">
        <v>20603</v>
      </c>
      <c r="C85" s="85">
        <v>17020862</v>
      </c>
      <c r="D85" s="85" t="s">
        <v>23281</v>
      </c>
      <c r="E85" s="85" t="s">
        <v>23264</v>
      </c>
      <c r="F85" s="85">
        <v>141151</v>
      </c>
      <c r="G85" s="85" t="s">
        <v>78</v>
      </c>
      <c r="H85" s="85"/>
      <c r="I85" s="85" t="s">
        <v>79</v>
      </c>
      <c r="J85" s="85"/>
      <c r="K85" s="85" t="s">
        <v>22140</v>
      </c>
      <c r="L85" s="85"/>
      <c r="M85" s="85" t="s">
        <v>22133</v>
      </c>
      <c r="N85" s="85"/>
      <c r="O85" s="85" t="s">
        <v>18</v>
      </c>
      <c r="P85" s="85">
        <v>76821</v>
      </c>
      <c r="Q85" s="85"/>
    </row>
    <row r="86" spans="1:17" hidden="1" x14ac:dyDescent="0.35">
      <c r="A86" s="72">
        <f t="shared" si="1"/>
        <v>141653</v>
      </c>
      <c r="B86" s="85" t="s">
        <v>18623</v>
      </c>
      <c r="C86" s="66">
        <v>234773</v>
      </c>
      <c r="D86" s="85" t="s">
        <v>83</v>
      </c>
      <c r="E86" s="85" t="s">
        <v>10969</v>
      </c>
      <c r="F86" s="66">
        <v>141653</v>
      </c>
      <c r="G86" s="85" t="s">
        <v>78</v>
      </c>
      <c r="H86" s="85" t="s">
        <v>18624</v>
      </c>
      <c r="I86" s="85" t="s">
        <v>79</v>
      </c>
      <c r="J86" s="85"/>
      <c r="K86" s="85" t="s">
        <v>18625</v>
      </c>
      <c r="L86" s="85"/>
      <c r="M86" s="85" t="s">
        <v>10966</v>
      </c>
      <c r="N86" s="85" t="s">
        <v>7398</v>
      </c>
      <c r="O86" s="85" t="s">
        <v>18</v>
      </c>
      <c r="P86" s="85" t="s">
        <v>10967</v>
      </c>
      <c r="Q86" s="85"/>
    </row>
    <row r="87" spans="1:17" hidden="1" x14ac:dyDescent="0.35">
      <c r="A87" s="72">
        <f t="shared" si="1"/>
        <v>141389</v>
      </c>
      <c r="B87" s="85" t="s">
        <v>18623</v>
      </c>
      <c r="C87" s="66">
        <v>17015024</v>
      </c>
      <c r="D87" s="85" t="s">
        <v>83</v>
      </c>
      <c r="E87" s="85" t="s">
        <v>8849</v>
      </c>
      <c r="F87" s="66">
        <v>141389</v>
      </c>
      <c r="G87" s="85" t="s">
        <v>78</v>
      </c>
      <c r="H87" s="85"/>
      <c r="I87" s="85" t="s">
        <v>79</v>
      </c>
      <c r="J87" s="85"/>
      <c r="K87" s="85" t="s">
        <v>21454</v>
      </c>
      <c r="L87" s="85"/>
      <c r="M87" s="85" t="s">
        <v>8851</v>
      </c>
      <c r="N87" s="85"/>
      <c r="O87" s="85" t="s">
        <v>18</v>
      </c>
      <c r="P87" s="85" t="s">
        <v>8852</v>
      </c>
      <c r="Q87" s="85"/>
    </row>
    <row r="88" spans="1:17" hidden="1" x14ac:dyDescent="0.35">
      <c r="A88" s="72">
        <f t="shared" si="1"/>
        <v>140471</v>
      </c>
      <c r="B88" s="85" t="s">
        <v>22903</v>
      </c>
      <c r="C88" s="66">
        <v>17027381</v>
      </c>
      <c r="D88" s="85" t="s">
        <v>83</v>
      </c>
      <c r="E88" s="85" t="s">
        <v>833</v>
      </c>
      <c r="F88" s="66">
        <v>140471</v>
      </c>
      <c r="G88" s="85" t="s">
        <v>78</v>
      </c>
      <c r="H88" s="85"/>
      <c r="I88" s="85" t="s">
        <v>79</v>
      </c>
      <c r="J88" s="85"/>
      <c r="K88" s="85" t="s">
        <v>22904</v>
      </c>
      <c r="L88" s="85"/>
      <c r="M88" s="85" t="s">
        <v>14204</v>
      </c>
      <c r="N88" s="85" t="s">
        <v>176</v>
      </c>
      <c r="O88" s="85" t="s">
        <v>18</v>
      </c>
      <c r="P88" s="85" t="s">
        <v>4431</v>
      </c>
      <c r="Q88" s="85"/>
    </row>
    <row r="89" spans="1:17" hidden="1" x14ac:dyDescent="0.35">
      <c r="A89" s="72">
        <f t="shared" si="1"/>
        <v>141180</v>
      </c>
      <c r="B89" s="85" t="s">
        <v>28223</v>
      </c>
      <c r="C89" s="85">
        <v>16080577</v>
      </c>
      <c r="D89" s="85" t="s">
        <v>23281</v>
      </c>
      <c r="E89" s="85" t="s">
        <v>23155</v>
      </c>
      <c r="F89" s="85">
        <v>141180</v>
      </c>
      <c r="G89" s="85" t="s">
        <v>78</v>
      </c>
      <c r="H89" s="85"/>
      <c r="I89" s="85" t="s">
        <v>79</v>
      </c>
      <c r="J89" s="85"/>
      <c r="K89" s="85" t="s">
        <v>28224</v>
      </c>
      <c r="L89" s="85"/>
      <c r="M89" s="85" t="s">
        <v>5720</v>
      </c>
      <c r="N89" s="85" t="s">
        <v>5720</v>
      </c>
      <c r="O89" s="85" t="s">
        <v>18</v>
      </c>
      <c r="P89" s="85">
        <v>76877</v>
      </c>
      <c r="Q89" s="85"/>
    </row>
    <row r="90" spans="1:17" hidden="1" x14ac:dyDescent="0.35">
      <c r="A90" s="72">
        <f t="shared" si="1"/>
        <v>141180</v>
      </c>
      <c r="B90" s="85" t="s">
        <v>18391</v>
      </c>
      <c r="C90" s="66">
        <v>16080577</v>
      </c>
      <c r="D90" s="85" t="s">
        <v>83</v>
      </c>
      <c r="E90" s="85" t="s">
        <v>5842</v>
      </c>
      <c r="F90" s="66">
        <v>141180</v>
      </c>
      <c r="G90" s="85" t="s">
        <v>78</v>
      </c>
      <c r="H90" s="85"/>
      <c r="I90" s="85" t="s">
        <v>79</v>
      </c>
      <c r="J90" s="85"/>
      <c r="K90" s="85" t="s">
        <v>13754</v>
      </c>
      <c r="L90" s="85"/>
      <c r="M90" s="85" t="s">
        <v>5839</v>
      </c>
      <c r="N90" s="85" t="s">
        <v>5839</v>
      </c>
      <c r="O90" s="85" t="s">
        <v>18</v>
      </c>
      <c r="P90" s="85" t="s">
        <v>5840</v>
      </c>
      <c r="Q90" s="85"/>
    </row>
    <row r="91" spans="1:17" hidden="1" x14ac:dyDescent="0.35">
      <c r="A91" s="72">
        <f t="shared" si="1"/>
        <v>142043</v>
      </c>
      <c r="B91" s="85" t="s">
        <v>19995</v>
      </c>
      <c r="C91" s="66">
        <v>16070101</v>
      </c>
      <c r="D91" s="85" t="s">
        <v>83</v>
      </c>
      <c r="E91" s="85" t="s">
        <v>13037</v>
      </c>
      <c r="F91" s="66">
        <v>142043</v>
      </c>
      <c r="G91" s="85" t="s">
        <v>78</v>
      </c>
      <c r="H91" s="85"/>
      <c r="I91" s="85" t="s">
        <v>79</v>
      </c>
      <c r="J91" s="85"/>
      <c r="K91" s="85" t="s">
        <v>19996</v>
      </c>
      <c r="L91" s="85"/>
      <c r="M91" s="85" t="s">
        <v>13039</v>
      </c>
      <c r="N91" s="85" t="s">
        <v>13109</v>
      </c>
      <c r="O91" s="85" t="s">
        <v>18</v>
      </c>
      <c r="P91" s="85" t="s">
        <v>13040</v>
      </c>
      <c r="Q91" s="85"/>
    </row>
    <row r="92" spans="1:17" hidden="1" x14ac:dyDescent="0.35">
      <c r="A92" s="72">
        <f t="shared" si="1"/>
        <v>141254</v>
      </c>
      <c r="B92" s="85" t="s">
        <v>19339</v>
      </c>
      <c r="C92" s="66">
        <v>16064718</v>
      </c>
      <c r="D92" s="85" t="s">
        <v>83</v>
      </c>
      <c r="E92" s="85" t="s">
        <v>7458</v>
      </c>
      <c r="F92" s="66">
        <v>141254</v>
      </c>
      <c r="G92" s="85" t="s">
        <v>78</v>
      </c>
      <c r="H92" s="85"/>
      <c r="I92" s="85" t="s">
        <v>79</v>
      </c>
      <c r="J92" s="85"/>
      <c r="K92" s="85" t="s">
        <v>19318</v>
      </c>
      <c r="L92" s="85"/>
      <c r="M92" s="85" t="s">
        <v>7400</v>
      </c>
      <c r="N92" s="85" t="s">
        <v>3250</v>
      </c>
      <c r="O92" s="85" t="s">
        <v>18</v>
      </c>
      <c r="P92" s="85" t="s">
        <v>7401</v>
      </c>
      <c r="Q92" s="85"/>
    </row>
    <row r="93" spans="1:17" hidden="1" x14ac:dyDescent="0.35">
      <c r="A93" s="72">
        <f t="shared" si="1"/>
        <v>16074346</v>
      </c>
      <c r="B93" s="85" t="s">
        <v>27564</v>
      </c>
      <c r="C93" s="85">
        <v>17007776</v>
      </c>
      <c r="D93" s="85" t="s">
        <v>23281</v>
      </c>
      <c r="E93" s="85" t="s">
        <v>23175</v>
      </c>
      <c r="F93" s="85">
        <v>16074346</v>
      </c>
      <c r="G93" s="85" t="s">
        <v>78</v>
      </c>
      <c r="H93" s="85">
        <v>14691620</v>
      </c>
      <c r="I93" s="85" t="s">
        <v>79</v>
      </c>
      <c r="J93" s="85"/>
      <c r="K93" s="85" t="s">
        <v>27565</v>
      </c>
      <c r="L93" s="85" t="s">
        <v>20688</v>
      </c>
      <c r="M93" s="85" t="s">
        <v>232</v>
      </c>
      <c r="N93" s="85" t="s">
        <v>232</v>
      </c>
      <c r="O93" s="85" t="s">
        <v>18</v>
      </c>
      <c r="P93" s="85">
        <v>75226</v>
      </c>
      <c r="Q93" s="85"/>
    </row>
    <row r="94" spans="1:17" hidden="1" x14ac:dyDescent="0.35">
      <c r="A94" s="72">
        <f t="shared" si="1"/>
        <v>16074346</v>
      </c>
      <c r="B94" s="85" t="s">
        <v>20686</v>
      </c>
      <c r="C94" s="66">
        <v>17007776</v>
      </c>
      <c r="D94" s="85" t="s">
        <v>83</v>
      </c>
      <c r="E94" s="85" t="s">
        <v>13916</v>
      </c>
      <c r="F94" s="66">
        <v>16074346</v>
      </c>
      <c r="G94" s="85" t="s">
        <v>78</v>
      </c>
      <c r="H94" s="85" t="s">
        <v>13917</v>
      </c>
      <c r="I94" s="85" t="s">
        <v>79</v>
      </c>
      <c r="J94" s="85"/>
      <c r="K94" s="85" t="s">
        <v>20687</v>
      </c>
      <c r="L94" s="85" t="s">
        <v>20688</v>
      </c>
      <c r="M94" s="85" t="s">
        <v>232</v>
      </c>
      <c r="N94" s="85" t="s">
        <v>232</v>
      </c>
      <c r="O94" s="85" t="s">
        <v>18</v>
      </c>
      <c r="P94" s="85" t="s">
        <v>13919</v>
      </c>
      <c r="Q94" s="85" t="s">
        <v>87</v>
      </c>
    </row>
    <row r="95" spans="1:17" hidden="1" x14ac:dyDescent="0.35">
      <c r="A95" s="72">
        <f t="shared" si="1"/>
        <v>141466</v>
      </c>
      <c r="B95" s="85" t="s">
        <v>20337</v>
      </c>
      <c r="C95" s="85">
        <v>16082508</v>
      </c>
      <c r="D95" s="85" t="s">
        <v>23281</v>
      </c>
      <c r="E95" s="85" t="s">
        <v>23253</v>
      </c>
      <c r="F95" s="85">
        <v>141466</v>
      </c>
      <c r="G95" s="85" t="s">
        <v>78</v>
      </c>
      <c r="H95" s="85">
        <v>11708773</v>
      </c>
      <c r="I95" s="85" t="s">
        <v>79</v>
      </c>
      <c r="J95" s="85"/>
      <c r="K95" s="85" t="s">
        <v>24445</v>
      </c>
      <c r="L95" s="85"/>
      <c r="M95" s="85" t="s">
        <v>23016</v>
      </c>
      <c r="N95" s="85" t="s">
        <v>9192</v>
      </c>
      <c r="O95" s="85" t="s">
        <v>18</v>
      </c>
      <c r="P95" s="85">
        <v>78010</v>
      </c>
      <c r="Q95" s="85"/>
    </row>
    <row r="96" spans="1:17" hidden="1" x14ac:dyDescent="0.35">
      <c r="A96" s="72">
        <f t="shared" si="1"/>
        <v>141722</v>
      </c>
      <c r="B96" s="85" t="s">
        <v>20337</v>
      </c>
      <c r="C96" s="85">
        <v>16078670</v>
      </c>
      <c r="D96" s="85" t="s">
        <v>23281</v>
      </c>
      <c r="E96" s="85" t="s">
        <v>23194</v>
      </c>
      <c r="F96" s="85">
        <v>141722</v>
      </c>
      <c r="G96" s="85" t="s">
        <v>78</v>
      </c>
      <c r="H96" s="85">
        <v>1664895</v>
      </c>
      <c r="I96" s="85" t="s">
        <v>79</v>
      </c>
      <c r="J96" s="85"/>
      <c r="K96" s="85" t="s">
        <v>19806</v>
      </c>
      <c r="L96" s="85"/>
      <c r="M96" s="85" t="s">
        <v>19807</v>
      </c>
      <c r="N96" s="85" t="s">
        <v>137</v>
      </c>
      <c r="O96" s="85" t="s">
        <v>18</v>
      </c>
      <c r="P96" s="85">
        <v>78641</v>
      </c>
      <c r="Q96" s="85"/>
    </row>
    <row r="97" spans="1:17" hidden="1" x14ac:dyDescent="0.35">
      <c r="A97" s="72">
        <f t="shared" si="1"/>
        <v>140875</v>
      </c>
      <c r="B97" s="85" t="s">
        <v>20337</v>
      </c>
      <c r="C97" s="85">
        <v>16081867</v>
      </c>
      <c r="D97" s="85" t="s">
        <v>23281</v>
      </c>
      <c r="E97" s="85" t="s">
        <v>23176</v>
      </c>
      <c r="F97" s="85">
        <v>140875</v>
      </c>
      <c r="G97" s="85" t="s">
        <v>78</v>
      </c>
      <c r="H97" s="85">
        <v>7083124</v>
      </c>
      <c r="I97" s="85" t="s">
        <v>79</v>
      </c>
      <c r="J97" s="85"/>
      <c r="K97" s="85" t="s">
        <v>27557</v>
      </c>
      <c r="L97" s="85"/>
      <c r="M97" s="85" t="s">
        <v>24978</v>
      </c>
      <c r="N97" s="85" t="s">
        <v>3829</v>
      </c>
      <c r="O97" s="85" t="s">
        <v>18</v>
      </c>
      <c r="P97" s="85">
        <v>76073</v>
      </c>
      <c r="Q97" s="85"/>
    </row>
    <row r="98" spans="1:17" hidden="1" x14ac:dyDescent="0.35">
      <c r="A98" s="72">
        <f t="shared" si="1"/>
        <v>140884</v>
      </c>
      <c r="B98" s="85" t="s">
        <v>20337</v>
      </c>
      <c r="C98" s="85">
        <v>16066683</v>
      </c>
      <c r="D98" s="85" t="s">
        <v>23281</v>
      </c>
      <c r="E98" s="85" t="s">
        <v>23158</v>
      </c>
      <c r="F98" s="85">
        <v>140884</v>
      </c>
      <c r="G98" s="85" t="s">
        <v>78</v>
      </c>
      <c r="H98" s="85">
        <v>14676506</v>
      </c>
      <c r="I98" s="85" t="s">
        <v>79</v>
      </c>
      <c r="J98" s="85"/>
      <c r="K98" s="85" t="s">
        <v>28173</v>
      </c>
      <c r="L98" s="85" t="s">
        <v>28174</v>
      </c>
      <c r="M98" s="85" t="s">
        <v>24980</v>
      </c>
      <c r="N98" s="85" t="s">
        <v>3419</v>
      </c>
      <c r="O98" s="85" t="s">
        <v>18</v>
      </c>
      <c r="P98" s="85">
        <v>76093</v>
      </c>
      <c r="Q98" s="85"/>
    </row>
    <row r="99" spans="1:17" hidden="1" x14ac:dyDescent="0.35">
      <c r="A99" s="72">
        <f t="shared" si="1"/>
        <v>141770</v>
      </c>
      <c r="B99" s="85" t="s">
        <v>20337</v>
      </c>
      <c r="C99" s="85">
        <v>16071765</v>
      </c>
      <c r="D99" s="85" t="s">
        <v>23281</v>
      </c>
      <c r="E99" s="85" t="s">
        <v>23156</v>
      </c>
      <c r="F99" s="85">
        <v>141770</v>
      </c>
      <c r="G99" s="85" t="s">
        <v>78</v>
      </c>
      <c r="H99" s="85">
        <v>10299790</v>
      </c>
      <c r="I99" s="85" t="s">
        <v>79</v>
      </c>
      <c r="J99" s="85"/>
      <c r="K99" s="85" t="s">
        <v>19817</v>
      </c>
      <c r="L99" s="85"/>
      <c r="M99" s="85" t="s">
        <v>20775</v>
      </c>
      <c r="N99" s="85" t="s">
        <v>11805</v>
      </c>
      <c r="O99" s="85" t="s">
        <v>18</v>
      </c>
      <c r="P99" s="85">
        <v>78840</v>
      </c>
      <c r="Q99" s="85"/>
    </row>
    <row r="100" spans="1:17" hidden="1" x14ac:dyDescent="0.35">
      <c r="A100" s="72">
        <f t="shared" si="1"/>
        <v>140953</v>
      </c>
      <c r="B100" s="85" t="s">
        <v>20337</v>
      </c>
      <c r="C100" s="85">
        <v>17026401</v>
      </c>
      <c r="D100" s="85" t="s">
        <v>23281</v>
      </c>
      <c r="E100" s="85" t="s">
        <v>23135</v>
      </c>
      <c r="F100" s="85">
        <v>140953</v>
      </c>
      <c r="G100" s="85" t="s">
        <v>78</v>
      </c>
      <c r="H100" s="85"/>
      <c r="I100" s="85" t="s">
        <v>79</v>
      </c>
      <c r="J100" s="85"/>
      <c r="K100" s="85" t="s">
        <v>22751</v>
      </c>
      <c r="L100" s="85"/>
      <c r="M100" s="85" t="s">
        <v>22752</v>
      </c>
      <c r="N100" s="85" t="s">
        <v>22753</v>
      </c>
      <c r="O100" s="85" t="s">
        <v>18</v>
      </c>
      <c r="P100" s="85">
        <v>76272</v>
      </c>
      <c r="Q100" s="85"/>
    </row>
    <row r="101" spans="1:17" hidden="1" x14ac:dyDescent="0.35">
      <c r="A101" s="72">
        <f t="shared" si="1"/>
        <v>140673</v>
      </c>
      <c r="B101" s="85" t="s">
        <v>18392</v>
      </c>
      <c r="C101" s="66">
        <v>16034630</v>
      </c>
      <c r="D101" s="85" t="s">
        <v>83</v>
      </c>
      <c r="E101" s="85" t="s">
        <v>2561</v>
      </c>
      <c r="F101" s="66">
        <v>140673</v>
      </c>
      <c r="G101" s="85" t="s">
        <v>78</v>
      </c>
      <c r="H101" s="85"/>
      <c r="I101" s="85" t="s">
        <v>79</v>
      </c>
      <c r="J101" s="85"/>
      <c r="K101" s="85" t="s">
        <v>13672</v>
      </c>
      <c r="L101" s="85"/>
      <c r="M101" s="85" t="s">
        <v>2563</v>
      </c>
      <c r="N101" s="85" t="s">
        <v>2589</v>
      </c>
      <c r="O101" s="85" t="s">
        <v>18</v>
      </c>
      <c r="P101" s="85" t="s">
        <v>2564</v>
      </c>
      <c r="Q101" s="85"/>
    </row>
    <row r="102" spans="1:17" hidden="1" x14ac:dyDescent="0.35">
      <c r="A102" s="72">
        <f t="shared" si="1"/>
        <v>140860</v>
      </c>
      <c r="B102" s="85" t="s">
        <v>18392</v>
      </c>
      <c r="C102" s="66">
        <v>16077211</v>
      </c>
      <c r="D102" s="85" t="s">
        <v>83</v>
      </c>
      <c r="E102" s="85" t="s">
        <v>3506</v>
      </c>
      <c r="F102" s="66">
        <v>140860</v>
      </c>
      <c r="G102" s="85" t="s">
        <v>78</v>
      </c>
      <c r="H102" s="85" t="s">
        <v>13703</v>
      </c>
      <c r="I102" s="85" t="s">
        <v>79</v>
      </c>
      <c r="J102" s="85"/>
      <c r="K102" s="85" t="s">
        <v>20000</v>
      </c>
      <c r="L102" s="85"/>
      <c r="M102" s="85" t="s">
        <v>3633</v>
      </c>
      <c r="N102" s="85" t="s">
        <v>573</v>
      </c>
      <c r="O102" s="85" t="s">
        <v>18</v>
      </c>
      <c r="P102" s="85" t="s">
        <v>3634</v>
      </c>
      <c r="Q102" s="85"/>
    </row>
    <row r="103" spans="1:17" hidden="1" x14ac:dyDescent="0.35">
      <c r="A103" s="72">
        <f t="shared" si="1"/>
        <v>141722</v>
      </c>
      <c r="B103" s="85" t="s">
        <v>18392</v>
      </c>
      <c r="C103" s="66">
        <v>16078670</v>
      </c>
      <c r="D103" s="85" t="s">
        <v>83</v>
      </c>
      <c r="E103" s="85" t="s">
        <v>11379</v>
      </c>
      <c r="F103" s="66">
        <v>141722</v>
      </c>
      <c r="G103" s="85" t="s">
        <v>78</v>
      </c>
      <c r="H103" s="85" t="s">
        <v>11380</v>
      </c>
      <c r="I103" s="85" t="s">
        <v>79</v>
      </c>
      <c r="J103" s="85"/>
      <c r="K103" s="85" t="s">
        <v>19806</v>
      </c>
      <c r="L103" s="85"/>
      <c r="M103" s="85" t="s">
        <v>19807</v>
      </c>
      <c r="N103" s="85" t="s">
        <v>136</v>
      </c>
      <c r="O103" s="85" t="s">
        <v>18</v>
      </c>
      <c r="P103" s="85" t="s">
        <v>11486</v>
      </c>
      <c r="Q103" s="85"/>
    </row>
    <row r="104" spans="1:17" hidden="1" x14ac:dyDescent="0.35">
      <c r="A104" s="72">
        <f t="shared" si="1"/>
        <v>140699</v>
      </c>
      <c r="B104" s="85" t="s">
        <v>20337</v>
      </c>
      <c r="C104" s="66">
        <v>17003445</v>
      </c>
      <c r="D104" s="85" t="s">
        <v>83</v>
      </c>
      <c r="E104" s="85" t="s">
        <v>2705</v>
      </c>
      <c r="F104" s="66">
        <v>140699</v>
      </c>
      <c r="G104" s="85" t="s">
        <v>78</v>
      </c>
      <c r="H104" s="85" t="s">
        <v>350</v>
      </c>
      <c r="I104" s="85" t="s">
        <v>79</v>
      </c>
      <c r="J104" s="85"/>
      <c r="K104" s="85" t="s">
        <v>20338</v>
      </c>
      <c r="L104" s="85" t="s">
        <v>80</v>
      </c>
      <c r="M104" s="85" t="s">
        <v>20038</v>
      </c>
      <c r="N104" s="85" t="s">
        <v>80</v>
      </c>
      <c r="O104" s="85" t="s">
        <v>18</v>
      </c>
      <c r="P104" s="85" t="s">
        <v>2700</v>
      </c>
      <c r="Q104" s="85" t="s">
        <v>87</v>
      </c>
    </row>
    <row r="105" spans="1:17" hidden="1" x14ac:dyDescent="0.35">
      <c r="A105" s="72">
        <f t="shared" si="1"/>
        <v>140875</v>
      </c>
      <c r="B105" s="85" t="s">
        <v>18392</v>
      </c>
      <c r="C105" s="66">
        <v>16081867</v>
      </c>
      <c r="D105" s="85" t="s">
        <v>83</v>
      </c>
      <c r="E105" s="85" t="s">
        <v>3822</v>
      </c>
      <c r="F105" s="66">
        <v>140875</v>
      </c>
      <c r="G105" s="85" t="s">
        <v>78</v>
      </c>
      <c r="H105" s="85" t="s">
        <v>3823</v>
      </c>
      <c r="I105" s="85" t="s">
        <v>79</v>
      </c>
      <c r="J105" s="85"/>
      <c r="K105" s="85" t="s">
        <v>13707</v>
      </c>
      <c r="L105" s="85"/>
      <c r="M105" s="85" t="s">
        <v>3825</v>
      </c>
      <c r="N105" s="85" t="s">
        <v>3493</v>
      </c>
      <c r="O105" s="85" t="s">
        <v>18</v>
      </c>
      <c r="P105" s="85" t="s">
        <v>3826</v>
      </c>
      <c r="Q105" s="85"/>
    </row>
    <row r="106" spans="1:17" hidden="1" x14ac:dyDescent="0.35">
      <c r="A106" s="72">
        <f t="shared" si="1"/>
        <v>140884</v>
      </c>
      <c r="B106" s="85" t="s">
        <v>18392</v>
      </c>
      <c r="C106" s="66">
        <v>16066683</v>
      </c>
      <c r="D106" s="85" t="s">
        <v>83</v>
      </c>
      <c r="E106" s="85" t="s">
        <v>3893</v>
      </c>
      <c r="F106" s="66">
        <v>140884</v>
      </c>
      <c r="G106" s="85" t="s">
        <v>78</v>
      </c>
      <c r="H106" s="85" t="s">
        <v>13708</v>
      </c>
      <c r="I106" s="85" t="s">
        <v>79</v>
      </c>
      <c r="J106" s="85"/>
      <c r="K106" s="85" t="s">
        <v>19588</v>
      </c>
      <c r="L106" s="85" t="s">
        <v>19589</v>
      </c>
      <c r="M106" s="85" t="s">
        <v>3896</v>
      </c>
      <c r="N106" s="85" t="s">
        <v>3418</v>
      </c>
      <c r="O106" s="85" t="s">
        <v>18</v>
      </c>
      <c r="P106" s="85" t="s">
        <v>3897</v>
      </c>
      <c r="Q106" s="85" t="s">
        <v>87</v>
      </c>
    </row>
    <row r="107" spans="1:17" hidden="1" x14ac:dyDescent="0.35">
      <c r="A107" s="72">
        <f t="shared" si="1"/>
        <v>141190</v>
      </c>
      <c r="B107" s="85" t="s">
        <v>18392</v>
      </c>
      <c r="C107" s="66">
        <v>16037458</v>
      </c>
      <c r="D107" s="85" t="s">
        <v>83</v>
      </c>
      <c r="E107" s="85" t="s">
        <v>5877</v>
      </c>
      <c r="F107" s="66">
        <v>141190</v>
      </c>
      <c r="G107" s="85" t="s">
        <v>78</v>
      </c>
      <c r="H107" s="85" t="s">
        <v>350</v>
      </c>
      <c r="I107" s="85" t="s">
        <v>79</v>
      </c>
      <c r="J107" s="85"/>
      <c r="K107" s="85" t="s">
        <v>19015</v>
      </c>
      <c r="L107" s="85" t="s">
        <v>80</v>
      </c>
      <c r="M107" s="85" t="s">
        <v>5874</v>
      </c>
      <c r="N107" s="85" t="s">
        <v>5862</v>
      </c>
      <c r="O107" s="85" t="s">
        <v>18</v>
      </c>
      <c r="P107" s="85" t="s">
        <v>5957</v>
      </c>
      <c r="Q107" s="85" t="s">
        <v>87</v>
      </c>
    </row>
    <row r="108" spans="1:17" hidden="1" x14ac:dyDescent="0.35">
      <c r="A108" s="72">
        <f t="shared" si="1"/>
        <v>141770</v>
      </c>
      <c r="B108" s="85" t="s">
        <v>18392</v>
      </c>
      <c r="C108" s="66">
        <v>16071765</v>
      </c>
      <c r="D108" s="85" t="s">
        <v>83</v>
      </c>
      <c r="E108" s="85" t="s">
        <v>11813</v>
      </c>
      <c r="F108" s="66">
        <v>141770</v>
      </c>
      <c r="G108" s="85" t="s">
        <v>78</v>
      </c>
      <c r="H108" s="85" t="s">
        <v>11811</v>
      </c>
      <c r="I108" s="85" t="s">
        <v>79</v>
      </c>
      <c r="J108" s="85"/>
      <c r="K108" s="85" t="s">
        <v>19817</v>
      </c>
      <c r="L108" s="85"/>
      <c r="M108" s="85" t="s">
        <v>11808</v>
      </c>
      <c r="N108" s="85" t="s">
        <v>11800</v>
      </c>
      <c r="O108" s="85" t="s">
        <v>18</v>
      </c>
      <c r="P108" s="85" t="s">
        <v>11809</v>
      </c>
      <c r="Q108" s="85"/>
    </row>
    <row r="109" spans="1:17" hidden="1" x14ac:dyDescent="0.35">
      <c r="A109" s="72">
        <f t="shared" si="1"/>
        <v>141356</v>
      </c>
      <c r="B109" s="85" t="s">
        <v>18392</v>
      </c>
      <c r="C109" s="66">
        <v>16080623</v>
      </c>
      <c r="D109" s="85" t="s">
        <v>83</v>
      </c>
      <c r="E109" s="85" t="s">
        <v>8483</v>
      </c>
      <c r="F109" s="66">
        <v>141356</v>
      </c>
      <c r="G109" s="85" t="s">
        <v>78</v>
      </c>
      <c r="H109" s="85" t="s">
        <v>8484</v>
      </c>
      <c r="I109" s="85" t="s">
        <v>79</v>
      </c>
      <c r="J109" s="85"/>
      <c r="K109" s="85" t="s">
        <v>18393</v>
      </c>
      <c r="L109" s="85"/>
      <c r="M109" s="85" t="s">
        <v>8479</v>
      </c>
      <c r="N109" s="85" t="s">
        <v>6827</v>
      </c>
      <c r="O109" s="85" t="s">
        <v>18</v>
      </c>
      <c r="P109" s="85" t="s">
        <v>8480</v>
      </c>
      <c r="Q109" s="85"/>
    </row>
    <row r="110" spans="1:17" hidden="1" x14ac:dyDescent="0.35">
      <c r="A110" s="72">
        <f t="shared" si="1"/>
        <v>140953</v>
      </c>
      <c r="B110" s="85" t="s">
        <v>18392</v>
      </c>
      <c r="C110" s="66">
        <v>17026401</v>
      </c>
      <c r="D110" s="85" t="s">
        <v>83</v>
      </c>
      <c r="E110" s="85" t="s">
        <v>4612</v>
      </c>
      <c r="F110" s="66">
        <v>140953</v>
      </c>
      <c r="G110" s="85" t="s">
        <v>78</v>
      </c>
      <c r="H110" s="85"/>
      <c r="I110" s="85" t="s">
        <v>79</v>
      </c>
      <c r="J110" s="85"/>
      <c r="K110" s="85" t="s">
        <v>22751</v>
      </c>
      <c r="L110" s="85"/>
      <c r="M110" s="85" t="s">
        <v>22752</v>
      </c>
      <c r="N110" s="85" t="s">
        <v>22753</v>
      </c>
      <c r="O110" s="85" t="s">
        <v>18</v>
      </c>
      <c r="P110" s="85" t="s">
        <v>4616</v>
      </c>
      <c r="Q110" s="85"/>
    </row>
    <row r="111" spans="1:17" hidden="1" x14ac:dyDescent="0.35">
      <c r="A111" s="72">
        <f t="shared" si="1"/>
        <v>141859</v>
      </c>
      <c r="B111" s="85" t="s">
        <v>19359</v>
      </c>
      <c r="C111" s="66">
        <v>17019750</v>
      </c>
      <c r="D111" s="85" t="s">
        <v>83</v>
      </c>
      <c r="E111" s="85" t="s">
        <v>12174</v>
      </c>
      <c r="F111" s="66">
        <v>141859</v>
      </c>
      <c r="G111" s="85" t="s">
        <v>78</v>
      </c>
      <c r="H111" s="85" t="s">
        <v>13868</v>
      </c>
      <c r="I111" s="85" t="s">
        <v>79</v>
      </c>
      <c r="J111" s="85"/>
      <c r="K111" s="85" t="s">
        <v>12181</v>
      </c>
      <c r="L111" s="85"/>
      <c r="M111" s="85" t="s">
        <v>21997</v>
      </c>
      <c r="N111" s="85" t="s">
        <v>12303</v>
      </c>
      <c r="O111" s="85" t="s">
        <v>18</v>
      </c>
      <c r="P111" s="85" t="s">
        <v>12177</v>
      </c>
      <c r="Q111" s="85"/>
    </row>
    <row r="112" spans="1:17" hidden="1" x14ac:dyDescent="0.35">
      <c r="A112" s="72">
        <f t="shared" si="1"/>
        <v>141336</v>
      </c>
      <c r="B112" s="85" t="s">
        <v>20351</v>
      </c>
      <c r="C112" s="66">
        <v>17003578</v>
      </c>
      <c r="D112" s="85" t="s">
        <v>83</v>
      </c>
      <c r="E112" s="85" t="s">
        <v>8391</v>
      </c>
      <c r="F112" s="66">
        <v>141336</v>
      </c>
      <c r="G112" s="85" t="s">
        <v>78</v>
      </c>
      <c r="H112" s="85"/>
      <c r="I112" s="85" t="s">
        <v>79</v>
      </c>
      <c r="J112" s="85"/>
      <c r="K112" s="85" t="s">
        <v>20352</v>
      </c>
      <c r="L112" s="85"/>
      <c r="M112" s="85" t="s">
        <v>8389</v>
      </c>
      <c r="N112" s="85" t="s">
        <v>8314</v>
      </c>
      <c r="O112" s="85" t="s">
        <v>18</v>
      </c>
      <c r="P112" s="85" t="s">
        <v>6340</v>
      </c>
      <c r="Q112" s="85"/>
    </row>
    <row r="113" spans="1:17" hidden="1" x14ac:dyDescent="0.35">
      <c r="A113" s="72">
        <f t="shared" si="1"/>
        <v>140521</v>
      </c>
      <c r="B113" s="85" t="s">
        <v>19083</v>
      </c>
      <c r="C113" s="66">
        <v>16028607</v>
      </c>
      <c r="D113" s="85" t="s">
        <v>83</v>
      </c>
      <c r="E113" s="85" t="s">
        <v>511</v>
      </c>
      <c r="F113" s="66">
        <v>140521</v>
      </c>
      <c r="G113" s="85" t="s">
        <v>78</v>
      </c>
      <c r="H113" s="85"/>
      <c r="I113" s="85" t="s">
        <v>79</v>
      </c>
      <c r="J113" s="85"/>
      <c r="K113" s="85" t="s">
        <v>19084</v>
      </c>
      <c r="L113" s="85"/>
      <c r="M113" s="85" t="s">
        <v>1375</v>
      </c>
      <c r="N113" s="85" t="s">
        <v>232</v>
      </c>
      <c r="O113" s="85" t="s">
        <v>18</v>
      </c>
      <c r="P113" s="85" t="s">
        <v>1376</v>
      </c>
      <c r="Q113" s="85"/>
    </row>
    <row r="114" spans="1:17" hidden="1" x14ac:dyDescent="0.35">
      <c r="A114" s="72">
        <f t="shared" si="1"/>
        <v>140857</v>
      </c>
      <c r="B114" s="85" t="s">
        <v>25856</v>
      </c>
      <c r="C114" s="85">
        <v>16078419</v>
      </c>
      <c r="D114" s="85" t="s">
        <v>23281</v>
      </c>
      <c r="E114" s="85" t="s">
        <v>23224</v>
      </c>
      <c r="F114" s="85">
        <v>140857</v>
      </c>
      <c r="G114" s="85" t="s">
        <v>78</v>
      </c>
      <c r="H114" s="85">
        <v>12728630</v>
      </c>
      <c r="I114" s="85" t="s">
        <v>79</v>
      </c>
      <c r="J114" s="85"/>
      <c r="K114" s="85" t="s">
        <v>25857</v>
      </c>
      <c r="L114" s="85"/>
      <c r="M114" s="85" t="s">
        <v>21828</v>
      </c>
      <c r="N114" s="85" t="s">
        <v>3604</v>
      </c>
      <c r="O114" s="85" t="s">
        <v>18</v>
      </c>
      <c r="P114" s="85">
        <v>76049</v>
      </c>
      <c r="Q114" s="85"/>
    </row>
    <row r="115" spans="1:17" hidden="1" x14ac:dyDescent="0.35">
      <c r="A115" s="72">
        <f t="shared" si="1"/>
        <v>140857</v>
      </c>
      <c r="B115" s="85" t="s">
        <v>19781</v>
      </c>
      <c r="C115" s="66">
        <v>16078419</v>
      </c>
      <c r="D115" s="85" t="s">
        <v>83</v>
      </c>
      <c r="E115" s="85" t="s">
        <v>3597</v>
      </c>
      <c r="F115" s="66">
        <v>140857</v>
      </c>
      <c r="G115" s="85" t="s">
        <v>78</v>
      </c>
      <c r="H115" s="85" t="s">
        <v>18711</v>
      </c>
      <c r="I115" s="85" t="s">
        <v>79</v>
      </c>
      <c r="J115" s="85"/>
      <c r="K115" s="85" t="s">
        <v>19782</v>
      </c>
      <c r="L115" s="85"/>
      <c r="M115" s="85" t="s">
        <v>3593</v>
      </c>
      <c r="N115" s="85" t="s">
        <v>3595</v>
      </c>
      <c r="O115" s="85" t="s">
        <v>18</v>
      </c>
      <c r="P115" s="85" t="s">
        <v>3600</v>
      </c>
      <c r="Q115" s="85"/>
    </row>
    <row r="116" spans="1:17" hidden="1" x14ac:dyDescent="0.35">
      <c r="A116" s="72">
        <f t="shared" si="1"/>
        <v>141515</v>
      </c>
      <c r="B116" s="85" t="s">
        <v>26660</v>
      </c>
      <c r="C116" s="85">
        <v>16078542</v>
      </c>
      <c r="D116" s="85" t="s">
        <v>23281</v>
      </c>
      <c r="E116" s="85" t="s">
        <v>23198</v>
      </c>
      <c r="F116" s="85">
        <v>141515</v>
      </c>
      <c r="G116" s="85" t="s">
        <v>78</v>
      </c>
      <c r="H116" s="85">
        <v>11634623</v>
      </c>
      <c r="I116" s="85" t="s">
        <v>79</v>
      </c>
      <c r="J116" s="85"/>
      <c r="K116" s="85" t="s">
        <v>26661</v>
      </c>
      <c r="L116" s="85"/>
      <c r="M116" s="85" t="s">
        <v>25077</v>
      </c>
      <c r="N116" s="85" t="s">
        <v>9674</v>
      </c>
      <c r="O116" s="85" t="s">
        <v>18</v>
      </c>
      <c r="P116" s="85">
        <v>78121</v>
      </c>
      <c r="Q116" s="85"/>
    </row>
    <row r="117" spans="1:17" hidden="1" x14ac:dyDescent="0.35">
      <c r="A117" s="72">
        <f t="shared" si="1"/>
        <v>141515</v>
      </c>
      <c r="B117" s="85" t="s">
        <v>19791</v>
      </c>
      <c r="C117" s="66">
        <v>16078542</v>
      </c>
      <c r="D117" s="85" t="s">
        <v>83</v>
      </c>
      <c r="E117" s="85" t="s">
        <v>9575</v>
      </c>
      <c r="F117" s="66">
        <v>141515</v>
      </c>
      <c r="G117" s="85" t="s">
        <v>78</v>
      </c>
      <c r="H117" s="85" t="s">
        <v>9576</v>
      </c>
      <c r="I117" s="85" t="s">
        <v>79</v>
      </c>
      <c r="J117" s="85"/>
      <c r="K117" s="85" t="s">
        <v>19792</v>
      </c>
      <c r="L117" s="85"/>
      <c r="M117" s="85" t="s">
        <v>9572</v>
      </c>
      <c r="N117" s="85" t="s">
        <v>9524</v>
      </c>
      <c r="O117" s="85" t="s">
        <v>18</v>
      </c>
      <c r="P117" s="85" t="s">
        <v>9573</v>
      </c>
      <c r="Q117" s="85"/>
    </row>
    <row r="118" spans="1:17" hidden="1" x14ac:dyDescent="0.35">
      <c r="A118" s="72">
        <f t="shared" si="1"/>
        <v>140445</v>
      </c>
      <c r="B118" s="85" t="s">
        <v>20056</v>
      </c>
      <c r="C118" s="85">
        <v>17009954</v>
      </c>
      <c r="D118" s="85" t="s">
        <v>23281</v>
      </c>
      <c r="E118" s="85" t="s">
        <v>23272</v>
      </c>
      <c r="F118" s="85">
        <v>140445</v>
      </c>
      <c r="G118" s="85" t="s">
        <v>78</v>
      </c>
      <c r="H118" s="85"/>
      <c r="I118" s="85" t="s">
        <v>79</v>
      </c>
      <c r="J118" s="85"/>
      <c r="K118" s="85" t="s">
        <v>23287</v>
      </c>
      <c r="L118" s="85"/>
      <c r="M118" s="85" t="s">
        <v>20950</v>
      </c>
      <c r="N118" s="85"/>
      <c r="O118" s="85" t="s">
        <v>18</v>
      </c>
      <c r="P118" s="85">
        <v>75013</v>
      </c>
      <c r="Q118" s="85"/>
    </row>
    <row r="119" spans="1:17" hidden="1" x14ac:dyDescent="0.35">
      <c r="A119" s="72">
        <f t="shared" si="1"/>
        <v>140910</v>
      </c>
      <c r="B119" s="85" t="s">
        <v>20056</v>
      </c>
      <c r="C119" s="85">
        <v>16072609</v>
      </c>
      <c r="D119" s="85" t="s">
        <v>23281</v>
      </c>
      <c r="E119" s="85" t="s">
        <v>23270</v>
      </c>
      <c r="F119" s="85">
        <v>140910</v>
      </c>
      <c r="G119" s="85" t="s">
        <v>78</v>
      </c>
      <c r="H119" s="85"/>
      <c r="I119" s="85" t="s">
        <v>79</v>
      </c>
      <c r="J119" s="85"/>
      <c r="K119" s="85" t="s">
        <v>23360</v>
      </c>
      <c r="L119" s="85"/>
      <c r="M119" s="85" t="s">
        <v>23356</v>
      </c>
      <c r="N119" s="85" t="s">
        <v>3829</v>
      </c>
      <c r="O119" s="85" t="s">
        <v>18</v>
      </c>
      <c r="P119" s="85">
        <v>76225</v>
      </c>
      <c r="Q119" s="85"/>
    </row>
    <row r="120" spans="1:17" hidden="1" x14ac:dyDescent="0.35">
      <c r="A120" s="72">
        <f t="shared" si="1"/>
        <v>140841</v>
      </c>
      <c r="B120" s="85" t="s">
        <v>20056</v>
      </c>
      <c r="C120" s="85">
        <v>16032990</v>
      </c>
      <c r="D120" s="85" t="s">
        <v>23281</v>
      </c>
      <c r="E120" s="85" t="s">
        <v>23268</v>
      </c>
      <c r="F120" s="85">
        <v>140841</v>
      </c>
      <c r="G120" s="85" t="s">
        <v>78</v>
      </c>
      <c r="H120" s="85"/>
      <c r="I120" s="85" t="s">
        <v>79</v>
      </c>
      <c r="J120" s="85"/>
      <c r="K120" s="85" t="s">
        <v>23540</v>
      </c>
      <c r="L120" s="85"/>
      <c r="M120" s="85" t="s">
        <v>19690</v>
      </c>
      <c r="N120" s="85" t="s">
        <v>2901</v>
      </c>
      <c r="O120" s="85" t="s">
        <v>18</v>
      </c>
      <c r="P120" s="85">
        <v>76013</v>
      </c>
      <c r="Q120" s="85"/>
    </row>
    <row r="121" spans="1:17" hidden="1" x14ac:dyDescent="0.35">
      <c r="A121" s="72">
        <f t="shared" si="1"/>
        <v>140913</v>
      </c>
      <c r="B121" s="85" t="s">
        <v>20056</v>
      </c>
      <c r="C121" s="85">
        <v>16059306</v>
      </c>
      <c r="D121" s="85" t="s">
        <v>23281</v>
      </c>
      <c r="E121" s="85" t="s">
        <v>23267</v>
      </c>
      <c r="F121" s="85">
        <v>140913</v>
      </c>
      <c r="G121" s="85" t="s">
        <v>78</v>
      </c>
      <c r="H121" s="85">
        <v>5789012</v>
      </c>
      <c r="I121" s="85" t="s">
        <v>79</v>
      </c>
      <c r="J121" s="85"/>
      <c r="K121" s="85" t="s">
        <v>23545</v>
      </c>
      <c r="L121" s="85"/>
      <c r="M121" s="85" t="s">
        <v>22889</v>
      </c>
      <c r="N121" s="85" t="s">
        <v>205</v>
      </c>
      <c r="O121" s="85" t="s">
        <v>18</v>
      </c>
      <c r="P121" s="85">
        <v>76227</v>
      </c>
      <c r="Q121" s="85"/>
    </row>
    <row r="122" spans="1:17" hidden="1" x14ac:dyDescent="0.35">
      <c r="A122" s="72">
        <f t="shared" si="1"/>
        <v>140444</v>
      </c>
      <c r="B122" s="85" t="s">
        <v>20056</v>
      </c>
      <c r="C122" s="85">
        <v>202823</v>
      </c>
      <c r="D122" s="85" t="s">
        <v>23281</v>
      </c>
      <c r="E122" s="85" t="s">
        <v>23254</v>
      </c>
      <c r="F122" s="85">
        <v>140444</v>
      </c>
      <c r="G122" s="85" t="s">
        <v>78</v>
      </c>
      <c r="H122" s="85">
        <v>12719126</v>
      </c>
      <c r="I122" s="85" t="s">
        <v>79</v>
      </c>
      <c r="J122" s="85"/>
      <c r="K122" s="85" t="s">
        <v>24429</v>
      </c>
      <c r="L122" s="85"/>
      <c r="M122" s="85" t="s">
        <v>20080</v>
      </c>
      <c r="N122" s="85"/>
      <c r="O122" s="85" t="s">
        <v>18</v>
      </c>
      <c r="P122" s="85">
        <v>75006</v>
      </c>
      <c r="Q122" s="85"/>
    </row>
    <row r="123" spans="1:17" hidden="1" x14ac:dyDescent="0.35">
      <c r="A123" s="72">
        <f t="shared" si="1"/>
        <v>140906</v>
      </c>
      <c r="B123" s="85" t="s">
        <v>20056</v>
      </c>
      <c r="C123" s="85">
        <v>16033022</v>
      </c>
      <c r="D123" s="85" t="s">
        <v>23281</v>
      </c>
      <c r="E123" s="85" t="s">
        <v>23244</v>
      </c>
      <c r="F123" s="85">
        <v>140906</v>
      </c>
      <c r="G123" s="85" t="s">
        <v>78</v>
      </c>
      <c r="H123" s="85">
        <v>13850763</v>
      </c>
      <c r="I123" s="85" t="s">
        <v>79</v>
      </c>
      <c r="J123" s="85"/>
      <c r="K123" s="85" t="s">
        <v>24707</v>
      </c>
      <c r="L123" s="85"/>
      <c r="M123" s="85" t="s">
        <v>20400</v>
      </c>
      <c r="N123" s="85" t="s">
        <v>24662</v>
      </c>
      <c r="O123" s="85" t="s">
        <v>18</v>
      </c>
      <c r="P123" s="85">
        <v>76179</v>
      </c>
      <c r="Q123" s="85"/>
    </row>
    <row r="124" spans="1:17" hidden="1" x14ac:dyDescent="0.35">
      <c r="A124" s="72">
        <f t="shared" si="1"/>
        <v>140903</v>
      </c>
      <c r="B124" s="85" t="s">
        <v>20056</v>
      </c>
      <c r="C124" s="85">
        <v>16032292</v>
      </c>
      <c r="D124" s="85" t="s">
        <v>23281</v>
      </c>
      <c r="E124" s="85" t="s">
        <v>23236</v>
      </c>
      <c r="F124" s="85">
        <v>140903</v>
      </c>
      <c r="G124" s="85" t="s">
        <v>78</v>
      </c>
      <c r="H124" s="85">
        <v>10839066</v>
      </c>
      <c r="I124" s="85" t="s">
        <v>79</v>
      </c>
      <c r="J124" s="85"/>
      <c r="K124" s="85" t="s">
        <v>25195</v>
      </c>
      <c r="L124" s="85"/>
      <c r="M124" s="85" t="s">
        <v>17895</v>
      </c>
      <c r="N124" s="85" t="s">
        <v>571</v>
      </c>
      <c r="O124" s="85" t="s">
        <v>18</v>
      </c>
      <c r="P124" s="85">
        <v>76140</v>
      </c>
      <c r="Q124" s="85">
        <v>5206</v>
      </c>
    </row>
    <row r="125" spans="1:17" hidden="1" x14ac:dyDescent="0.35">
      <c r="A125" s="72">
        <f t="shared" si="1"/>
        <v>140448</v>
      </c>
      <c r="B125" s="85" t="s">
        <v>20056</v>
      </c>
      <c r="C125" s="85">
        <v>205305</v>
      </c>
      <c r="D125" s="85" t="s">
        <v>23281</v>
      </c>
      <c r="E125" s="85" t="s">
        <v>23209</v>
      </c>
      <c r="F125" s="85">
        <v>140448</v>
      </c>
      <c r="G125" s="85" t="s">
        <v>78</v>
      </c>
      <c r="H125" s="85">
        <v>12698908</v>
      </c>
      <c r="I125" s="85" t="s">
        <v>79</v>
      </c>
      <c r="J125" s="85"/>
      <c r="K125" s="85" t="s">
        <v>26403</v>
      </c>
      <c r="L125" s="85"/>
      <c r="M125" s="85" t="s">
        <v>13920</v>
      </c>
      <c r="N125" s="85" t="s">
        <v>232</v>
      </c>
      <c r="O125" s="85" t="s">
        <v>18</v>
      </c>
      <c r="P125" s="85">
        <v>75062</v>
      </c>
      <c r="Q125" s="85"/>
    </row>
    <row r="126" spans="1:17" hidden="1" x14ac:dyDescent="0.35">
      <c r="A126" s="72">
        <f t="shared" si="1"/>
        <v>141658</v>
      </c>
      <c r="B126" s="85" t="s">
        <v>20056</v>
      </c>
      <c r="C126" s="85">
        <v>17021825</v>
      </c>
      <c r="D126" s="85" t="s">
        <v>23281</v>
      </c>
      <c r="E126" s="85" t="s">
        <v>23186</v>
      </c>
      <c r="F126" s="85">
        <v>141658</v>
      </c>
      <c r="G126" s="85" t="s">
        <v>78</v>
      </c>
      <c r="H126" s="85"/>
      <c r="I126" s="85" t="s">
        <v>79</v>
      </c>
      <c r="J126" s="85"/>
      <c r="K126" s="85" t="s">
        <v>27066</v>
      </c>
      <c r="L126" s="85"/>
      <c r="M126" s="85" t="s">
        <v>22236</v>
      </c>
      <c r="N126" s="85" t="s">
        <v>22240</v>
      </c>
      <c r="O126" s="85" t="s">
        <v>18</v>
      </c>
      <c r="P126" s="85">
        <v>78569</v>
      </c>
      <c r="Q126" s="85"/>
    </row>
    <row r="127" spans="1:17" hidden="1" x14ac:dyDescent="0.35">
      <c r="A127" s="72">
        <f t="shared" si="1"/>
        <v>140871</v>
      </c>
      <c r="B127" s="85" t="s">
        <v>20056</v>
      </c>
      <c r="C127" s="85">
        <v>17010622</v>
      </c>
      <c r="D127" s="85" t="s">
        <v>23281</v>
      </c>
      <c r="E127" s="85" t="s">
        <v>23182</v>
      </c>
      <c r="F127" s="85">
        <v>140871</v>
      </c>
      <c r="G127" s="85" t="s">
        <v>78</v>
      </c>
      <c r="H127" s="85"/>
      <c r="I127" s="85" t="s">
        <v>79</v>
      </c>
      <c r="J127" s="85"/>
      <c r="K127" s="85" t="s">
        <v>21007</v>
      </c>
      <c r="L127" s="85"/>
      <c r="M127" s="85" t="s">
        <v>21008</v>
      </c>
      <c r="N127" s="85"/>
      <c r="O127" s="85" t="s">
        <v>18</v>
      </c>
      <c r="P127" s="85">
        <v>76065</v>
      </c>
      <c r="Q127" s="85"/>
    </row>
    <row r="128" spans="1:17" hidden="1" x14ac:dyDescent="0.35">
      <c r="A128" s="72">
        <f t="shared" si="1"/>
        <v>141729</v>
      </c>
      <c r="B128" s="85" t="s">
        <v>20056</v>
      </c>
      <c r="C128" s="85">
        <v>16072199</v>
      </c>
      <c r="D128" s="85" t="s">
        <v>23281</v>
      </c>
      <c r="E128" s="85" t="s">
        <v>23173</v>
      </c>
      <c r="F128" s="85">
        <v>141729</v>
      </c>
      <c r="G128" s="85" t="s">
        <v>78</v>
      </c>
      <c r="H128" s="85">
        <v>12029880</v>
      </c>
      <c r="I128" s="85" t="s">
        <v>79</v>
      </c>
      <c r="J128" s="85"/>
      <c r="K128" s="85" t="s">
        <v>27638</v>
      </c>
      <c r="L128" s="85"/>
      <c r="M128" s="85" t="s">
        <v>22028</v>
      </c>
      <c r="N128" s="85" t="s">
        <v>137</v>
      </c>
      <c r="O128" s="85" t="s">
        <v>18</v>
      </c>
      <c r="P128" s="85">
        <v>78660</v>
      </c>
      <c r="Q128" s="85"/>
    </row>
    <row r="129" spans="1:17" hidden="1" x14ac:dyDescent="0.35">
      <c r="A129" s="72">
        <f t="shared" si="1"/>
        <v>140826</v>
      </c>
      <c r="B129" s="85" t="s">
        <v>20056</v>
      </c>
      <c r="C129" s="85">
        <v>16037187</v>
      </c>
      <c r="D129" s="85" t="s">
        <v>23281</v>
      </c>
      <c r="E129" s="85" t="s">
        <v>23157</v>
      </c>
      <c r="F129" s="85">
        <v>140826</v>
      </c>
      <c r="G129" s="85" t="s">
        <v>78</v>
      </c>
      <c r="H129" s="85">
        <v>6558860</v>
      </c>
      <c r="I129" s="85" t="s">
        <v>79</v>
      </c>
      <c r="J129" s="85"/>
      <c r="K129" s="85" t="s">
        <v>28181</v>
      </c>
      <c r="L129" s="85"/>
      <c r="M129" s="85" t="s">
        <v>24261</v>
      </c>
      <c r="N129" s="85" t="s">
        <v>24261</v>
      </c>
      <c r="O129" s="85" t="s">
        <v>18</v>
      </c>
      <c r="P129" s="85">
        <v>75972</v>
      </c>
      <c r="Q129" s="85"/>
    </row>
    <row r="130" spans="1:17" hidden="1" x14ac:dyDescent="0.35">
      <c r="A130" s="72">
        <f t="shared" ref="A130:A193" si="2">IF(F130="", "", IF(D130="School District", C130, F130))</f>
        <v>140879</v>
      </c>
      <c r="B130" s="85" t="s">
        <v>20056</v>
      </c>
      <c r="C130" s="85">
        <v>16080456</v>
      </c>
      <c r="D130" s="85" t="s">
        <v>23281</v>
      </c>
      <c r="E130" s="85" t="s">
        <v>23133</v>
      </c>
      <c r="F130" s="85">
        <v>140879</v>
      </c>
      <c r="G130" s="85" t="s">
        <v>78</v>
      </c>
      <c r="H130" s="85">
        <v>1646520</v>
      </c>
      <c r="I130" s="85" t="s">
        <v>79</v>
      </c>
      <c r="J130" s="85"/>
      <c r="K130" s="85" t="s">
        <v>28521</v>
      </c>
      <c r="L130" s="85"/>
      <c r="M130" s="85" t="s">
        <v>22224</v>
      </c>
      <c r="N130" s="85" t="s">
        <v>3797</v>
      </c>
      <c r="O130" s="85" t="s">
        <v>18</v>
      </c>
      <c r="P130" s="85">
        <v>76086</v>
      </c>
      <c r="Q130" s="85"/>
    </row>
    <row r="131" spans="1:17" hidden="1" x14ac:dyDescent="0.35">
      <c r="A131" s="72">
        <f t="shared" si="2"/>
        <v>140903</v>
      </c>
      <c r="B131" s="85" t="s">
        <v>16569</v>
      </c>
      <c r="C131" s="66">
        <v>16032292</v>
      </c>
      <c r="D131" s="85" t="s">
        <v>83</v>
      </c>
      <c r="E131" s="85" t="s">
        <v>4366</v>
      </c>
      <c r="F131" s="66">
        <v>140903</v>
      </c>
      <c r="G131" s="85" t="s">
        <v>78</v>
      </c>
      <c r="H131" s="85" t="s">
        <v>4367</v>
      </c>
      <c r="I131" s="85" t="s">
        <v>79</v>
      </c>
      <c r="J131" s="85"/>
      <c r="K131" s="85" t="s">
        <v>19272</v>
      </c>
      <c r="L131" s="85"/>
      <c r="M131" s="85" t="s">
        <v>4395</v>
      </c>
      <c r="N131" s="85" t="s">
        <v>571</v>
      </c>
      <c r="O131" s="85" t="s">
        <v>18</v>
      </c>
      <c r="P131" s="85" t="s">
        <v>4396</v>
      </c>
      <c r="Q131" s="85" t="s">
        <v>8564</v>
      </c>
    </row>
    <row r="132" spans="1:17" hidden="1" x14ac:dyDescent="0.35">
      <c r="A132" s="72">
        <f t="shared" si="2"/>
        <v>140854</v>
      </c>
      <c r="B132" s="85" t="s">
        <v>16569</v>
      </c>
      <c r="C132" s="66">
        <v>16072396</v>
      </c>
      <c r="D132" s="85" t="s">
        <v>83</v>
      </c>
      <c r="E132" s="85" t="s">
        <v>3567</v>
      </c>
      <c r="F132" s="66">
        <v>140854</v>
      </c>
      <c r="G132" s="85" t="s">
        <v>78</v>
      </c>
      <c r="H132" s="85" t="s">
        <v>350</v>
      </c>
      <c r="I132" s="85" t="s">
        <v>79</v>
      </c>
      <c r="J132" s="85"/>
      <c r="K132" s="85" t="s">
        <v>19840</v>
      </c>
      <c r="L132" s="85" t="s">
        <v>3572</v>
      </c>
      <c r="M132" s="85" t="s">
        <v>3569</v>
      </c>
      <c r="N132" s="85" t="s">
        <v>3578</v>
      </c>
      <c r="O132" s="85" t="s">
        <v>18</v>
      </c>
      <c r="P132" s="85" t="s">
        <v>3571</v>
      </c>
      <c r="Q132" s="85" t="s">
        <v>87</v>
      </c>
    </row>
    <row r="133" spans="1:17" hidden="1" x14ac:dyDescent="0.35">
      <c r="A133" s="72">
        <f t="shared" si="2"/>
        <v>140466</v>
      </c>
      <c r="B133" s="85" t="s">
        <v>20056</v>
      </c>
      <c r="C133" s="66">
        <v>17001743</v>
      </c>
      <c r="D133" s="85" t="s">
        <v>83</v>
      </c>
      <c r="E133" s="85" t="s">
        <v>667</v>
      </c>
      <c r="F133" s="66">
        <v>140466</v>
      </c>
      <c r="G133" s="85" t="s">
        <v>78</v>
      </c>
      <c r="H133" s="85"/>
      <c r="I133" s="85" t="s">
        <v>79</v>
      </c>
      <c r="J133" s="85"/>
      <c r="K133" s="85" t="s">
        <v>20102</v>
      </c>
      <c r="L133" s="85"/>
      <c r="M133" s="85" t="s">
        <v>669</v>
      </c>
      <c r="N133" s="85" t="s">
        <v>240</v>
      </c>
      <c r="O133" s="85" t="s">
        <v>18</v>
      </c>
      <c r="P133" s="85" t="s">
        <v>665</v>
      </c>
      <c r="Q133" s="85"/>
    </row>
    <row r="134" spans="1:17" hidden="1" x14ac:dyDescent="0.35">
      <c r="A134" s="72">
        <f t="shared" si="2"/>
        <v>140809</v>
      </c>
      <c r="B134" s="85" t="s">
        <v>16569</v>
      </c>
      <c r="C134" s="66">
        <v>16033576</v>
      </c>
      <c r="D134" s="85" t="s">
        <v>83</v>
      </c>
      <c r="E134" s="85" t="s">
        <v>3276</v>
      </c>
      <c r="F134" s="66">
        <v>140809</v>
      </c>
      <c r="G134" s="85" t="s">
        <v>78</v>
      </c>
      <c r="H134" s="85"/>
      <c r="I134" s="85" t="s">
        <v>79</v>
      </c>
      <c r="J134" s="85"/>
      <c r="K134" s="85" t="s">
        <v>19009</v>
      </c>
      <c r="L134" s="85"/>
      <c r="M134" s="85" t="s">
        <v>3278</v>
      </c>
      <c r="N134" s="85" t="s">
        <v>3189</v>
      </c>
      <c r="O134" s="85" t="s">
        <v>18</v>
      </c>
      <c r="P134" s="85" t="s">
        <v>3279</v>
      </c>
      <c r="Q134" s="85"/>
    </row>
    <row r="135" spans="1:17" hidden="1" x14ac:dyDescent="0.35">
      <c r="A135" s="72">
        <f t="shared" si="2"/>
        <v>140448</v>
      </c>
      <c r="B135" s="85" t="s">
        <v>16569</v>
      </c>
      <c r="C135" s="66">
        <v>205305</v>
      </c>
      <c r="D135" s="85" t="s">
        <v>83</v>
      </c>
      <c r="E135" s="85" t="s">
        <v>366</v>
      </c>
      <c r="F135" s="66">
        <v>140448</v>
      </c>
      <c r="G135" s="85" t="s">
        <v>78</v>
      </c>
      <c r="H135" s="85" t="s">
        <v>672</v>
      </c>
      <c r="I135" s="85" t="s">
        <v>79</v>
      </c>
      <c r="J135" s="85"/>
      <c r="K135" s="85" t="s">
        <v>18714</v>
      </c>
      <c r="L135" s="85" t="s">
        <v>80</v>
      </c>
      <c r="M135" s="85" t="s">
        <v>226</v>
      </c>
      <c r="N135" s="85" t="s">
        <v>189</v>
      </c>
      <c r="O135" s="85" t="s">
        <v>18</v>
      </c>
      <c r="P135" s="85" t="s">
        <v>728</v>
      </c>
      <c r="Q135" s="85" t="s">
        <v>87</v>
      </c>
    </row>
    <row r="136" spans="1:17" hidden="1" x14ac:dyDescent="0.35">
      <c r="A136" s="72">
        <f t="shared" si="2"/>
        <v>141716</v>
      </c>
      <c r="B136" s="85" t="s">
        <v>16569</v>
      </c>
      <c r="C136" s="66">
        <v>16025210</v>
      </c>
      <c r="D136" s="85" t="s">
        <v>83</v>
      </c>
      <c r="E136" s="85" t="s">
        <v>11490</v>
      </c>
      <c r="F136" s="66">
        <v>141716</v>
      </c>
      <c r="G136" s="85" t="s">
        <v>78</v>
      </c>
      <c r="H136" s="85" t="s">
        <v>18571</v>
      </c>
      <c r="I136" s="85" t="s">
        <v>79</v>
      </c>
      <c r="J136" s="85"/>
      <c r="K136" s="85" t="s">
        <v>18572</v>
      </c>
      <c r="L136" s="85"/>
      <c r="M136" s="85" t="s">
        <v>11493</v>
      </c>
      <c r="N136" s="85" t="s">
        <v>5129</v>
      </c>
      <c r="O136" s="85" t="s">
        <v>18</v>
      </c>
      <c r="P136" s="85" t="s">
        <v>11494</v>
      </c>
      <c r="Q136" s="85"/>
    </row>
    <row r="137" spans="1:17" hidden="1" x14ac:dyDescent="0.35">
      <c r="A137" s="72">
        <f t="shared" si="2"/>
        <v>142099</v>
      </c>
      <c r="B137" s="85" t="s">
        <v>20056</v>
      </c>
      <c r="C137" s="66">
        <v>17001394</v>
      </c>
      <c r="D137" s="85" t="s">
        <v>83</v>
      </c>
      <c r="E137" s="85" t="s">
        <v>13286</v>
      </c>
      <c r="F137" s="66">
        <v>142099</v>
      </c>
      <c r="G137" s="85" t="s">
        <v>78</v>
      </c>
      <c r="H137" s="85"/>
      <c r="I137" s="85" t="s">
        <v>79</v>
      </c>
      <c r="J137" s="85"/>
      <c r="K137" s="85" t="s">
        <v>20057</v>
      </c>
      <c r="L137" s="85"/>
      <c r="M137" s="85" t="s">
        <v>13885</v>
      </c>
      <c r="N137" s="85" t="s">
        <v>13886</v>
      </c>
      <c r="O137" s="85" t="s">
        <v>18</v>
      </c>
      <c r="P137" s="85" t="s">
        <v>13290</v>
      </c>
      <c r="Q137" s="85"/>
    </row>
    <row r="138" spans="1:17" hidden="1" x14ac:dyDescent="0.35">
      <c r="A138" s="72">
        <f t="shared" si="2"/>
        <v>140821</v>
      </c>
      <c r="B138" s="85" t="s">
        <v>16569</v>
      </c>
      <c r="C138" s="66">
        <v>16075589</v>
      </c>
      <c r="D138" s="85" t="s">
        <v>83</v>
      </c>
      <c r="E138" s="85" t="s">
        <v>3347</v>
      </c>
      <c r="F138" s="66">
        <v>140821</v>
      </c>
      <c r="G138" s="85" t="s">
        <v>78</v>
      </c>
      <c r="H138" s="85" t="s">
        <v>350</v>
      </c>
      <c r="I138" s="85" t="s">
        <v>79</v>
      </c>
      <c r="J138" s="85"/>
      <c r="K138" s="85" t="s">
        <v>19948</v>
      </c>
      <c r="L138" s="85" t="s">
        <v>80</v>
      </c>
      <c r="M138" s="85" t="s">
        <v>3240</v>
      </c>
      <c r="N138" s="85" t="s">
        <v>3240</v>
      </c>
      <c r="O138" s="85" t="s">
        <v>18</v>
      </c>
      <c r="P138" s="85" t="s">
        <v>3344</v>
      </c>
      <c r="Q138" s="85" t="s">
        <v>87</v>
      </c>
    </row>
    <row r="139" spans="1:17" hidden="1" x14ac:dyDescent="0.35">
      <c r="A139" s="72">
        <f t="shared" si="2"/>
        <v>140702</v>
      </c>
      <c r="B139" s="85" t="s">
        <v>20056</v>
      </c>
      <c r="C139" s="66">
        <v>17018224</v>
      </c>
      <c r="D139" s="85" t="s">
        <v>83</v>
      </c>
      <c r="E139" s="85" t="s">
        <v>2731</v>
      </c>
      <c r="F139" s="66">
        <v>140702</v>
      </c>
      <c r="G139" s="85" t="s">
        <v>78</v>
      </c>
      <c r="H139" s="85" t="s">
        <v>13678</v>
      </c>
      <c r="I139" s="85" t="s">
        <v>79</v>
      </c>
      <c r="J139" s="85"/>
      <c r="K139" s="85" t="s">
        <v>13995</v>
      </c>
      <c r="L139" s="85"/>
      <c r="M139" s="85" t="s">
        <v>21676</v>
      </c>
      <c r="N139" s="85" t="s">
        <v>2589</v>
      </c>
      <c r="O139" s="85" t="s">
        <v>18</v>
      </c>
      <c r="P139" s="85" t="s">
        <v>2734</v>
      </c>
      <c r="Q139" s="85"/>
    </row>
    <row r="140" spans="1:17" hidden="1" x14ac:dyDescent="0.35">
      <c r="A140" s="72">
        <f t="shared" si="2"/>
        <v>141729</v>
      </c>
      <c r="B140" s="85" t="s">
        <v>16569</v>
      </c>
      <c r="C140" s="66">
        <v>16072199</v>
      </c>
      <c r="D140" s="85" t="s">
        <v>83</v>
      </c>
      <c r="E140" s="85" t="s">
        <v>11585</v>
      </c>
      <c r="F140" s="66">
        <v>141729</v>
      </c>
      <c r="G140" s="85" t="s">
        <v>78</v>
      </c>
      <c r="H140" s="85" t="s">
        <v>11586</v>
      </c>
      <c r="I140" s="85" t="s">
        <v>79</v>
      </c>
      <c r="J140" s="85"/>
      <c r="K140" s="85" t="s">
        <v>19834</v>
      </c>
      <c r="L140" s="85" t="s">
        <v>80</v>
      </c>
      <c r="M140" s="85" t="s">
        <v>11588</v>
      </c>
      <c r="N140" s="85" t="s">
        <v>136</v>
      </c>
      <c r="O140" s="85" t="s">
        <v>18</v>
      </c>
      <c r="P140" s="85" t="s">
        <v>11589</v>
      </c>
      <c r="Q140" s="85" t="s">
        <v>87</v>
      </c>
    </row>
    <row r="141" spans="1:17" hidden="1" x14ac:dyDescent="0.35">
      <c r="A141" s="72">
        <f t="shared" si="2"/>
        <v>140477</v>
      </c>
      <c r="B141" s="85" t="s">
        <v>16569</v>
      </c>
      <c r="C141" s="66">
        <v>16031202</v>
      </c>
      <c r="D141" s="85" t="s">
        <v>83</v>
      </c>
      <c r="E141" s="85" t="s">
        <v>450</v>
      </c>
      <c r="F141" s="66">
        <v>140477</v>
      </c>
      <c r="G141" s="85" t="s">
        <v>78</v>
      </c>
      <c r="H141" s="85"/>
      <c r="I141" s="85" t="s">
        <v>79</v>
      </c>
      <c r="J141" s="85"/>
      <c r="K141" s="85" t="s">
        <v>19115</v>
      </c>
      <c r="L141" s="85"/>
      <c r="M141" s="85" t="s">
        <v>963</v>
      </c>
      <c r="N141" s="85" t="s">
        <v>189</v>
      </c>
      <c r="O141" s="85" t="s">
        <v>18</v>
      </c>
      <c r="P141" s="85" t="s">
        <v>1004</v>
      </c>
      <c r="Q141" s="85"/>
    </row>
    <row r="142" spans="1:17" hidden="1" x14ac:dyDescent="0.35">
      <c r="A142" s="72">
        <f t="shared" si="2"/>
        <v>141079</v>
      </c>
      <c r="B142" s="85" t="s">
        <v>20056</v>
      </c>
      <c r="C142" s="66">
        <v>17022708</v>
      </c>
      <c r="D142" s="85" t="s">
        <v>83</v>
      </c>
      <c r="E142" s="85" t="s">
        <v>5310</v>
      </c>
      <c r="F142" s="66">
        <v>141079</v>
      </c>
      <c r="G142" s="85" t="s">
        <v>78</v>
      </c>
      <c r="H142" s="85"/>
      <c r="I142" s="85" t="s">
        <v>79</v>
      </c>
      <c r="J142" s="85"/>
      <c r="K142" s="85" t="s">
        <v>22375</v>
      </c>
      <c r="L142" s="85"/>
      <c r="M142" s="85" t="s">
        <v>22376</v>
      </c>
      <c r="N142" s="85" t="s">
        <v>5044</v>
      </c>
      <c r="O142" s="85" t="s">
        <v>18</v>
      </c>
      <c r="P142" s="85" t="s">
        <v>5314</v>
      </c>
      <c r="Q142" s="85"/>
    </row>
    <row r="143" spans="1:17" hidden="1" x14ac:dyDescent="0.35">
      <c r="A143" s="72">
        <f t="shared" si="2"/>
        <v>140826</v>
      </c>
      <c r="B143" s="85" t="s">
        <v>16569</v>
      </c>
      <c r="C143" s="66">
        <v>16037187</v>
      </c>
      <c r="D143" s="85" t="s">
        <v>83</v>
      </c>
      <c r="E143" s="85" t="s">
        <v>3366</v>
      </c>
      <c r="F143" s="66">
        <v>140826</v>
      </c>
      <c r="G143" s="85" t="s">
        <v>78</v>
      </c>
      <c r="H143" s="85" t="s">
        <v>3367</v>
      </c>
      <c r="I143" s="85" t="s">
        <v>79</v>
      </c>
      <c r="J143" s="85"/>
      <c r="K143" s="85" t="s">
        <v>13698</v>
      </c>
      <c r="L143" s="85" t="s">
        <v>80</v>
      </c>
      <c r="M143" s="85" t="s">
        <v>3237</v>
      </c>
      <c r="N143" s="85" t="s">
        <v>3237</v>
      </c>
      <c r="O143" s="85" t="s">
        <v>18</v>
      </c>
      <c r="P143" s="85" t="s">
        <v>3369</v>
      </c>
      <c r="Q143" s="85" t="s">
        <v>87</v>
      </c>
    </row>
    <row r="144" spans="1:17" hidden="1" x14ac:dyDescent="0.35">
      <c r="A144" s="72">
        <f t="shared" si="2"/>
        <v>142027</v>
      </c>
      <c r="B144" s="85" t="s">
        <v>20056</v>
      </c>
      <c r="C144" s="66">
        <v>17026605</v>
      </c>
      <c r="D144" s="85" t="s">
        <v>83</v>
      </c>
      <c r="E144" s="85" t="s">
        <v>12979</v>
      </c>
      <c r="F144" s="66">
        <v>142027</v>
      </c>
      <c r="G144" s="85" t="s">
        <v>78</v>
      </c>
      <c r="H144" s="85"/>
      <c r="I144" s="85" t="s">
        <v>79</v>
      </c>
      <c r="J144" s="85"/>
      <c r="K144" s="85" t="s">
        <v>22768</v>
      </c>
      <c r="L144" s="85"/>
      <c r="M144" s="85" t="s">
        <v>22591</v>
      </c>
      <c r="N144" s="85" t="s">
        <v>12983</v>
      </c>
      <c r="O144" s="85" t="s">
        <v>18</v>
      </c>
      <c r="P144" s="85" t="s">
        <v>12977</v>
      </c>
      <c r="Q144" s="85"/>
    </row>
    <row r="145" spans="1:17" hidden="1" x14ac:dyDescent="0.35">
      <c r="A145" s="72">
        <f t="shared" si="2"/>
        <v>141234</v>
      </c>
      <c r="B145" s="85" t="s">
        <v>16569</v>
      </c>
      <c r="C145" s="66">
        <v>16053997</v>
      </c>
      <c r="D145" s="85" t="s">
        <v>83</v>
      </c>
      <c r="E145" s="85" t="s">
        <v>6473</v>
      </c>
      <c r="F145" s="66">
        <v>141234</v>
      </c>
      <c r="G145" s="85" t="s">
        <v>78</v>
      </c>
      <c r="H145" s="85"/>
      <c r="I145" s="85" t="s">
        <v>79</v>
      </c>
      <c r="J145" s="85"/>
      <c r="K145" s="85" t="s">
        <v>19633</v>
      </c>
      <c r="L145" s="85"/>
      <c r="M145" s="85" t="s">
        <v>3090</v>
      </c>
      <c r="N145" s="85" t="s">
        <v>6073</v>
      </c>
      <c r="O145" s="85" t="s">
        <v>18</v>
      </c>
      <c r="P145" s="85" t="s">
        <v>6471</v>
      </c>
      <c r="Q145" s="85"/>
    </row>
    <row r="146" spans="1:17" hidden="1" x14ac:dyDescent="0.35">
      <c r="A146" s="72">
        <f t="shared" si="2"/>
        <v>140660</v>
      </c>
      <c r="B146" s="85" t="s">
        <v>20056</v>
      </c>
      <c r="C146" s="66">
        <v>17019880</v>
      </c>
      <c r="D146" s="85" t="s">
        <v>83</v>
      </c>
      <c r="E146" s="85" t="s">
        <v>2453</v>
      </c>
      <c r="F146" s="66">
        <v>140660</v>
      </c>
      <c r="G146" s="85" t="s">
        <v>78</v>
      </c>
      <c r="H146" s="85"/>
      <c r="I146" s="85" t="s">
        <v>79</v>
      </c>
      <c r="J146" s="85"/>
      <c r="K146" s="85" t="s">
        <v>22010</v>
      </c>
      <c r="L146" s="85"/>
      <c r="M146" s="85" t="s">
        <v>2459</v>
      </c>
      <c r="N146" s="85"/>
      <c r="O146" s="85" t="s">
        <v>18</v>
      </c>
      <c r="P146" s="85" t="s">
        <v>2455</v>
      </c>
      <c r="Q146" s="85"/>
    </row>
    <row r="147" spans="1:17" hidden="1" x14ac:dyDescent="0.35">
      <c r="A147" s="72">
        <f t="shared" si="2"/>
        <v>142029</v>
      </c>
      <c r="B147" s="85" t="s">
        <v>16569</v>
      </c>
      <c r="C147" s="66">
        <v>16043009</v>
      </c>
      <c r="D147" s="85" t="s">
        <v>83</v>
      </c>
      <c r="E147" s="85" t="s">
        <v>12987</v>
      </c>
      <c r="F147" s="66">
        <v>142029</v>
      </c>
      <c r="G147" s="85" t="s">
        <v>78</v>
      </c>
      <c r="H147" s="85" t="s">
        <v>350</v>
      </c>
      <c r="I147" s="85" t="s">
        <v>79</v>
      </c>
      <c r="J147" s="85"/>
      <c r="K147" s="85" t="s">
        <v>16570</v>
      </c>
      <c r="L147" s="85" t="s">
        <v>80</v>
      </c>
      <c r="M147" s="85" t="s">
        <v>12989</v>
      </c>
      <c r="N147" s="85" t="s">
        <v>12854</v>
      </c>
      <c r="O147" s="85" t="s">
        <v>18</v>
      </c>
      <c r="P147" s="85" t="s">
        <v>12990</v>
      </c>
      <c r="Q147" s="85" t="s">
        <v>87</v>
      </c>
    </row>
    <row r="148" spans="1:17" hidden="1" x14ac:dyDescent="0.35">
      <c r="A148" s="72">
        <f t="shared" si="2"/>
        <v>140990</v>
      </c>
      <c r="B148" s="85" t="s">
        <v>16569</v>
      </c>
      <c r="C148" s="66">
        <v>16038216</v>
      </c>
      <c r="D148" s="85" t="s">
        <v>83</v>
      </c>
      <c r="E148" s="85" t="s">
        <v>4844</v>
      </c>
      <c r="F148" s="66">
        <v>140990</v>
      </c>
      <c r="G148" s="85" t="s">
        <v>78</v>
      </c>
      <c r="H148" s="85" t="s">
        <v>350</v>
      </c>
      <c r="I148" s="85" t="s">
        <v>79</v>
      </c>
      <c r="J148" s="85"/>
      <c r="K148" s="85" t="s">
        <v>13727</v>
      </c>
      <c r="L148" s="85" t="s">
        <v>80</v>
      </c>
      <c r="M148" s="85" t="s">
        <v>4841</v>
      </c>
      <c r="N148" s="85" t="s">
        <v>4842</v>
      </c>
      <c r="O148" s="85" t="s">
        <v>18</v>
      </c>
      <c r="P148" s="85" t="s">
        <v>4843</v>
      </c>
      <c r="Q148" s="85" t="s">
        <v>87</v>
      </c>
    </row>
    <row r="149" spans="1:17" hidden="1" x14ac:dyDescent="0.35">
      <c r="A149" s="72">
        <f t="shared" si="2"/>
        <v>141356</v>
      </c>
      <c r="B149" s="85" t="s">
        <v>16569</v>
      </c>
      <c r="C149" s="66">
        <v>16054638</v>
      </c>
      <c r="D149" s="85" t="s">
        <v>83</v>
      </c>
      <c r="E149" s="85" t="s">
        <v>8483</v>
      </c>
      <c r="F149" s="66">
        <v>141356</v>
      </c>
      <c r="G149" s="85" t="s">
        <v>78</v>
      </c>
      <c r="H149" s="85"/>
      <c r="I149" s="85" t="s">
        <v>79</v>
      </c>
      <c r="J149" s="85"/>
      <c r="K149" s="85" t="s">
        <v>18186</v>
      </c>
      <c r="L149" s="85"/>
      <c r="M149" s="85" t="s">
        <v>8590</v>
      </c>
      <c r="N149" s="85" t="s">
        <v>6827</v>
      </c>
      <c r="O149" s="85" t="s">
        <v>18</v>
      </c>
      <c r="P149" s="85" t="s">
        <v>8591</v>
      </c>
      <c r="Q149" s="85"/>
    </row>
    <row r="150" spans="1:17" hidden="1" x14ac:dyDescent="0.35">
      <c r="A150" s="72">
        <f t="shared" si="2"/>
        <v>140830</v>
      </c>
      <c r="B150" s="85" t="s">
        <v>16569</v>
      </c>
      <c r="C150" s="66">
        <v>16025277</v>
      </c>
      <c r="D150" s="85" t="s">
        <v>83</v>
      </c>
      <c r="E150" s="85" t="s">
        <v>3385</v>
      </c>
      <c r="F150" s="66">
        <v>140830</v>
      </c>
      <c r="G150" s="85" t="s">
        <v>78</v>
      </c>
      <c r="H150" s="85" t="s">
        <v>18622</v>
      </c>
      <c r="I150" s="85" t="s">
        <v>79</v>
      </c>
      <c r="J150" s="85"/>
      <c r="K150" s="85" t="s">
        <v>3381</v>
      </c>
      <c r="L150" s="85"/>
      <c r="M150" s="85" t="s">
        <v>3382</v>
      </c>
      <c r="N150" s="85" t="s">
        <v>3242</v>
      </c>
      <c r="O150" s="85" t="s">
        <v>18</v>
      </c>
      <c r="P150" s="85" t="s">
        <v>3383</v>
      </c>
      <c r="Q150" s="85"/>
    </row>
    <row r="151" spans="1:17" hidden="1" x14ac:dyDescent="0.35">
      <c r="A151" s="72">
        <f t="shared" si="2"/>
        <v>140679</v>
      </c>
      <c r="B151" s="85" t="s">
        <v>20056</v>
      </c>
      <c r="C151" s="66">
        <v>17002585</v>
      </c>
      <c r="D151" s="85" t="s">
        <v>83</v>
      </c>
      <c r="E151" s="85" t="s">
        <v>2585</v>
      </c>
      <c r="F151" s="66">
        <v>140679</v>
      </c>
      <c r="G151" s="85" t="s">
        <v>78</v>
      </c>
      <c r="H151" s="85"/>
      <c r="I151" s="85" t="s">
        <v>79</v>
      </c>
      <c r="J151" s="85"/>
      <c r="K151" s="85" t="s">
        <v>20204</v>
      </c>
      <c r="L151" s="85"/>
      <c r="M151" s="85" t="s">
        <v>18120</v>
      </c>
      <c r="N151" s="85" t="s">
        <v>2589</v>
      </c>
      <c r="O151" s="85" t="s">
        <v>18</v>
      </c>
      <c r="P151" s="85" t="s">
        <v>2590</v>
      </c>
      <c r="Q151" s="85"/>
    </row>
    <row r="152" spans="1:17" hidden="1" x14ac:dyDescent="0.35">
      <c r="A152" s="72">
        <f t="shared" si="2"/>
        <v>140530</v>
      </c>
      <c r="B152" s="85" t="s">
        <v>16569</v>
      </c>
      <c r="C152" s="66">
        <v>16036056</v>
      </c>
      <c r="D152" s="85" t="s">
        <v>83</v>
      </c>
      <c r="E152" s="85" t="s">
        <v>1576</v>
      </c>
      <c r="F152" s="66">
        <v>140530</v>
      </c>
      <c r="G152" s="85" t="s">
        <v>78</v>
      </c>
      <c r="H152" s="85"/>
      <c r="I152" s="85" t="s">
        <v>79</v>
      </c>
      <c r="J152" s="85"/>
      <c r="K152" s="85" t="s">
        <v>19273</v>
      </c>
      <c r="L152" s="85"/>
      <c r="M152" s="85" t="s">
        <v>1578</v>
      </c>
      <c r="N152" s="85" t="s">
        <v>1206</v>
      </c>
      <c r="O152" s="85" t="s">
        <v>18</v>
      </c>
      <c r="P152" s="85" t="s">
        <v>1579</v>
      </c>
      <c r="Q152" s="85"/>
    </row>
    <row r="153" spans="1:17" hidden="1" x14ac:dyDescent="0.35">
      <c r="A153" s="72">
        <f t="shared" si="2"/>
        <v>140879</v>
      </c>
      <c r="B153" s="85" t="s">
        <v>16569</v>
      </c>
      <c r="C153" s="66">
        <v>16080456</v>
      </c>
      <c r="D153" s="85" t="s">
        <v>83</v>
      </c>
      <c r="E153" s="85" t="s">
        <v>3858</v>
      </c>
      <c r="F153" s="66">
        <v>140879</v>
      </c>
      <c r="G153" s="85" t="s">
        <v>78</v>
      </c>
      <c r="H153" s="85" t="s">
        <v>3859</v>
      </c>
      <c r="I153" s="85" t="s">
        <v>79</v>
      </c>
      <c r="J153" s="85"/>
      <c r="K153" s="85" t="s">
        <v>18390</v>
      </c>
      <c r="L153" s="85"/>
      <c r="M153" s="85" t="s">
        <v>3855</v>
      </c>
      <c r="N153" s="85" t="s">
        <v>3417</v>
      </c>
      <c r="O153" s="85" t="s">
        <v>18</v>
      </c>
      <c r="P153" s="85" t="s">
        <v>3856</v>
      </c>
      <c r="Q153" s="85"/>
    </row>
    <row r="154" spans="1:17" hidden="1" x14ac:dyDescent="0.35">
      <c r="A154" s="72">
        <f t="shared" si="2"/>
        <v>140871</v>
      </c>
      <c r="B154" s="85" t="s">
        <v>20951</v>
      </c>
      <c r="C154" s="66">
        <v>17010622</v>
      </c>
      <c r="D154" s="85" t="s">
        <v>83</v>
      </c>
      <c r="E154" s="85" t="s">
        <v>3772</v>
      </c>
      <c r="F154" s="66">
        <v>140871</v>
      </c>
      <c r="G154" s="85" t="s">
        <v>78</v>
      </c>
      <c r="H154" s="85"/>
      <c r="I154" s="85" t="s">
        <v>79</v>
      </c>
      <c r="J154" s="85"/>
      <c r="K154" s="85" t="s">
        <v>21007</v>
      </c>
      <c r="L154" s="85"/>
      <c r="M154" s="85" t="s">
        <v>21008</v>
      </c>
      <c r="N154" s="85"/>
      <c r="O154" s="85" t="s">
        <v>18</v>
      </c>
      <c r="P154" s="85" t="s">
        <v>3776</v>
      </c>
      <c r="Q154" s="85"/>
    </row>
    <row r="155" spans="1:17" hidden="1" x14ac:dyDescent="0.35">
      <c r="A155" s="72">
        <f t="shared" si="2"/>
        <v>141658</v>
      </c>
      <c r="B155" s="85" t="s">
        <v>22241</v>
      </c>
      <c r="C155" s="66">
        <v>17021825</v>
      </c>
      <c r="D155" s="85" t="s">
        <v>83</v>
      </c>
      <c r="E155" s="85" t="s">
        <v>11060</v>
      </c>
      <c r="F155" s="66">
        <v>141658</v>
      </c>
      <c r="G155" s="85" t="s">
        <v>78</v>
      </c>
      <c r="H155" s="85"/>
      <c r="I155" s="85" t="s">
        <v>79</v>
      </c>
      <c r="J155" s="85"/>
      <c r="K155" s="85" t="s">
        <v>22242</v>
      </c>
      <c r="L155" s="85"/>
      <c r="M155" s="85" t="s">
        <v>22236</v>
      </c>
      <c r="N155" s="85" t="s">
        <v>22240</v>
      </c>
      <c r="O155" s="85" t="s">
        <v>18</v>
      </c>
      <c r="P155" s="85" t="s">
        <v>11063</v>
      </c>
      <c r="Q155" s="85"/>
    </row>
    <row r="156" spans="1:17" hidden="1" x14ac:dyDescent="0.35">
      <c r="A156" s="72">
        <f t="shared" si="2"/>
        <v>140480</v>
      </c>
      <c r="B156" s="85" t="s">
        <v>19706</v>
      </c>
      <c r="C156" s="66">
        <v>16047763</v>
      </c>
      <c r="D156" s="85" t="s">
        <v>83</v>
      </c>
      <c r="E156" s="85" t="s">
        <v>1041</v>
      </c>
      <c r="F156" s="66">
        <v>140480</v>
      </c>
      <c r="G156" s="85" t="s">
        <v>78</v>
      </c>
      <c r="H156" s="85"/>
      <c r="I156" s="85" t="s">
        <v>79</v>
      </c>
      <c r="J156" s="85"/>
      <c r="K156" s="85" t="s">
        <v>1061</v>
      </c>
      <c r="L156" s="85"/>
      <c r="M156" s="85" t="s">
        <v>1048</v>
      </c>
      <c r="N156" s="85" t="s">
        <v>1048</v>
      </c>
      <c r="O156" s="85" t="s">
        <v>18</v>
      </c>
      <c r="P156" s="85" t="s">
        <v>1049</v>
      </c>
      <c r="Q156" s="85"/>
    </row>
    <row r="157" spans="1:17" hidden="1" x14ac:dyDescent="0.35">
      <c r="A157" s="72">
        <f t="shared" si="2"/>
        <v>140448</v>
      </c>
      <c r="B157" s="85" t="s">
        <v>19003</v>
      </c>
      <c r="C157" s="66">
        <v>16033515</v>
      </c>
      <c r="D157" s="85" t="s">
        <v>83</v>
      </c>
      <c r="E157" s="85" t="s">
        <v>366</v>
      </c>
      <c r="F157" s="66">
        <v>140448</v>
      </c>
      <c r="G157" s="85" t="s">
        <v>78</v>
      </c>
      <c r="H157" s="85" t="s">
        <v>672</v>
      </c>
      <c r="I157" s="85" t="s">
        <v>79</v>
      </c>
      <c r="J157" s="85"/>
      <c r="K157" s="85" t="s">
        <v>19004</v>
      </c>
      <c r="L157" s="85" t="s">
        <v>80</v>
      </c>
      <c r="M157" s="85" t="s">
        <v>226</v>
      </c>
      <c r="N157" s="85" t="s">
        <v>189</v>
      </c>
      <c r="O157" s="85" t="s">
        <v>18</v>
      </c>
      <c r="P157" s="85" t="s">
        <v>701</v>
      </c>
      <c r="Q157" s="85" t="s">
        <v>87</v>
      </c>
    </row>
    <row r="158" spans="1:17" hidden="1" x14ac:dyDescent="0.35">
      <c r="A158" s="72">
        <f t="shared" si="2"/>
        <v>140448</v>
      </c>
      <c r="B158" s="85" t="s">
        <v>26395</v>
      </c>
      <c r="C158" s="85">
        <v>16033515</v>
      </c>
      <c r="D158" s="85" t="s">
        <v>23281</v>
      </c>
      <c r="E158" s="85" t="s">
        <v>23209</v>
      </c>
      <c r="F158" s="85">
        <v>140448</v>
      </c>
      <c r="G158" s="85" t="s">
        <v>78</v>
      </c>
      <c r="H158" s="85">
        <v>12698908</v>
      </c>
      <c r="I158" s="85" t="s">
        <v>79</v>
      </c>
      <c r="J158" s="85"/>
      <c r="K158" s="85" t="s">
        <v>26396</v>
      </c>
      <c r="L158" s="85"/>
      <c r="M158" s="85" t="s">
        <v>13920</v>
      </c>
      <c r="N158" s="85" t="s">
        <v>232</v>
      </c>
      <c r="O158" s="85" t="s">
        <v>18</v>
      </c>
      <c r="P158" s="85">
        <v>75061</v>
      </c>
      <c r="Q158" s="85"/>
    </row>
    <row r="159" spans="1:17" hidden="1" x14ac:dyDescent="0.35">
      <c r="A159" s="72">
        <f t="shared" si="2"/>
        <v>140841</v>
      </c>
      <c r="B159" s="85" t="s">
        <v>23399</v>
      </c>
      <c r="C159" s="85">
        <v>17026976</v>
      </c>
      <c r="D159" s="85" t="s">
        <v>23281</v>
      </c>
      <c r="E159" s="85" t="s">
        <v>23268</v>
      </c>
      <c r="F159" s="85">
        <v>140841</v>
      </c>
      <c r="G159" s="85" t="s">
        <v>78</v>
      </c>
      <c r="H159" s="85"/>
      <c r="I159" s="85" t="s">
        <v>79</v>
      </c>
      <c r="J159" s="85"/>
      <c r="K159" s="85" t="s">
        <v>23400</v>
      </c>
      <c r="L159" s="85"/>
      <c r="M159" s="85" t="s">
        <v>19690</v>
      </c>
      <c r="N159" s="85" t="s">
        <v>571</v>
      </c>
      <c r="O159" s="85" t="s">
        <v>18</v>
      </c>
      <c r="P159" s="85">
        <v>76016</v>
      </c>
      <c r="Q159" s="85"/>
    </row>
    <row r="160" spans="1:17" hidden="1" x14ac:dyDescent="0.35">
      <c r="A160" s="72">
        <f t="shared" si="2"/>
        <v>140841</v>
      </c>
      <c r="B160" s="85" t="s">
        <v>19688</v>
      </c>
      <c r="C160" s="85">
        <v>16055018</v>
      </c>
      <c r="D160" s="85" t="s">
        <v>23281</v>
      </c>
      <c r="E160" s="85" t="s">
        <v>23268</v>
      </c>
      <c r="F160" s="85">
        <v>140841</v>
      </c>
      <c r="G160" s="85" t="s">
        <v>78</v>
      </c>
      <c r="H160" s="85"/>
      <c r="I160" s="85" t="s">
        <v>79</v>
      </c>
      <c r="J160" s="85"/>
      <c r="K160" s="85" t="s">
        <v>19689</v>
      </c>
      <c r="L160" s="85"/>
      <c r="M160" s="85" t="s">
        <v>19690</v>
      </c>
      <c r="N160" s="85"/>
      <c r="O160" s="85" t="s">
        <v>18</v>
      </c>
      <c r="P160" s="85">
        <v>76013</v>
      </c>
      <c r="Q160" s="85"/>
    </row>
    <row r="161" spans="1:17" hidden="1" x14ac:dyDescent="0.35">
      <c r="A161" s="72">
        <f t="shared" si="2"/>
        <v>141487</v>
      </c>
      <c r="B161" s="85" t="s">
        <v>20497</v>
      </c>
      <c r="C161" s="66">
        <v>17004944</v>
      </c>
      <c r="D161" s="85" t="s">
        <v>83</v>
      </c>
      <c r="E161" s="85" t="s">
        <v>9269</v>
      </c>
      <c r="F161" s="66">
        <v>141487</v>
      </c>
      <c r="G161" s="85" t="s">
        <v>78</v>
      </c>
      <c r="H161" s="85" t="s">
        <v>350</v>
      </c>
      <c r="I161" s="85" t="s">
        <v>79</v>
      </c>
      <c r="J161" s="85"/>
      <c r="K161" s="85" t="s">
        <v>20498</v>
      </c>
      <c r="L161" s="85" t="s">
        <v>80</v>
      </c>
      <c r="M161" s="85" t="s">
        <v>9223</v>
      </c>
      <c r="N161" s="85" t="s">
        <v>80</v>
      </c>
      <c r="O161" s="85" t="s">
        <v>18</v>
      </c>
      <c r="P161" s="85" t="s">
        <v>9325</v>
      </c>
      <c r="Q161" s="85" t="s">
        <v>87</v>
      </c>
    </row>
    <row r="162" spans="1:17" hidden="1" x14ac:dyDescent="0.35">
      <c r="A162" s="72">
        <f t="shared" si="2"/>
        <v>140857</v>
      </c>
      <c r="B162" s="85" t="s">
        <v>25852</v>
      </c>
      <c r="C162" s="85">
        <v>203650</v>
      </c>
      <c r="D162" s="85" t="s">
        <v>23281</v>
      </c>
      <c r="E162" s="85" t="s">
        <v>23224</v>
      </c>
      <c r="F162" s="85">
        <v>140857</v>
      </c>
      <c r="G162" s="85" t="s">
        <v>78</v>
      </c>
      <c r="H162" s="85">
        <v>12728630</v>
      </c>
      <c r="I162" s="85" t="s">
        <v>79</v>
      </c>
      <c r="J162" s="85"/>
      <c r="K162" s="85" t="s">
        <v>25853</v>
      </c>
      <c r="L162" s="85"/>
      <c r="M162" s="85" t="s">
        <v>21828</v>
      </c>
      <c r="N162" s="85" t="s">
        <v>3604</v>
      </c>
      <c r="O162" s="85" t="s">
        <v>18</v>
      </c>
      <c r="P162" s="85">
        <v>76048</v>
      </c>
      <c r="Q162" s="85">
        <v>2046</v>
      </c>
    </row>
    <row r="163" spans="1:17" hidden="1" x14ac:dyDescent="0.35">
      <c r="A163" s="72">
        <f t="shared" si="2"/>
        <v>140857</v>
      </c>
      <c r="B163" s="85" t="s">
        <v>18710</v>
      </c>
      <c r="C163" s="66">
        <v>203650</v>
      </c>
      <c r="D163" s="85" t="s">
        <v>83</v>
      </c>
      <c r="E163" s="85" t="s">
        <v>3597</v>
      </c>
      <c r="F163" s="66">
        <v>140857</v>
      </c>
      <c r="G163" s="85" t="s">
        <v>78</v>
      </c>
      <c r="H163" s="85" t="s">
        <v>18711</v>
      </c>
      <c r="I163" s="85" t="s">
        <v>79</v>
      </c>
      <c r="J163" s="85"/>
      <c r="K163" s="85" t="s">
        <v>18712</v>
      </c>
      <c r="L163" s="85"/>
      <c r="M163" s="85" t="s">
        <v>3593</v>
      </c>
      <c r="N163" s="85" t="s">
        <v>3604</v>
      </c>
      <c r="O163" s="85" t="s">
        <v>18</v>
      </c>
      <c r="P163" s="85" t="s">
        <v>3594</v>
      </c>
      <c r="Q163" s="85" t="s">
        <v>618</v>
      </c>
    </row>
    <row r="164" spans="1:17" hidden="1" x14ac:dyDescent="0.35">
      <c r="A164" s="72">
        <f t="shared" si="2"/>
        <v>140473</v>
      </c>
      <c r="B164" s="85" t="s">
        <v>27763</v>
      </c>
      <c r="C164" s="85">
        <v>16022372</v>
      </c>
      <c r="D164" s="85" t="s">
        <v>23281</v>
      </c>
      <c r="E164" s="85" t="s">
        <v>23171</v>
      </c>
      <c r="F164" s="85">
        <v>140473</v>
      </c>
      <c r="G164" s="85" t="s">
        <v>78</v>
      </c>
      <c r="H164" s="85"/>
      <c r="I164" s="85" t="s">
        <v>79</v>
      </c>
      <c r="J164" s="85"/>
      <c r="K164" s="85" t="s">
        <v>24906</v>
      </c>
      <c r="L164" s="85"/>
      <c r="M164" s="85" t="s">
        <v>20750</v>
      </c>
      <c r="N164" s="85" t="s">
        <v>176</v>
      </c>
      <c r="O164" s="85" t="s">
        <v>18</v>
      </c>
      <c r="P164" s="85">
        <v>75075</v>
      </c>
      <c r="Q164" s="85"/>
    </row>
    <row r="165" spans="1:17" hidden="1" x14ac:dyDescent="0.35">
      <c r="A165" s="72">
        <f t="shared" si="2"/>
        <v>140473</v>
      </c>
      <c r="B165" s="85" t="s">
        <v>18569</v>
      </c>
      <c r="C165" s="66">
        <v>16022372</v>
      </c>
      <c r="D165" s="85" t="s">
        <v>83</v>
      </c>
      <c r="E165" s="85" t="s">
        <v>252</v>
      </c>
      <c r="F165" s="66">
        <v>140473</v>
      </c>
      <c r="G165" s="85" t="s">
        <v>78</v>
      </c>
      <c r="H165" s="85"/>
      <c r="I165" s="85" t="s">
        <v>79</v>
      </c>
      <c r="J165" s="85"/>
      <c r="K165" s="85" t="s">
        <v>13637</v>
      </c>
      <c r="L165" s="85"/>
      <c r="M165" s="85" t="s">
        <v>254</v>
      </c>
      <c r="N165" s="85" t="s">
        <v>185</v>
      </c>
      <c r="O165" s="85" t="s">
        <v>18</v>
      </c>
      <c r="P165" s="85" t="s">
        <v>911</v>
      </c>
      <c r="Q165" s="85"/>
    </row>
    <row r="166" spans="1:17" hidden="1" x14ac:dyDescent="0.35">
      <c r="A166" s="72">
        <f t="shared" si="2"/>
        <v>142061</v>
      </c>
      <c r="B166" s="85" t="s">
        <v>19010</v>
      </c>
      <c r="C166" s="66">
        <v>16052531</v>
      </c>
      <c r="D166" s="85" t="s">
        <v>83</v>
      </c>
      <c r="E166" s="85" t="s">
        <v>13130</v>
      </c>
      <c r="F166" s="66">
        <v>142061</v>
      </c>
      <c r="G166" s="85" t="s">
        <v>78</v>
      </c>
      <c r="H166" s="85"/>
      <c r="I166" s="85" t="s">
        <v>79</v>
      </c>
      <c r="J166" s="85"/>
      <c r="K166" s="85" t="s">
        <v>19556</v>
      </c>
      <c r="L166" s="85"/>
      <c r="M166" s="85" t="s">
        <v>19557</v>
      </c>
      <c r="N166" s="85" t="s">
        <v>13134</v>
      </c>
      <c r="O166" s="85" t="s">
        <v>18</v>
      </c>
      <c r="P166" s="85" t="s">
        <v>13135</v>
      </c>
      <c r="Q166" s="85"/>
    </row>
    <row r="167" spans="1:17" hidden="1" x14ac:dyDescent="0.35">
      <c r="A167" s="72">
        <f t="shared" si="2"/>
        <v>140839</v>
      </c>
      <c r="B167" s="85" t="s">
        <v>23351</v>
      </c>
      <c r="C167" s="85">
        <v>17016063</v>
      </c>
      <c r="D167" s="85" t="s">
        <v>23281</v>
      </c>
      <c r="E167" s="85" t="s">
        <v>23271</v>
      </c>
      <c r="F167" s="85">
        <v>140839</v>
      </c>
      <c r="G167" s="85" t="s">
        <v>78</v>
      </c>
      <c r="H167" s="85"/>
      <c r="I167" s="85" t="s">
        <v>79</v>
      </c>
      <c r="J167" s="85"/>
      <c r="K167" s="85" t="s">
        <v>23352</v>
      </c>
      <c r="L167" s="85"/>
      <c r="M167" s="85" t="s">
        <v>19989</v>
      </c>
      <c r="N167" s="85"/>
      <c r="O167" s="85" t="s">
        <v>18</v>
      </c>
      <c r="P167" s="85">
        <v>76099</v>
      </c>
      <c r="Q167" s="85"/>
    </row>
    <row r="168" spans="1:17" hidden="1" x14ac:dyDescent="0.35">
      <c r="A168" s="72">
        <f t="shared" si="2"/>
        <v>141544</v>
      </c>
      <c r="B168" s="85" t="s">
        <v>21059</v>
      </c>
      <c r="C168" s="66">
        <v>17011635</v>
      </c>
      <c r="D168" s="85" t="s">
        <v>77</v>
      </c>
      <c r="E168" s="85" t="s">
        <v>9751</v>
      </c>
      <c r="F168" s="66">
        <v>141544</v>
      </c>
      <c r="G168" s="85" t="s">
        <v>78</v>
      </c>
      <c r="H168" s="85"/>
      <c r="I168" s="85" t="s">
        <v>79</v>
      </c>
      <c r="J168" s="85"/>
      <c r="K168" s="85" t="s">
        <v>9930</v>
      </c>
      <c r="L168" s="85"/>
      <c r="M168" s="85" t="s">
        <v>7383</v>
      </c>
      <c r="N168" s="85" t="s">
        <v>9526</v>
      </c>
      <c r="O168" s="85" t="s">
        <v>18</v>
      </c>
      <c r="P168" s="85" t="s">
        <v>9914</v>
      </c>
      <c r="Q168" s="85" t="s">
        <v>5962</v>
      </c>
    </row>
    <row r="169" spans="1:17" hidden="1" x14ac:dyDescent="0.35">
      <c r="A169" s="72">
        <f t="shared" si="2"/>
        <v>221443</v>
      </c>
      <c r="B169" s="85" t="s">
        <v>23140</v>
      </c>
      <c r="C169" s="85">
        <v>221443</v>
      </c>
      <c r="D169" s="85" t="s">
        <v>78</v>
      </c>
      <c r="E169" s="85" t="s">
        <v>23240</v>
      </c>
      <c r="F169" s="85">
        <v>16048959</v>
      </c>
      <c r="G169" s="85" t="s">
        <v>1750</v>
      </c>
      <c r="H169" s="85">
        <v>15461155</v>
      </c>
      <c r="I169" s="85" t="s">
        <v>79</v>
      </c>
      <c r="J169" s="85" t="s">
        <v>200</v>
      </c>
      <c r="K169" s="85" t="s">
        <v>23099</v>
      </c>
      <c r="L169" s="85"/>
      <c r="M169" s="85" t="s">
        <v>23100</v>
      </c>
      <c r="N169" s="85"/>
      <c r="O169" s="85" t="s">
        <v>18</v>
      </c>
      <c r="P169" s="85">
        <v>75116</v>
      </c>
      <c r="Q169" s="85"/>
    </row>
    <row r="170" spans="1:17" hidden="1" x14ac:dyDescent="0.35">
      <c r="A170" s="72">
        <f t="shared" si="2"/>
        <v>221443</v>
      </c>
      <c r="B170" s="85" t="s">
        <v>23280</v>
      </c>
      <c r="C170" s="85">
        <v>16065372</v>
      </c>
      <c r="D170" s="85" t="s">
        <v>23281</v>
      </c>
      <c r="E170" s="85" t="s">
        <v>23140</v>
      </c>
      <c r="F170" s="85">
        <v>221443</v>
      </c>
      <c r="G170" s="85" t="s">
        <v>78</v>
      </c>
      <c r="H170" s="85"/>
      <c r="I170" s="85" t="s">
        <v>79</v>
      </c>
      <c r="J170" s="85"/>
      <c r="K170" s="85" t="s">
        <v>23282</v>
      </c>
      <c r="L170" s="85"/>
      <c r="M170" s="85" t="s">
        <v>23100</v>
      </c>
      <c r="N170" s="85" t="s">
        <v>232</v>
      </c>
      <c r="O170" s="85" t="s">
        <v>18</v>
      </c>
      <c r="P170" s="85">
        <v>75116</v>
      </c>
      <c r="Q170" s="85"/>
    </row>
    <row r="171" spans="1:17" hidden="1" x14ac:dyDescent="0.35">
      <c r="A171" s="72">
        <f t="shared" si="2"/>
        <v>221443</v>
      </c>
      <c r="B171" s="85" t="s">
        <v>23278</v>
      </c>
      <c r="C171" s="85">
        <v>16065369</v>
      </c>
      <c r="D171" s="85" t="s">
        <v>77</v>
      </c>
      <c r="E171" s="85" t="s">
        <v>23140</v>
      </c>
      <c r="F171" s="85">
        <v>221443</v>
      </c>
      <c r="G171" s="85" t="s">
        <v>78</v>
      </c>
      <c r="H171" s="85"/>
      <c r="I171" s="85" t="s">
        <v>79</v>
      </c>
      <c r="J171" s="85"/>
      <c r="K171" s="85" t="s">
        <v>23279</v>
      </c>
      <c r="L171" s="85"/>
      <c r="M171" s="85" t="s">
        <v>18305</v>
      </c>
      <c r="N171" s="85" t="s">
        <v>232</v>
      </c>
      <c r="O171" s="85" t="s">
        <v>18</v>
      </c>
      <c r="P171" s="85">
        <v>75051</v>
      </c>
      <c r="Q171" s="85"/>
    </row>
    <row r="172" spans="1:17" hidden="1" x14ac:dyDescent="0.35">
      <c r="A172" s="72">
        <f t="shared" si="2"/>
        <v>141258</v>
      </c>
      <c r="B172" s="85" t="s">
        <v>19013</v>
      </c>
      <c r="C172" s="66">
        <v>16033678</v>
      </c>
      <c r="D172" s="85" t="s">
        <v>83</v>
      </c>
      <c r="E172" s="85" t="s">
        <v>7475</v>
      </c>
      <c r="F172" s="66">
        <v>141258</v>
      </c>
      <c r="G172" s="85" t="s">
        <v>78</v>
      </c>
      <c r="H172" s="85"/>
      <c r="I172" s="85" t="s">
        <v>79</v>
      </c>
      <c r="J172" s="85"/>
      <c r="K172" s="85" t="s">
        <v>19014</v>
      </c>
      <c r="L172" s="85"/>
      <c r="M172" s="85" t="s">
        <v>7477</v>
      </c>
      <c r="N172" s="85" t="s">
        <v>7265</v>
      </c>
      <c r="O172" s="85" t="s">
        <v>18</v>
      </c>
      <c r="P172" s="85" t="s">
        <v>7478</v>
      </c>
      <c r="Q172" s="85"/>
    </row>
    <row r="173" spans="1:17" hidden="1" x14ac:dyDescent="0.35">
      <c r="A173" s="72">
        <f t="shared" si="2"/>
        <v>141798</v>
      </c>
      <c r="B173" s="85" t="s">
        <v>22802</v>
      </c>
      <c r="C173" s="66">
        <v>17026652</v>
      </c>
      <c r="D173" s="85" t="s">
        <v>77</v>
      </c>
      <c r="E173" s="85" t="s">
        <v>11945</v>
      </c>
      <c r="F173" s="66">
        <v>141798</v>
      </c>
      <c r="G173" s="85" t="s">
        <v>78</v>
      </c>
      <c r="H173" s="85"/>
      <c r="I173" s="85" t="s">
        <v>79</v>
      </c>
      <c r="J173" s="85"/>
      <c r="K173" s="85" t="s">
        <v>22803</v>
      </c>
      <c r="L173" s="85"/>
      <c r="M173" s="85" t="s">
        <v>22801</v>
      </c>
      <c r="N173" s="85" t="s">
        <v>11358</v>
      </c>
      <c r="O173" s="85" t="s">
        <v>18</v>
      </c>
      <c r="P173" s="85" t="s">
        <v>11948</v>
      </c>
      <c r="Q173" s="85"/>
    </row>
    <row r="174" spans="1:17" hidden="1" x14ac:dyDescent="0.35">
      <c r="A174" s="72">
        <f t="shared" si="2"/>
        <v>141329</v>
      </c>
      <c r="B174" s="85" t="s">
        <v>24596</v>
      </c>
      <c r="C174" s="85">
        <v>17030190</v>
      </c>
      <c r="D174" s="85" t="s">
        <v>77</v>
      </c>
      <c r="E174" s="85" t="s">
        <v>23246</v>
      </c>
      <c r="F174" s="85">
        <v>141329</v>
      </c>
      <c r="G174" s="85" t="s">
        <v>78</v>
      </c>
      <c r="H174" s="85"/>
      <c r="I174" s="85" t="s">
        <v>79</v>
      </c>
      <c r="J174" s="85"/>
      <c r="K174" s="85" t="s">
        <v>24597</v>
      </c>
      <c r="L174" s="85"/>
      <c r="M174" s="85" t="s">
        <v>8556</v>
      </c>
      <c r="N174" s="85" t="s">
        <v>6071</v>
      </c>
      <c r="O174" s="85" t="s">
        <v>18</v>
      </c>
      <c r="P174" s="85">
        <v>77506</v>
      </c>
      <c r="Q174" s="85"/>
    </row>
    <row r="175" spans="1:17" hidden="1" x14ac:dyDescent="0.35">
      <c r="A175" s="72">
        <f t="shared" si="2"/>
        <v>140466</v>
      </c>
      <c r="B175" s="85" t="s">
        <v>20015</v>
      </c>
      <c r="C175" s="66">
        <v>17015981</v>
      </c>
      <c r="D175" s="85" t="s">
        <v>83</v>
      </c>
      <c r="E175" s="85" t="s">
        <v>667</v>
      </c>
      <c r="F175" s="66">
        <v>140466</v>
      </c>
      <c r="G175" s="85" t="s">
        <v>78</v>
      </c>
      <c r="H175" s="85"/>
      <c r="I175" s="85" t="s">
        <v>79</v>
      </c>
      <c r="J175" s="85"/>
      <c r="K175" s="85" t="s">
        <v>668</v>
      </c>
      <c r="L175" s="85"/>
      <c r="M175" s="85" t="s">
        <v>669</v>
      </c>
      <c r="N175" s="85" t="s">
        <v>242</v>
      </c>
      <c r="O175" s="85" t="s">
        <v>18</v>
      </c>
      <c r="P175" s="85" t="s">
        <v>665</v>
      </c>
      <c r="Q175" s="85"/>
    </row>
    <row r="176" spans="1:17" hidden="1" x14ac:dyDescent="0.35">
      <c r="A176" s="72">
        <f t="shared" si="2"/>
        <v>142043</v>
      </c>
      <c r="B176" s="85" t="s">
        <v>19597</v>
      </c>
      <c r="C176" s="66">
        <v>16053541</v>
      </c>
      <c r="D176" s="85" t="s">
        <v>83</v>
      </c>
      <c r="E176" s="85" t="s">
        <v>13037</v>
      </c>
      <c r="F176" s="66">
        <v>142043</v>
      </c>
      <c r="G176" s="85" t="s">
        <v>78</v>
      </c>
      <c r="H176" s="85"/>
      <c r="I176" s="85" t="s">
        <v>79</v>
      </c>
      <c r="J176" s="85"/>
      <c r="K176" s="85" t="s">
        <v>19598</v>
      </c>
      <c r="L176" s="85"/>
      <c r="M176" s="85" t="s">
        <v>13039</v>
      </c>
      <c r="N176" s="85" t="s">
        <v>13039</v>
      </c>
      <c r="O176" s="85" t="s">
        <v>18</v>
      </c>
      <c r="P176" s="85" t="s">
        <v>13040</v>
      </c>
      <c r="Q176" s="85"/>
    </row>
    <row r="177" spans="1:17" hidden="1" x14ac:dyDescent="0.35">
      <c r="A177" s="72">
        <f t="shared" si="2"/>
        <v>141356</v>
      </c>
      <c r="B177" s="85" t="s">
        <v>19597</v>
      </c>
      <c r="C177" s="66">
        <v>16054640</v>
      </c>
      <c r="D177" s="85" t="s">
        <v>83</v>
      </c>
      <c r="E177" s="85" t="s">
        <v>8483</v>
      </c>
      <c r="F177" s="66">
        <v>141356</v>
      </c>
      <c r="G177" s="85" t="s">
        <v>78</v>
      </c>
      <c r="H177" s="85"/>
      <c r="I177" s="85" t="s">
        <v>79</v>
      </c>
      <c r="J177" s="85"/>
      <c r="K177" s="85" t="s">
        <v>19676</v>
      </c>
      <c r="L177" s="85"/>
      <c r="M177" s="85" t="s">
        <v>8590</v>
      </c>
      <c r="N177" s="85" t="s">
        <v>6827</v>
      </c>
      <c r="O177" s="85" t="s">
        <v>18</v>
      </c>
      <c r="P177" s="85" t="s">
        <v>8591</v>
      </c>
      <c r="Q177" s="85"/>
    </row>
    <row r="178" spans="1:17" hidden="1" x14ac:dyDescent="0.35">
      <c r="A178" s="72">
        <f t="shared" si="2"/>
        <v>140480</v>
      </c>
      <c r="B178" s="85" t="s">
        <v>17177</v>
      </c>
      <c r="C178" s="66">
        <v>16055979</v>
      </c>
      <c r="D178" s="85" t="s">
        <v>77</v>
      </c>
      <c r="E178" s="85" t="s">
        <v>1041</v>
      </c>
      <c r="F178" s="66">
        <v>140480</v>
      </c>
      <c r="G178" s="85" t="s">
        <v>78</v>
      </c>
      <c r="H178" s="85"/>
      <c r="I178" s="85" t="s">
        <v>79</v>
      </c>
      <c r="J178" s="85"/>
      <c r="K178" s="85" t="s">
        <v>17178</v>
      </c>
      <c r="L178" s="85"/>
      <c r="M178" s="85" t="s">
        <v>1048</v>
      </c>
      <c r="N178" s="85" t="s">
        <v>1048</v>
      </c>
      <c r="O178" s="85" t="s">
        <v>18</v>
      </c>
      <c r="P178" s="85" t="s">
        <v>1049</v>
      </c>
      <c r="Q178" s="85"/>
    </row>
    <row r="179" spans="1:17" hidden="1" x14ac:dyDescent="0.35">
      <c r="A179" s="72">
        <f t="shared" si="2"/>
        <v>141704</v>
      </c>
      <c r="B179" s="85" t="s">
        <v>20604</v>
      </c>
      <c r="C179" s="66">
        <v>17017912</v>
      </c>
      <c r="D179" s="85" t="s">
        <v>83</v>
      </c>
      <c r="E179" s="85" t="s">
        <v>11402</v>
      </c>
      <c r="F179" s="66">
        <v>141704</v>
      </c>
      <c r="G179" s="85" t="s">
        <v>78</v>
      </c>
      <c r="H179" s="85" t="s">
        <v>13840</v>
      </c>
      <c r="I179" s="85" t="s">
        <v>79</v>
      </c>
      <c r="J179" s="85"/>
      <c r="K179" s="85" t="s">
        <v>21778</v>
      </c>
      <c r="L179" s="85"/>
      <c r="M179" s="85" t="s">
        <v>21777</v>
      </c>
      <c r="N179" s="85" t="s">
        <v>11414</v>
      </c>
      <c r="O179" s="85" t="s">
        <v>18</v>
      </c>
      <c r="P179" s="85" t="s">
        <v>11406</v>
      </c>
      <c r="Q179" s="85"/>
    </row>
    <row r="180" spans="1:17" hidden="1" x14ac:dyDescent="0.35">
      <c r="A180" s="72">
        <f t="shared" si="2"/>
        <v>141314</v>
      </c>
      <c r="B180" s="85" t="s">
        <v>19990</v>
      </c>
      <c r="C180" s="66">
        <v>16076597</v>
      </c>
      <c r="D180" s="85" t="s">
        <v>83</v>
      </c>
      <c r="E180" s="85" t="s">
        <v>8293</v>
      </c>
      <c r="F180" s="66">
        <v>141314</v>
      </c>
      <c r="G180" s="85" t="s">
        <v>78</v>
      </c>
      <c r="H180" s="85"/>
      <c r="I180" s="85" t="s">
        <v>79</v>
      </c>
      <c r="J180" s="85"/>
      <c r="K180" s="85" t="s">
        <v>19991</v>
      </c>
      <c r="L180" s="85"/>
      <c r="M180" s="85" t="s">
        <v>8296</v>
      </c>
      <c r="N180" s="85" t="s">
        <v>6827</v>
      </c>
      <c r="O180" s="85" t="s">
        <v>18</v>
      </c>
      <c r="P180" s="85" t="s">
        <v>8297</v>
      </c>
      <c r="Q180" s="85"/>
    </row>
    <row r="181" spans="1:17" hidden="1" x14ac:dyDescent="0.35">
      <c r="A181" s="72">
        <f t="shared" si="2"/>
        <v>141332</v>
      </c>
      <c r="B181" s="85" t="s">
        <v>24653</v>
      </c>
      <c r="C181" s="85">
        <v>16052607</v>
      </c>
      <c r="D181" s="85" t="s">
        <v>23281</v>
      </c>
      <c r="E181" s="85" t="s">
        <v>23245</v>
      </c>
      <c r="F181" s="85">
        <v>141332</v>
      </c>
      <c r="G181" s="85" t="s">
        <v>78</v>
      </c>
      <c r="H181" s="85"/>
      <c r="I181" s="85" t="s">
        <v>79</v>
      </c>
      <c r="J181" s="85"/>
      <c r="K181" s="85" t="s">
        <v>24654</v>
      </c>
      <c r="L181" s="85"/>
      <c r="M181" s="85" t="s">
        <v>24600</v>
      </c>
      <c r="N181" s="85" t="s">
        <v>8314</v>
      </c>
      <c r="O181" s="85" t="s">
        <v>18</v>
      </c>
      <c r="P181" s="85">
        <v>77539</v>
      </c>
      <c r="Q181" s="85"/>
    </row>
    <row r="182" spans="1:17" hidden="1" x14ac:dyDescent="0.35">
      <c r="A182" s="72">
        <f t="shared" si="2"/>
        <v>141234</v>
      </c>
      <c r="B182" s="85" t="s">
        <v>19270</v>
      </c>
      <c r="C182" s="66">
        <v>16032194</v>
      </c>
      <c r="D182" s="85" t="s">
        <v>83</v>
      </c>
      <c r="E182" s="85" t="s">
        <v>6473</v>
      </c>
      <c r="F182" s="66">
        <v>141234</v>
      </c>
      <c r="G182" s="85" t="s">
        <v>78</v>
      </c>
      <c r="H182" s="85"/>
      <c r="I182" s="85" t="s">
        <v>79</v>
      </c>
      <c r="J182" s="85"/>
      <c r="K182" s="85" t="s">
        <v>19271</v>
      </c>
      <c r="L182" s="85"/>
      <c r="M182" s="85" t="s">
        <v>3090</v>
      </c>
      <c r="N182" s="85" t="s">
        <v>6073</v>
      </c>
      <c r="O182" s="85" t="s">
        <v>18</v>
      </c>
      <c r="P182" s="85" t="s">
        <v>6667</v>
      </c>
      <c r="Q182" s="85"/>
    </row>
    <row r="183" spans="1:17" hidden="1" x14ac:dyDescent="0.35">
      <c r="A183" s="72">
        <f t="shared" si="2"/>
        <v>17003241</v>
      </c>
      <c r="B183" s="85" t="s">
        <v>26307</v>
      </c>
      <c r="C183" s="85">
        <v>17026981</v>
      </c>
      <c r="D183" s="85" t="s">
        <v>77</v>
      </c>
      <c r="E183" s="85" t="s">
        <v>23210</v>
      </c>
      <c r="F183" s="85">
        <v>17003241</v>
      </c>
      <c r="G183" s="85" t="s">
        <v>78</v>
      </c>
      <c r="H183" s="85"/>
      <c r="I183" s="85" t="s">
        <v>79</v>
      </c>
      <c r="J183" s="85"/>
      <c r="K183" s="85" t="s">
        <v>22857</v>
      </c>
      <c r="L183" s="85"/>
      <c r="M183" s="85" t="s">
        <v>22855</v>
      </c>
      <c r="N183" s="85" t="s">
        <v>8913</v>
      </c>
      <c r="O183" s="85" t="s">
        <v>18</v>
      </c>
      <c r="P183" s="85">
        <v>77842</v>
      </c>
      <c r="Q183" s="85"/>
    </row>
    <row r="184" spans="1:17" hidden="1" x14ac:dyDescent="0.35">
      <c r="A184" s="72">
        <f t="shared" si="2"/>
        <v>17003241</v>
      </c>
      <c r="B184" s="85" t="s">
        <v>22856</v>
      </c>
      <c r="C184" s="66">
        <v>17026981</v>
      </c>
      <c r="D184" s="85" t="s">
        <v>77</v>
      </c>
      <c r="E184" s="85" t="s">
        <v>18023</v>
      </c>
      <c r="F184" s="66">
        <v>17003241</v>
      </c>
      <c r="G184" s="85" t="s">
        <v>78</v>
      </c>
      <c r="H184" s="85"/>
      <c r="I184" s="85" t="s">
        <v>79</v>
      </c>
      <c r="J184" s="85"/>
      <c r="K184" s="85" t="s">
        <v>22857</v>
      </c>
      <c r="L184" s="85"/>
      <c r="M184" s="85" t="s">
        <v>22855</v>
      </c>
      <c r="N184" s="85" t="s">
        <v>8913</v>
      </c>
      <c r="O184" s="85" t="s">
        <v>18</v>
      </c>
      <c r="P184" s="85" t="s">
        <v>22858</v>
      </c>
      <c r="Q184" s="85"/>
    </row>
    <row r="185" spans="1:17" hidden="1" x14ac:dyDescent="0.35">
      <c r="A185" s="72">
        <f t="shared" si="2"/>
        <v>140521</v>
      </c>
      <c r="B185" s="85" t="s">
        <v>1414</v>
      </c>
      <c r="C185" s="66">
        <v>85962</v>
      </c>
      <c r="D185" s="85" t="s">
        <v>77</v>
      </c>
      <c r="E185" s="85" t="s">
        <v>511</v>
      </c>
      <c r="F185" s="66">
        <v>140521</v>
      </c>
      <c r="G185" s="85" t="s">
        <v>78</v>
      </c>
      <c r="H185" s="85" t="s">
        <v>1415</v>
      </c>
      <c r="I185" s="85" t="s">
        <v>79</v>
      </c>
      <c r="J185" s="85"/>
      <c r="K185" s="85" t="s">
        <v>1416</v>
      </c>
      <c r="L185" s="85"/>
      <c r="M185" s="85" t="s">
        <v>1375</v>
      </c>
      <c r="N185" s="85" t="s">
        <v>232</v>
      </c>
      <c r="O185" s="85" t="s">
        <v>18</v>
      </c>
      <c r="P185" s="85" t="s">
        <v>1376</v>
      </c>
      <c r="Q185" s="85" t="s">
        <v>1417</v>
      </c>
    </row>
    <row r="186" spans="1:17" hidden="1" x14ac:dyDescent="0.35">
      <c r="A186" s="72">
        <f t="shared" si="2"/>
        <v>141667</v>
      </c>
      <c r="B186" s="85" t="s">
        <v>14667</v>
      </c>
      <c r="C186" s="66">
        <v>217126</v>
      </c>
      <c r="D186" s="85" t="s">
        <v>77</v>
      </c>
      <c r="E186" s="85" t="s">
        <v>10820</v>
      </c>
      <c r="F186" s="66">
        <v>141667</v>
      </c>
      <c r="G186" s="85" t="s">
        <v>78</v>
      </c>
      <c r="H186" s="85"/>
      <c r="I186" s="85" t="s">
        <v>79</v>
      </c>
      <c r="J186" s="85"/>
      <c r="K186" s="85" t="s">
        <v>14668</v>
      </c>
      <c r="L186" s="85"/>
      <c r="M186" s="85" t="s">
        <v>10817</v>
      </c>
      <c r="N186" s="85" t="s">
        <v>7398</v>
      </c>
      <c r="O186" s="85" t="s">
        <v>18</v>
      </c>
      <c r="P186" s="85" t="s">
        <v>10818</v>
      </c>
      <c r="Q186" s="85"/>
    </row>
    <row r="187" spans="1:17" hidden="1" x14ac:dyDescent="0.35">
      <c r="A187" s="72">
        <f t="shared" si="2"/>
        <v>141322</v>
      </c>
      <c r="B187" s="85" t="s">
        <v>16954</v>
      </c>
      <c r="C187" s="66">
        <v>16050869</v>
      </c>
      <c r="D187" s="85" t="s">
        <v>77</v>
      </c>
      <c r="E187" s="85" t="s">
        <v>8316</v>
      </c>
      <c r="F187" s="66">
        <v>141322</v>
      </c>
      <c r="G187" s="85" t="s">
        <v>78</v>
      </c>
      <c r="H187" s="85" t="s">
        <v>350</v>
      </c>
      <c r="I187" s="85" t="s">
        <v>79</v>
      </c>
      <c r="J187" s="85"/>
      <c r="K187" s="85" t="s">
        <v>16955</v>
      </c>
      <c r="L187" s="85" t="s">
        <v>80</v>
      </c>
      <c r="M187" s="85" t="s">
        <v>8318</v>
      </c>
      <c r="N187" s="85" t="s">
        <v>6073</v>
      </c>
      <c r="O187" s="85" t="s">
        <v>18</v>
      </c>
      <c r="P187" s="85" t="s">
        <v>8335</v>
      </c>
      <c r="Q187" s="85" t="s">
        <v>87</v>
      </c>
    </row>
    <row r="188" spans="1:17" hidden="1" x14ac:dyDescent="0.35">
      <c r="A188" s="72">
        <f t="shared" si="2"/>
        <v>140461</v>
      </c>
      <c r="B188" s="85" t="s">
        <v>20918</v>
      </c>
      <c r="C188" s="85">
        <v>17009885</v>
      </c>
      <c r="D188" s="85" t="s">
        <v>23281</v>
      </c>
      <c r="E188" s="85" t="s">
        <v>23227</v>
      </c>
      <c r="F188" s="85">
        <v>140461</v>
      </c>
      <c r="G188" s="85" t="s">
        <v>78</v>
      </c>
      <c r="H188" s="85"/>
      <c r="I188" s="85" t="s">
        <v>79</v>
      </c>
      <c r="J188" s="85"/>
      <c r="K188" s="85" t="s">
        <v>25809</v>
      </c>
      <c r="L188" s="85"/>
      <c r="M188" s="85" t="s">
        <v>20920</v>
      </c>
      <c r="N188" s="85"/>
      <c r="O188" s="85" t="s">
        <v>18</v>
      </c>
      <c r="P188" s="85">
        <v>75048</v>
      </c>
      <c r="Q188" s="85">
        <v>3913</v>
      </c>
    </row>
    <row r="189" spans="1:17" hidden="1" x14ac:dyDescent="0.35">
      <c r="A189" s="72">
        <f t="shared" si="2"/>
        <v>140461</v>
      </c>
      <c r="B189" s="85" t="s">
        <v>20918</v>
      </c>
      <c r="C189" s="66">
        <v>17009885</v>
      </c>
      <c r="D189" s="85" t="s">
        <v>83</v>
      </c>
      <c r="E189" s="85" t="s">
        <v>371</v>
      </c>
      <c r="F189" s="66">
        <v>140461</v>
      </c>
      <c r="G189" s="85" t="s">
        <v>78</v>
      </c>
      <c r="H189" s="85"/>
      <c r="I189" s="85" t="s">
        <v>79</v>
      </c>
      <c r="J189" s="85"/>
      <c r="K189" s="85" t="s">
        <v>20919</v>
      </c>
      <c r="L189" s="85"/>
      <c r="M189" s="85" t="s">
        <v>20920</v>
      </c>
      <c r="N189" s="85"/>
      <c r="O189" s="85" t="s">
        <v>18</v>
      </c>
      <c r="P189" s="85" t="s">
        <v>535</v>
      </c>
      <c r="Q189" s="85" t="s">
        <v>9730</v>
      </c>
    </row>
    <row r="190" spans="1:17" hidden="1" x14ac:dyDescent="0.35">
      <c r="A190" s="72">
        <f t="shared" si="2"/>
        <v>140841</v>
      </c>
      <c r="B190" s="85" t="s">
        <v>23398</v>
      </c>
      <c r="C190" s="85">
        <v>17026973</v>
      </c>
      <c r="D190" s="85" t="s">
        <v>77</v>
      </c>
      <c r="E190" s="85" t="s">
        <v>23268</v>
      </c>
      <c r="F190" s="85">
        <v>140841</v>
      </c>
      <c r="G190" s="85" t="s">
        <v>78</v>
      </c>
      <c r="H190" s="85"/>
      <c r="I190" s="85" t="s">
        <v>79</v>
      </c>
      <c r="J190" s="85"/>
      <c r="K190" s="85" t="s">
        <v>22850</v>
      </c>
      <c r="L190" s="85"/>
      <c r="M190" s="85" t="s">
        <v>22851</v>
      </c>
      <c r="N190" s="85" t="s">
        <v>571</v>
      </c>
      <c r="O190" s="85" t="s">
        <v>18</v>
      </c>
      <c r="P190" s="85">
        <v>76013</v>
      </c>
      <c r="Q190" s="85"/>
    </row>
    <row r="191" spans="1:17" hidden="1" x14ac:dyDescent="0.35">
      <c r="A191" s="72">
        <f t="shared" si="2"/>
        <v>141559</v>
      </c>
      <c r="B191" s="85" t="s">
        <v>27933</v>
      </c>
      <c r="C191" s="85">
        <v>141559</v>
      </c>
      <c r="D191" s="85" t="s">
        <v>78</v>
      </c>
      <c r="E191" s="85" t="s">
        <v>23161</v>
      </c>
      <c r="F191" s="85">
        <v>17019384</v>
      </c>
      <c r="G191" s="85" t="s">
        <v>1750</v>
      </c>
      <c r="H191" s="85">
        <v>13323233</v>
      </c>
      <c r="I191" s="85" t="s">
        <v>79</v>
      </c>
      <c r="J191" s="85" t="s">
        <v>200</v>
      </c>
      <c r="K191" s="85" t="s">
        <v>27934</v>
      </c>
      <c r="L191" s="85"/>
      <c r="M191" s="85" t="s">
        <v>27935</v>
      </c>
      <c r="N191" s="85" t="s">
        <v>10456</v>
      </c>
      <c r="O191" s="85" t="s">
        <v>18</v>
      </c>
      <c r="P191" s="85">
        <v>78330</v>
      </c>
      <c r="Q191" s="85"/>
    </row>
    <row r="192" spans="1:17" hidden="1" x14ac:dyDescent="0.35">
      <c r="A192" s="72">
        <f t="shared" si="2"/>
        <v>141487</v>
      </c>
      <c r="B192" s="85" t="s">
        <v>21135</v>
      </c>
      <c r="C192" s="66">
        <v>17011983</v>
      </c>
      <c r="D192" s="85" t="s">
        <v>77</v>
      </c>
      <c r="E192" s="85" t="s">
        <v>9269</v>
      </c>
      <c r="F192" s="66">
        <v>141487</v>
      </c>
      <c r="G192" s="85" t="s">
        <v>78</v>
      </c>
      <c r="H192" s="85"/>
      <c r="I192" s="85" t="s">
        <v>559</v>
      </c>
      <c r="J192" s="85"/>
      <c r="K192" s="85" t="s">
        <v>21136</v>
      </c>
      <c r="L192" s="85"/>
      <c r="M192" s="85" t="s">
        <v>9223</v>
      </c>
      <c r="N192" s="85"/>
      <c r="O192" s="85" t="s">
        <v>18</v>
      </c>
      <c r="P192" s="85" t="s">
        <v>9271</v>
      </c>
      <c r="Q192" s="85"/>
    </row>
    <row r="193" spans="1:17" hidden="1" x14ac:dyDescent="0.35">
      <c r="A193" s="72">
        <f t="shared" si="2"/>
        <v>141667</v>
      </c>
      <c r="B193" s="85" t="s">
        <v>17387</v>
      </c>
      <c r="C193" s="66">
        <v>16060375</v>
      </c>
      <c r="D193" s="85" t="s">
        <v>77</v>
      </c>
      <c r="E193" s="85" t="s">
        <v>10820</v>
      </c>
      <c r="F193" s="66">
        <v>141667</v>
      </c>
      <c r="G193" s="85" t="s">
        <v>78</v>
      </c>
      <c r="H193" s="85" t="s">
        <v>350</v>
      </c>
      <c r="I193" s="85" t="s">
        <v>79</v>
      </c>
      <c r="J193" s="85"/>
      <c r="K193" s="85" t="s">
        <v>17388</v>
      </c>
      <c r="L193" s="85" t="s">
        <v>80</v>
      </c>
      <c r="M193" s="85" t="s">
        <v>10950</v>
      </c>
      <c r="N193" s="85" t="s">
        <v>7398</v>
      </c>
      <c r="O193" s="85" t="s">
        <v>18</v>
      </c>
      <c r="P193" s="85" t="s">
        <v>10951</v>
      </c>
      <c r="Q193" s="85" t="s">
        <v>87</v>
      </c>
    </row>
    <row r="194" spans="1:17" hidden="1" x14ac:dyDescent="0.35">
      <c r="A194" s="72">
        <f t="shared" ref="A194:A257" si="3">IF(F194="", "", IF(D194="School District", C194, F194))</f>
        <v>140477</v>
      </c>
      <c r="B194" s="85" t="s">
        <v>1825</v>
      </c>
      <c r="C194" s="66">
        <v>86384</v>
      </c>
      <c r="D194" s="85" t="s">
        <v>77</v>
      </c>
      <c r="E194" s="85" t="s">
        <v>450</v>
      </c>
      <c r="F194" s="66">
        <v>140477</v>
      </c>
      <c r="G194" s="85" t="s">
        <v>78</v>
      </c>
      <c r="H194" s="85"/>
      <c r="I194" s="85" t="s">
        <v>79</v>
      </c>
      <c r="J194" s="85"/>
      <c r="K194" s="85" t="s">
        <v>1826</v>
      </c>
      <c r="L194" s="85"/>
      <c r="M194" s="85" t="s">
        <v>189</v>
      </c>
      <c r="N194" s="85" t="s">
        <v>189</v>
      </c>
      <c r="O194" s="85" t="s">
        <v>18</v>
      </c>
      <c r="P194" s="85" t="s">
        <v>1814</v>
      </c>
      <c r="Q194" s="85" t="s">
        <v>98</v>
      </c>
    </row>
    <row r="195" spans="1:17" hidden="1" x14ac:dyDescent="0.35">
      <c r="A195" s="72">
        <f t="shared" si="3"/>
        <v>141841</v>
      </c>
      <c r="B195" s="85" t="s">
        <v>12076</v>
      </c>
      <c r="C195" s="66">
        <v>92182</v>
      </c>
      <c r="D195" s="85" t="s">
        <v>77</v>
      </c>
      <c r="E195" s="85" t="s">
        <v>12077</v>
      </c>
      <c r="F195" s="66">
        <v>141841</v>
      </c>
      <c r="G195" s="85" t="s">
        <v>78</v>
      </c>
      <c r="H195" s="85"/>
      <c r="I195" s="85" t="s">
        <v>79</v>
      </c>
      <c r="J195" s="85"/>
      <c r="K195" s="85" t="s">
        <v>12078</v>
      </c>
      <c r="L195" s="85"/>
      <c r="M195" s="85" t="s">
        <v>12079</v>
      </c>
      <c r="N195" s="85" t="s">
        <v>12080</v>
      </c>
      <c r="O195" s="85" t="s">
        <v>18</v>
      </c>
      <c r="P195" s="85" t="s">
        <v>12081</v>
      </c>
      <c r="Q195" s="85"/>
    </row>
    <row r="196" spans="1:17" hidden="1" x14ac:dyDescent="0.35">
      <c r="A196" s="72">
        <f t="shared" si="3"/>
        <v>141339</v>
      </c>
      <c r="B196" s="85" t="s">
        <v>8425</v>
      </c>
      <c r="C196" s="66">
        <v>89804</v>
      </c>
      <c r="D196" s="85" t="s">
        <v>77</v>
      </c>
      <c r="E196" s="85" t="s">
        <v>8417</v>
      </c>
      <c r="F196" s="66">
        <v>141339</v>
      </c>
      <c r="G196" s="85" t="s">
        <v>78</v>
      </c>
      <c r="H196" s="85"/>
      <c r="I196" s="85" t="s">
        <v>79</v>
      </c>
      <c r="J196" s="85"/>
      <c r="K196" s="85" t="s">
        <v>8426</v>
      </c>
      <c r="L196" s="85"/>
      <c r="M196" s="85" t="s">
        <v>6827</v>
      </c>
      <c r="N196" s="85" t="s">
        <v>8314</v>
      </c>
      <c r="O196" s="85" t="s">
        <v>18</v>
      </c>
      <c r="P196" s="85" t="s">
        <v>8427</v>
      </c>
      <c r="Q196" s="85" t="s">
        <v>8428</v>
      </c>
    </row>
    <row r="197" spans="1:17" hidden="1" x14ac:dyDescent="0.35">
      <c r="A197" s="72">
        <f t="shared" si="3"/>
        <v>141389</v>
      </c>
      <c r="B197" s="85" t="s">
        <v>8859</v>
      </c>
      <c r="C197" s="66">
        <v>90027</v>
      </c>
      <c r="D197" s="85" t="s">
        <v>77</v>
      </c>
      <c r="E197" s="85" t="s">
        <v>8849</v>
      </c>
      <c r="F197" s="66">
        <v>141389</v>
      </c>
      <c r="G197" s="85" t="s">
        <v>78</v>
      </c>
      <c r="H197" s="85"/>
      <c r="I197" s="85" t="s">
        <v>79</v>
      </c>
      <c r="J197" s="85"/>
      <c r="K197" s="85" t="s">
        <v>8860</v>
      </c>
      <c r="L197" s="85"/>
      <c r="M197" s="85" t="s">
        <v>8851</v>
      </c>
      <c r="N197" s="85" t="s">
        <v>8618</v>
      </c>
      <c r="O197" s="85" t="s">
        <v>18</v>
      </c>
      <c r="P197" s="85" t="s">
        <v>8852</v>
      </c>
      <c r="Q197" s="85" t="s">
        <v>8861</v>
      </c>
    </row>
    <row r="198" spans="1:17" hidden="1" x14ac:dyDescent="0.35">
      <c r="A198" s="72">
        <f t="shared" si="3"/>
        <v>141688</v>
      </c>
      <c r="B198" s="85" t="s">
        <v>11333</v>
      </c>
      <c r="C198" s="66">
        <v>91601</v>
      </c>
      <c r="D198" s="85" t="s">
        <v>77</v>
      </c>
      <c r="E198" s="85" t="s">
        <v>11324</v>
      </c>
      <c r="F198" s="66">
        <v>141688</v>
      </c>
      <c r="G198" s="85" t="s">
        <v>78</v>
      </c>
      <c r="H198" s="85"/>
      <c r="I198" s="85" t="s">
        <v>79</v>
      </c>
      <c r="J198" s="85"/>
      <c r="K198" s="85" t="s">
        <v>11334</v>
      </c>
      <c r="L198" s="85"/>
      <c r="M198" s="85" t="s">
        <v>11326</v>
      </c>
      <c r="N198" s="85" t="s">
        <v>7398</v>
      </c>
      <c r="O198" s="85" t="s">
        <v>18</v>
      </c>
      <c r="P198" s="85" t="s">
        <v>11327</v>
      </c>
      <c r="Q198" s="85" t="s">
        <v>6988</v>
      </c>
    </row>
    <row r="199" spans="1:17" hidden="1" x14ac:dyDescent="0.35">
      <c r="A199" s="72">
        <f t="shared" si="3"/>
        <v>141837</v>
      </c>
      <c r="B199" s="85" t="s">
        <v>12053</v>
      </c>
      <c r="C199" s="66">
        <v>92174</v>
      </c>
      <c r="D199" s="85" t="s">
        <v>77</v>
      </c>
      <c r="E199" s="85" t="s">
        <v>12054</v>
      </c>
      <c r="F199" s="66">
        <v>141837</v>
      </c>
      <c r="G199" s="85" t="s">
        <v>78</v>
      </c>
      <c r="H199" s="85"/>
      <c r="I199" s="85" t="s">
        <v>79</v>
      </c>
      <c r="J199" s="85"/>
      <c r="K199" s="85" t="s">
        <v>12055</v>
      </c>
      <c r="L199" s="85"/>
      <c r="M199" s="85" t="s">
        <v>12056</v>
      </c>
      <c r="N199" s="85" t="s">
        <v>11986</v>
      </c>
      <c r="O199" s="85" t="s">
        <v>18</v>
      </c>
      <c r="P199" s="85" t="s">
        <v>12057</v>
      </c>
      <c r="Q199" s="85"/>
    </row>
    <row r="200" spans="1:17" hidden="1" x14ac:dyDescent="0.35">
      <c r="A200" s="72">
        <f t="shared" si="3"/>
        <v>141739</v>
      </c>
      <c r="B200" s="85" t="s">
        <v>23606</v>
      </c>
      <c r="C200" s="85">
        <v>209009</v>
      </c>
      <c r="D200" s="85" t="s">
        <v>77</v>
      </c>
      <c r="E200" s="85" t="s">
        <v>23266</v>
      </c>
      <c r="F200" s="85">
        <v>141739</v>
      </c>
      <c r="G200" s="85" t="s">
        <v>78</v>
      </c>
      <c r="H200" s="85">
        <v>7097322</v>
      </c>
      <c r="I200" s="85" t="s">
        <v>79</v>
      </c>
      <c r="J200" s="85"/>
      <c r="K200" s="85" t="s">
        <v>23607</v>
      </c>
      <c r="L200" s="85"/>
      <c r="M200" s="85" t="s">
        <v>125</v>
      </c>
      <c r="N200" s="85" t="s">
        <v>137</v>
      </c>
      <c r="O200" s="85" t="s">
        <v>18</v>
      </c>
      <c r="P200" s="85">
        <v>78748</v>
      </c>
      <c r="Q200" s="85"/>
    </row>
    <row r="201" spans="1:17" hidden="1" x14ac:dyDescent="0.35">
      <c r="A201" s="72">
        <f t="shared" si="3"/>
        <v>140499</v>
      </c>
      <c r="B201" s="85" t="s">
        <v>20332</v>
      </c>
      <c r="C201" s="66">
        <v>17003425</v>
      </c>
      <c r="D201" s="85" t="s">
        <v>77</v>
      </c>
      <c r="E201" s="85" t="s">
        <v>1194</v>
      </c>
      <c r="F201" s="66">
        <v>140499</v>
      </c>
      <c r="G201" s="85" t="s">
        <v>78</v>
      </c>
      <c r="H201" s="85" t="s">
        <v>350</v>
      </c>
      <c r="I201" s="85" t="s">
        <v>79</v>
      </c>
      <c r="J201" s="85"/>
      <c r="K201" s="85" t="s">
        <v>20333</v>
      </c>
      <c r="L201" s="85" t="s">
        <v>80</v>
      </c>
      <c r="M201" s="85" t="s">
        <v>20334</v>
      </c>
      <c r="N201" s="85" t="s">
        <v>80</v>
      </c>
      <c r="O201" s="85" t="s">
        <v>18</v>
      </c>
      <c r="P201" s="85" t="s">
        <v>1198</v>
      </c>
      <c r="Q201" s="85" t="s">
        <v>87</v>
      </c>
    </row>
    <row r="202" spans="1:17" hidden="1" x14ac:dyDescent="0.35">
      <c r="A202" s="72">
        <f t="shared" si="3"/>
        <v>142061</v>
      </c>
      <c r="B202" s="85" t="s">
        <v>8340</v>
      </c>
      <c r="C202" s="66">
        <v>92807</v>
      </c>
      <c r="D202" s="85" t="s">
        <v>77</v>
      </c>
      <c r="E202" s="85" t="s">
        <v>13130</v>
      </c>
      <c r="F202" s="66">
        <v>142061</v>
      </c>
      <c r="G202" s="85" t="s">
        <v>78</v>
      </c>
      <c r="H202" s="85" t="s">
        <v>13131</v>
      </c>
      <c r="I202" s="85" t="s">
        <v>79</v>
      </c>
      <c r="J202" s="85"/>
      <c r="K202" s="85" t="s">
        <v>13136</v>
      </c>
      <c r="L202" s="85"/>
      <c r="M202" s="85" t="s">
        <v>13133</v>
      </c>
      <c r="N202" s="85" t="s">
        <v>13134</v>
      </c>
      <c r="O202" s="85" t="s">
        <v>18</v>
      </c>
      <c r="P202" s="85" t="s">
        <v>13135</v>
      </c>
      <c r="Q202" s="85"/>
    </row>
    <row r="203" spans="1:17" hidden="1" x14ac:dyDescent="0.35">
      <c r="A203" s="72">
        <f t="shared" si="3"/>
        <v>141322</v>
      </c>
      <c r="B203" s="85" t="s">
        <v>8340</v>
      </c>
      <c r="C203" s="66">
        <v>89705</v>
      </c>
      <c r="D203" s="85" t="s">
        <v>77</v>
      </c>
      <c r="E203" s="85" t="s">
        <v>8316</v>
      </c>
      <c r="F203" s="66">
        <v>141322</v>
      </c>
      <c r="G203" s="85" t="s">
        <v>78</v>
      </c>
      <c r="H203" s="85" t="s">
        <v>350</v>
      </c>
      <c r="I203" s="85" t="s">
        <v>79</v>
      </c>
      <c r="J203" s="85"/>
      <c r="K203" s="85" t="s">
        <v>8341</v>
      </c>
      <c r="L203" s="85" t="s">
        <v>80</v>
      </c>
      <c r="M203" s="85" t="s">
        <v>8318</v>
      </c>
      <c r="N203" s="85" t="s">
        <v>6073</v>
      </c>
      <c r="O203" s="85" t="s">
        <v>18</v>
      </c>
      <c r="P203" s="85" t="s">
        <v>8335</v>
      </c>
      <c r="Q203" s="85" t="s">
        <v>87</v>
      </c>
    </row>
    <row r="204" spans="1:17" hidden="1" x14ac:dyDescent="0.35">
      <c r="A204" s="72">
        <f t="shared" si="3"/>
        <v>141543</v>
      </c>
      <c r="B204" s="85" t="s">
        <v>25129</v>
      </c>
      <c r="C204" s="85">
        <v>141543</v>
      </c>
      <c r="D204" s="85" t="s">
        <v>78</v>
      </c>
      <c r="E204" s="85" t="s">
        <v>23237</v>
      </c>
      <c r="F204" s="85">
        <v>17015391</v>
      </c>
      <c r="G204" s="85" t="s">
        <v>1750</v>
      </c>
      <c r="H204" s="85">
        <v>1666874</v>
      </c>
      <c r="I204" s="85" t="s">
        <v>79</v>
      </c>
      <c r="J204" s="85" t="s">
        <v>200</v>
      </c>
      <c r="K204" s="85" t="s">
        <v>25130</v>
      </c>
      <c r="L204" s="85"/>
      <c r="M204" s="85" t="s">
        <v>9155</v>
      </c>
      <c r="N204" s="85" t="s">
        <v>9526</v>
      </c>
      <c r="O204" s="85" t="s">
        <v>18</v>
      </c>
      <c r="P204" s="85">
        <v>78209</v>
      </c>
      <c r="Q204" s="85">
        <v>3739</v>
      </c>
    </row>
    <row r="205" spans="1:17" hidden="1" x14ac:dyDescent="0.35">
      <c r="A205" s="72">
        <f t="shared" si="3"/>
        <v>142043</v>
      </c>
      <c r="B205" s="85" t="s">
        <v>13067</v>
      </c>
      <c r="C205" s="66">
        <v>92743</v>
      </c>
      <c r="D205" s="85" t="s">
        <v>77</v>
      </c>
      <c r="E205" s="85" t="s">
        <v>13037</v>
      </c>
      <c r="F205" s="66">
        <v>142043</v>
      </c>
      <c r="G205" s="85" t="s">
        <v>78</v>
      </c>
      <c r="H205" s="85"/>
      <c r="I205" s="85" t="s">
        <v>79</v>
      </c>
      <c r="J205" s="85"/>
      <c r="K205" s="85" t="s">
        <v>13068</v>
      </c>
      <c r="L205" s="85"/>
      <c r="M205" s="85" t="s">
        <v>13039</v>
      </c>
      <c r="N205" s="85" t="s">
        <v>13039</v>
      </c>
      <c r="O205" s="85" t="s">
        <v>18</v>
      </c>
      <c r="P205" s="85" t="s">
        <v>13069</v>
      </c>
      <c r="Q205" s="85" t="s">
        <v>6438</v>
      </c>
    </row>
    <row r="206" spans="1:17" hidden="1" x14ac:dyDescent="0.35">
      <c r="A206" s="72">
        <f t="shared" si="3"/>
        <v>141667</v>
      </c>
      <c r="B206" s="85" t="s">
        <v>10819</v>
      </c>
      <c r="C206" s="66">
        <v>91303</v>
      </c>
      <c r="D206" s="85" t="s">
        <v>77</v>
      </c>
      <c r="E206" s="85" t="s">
        <v>10820</v>
      </c>
      <c r="F206" s="66">
        <v>141667</v>
      </c>
      <c r="G206" s="85" t="s">
        <v>78</v>
      </c>
      <c r="H206" s="85"/>
      <c r="I206" s="85" t="s">
        <v>79</v>
      </c>
      <c r="J206" s="85"/>
      <c r="K206" s="85" t="s">
        <v>10821</v>
      </c>
      <c r="L206" s="85"/>
      <c r="M206" s="85" t="s">
        <v>10817</v>
      </c>
      <c r="N206" s="85" t="s">
        <v>7398</v>
      </c>
      <c r="O206" s="85" t="s">
        <v>18</v>
      </c>
      <c r="P206" s="85" t="s">
        <v>10818</v>
      </c>
      <c r="Q206" s="85" t="s">
        <v>3253</v>
      </c>
    </row>
    <row r="207" spans="1:17" hidden="1" x14ac:dyDescent="0.35">
      <c r="A207" s="72">
        <f t="shared" si="3"/>
        <v>141544</v>
      </c>
      <c r="B207" s="85" t="s">
        <v>19457</v>
      </c>
      <c r="C207" s="66">
        <v>16044079</v>
      </c>
      <c r="D207" s="85" t="s">
        <v>83</v>
      </c>
      <c r="E207" s="85" t="s">
        <v>9751</v>
      </c>
      <c r="F207" s="66">
        <v>141544</v>
      </c>
      <c r="G207" s="85" t="s">
        <v>78</v>
      </c>
      <c r="H207" s="85" t="s">
        <v>9752</v>
      </c>
      <c r="I207" s="85" t="s">
        <v>79</v>
      </c>
      <c r="J207" s="85"/>
      <c r="K207" s="85" t="s">
        <v>19458</v>
      </c>
      <c r="L207" s="85"/>
      <c r="M207" s="85" t="s">
        <v>7383</v>
      </c>
      <c r="N207" s="85" t="s">
        <v>7384</v>
      </c>
      <c r="O207" s="85" t="s">
        <v>18</v>
      </c>
      <c r="P207" s="85" t="s">
        <v>9914</v>
      </c>
      <c r="Q207" s="85"/>
    </row>
    <row r="208" spans="1:17" hidden="1" x14ac:dyDescent="0.35">
      <c r="A208" s="72">
        <f t="shared" si="3"/>
        <v>141548</v>
      </c>
      <c r="B208" s="85" t="s">
        <v>10308</v>
      </c>
      <c r="C208" s="66">
        <v>90932</v>
      </c>
      <c r="D208" s="85" t="s">
        <v>77</v>
      </c>
      <c r="E208" s="85" t="s">
        <v>9884</v>
      </c>
      <c r="F208" s="66">
        <v>141548</v>
      </c>
      <c r="G208" s="85" t="s">
        <v>78</v>
      </c>
      <c r="H208" s="85" t="s">
        <v>10309</v>
      </c>
      <c r="I208" s="85" t="s">
        <v>79</v>
      </c>
      <c r="J208" s="85"/>
      <c r="K208" s="85" t="s">
        <v>10310</v>
      </c>
      <c r="L208" s="85"/>
      <c r="M208" s="85" t="s">
        <v>7383</v>
      </c>
      <c r="N208" s="85" t="s">
        <v>7384</v>
      </c>
      <c r="O208" s="85" t="s">
        <v>18</v>
      </c>
      <c r="P208" s="85" t="s">
        <v>10297</v>
      </c>
      <c r="Q208" s="85" t="s">
        <v>1785</v>
      </c>
    </row>
    <row r="209" spans="1:17" hidden="1" x14ac:dyDescent="0.35">
      <c r="A209" s="72">
        <f t="shared" si="3"/>
        <v>141680</v>
      </c>
      <c r="B209" s="85" t="s">
        <v>14090</v>
      </c>
      <c r="C209" s="66">
        <v>196724</v>
      </c>
      <c r="D209" s="85" t="s">
        <v>77</v>
      </c>
      <c r="E209" s="85" t="s">
        <v>11226</v>
      </c>
      <c r="F209" s="66">
        <v>141680</v>
      </c>
      <c r="G209" s="85" t="s">
        <v>78</v>
      </c>
      <c r="H209" s="85" t="s">
        <v>14091</v>
      </c>
      <c r="I209" s="85" t="s">
        <v>79</v>
      </c>
      <c r="J209" s="85"/>
      <c r="K209" s="85" t="s">
        <v>14092</v>
      </c>
      <c r="L209" s="85"/>
      <c r="M209" s="85" t="s">
        <v>11231</v>
      </c>
      <c r="N209" s="85" t="s">
        <v>11194</v>
      </c>
      <c r="O209" s="85" t="s">
        <v>18</v>
      </c>
      <c r="P209" s="85" t="s">
        <v>11230</v>
      </c>
      <c r="Q209" s="85"/>
    </row>
    <row r="210" spans="1:17" hidden="1" x14ac:dyDescent="0.35">
      <c r="A210" s="72">
        <f t="shared" si="3"/>
        <v>141677</v>
      </c>
      <c r="B210" s="85" t="s">
        <v>11200</v>
      </c>
      <c r="C210" s="66">
        <v>91550</v>
      </c>
      <c r="D210" s="85" t="s">
        <v>77</v>
      </c>
      <c r="E210" s="85" t="s">
        <v>10859</v>
      </c>
      <c r="F210" s="66">
        <v>141677</v>
      </c>
      <c r="G210" s="85" t="s">
        <v>78</v>
      </c>
      <c r="H210" s="85" t="s">
        <v>11201</v>
      </c>
      <c r="I210" s="85" t="s">
        <v>79</v>
      </c>
      <c r="J210" s="85"/>
      <c r="K210" s="85" t="s">
        <v>11202</v>
      </c>
      <c r="L210" s="85"/>
      <c r="M210" s="85" t="s">
        <v>11196</v>
      </c>
      <c r="N210" s="85" t="s">
        <v>10863</v>
      </c>
      <c r="O210" s="85" t="s">
        <v>18</v>
      </c>
      <c r="P210" s="85" t="s">
        <v>11195</v>
      </c>
      <c r="Q210" s="85"/>
    </row>
    <row r="211" spans="1:17" hidden="1" x14ac:dyDescent="0.35">
      <c r="A211" s="72">
        <f t="shared" si="3"/>
        <v>141571</v>
      </c>
      <c r="B211" s="85" t="s">
        <v>20632</v>
      </c>
      <c r="C211" s="85">
        <v>17007103</v>
      </c>
      <c r="D211" s="85" t="s">
        <v>23281</v>
      </c>
      <c r="E211" s="85" t="s">
        <v>23257</v>
      </c>
      <c r="F211" s="85">
        <v>141571</v>
      </c>
      <c r="G211" s="85" t="s">
        <v>78</v>
      </c>
      <c r="H211" s="85"/>
      <c r="I211" s="85" t="s">
        <v>79</v>
      </c>
      <c r="J211" s="85"/>
      <c r="K211" s="85" t="s">
        <v>20633</v>
      </c>
      <c r="L211" s="85"/>
      <c r="M211" s="85" t="s">
        <v>20634</v>
      </c>
      <c r="N211" s="85"/>
      <c r="O211" s="85" t="s">
        <v>18</v>
      </c>
      <c r="P211" s="85">
        <v>78355</v>
      </c>
      <c r="Q211" s="85"/>
    </row>
    <row r="212" spans="1:17" hidden="1" x14ac:dyDescent="0.35">
      <c r="A212" s="72">
        <f t="shared" si="3"/>
        <v>140995</v>
      </c>
      <c r="B212" s="85" t="s">
        <v>24255</v>
      </c>
      <c r="C212" s="85">
        <v>17025826</v>
      </c>
      <c r="D212" s="85" t="s">
        <v>23281</v>
      </c>
      <c r="E212" s="85" t="s">
        <v>23259</v>
      </c>
      <c r="F212" s="85">
        <v>140995</v>
      </c>
      <c r="G212" s="85" t="s">
        <v>78</v>
      </c>
      <c r="H212" s="85"/>
      <c r="I212" s="85" t="s">
        <v>79</v>
      </c>
      <c r="J212" s="85"/>
      <c r="K212" s="85" t="s">
        <v>24256</v>
      </c>
      <c r="L212" s="85"/>
      <c r="M212" s="85" t="s">
        <v>24242</v>
      </c>
      <c r="N212" s="85" t="s">
        <v>3829</v>
      </c>
      <c r="O212" s="85" t="s">
        <v>18</v>
      </c>
      <c r="P212" s="85">
        <v>76426</v>
      </c>
      <c r="Q212" s="85"/>
    </row>
    <row r="213" spans="1:17" hidden="1" x14ac:dyDescent="0.35">
      <c r="A213" s="72">
        <f t="shared" si="3"/>
        <v>141223</v>
      </c>
      <c r="B213" s="85" t="s">
        <v>6594</v>
      </c>
      <c r="C213" s="66">
        <v>88655</v>
      </c>
      <c r="D213" s="85" t="s">
        <v>77</v>
      </c>
      <c r="E213" s="85" t="s">
        <v>6077</v>
      </c>
      <c r="F213" s="66">
        <v>141223</v>
      </c>
      <c r="G213" s="85" t="s">
        <v>78</v>
      </c>
      <c r="H213" s="85" t="s">
        <v>6595</v>
      </c>
      <c r="I213" s="85" t="s">
        <v>79</v>
      </c>
      <c r="J213" s="85"/>
      <c r="K213" s="85" t="s">
        <v>6596</v>
      </c>
      <c r="L213" s="85"/>
      <c r="M213" s="85" t="s">
        <v>3090</v>
      </c>
      <c r="N213" s="85" t="s">
        <v>6071</v>
      </c>
      <c r="O213" s="85" t="s">
        <v>18</v>
      </c>
      <c r="P213" s="85" t="s">
        <v>6590</v>
      </c>
      <c r="Q213" s="85" t="s">
        <v>6597</v>
      </c>
    </row>
    <row r="214" spans="1:17" hidden="1" x14ac:dyDescent="0.35">
      <c r="A214" s="72">
        <f t="shared" si="3"/>
        <v>141986</v>
      </c>
      <c r="B214" s="85" t="s">
        <v>17836</v>
      </c>
      <c r="C214" s="66">
        <v>16071834</v>
      </c>
      <c r="D214" s="85" t="s">
        <v>77</v>
      </c>
      <c r="E214" s="85" t="s">
        <v>12702</v>
      </c>
      <c r="F214" s="66">
        <v>141986</v>
      </c>
      <c r="G214" s="85" t="s">
        <v>78</v>
      </c>
      <c r="H214" s="85" t="s">
        <v>17837</v>
      </c>
      <c r="I214" s="85" t="s">
        <v>79</v>
      </c>
      <c r="J214" s="85"/>
      <c r="K214" s="85" t="s">
        <v>17838</v>
      </c>
      <c r="L214" s="85"/>
      <c r="M214" s="85" t="s">
        <v>12447</v>
      </c>
      <c r="N214" s="85" t="s">
        <v>12609</v>
      </c>
      <c r="O214" s="85" t="s">
        <v>18</v>
      </c>
      <c r="P214" s="85" t="s">
        <v>12714</v>
      </c>
      <c r="Q214" s="85"/>
    </row>
    <row r="215" spans="1:17" hidden="1" x14ac:dyDescent="0.35">
      <c r="A215" s="72">
        <f t="shared" si="3"/>
        <v>140473</v>
      </c>
      <c r="B215" s="85" t="s">
        <v>27802</v>
      </c>
      <c r="C215" s="85">
        <v>85740</v>
      </c>
      <c r="D215" s="85" t="s">
        <v>77</v>
      </c>
      <c r="E215" s="85" t="s">
        <v>23171</v>
      </c>
      <c r="F215" s="85">
        <v>140473</v>
      </c>
      <c r="G215" s="85" t="s">
        <v>78</v>
      </c>
      <c r="H215" s="85"/>
      <c r="I215" s="85" t="s">
        <v>79</v>
      </c>
      <c r="J215" s="85"/>
      <c r="K215" s="85" t="s">
        <v>27803</v>
      </c>
      <c r="L215" s="85"/>
      <c r="M215" s="85" t="s">
        <v>19118</v>
      </c>
      <c r="N215" s="85" t="s">
        <v>176</v>
      </c>
      <c r="O215" s="85" t="s">
        <v>18</v>
      </c>
      <c r="P215" s="85">
        <v>75080</v>
      </c>
      <c r="Q215" s="85">
        <v>1545</v>
      </c>
    </row>
    <row r="216" spans="1:17" hidden="1" x14ac:dyDescent="0.35">
      <c r="A216" s="72">
        <f t="shared" si="3"/>
        <v>140473</v>
      </c>
      <c r="B216" s="85" t="s">
        <v>961</v>
      </c>
      <c r="C216" s="66">
        <v>85740</v>
      </c>
      <c r="D216" s="85" t="s">
        <v>77</v>
      </c>
      <c r="E216" s="85" t="s">
        <v>252</v>
      </c>
      <c r="F216" s="66">
        <v>140473</v>
      </c>
      <c r="G216" s="85" t="s">
        <v>78</v>
      </c>
      <c r="H216" s="85"/>
      <c r="I216" s="85" t="s">
        <v>79</v>
      </c>
      <c r="J216" s="85"/>
      <c r="K216" s="85" t="s">
        <v>962</v>
      </c>
      <c r="L216" s="85"/>
      <c r="M216" s="85" t="s">
        <v>963</v>
      </c>
      <c r="N216" s="85" t="s">
        <v>185</v>
      </c>
      <c r="O216" s="85" t="s">
        <v>18</v>
      </c>
      <c r="P216" s="85" t="s">
        <v>964</v>
      </c>
      <c r="Q216" s="85" t="s">
        <v>965</v>
      </c>
    </row>
    <row r="217" spans="1:17" hidden="1" x14ac:dyDescent="0.35">
      <c r="A217" s="72">
        <f t="shared" si="3"/>
        <v>140837</v>
      </c>
      <c r="B217" s="85" t="s">
        <v>24998</v>
      </c>
      <c r="C217" s="85">
        <v>140837</v>
      </c>
      <c r="D217" s="85" t="s">
        <v>78</v>
      </c>
      <c r="E217" s="85" t="s">
        <v>23238</v>
      </c>
      <c r="F217" s="85">
        <v>17002993</v>
      </c>
      <c r="G217" s="85" t="s">
        <v>1750</v>
      </c>
      <c r="H217" s="85">
        <v>11945482</v>
      </c>
      <c r="I217" s="85" t="s">
        <v>79</v>
      </c>
      <c r="J217" s="85" t="s">
        <v>200</v>
      </c>
      <c r="K217" s="85" t="s">
        <v>24999</v>
      </c>
      <c r="L217" s="85"/>
      <c r="M217" s="85" t="s">
        <v>25000</v>
      </c>
      <c r="N217" s="85" t="s">
        <v>3797</v>
      </c>
      <c r="O217" s="85" t="s">
        <v>18</v>
      </c>
      <c r="P217" s="85">
        <v>76008</v>
      </c>
      <c r="Q217" s="85">
        <v>4407</v>
      </c>
    </row>
    <row r="218" spans="1:17" hidden="1" x14ac:dyDescent="0.35">
      <c r="A218" s="72">
        <f t="shared" si="3"/>
        <v>141487</v>
      </c>
      <c r="B218" s="85" t="s">
        <v>9295</v>
      </c>
      <c r="C218" s="66">
        <v>90370</v>
      </c>
      <c r="D218" s="85" t="s">
        <v>77</v>
      </c>
      <c r="E218" s="85" t="s">
        <v>9269</v>
      </c>
      <c r="F218" s="66">
        <v>141487</v>
      </c>
      <c r="G218" s="85" t="s">
        <v>78</v>
      </c>
      <c r="H218" s="85"/>
      <c r="I218" s="85" t="s">
        <v>79</v>
      </c>
      <c r="J218" s="85"/>
      <c r="K218" s="85" t="s">
        <v>9296</v>
      </c>
      <c r="L218" s="85"/>
      <c r="M218" s="85" t="s">
        <v>9216</v>
      </c>
      <c r="N218" s="85" t="s">
        <v>9217</v>
      </c>
      <c r="O218" s="85" t="s">
        <v>18</v>
      </c>
      <c r="P218" s="85" t="s">
        <v>9271</v>
      </c>
      <c r="Q218" s="85" t="s">
        <v>9297</v>
      </c>
    </row>
    <row r="219" spans="1:17" hidden="1" x14ac:dyDescent="0.35">
      <c r="A219" s="72">
        <f t="shared" si="3"/>
        <v>141354</v>
      </c>
      <c r="B219" s="85" t="s">
        <v>16573</v>
      </c>
      <c r="C219" s="66">
        <v>16043013</v>
      </c>
      <c r="D219" s="85" t="s">
        <v>77</v>
      </c>
      <c r="E219" s="85" t="s">
        <v>8566</v>
      </c>
      <c r="F219" s="66">
        <v>141354</v>
      </c>
      <c r="G219" s="85" t="s">
        <v>78</v>
      </c>
      <c r="H219" s="85"/>
      <c r="I219" s="85" t="s">
        <v>79</v>
      </c>
      <c r="J219" s="85"/>
      <c r="K219" s="85" t="s">
        <v>16574</v>
      </c>
      <c r="L219" s="85"/>
      <c r="M219" s="85" t="s">
        <v>8531</v>
      </c>
      <c r="N219" s="85" t="s">
        <v>7998</v>
      </c>
      <c r="O219" s="85" t="s">
        <v>18</v>
      </c>
      <c r="P219" s="85" t="s">
        <v>8532</v>
      </c>
      <c r="Q219" s="85"/>
    </row>
    <row r="220" spans="1:17" hidden="1" x14ac:dyDescent="0.35">
      <c r="A220" s="72">
        <f t="shared" si="3"/>
        <v>142105</v>
      </c>
      <c r="B220" s="85" t="s">
        <v>15268</v>
      </c>
      <c r="C220" s="66">
        <v>230670</v>
      </c>
      <c r="D220" s="85" t="s">
        <v>77</v>
      </c>
      <c r="E220" s="85" t="s">
        <v>13306</v>
      </c>
      <c r="F220" s="66">
        <v>142105</v>
      </c>
      <c r="G220" s="85" t="s">
        <v>78</v>
      </c>
      <c r="H220" s="85"/>
      <c r="I220" s="85" t="s">
        <v>79</v>
      </c>
      <c r="J220" s="85"/>
      <c r="K220" s="85" t="s">
        <v>15269</v>
      </c>
      <c r="L220" s="85"/>
      <c r="M220" s="85" t="s">
        <v>13302</v>
      </c>
      <c r="N220" s="85" t="s">
        <v>13252</v>
      </c>
      <c r="O220" s="85" t="s">
        <v>18</v>
      </c>
      <c r="P220" s="85" t="s">
        <v>13303</v>
      </c>
      <c r="Q220" s="85"/>
    </row>
    <row r="221" spans="1:17" hidden="1" x14ac:dyDescent="0.35">
      <c r="A221" s="72">
        <f t="shared" si="3"/>
        <v>140887</v>
      </c>
      <c r="B221" s="85" t="s">
        <v>25414</v>
      </c>
      <c r="C221" s="85">
        <v>87477</v>
      </c>
      <c r="D221" s="85" t="s">
        <v>77</v>
      </c>
      <c r="E221" s="85" t="s">
        <v>23231</v>
      </c>
      <c r="F221" s="85">
        <v>140887</v>
      </c>
      <c r="G221" s="85" t="s">
        <v>78</v>
      </c>
      <c r="H221" s="85">
        <v>12022315</v>
      </c>
      <c r="I221" s="85" t="s">
        <v>79</v>
      </c>
      <c r="J221" s="85"/>
      <c r="K221" s="85" t="s">
        <v>25415</v>
      </c>
      <c r="L221" s="85"/>
      <c r="M221" s="85" t="s">
        <v>20648</v>
      </c>
      <c r="N221" s="85" t="s">
        <v>571</v>
      </c>
      <c r="O221" s="85" t="s">
        <v>18</v>
      </c>
      <c r="P221" s="85">
        <v>76109</v>
      </c>
      <c r="Q221" s="85">
        <v>1323</v>
      </c>
    </row>
    <row r="222" spans="1:17" hidden="1" x14ac:dyDescent="0.35">
      <c r="A222" s="72">
        <f t="shared" si="3"/>
        <v>140887</v>
      </c>
      <c r="B222" s="85" t="s">
        <v>4095</v>
      </c>
      <c r="C222" s="66">
        <v>87477</v>
      </c>
      <c r="D222" s="85" t="s">
        <v>77</v>
      </c>
      <c r="E222" s="85" t="s">
        <v>3907</v>
      </c>
      <c r="F222" s="66">
        <v>140887</v>
      </c>
      <c r="G222" s="85" t="s">
        <v>78</v>
      </c>
      <c r="H222" s="85" t="s">
        <v>4096</v>
      </c>
      <c r="I222" s="85" t="s">
        <v>79</v>
      </c>
      <c r="J222" s="85"/>
      <c r="K222" s="85" t="s">
        <v>4097</v>
      </c>
      <c r="L222" s="85"/>
      <c r="M222" s="85" t="s">
        <v>3904</v>
      </c>
      <c r="N222" s="85" t="s">
        <v>573</v>
      </c>
      <c r="O222" s="85" t="s">
        <v>18</v>
      </c>
      <c r="P222" s="85" t="s">
        <v>4098</v>
      </c>
      <c r="Q222" s="85" t="s">
        <v>1706</v>
      </c>
    </row>
    <row r="223" spans="1:17" hidden="1" x14ac:dyDescent="0.35">
      <c r="A223" s="72">
        <f t="shared" si="3"/>
        <v>140887</v>
      </c>
      <c r="B223" s="85" t="s">
        <v>25598</v>
      </c>
      <c r="C223" s="85">
        <v>216179</v>
      </c>
      <c r="D223" s="85" t="s">
        <v>77</v>
      </c>
      <c r="E223" s="85" t="s">
        <v>23231</v>
      </c>
      <c r="F223" s="85">
        <v>140887</v>
      </c>
      <c r="G223" s="85" t="s">
        <v>78</v>
      </c>
      <c r="H223" s="85">
        <v>12027249</v>
      </c>
      <c r="I223" s="85" t="s">
        <v>79</v>
      </c>
      <c r="J223" s="85"/>
      <c r="K223" s="85" t="s">
        <v>25599</v>
      </c>
      <c r="L223" s="85"/>
      <c r="M223" s="85" t="s">
        <v>20648</v>
      </c>
      <c r="N223" s="85" t="s">
        <v>571</v>
      </c>
      <c r="O223" s="85" t="s">
        <v>18</v>
      </c>
      <c r="P223" s="85">
        <v>76110</v>
      </c>
      <c r="Q223" s="85"/>
    </row>
    <row r="224" spans="1:17" hidden="1" x14ac:dyDescent="0.35">
      <c r="A224" s="72">
        <f t="shared" si="3"/>
        <v>140887</v>
      </c>
      <c r="B224" s="85" t="s">
        <v>14655</v>
      </c>
      <c r="C224" s="66">
        <v>216179</v>
      </c>
      <c r="D224" s="85" t="s">
        <v>77</v>
      </c>
      <c r="E224" s="85" t="s">
        <v>3907</v>
      </c>
      <c r="F224" s="66">
        <v>140887</v>
      </c>
      <c r="G224" s="85" t="s">
        <v>78</v>
      </c>
      <c r="H224" s="85" t="s">
        <v>14248</v>
      </c>
      <c r="I224" s="85" t="s">
        <v>79</v>
      </c>
      <c r="J224" s="85"/>
      <c r="K224" s="85" t="s">
        <v>14656</v>
      </c>
      <c r="L224" s="85"/>
      <c r="M224" s="85" t="s">
        <v>3904</v>
      </c>
      <c r="N224" s="85" t="s">
        <v>571</v>
      </c>
      <c r="O224" s="85" t="s">
        <v>18</v>
      </c>
      <c r="P224" s="85" t="s">
        <v>4116</v>
      </c>
      <c r="Q224" s="85"/>
    </row>
    <row r="225" spans="1:17" hidden="1" x14ac:dyDescent="0.35">
      <c r="A225" s="72">
        <f t="shared" si="3"/>
        <v>141065</v>
      </c>
      <c r="B225" s="85" t="s">
        <v>21252</v>
      </c>
      <c r="C225" s="66">
        <v>17012982</v>
      </c>
      <c r="D225" s="85" t="s">
        <v>77</v>
      </c>
      <c r="E225" s="85" t="s">
        <v>5158</v>
      </c>
      <c r="F225" s="66">
        <v>141065</v>
      </c>
      <c r="G225" s="85" t="s">
        <v>78</v>
      </c>
      <c r="H225" s="85"/>
      <c r="I225" s="85" t="s">
        <v>79</v>
      </c>
      <c r="J225" s="85"/>
      <c r="K225" s="85" t="s">
        <v>21253</v>
      </c>
      <c r="L225" s="85"/>
      <c r="M225" s="85" t="s">
        <v>5156</v>
      </c>
      <c r="N225" s="85" t="s">
        <v>5044</v>
      </c>
      <c r="O225" s="85" t="s">
        <v>18</v>
      </c>
      <c r="P225" s="85" t="s">
        <v>5171</v>
      </c>
      <c r="Q225" s="85"/>
    </row>
    <row r="226" spans="1:17" hidden="1" x14ac:dyDescent="0.35">
      <c r="A226" s="72">
        <f t="shared" si="3"/>
        <v>141560</v>
      </c>
      <c r="B226" s="85" t="s">
        <v>27993</v>
      </c>
      <c r="C226" s="85">
        <v>141560</v>
      </c>
      <c r="D226" s="85" t="s">
        <v>78</v>
      </c>
      <c r="E226" s="85" t="s">
        <v>23161</v>
      </c>
      <c r="F226" s="85">
        <v>17019384</v>
      </c>
      <c r="G226" s="85" t="s">
        <v>1750</v>
      </c>
      <c r="H226" s="85">
        <v>1672781</v>
      </c>
      <c r="I226" s="85" t="s">
        <v>79</v>
      </c>
      <c r="J226" s="85" t="s">
        <v>200</v>
      </c>
      <c r="K226" s="85" t="s">
        <v>27994</v>
      </c>
      <c r="L226" s="85"/>
      <c r="M226" s="85" t="s">
        <v>27995</v>
      </c>
      <c r="N226" s="85" t="s">
        <v>10451</v>
      </c>
      <c r="O226" s="85" t="s">
        <v>18</v>
      </c>
      <c r="P226" s="85">
        <v>78332</v>
      </c>
      <c r="Q226" s="85">
        <v>4140</v>
      </c>
    </row>
    <row r="227" spans="1:17" hidden="1" x14ac:dyDescent="0.35">
      <c r="A227" s="72">
        <f t="shared" si="3"/>
        <v>140867</v>
      </c>
      <c r="B227" s="85" t="s">
        <v>27182</v>
      </c>
      <c r="C227" s="85">
        <v>87343</v>
      </c>
      <c r="D227" s="85" t="s">
        <v>77</v>
      </c>
      <c r="E227" s="85" t="s">
        <v>23184</v>
      </c>
      <c r="F227" s="85">
        <v>140867</v>
      </c>
      <c r="G227" s="85" t="s">
        <v>78</v>
      </c>
      <c r="H227" s="85"/>
      <c r="I227" s="85" t="s">
        <v>79</v>
      </c>
      <c r="J227" s="85"/>
      <c r="K227" s="85" t="s">
        <v>27183</v>
      </c>
      <c r="L227" s="85"/>
      <c r="M227" s="85" t="s">
        <v>21981</v>
      </c>
      <c r="N227" s="85" t="s">
        <v>571</v>
      </c>
      <c r="O227" s="85" t="s">
        <v>18</v>
      </c>
      <c r="P227" s="85">
        <v>76063</v>
      </c>
      <c r="Q227" s="85">
        <v>1526</v>
      </c>
    </row>
    <row r="228" spans="1:17" hidden="1" x14ac:dyDescent="0.35">
      <c r="A228" s="72">
        <f t="shared" si="3"/>
        <v>140867</v>
      </c>
      <c r="B228" s="85" t="s">
        <v>3739</v>
      </c>
      <c r="C228" s="66">
        <v>87343</v>
      </c>
      <c r="D228" s="85" t="s">
        <v>77</v>
      </c>
      <c r="E228" s="85" t="s">
        <v>3405</v>
      </c>
      <c r="F228" s="66">
        <v>140867</v>
      </c>
      <c r="G228" s="85" t="s">
        <v>78</v>
      </c>
      <c r="H228" s="85"/>
      <c r="I228" s="85" t="s">
        <v>79</v>
      </c>
      <c r="J228" s="85"/>
      <c r="K228" s="85" t="s">
        <v>3740</v>
      </c>
      <c r="L228" s="85"/>
      <c r="M228" s="85" t="s">
        <v>3741</v>
      </c>
      <c r="N228" s="85" t="s">
        <v>573</v>
      </c>
      <c r="O228" s="85" t="s">
        <v>18</v>
      </c>
      <c r="P228" s="85" t="s">
        <v>3742</v>
      </c>
      <c r="Q228" s="85" t="s">
        <v>3743</v>
      </c>
    </row>
    <row r="229" spans="1:17" hidden="1" x14ac:dyDescent="0.35">
      <c r="A229" s="72">
        <f t="shared" si="3"/>
        <v>141667</v>
      </c>
      <c r="B229" s="85" t="s">
        <v>17384</v>
      </c>
      <c r="C229" s="66">
        <v>16060372</v>
      </c>
      <c r="D229" s="85" t="s">
        <v>77</v>
      </c>
      <c r="E229" s="85" t="s">
        <v>10820</v>
      </c>
      <c r="F229" s="66">
        <v>141667</v>
      </c>
      <c r="G229" s="85" t="s">
        <v>78</v>
      </c>
      <c r="H229" s="85"/>
      <c r="I229" s="85" t="s">
        <v>79</v>
      </c>
      <c r="J229" s="85"/>
      <c r="K229" s="85" t="s">
        <v>17385</v>
      </c>
      <c r="L229" s="85"/>
      <c r="M229" s="85" t="s">
        <v>10950</v>
      </c>
      <c r="N229" s="85" t="s">
        <v>7398</v>
      </c>
      <c r="O229" s="85" t="s">
        <v>18</v>
      </c>
      <c r="P229" s="85" t="s">
        <v>10951</v>
      </c>
      <c r="Q229" s="85" t="s">
        <v>17386</v>
      </c>
    </row>
    <row r="230" spans="1:17" hidden="1" x14ac:dyDescent="0.35">
      <c r="A230" s="72">
        <f t="shared" si="3"/>
        <v>140457</v>
      </c>
      <c r="B230" s="85" t="s">
        <v>6418</v>
      </c>
      <c r="C230" s="66">
        <v>16049484</v>
      </c>
      <c r="D230" s="85" t="s">
        <v>77</v>
      </c>
      <c r="E230" s="85" t="s">
        <v>345</v>
      </c>
      <c r="F230" s="66">
        <v>140457</v>
      </c>
      <c r="G230" s="85" t="s">
        <v>78</v>
      </c>
      <c r="H230" s="85" t="s">
        <v>350</v>
      </c>
      <c r="I230" s="85" t="s">
        <v>79</v>
      </c>
      <c r="J230" s="85"/>
      <c r="K230" s="85" t="s">
        <v>16847</v>
      </c>
      <c r="L230" s="85" t="s">
        <v>80</v>
      </c>
      <c r="M230" s="85" t="s">
        <v>347</v>
      </c>
      <c r="N230" s="85" t="s">
        <v>185</v>
      </c>
      <c r="O230" s="85" t="s">
        <v>18</v>
      </c>
      <c r="P230" s="85" t="s">
        <v>348</v>
      </c>
      <c r="Q230" s="85" t="s">
        <v>87</v>
      </c>
    </row>
    <row r="231" spans="1:17" hidden="1" x14ac:dyDescent="0.35">
      <c r="A231" s="72">
        <f t="shared" si="3"/>
        <v>141555</v>
      </c>
      <c r="B231" s="85" t="s">
        <v>6418</v>
      </c>
      <c r="C231" s="66">
        <v>90831</v>
      </c>
      <c r="D231" s="85" t="s">
        <v>77</v>
      </c>
      <c r="E231" s="85" t="s">
        <v>4810</v>
      </c>
      <c r="F231" s="66">
        <v>141555</v>
      </c>
      <c r="G231" s="85" t="s">
        <v>78</v>
      </c>
      <c r="H231" s="85" t="s">
        <v>10147</v>
      </c>
      <c r="I231" s="85" t="s">
        <v>79</v>
      </c>
      <c r="J231" s="85"/>
      <c r="K231" s="85" t="s">
        <v>10148</v>
      </c>
      <c r="L231" s="85"/>
      <c r="M231" s="85" t="s">
        <v>7383</v>
      </c>
      <c r="N231" s="85" t="s">
        <v>7384</v>
      </c>
      <c r="O231" s="85" t="s">
        <v>18</v>
      </c>
      <c r="P231" s="85" t="s">
        <v>10119</v>
      </c>
      <c r="Q231" s="85" t="s">
        <v>7066</v>
      </c>
    </row>
    <row r="232" spans="1:17" hidden="1" x14ac:dyDescent="0.35">
      <c r="A232" s="72">
        <f t="shared" si="3"/>
        <v>140445</v>
      </c>
      <c r="B232" s="85" t="s">
        <v>23313</v>
      </c>
      <c r="C232" s="85">
        <v>85402</v>
      </c>
      <c r="D232" s="85" t="s">
        <v>77</v>
      </c>
      <c r="E232" s="85" t="s">
        <v>23272</v>
      </c>
      <c r="F232" s="85">
        <v>140445</v>
      </c>
      <c r="G232" s="85" t="s">
        <v>78</v>
      </c>
      <c r="H232" s="85"/>
      <c r="I232" s="85" t="s">
        <v>79</v>
      </c>
      <c r="J232" s="85"/>
      <c r="K232" s="85" t="s">
        <v>23314</v>
      </c>
      <c r="L232" s="85"/>
      <c r="M232" s="85" t="s">
        <v>20950</v>
      </c>
      <c r="N232" s="85" t="s">
        <v>176</v>
      </c>
      <c r="O232" s="85" t="s">
        <v>18</v>
      </c>
      <c r="P232" s="85">
        <v>75002</v>
      </c>
      <c r="Q232" s="85">
        <v>3007</v>
      </c>
    </row>
    <row r="233" spans="1:17" hidden="1" x14ac:dyDescent="0.35">
      <c r="A233" s="72">
        <f t="shared" si="3"/>
        <v>140445</v>
      </c>
      <c r="B233" s="85" t="s">
        <v>23272</v>
      </c>
      <c r="C233" s="85">
        <v>140445</v>
      </c>
      <c r="D233" s="85" t="s">
        <v>78</v>
      </c>
      <c r="E233" s="85" t="s">
        <v>23240</v>
      </c>
      <c r="F233" s="85">
        <v>16048959</v>
      </c>
      <c r="G233" s="85" t="s">
        <v>1750</v>
      </c>
      <c r="H233" s="85">
        <v>12051009</v>
      </c>
      <c r="I233" s="85" t="s">
        <v>79</v>
      </c>
      <c r="J233" s="85" t="s">
        <v>200</v>
      </c>
      <c r="K233" s="85" t="s">
        <v>24891</v>
      </c>
      <c r="L233" s="85"/>
      <c r="M233" s="85" t="s">
        <v>20950</v>
      </c>
      <c r="N233" s="85" t="s">
        <v>176</v>
      </c>
      <c r="O233" s="85" t="s">
        <v>18</v>
      </c>
      <c r="P233" s="85">
        <v>75002</v>
      </c>
      <c r="Q233" s="85"/>
    </row>
    <row r="234" spans="1:17" hidden="1" x14ac:dyDescent="0.35">
      <c r="A234" s="72">
        <f t="shared" si="3"/>
        <v>140445</v>
      </c>
      <c r="B234" s="85" t="s">
        <v>23337</v>
      </c>
      <c r="C234" s="85">
        <v>17027238</v>
      </c>
      <c r="D234" s="85" t="s">
        <v>23281</v>
      </c>
      <c r="E234" s="85" t="s">
        <v>23272</v>
      </c>
      <c r="F234" s="85">
        <v>140445</v>
      </c>
      <c r="G234" s="85" t="s">
        <v>78</v>
      </c>
      <c r="H234" s="85"/>
      <c r="I234" s="85" t="s">
        <v>79</v>
      </c>
      <c r="J234" s="85"/>
      <c r="K234" s="85" t="s">
        <v>23338</v>
      </c>
      <c r="L234" s="85"/>
      <c r="M234" s="85" t="s">
        <v>20950</v>
      </c>
      <c r="N234" s="85" t="s">
        <v>176</v>
      </c>
      <c r="O234" s="85" t="s">
        <v>18</v>
      </c>
      <c r="P234" s="85">
        <v>75002</v>
      </c>
      <c r="Q234" s="85"/>
    </row>
    <row r="235" spans="1:17" hidden="1" x14ac:dyDescent="0.35">
      <c r="A235" s="72">
        <f t="shared" si="3"/>
        <v>140445</v>
      </c>
      <c r="B235" s="85" t="s">
        <v>23288</v>
      </c>
      <c r="C235" s="85">
        <v>17028491</v>
      </c>
      <c r="D235" s="85" t="s">
        <v>23281</v>
      </c>
      <c r="E235" s="85" t="s">
        <v>23272</v>
      </c>
      <c r="F235" s="65">
        <v>140445</v>
      </c>
      <c r="G235" s="85" t="s">
        <v>78</v>
      </c>
      <c r="H235" s="85"/>
      <c r="I235" s="85" t="s">
        <v>79</v>
      </c>
      <c r="J235" s="85"/>
      <c r="K235" s="85" t="s">
        <v>22489</v>
      </c>
      <c r="L235" s="85"/>
      <c r="M235" s="85" t="s">
        <v>19118</v>
      </c>
      <c r="N235" s="85" t="s">
        <v>232</v>
      </c>
      <c r="O235" s="85" t="s">
        <v>18</v>
      </c>
      <c r="P235" s="85">
        <v>75081</v>
      </c>
      <c r="Q235" s="85"/>
    </row>
    <row r="236" spans="1:17" hidden="1" x14ac:dyDescent="0.35">
      <c r="A236" s="72">
        <f t="shared" si="3"/>
        <v>140445</v>
      </c>
      <c r="B236" s="85" t="s">
        <v>23284</v>
      </c>
      <c r="C236" s="85">
        <v>17018745</v>
      </c>
      <c r="D236" s="85" t="s">
        <v>23281</v>
      </c>
      <c r="E236" s="85" t="s">
        <v>23272</v>
      </c>
      <c r="F236" s="85">
        <v>140445</v>
      </c>
      <c r="G236" s="85" t="s">
        <v>78</v>
      </c>
      <c r="H236" s="85"/>
      <c r="I236" s="85" t="s">
        <v>79</v>
      </c>
      <c r="J236" s="85"/>
      <c r="K236" s="85" t="s">
        <v>23285</v>
      </c>
      <c r="L236" s="85"/>
      <c r="M236" s="85" t="s">
        <v>23286</v>
      </c>
      <c r="N236" s="85" t="s">
        <v>176</v>
      </c>
      <c r="O236" s="85" t="s">
        <v>18</v>
      </c>
      <c r="P236" s="85">
        <v>75002</v>
      </c>
      <c r="Q236" s="85"/>
    </row>
    <row r="237" spans="1:17" hidden="1" x14ac:dyDescent="0.35">
      <c r="A237" s="72">
        <f t="shared" si="3"/>
        <v>140445</v>
      </c>
      <c r="B237" s="85" t="s">
        <v>23283</v>
      </c>
      <c r="C237" s="85">
        <v>17028141</v>
      </c>
      <c r="D237" s="85" t="s">
        <v>77</v>
      </c>
      <c r="E237" s="85" t="s">
        <v>23272</v>
      </c>
      <c r="F237" s="85">
        <v>140445</v>
      </c>
      <c r="G237" s="85" t="s">
        <v>78</v>
      </c>
      <c r="H237" s="85"/>
      <c r="I237" s="85" t="s">
        <v>79</v>
      </c>
      <c r="J237" s="85"/>
      <c r="K237" s="85" t="s">
        <v>22961</v>
      </c>
      <c r="L237" s="85"/>
      <c r="M237" s="85" t="s">
        <v>20950</v>
      </c>
      <c r="N237" s="85" t="s">
        <v>176</v>
      </c>
      <c r="O237" s="85" t="s">
        <v>18</v>
      </c>
      <c r="P237" s="85">
        <v>75002</v>
      </c>
      <c r="Q237" s="85"/>
    </row>
    <row r="238" spans="1:17" hidden="1" x14ac:dyDescent="0.35">
      <c r="A238" s="72">
        <f t="shared" si="3"/>
        <v>140895</v>
      </c>
      <c r="B238" s="85" t="s">
        <v>23853</v>
      </c>
      <c r="C238" s="85">
        <v>87649</v>
      </c>
      <c r="D238" s="85" t="s">
        <v>77</v>
      </c>
      <c r="E238" s="85" t="s">
        <v>23263</v>
      </c>
      <c r="F238" s="85">
        <v>140895</v>
      </c>
      <c r="G238" s="85" t="s">
        <v>78</v>
      </c>
      <c r="H238" s="85">
        <v>13597075</v>
      </c>
      <c r="I238" s="85" t="s">
        <v>79</v>
      </c>
      <c r="J238" s="85"/>
      <c r="K238" s="85" t="s">
        <v>23854</v>
      </c>
      <c r="L238" s="85"/>
      <c r="M238" s="85" t="s">
        <v>20412</v>
      </c>
      <c r="N238" s="85" t="s">
        <v>571</v>
      </c>
      <c r="O238" s="85" t="s">
        <v>18</v>
      </c>
      <c r="P238" s="85">
        <v>76180</v>
      </c>
      <c r="Q238" s="85">
        <v>8532</v>
      </c>
    </row>
    <row r="239" spans="1:17" hidden="1" x14ac:dyDescent="0.35">
      <c r="A239" s="72">
        <f t="shared" si="3"/>
        <v>141739</v>
      </c>
      <c r="B239" s="85" t="s">
        <v>23644</v>
      </c>
      <c r="C239" s="85">
        <v>91888</v>
      </c>
      <c r="D239" s="85" t="s">
        <v>77</v>
      </c>
      <c r="E239" s="85" t="s">
        <v>23266</v>
      </c>
      <c r="F239" s="85">
        <v>141739</v>
      </c>
      <c r="G239" s="85" t="s">
        <v>78</v>
      </c>
      <c r="H239" s="85">
        <v>7097322</v>
      </c>
      <c r="I239" s="85" t="s">
        <v>79</v>
      </c>
      <c r="J239" s="85"/>
      <c r="K239" s="85" t="s">
        <v>23645</v>
      </c>
      <c r="L239" s="85"/>
      <c r="M239" s="85" t="s">
        <v>125</v>
      </c>
      <c r="N239" s="85" t="s">
        <v>137</v>
      </c>
      <c r="O239" s="85" t="s">
        <v>18</v>
      </c>
      <c r="P239" s="85">
        <v>78741</v>
      </c>
      <c r="Q239" s="85">
        <v>2455</v>
      </c>
    </row>
    <row r="240" spans="1:17" hidden="1" x14ac:dyDescent="0.35">
      <c r="A240" s="72">
        <f t="shared" si="3"/>
        <v>141532</v>
      </c>
      <c r="B240" s="85" t="s">
        <v>13942</v>
      </c>
      <c r="C240" s="85">
        <v>164244</v>
      </c>
      <c r="D240" s="85" t="s">
        <v>77</v>
      </c>
      <c r="E240" s="85" t="s">
        <v>23152</v>
      </c>
      <c r="F240" s="85">
        <v>141532</v>
      </c>
      <c r="G240" s="85" t="s">
        <v>78</v>
      </c>
      <c r="H240" s="85">
        <v>9980335</v>
      </c>
      <c r="I240" s="85" t="s">
        <v>79</v>
      </c>
      <c r="J240" s="85"/>
      <c r="K240" s="85" t="s">
        <v>28260</v>
      </c>
      <c r="L240" s="85"/>
      <c r="M240" s="85" t="s">
        <v>9696</v>
      </c>
      <c r="N240" s="85" t="s">
        <v>9697</v>
      </c>
      <c r="O240" s="85" t="s">
        <v>18</v>
      </c>
      <c r="P240" s="85">
        <v>78154</v>
      </c>
      <c r="Q240" s="85">
        <v>1826</v>
      </c>
    </row>
    <row r="241" spans="1:17" hidden="1" x14ac:dyDescent="0.35">
      <c r="A241" s="72">
        <f t="shared" si="3"/>
        <v>141532</v>
      </c>
      <c r="B241" s="85" t="s">
        <v>13942</v>
      </c>
      <c r="C241" s="66">
        <v>164244</v>
      </c>
      <c r="D241" s="85" t="s">
        <v>77</v>
      </c>
      <c r="E241" s="85" t="s">
        <v>9507</v>
      </c>
      <c r="F241" s="66">
        <v>141532</v>
      </c>
      <c r="G241" s="85" t="s">
        <v>78</v>
      </c>
      <c r="H241" s="85" t="s">
        <v>9508</v>
      </c>
      <c r="I241" s="85" t="s">
        <v>79</v>
      </c>
      <c r="J241" s="85"/>
      <c r="K241" s="85" t="s">
        <v>13943</v>
      </c>
      <c r="L241" s="85"/>
      <c r="M241" s="85" t="s">
        <v>9711</v>
      </c>
      <c r="N241" s="85" t="s">
        <v>9697</v>
      </c>
      <c r="O241" s="85" t="s">
        <v>18</v>
      </c>
      <c r="P241" s="85" t="s">
        <v>9698</v>
      </c>
      <c r="Q241" s="85" t="s">
        <v>8899</v>
      </c>
    </row>
    <row r="242" spans="1:17" hidden="1" x14ac:dyDescent="0.35">
      <c r="A242" s="72">
        <f t="shared" si="3"/>
        <v>141719</v>
      </c>
      <c r="B242" s="85" t="s">
        <v>20211</v>
      </c>
      <c r="C242" s="85">
        <v>17002624</v>
      </c>
      <c r="D242" s="85" t="s">
        <v>77</v>
      </c>
      <c r="E242" s="85" t="s">
        <v>23187</v>
      </c>
      <c r="F242" s="85">
        <v>141719</v>
      </c>
      <c r="G242" s="85" t="s">
        <v>78</v>
      </c>
      <c r="H242" s="85">
        <v>1668128</v>
      </c>
      <c r="I242" s="85" t="s">
        <v>79</v>
      </c>
      <c r="J242" s="85"/>
      <c r="K242" s="85" t="s">
        <v>27052</v>
      </c>
      <c r="L242" s="85"/>
      <c r="M242" s="85" t="s">
        <v>20213</v>
      </c>
      <c r="N242" s="85" t="s">
        <v>11516</v>
      </c>
      <c r="O242" s="85" t="s">
        <v>18</v>
      </c>
      <c r="P242" s="85">
        <v>78616</v>
      </c>
      <c r="Q242" s="85"/>
    </row>
    <row r="243" spans="1:17" hidden="1" x14ac:dyDescent="0.35">
      <c r="A243" s="72">
        <f t="shared" si="3"/>
        <v>141719</v>
      </c>
      <c r="B243" s="85" t="s">
        <v>20211</v>
      </c>
      <c r="C243" s="66">
        <v>17002624</v>
      </c>
      <c r="D243" s="85" t="s">
        <v>77</v>
      </c>
      <c r="E243" s="85" t="s">
        <v>11512</v>
      </c>
      <c r="F243" s="66">
        <v>141719</v>
      </c>
      <c r="G243" s="85" t="s">
        <v>78</v>
      </c>
      <c r="H243" s="85" t="s">
        <v>11513</v>
      </c>
      <c r="I243" s="85" t="s">
        <v>79</v>
      </c>
      <c r="J243" s="85"/>
      <c r="K243" s="85" t="s">
        <v>20212</v>
      </c>
      <c r="L243" s="85"/>
      <c r="M243" s="85" t="s">
        <v>20213</v>
      </c>
      <c r="N243" s="85" t="s">
        <v>11516</v>
      </c>
      <c r="O243" s="85" t="s">
        <v>18</v>
      </c>
      <c r="P243" s="85" t="s">
        <v>20214</v>
      </c>
      <c r="Q243" s="85"/>
    </row>
    <row r="244" spans="1:17" hidden="1" x14ac:dyDescent="0.35">
      <c r="A244" s="72">
        <f t="shared" si="3"/>
        <v>140867</v>
      </c>
      <c r="B244" s="85" t="s">
        <v>22290</v>
      </c>
      <c r="C244" s="85">
        <v>17022097</v>
      </c>
      <c r="D244" s="85" t="s">
        <v>77</v>
      </c>
      <c r="E244" s="85" t="s">
        <v>23184</v>
      </c>
      <c r="F244" s="85">
        <v>140867</v>
      </c>
      <c r="G244" s="85" t="s">
        <v>78</v>
      </c>
      <c r="H244" s="85"/>
      <c r="I244" s="85" t="s">
        <v>79</v>
      </c>
      <c r="J244" s="85"/>
      <c r="K244" s="85" t="s">
        <v>27129</v>
      </c>
      <c r="L244" s="85"/>
      <c r="M244" s="85" t="s">
        <v>21981</v>
      </c>
      <c r="N244" s="85"/>
      <c r="O244" s="85" t="s">
        <v>18</v>
      </c>
      <c r="P244" s="85">
        <v>76063</v>
      </c>
      <c r="Q244" s="85"/>
    </row>
    <row r="245" spans="1:17" hidden="1" x14ac:dyDescent="0.35">
      <c r="A245" s="72">
        <f t="shared" si="3"/>
        <v>140867</v>
      </c>
      <c r="B245" s="85" t="s">
        <v>22290</v>
      </c>
      <c r="C245" s="66">
        <v>17022097</v>
      </c>
      <c r="D245" s="85" t="s">
        <v>77</v>
      </c>
      <c r="E245" s="85" t="s">
        <v>3405</v>
      </c>
      <c r="F245" s="66">
        <v>140867</v>
      </c>
      <c r="G245" s="85" t="s">
        <v>78</v>
      </c>
      <c r="H245" s="85"/>
      <c r="I245" s="85" t="s">
        <v>79</v>
      </c>
      <c r="J245" s="85"/>
      <c r="K245" s="85" t="s">
        <v>22291</v>
      </c>
      <c r="L245" s="85"/>
      <c r="M245" s="85" t="s">
        <v>21981</v>
      </c>
      <c r="N245" s="85"/>
      <c r="O245" s="85" t="s">
        <v>18</v>
      </c>
      <c r="P245" s="85" t="s">
        <v>3742</v>
      </c>
      <c r="Q245" s="85"/>
    </row>
    <row r="246" spans="1:17" hidden="1" x14ac:dyDescent="0.35">
      <c r="A246" s="72">
        <f t="shared" si="3"/>
        <v>141223</v>
      </c>
      <c r="B246" s="85" t="s">
        <v>6717</v>
      </c>
      <c r="C246" s="66">
        <v>88749</v>
      </c>
      <c r="D246" s="85" t="s">
        <v>77</v>
      </c>
      <c r="E246" s="85" t="s">
        <v>6077</v>
      </c>
      <c r="F246" s="66">
        <v>141223</v>
      </c>
      <c r="G246" s="85" t="s">
        <v>78</v>
      </c>
      <c r="H246" s="85" t="s">
        <v>6718</v>
      </c>
      <c r="I246" s="85" t="s">
        <v>79</v>
      </c>
      <c r="J246" s="85"/>
      <c r="K246" s="85" t="s">
        <v>6719</v>
      </c>
      <c r="L246" s="85"/>
      <c r="M246" s="85" t="s">
        <v>3090</v>
      </c>
      <c r="N246" s="85" t="s">
        <v>6071</v>
      </c>
      <c r="O246" s="85" t="s">
        <v>18</v>
      </c>
      <c r="P246" s="85" t="s">
        <v>6709</v>
      </c>
      <c r="Q246" s="85" t="s">
        <v>6720</v>
      </c>
    </row>
    <row r="247" spans="1:17" hidden="1" x14ac:dyDescent="0.35">
      <c r="A247" s="72">
        <f t="shared" si="3"/>
        <v>141431</v>
      </c>
      <c r="B247" s="85" t="s">
        <v>9016</v>
      </c>
      <c r="C247" s="66">
        <v>90196</v>
      </c>
      <c r="D247" s="85" t="s">
        <v>77</v>
      </c>
      <c r="E247" s="85" t="s">
        <v>9010</v>
      </c>
      <c r="F247" s="66">
        <v>141431</v>
      </c>
      <c r="G247" s="85" t="s">
        <v>78</v>
      </c>
      <c r="H247" s="85"/>
      <c r="I247" s="85" t="s">
        <v>79</v>
      </c>
      <c r="J247" s="85"/>
      <c r="K247" s="85" t="s">
        <v>9017</v>
      </c>
      <c r="L247" s="85"/>
      <c r="M247" s="85" t="s">
        <v>9008</v>
      </c>
      <c r="N247" s="85" t="s">
        <v>9008</v>
      </c>
      <c r="O247" s="85" t="s">
        <v>18</v>
      </c>
      <c r="P247" s="85" t="s">
        <v>9018</v>
      </c>
      <c r="Q247" s="85"/>
    </row>
    <row r="248" spans="1:17" hidden="1" x14ac:dyDescent="0.35">
      <c r="A248" s="72">
        <f t="shared" si="3"/>
        <v>142087</v>
      </c>
      <c r="B248" s="85" t="s">
        <v>24788</v>
      </c>
      <c r="C248" s="85">
        <v>142087</v>
      </c>
      <c r="D248" s="85" t="s">
        <v>78</v>
      </c>
      <c r="E248" s="85" t="s">
        <v>13757</v>
      </c>
      <c r="F248" s="85">
        <v>17019123</v>
      </c>
      <c r="G248" s="85" t="s">
        <v>1750</v>
      </c>
      <c r="H248" s="85">
        <v>11643632</v>
      </c>
      <c r="I248" s="85" t="s">
        <v>79</v>
      </c>
      <c r="J248" s="85" t="s">
        <v>200</v>
      </c>
      <c r="K248" s="85" t="s">
        <v>24789</v>
      </c>
      <c r="L248" s="85"/>
      <c r="M248" s="85" t="s">
        <v>24790</v>
      </c>
      <c r="N248" s="85" t="s">
        <v>24755</v>
      </c>
      <c r="O248" s="85" t="s">
        <v>18</v>
      </c>
      <c r="P248" s="85">
        <v>79830</v>
      </c>
      <c r="Q248" s="85">
        <v>4430</v>
      </c>
    </row>
    <row r="249" spans="1:17" hidden="1" x14ac:dyDescent="0.35">
      <c r="A249" s="72">
        <f t="shared" si="3"/>
        <v>142087</v>
      </c>
      <c r="B249" s="85" t="s">
        <v>24788</v>
      </c>
      <c r="C249" s="85">
        <v>142087</v>
      </c>
      <c r="D249" s="85" t="s">
        <v>78</v>
      </c>
      <c r="E249" s="85" t="s">
        <v>23241</v>
      </c>
      <c r="F249" s="85">
        <v>142047</v>
      </c>
      <c r="G249" s="85" t="s">
        <v>78</v>
      </c>
      <c r="H249" s="85">
        <v>11643632</v>
      </c>
      <c r="I249" s="85" t="s">
        <v>79</v>
      </c>
      <c r="J249" s="85" t="s">
        <v>200</v>
      </c>
      <c r="K249" s="85" t="s">
        <v>24789</v>
      </c>
      <c r="L249" s="85"/>
      <c r="M249" s="85" t="s">
        <v>24790</v>
      </c>
      <c r="N249" s="85" t="s">
        <v>24755</v>
      </c>
      <c r="O249" s="85" t="s">
        <v>18</v>
      </c>
      <c r="P249" s="85">
        <v>79830</v>
      </c>
      <c r="Q249" s="85">
        <v>4430</v>
      </c>
    </row>
    <row r="250" spans="1:17" hidden="1" x14ac:dyDescent="0.35">
      <c r="A250" s="72">
        <f t="shared" si="3"/>
        <v>141188</v>
      </c>
      <c r="B250" s="85" t="s">
        <v>5878</v>
      </c>
      <c r="C250" s="66">
        <v>88325</v>
      </c>
      <c r="D250" s="85" t="s">
        <v>77</v>
      </c>
      <c r="E250" s="85" t="s">
        <v>5662</v>
      </c>
      <c r="F250" s="66">
        <v>141188</v>
      </c>
      <c r="G250" s="85" t="s">
        <v>77</v>
      </c>
      <c r="H250" s="85" t="s">
        <v>5879</v>
      </c>
      <c r="I250" s="85" t="s">
        <v>79</v>
      </c>
      <c r="J250" s="85"/>
      <c r="K250" s="85" t="s">
        <v>5880</v>
      </c>
      <c r="L250" s="85"/>
      <c r="M250" s="85" t="s">
        <v>5874</v>
      </c>
      <c r="N250" s="85" t="s">
        <v>5875</v>
      </c>
      <c r="O250" s="85" t="s">
        <v>18</v>
      </c>
      <c r="P250" s="85" t="s">
        <v>5876</v>
      </c>
      <c r="Q250" s="85" t="s">
        <v>5881</v>
      </c>
    </row>
    <row r="251" spans="1:17" hidden="1" x14ac:dyDescent="0.35">
      <c r="A251" s="72">
        <f t="shared" si="3"/>
        <v>141190</v>
      </c>
      <c r="B251" s="85" t="s">
        <v>5878</v>
      </c>
      <c r="C251" s="66">
        <v>88325</v>
      </c>
      <c r="D251" s="85" t="s">
        <v>77</v>
      </c>
      <c r="E251" s="85" t="s">
        <v>5877</v>
      </c>
      <c r="F251" s="66">
        <v>141190</v>
      </c>
      <c r="G251" s="85" t="s">
        <v>78</v>
      </c>
      <c r="H251" s="85" t="s">
        <v>5879</v>
      </c>
      <c r="I251" s="85" t="s">
        <v>79</v>
      </c>
      <c r="J251" s="85"/>
      <c r="K251" s="85" t="s">
        <v>5880</v>
      </c>
      <c r="L251" s="85"/>
      <c r="M251" s="85" t="s">
        <v>5874</v>
      </c>
      <c r="N251" s="85" t="s">
        <v>5875</v>
      </c>
      <c r="O251" s="85" t="s">
        <v>18</v>
      </c>
      <c r="P251" s="85" t="s">
        <v>5876</v>
      </c>
      <c r="Q251" s="85" t="s">
        <v>5881</v>
      </c>
    </row>
    <row r="252" spans="1:17" hidden="1" x14ac:dyDescent="0.35">
      <c r="A252" s="72">
        <f t="shared" si="3"/>
        <v>141139</v>
      </c>
      <c r="B252" s="85" t="s">
        <v>14337</v>
      </c>
      <c r="C252" s="66">
        <v>206769</v>
      </c>
      <c r="D252" s="85" t="s">
        <v>77</v>
      </c>
      <c r="E252" s="85" t="s">
        <v>5535</v>
      </c>
      <c r="F252" s="66">
        <v>141139</v>
      </c>
      <c r="G252" s="85" t="s">
        <v>78</v>
      </c>
      <c r="H252" s="85" t="s">
        <v>14338</v>
      </c>
      <c r="I252" s="85" t="s">
        <v>79</v>
      </c>
      <c r="J252" s="85"/>
      <c r="K252" s="85" t="s">
        <v>14339</v>
      </c>
      <c r="L252" s="85"/>
      <c r="M252" s="85" t="s">
        <v>5356</v>
      </c>
      <c r="N252" s="85" t="s">
        <v>5355</v>
      </c>
      <c r="O252" s="85" t="s">
        <v>18</v>
      </c>
      <c r="P252" s="85" t="s">
        <v>5533</v>
      </c>
      <c r="Q252" s="85" t="s">
        <v>14340</v>
      </c>
    </row>
    <row r="253" spans="1:17" hidden="1" x14ac:dyDescent="0.35">
      <c r="A253" s="72">
        <f t="shared" si="3"/>
        <v>16074189</v>
      </c>
      <c r="B253" s="85" t="s">
        <v>21424</v>
      </c>
      <c r="C253" s="66">
        <v>17013991</v>
      </c>
      <c r="D253" s="85" t="s">
        <v>77</v>
      </c>
      <c r="E253" s="85" t="s">
        <v>13922</v>
      </c>
      <c r="F253" s="66">
        <v>16074189</v>
      </c>
      <c r="G253" s="85" t="s">
        <v>78</v>
      </c>
      <c r="H253" s="85"/>
      <c r="I253" s="85" t="s">
        <v>79</v>
      </c>
      <c r="J253" s="85"/>
      <c r="K253" s="85" t="s">
        <v>21425</v>
      </c>
      <c r="L253" s="85"/>
      <c r="M253" s="85" t="s">
        <v>126</v>
      </c>
      <c r="N253" s="85" t="s">
        <v>137</v>
      </c>
      <c r="O253" s="85" t="s">
        <v>18</v>
      </c>
      <c r="P253" s="85" t="s">
        <v>145</v>
      </c>
      <c r="Q253" s="85" t="s">
        <v>21426</v>
      </c>
    </row>
    <row r="254" spans="1:17" hidden="1" x14ac:dyDescent="0.35">
      <c r="A254" s="72">
        <f t="shared" si="3"/>
        <v>140906</v>
      </c>
      <c r="B254" s="85" t="s">
        <v>24693</v>
      </c>
      <c r="C254" s="85">
        <v>222022</v>
      </c>
      <c r="D254" s="85" t="s">
        <v>77</v>
      </c>
      <c r="E254" s="85" t="s">
        <v>23244</v>
      </c>
      <c r="F254" s="85">
        <v>140906</v>
      </c>
      <c r="G254" s="85" t="s">
        <v>78</v>
      </c>
      <c r="H254" s="85">
        <v>13850763</v>
      </c>
      <c r="I254" s="85" t="s">
        <v>79</v>
      </c>
      <c r="J254" s="85"/>
      <c r="K254" s="85" t="s">
        <v>24694</v>
      </c>
      <c r="L254" s="85"/>
      <c r="M254" s="85" t="s">
        <v>20648</v>
      </c>
      <c r="N254" s="85" t="s">
        <v>571</v>
      </c>
      <c r="O254" s="85" t="s">
        <v>18</v>
      </c>
      <c r="P254" s="85">
        <v>76179</v>
      </c>
      <c r="Q254" s="85">
        <v>3395</v>
      </c>
    </row>
    <row r="255" spans="1:17" hidden="1" x14ac:dyDescent="0.35">
      <c r="A255" s="72">
        <f t="shared" si="3"/>
        <v>141677</v>
      </c>
      <c r="B255" s="85" t="s">
        <v>5671</v>
      </c>
      <c r="C255" s="66">
        <v>91547</v>
      </c>
      <c r="D255" s="85" t="s">
        <v>77</v>
      </c>
      <c r="E255" s="85" t="s">
        <v>10859</v>
      </c>
      <c r="F255" s="66">
        <v>141677</v>
      </c>
      <c r="G255" s="85" t="s">
        <v>78</v>
      </c>
      <c r="H255" s="85" t="s">
        <v>350</v>
      </c>
      <c r="I255" s="85" t="s">
        <v>79</v>
      </c>
      <c r="J255" s="85"/>
      <c r="K255" s="85" t="s">
        <v>11192</v>
      </c>
      <c r="L255" s="85" t="s">
        <v>80</v>
      </c>
      <c r="M255" s="85" t="s">
        <v>11193</v>
      </c>
      <c r="N255" s="85" t="s">
        <v>11194</v>
      </c>
      <c r="O255" s="85" t="s">
        <v>18</v>
      </c>
      <c r="P255" s="85" t="s">
        <v>11195</v>
      </c>
      <c r="Q255" s="85" t="s">
        <v>87</v>
      </c>
    </row>
    <row r="256" spans="1:17" hidden="1" x14ac:dyDescent="0.35">
      <c r="A256" s="72">
        <f t="shared" si="3"/>
        <v>140958</v>
      </c>
      <c r="B256" s="85" t="s">
        <v>547</v>
      </c>
      <c r="C256" s="66">
        <v>87798</v>
      </c>
      <c r="D256" s="85" t="s">
        <v>77</v>
      </c>
      <c r="E256" s="85" t="s">
        <v>4442</v>
      </c>
      <c r="F256" s="66">
        <v>140958</v>
      </c>
      <c r="G256" s="85" t="s">
        <v>78</v>
      </c>
      <c r="H256" s="85"/>
      <c r="I256" s="85" t="s">
        <v>79</v>
      </c>
      <c r="J256" s="85"/>
      <c r="K256" s="85" t="s">
        <v>4719</v>
      </c>
      <c r="L256" s="85"/>
      <c r="M256" s="85" t="s">
        <v>4716</v>
      </c>
      <c r="N256" s="85" t="s">
        <v>4633</v>
      </c>
      <c r="O256" s="85" t="s">
        <v>18</v>
      </c>
      <c r="P256" s="85" t="s">
        <v>4717</v>
      </c>
      <c r="Q256" s="85" t="s">
        <v>4720</v>
      </c>
    </row>
    <row r="257" spans="1:17" hidden="1" x14ac:dyDescent="0.35">
      <c r="A257" s="72">
        <f t="shared" si="3"/>
        <v>141379</v>
      </c>
      <c r="B257" s="85" t="s">
        <v>547</v>
      </c>
      <c r="C257" s="66">
        <v>90001</v>
      </c>
      <c r="D257" s="85" t="s">
        <v>77</v>
      </c>
      <c r="E257" s="85" t="s">
        <v>8633</v>
      </c>
      <c r="F257" s="66">
        <v>141379</v>
      </c>
      <c r="G257" s="85" t="s">
        <v>78</v>
      </c>
      <c r="H257" s="85"/>
      <c r="I257" s="85" t="s">
        <v>79</v>
      </c>
      <c r="J257" s="85"/>
      <c r="K257" s="85" t="s">
        <v>8787</v>
      </c>
      <c r="L257" s="85"/>
      <c r="M257" s="85" t="s">
        <v>8784</v>
      </c>
      <c r="N257" s="85" t="s">
        <v>2669</v>
      </c>
      <c r="O257" s="85" t="s">
        <v>18</v>
      </c>
      <c r="P257" s="85" t="s">
        <v>8785</v>
      </c>
      <c r="Q257" s="85" t="s">
        <v>3249</v>
      </c>
    </row>
    <row r="258" spans="1:17" hidden="1" x14ac:dyDescent="0.35">
      <c r="A258" s="72">
        <f t="shared" ref="A258:A321" si="4">IF(F258="", "", IF(D258="School District", C258, F258))</f>
        <v>141547</v>
      </c>
      <c r="B258" s="85" t="s">
        <v>547</v>
      </c>
      <c r="C258" s="66">
        <v>205283</v>
      </c>
      <c r="D258" s="85" t="s">
        <v>77</v>
      </c>
      <c r="E258" s="85" t="s">
        <v>10069</v>
      </c>
      <c r="F258" s="66">
        <v>141547</v>
      </c>
      <c r="G258" s="85" t="s">
        <v>78</v>
      </c>
      <c r="H258" s="85"/>
      <c r="I258" s="85" t="s">
        <v>79</v>
      </c>
      <c r="J258" s="85"/>
      <c r="K258" s="85" t="s">
        <v>14321</v>
      </c>
      <c r="L258" s="85"/>
      <c r="M258" s="85" t="s">
        <v>7383</v>
      </c>
      <c r="N258" s="85" t="s">
        <v>9526</v>
      </c>
      <c r="O258" s="85" t="s">
        <v>18</v>
      </c>
      <c r="P258" s="85" t="s">
        <v>14322</v>
      </c>
      <c r="Q258" s="85"/>
    </row>
    <row r="259" spans="1:17" hidden="1" x14ac:dyDescent="0.35">
      <c r="A259" s="72">
        <f t="shared" si="4"/>
        <v>140845</v>
      </c>
      <c r="B259" s="85" t="s">
        <v>13950</v>
      </c>
      <c r="C259" s="85">
        <v>171571</v>
      </c>
      <c r="D259" s="85" t="s">
        <v>77</v>
      </c>
      <c r="E259" s="85" t="s">
        <v>23211</v>
      </c>
      <c r="F259" s="85">
        <v>140845</v>
      </c>
      <c r="G259" s="85" t="s">
        <v>78</v>
      </c>
      <c r="H259" s="85">
        <v>14357479</v>
      </c>
      <c r="I259" s="85" t="s">
        <v>79</v>
      </c>
      <c r="J259" s="85"/>
      <c r="K259" s="85" t="s">
        <v>26252</v>
      </c>
      <c r="L259" s="85"/>
      <c r="M259" s="85" t="s">
        <v>21069</v>
      </c>
      <c r="N259" s="85" t="s">
        <v>571</v>
      </c>
      <c r="O259" s="85" t="s">
        <v>18</v>
      </c>
      <c r="P259" s="85">
        <v>76040</v>
      </c>
      <c r="Q259" s="85">
        <v>6235</v>
      </c>
    </row>
    <row r="260" spans="1:17" hidden="1" x14ac:dyDescent="0.35">
      <c r="A260" s="72">
        <f t="shared" si="4"/>
        <v>140845</v>
      </c>
      <c r="B260" s="85" t="s">
        <v>13950</v>
      </c>
      <c r="C260" s="66">
        <v>171571</v>
      </c>
      <c r="D260" s="85" t="s">
        <v>77</v>
      </c>
      <c r="E260" s="85" t="s">
        <v>3465</v>
      </c>
      <c r="F260" s="66">
        <v>140845</v>
      </c>
      <c r="G260" s="85" t="s">
        <v>78</v>
      </c>
      <c r="H260" s="85" t="s">
        <v>3466</v>
      </c>
      <c r="I260" s="85" t="s">
        <v>79</v>
      </c>
      <c r="J260" s="85"/>
      <c r="K260" s="85" t="s">
        <v>13951</v>
      </c>
      <c r="L260" s="85"/>
      <c r="M260" s="85" t="s">
        <v>3537</v>
      </c>
      <c r="N260" s="85" t="s">
        <v>573</v>
      </c>
      <c r="O260" s="85" t="s">
        <v>18</v>
      </c>
      <c r="P260" s="85" t="s">
        <v>3554</v>
      </c>
      <c r="Q260" s="85" t="s">
        <v>1688</v>
      </c>
    </row>
    <row r="261" spans="1:17" hidden="1" x14ac:dyDescent="0.35">
      <c r="A261" s="72">
        <f t="shared" si="4"/>
        <v>141261</v>
      </c>
      <c r="B261" s="85" t="s">
        <v>13950</v>
      </c>
      <c r="C261" s="66">
        <v>17026961</v>
      </c>
      <c r="D261" s="85" t="s">
        <v>77</v>
      </c>
      <c r="E261" s="85" t="s">
        <v>7522</v>
      </c>
      <c r="F261" s="66">
        <v>141261</v>
      </c>
      <c r="G261" s="85" t="s">
        <v>78</v>
      </c>
      <c r="H261" s="85"/>
      <c r="I261" s="85" t="s">
        <v>79</v>
      </c>
      <c r="J261" s="85"/>
      <c r="K261" s="85" t="s">
        <v>22847</v>
      </c>
      <c r="L261" s="85"/>
      <c r="M261" s="85" t="s">
        <v>13775</v>
      </c>
      <c r="N261" s="85" t="s">
        <v>7355</v>
      </c>
      <c r="O261" s="85" t="s">
        <v>18</v>
      </c>
      <c r="P261" s="85" t="s">
        <v>7520</v>
      </c>
      <c r="Q261" s="85"/>
    </row>
    <row r="262" spans="1:17" hidden="1" x14ac:dyDescent="0.35">
      <c r="A262" s="72">
        <f t="shared" si="4"/>
        <v>141546</v>
      </c>
      <c r="B262" s="85" t="s">
        <v>27290</v>
      </c>
      <c r="C262" s="85">
        <v>16069464</v>
      </c>
      <c r="D262" s="85" t="s">
        <v>77</v>
      </c>
      <c r="E262" s="85" t="s">
        <v>23179</v>
      </c>
      <c r="F262" s="85">
        <v>141546</v>
      </c>
      <c r="G262" s="85" t="s">
        <v>78</v>
      </c>
      <c r="H262" s="85">
        <v>1664853</v>
      </c>
      <c r="I262" s="85" t="s">
        <v>79</v>
      </c>
      <c r="J262" s="85"/>
      <c r="K262" s="85" t="s">
        <v>27284</v>
      </c>
      <c r="L262" s="85"/>
      <c r="M262" s="85" t="s">
        <v>9155</v>
      </c>
      <c r="N262" s="85" t="s">
        <v>9526</v>
      </c>
      <c r="O262" s="85" t="s">
        <v>18</v>
      </c>
      <c r="P262" s="85">
        <v>78216</v>
      </c>
      <c r="Q262" s="85">
        <v>6700</v>
      </c>
    </row>
    <row r="263" spans="1:17" hidden="1" x14ac:dyDescent="0.35">
      <c r="A263" s="72">
        <f t="shared" si="4"/>
        <v>141546</v>
      </c>
      <c r="B263" s="85" t="s">
        <v>17728</v>
      </c>
      <c r="C263" s="66">
        <v>16069464</v>
      </c>
      <c r="D263" s="85" t="s">
        <v>77</v>
      </c>
      <c r="E263" s="85" t="s">
        <v>9849</v>
      </c>
      <c r="F263" s="66">
        <v>141546</v>
      </c>
      <c r="G263" s="85" t="s">
        <v>78</v>
      </c>
      <c r="H263" s="85" t="s">
        <v>9850</v>
      </c>
      <c r="I263" s="85" t="s">
        <v>79</v>
      </c>
      <c r="J263" s="85"/>
      <c r="K263" s="85" t="s">
        <v>10000</v>
      </c>
      <c r="L263" s="85"/>
      <c r="M263" s="85" t="s">
        <v>7383</v>
      </c>
      <c r="N263" s="85" t="s">
        <v>7384</v>
      </c>
      <c r="O263" s="85" t="s">
        <v>18</v>
      </c>
      <c r="P263" s="85" t="s">
        <v>9981</v>
      </c>
      <c r="Q263" s="85" t="s">
        <v>1098</v>
      </c>
    </row>
    <row r="264" spans="1:17" hidden="1" x14ac:dyDescent="0.35">
      <c r="A264" s="72">
        <f t="shared" si="4"/>
        <v>141546</v>
      </c>
      <c r="B264" s="85" t="s">
        <v>27285</v>
      </c>
      <c r="C264" s="85">
        <v>90732</v>
      </c>
      <c r="D264" s="85" t="s">
        <v>77</v>
      </c>
      <c r="E264" s="85" t="s">
        <v>23179</v>
      </c>
      <c r="F264" s="85">
        <v>141546</v>
      </c>
      <c r="G264" s="85" t="s">
        <v>78</v>
      </c>
      <c r="H264" s="85">
        <v>1664853</v>
      </c>
      <c r="I264" s="85" t="s">
        <v>79</v>
      </c>
      <c r="J264" s="85"/>
      <c r="K264" s="85" t="s">
        <v>27284</v>
      </c>
      <c r="L264" s="85"/>
      <c r="M264" s="85" t="s">
        <v>9155</v>
      </c>
      <c r="N264" s="85" t="s">
        <v>9526</v>
      </c>
      <c r="O264" s="85" t="s">
        <v>18</v>
      </c>
      <c r="P264" s="85">
        <v>78216</v>
      </c>
      <c r="Q264" s="85">
        <v>6700</v>
      </c>
    </row>
    <row r="265" spans="1:17" hidden="1" x14ac:dyDescent="0.35">
      <c r="A265" s="72">
        <f t="shared" si="4"/>
        <v>141546</v>
      </c>
      <c r="B265" s="85" t="s">
        <v>9999</v>
      </c>
      <c r="C265" s="66">
        <v>90732</v>
      </c>
      <c r="D265" s="85" t="s">
        <v>77</v>
      </c>
      <c r="E265" s="85" t="s">
        <v>9849</v>
      </c>
      <c r="F265" s="66">
        <v>141546</v>
      </c>
      <c r="G265" s="85" t="s">
        <v>78</v>
      </c>
      <c r="H265" s="85" t="s">
        <v>9850</v>
      </c>
      <c r="I265" s="85" t="s">
        <v>79</v>
      </c>
      <c r="J265" s="85"/>
      <c r="K265" s="85" t="s">
        <v>10000</v>
      </c>
      <c r="L265" s="85"/>
      <c r="M265" s="85" t="s">
        <v>7383</v>
      </c>
      <c r="N265" s="85" t="s">
        <v>7384</v>
      </c>
      <c r="O265" s="85" t="s">
        <v>18</v>
      </c>
      <c r="P265" s="85" t="s">
        <v>9981</v>
      </c>
      <c r="Q265" s="85" t="s">
        <v>1098</v>
      </c>
    </row>
    <row r="266" spans="1:17" hidden="1" x14ac:dyDescent="0.35">
      <c r="A266" s="72">
        <f t="shared" si="4"/>
        <v>141715</v>
      </c>
      <c r="B266" s="85" t="s">
        <v>14040</v>
      </c>
      <c r="C266" s="66">
        <v>191785</v>
      </c>
      <c r="D266" s="85" t="s">
        <v>77</v>
      </c>
      <c r="E266" s="85" t="s">
        <v>11361</v>
      </c>
      <c r="F266" s="66">
        <v>141715</v>
      </c>
      <c r="G266" s="85" t="s">
        <v>78</v>
      </c>
      <c r="H266" s="85"/>
      <c r="I266" s="85" t="s">
        <v>79</v>
      </c>
      <c r="J266" s="85"/>
      <c r="K266" s="85" t="s">
        <v>11368</v>
      </c>
      <c r="L266" s="85"/>
      <c r="M266" s="85" t="s">
        <v>11363</v>
      </c>
      <c r="N266" s="85"/>
      <c r="O266" s="85" t="s">
        <v>18</v>
      </c>
      <c r="P266" s="85" t="s">
        <v>11365</v>
      </c>
      <c r="Q266" s="85"/>
    </row>
    <row r="267" spans="1:17" hidden="1" x14ac:dyDescent="0.35">
      <c r="A267" s="72">
        <f t="shared" si="4"/>
        <v>141739</v>
      </c>
      <c r="B267" s="85" t="s">
        <v>22861</v>
      </c>
      <c r="C267" s="85">
        <v>16059068</v>
      </c>
      <c r="D267" s="85" t="s">
        <v>77</v>
      </c>
      <c r="E267" s="85" t="s">
        <v>23266</v>
      </c>
      <c r="F267" s="85">
        <v>141739</v>
      </c>
      <c r="G267" s="85" t="s">
        <v>78</v>
      </c>
      <c r="H267" s="85"/>
      <c r="I267" s="85" t="s">
        <v>79</v>
      </c>
      <c r="J267" s="85"/>
      <c r="K267" s="85" t="s">
        <v>23594</v>
      </c>
      <c r="L267" s="85"/>
      <c r="M267" s="85" t="s">
        <v>125</v>
      </c>
      <c r="N267" s="85" t="s">
        <v>137</v>
      </c>
      <c r="O267" s="85" t="s">
        <v>18</v>
      </c>
      <c r="P267" s="85">
        <v>78702</v>
      </c>
      <c r="Q267" s="85">
        <v>2408</v>
      </c>
    </row>
    <row r="268" spans="1:17" hidden="1" x14ac:dyDescent="0.35">
      <c r="A268" s="72">
        <f t="shared" si="4"/>
        <v>141295</v>
      </c>
      <c r="B268" s="85" t="s">
        <v>127</v>
      </c>
      <c r="C268" s="66">
        <v>89520</v>
      </c>
      <c r="D268" s="85" t="s">
        <v>77</v>
      </c>
      <c r="E268" s="85" t="s">
        <v>7764</v>
      </c>
      <c r="F268" s="66">
        <v>141295</v>
      </c>
      <c r="G268" s="85" t="s">
        <v>78</v>
      </c>
      <c r="H268" s="85"/>
      <c r="I268" s="85" t="s">
        <v>79</v>
      </c>
      <c r="J268" s="85"/>
      <c r="K268" s="85" t="s">
        <v>7999</v>
      </c>
      <c r="L268" s="85"/>
      <c r="M268" s="85" t="s">
        <v>7982</v>
      </c>
      <c r="N268" s="85" t="s">
        <v>7262</v>
      </c>
      <c r="O268" s="85" t="s">
        <v>18</v>
      </c>
      <c r="P268" s="85" t="s">
        <v>7983</v>
      </c>
      <c r="Q268" s="85" t="s">
        <v>8000</v>
      </c>
    </row>
    <row r="269" spans="1:17" hidden="1" x14ac:dyDescent="0.35">
      <c r="A269" s="72">
        <f t="shared" si="4"/>
        <v>141314</v>
      </c>
      <c r="B269" s="85" t="s">
        <v>22861</v>
      </c>
      <c r="C269" s="66">
        <v>17027014</v>
      </c>
      <c r="D269" s="85" t="s">
        <v>77</v>
      </c>
      <c r="E269" s="85" t="s">
        <v>8293</v>
      </c>
      <c r="F269" s="66">
        <v>141314</v>
      </c>
      <c r="G269" s="85" t="s">
        <v>78</v>
      </c>
      <c r="H269" s="85" t="s">
        <v>22862</v>
      </c>
      <c r="I269" s="85" t="s">
        <v>79</v>
      </c>
      <c r="J269" s="85"/>
      <c r="K269" s="85" t="s">
        <v>22863</v>
      </c>
      <c r="L269" s="85"/>
      <c r="M269" s="85" t="s">
        <v>22864</v>
      </c>
      <c r="N269" s="85" t="s">
        <v>8314</v>
      </c>
      <c r="O269" s="85" t="s">
        <v>18</v>
      </c>
      <c r="P269" s="85" t="s">
        <v>8297</v>
      </c>
      <c r="Q269" s="85"/>
    </row>
    <row r="270" spans="1:17" hidden="1" x14ac:dyDescent="0.35">
      <c r="A270" s="72">
        <f t="shared" si="4"/>
        <v>141546</v>
      </c>
      <c r="B270" s="85" t="s">
        <v>27283</v>
      </c>
      <c r="C270" s="85">
        <v>90738</v>
      </c>
      <c r="D270" s="85" t="s">
        <v>77</v>
      </c>
      <c r="E270" s="85" t="s">
        <v>23179</v>
      </c>
      <c r="F270" s="85">
        <v>141546</v>
      </c>
      <c r="G270" s="85" t="s">
        <v>78</v>
      </c>
      <c r="H270" s="85">
        <v>1664853</v>
      </c>
      <c r="I270" s="85" t="s">
        <v>79</v>
      </c>
      <c r="J270" s="85"/>
      <c r="K270" s="85" t="s">
        <v>27284</v>
      </c>
      <c r="L270" s="85"/>
      <c r="M270" s="85" t="s">
        <v>9155</v>
      </c>
      <c r="N270" s="85" t="s">
        <v>9526</v>
      </c>
      <c r="O270" s="85" t="s">
        <v>18</v>
      </c>
      <c r="P270" s="85">
        <v>78216</v>
      </c>
      <c r="Q270" s="85">
        <v>6700</v>
      </c>
    </row>
    <row r="271" spans="1:17" hidden="1" x14ac:dyDescent="0.35">
      <c r="A271" s="72">
        <f t="shared" si="4"/>
        <v>141546</v>
      </c>
      <c r="B271" s="85" t="s">
        <v>10008</v>
      </c>
      <c r="C271" s="66">
        <v>90738</v>
      </c>
      <c r="D271" s="85" t="s">
        <v>77</v>
      </c>
      <c r="E271" s="85" t="s">
        <v>9849</v>
      </c>
      <c r="F271" s="66">
        <v>141546</v>
      </c>
      <c r="G271" s="85" t="s">
        <v>78</v>
      </c>
      <c r="H271" s="85" t="s">
        <v>9850</v>
      </c>
      <c r="I271" s="85" t="s">
        <v>79</v>
      </c>
      <c r="J271" s="85"/>
      <c r="K271" s="85" t="s">
        <v>10000</v>
      </c>
      <c r="L271" s="85"/>
      <c r="M271" s="85" t="s">
        <v>7383</v>
      </c>
      <c r="N271" s="85" t="s">
        <v>7384</v>
      </c>
      <c r="O271" s="85" t="s">
        <v>18</v>
      </c>
      <c r="P271" s="85" t="s">
        <v>9981</v>
      </c>
      <c r="Q271" s="85" t="s">
        <v>1098</v>
      </c>
    </row>
    <row r="272" spans="1:17" hidden="1" x14ac:dyDescent="0.35">
      <c r="A272" s="72">
        <f t="shared" si="4"/>
        <v>141677</v>
      </c>
      <c r="B272" s="85" t="s">
        <v>14579</v>
      </c>
      <c r="C272" s="66">
        <v>212549</v>
      </c>
      <c r="D272" s="85" t="s">
        <v>77</v>
      </c>
      <c r="E272" s="85" t="s">
        <v>10859</v>
      </c>
      <c r="F272" s="66">
        <v>141677</v>
      </c>
      <c r="G272" s="85" t="s">
        <v>78</v>
      </c>
      <c r="H272" s="85" t="s">
        <v>14580</v>
      </c>
      <c r="I272" s="85" t="s">
        <v>79</v>
      </c>
      <c r="J272" s="85"/>
      <c r="K272" s="85" t="s">
        <v>14581</v>
      </c>
      <c r="L272" s="85"/>
      <c r="M272" s="85" t="s">
        <v>11196</v>
      </c>
      <c r="N272" s="85" t="s">
        <v>10863</v>
      </c>
      <c r="O272" s="85" t="s">
        <v>18</v>
      </c>
      <c r="P272" s="85" t="s">
        <v>11195</v>
      </c>
      <c r="Q272" s="85" t="s">
        <v>108</v>
      </c>
    </row>
    <row r="273" spans="1:17" hidden="1" x14ac:dyDescent="0.35">
      <c r="A273" s="72">
        <f t="shared" si="4"/>
        <v>140445</v>
      </c>
      <c r="B273" s="85" t="s">
        <v>23326</v>
      </c>
      <c r="C273" s="85">
        <v>85404</v>
      </c>
      <c r="D273" s="85" t="s">
        <v>77</v>
      </c>
      <c r="E273" s="85" t="s">
        <v>23272</v>
      </c>
      <c r="F273" s="85">
        <v>140445</v>
      </c>
      <c r="G273" s="85" t="s">
        <v>78</v>
      </c>
      <c r="H273" s="85"/>
      <c r="I273" s="85" t="s">
        <v>79</v>
      </c>
      <c r="J273" s="85"/>
      <c r="K273" s="85" t="s">
        <v>23327</v>
      </c>
      <c r="L273" s="85"/>
      <c r="M273" s="85" t="s">
        <v>20950</v>
      </c>
      <c r="N273" s="85" t="s">
        <v>176</v>
      </c>
      <c r="O273" s="85" t="s">
        <v>18</v>
      </c>
      <c r="P273" s="85">
        <v>75002</v>
      </c>
      <c r="Q273" s="85">
        <v>4447</v>
      </c>
    </row>
    <row r="274" spans="1:17" hidden="1" x14ac:dyDescent="0.35">
      <c r="A274" s="72">
        <f t="shared" si="4"/>
        <v>141663</v>
      </c>
      <c r="B274" s="85" t="s">
        <v>8906</v>
      </c>
      <c r="C274" s="66">
        <v>91494</v>
      </c>
      <c r="D274" s="85" t="s">
        <v>77</v>
      </c>
      <c r="E274" s="85" t="s">
        <v>11096</v>
      </c>
      <c r="F274" s="66">
        <v>141663</v>
      </c>
      <c r="G274" s="85" t="s">
        <v>78</v>
      </c>
      <c r="H274" s="85"/>
      <c r="I274" s="85" t="s">
        <v>79</v>
      </c>
      <c r="J274" s="85"/>
      <c r="K274" s="85" t="s">
        <v>11098</v>
      </c>
      <c r="L274" s="85"/>
      <c r="M274" s="85" t="s">
        <v>11099</v>
      </c>
      <c r="N274" s="85" t="s">
        <v>7398</v>
      </c>
      <c r="O274" s="85" t="s">
        <v>18</v>
      </c>
      <c r="P274" s="85" t="s">
        <v>11100</v>
      </c>
      <c r="Q274" s="85" t="s">
        <v>11101</v>
      </c>
    </row>
    <row r="275" spans="1:17" hidden="1" x14ac:dyDescent="0.35">
      <c r="A275" s="72">
        <f t="shared" si="4"/>
        <v>141663</v>
      </c>
      <c r="B275" s="85" t="s">
        <v>15495</v>
      </c>
      <c r="C275" s="66">
        <v>232839</v>
      </c>
      <c r="D275" s="85" t="s">
        <v>77</v>
      </c>
      <c r="E275" s="85" t="s">
        <v>11096</v>
      </c>
      <c r="F275" s="66">
        <v>141663</v>
      </c>
      <c r="G275" s="85" t="s">
        <v>78</v>
      </c>
      <c r="H275" s="85"/>
      <c r="I275" s="85" t="s">
        <v>79</v>
      </c>
      <c r="J275" s="85"/>
      <c r="K275" s="85" t="s">
        <v>15496</v>
      </c>
      <c r="L275" s="85"/>
      <c r="M275" s="85" t="s">
        <v>10987</v>
      </c>
      <c r="N275" s="85" t="s">
        <v>10739</v>
      </c>
      <c r="O275" s="85" t="s">
        <v>18</v>
      </c>
      <c r="P275" s="85" t="s">
        <v>10978</v>
      </c>
      <c r="Q275" s="85" t="s">
        <v>8524</v>
      </c>
    </row>
    <row r="276" spans="1:17" hidden="1" x14ac:dyDescent="0.35">
      <c r="A276" s="72">
        <f t="shared" si="4"/>
        <v>140839</v>
      </c>
      <c r="B276" s="85" t="s">
        <v>23345</v>
      </c>
      <c r="C276" s="85">
        <v>87120</v>
      </c>
      <c r="D276" s="85" t="s">
        <v>77</v>
      </c>
      <c r="E276" s="85" t="s">
        <v>23271</v>
      </c>
      <c r="F276" s="85">
        <v>140839</v>
      </c>
      <c r="G276" s="85" t="s">
        <v>78</v>
      </c>
      <c r="H276" s="85">
        <v>12023438</v>
      </c>
      <c r="I276" s="85" t="s">
        <v>79</v>
      </c>
      <c r="J276" s="85"/>
      <c r="K276" s="85" t="s">
        <v>23346</v>
      </c>
      <c r="L276" s="85"/>
      <c r="M276" s="85" t="s">
        <v>19989</v>
      </c>
      <c r="N276" s="85" t="s">
        <v>3419</v>
      </c>
      <c r="O276" s="85" t="s">
        <v>18</v>
      </c>
      <c r="P276" s="85">
        <v>76009</v>
      </c>
      <c r="Q276" s="85"/>
    </row>
    <row r="277" spans="1:17" hidden="1" x14ac:dyDescent="0.35">
      <c r="A277" s="72">
        <f t="shared" si="4"/>
        <v>140839</v>
      </c>
      <c r="B277" s="85" t="s">
        <v>23339</v>
      </c>
      <c r="C277" s="85">
        <v>87121</v>
      </c>
      <c r="D277" s="85" t="s">
        <v>77</v>
      </c>
      <c r="E277" s="85" t="s">
        <v>23271</v>
      </c>
      <c r="F277" s="85">
        <v>140839</v>
      </c>
      <c r="G277" s="85" t="s">
        <v>78</v>
      </c>
      <c r="H277" s="85">
        <v>12023438</v>
      </c>
      <c r="I277" s="85" t="s">
        <v>79</v>
      </c>
      <c r="J277" s="85"/>
      <c r="K277" s="85" t="s">
        <v>23340</v>
      </c>
      <c r="L277" s="85"/>
      <c r="M277" s="85" t="s">
        <v>19989</v>
      </c>
      <c r="N277" s="85" t="s">
        <v>3419</v>
      </c>
      <c r="O277" s="85" t="s">
        <v>18</v>
      </c>
      <c r="P277" s="85">
        <v>76009</v>
      </c>
      <c r="Q277" s="85">
        <v>387</v>
      </c>
    </row>
    <row r="278" spans="1:17" hidden="1" x14ac:dyDescent="0.35">
      <c r="A278" s="72">
        <f t="shared" si="4"/>
        <v>140839</v>
      </c>
      <c r="B278" s="85" t="s">
        <v>23343</v>
      </c>
      <c r="C278" s="85">
        <v>87122</v>
      </c>
      <c r="D278" s="85" t="s">
        <v>77</v>
      </c>
      <c r="E278" s="85" t="s">
        <v>23271</v>
      </c>
      <c r="F278" s="85">
        <v>140839</v>
      </c>
      <c r="G278" s="85" t="s">
        <v>78</v>
      </c>
      <c r="H278" s="85">
        <v>12023438</v>
      </c>
      <c r="I278" s="85" t="s">
        <v>79</v>
      </c>
      <c r="J278" s="85"/>
      <c r="K278" s="85" t="s">
        <v>23344</v>
      </c>
      <c r="L278" s="85"/>
      <c r="M278" s="85" t="s">
        <v>19989</v>
      </c>
      <c r="N278" s="85" t="s">
        <v>3419</v>
      </c>
      <c r="O278" s="85" t="s">
        <v>18</v>
      </c>
      <c r="P278" s="85">
        <v>76009</v>
      </c>
      <c r="Q278" s="85">
        <v>8201</v>
      </c>
    </row>
    <row r="279" spans="1:17" hidden="1" x14ac:dyDescent="0.35">
      <c r="A279" s="72">
        <f t="shared" si="4"/>
        <v>140839</v>
      </c>
      <c r="B279" s="85" t="s">
        <v>23271</v>
      </c>
      <c r="C279" s="85">
        <v>140839</v>
      </c>
      <c r="D279" s="85" t="s">
        <v>78</v>
      </c>
      <c r="E279" s="85" t="s">
        <v>23238</v>
      </c>
      <c r="F279" s="85">
        <v>17002993</v>
      </c>
      <c r="G279" s="85" t="s">
        <v>1750</v>
      </c>
      <c r="H279" s="85">
        <v>12023438</v>
      </c>
      <c r="I279" s="85" t="s">
        <v>79</v>
      </c>
      <c r="J279" s="85" t="s">
        <v>200</v>
      </c>
      <c r="K279" s="85" t="s">
        <v>23077</v>
      </c>
      <c r="L279" s="85"/>
      <c r="M279" s="85" t="s">
        <v>19989</v>
      </c>
      <c r="N279" s="85" t="s">
        <v>3419</v>
      </c>
      <c r="O279" s="85" t="s">
        <v>18</v>
      </c>
      <c r="P279" s="85">
        <v>76009</v>
      </c>
      <c r="Q279" s="85">
        <v>387</v>
      </c>
    </row>
    <row r="280" spans="1:17" hidden="1" x14ac:dyDescent="0.35">
      <c r="A280" s="72">
        <f t="shared" si="4"/>
        <v>140839</v>
      </c>
      <c r="B280" s="85" t="s">
        <v>23349</v>
      </c>
      <c r="C280" s="85">
        <v>87123</v>
      </c>
      <c r="D280" s="85" t="s">
        <v>77</v>
      </c>
      <c r="E280" s="85" t="s">
        <v>23271</v>
      </c>
      <c r="F280" s="85">
        <v>140839</v>
      </c>
      <c r="G280" s="85" t="s">
        <v>78</v>
      </c>
      <c r="H280" s="85">
        <v>12023438</v>
      </c>
      <c r="I280" s="85" t="s">
        <v>79</v>
      </c>
      <c r="J280" s="85"/>
      <c r="K280" s="85" t="s">
        <v>3420</v>
      </c>
      <c r="L280" s="85"/>
      <c r="M280" s="85" t="s">
        <v>19989</v>
      </c>
      <c r="N280" s="85" t="s">
        <v>3419</v>
      </c>
      <c r="O280" s="85" t="s">
        <v>18</v>
      </c>
      <c r="P280" s="85">
        <v>76009</v>
      </c>
      <c r="Q280" s="85"/>
    </row>
    <row r="281" spans="1:17" hidden="1" x14ac:dyDescent="0.35">
      <c r="A281" s="72">
        <f t="shared" si="4"/>
        <v>140839</v>
      </c>
      <c r="B281" s="85" t="s">
        <v>23353</v>
      </c>
      <c r="C281" s="85">
        <v>16076580</v>
      </c>
      <c r="D281" s="85" t="s">
        <v>23281</v>
      </c>
      <c r="E281" s="85" t="s">
        <v>23271</v>
      </c>
      <c r="F281" s="85">
        <v>140839</v>
      </c>
      <c r="G281" s="85" t="s">
        <v>78</v>
      </c>
      <c r="H281" s="85">
        <v>12051009</v>
      </c>
      <c r="I281" s="85" t="s">
        <v>79</v>
      </c>
      <c r="J281" s="85"/>
      <c r="K281" s="85" t="s">
        <v>23354</v>
      </c>
      <c r="L281" s="85"/>
      <c r="M281" s="85" t="s">
        <v>19989</v>
      </c>
      <c r="N281" s="85" t="s">
        <v>3419</v>
      </c>
      <c r="O281" s="85" t="s">
        <v>18</v>
      </c>
      <c r="P281" s="85">
        <v>76009</v>
      </c>
      <c r="Q281" s="85"/>
    </row>
    <row r="282" spans="1:17" hidden="1" x14ac:dyDescent="0.35">
      <c r="A282" s="72">
        <f t="shared" si="4"/>
        <v>140839</v>
      </c>
      <c r="B282" s="85" t="s">
        <v>23347</v>
      </c>
      <c r="C282" s="85">
        <v>87124</v>
      </c>
      <c r="D282" s="85" t="s">
        <v>77</v>
      </c>
      <c r="E282" s="85" t="s">
        <v>23271</v>
      </c>
      <c r="F282" s="85">
        <v>140839</v>
      </c>
      <c r="G282" s="85" t="s">
        <v>78</v>
      </c>
      <c r="H282" s="85">
        <v>12023438</v>
      </c>
      <c r="I282" s="85" t="s">
        <v>79</v>
      </c>
      <c r="J282" s="85"/>
      <c r="K282" s="85" t="s">
        <v>23348</v>
      </c>
      <c r="L282" s="85"/>
      <c r="M282" s="85" t="s">
        <v>19989</v>
      </c>
      <c r="N282" s="85" t="s">
        <v>3419</v>
      </c>
      <c r="O282" s="85" t="s">
        <v>18</v>
      </c>
      <c r="P282" s="85">
        <v>76009</v>
      </c>
      <c r="Q282" s="85">
        <v>4206</v>
      </c>
    </row>
    <row r="283" spans="1:17" hidden="1" x14ac:dyDescent="0.35">
      <c r="A283" s="72">
        <f t="shared" si="4"/>
        <v>141633</v>
      </c>
      <c r="B283" s="85" t="s">
        <v>10772</v>
      </c>
      <c r="C283" s="66">
        <v>91280</v>
      </c>
      <c r="D283" s="85" t="s">
        <v>77</v>
      </c>
      <c r="E283" s="85" t="s">
        <v>10736</v>
      </c>
      <c r="F283" s="66">
        <v>141633</v>
      </c>
      <c r="G283" s="85" t="s">
        <v>78</v>
      </c>
      <c r="H283" s="85" t="s">
        <v>10773</v>
      </c>
      <c r="I283" s="85" t="s">
        <v>79</v>
      </c>
      <c r="J283" s="85"/>
      <c r="K283" s="85" t="s">
        <v>10774</v>
      </c>
      <c r="L283" s="85"/>
      <c r="M283" s="85" t="s">
        <v>10734</v>
      </c>
      <c r="N283" s="85" t="s">
        <v>10739</v>
      </c>
      <c r="O283" s="85" t="s">
        <v>18</v>
      </c>
      <c r="P283" s="85" t="s">
        <v>10735</v>
      </c>
      <c r="Q283" s="85" t="s">
        <v>10775</v>
      </c>
    </row>
    <row r="284" spans="1:17" hidden="1" x14ac:dyDescent="0.35">
      <c r="A284" s="72">
        <f t="shared" si="4"/>
        <v>140445</v>
      </c>
      <c r="B284" s="85" t="s">
        <v>23305</v>
      </c>
      <c r="C284" s="85">
        <v>85406</v>
      </c>
      <c r="D284" s="85" t="s">
        <v>77</v>
      </c>
      <c r="E284" s="85" t="s">
        <v>23272</v>
      </c>
      <c r="F284" s="85">
        <v>140445</v>
      </c>
      <c r="G284" s="85" t="s">
        <v>78</v>
      </c>
      <c r="H284" s="85"/>
      <c r="I284" s="85" t="s">
        <v>79</v>
      </c>
      <c r="J284" s="85"/>
      <c r="K284" s="85" t="s">
        <v>23306</v>
      </c>
      <c r="L284" s="85"/>
      <c r="M284" s="85" t="s">
        <v>20950</v>
      </c>
      <c r="N284" s="85" t="s">
        <v>176</v>
      </c>
      <c r="O284" s="85" t="s">
        <v>18</v>
      </c>
      <c r="P284" s="85">
        <v>75002</v>
      </c>
      <c r="Q284" s="85">
        <v>4416</v>
      </c>
    </row>
    <row r="285" spans="1:17" hidden="1" x14ac:dyDescent="0.35">
      <c r="A285" s="72">
        <f t="shared" si="4"/>
        <v>140910</v>
      </c>
      <c r="B285" s="85" t="s">
        <v>23355</v>
      </c>
      <c r="C285" s="85">
        <v>87671</v>
      </c>
      <c r="D285" s="85" t="s">
        <v>77</v>
      </c>
      <c r="E285" s="85" t="s">
        <v>23270</v>
      </c>
      <c r="F285" s="85">
        <v>140910</v>
      </c>
      <c r="G285" s="85" t="s">
        <v>78</v>
      </c>
      <c r="H285" s="85">
        <v>7083017</v>
      </c>
      <c r="I285" s="85" t="s">
        <v>79</v>
      </c>
      <c r="J285" s="85"/>
      <c r="K285" s="85" t="s">
        <v>4434</v>
      </c>
      <c r="L285" s="85"/>
      <c r="M285" s="85" t="s">
        <v>23356</v>
      </c>
      <c r="N285" s="85" t="s">
        <v>3829</v>
      </c>
      <c r="O285" s="85" t="s">
        <v>18</v>
      </c>
      <c r="P285" s="85">
        <v>76225</v>
      </c>
      <c r="Q285" s="85"/>
    </row>
    <row r="286" spans="1:17" hidden="1" x14ac:dyDescent="0.35">
      <c r="A286" s="72">
        <f t="shared" si="4"/>
        <v>140910</v>
      </c>
      <c r="B286" s="85" t="s">
        <v>23357</v>
      </c>
      <c r="C286" s="85">
        <v>87672</v>
      </c>
      <c r="D286" s="85" t="s">
        <v>77</v>
      </c>
      <c r="E286" s="85" t="s">
        <v>23270</v>
      </c>
      <c r="F286" s="85">
        <v>140910</v>
      </c>
      <c r="G286" s="85" t="s">
        <v>78</v>
      </c>
      <c r="H286" s="85">
        <v>7083017</v>
      </c>
      <c r="I286" s="85" t="s">
        <v>79</v>
      </c>
      <c r="J286" s="85"/>
      <c r="K286" s="85" t="s">
        <v>4435</v>
      </c>
      <c r="L286" s="85"/>
      <c r="M286" s="85" t="s">
        <v>23356</v>
      </c>
      <c r="N286" s="85" t="s">
        <v>3829</v>
      </c>
      <c r="O286" s="85" t="s">
        <v>18</v>
      </c>
      <c r="P286" s="85">
        <v>76225</v>
      </c>
      <c r="Q286" s="85">
        <v>70</v>
      </c>
    </row>
    <row r="287" spans="1:17" hidden="1" x14ac:dyDescent="0.35">
      <c r="A287" s="72">
        <f t="shared" si="4"/>
        <v>140910</v>
      </c>
      <c r="B287" s="85" t="s">
        <v>23270</v>
      </c>
      <c r="C287" s="85">
        <v>140910</v>
      </c>
      <c r="D287" s="85" t="s">
        <v>78</v>
      </c>
      <c r="E287" s="85" t="s">
        <v>23238</v>
      </c>
      <c r="F287" s="85">
        <v>17002993</v>
      </c>
      <c r="G287" s="85" t="s">
        <v>1750</v>
      </c>
      <c r="H287" s="85">
        <v>7083017</v>
      </c>
      <c r="I287" s="85" t="s">
        <v>79</v>
      </c>
      <c r="J287" s="85"/>
      <c r="K287" s="85" t="s">
        <v>23360</v>
      </c>
      <c r="L287" s="85" t="s">
        <v>24972</v>
      </c>
      <c r="M287" s="85" t="s">
        <v>23356</v>
      </c>
      <c r="N287" s="85" t="s">
        <v>3829</v>
      </c>
      <c r="O287" s="85" t="s">
        <v>18</v>
      </c>
      <c r="P287" s="85">
        <v>76225</v>
      </c>
      <c r="Q287" s="85"/>
    </row>
    <row r="288" spans="1:17" hidden="1" x14ac:dyDescent="0.35">
      <c r="A288" s="72">
        <f t="shared" si="4"/>
        <v>140910</v>
      </c>
      <c r="B288" s="85" t="s">
        <v>23358</v>
      </c>
      <c r="C288" s="85">
        <v>87673</v>
      </c>
      <c r="D288" s="85" t="s">
        <v>77</v>
      </c>
      <c r="E288" s="85" t="s">
        <v>23270</v>
      </c>
      <c r="F288" s="85">
        <v>140910</v>
      </c>
      <c r="G288" s="85" t="s">
        <v>78</v>
      </c>
      <c r="H288" s="85">
        <v>7083017</v>
      </c>
      <c r="I288" s="85" t="s">
        <v>79</v>
      </c>
      <c r="J288" s="85"/>
      <c r="K288" s="85" t="s">
        <v>23359</v>
      </c>
      <c r="L288" s="85"/>
      <c r="M288" s="85" t="s">
        <v>23356</v>
      </c>
      <c r="N288" s="85" t="s">
        <v>3829</v>
      </c>
      <c r="O288" s="85" t="s">
        <v>18</v>
      </c>
      <c r="P288" s="85">
        <v>76225</v>
      </c>
      <c r="Q288" s="85"/>
    </row>
    <row r="289" spans="1:17" hidden="1" x14ac:dyDescent="0.35">
      <c r="A289" s="72">
        <f t="shared" si="4"/>
        <v>141681</v>
      </c>
      <c r="B289" s="85" t="s">
        <v>14925</v>
      </c>
      <c r="C289" s="66">
        <v>225585</v>
      </c>
      <c r="D289" s="85" t="s">
        <v>77</v>
      </c>
      <c r="E289" s="85" t="s">
        <v>11249</v>
      </c>
      <c r="F289" s="66">
        <v>141681</v>
      </c>
      <c r="G289" s="85" t="s">
        <v>78</v>
      </c>
      <c r="H289" s="85"/>
      <c r="I289" s="85" t="s">
        <v>79</v>
      </c>
      <c r="J289" s="85"/>
      <c r="K289" s="85" t="s">
        <v>14190</v>
      </c>
      <c r="L289" s="85"/>
      <c r="M289" s="85" t="s">
        <v>11037</v>
      </c>
      <c r="N289" s="85" t="s">
        <v>10825</v>
      </c>
      <c r="O289" s="85" t="s">
        <v>18</v>
      </c>
      <c r="P289" s="85" t="s">
        <v>11038</v>
      </c>
      <c r="Q289" s="85" t="s">
        <v>6927</v>
      </c>
    </row>
    <row r="290" spans="1:17" hidden="1" x14ac:dyDescent="0.35">
      <c r="A290" s="72">
        <f t="shared" si="4"/>
        <v>140480</v>
      </c>
      <c r="B290" s="85" t="s">
        <v>1063</v>
      </c>
      <c r="C290" s="66">
        <v>85783</v>
      </c>
      <c r="D290" s="85" t="s">
        <v>77</v>
      </c>
      <c r="E290" s="85" t="s">
        <v>1041</v>
      </c>
      <c r="F290" s="66">
        <v>140480</v>
      </c>
      <c r="G290" s="85" t="s">
        <v>78</v>
      </c>
      <c r="H290" s="85"/>
      <c r="I290" s="85" t="s">
        <v>79</v>
      </c>
      <c r="J290" s="85"/>
      <c r="K290" s="85" t="s">
        <v>1064</v>
      </c>
      <c r="L290" s="85"/>
      <c r="M290" s="85" t="s">
        <v>1048</v>
      </c>
      <c r="N290" s="85" t="s">
        <v>1044</v>
      </c>
      <c r="O290" s="85" t="s">
        <v>18</v>
      </c>
      <c r="P290" s="85" t="s">
        <v>1045</v>
      </c>
      <c r="Q290" s="85" t="s">
        <v>1065</v>
      </c>
    </row>
    <row r="291" spans="1:17" hidden="1" x14ac:dyDescent="0.35">
      <c r="A291" s="72">
        <f t="shared" si="4"/>
        <v>232165</v>
      </c>
      <c r="B291" s="85" t="s">
        <v>28157</v>
      </c>
      <c r="C291" s="85">
        <v>16035350</v>
      </c>
      <c r="D291" s="85" t="s">
        <v>77</v>
      </c>
      <c r="E291" s="85" t="s">
        <v>23159</v>
      </c>
      <c r="F291" s="85">
        <v>232165</v>
      </c>
      <c r="G291" s="85" t="s">
        <v>78</v>
      </c>
      <c r="H291" s="85">
        <v>21103312</v>
      </c>
      <c r="I291" s="85" t="s">
        <v>79</v>
      </c>
      <c r="J291" s="85"/>
      <c r="K291" s="85" t="s">
        <v>28158</v>
      </c>
      <c r="L291" s="85"/>
      <c r="M291" s="85" t="s">
        <v>13866</v>
      </c>
      <c r="N291" s="85" t="s">
        <v>12609</v>
      </c>
      <c r="O291" s="85" t="s">
        <v>18</v>
      </c>
      <c r="P291" s="85">
        <v>79118</v>
      </c>
      <c r="Q291" s="85"/>
    </row>
    <row r="292" spans="1:17" hidden="1" x14ac:dyDescent="0.35">
      <c r="A292" s="72">
        <f t="shared" si="4"/>
        <v>232165</v>
      </c>
      <c r="B292" s="85" t="s">
        <v>16208</v>
      </c>
      <c r="C292" s="66">
        <v>16035350</v>
      </c>
      <c r="D292" s="85" t="s">
        <v>77</v>
      </c>
      <c r="E292" s="85" t="s">
        <v>15416</v>
      </c>
      <c r="F292" s="66">
        <v>232165</v>
      </c>
      <c r="G292" s="85" t="s">
        <v>78</v>
      </c>
      <c r="H292" s="85" t="s">
        <v>15417</v>
      </c>
      <c r="I292" s="85" t="s">
        <v>79</v>
      </c>
      <c r="J292" s="85"/>
      <c r="K292" s="85" t="s">
        <v>16209</v>
      </c>
      <c r="L292" s="85"/>
      <c r="M292" s="85" t="s">
        <v>7380</v>
      </c>
      <c r="N292" s="85" t="s">
        <v>12447</v>
      </c>
      <c r="O292" s="85" t="s">
        <v>18</v>
      </c>
      <c r="P292" s="85" t="s">
        <v>12325</v>
      </c>
      <c r="Q292" s="85"/>
    </row>
    <row r="293" spans="1:17" hidden="1" x14ac:dyDescent="0.35">
      <c r="A293" s="72">
        <f t="shared" si="4"/>
        <v>142116</v>
      </c>
      <c r="B293" s="85" t="s">
        <v>13623</v>
      </c>
      <c r="C293" s="66">
        <v>93161</v>
      </c>
      <c r="D293" s="85" t="s">
        <v>77</v>
      </c>
      <c r="E293" s="85" t="s">
        <v>13524</v>
      </c>
      <c r="F293" s="66">
        <v>142116</v>
      </c>
      <c r="G293" s="85" t="s">
        <v>78</v>
      </c>
      <c r="H293" s="85" t="s">
        <v>13624</v>
      </c>
      <c r="I293" s="85" t="s">
        <v>79</v>
      </c>
      <c r="J293" s="85"/>
      <c r="K293" s="85" t="s">
        <v>13625</v>
      </c>
      <c r="L293" s="85"/>
      <c r="M293" s="85" t="s">
        <v>7395</v>
      </c>
      <c r="N293" s="85" t="s">
        <v>7395</v>
      </c>
      <c r="O293" s="85" t="s">
        <v>18</v>
      </c>
      <c r="P293" s="85" t="s">
        <v>13598</v>
      </c>
      <c r="Q293" s="85"/>
    </row>
    <row r="294" spans="1:17" hidden="1" x14ac:dyDescent="0.35">
      <c r="A294" s="72">
        <f t="shared" si="4"/>
        <v>141653</v>
      </c>
      <c r="B294" s="85" t="s">
        <v>15821</v>
      </c>
      <c r="C294" s="66">
        <v>16024024</v>
      </c>
      <c r="D294" s="85" t="s">
        <v>77</v>
      </c>
      <c r="E294" s="85" t="s">
        <v>10969</v>
      </c>
      <c r="F294" s="66">
        <v>141653</v>
      </c>
      <c r="G294" s="85" t="s">
        <v>78</v>
      </c>
      <c r="H294" s="85" t="s">
        <v>15822</v>
      </c>
      <c r="I294" s="85" t="s">
        <v>79</v>
      </c>
      <c r="J294" s="85"/>
      <c r="K294" s="85" t="s">
        <v>15823</v>
      </c>
      <c r="L294" s="85"/>
      <c r="M294" s="85" t="s">
        <v>10977</v>
      </c>
      <c r="N294" s="85" t="s">
        <v>7398</v>
      </c>
      <c r="O294" s="85" t="s">
        <v>18</v>
      </c>
      <c r="P294" s="85" t="s">
        <v>10999</v>
      </c>
      <c r="Q294" s="85" t="s">
        <v>15824</v>
      </c>
    </row>
    <row r="295" spans="1:17" hidden="1" x14ac:dyDescent="0.35">
      <c r="A295" s="72">
        <f t="shared" si="4"/>
        <v>140841</v>
      </c>
      <c r="B295" s="85" t="s">
        <v>23466</v>
      </c>
      <c r="C295" s="85">
        <v>87170</v>
      </c>
      <c r="D295" s="85" t="s">
        <v>77</v>
      </c>
      <c r="E295" s="85" t="s">
        <v>23268</v>
      </c>
      <c r="F295" s="85">
        <v>140841</v>
      </c>
      <c r="G295" s="85" t="s">
        <v>78</v>
      </c>
      <c r="H295" s="85">
        <v>12691085</v>
      </c>
      <c r="I295" s="85" t="s">
        <v>79</v>
      </c>
      <c r="J295" s="85"/>
      <c r="K295" s="85" t="s">
        <v>23467</v>
      </c>
      <c r="L295" s="85"/>
      <c r="M295" s="85" t="s">
        <v>19690</v>
      </c>
      <c r="N295" s="85" t="s">
        <v>571</v>
      </c>
      <c r="O295" s="85" t="s">
        <v>18</v>
      </c>
      <c r="P295" s="85">
        <v>76014</v>
      </c>
      <c r="Q295" s="85">
        <v>2475</v>
      </c>
    </row>
    <row r="296" spans="1:17" hidden="1" x14ac:dyDescent="0.35">
      <c r="A296" s="72">
        <f t="shared" si="4"/>
        <v>141311</v>
      </c>
      <c r="B296" s="85" t="s">
        <v>21155</v>
      </c>
      <c r="C296" s="66">
        <v>17012180</v>
      </c>
      <c r="D296" s="85" t="s">
        <v>77</v>
      </c>
      <c r="E296" s="85" t="s">
        <v>6973</v>
      </c>
      <c r="F296" s="66">
        <v>141311</v>
      </c>
      <c r="G296" s="85" t="s">
        <v>78</v>
      </c>
      <c r="H296" s="85"/>
      <c r="I296" s="85" t="s">
        <v>79</v>
      </c>
      <c r="J296" s="85"/>
      <c r="K296" s="85" t="s">
        <v>21156</v>
      </c>
      <c r="L296" s="85"/>
      <c r="M296" s="85" t="s">
        <v>7817</v>
      </c>
      <c r="N296" s="85" t="s">
        <v>6771</v>
      </c>
      <c r="O296" s="85" t="s">
        <v>18</v>
      </c>
      <c r="P296" s="85" t="s">
        <v>7818</v>
      </c>
      <c r="Q296" s="85"/>
    </row>
    <row r="297" spans="1:17" hidden="1" x14ac:dyDescent="0.35">
      <c r="A297" s="72">
        <f t="shared" si="4"/>
        <v>140480</v>
      </c>
      <c r="B297" s="85" t="s">
        <v>1040</v>
      </c>
      <c r="C297" s="66">
        <v>85775</v>
      </c>
      <c r="D297" s="85" t="s">
        <v>77</v>
      </c>
      <c r="E297" s="85" t="s">
        <v>1041</v>
      </c>
      <c r="F297" s="66">
        <v>140480</v>
      </c>
      <c r="G297" s="85" t="s">
        <v>78</v>
      </c>
      <c r="H297" s="85"/>
      <c r="I297" s="85" t="s">
        <v>79</v>
      </c>
      <c r="J297" s="85"/>
      <c r="K297" s="85" t="s">
        <v>1042</v>
      </c>
      <c r="L297" s="85"/>
      <c r="M297" s="85" t="s">
        <v>1043</v>
      </c>
      <c r="N297" s="85" t="s">
        <v>1044</v>
      </c>
      <c r="O297" s="85" t="s">
        <v>18</v>
      </c>
      <c r="P297" s="85" t="s">
        <v>1045</v>
      </c>
      <c r="Q297" s="85"/>
    </row>
    <row r="298" spans="1:17" hidden="1" x14ac:dyDescent="0.35">
      <c r="A298" s="72">
        <f t="shared" si="4"/>
        <v>140562</v>
      </c>
      <c r="B298" s="85" t="s">
        <v>19203</v>
      </c>
      <c r="C298" s="66">
        <v>16031772</v>
      </c>
      <c r="D298" s="85" t="s">
        <v>83</v>
      </c>
      <c r="E298" s="85" t="s">
        <v>1885</v>
      </c>
      <c r="F298" s="66">
        <v>140562</v>
      </c>
      <c r="G298" s="85" t="s">
        <v>78</v>
      </c>
      <c r="H298" s="85"/>
      <c r="I298" s="85" t="s">
        <v>79</v>
      </c>
      <c r="J298" s="85"/>
      <c r="K298" s="85" t="s">
        <v>19204</v>
      </c>
      <c r="L298" s="85"/>
      <c r="M298" s="85" t="s">
        <v>1887</v>
      </c>
      <c r="N298" s="85" t="s">
        <v>185</v>
      </c>
      <c r="O298" s="85" t="s">
        <v>18</v>
      </c>
      <c r="P298" s="85" t="s">
        <v>1888</v>
      </c>
      <c r="Q298" s="85" t="s">
        <v>1889</v>
      </c>
    </row>
    <row r="299" spans="1:17" hidden="1" x14ac:dyDescent="0.35">
      <c r="A299" s="72">
        <f t="shared" si="4"/>
        <v>141267</v>
      </c>
      <c r="B299" s="85" t="s">
        <v>18824</v>
      </c>
      <c r="C299" s="66">
        <v>16027544</v>
      </c>
      <c r="D299" s="85" t="s">
        <v>83</v>
      </c>
      <c r="E299" s="85" t="s">
        <v>7612</v>
      </c>
      <c r="F299" s="66">
        <v>141267</v>
      </c>
      <c r="G299" s="85" t="s">
        <v>78</v>
      </c>
      <c r="H299" s="85" t="s">
        <v>18825</v>
      </c>
      <c r="I299" s="85" t="s">
        <v>79</v>
      </c>
      <c r="J299" s="85"/>
      <c r="K299" s="85" t="s">
        <v>18826</v>
      </c>
      <c r="L299" s="85"/>
      <c r="M299" s="85" t="s">
        <v>7609</v>
      </c>
      <c r="N299" s="85" t="s">
        <v>6073</v>
      </c>
      <c r="O299" s="85" t="s">
        <v>18</v>
      </c>
      <c r="P299" s="85" t="s">
        <v>7610</v>
      </c>
      <c r="Q299" s="85"/>
    </row>
    <row r="300" spans="1:17" hidden="1" x14ac:dyDescent="0.35">
      <c r="A300" s="72">
        <f t="shared" si="4"/>
        <v>140841</v>
      </c>
      <c r="B300" s="85" t="s">
        <v>2901</v>
      </c>
      <c r="C300" s="85">
        <v>16020216</v>
      </c>
      <c r="D300" s="85" t="s">
        <v>77</v>
      </c>
      <c r="E300" s="85" t="s">
        <v>23268</v>
      </c>
      <c r="F300" s="85">
        <v>140841</v>
      </c>
      <c r="G300" s="85" t="s">
        <v>78</v>
      </c>
      <c r="H300" s="85">
        <v>12691093</v>
      </c>
      <c r="I300" s="85" t="s">
        <v>79</v>
      </c>
      <c r="J300" s="85"/>
      <c r="K300" s="85" t="s">
        <v>23429</v>
      </c>
      <c r="L300" s="85"/>
      <c r="M300" s="85" t="s">
        <v>19690</v>
      </c>
      <c r="N300" s="85" t="s">
        <v>232</v>
      </c>
      <c r="O300" s="85" t="s">
        <v>18</v>
      </c>
      <c r="P300" s="85">
        <v>76010</v>
      </c>
      <c r="Q300" s="85"/>
    </row>
    <row r="301" spans="1:17" hidden="1" x14ac:dyDescent="0.35">
      <c r="A301" s="72">
        <f t="shared" si="4"/>
        <v>141223</v>
      </c>
      <c r="B301" s="85" t="s">
        <v>6619</v>
      </c>
      <c r="C301" s="66">
        <v>88672</v>
      </c>
      <c r="D301" s="85" t="s">
        <v>77</v>
      </c>
      <c r="E301" s="85" t="s">
        <v>6077</v>
      </c>
      <c r="F301" s="66">
        <v>141223</v>
      </c>
      <c r="G301" s="85" t="s">
        <v>78</v>
      </c>
      <c r="H301" s="85" t="s">
        <v>6620</v>
      </c>
      <c r="I301" s="85" t="s">
        <v>79</v>
      </c>
      <c r="J301" s="85"/>
      <c r="K301" s="85" t="s">
        <v>6621</v>
      </c>
      <c r="L301" s="85"/>
      <c r="M301" s="85" t="s">
        <v>3090</v>
      </c>
      <c r="N301" s="85" t="s">
        <v>6071</v>
      </c>
      <c r="O301" s="85" t="s">
        <v>18</v>
      </c>
      <c r="P301" s="85" t="s">
        <v>6614</v>
      </c>
      <c r="Q301" s="85" t="s">
        <v>6622</v>
      </c>
    </row>
    <row r="302" spans="1:17" hidden="1" x14ac:dyDescent="0.35">
      <c r="A302" s="72">
        <f t="shared" si="4"/>
        <v>140457</v>
      </c>
      <c r="B302" s="85" t="s">
        <v>3208</v>
      </c>
      <c r="C302" s="66">
        <v>226420</v>
      </c>
      <c r="D302" s="85" t="s">
        <v>77</v>
      </c>
      <c r="E302" s="85" t="s">
        <v>345</v>
      </c>
      <c r="F302" s="66">
        <v>140457</v>
      </c>
      <c r="G302" s="85" t="s">
        <v>78</v>
      </c>
      <c r="H302" s="85"/>
      <c r="I302" s="85" t="s">
        <v>79</v>
      </c>
      <c r="J302" s="85"/>
      <c r="K302" s="85" t="s">
        <v>15001</v>
      </c>
      <c r="L302" s="85"/>
      <c r="M302" s="85" t="s">
        <v>254</v>
      </c>
      <c r="N302" s="85" t="s">
        <v>176</v>
      </c>
      <c r="O302" s="85" t="s">
        <v>18</v>
      </c>
      <c r="P302" s="85" t="s">
        <v>294</v>
      </c>
      <c r="Q302" s="85"/>
    </row>
    <row r="303" spans="1:17" hidden="1" x14ac:dyDescent="0.35">
      <c r="A303" s="72">
        <f t="shared" si="4"/>
        <v>140783</v>
      </c>
      <c r="B303" s="85" t="s">
        <v>3208</v>
      </c>
      <c r="C303" s="66">
        <v>86989</v>
      </c>
      <c r="D303" s="85" t="s">
        <v>77</v>
      </c>
      <c r="E303" s="85" t="s">
        <v>3192</v>
      </c>
      <c r="F303" s="66">
        <v>140783</v>
      </c>
      <c r="G303" s="85" t="s">
        <v>78</v>
      </c>
      <c r="H303" s="85"/>
      <c r="I303" s="85" t="s">
        <v>79</v>
      </c>
      <c r="J303" s="85"/>
      <c r="K303" s="85" t="s">
        <v>3209</v>
      </c>
      <c r="L303" s="85"/>
      <c r="M303" s="85" t="s">
        <v>3188</v>
      </c>
      <c r="N303" s="85" t="s">
        <v>3189</v>
      </c>
      <c r="O303" s="85" t="s">
        <v>18</v>
      </c>
      <c r="P303" s="85" t="s">
        <v>3190</v>
      </c>
      <c r="Q303" s="85" t="s">
        <v>3210</v>
      </c>
    </row>
    <row r="304" spans="1:17" hidden="1" x14ac:dyDescent="0.35">
      <c r="A304" s="72">
        <f t="shared" si="4"/>
        <v>141231</v>
      </c>
      <c r="B304" s="85" t="s">
        <v>3208</v>
      </c>
      <c r="C304" s="66">
        <v>89286</v>
      </c>
      <c r="D304" s="85" t="s">
        <v>77</v>
      </c>
      <c r="E304" s="85" t="s">
        <v>6244</v>
      </c>
      <c r="F304" s="66">
        <v>141231</v>
      </c>
      <c r="G304" s="85" t="s">
        <v>78</v>
      </c>
      <c r="H304" s="85" t="s">
        <v>7599</v>
      </c>
      <c r="I304" s="85" t="s">
        <v>79</v>
      </c>
      <c r="J304" s="85"/>
      <c r="K304" s="85" t="s">
        <v>7600</v>
      </c>
      <c r="L304" s="85" t="s">
        <v>80</v>
      </c>
      <c r="M304" s="85" t="s">
        <v>7579</v>
      </c>
      <c r="N304" s="85" t="s">
        <v>6073</v>
      </c>
      <c r="O304" s="85" t="s">
        <v>18</v>
      </c>
      <c r="P304" s="85" t="s">
        <v>7580</v>
      </c>
      <c r="Q304" s="85" t="s">
        <v>7601</v>
      </c>
    </row>
    <row r="305" spans="1:17" hidden="1" x14ac:dyDescent="0.35">
      <c r="A305" s="72">
        <f t="shared" si="4"/>
        <v>141739</v>
      </c>
      <c r="B305" s="85" t="s">
        <v>23757</v>
      </c>
      <c r="C305" s="85">
        <v>91978</v>
      </c>
      <c r="D305" s="85" t="s">
        <v>77</v>
      </c>
      <c r="E305" s="85" t="s">
        <v>23266</v>
      </c>
      <c r="F305" s="85">
        <v>141739</v>
      </c>
      <c r="G305" s="85" t="s">
        <v>78</v>
      </c>
      <c r="H305" s="85">
        <v>12688057</v>
      </c>
      <c r="I305" s="85" t="s">
        <v>79</v>
      </c>
      <c r="J305" s="85"/>
      <c r="K305" s="85" t="s">
        <v>23758</v>
      </c>
      <c r="L305" s="85"/>
      <c r="M305" s="85" t="s">
        <v>125</v>
      </c>
      <c r="N305" s="85" t="s">
        <v>137</v>
      </c>
      <c r="O305" s="85" t="s">
        <v>18</v>
      </c>
      <c r="P305" s="85">
        <v>78759</v>
      </c>
      <c r="Q305" s="85">
        <v>8199</v>
      </c>
    </row>
    <row r="306" spans="1:17" hidden="1" x14ac:dyDescent="0.35">
      <c r="A306" s="72">
        <f t="shared" si="4"/>
        <v>141736</v>
      </c>
      <c r="B306" s="85" t="s">
        <v>11743</v>
      </c>
      <c r="C306" s="66">
        <v>91928</v>
      </c>
      <c r="D306" s="85" t="s">
        <v>77</v>
      </c>
      <c r="E306" s="85" t="s">
        <v>11615</v>
      </c>
      <c r="F306" s="66">
        <v>141736</v>
      </c>
      <c r="G306" s="85" t="s">
        <v>78</v>
      </c>
      <c r="H306" s="85"/>
      <c r="I306" s="85" t="s">
        <v>79</v>
      </c>
      <c r="J306" s="85"/>
      <c r="K306" s="85" t="s">
        <v>11744</v>
      </c>
      <c r="L306" s="85"/>
      <c r="M306" s="85" t="s">
        <v>126</v>
      </c>
      <c r="N306" s="85" t="s">
        <v>137</v>
      </c>
      <c r="O306" s="85" t="s">
        <v>18</v>
      </c>
      <c r="P306" s="85" t="s">
        <v>11740</v>
      </c>
      <c r="Q306" s="85" t="s">
        <v>11745</v>
      </c>
    </row>
    <row r="307" spans="1:17" hidden="1" x14ac:dyDescent="0.35">
      <c r="A307" s="72">
        <f t="shared" si="4"/>
        <v>141575</v>
      </c>
      <c r="B307" s="85" t="s">
        <v>22360</v>
      </c>
      <c r="C307" s="66">
        <v>17022508</v>
      </c>
      <c r="D307" s="85" t="s">
        <v>83</v>
      </c>
      <c r="E307" s="85" t="s">
        <v>10478</v>
      </c>
      <c r="F307" s="66">
        <v>141575</v>
      </c>
      <c r="G307" s="85" t="s">
        <v>78</v>
      </c>
      <c r="H307" s="85"/>
      <c r="I307" s="85" t="s">
        <v>79</v>
      </c>
      <c r="J307" s="85"/>
      <c r="K307" s="85" t="s">
        <v>22361</v>
      </c>
      <c r="L307" s="85"/>
      <c r="M307" s="85" t="s">
        <v>18460</v>
      </c>
      <c r="N307" s="85" t="s">
        <v>10481</v>
      </c>
      <c r="O307" s="85" t="s">
        <v>18</v>
      </c>
      <c r="P307" s="85" t="s">
        <v>10482</v>
      </c>
      <c r="Q307" s="85"/>
    </row>
    <row r="308" spans="1:17" hidden="1" x14ac:dyDescent="0.35">
      <c r="A308" s="72">
        <f t="shared" si="4"/>
        <v>142118</v>
      </c>
      <c r="B308" s="85" t="s">
        <v>13486</v>
      </c>
      <c r="C308" s="66">
        <v>93081</v>
      </c>
      <c r="D308" s="85" t="s">
        <v>77</v>
      </c>
      <c r="E308" s="85" t="s">
        <v>13343</v>
      </c>
      <c r="F308" s="66">
        <v>142118</v>
      </c>
      <c r="G308" s="85" t="s">
        <v>78</v>
      </c>
      <c r="H308" s="85" t="s">
        <v>13487</v>
      </c>
      <c r="I308" s="85" t="s">
        <v>79</v>
      </c>
      <c r="J308" s="85"/>
      <c r="K308" s="85" t="s">
        <v>13488</v>
      </c>
      <c r="L308" s="85"/>
      <c r="M308" s="85" t="s">
        <v>7395</v>
      </c>
      <c r="N308" s="85" t="s">
        <v>13252</v>
      </c>
      <c r="O308" s="85" t="s">
        <v>18</v>
      </c>
      <c r="P308" s="85" t="s">
        <v>13473</v>
      </c>
      <c r="Q308" s="85" t="s">
        <v>3779</v>
      </c>
    </row>
    <row r="309" spans="1:17" hidden="1" x14ac:dyDescent="0.35">
      <c r="A309" s="72">
        <f t="shared" si="4"/>
        <v>127700</v>
      </c>
      <c r="B309" s="85" t="s">
        <v>24156</v>
      </c>
      <c r="C309" s="85">
        <v>35954</v>
      </c>
      <c r="D309" s="85" t="s">
        <v>77</v>
      </c>
      <c r="E309" s="85" t="s">
        <v>23260</v>
      </c>
      <c r="F309" s="85">
        <v>127700</v>
      </c>
      <c r="G309" s="85" t="s">
        <v>78</v>
      </c>
      <c r="H309" s="85">
        <v>13002563</v>
      </c>
      <c r="I309" s="85" t="s">
        <v>79</v>
      </c>
      <c r="J309" s="85"/>
      <c r="K309" s="85" t="s">
        <v>24157</v>
      </c>
      <c r="L309" s="85"/>
      <c r="M309" s="85" t="s">
        <v>23999</v>
      </c>
      <c r="N309" s="85" t="s">
        <v>23987</v>
      </c>
      <c r="O309" s="85" t="s">
        <v>23988</v>
      </c>
      <c r="P309" s="85">
        <v>32780</v>
      </c>
      <c r="Q309" s="85">
        <v>5414</v>
      </c>
    </row>
    <row r="310" spans="1:17" hidden="1" x14ac:dyDescent="0.35">
      <c r="A310" s="72">
        <f t="shared" si="4"/>
        <v>140464</v>
      </c>
      <c r="B310" s="85" t="s">
        <v>24156</v>
      </c>
      <c r="C310" s="85">
        <v>85587</v>
      </c>
      <c r="D310" s="85" t="s">
        <v>77</v>
      </c>
      <c r="E310" s="85" t="s">
        <v>23223</v>
      </c>
      <c r="F310" s="85">
        <v>140464</v>
      </c>
      <c r="G310" s="85" t="s">
        <v>78</v>
      </c>
      <c r="H310" s="85">
        <v>14512545</v>
      </c>
      <c r="I310" s="85" t="s">
        <v>79</v>
      </c>
      <c r="J310" s="85"/>
      <c r="K310" s="85" t="s">
        <v>25893</v>
      </c>
      <c r="L310" s="85"/>
      <c r="M310" s="85" t="s">
        <v>18305</v>
      </c>
      <c r="N310" s="85" t="s">
        <v>232</v>
      </c>
      <c r="O310" s="85" t="s">
        <v>18</v>
      </c>
      <c r="P310" s="85">
        <v>75052</v>
      </c>
      <c r="Q310" s="85">
        <v>6410</v>
      </c>
    </row>
    <row r="311" spans="1:17" hidden="1" x14ac:dyDescent="0.35">
      <c r="A311" s="72">
        <f t="shared" si="4"/>
        <v>140464</v>
      </c>
      <c r="B311" s="85" t="s">
        <v>574</v>
      </c>
      <c r="C311" s="66">
        <v>85587</v>
      </c>
      <c r="D311" s="85" t="s">
        <v>77</v>
      </c>
      <c r="E311" s="85" t="s">
        <v>541</v>
      </c>
      <c r="F311" s="66">
        <v>140464</v>
      </c>
      <c r="G311" s="85" t="s">
        <v>78</v>
      </c>
      <c r="H311" s="85" t="s">
        <v>542</v>
      </c>
      <c r="I311" s="85" t="s">
        <v>79</v>
      </c>
      <c r="J311" s="85"/>
      <c r="K311" s="85" t="s">
        <v>575</v>
      </c>
      <c r="L311" s="85"/>
      <c r="M311" s="85" t="s">
        <v>544</v>
      </c>
      <c r="N311" s="85" t="s">
        <v>189</v>
      </c>
      <c r="O311" s="85" t="s">
        <v>18</v>
      </c>
      <c r="P311" s="85" t="s">
        <v>576</v>
      </c>
      <c r="Q311" s="85" t="s">
        <v>577</v>
      </c>
    </row>
    <row r="312" spans="1:17" hidden="1" x14ac:dyDescent="0.35">
      <c r="A312" s="72">
        <f t="shared" si="4"/>
        <v>141739</v>
      </c>
      <c r="B312" s="85" t="s">
        <v>23560</v>
      </c>
      <c r="C312" s="85">
        <v>91847</v>
      </c>
      <c r="D312" s="85" t="s">
        <v>77</v>
      </c>
      <c r="E312" s="85" t="s">
        <v>23266</v>
      </c>
      <c r="F312" s="85">
        <v>141739</v>
      </c>
      <c r="G312" s="85" t="s">
        <v>78</v>
      </c>
      <c r="H312" s="85">
        <v>7097322</v>
      </c>
      <c r="I312" s="85" t="s">
        <v>79</v>
      </c>
      <c r="J312" s="85"/>
      <c r="K312" s="85" t="s">
        <v>23561</v>
      </c>
      <c r="L312" s="85"/>
      <c r="M312" s="85" t="s">
        <v>125</v>
      </c>
      <c r="N312" s="85" t="s">
        <v>137</v>
      </c>
      <c r="O312" s="85" t="s">
        <v>18</v>
      </c>
      <c r="P312" s="85">
        <v>78723</v>
      </c>
      <c r="Q312" s="85">
        <v>2199</v>
      </c>
    </row>
    <row r="313" spans="1:17" hidden="1" x14ac:dyDescent="0.35">
      <c r="A313" s="72">
        <f t="shared" si="4"/>
        <v>140473</v>
      </c>
      <c r="B313" s="85" t="s">
        <v>23560</v>
      </c>
      <c r="C313" s="85">
        <v>224169</v>
      </c>
      <c r="D313" s="85" t="s">
        <v>77</v>
      </c>
      <c r="E313" s="85" t="s">
        <v>23171</v>
      </c>
      <c r="F313" s="85">
        <v>140473</v>
      </c>
      <c r="G313" s="85" t="s">
        <v>78</v>
      </c>
      <c r="H313" s="85"/>
      <c r="I313" s="85" t="s">
        <v>79</v>
      </c>
      <c r="J313" s="85"/>
      <c r="K313" s="85" t="s">
        <v>27797</v>
      </c>
      <c r="L313" s="85"/>
      <c r="M313" s="85" t="s">
        <v>20750</v>
      </c>
      <c r="N313" s="85" t="s">
        <v>176</v>
      </c>
      <c r="O313" s="85" t="s">
        <v>18</v>
      </c>
      <c r="P313" s="85">
        <v>75025</v>
      </c>
      <c r="Q313" s="85">
        <v>4732</v>
      </c>
    </row>
    <row r="314" spans="1:17" hidden="1" x14ac:dyDescent="0.35">
      <c r="A314" s="72">
        <f t="shared" si="4"/>
        <v>141576</v>
      </c>
      <c r="B314" s="85" t="s">
        <v>132</v>
      </c>
      <c r="C314" s="66">
        <v>91092</v>
      </c>
      <c r="D314" s="85" t="s">
        <v>77</v>
      </c>
      <c r="E314" s="85" t="s">
        <v>10488</v>
      </c>
      <c r="F314" s="66">
        <v>141576</v>
      </c>
      <c r="G314" s="85" t="s">
        <v>78</v>
      </c>
      <c r="H314" s="85"/>
      <c r="I314" s="85" t="s">
        <v>79</v>
      </c>
      <c r="J314" s="85"/>
      <c r="K314" s="85" t="s">
        <v>10586</v>
      </c>
      <c r="L314" s="85"/>
      <c r="M314" s="85" t="s">
        <v>10490</v>
      </c>
      <c r="N314" s="85" t="s">
        <v>10454</v>
      </c>
      <c r="O314" s="85" t="s">
        <v>18</v>
      </c>
      <c r="P314" s="85" t="s">
        <v>10491</v>
      </c>
      <c r="Q314" s="85" t="s">
        <v>95</v>
      </c>
    </row>
    <row r="315" spans="1:17" hidden="1" x14ac:dyDescent="0.35">
      <c r="A315" s="72">
        <f t="shared" si="4"/>
        <v>140473</v>
      </c>
      <c r="B315" s="85" t="s">
        <v>132</v>
      </c>
      <c r="C315" s="66">
        <v>224169</v>
      </c>
      <c r="D315" s="85" t="s">
        <v>77</v>
      </c>
      <c r="E315" s="85" t="s">
        <v>252</v>
      </c>
      <c r="F315" s="66">
        <v>140473</v>
      </c>
      <c r="G315" s="85" t="s">
        <v>78</v>
      </c>
      <c r="H315" s="85"/>
      <c r="I315" s="85" t="s">
        <v>79</v>
      </c>
      <c r="J315" s="85"/>
      <c r="K315" s="85" t="s">
        <v>14849</v>
      </c>
      <c r="L315" s="85"/>
      <c r="M315" s="85" t="s">
        <v>254</v>
      </c>
      <c r="N315" s="85" t="s">
        <v>176</v>
      </c>
      <c r="O315" s="85" t="s">
        <v>18</v>
      </c>
      <c r="P315" s="85" t="s">
        <v>294</v>
      </c>
      <c r="Q315" s="85"/>
    </row>
    <row r="316" spans="1:17" hidden="1" x14ac:dyDescent="0.35">
      <c r="A316" s="72">
        <f t="shared" si="4"/>
        <v>142049</v>
      </c>
      <c r="B316" s="85" t="s">
        <v>24809</v>
      </c>
      <c r="C316" s="85">
        <v>142049</v>
      </c>
      <c r="D316" s="85" t="s">
        <v>78</v>
      </c>
      <c r="E316" s="85" t="s">
        <v>13757</v>
      </c>
      <c r="F316" s="85">
        <v>17019123</v>
      </c>
      <c r="G316" s="85" t="s">
        <v>1750</v>
      </c>
      <c r="H316" s="85">
        <v>1656032</v>
      </c>
      <c r="I316" s="85" t="s">
        <v>79</v>
      </c>
      <c r="J316" s="85" t="s">
        <v>200</v>
      </c>
      <c r="K316" s="85" t="s">
        <v>24810</v>
      </c>
      <c r="L316" s="85"/>
      <c r="M316" s="85" t="s">
        <v>24811</v>
      </c>
      <c r="N316" s="85" t="s">
        <v>24811</v>
      </c>
      <c r="O316" s="85" t="s">
        <v>18</v>
      </c>
      <c r="P316" s="85">
        <v>79714</v>
      </c>
      <c r="Q316" s="85">
        <v>5014</v>
      </c>
    </row>
    <row r="317" spans="1:17" hidden="1" x14ac:dyDescent="0.35">
      <c r="A317" s="72">
        <f t="shared" si="4"/>
        <v>142049</v>
      </c>
      <c r="B317" s="85" t="s">
        <v>24809</v>
      </c>
      <c r="C317" s="85">
        <v>142049</v>
      </c>
      <c r="D317" s="85" t="s">
        <v>78</v>
      </c>
      <c r="E317" s="85" t="s">
        <v>23241</v>
      </c>
      <c r="F317" s="85">
        <v>142047</v>
      </c>
      <c r="G317" s="85" t="s">
        <v>78</v>
      </c>
      <c r="H317" s="85">
        <v>1656032</v>
      </c>
      <c r="I317" s="85" t="s">
        <v>79</v>
      </c>
      <c r="J317" s="85" t="s">
        <v>200</v>
      </c>
      <c r="K317" s="85" t="s">
        <v>24810</v>
      </c>
      <c r="L317" s="85"/>
      <c r="M317" s="85" t="s">
        <v>24811</v>
      </c>
      <c r="N317" s="85" t="s">
        <v>24811</v>
      </c>
      <c r="O317" s="85" t="s">
        <v>18</v>
      </c>
      <c r="P317" s="85">
        <v>79714</v>
      </c>
      <c r="Q317" s="85">
        <v>5014</v>
      </c>
    </row>
    <row r="318" spans="1:17" hidden="1" x14ac:dyDescent="0.35">
      <c r="A318" s="72">
        <f t="shared" si="4"/>
        <v>141231</v>
      </c>
      <c r="B318" s="85" t="s">
        <v>17070</v>
      </c>
      <c r="C318" s="66">
        <v>16053724</v>
      </c>
      <c r="D318" s="85" t="s">
        <v>77</v>
      </c>
      <c r="E318" s="85" t="s">
        <v>6244</v>
      </c>
      <c r="F318" s="66">
        <v>141231</v>
      </c>
      <c r="G318" s="85" t="s">
        <v>78</v>
      </c>
      <c r="H318" s="85" t="s">
        <v>350</v>
      </c>
      <c r="I318" s="85" t="s">
        <v>79</v>
      </c>
      <c r="J318" s="85"/>
      <c r="K318" s="85" t="s">
        <v>17071</v>
      </c>
      <c r="L318" s="85" t="s">
        <v>80</v>
      </c>
      <c r="M318" s="85" t="s">
        <v>3090</v>
      </c>
      <c r="N318" s="85" t="s">
        <v>6073</v>
      </c>
      <c r="O318" s="85" t="s">
        <v>18</v>
      </c>
      <c r="P318" s="85" t="s">
        <v>6896</v>
      </c>
      <c r="Q318" s="85" t="s">
        <v>87</v>
      </c>
    </row>
    <row r="319" spans="1:17" hidden="1" x14ac:dyDescent="0.35">
      <c r="A319" s="72">
        <f t="shared" si="4"/>
        <v>141681</v>
      </c>
      <c r="B319" s="85" t="s">
        <v>17208</v>
      </c>
      <c r="C319" s="66">
        <v>16056605</v>
      </c>
      <c r="D319" s="85" t="s">
        <v>77</v>
      </c>
      <c r="E319" s="85" t="s">
        <v>11249</v>
      </c>
      <c r="F319" s="66">
        <v>141681</v>
      </c>
      <c r="G319" s="85" t="s">
        <v>78</v>
      </c>
      <c r="H319" s="85"/>
      <c r="I319" s="85" t="s">
        <v>79</v>
      </c>
      <c r="J319" s="85"/>
      <c r="K319" s="85" t="s">
        <v>17209</v>
      </c>
      <c r="L319" s="85"/>
      <c r="M319" s="85" t="s">
        <v>11037</v>
      </c>
      <c r="N319" s="85" t="s">
        <v>5082</v>
      </c>
      <c r="O319" s="85" t="s">
        <v>18</v>
      </c>
      <c r="P319" s="85" t="s">
        <v>11038</v>
      </c>
      <c r="Q319" s="85"/>
    </row>
    <row r="320" spans="1:17" hidden="1" x14ac:dyDescent="0.35">
      <c r="A320" s="72">
        <f t="shared" si="4"/>
        <v>141986</v>
      </c>
      <c r="B320" s="85" t="s">
        <v>22839</v>
      </c>
      <c r="C320" s="66">
        <v>17026926</v>
      </c>
      <c r="D320" s="85" t="s">
        <v>77</v>
      </c>
      <c r="E320" s="85" t="s">
        <v>12702</v>
      </c>
      <c r="F320" s="66">
        <v>141986</v>
      </c>
      <c r="G320" s="85" t="s">
        <v>78</v>
      </c>
      <c r="H320" s="85"/>
      <c r="I320" s="85" t="s">
        <v>79</v>
      </c>
      <c r="J320" s="85"/>
      <c r="K320" s="85" t="s">
        <v>22840</v>
      </c>
      <c r="L320" s="85"/>
      <c r="M320" s="85" t="s">
        <v>12609</v>
      </c>
      <c r="N320" s="85" t="s">
        <v>12609</v>
      </c>
      <c r="O320" s="85" t="s">
        <v>18</v>
      </c>
      <c r="P320" s="85" t="s">
        <v>12812</v>
      </c>
      <c r="Q320" s="85"/>
    </row>
    <row r="321" spans="1:17" hidden="1" x14ac:dyDescent="0.35">
      <c r="A321" s="72">
        <f t="shared" si="4"/>
        <v>140849</v>
      </c>
      <c r="B321" s="85" t="s">
        <v>24285</v>
      </c>
      <c r="C321" s="85">
        <v>16048296</v>
      </c>
      <c r="D321" s="85" t="s">
        <v>77</v>
      </c>
      <c r="E321" s="85" t="s">
        <v>23256</v>
      </c>
      <c r="F321" s="85">
        <v>140849</v>
      </c>
      <c r="G321" s="85" t="s">
        <v>78</v>
      </c>
      <c r="H321" s="85">
        <v>1655828</v>
      </c>
      <c r="I321" s="85" t="s">
        <v>79</v>
      </c>
      <c r="J321" s="85"/>
      <c r="K321" s="85" t="s">
        <v>24286</v>
      </c>
      <c r="L321" s="85"/>
      <c r="M321" s="85" t="s">
        <v>8911</v>
      </c>
      <c r="N321" s="85" t="s">
        <v>3419</v>
      </c>
      <c r="O321" s="85" t="s">
        <v>18</v>
      </c>
      <c r="P321" s="85">
        <v>76028</v>
      </c>
      <c r="Q321" s="85"/>
    </row>
    <row r="322" spans="1:17" hidden="1" x14ac:dyDescent="0.35">
      <c r="A322" s="72">
        <f t="shared" ref="A322:A385" si="5">IF(F322="", "", IF(D322="School District", C322, F322))</f>
        <v>141653</v>
      </c>
      <c r="B322" s="85" t="s">
        <v>14629</v>
      </c>
      <c r="C322" s="66">
        <v>214334</v>
      </c>
      <c r="D322" s="85" t="s">
        <v>77</v>
      </c>
      <c r="E322" s="85" t="s">
        <v>10969</v>
      </c>
      <c r="F322" s="66">
        <v>141653</v>
      </c>
      <c r="G322" s="85" t="s">
        <v>78</v>
      </c>
      <c r="H322" s="85" t="s">
        <v>14630</v>
      </c>
      <c r="I322" s="85" t="s">
        <v>79</v>
      </c>
      <c r="J322" s="85"/>
      <c r="K322" s="85" t="s">
        <v>14400</v>
      </c>
      <c r="L322" s="85"/>
      <c r="M322" s="85" t="s">
        <v>10977</v>
      </c>
      <c r="N322" s="85" t="s">
        <v>7398</v>
      </c>
      <c r="O322" s="85" t="s">
        <v>18</v>
      </c>
      <c r="P322" s="85" t="s">
        <v>10978</v>
      </c>
      <c r="Q322" s="85"/>
    </row>
    <row r="323" spans="1:17" hidden="1" x14ac:dyDescent="0.35">
      <c r="A323" s="72">
        <f t="shared" si="5"/>
        <v>141060</v>
      </c>
      <c r="B323" s="85" t="s">
        <v>5131</v>
      </c>
      <c r="C323" s="66">
        <v>87995</v>
      </c>
      <c r="D323" s="85" t="s">
        <v>77</v>
      </c>
      <c r="E323" s="85" t="s">
        <v>5132</v>
      </c>
      <c r="F323" s="66">
        <v>141060</v>
      </c>
      <c r="G323" s="85" t="s">
        <v>78</v>
      </c>
      <c r="H323" s="85" t="s">
        <v>5133</v>
      </c>
      <c r="I323" s="85" t="s">
        <v>79</v>
      </c>
      <c r="J323" s="85"/>
      <c r="K323" s="85" t="s">
        <v>5134</v>
      </c>
      <c r="L323" s="85"/>
      <c r="M323" s="85" t="s">
        <v>4927</v>
      </c>
      <c r="N323" s="85" t="s">
        <v>5135</v>
      </c>
      <c r="O323" s="85" t="s">
        <v>18</v>
      </c>
      <c r="P323" s="85" t="s">
        <v>5136</v>
      </c>
      <c r="Q323" s="85"/>
    </row>
    <row r="324" spans="1:17" hidden="1" x14ac:dyDescent="0.35">
      <c r="A324" s="72">
        <f t="shared" si="5"/>
        <v>140563</v>
      </c>
      <c r="B324" s="85" t="s">
        <v>24958</v>
      </c>
      <c r="C324" s="85">
        <v>140563</v>
      </c>
      <c r="D324" s="85" t="s">
        <v>78</v>
      </c>
      <c r="E324" s="85" t="s">
        <v>23240</v>
      </c>
      <c r="F324" s="85">
        <v>16048959</v>
      </c>
      <c r="G324" s="85" t="s">
        <v>1750</v>
      </c>
      <c r="H324" s="85">
        <v>13217740</v>
      </c>
      <c r="I324" s="85" t="s">
        <v>79</v>
      </c>
      <c r="J324" s="85" t="s">
        <v>200</v>
      </c>
      <c r="K324" s="85" t="s">
        <v>24959</v>
      </c>
      <c r="L324" s="85"/>
      <c r="M324" s="85" t="s">
        <v>24960</v>
      </c>
      <c r="N324" s="85" t="s">
        <v>176</v>
      </c>
      <c r="O324" s="85" t="s">
        <v>18</v>
      </c>
      <c r="P324" s="85">
        <v>75409</v>
      </c>
      <c r="Q324" s="85"/>
    </row>
    <row r="325" spans="1:17" hidden="1" x14ac:dyDescent="0.35">
      <c r="A325" s="72">
        <f t="shared" si="5"/>
        <v>140867</v>
      </c>
      <c r="B325" s="85" t="s">
        <v>27094</v>
      </c>
      <c r="C325" s="85">
        <v>16033807</v>
      </c>
      <c r="D325" s="85" t="s">
        <v>77</v>
      </c>
      <c r="E325" s="85" t="s">
        <v>23184</v>
      </c>
      <c r="F325" s="85">
        <v>140867</v>
      </c>
      <c r="G325" s="85" t="s">
        <v>78</v>
      </c>
      <c r="H325" s="85"/>
      <c r="I325" s="85" t="s">
        <v>79</v>
      </c>
      <c r="J325" s="85"/>
      <c r="K325" s="85" t="s">
        <v>27095</v>
      </c>
      <c r="L325" s="85"/>
      <c r="M325" s="85" t="s">
        <v>18305</v>
      </c>
      <c r="N325" s="85" t="s">
        <v>571</v>
      </c>
      <c r="O325" s="85" t="s">
        <v>18</v>
      </c>
      <c r="P325" s="85">
        <v>75054</v>
      </c>
      <c r="Q325" s="85"/>
    </row>
    <row r="326" spans="1:17" hidden="1" x14ac:dyDescent="0.35">
      <c r="A326" s="72">
        <f t="shared" si="5"/>
        <v>140867</v>
      </c>
      <c r="B326" s="85" t="s">
        <v>16123</v>
      </c>
      <c r="C326" s="66">
        <v>16033807</v>
      </c>
      <c r="D326" s="85" t="s">
        <v>77</v>
      </c>
      <c r="E326" s="85" t="s">
        <v>3405</v>
      </c>
      <c r="F326" s="66">
        <v>140867</v>
      </c>
      <c r="G326" s="85" t="s">
        <v>78</v>
      </c>
      <c r="H326" s="85"/>
      <c r="I326" s="85" t="s">
        <v>79</v>
      </c>
      <c r="J326" s="85"/>
      <c r="K326" s="85" t="s">
        <v>16124</v>
      </c>
      <c r="L326" s="85"/>
      <c r="M326" s="85" t="s">
        <v>544</v>
      </c>
      <c r="N326" s="85" t="s">
        <v>573</v>
      </c>
      <c r="O326" s="85" t="s">
        <v>18</v>
      </c>
      <c r="P326" s="85" t="s">
        <v>16125</v>
      </c>
      <c r="Q326" s="85"/>
    </row>
    <row r="327" spans="1:17" hidden="1" x14ac:dyDescent="0.35">
      <c r="A327" s="72">
        <f t="shared" si="5"/>
        <v>141307</v>
      </c>
      <c r="B327" s="85" t="s">
        <v>21011</v>
      </c>
      <c r="C327" s="66">
        <v>17010661</v>
      </c>
      <c r="D327" s="85" t="s">
        <v>77</v>
      </c>
      <c r="E327" s="85" t="s">
        <v>6769</v>
      </c>
      <c r="F327" s="66">
        <v>141307</v>
      </c>
      <c r="G327" s="85" t="s">
        <v>78</v>
      </c>
      <c r="H327" s="85"/>
      <c r="I327" s="85" t="s">
        <v>79</v>
      </c>
      <c r="J327" s="85"/>
      <c r="K327" s="85" t="s">
        <v>18519</v>
      </c>
      <c r="L327" s="85"/>
      <c r="M327" s="85" t="s">
        <v>7377</v>
      </c>
      <c r="N327" s="85" t="s">
        <v>6771</v>
      </c>
      <c r="O327" s="85" t="s">
        <v>18</v>
      </c>
      <c r="P327" s="85" t="s">
        <v>8067</v>
      </c>
      <c r="Q327" s="85"/>
    </row>
    <row r="328" spans="1:17" hidden="1" x14ac:dyDescent="0.35">
      <c r="A328" s="72">
        <f t="shared" si="5"/>
        <v>140867</v>
      </c>
      <c r="B328" s="85" t="s">
        <v>27123</v>
      </c>
      <c r="C328" s="85">
        <v>16051717</v>
      </c>
      <c r="D328" s="85" t="s">
        <v>77</v>
      </c>
      <c r="E328" s="85" t="s">
        <v>23184</v>
      </c>
      <c r="F328" s="85">
        <v>140867</v>
      </c>
      <c r="G328" s="85" t="s">
        <v>78</v>
      </c>
      <c r="H328" s="85"/>
      <c r="I328" s="85" t="s">
        <v>79</v>
      </c>
      <c r="J328" s="85"/>
      <c r="K328" s="85" t="s">
        <v>27124</v>
      </c>
      <c r="L328" s="85"/>
      <c r="M328" s="85" t="s">
        <v>21981</v>
      </c>
      <c r="N328" s="85" t="s">
        <v>571</v>
      </c>
      <c r="O328" s="85" t="s">
        <v>18</v>
      </c>
      <c r="P328" s="85">
        <v>76063</v>
      </c>
      <c r="Q328" s="85"/>
    </row>
    <row r="329" spans="1:17" hidden="1" x14ac:dyDescent="0.35">
      <c r="A329" s="72">
        <f t="shared" si="5"/>
        <v>140867</v>
      </c>
      <c r="B329" s="85" t="s">
        <v>16988</v>
      </c>
      <c r="C329" s="66">
        <v>16051717</v>
      </c>
      <c r="D329" s="85" t="s">
        <v>77</v>
      </c>
      <c r="E329" s="85" t="s">
        <v>3405</v>
      </c>
      <c r="F329" s="66">
        <v>140867</v>
      </c>
      <c r="G329" s="85" t="s">
        <v>78</v>
      </c>
      <c r="H329" s="85"/>
      <c r="I329" s="85" t="s">
        <v>79</v>
      </c>
      <c r="J329" s="85"/>
      <c r="K329" s="85" t="s">
        <v>16989</v>
      </c>
      <c r="L329" s="85"/>
      <c r="M329" s="85" t="s">
        <v>3741</v>
      </c>
      <c r="N329" s="85" t="s">
        <v>573</v>
      </c>
      <c r="O329" s="85" t="s">
        <v>18</v>
      </c>
      <c r="P329" s="85" t="s">
        <v>3742</v>
      </c>
      <c r="Q329" s="85"/>
    </row>
    <row r="330" spans="1:17" hidden="1" x14ac:dyDescent="0.35">
      <c r="A330" s="72">
        <f t="shared" si="5"/>
        <v>140749</v>
      </c>
      <c r="B330" s="85" t="s">
        <v>22002</v>
      </c>
      <c r="C330" s="66">
        <v>17019767</v>
      </c>
      <c r="D330" s="85" t="s">
        <v>83</v>
      </c>
      <c r="E330" s="85" t="s">
        <v>3033</v>
      </c>
      <c r="F330" s="66">
        <v>140749</v>
      </c>
      <c r="G330" s="85" t="s">
        <v>78</v>
      </c>
      <c r="H330" s="85"/>
      <c r="I330" s="85" t="s">
        <v>79</v>
      </c>
      <c r="J330" s="85"/>
      <c r="K330" s="85" t="s">
        <v>22003</v>
      </c>
      <c r="L330" s="85"/>
      <c r="M330" s="85" t="s">
        <v>3037</v>
      </c>
      <c r="N330" s="85" t="s">
        <v>22004</v>
      </c>
      <c r="O330" s="85" t="s">
        <v>18</v>
      </c>
      <c r="P330" s="85" t="s">
        <v>3038</v>
      </c>
      <c r="Q330" s="85"/>
    </row>
    <row r="331" spans="1:17" hidden="1" x14ac:dyDescent="0.35">
      <c r="A331" s="72">
        <f t="shared" si="5"/>
        <v>140683</v>
      </c>
      <c r="B331" s="85" t="s">
        <v>20377</v>
      </c>
      <c r="C331" s="66">
        <v>17003680</v>
      </c>
      <c r="D331" s="85" t="s">
        <v>83</v>
      </c>
      <c r="E331" s="85" t="s">
        <v>2622</v>
      </c>
      <c r="F331" s="66">
        <v>140683</v>
      </c>
      <c r="G331" s="85" t="s">
        <v>78</v>
      </c>
      <c r="H331" s="85" t="s">
        <v>13673</v>
      </c>
      <c r="I331" s="85" t="s">
        <v>79</v>
      </c>
      <c r="J331" s="85"/>
      <c r="K331" s="85" t="s">
        <v>20378</v>
      </c>
      <c r="L331" s="85"/>
      <c r="M331" s="85" t="s">
        <v>20376</v>
      </c>
      <c r="N331" s="85" t="s">
        <v>2545</v>
      </c>
      <c r="O331" s="85" t="s">
        <v>18</v>
      </c>
      <c r="P331" s="85" t="s">
        <v>2620</v>
      </c>
      <c r="Q331" s="85"/>
    </row>
    <row r="332" spans="1:17" hidden="1" x14ac:dyDescent="0.35">
      <c r="A332" s="72">
        <f t="shared" si="5"/>
        <v>141339</v>
      </c>
      <c r="B332" s="85" t="s">
        <v>21984</v>
      </c>
      <c r="C332" s="66">
        <v>17022064</v>
      </c>
      <c r="D332" s="85" t="s">
        <v>83</v>
      </c>
      <c r="E332" s="85" t="s">
        <v>8417</v>
      </c>
      <c r="F332" s="66">
        <v>141339</v>
      </c>
      <c r="G332" s="85" t="s">
        <v>78</v>
      </c>
      <c r="H332" s="85"/>
      <c r="I332" s="85" t="s">
        <v>79</v>
      </c>
      <c r="J332" s="85"/>
      <c r="K332" s="85" t="s">
        <v>21985</v>
      </c>
      <c r="L332" s="85"/>
      <c r="M332" s="85" t="s">
        <v>6827</v>
      </c>
      <c r="N332" s="85" t="s">
        <v>8314</v>
      </c>
      <c r="O332" s="85" t="s">
        <v>18</v>
      </c>
      <c r="P332" s="85" t="s">
        <v>8416</v>
      </c>
      <c r="Q332" s="85"/>
    </row>
    <row r="333" spans="1:17" hidden="1" x14ac:dyDescent="0.35">
      <c r="A333" s="72">
        <f t="shared" si="5"/>
        <v>140598</v>
      </c>
      <c r="B333" s="85" t="s">
        <v>2037</v>
      </c>
      <c r="C333" s="66">
        <v>86505</v>
      </c>
      <c r="D333" s="85" t="s">
        <v>77</v>
      </c>
      <c r="E333" s="85" t="s">
        <v>2027</v>
      </c>
      <c r="F333" s="66">
        <v>140598</v>
      </c>
      <c r="G333" s="85" t="s">
        <v>78</v>
      </c>
      <c r="H333" s="85" t="s">
        <v>2028</v>
      </c>
      <c r="I333" s="85" t="s">
        <v>79</v>
      </c>
      <c r="J333" s="85"/>
      <c r="K333" s="85" t="s">
        <v>2038</v>
      </c>
      <c r="L333" s="85"/>
      <c r="M333" s="85" t="s">
        <v>2017</v>
      </c>
      <c r="N333" s="85" t="s">
        <v>2023</v>
      </c>
      <c r="O333" s="85" t="s">
        <v>18</v>
      </c>
      <c r="P333" s="85" t="s">
        <v>2024</v>
      </c>
      <c r="Q333" s="85"/>
    </row>
    <row r="334" spans="1:17" hidden="1" x14ac:dyDescent="0.35">
      <c r="A334" s="72">
        <f t="shared" si="5"/>
        <v>141555</v>
      </c>
      <c r="B334" s="85" t="s">
        <v>10130</v>
      </c>
      <c r="C334" s="66">
        <v>90823</v>
      </c>
      <c r="D334" s="85" t="s">
        <v>77</v>
      </c>
      <c r="E334" s="85" t="s">
        <v>4810</v>
      </c>
      <c r="F334" s="66">
        <v>141555</v>
      </c>
      <c r="G334" s="85" t="s">
        <v>78</v>
      </c>
      <c r="H334" s="85" t="s">
        <v>10131</v>
      </c>
      <c r="I334" s="85" t="s">
        <v>79</v>
      </c>
      <c r="J334" s="85"/>
      <c r="K334" s="85" t="s">
        <v>10132</v>
      </c>
      <c r="L334" s="85"/>
      <c r="M334" s="85" t="s">
        <v>7383</v>
      </c>
      <c r="N334" s="85" t="s">
        <v>7384</v>
      </c>
      <c r="O334" s="85" t="s">
        <v>18</v>
      </c>
      <c r="P334" s="85" t="s">
        <v>10119</v>
      </c>
      <c r="Q334" s="85" t="s">
        <v>9919</v>
      </c>
    </row>
    <row r="335" spans="1:17" hidden="1" x14ac:dyDescent="0.35">
      <c r="A335" s="72">
        <f t="shared" si="5"/>
        <v>141759</v>
      </c>
      <c r="B335" s="85" t="s">
        <v>11768</v>
      </c>
      <c r="C335" s="66">
        <v>91985</v>
      </c>
      <c r="D335" s="85" t="s">
        <v>77</v>
      </c>
      <c r="E335" s="85" t="s">
        <v>11769</v>
      </c>
      <c r="F335" s="66">
        <v>141759</v>
      </c>
      <c r="G335" s="85" t="s">
        <v>78</v>
      </c>
      <c r="H335" s="85"/>
      <c r="I335" s="85" t="s">
        <v>79</v>
      </c>
      <c r="J335" s="85"/>
      <c r="K335" s="85" t="s">
        <v>11770</v>
      </c>
      <c r="L335" s="85"/>
      <c r="M335" s="85" t="s">
        <v>11766</v>
      </c>
      <c r="N335" s="85" t="s">
        <v>11771</v>
      </c>
      <c r="O335" s="85" t="s">
        <v>18</v>
      </c>
      <c r="P335" s="85" t="s">
        <v>11767</v>
      </c>
      <c r="Q335" s="85"/>
    </row>
    <row r="336" spans="1:17" hidden="1" x14ac:dyDescent="0.35">
      <c r="A336" s="72">
        <f t="shared" si="5"/>
        <v>141885</v>
      </c>
      <c r="B336" s="85" t="s">
        <v>17430</v>
      </c>
      <c r="C336" s="66">
        <v>16061852</v>
      </c>
      <c r="D336" s="85" t="s">
        <v>77</v>
      </c>
      <c r="E336" s="85" t="s">
        <v>12298</v>
      </c>
      <c r="F336" s="66">
        <v>141885</v>
      </c>
      <c r="G336" s="85" t="s">
        <v>78</v>
      </c>
      <c r="H336" s="85"/>
      <c r="I336" s="85" t="s">
        <v>559</v>
      </c>
      <c r="J336" s="85"/>
      <c r="K336" s="85" t="s">
        <v>17431</v>
      </c>
      <c r="L336" s="85"/>
      <c r="M336" s="85" t="s">
        <v>12301</v>
      </c>
      <c r="N336" s="85" t="s">
        <v>12029</v>
      </c>
      <c r="O336" s="85" t="s">
        <v>18</v>
      </c>
      <c r="P336" s="85" t="s">
        <v>12302</v>
      </c>
      <c r="Q336" s="85"/>
    </row>
    <row r="337" spans="1:17" hidden="1" x14ac:dyDescent="0.35">
      <c r="A337" s="72">
        <f t="shared" si="5"/>
        <v>141487</v>
      </c>
      <c r="B337" s="85" t="s">
        <v>15581</v>
      </c>
      <c r="C337" s="66">
        <v>234766</v>
      </c>
      <c r="D337" s="85" t="s">
        <v>77</v>
      </c>
      <c r="E337" s="85" t="s">
        <v>9269</v>
      </c>
      <c r="F337" s="66">
        <v>141487</v>
      </c>
      <c r="G337" s="85" t="s">
        <v>78</v>
      </c>
      <c r="H337" s="85"/>
      <c r="I337" s="85" t="s">
        <v>79</v>
      </c>
      <c r="J337" s="85"/>
      <c r="K337" s="85" t="s">
        <v>15582</v>
      </c>
      <c r="L337" s="85"/>
      <c r="M337" s="85" t="s">
        <v>9216</v>
      </c>
      <c r="N337" s="85" t="s">
        <v>9217</v>
      </c>
      <c r="O337" s="85" t="s">
        <v>18</v>
      </c>
      <c r="P337" s="85" t="s">
        <v>9248</v>
      </c>
      <c r="Q337" s="85"/>
    </row>
    <row r="338" spans="1:17" hidden="1" x14ac:dyDescent="0.35">
      <c r="A338" s="72">
        <f t="shared" si="5"/>
        <v>142118</v>
      </c>
      <c r="B338" s="85" t="s">
        <v>13342</v>
      </c>
      <c r="C338" s="66">
        <v>92963</v>
      </c>
      <c r="D338" s="85" t="s">
        <v>77</v>
      </c>
      <c r="E338" s="85" t="s">
        <v>13343</v>
      </c>
      <c r="F338" s="66">
        <v>142118</v>
      </c>
      <c r="G338" s="85" t="s">
        <v>78</v>
      </c>
      <c r="H338" s="85" t="s">
        <v>13344</v>
      </c>
      <c r="I338" s="85" t="s">
        <v>79</v>
      </c>
      <c r="J338" s="85"/>
      <c r="K338" s="85" t="s">
        <v>13345</v>
      </c>
      <c r="L338" s="85"/>
      <c r="M338" s="85" t="s">
        <v>7395</v>
      </c>
      <c r="N338" s="85" t="s">
        <v>13252</v>
      </c>
      <c r="O338" s="85" t="s">
        <v>18</v>
      </c>
      <c r="P338" s="85" t="s">
        <v>13336</v>
      </c>
      <c r="Q338" s="85" t="s">
        <v>13346</v>
      </c>
    </row>
    <row r="339" spans="1:17" hidden="1" x14ac:dyDescent="0.35">
      <c r="A339" s="72">
        <f t="shared" si="5"/>
        <v>142061</v>
      </c>
      <c r="B339" s="85" t="s">
        <v>13140</v>
      </c>
      <c r="C339" s="66">
        <v>92809</v>
      </c>
      <c r="D339" s="85" t="s">
        <v>77</v>
      </c>
      <c r="E339" s="85" t="s">
        <v>13130</v>
      </c>
      <c r="F339" s="66">
        <v>142061</v>
      </c>
      <c r="G339" s="85" t="s">
        <v>78</v>
      </c>
      <c r="H339" s="85" t="s">
        <v>13131</v>
      </c>
      <c r="I339" s="85" t="s">
        <v>79</v>
      </c>
      <c r="J339" s="85"/>
      <c r="K339" s="85" t="s">
        <v>13141</v>
      </c>
      <c r="L339" s="85"/>
      <c r="M339" s="85" t="s">
        <v>13133</v>
      </c>
      <c r="N339" s="85" t="s">
        <v>13137</v>
      </c>
      <c r="O339" s="85" t="s">
        <v>18</v>
      </c>
      <c r="P339" s="85" t="s">
        <v>13135</v>
      </c>
      <c r="Q339" s="85" t="s">
        <v>3297</v>
      </c>
    </row>
    <row r="340" spans="1:17" hidden="1" x14ac:dyDescent="0.35">
      <c r="A340" s="72">
        <f t="shared" si="5"/>
        <v>127700</v>
      </c>
      <c r="B340" s="85" t="s">
        <v>24196</v>
      </c>
      <c r="C340" s="85">
        <v>35951</v>
      </c>
      <c r="D340" s="85" t="s">
        <v>77</v>
      </c>
      <c r="E340" s="85" t="s">
        <v>23260</v>
      </c>
      <c r="F340" s="85">
        <v>127700</v>
      </c>
      <c r="G340" s="85" t="s">
        <v>78</v>
      </c>
      <c r="H340" s="85">
        <v>13002704</v>
      </c>
      <c r="I340" s="85" t="s">
        <v>79</v>
      </c>
      <c r="J340" s="85"/>
      <c r="K340" s="85" t="s">
        <v>24197</v>
      </c>
      <c r="L340" s="85"/>
      <c r="M340" s="85" t="s">
        <v>23999</v>
      </c>
      <c r="N340" s="85" t="s">
        <v>23987</v>
      </c>
      <c r="O340" s="85" t="s">
        <v>23988</v>
      </c>
      <c r="P340" s="85">
        <v>32780</v>
      </c>
      <c r="Q340" s="85">
        <v>4528</v>
      </c>
    </row>
    <row r="341" spans="1:17" hidden="1" x14ac:dyDescent="0.35">
      <c r="A341" s="72">
        <f t="shared" si="5"/>
        <v>140477</v>
      </c>
      <c r="B341" s="85" t="s">
        <v>1022</v>
      </c>
      <c r="C341" s="66">
        <v>85768</v>
      </c>
      <c r="D341" s="85" t="s">
        <v>77</v>
      </c>
      <c r="E341" s="85" t="s">
        <v>450</v>
      </c>
      <c r="F341" s="66">
        <v>140477</v>
      </c>
      <c r="G341" s="85" t="s">
        <v>78</v>
      </c>
      <c r="H341" s="85"/>
      <c r="I341" s="85" t="s">
        <v>79</v>
      </c>
      <c r="J341" s="85"/>
      <c r="K341" s="85" t="s">
        <v>1023</v>
      </c>
      <c r="L341" s="85"/>
      <c r="M341" s="85" t="s">
        <v>963</v>
      </c>
      <c r="N341" s="85" t="s">
        <v>189</v>
      </c>
      <c r="O341" s="85" t="s">
        <v>18</v>
      </c>
      <c r="P341" s="85" t="s">
        <v>1004</v>
      </c>
      <c r="Q341" s="85" t="s">
        <v>1024</v>
      </c>
    </row>
    <row r="342" spans="1:17" hidden="1" x14ac:dyDescent="0.35">
      <c r="A342" s="72">
        <f t="shared" si="5"/>
        <v>140887</v>
      </c>
      <c r="B342" s="85" t="s">
        <v>25311</v>
      </c>
      <c r="C342" s="85">
        <v>87481</v>
      </c>
      <c r="D342" s="85" t="s">
        <v>77</v>
      </c>
      <c r="E342" s="85" t="s">
        <v>23231</v>
      </c>
      <c r="F342" s="85">
        <v>140887</v>
      </c>
      <c r="G342" s="85" t="s">
        <v>78</v>
      </c>
      <c r="H342" s="85">
        <v>11989290</v>
      </c>
      <c r="I342" s="85" t="s">
        <v>79</v>
      </c>
      <c r="J342" s="85"/>
      <c r="K342" s="85" t="s">
        <v>4105</v>
      </c>
      <c r="L342" s="85"/>
      <c r="M342" s="85" t="s">
        <v>20648</v>
      </c>
      <c r="N342" s="85" t="s">
        <v>571</v>
      </c>
      <c r="O342" s="85" t="s">
        <v>18</v>
      </c>
      <c r="P342" s="85">
        <v>76016</v>
      </c>
      <c r="Q342" s="85"/>
    </row>
    <row r="343" spans="1:17" hidden="1" x14ac:dyDescent="0.35">
      <c r="A343" s="72">
        <f t="shared" si="5"/>
        <v>140887</v>
      </c>
      <c r="B343" s="85" t="s">
        <v>4103</v>
      </c>
      <c r="C343" s="66">
        <v>87481</v>
      </c>
      <c r="D343" s="85" t="s">
        <v>77</v>
      </c>
      <c r="E343" s="85" t="s">
        <v>3907</v>
      </c>
      <c r="F343" s="66">
        <v>140887</v>
      </c>
      <c r="G343" s="85" t="s">
        <v>78</v>
      </c>
      <c r="H343" s="85" t="s">
        <v>4104</v>
      </c>
      <c r="I343" s="85" t="s">
        <v>79</v>
      </c>
      <c r="J343" s="85"/>
      <c r="K343" s="85" t="s">
        <v>4105</v>
      </c>
      <c r="L343" s="85"/>
      <c r="M343" s="85" t="s">
        <v>3904</v>
      </c>
      <c r="N343" s="85" t="s">
        <v>573</v>
      </c>
      <c r="O343" s="85" t="s">
        <v>18</v>
      </c>
      <c r="P343" s="85" t="s">
        <v>3446</v>
      </c>
      <c r="Q343" s="85"/>
    </row>
    <row r="344" spans="1:17" hidden="1" x14ac:dyDescent="0.35">
      <c r="A344" s="72">
        <f t="shared" si="5"/>
        <v>140480</v>
      </c>
      <c r="B344" s="85" t="s">
        <v>18181</v>
      </c>
      <c r="C344" s="66">
        <v>16049581</v>
      </c>
      <c r="D344" s="85" t="s">
        <v>77</v>
      </c>
      <c r="E344" s="85" t="s">
        <v>1041</v>
      </c>
      <c r="F344" s="66">
        <v>140480</v>
      </c>
      <c r="G344" s="85" t="s">
        <v>78</v>
      </c>
      <c r="H344" s="85"/>
      <c r="I344" s="85" t="s">
        <v>79</v>
      </c>
      <c r="J344" s="85"/>
      <c r="K344" s="85" t="s">
        <v>18182</v>
      </c>
      <c r="L344" s="85"/>
      <c r="M344" s="85" t="s">
        <v>1048</v>
      </c>
      <c r="N344" s="85"/>
      <c r="O344" s="85" t="s">
        <v>18</v>
      </c>
      <c r="P344" s="85" t="s">
        <v>1049</v>
      </c>
      <c r="Q344" s="85"/>
    </row>
    <row r="345" spans="1:17" hidden="1" x14ac:dyDescent="0.35">
      <c r="A345" s="72">
        <f t="shared" si="5"/>
        <v>141223</v>
      </c>
      <c r="B345" s="85" t="s">
        <v>18058</v>
      </c>
      <c r="C345" s="66">
        <v>16079240</v>
      </c>
      <c r="D345" s="85" t="s">
        <v>77</v>
      </c>
      <c r="E345" s="85" t="s">
        <v>6077</v>
      </c>
      <c r="F345" s="66">
        <v>141223</v>
      </c>
      <c r="G345" s="85" t="s">
        <v>78</v>
      </c>
      <c r="H345" s="85"/>
      <c r="I345" s="85" t="s">
        <v>79</v>
      </c>
      <c r="J345" s="85"/>
      <c r="K345" s="85" t="s">
        <v>6108</v>
      </c>
      <c r="L345" s="85"/>
      <c r="M345" s="85" t="s">
        <v>3090</v>
      </c>
      <c r="N345" s="85" t="s">
        <v>6071</v>
      </c>
      <c r="O345" s="85" t="s">
        <v>18</v>
      </c>
      <c r="P345" s="85" t="s">
        <v>6106</v>
      </c>
      <c r="Q345" s="85"/>
    </row>
    <row r="346" spans="1:17" hidden="1" x14ac:dyDescent="0.35">
      <c r="A346" s="72">
        <f t="shared" si="5"/>
        <v>141606</v>
      </c>
      <c r="B346" s="85" t="s">
        <v>28010</v>
      </c>
      <c r="C346" s="85">
        <v>141606</v>
      </c>
      <c r="D346" s="85" t="s">
        <v>78</v>
      </c>
      <c r="E346" s="85" t="s">
        <v>23161</v>
      </c>
      <c r="F346" s="85">
        <v>17019384</v>
      </c>
      <c r="G346" s="85" t="s">
        <v>1750</v>
      </c>
      <c r="H346" s="85">
        <v>14277271</v>
      </c>
      <c r="I346" s="85" t="s">
        <v>79</v>
      </c>
      <c r="J346" s="85" t="s">
        <v>200</v>
      </c>
      <c r="K346" s="85" t="s">
        <v>23089</v>
      </c>
      <c r="L346" s="85"/>
      <c r="M346" s="85" t="s">
        <v>28011</v>
      </c>
      <c r="N346" s="85" t="s">
        <v>28012</v>
      </c>
      <c r="O346" s="85" t="s">
        <v>18</v>
      </c>
      <c r="P346" s="85">
        <v>78382</v>
      </c>
      <c r="Q346" s="85"/>
    </row>
    <row r="347" spans="1:17" hidden="1" x14ac:dyDescent="0.35">
      <c r="A347" s="72">
        <f t="shared" si="5"/>
        <v>141563</v>
      </c>
      <c r="B347" s="85" t="s">
        <v>27923</v>
      </c>
      <c r="C347" s="85">
        <v>141563</v>
      </c>
      <c r="D347" s="85" t="s">
        <v>78</v>
      </c>
      <c r="E347" s="85" t="s">
        <v>23161</v>
      </c>
      <c r="F347" s="85">
        <v>17019384</v>
      </c>
      <c r="G347" s="85" t="s">
        <v>1750</v>
      </c>
      <c r="H347" s="85">
        <v>11858735</v>
      </c>
      <c r="I347" s="85" t="s">
        <v>79</v>
      </c>
      <c r="J347" s="85" t="s">
        <v>200</v>
      </c>
      <c r="K347" s="85" t="s">
        <v>27924</v>
      </c>
      <c r="L347" s="85"/>
      <c r="M347" s="85" t="s">
        <v>27925</v>
      </c>
      <c r="N347" s="85" t="s">
        <v>10455</v>
      </c>
      <c r="O347" s="85" t="s">
        <v>18</v>
      </c>
      <c r="P347" s="85">
        <v>78336</v>
      </c>
      <c r="Q347" s="85">
        <v>2442</v>
      </c>
    </row>
    <row r="348" spans="1:17" hidden="1" x14ac:dyDescent="0.35">
      <c r="A348" s="72">
        <f t="shared" si="5"/>
        <v>140477</v>
      </c>
      <c r="B348" s="85" t="s">
        <v>987</v>
      </c>
      <c r="C348" s="66">
        <v>85750</v>
      </c>
      <c r="D348" s="85" t="s">
        <v>77</v>
      </c>
      <c r="E348" s="85" t="s">
        <v>450</v>
      </c>
      <c r="F348" s="66">
        <v>140477</v>
      </c>
      <c r="G348" s="85" t="s">
        <v>78</v>
      </c>
      <c r="H348" s="85"/>
      <c r="I348" s="85" t="s">
        <v>79</v>
      </c>
      <c r="J348" s="85"/>
      <c r="K348" s="85" t="s">
        <v>988</v>
      </c>
      <c r="L348" s="85"/>
      <c r="M348" s="85" t="s">
        <v>963</v>
      </c>
      <c r="N348" s="85" t="s">
        <v>189</v>
      </c>
      <c r="O348" s="85" t="s">
        <v>18</v>
      </c>
      <c r="P348" s="85" t="s">
        <v>964</v>
      </c>
      <c r="Q348" s="85" t="s">
        <v>989</v>
      </c>
    </row>
    <row r="349" spans="1:17" hidden="1" x14ac:dyDescent="0.35">
      <c r="A349" s="72">
        <f t="shared" si="5"/>
        <v>140845</v>
      </c>
      <c r="B349" s="85" t="s">
        <v>22612</v>
      </c>
      <c r="C349" s="85">
        <v>17024498</v>
      </c>
      <c r="D349" s="85" t="s">
        <v>77</v>
      </c>
      <c r="E349" s="85" t="s">
        <v>23211</v>
      </c>
      <c r="F349" s="85">
        <v>140845</v>
      </c>
      <c r="G349" s="85" t="s">
        <v>78</v>
      </c>
      <c r="H349" s="85"/>
      <c r="I349" s="85" t="s">
        <v>79</v>
      </c>
      <c r="J349" s="85"/>
      <c r="K349" s="85" t="s">
        <v>22613</v>
      </c>
      <c r="L349" s="85"/>
      <c r="M349" s="85" t="s">
        <v>21069</v>
      </c>
      <c r="N349" s="85" t="s">
        <v>571</v>
      </c>
      <c r="O349" s="85" t="s">
        <v>18</v>
      </c>
      <c r="P349" s="85">
        <v>76039</v>
      </c>
      <c r="Q349" s="85"/>
    </row>
    <row r="350" spans="1:17" hidden="1" x14ac:dyDescent="0.35">
      <c r="A350" s="72">
        <f t="shared" si="5"/>
        <v>140845</v>
      </c>
      <c r="B350" s="85" t="s">
        <v>22612</v>
      </c>
      <c r="C350" s="66">
        <v>17024498</v>
      </c>
      <c r="D350" s="85" t="s">
        <v>77</v>
      </c>
      <c r="E350" s="85" t="s">
        <v>3465</v>
      </c>
      <c r="F350" s="66">
        <v>140845</v>
      </c>
      <c r="G350" s="85" t="s">
        <v>78</v>
      </c>
      <c r="H350" s="85"/>
      <c r="I350" s="85" t="s">
        <v>79</v>
      </c>
      <c r="J350" s="85"/>
      <c r="K350" s="85" t="s">
        <v>22613</v>
      </c>
      <c r="L350" s="85"/>
      <c r="M350" s="85" t="s">
        <v>21069</v>
      </c>
      <c r="N350" s="85" t="s">
        <v>571</v>
      </c>
      <c r="O350" s="85" t="s">
        <v>18</v>
      </c>
      <c r="P350" s="85" t="s">
        <v>3538</v>
      </c>
      <c r="Q350" s="85"/>
    </row>
    <row r="351" spans="1:17" hidden="1" x14ac:dyDescent="0.35">
      <c r="A351" s="72">
        <f t="shared" si="5"/>
        <v>140469</v>
      </c>
      <c r="B351" s="85" t="s">
        <v>26943</v>
      </c>
      <c r="C351" s="85">
        <v>85437</v>
      </c>
      <c r="D351" s="85" t="s">
        <v>77</v>
      </c>
      <c r="E351" s="85" t="s">
        <v>23191</v>
      </c>
      <c r="F351" s="85">
        <v>140469</v>
      </c>
      <c r="G351" s="85" t="s">
        <v>78</v>
      </c>
      <c r="H351" s="85">
        <v>12708020</v>
      </c>
      <c r="I351" s="85" t="s">
        <v>79</v>
      </c>
      <c r="J351" s="85"/>
      <c r="K351" s="85" t="s">
        <v>26944</v>
      </c>
      <c r="L351" s="85"/>
      <c r="M351" s="85" t="s">
        <v>20080</v>
      </c>
      <c r="N351" s="85" t="s">
        <v>205</v>
      </c>
      <c r="O351" s="85" t="s">
        <v>18</v>
      </c>
      <c r="P351" s="85">
        <v>75010</v>
      </c>
      <c r="Q351" s="85">
        <v>4066</v>
      </c>
    </row>
    <row r="352" spans="1:17" hidden="1" x14ac:dyDescent="0.35">
      <c r="A352" s="72">
        <f t="shared" si="5"/>
        <v>140469</v>
      </c>
      <c r="B352" s="85" t="s">
        <v>221</v>
      </c>
      <c r="C352" s="66">
        <v>85437</v>
      </c>
      <c r="D352" s="85" t="s">
        <v>77</v>
      </c>
      <c r="E352" s="85" t="s">
        <v>212</v>
      </c>
      <c r="F352" s="66">
        <v>140469</v>
      </c>
      <c r="G352" s="85" t="s">
        <v>78</v>
      </c>
      <c r="H352" s="85" t="s">
        <v>222</v>
      </c>
      <c r="I352" s="85" t="s">
        <v>79</v>
      </c>
      <c r="J352" s="85"/>
      <c r="K352" s="85" t="s">
        <v>223</v>
      </c>
      <c r="L352" s="85" t="s">
        <v>80</v>
      </c>
      <c r="M352" s="85" t="s">
        <v>188</v>
      </c>
      <c r="N352" s="85" t="s">
        <v>215</v>
      </c>
      <c r="O352" s="85" t="s">
        <v>18</v>
      </c>
      <c r="P352" s="85" t="s">
        <v>216</v>
      </c>
      <c r="Q352" s="85" t="s">
        <v>224</v>
      </c>
    </row>
    <row r="353" spans="1:17" hidden="1" x14ac:dyDescent="0.35">
      <c r="A353" s="72" t="str">
        <f t="shared" si="5"/>
        <v/>
      </c>
      <c r="B353" s="85" t="s">
        <v>18108</v>
      </c>
      <c r="C353" s="66">
        <v>16034858</v>
      </c>
      <c r="D353" s="85" t="s">
        <v>1750</v>
      </c>
      <c r="E353" s="85"/>
      <c r="G353" s="85"/>
      <c r="H353" s="85" t="s">
        <v>18109</v>
      </c>
      <c r="I353" s="85" t="s">
        <v>79</v>
      </c>
      <c r="J353" s="85" t="s">
        <v>200</v>
      </c>
      <c r="K353" s="85" t="s">
        <v>18110</v>
      </c>
      <c r="L353" s="85"/>
      <c r="M353" s="85" t="s">
        <v>3090</v>
      </c>
      <c r="N353" s="85" t="s">
        <v>6073</v>
      </c>
      <c r="O353" s="85" t="s">
        <v>18</v>
      </c>
      <c r="P353" s="85" t="s">
        <v>6072</v>
      </c>
      <c r="Q353" s="85"/>
    </row>
    <row r="354" spans="1:17" hidden="1" x14ac:dyDescent="0.35">
      <c r="A354" s="72">
        <f t="shared" si="5"/>
        <v>88924</v>
      </c>
      <c r="B354" s="85" t="s">
        <v>18071</v>
      </c>
      <c r="C354" s="66">
        <v>141217</v>
      </c>
      <c r="D354" s="85" t="s">
        <v>83</v>
      </c>
      <c r="E354" s="85" t="s">
        <v>7014</v>
      </c>
      <c r="F354" s="66">
        <v>88924</v>
      </c>
      <c r="G354" s="85" t="s">
        <v>77</v>
      </c>
      <c r="H354" s="85" t="s">
        <v>18072</v>
      </c>
      <c r="I354" s="85" t="s">
        <v>79</v>
      </c>
      <c r="J354" s="85"/>
      <c r="K354" s="85" t="s">
        <v>18073</v>
      </c>
      <c r="L354" s="85" t="s">
        <v>80</v>
      </c>
      <c r="M354" s="85" t="s">
        <v>3090</v>
      </c>
      <c r="N354" s="85" t="s">
        <v>6073</v>
      </c>
      <c r="O354" s="85" t="s">
        <v>18</v>
      </c>
      <c r="P354" s="85" t="s">
        <v>6396</v>
      </c>
      <c r="Q354" s="85" t="s">
        <v>3252</v>
      </c>
    </row>
    <row r="355" spans="1:17" hidden="1" x14ac:dyDescent="0.35">
      <c r="A355" s="72">
        <f t="shared" si="5"/>
        <v>140912</v>
      </c>
      <c r="B355" s="85" t="s">
        <v>23369</v>
      </c>
      <c r="C355" s="85">
        <v>87675</v>
      </c>
      <c r="D355" s="85" t="s">
        <v>77</v>
      </c>
      <c r="E355" s="85" t="s">
        <v>23269</v>
      </c>
      <c r="F355" s="85">
        <v>140912</v>
      </c>
      <c r="G355" s="85" t="s">
        <v>78</v>
      </c>
      <c r="H355" s="85">
        <v>4540563</v>
      </c>
      <c r="I355" s="85" t="s">
        <v>79</v>
      </c>
      <c r="J355" s="85"/>
      <c r="K355" s="85" t="s">
        <v>23370</v>
      </c>
      <c r="L355" s="85"/>
      <c r="M355" s="85" t="s">
        <v>20257</v>
      </c>
      <c r="N355" s="85" t="s">
        <v>762</v>
      </c>
      <c r="O355" s="85" t="s">
        <v>18</v>
      </c>
      <c r="P355" s="85">
        <v>76226</v>
      </c>
      <c r="Q355" s="85"/>
    </row>
    <row r="356" spans="1:17" hidden="1" x14ac:dyDescent="0.35">
      <c r="A356" s="72">
        <f t="shared" si="5"/>
        <v>140912</v>
      </c>
      <c r="B356" s="85" t="s">
        <v>23269</v>
      </c>
      <c r="C356" s="85">
        <v>140912</v>
      </c>
      <c r="D356" s="85" t="s">
        <v>78</v>
      </c>
      <c r="E356" s="85" t="s">
        <v>23238</v>
      </c>
      <c r="F356" s="85">
        <v>17002993</v>
      </c>
      <c r="G356" s="85" t="s">
        <v>1750</v>
      </c>
      <c r="H356" s="85">
        <v>4540563</v>
      </c>
      <c r="I356" s="85" t="s">
        <v>79</v>
      </c>
      <c r="J356" s="85" t="s">
        <v>200</v>
      </c>
      <c r="K356" s="85" t="s">
        <v>23366</v>
      </c>
      <c r="L356" s="85"/>
      <c r="M356" s="85" t="s">
        <v>20257</v>
      </c>
      <c r="N356" s="85" t="s">
        <v>205</v>
      </c>
      <c r="O356" s="85" t="s">
        <v>18</v>
      </c>
      <c r="P356" s="85">
        <v>76226</v>
      </c>
      <c r="Q356" s="85"/>
    </row>
    <row r="357" spans="1:17" hidden="1" x14ac:dyDescent="0.35">
      <c r="A357" s="72">
        <f t="shared" si="5"/>
        <v>140912</v>
      </c>
      <c r="B357" s="85" t="s">
        <v>23365</v>
      </c>
      <c r="C357" s="85">
        <v>87674</v>
      </c>
      <c r="D357" s="85" t="s">
        <v>77</v>
      </c>
      <c r="E357" s="85" t="s">
        <v>23269</v>
      </c>
      <c r="F357" s="85">
        <v>140912</v>
      </c>
      <c r="G357" s="85" t="s">
        <v>78</v>
      </c>
      <c r="H357" s="85">
        <v>4540563</v>
      </c>
      <c r="I357" s="85" t="s">
        <v>79</v>
      </c>
      <c r="J357" s="85"/>
      <c r="K357" s="85" t="s">
        <v>23366</v>
      </c>
      <c r="L357" s="85"/>
      <c r="M357" s="85" t="s">
        <v>20257</v>
      </c>
      <c r="N357" s="85" t="s">
        <v>205</v>
      </c>
      <c r="O357" s="85" t="s">
        <v>18</v>
      </c>
      <c r="P357" s="85">
        <v>76226</v>
      </c>
      <c r="Q357" s="85"/>
    </row>
    <row r="358" spans="1:17" hidden="1" x14ac:dyDescent="0.35">
      <c r="A358" s="72">
        <f t="shared" si="5"/>
        <v>140912</v>
      </c>
      <c r="B358" s="85" t="s">
        <v>23371</v>
      </c>
      <c r="C358" s="85">
        <v>17025353</v>
      </c>
      <c r="D358" s="85" t="s">
        <v>23281</v>
      </c>
      <c r="E358" s="85" t="s">
        <v>23269</v>
      </c>
      <c r="F358" s="85">
        <v>140912</v>
      </c>
      <c r="G358" s="85" t="s">
        <v>78</v>
      </c>
      <c r="H358" s="85"/>
      <c r="I358" s="85" t="s">
        <v>79</v>
      </c>
      <c r="J358" s="85"/>
      <c r="K358" s="85" t="s">
        <v>20256</v>
      </c>
      <c r="L358" s="85"/>
      <c r="M358" s="85" t="s">
        <v>20257</v>
      </c>
      <c r="N358" s="85" t="s">
        <v>205</v>
      </c>
      <c r="O358" s="85" t="s">
        <v>18</v>
      </c>
      <c r="P358" s="85">
        <v>76226</v>
      </c>
      <c r="Q358" s="85">
        <v>989</v>
      </c>
    </row>
    <row r="359" spans="1:17" hidden="1" x14ac:dyDescent="0.35">
      <c r="A359" s="72">
        <f t="shared" si="5"/>
        <v>140912</v>
      </c>
      <c r="B359" s="85" t="s">
        <v>23363</v>
      </c>
      <c r="C359" s="85">
        <v>231226</v>
      </c>
      <c r="D359" s="85" t="s">
        <v>77</v>
      </c>
      <c r="E359" s="85" t="s">
        <v>23269</v>
      </c>
      <c r="F359" s="85">
        <v>140912</v>
      </c>
      <c r="G359" s="85" t="s">
        <v>78</v>
      </c>
      <c r="H359" s="85">
        <v>4540563</v>
      </c>
      <c r="I359" s="85" t="s">
        <v>79</v>
      </c>
      <c r="J359" s="85"/>
      <c r="K359" s="85" t="s">
        <v>23364</v>
      </c>
      <c r="L359" s="85"/>
      <c r="M359" s="85" t="s">
        <v>20257</v>
      </c>
      <c r="N359" s="85" t="s">
        <v>205</v>
      </c>
      <c r="O359" s="85" t="s">
        <v>18</v>
      </c>
      <c r="P359" s="85">
        <v>76226</v>
      </c>
      <c r="Q359" s="85">
        <v>989</v>
      </c>
    </row>
    <row r="360" spans="1:17" hidden="1" x14ac:dyDescent="0.35">
      <c r="A360" s="72">
        <f t="shared" si="5"/>
        <v>140912</v>
      </c>
      <c r="B360" s="85" t="s">
        <v>22986</v>
      </c>
      <c r="C360" s="85">
        <v>17028291</v>
      </c>
      <c r="D360" s="85" t="s">
        <v>77</v>
      </c>
      <c r="E360" s="85" t="s">
        <v>23269</v>
      </c>
      <c r="F360" s="85">
        <v>140912</v>
      </c>
      <c r="G360" s="85" t="s">
        <v>78</v>
      </c>
      <c r="H360" s="85">
        <v>4540563</v>
      </c>
      <c r="I360" s="85" t="s">
        <v>79</v>
      </c>
      <c r="J360" s="85"/>
      <c r="K360" s="85" t="s">
        <v>23372</v>
      </c>
      <c r="L360" s="85"/>
      <c r="M360" s="85" t="s">
        <v>20257</v>
      </c>
      <c r="N360" s="85" t="s">
        <v>205</v>
      </c>
      <c r="O360" s="85" t="s">
        <v>18</v>
      </c>
      <c r="P360" s="85">
        <v>76266</v>
      </c>
      <c r="Q360" s="85"/>
    </row>
    <row r="361" spans="1:17" hidden="1" x14ac:dyDescent="0.35">
      <c r="A361" s="72">
        <f t="shared" si="5"/>
        <v>140912</v>
      </c>
      <c r="B361" s="85" t="s">
        <v>21951</v>
      </c>
      <c r="C361" s="85">
        <v>17019445</v>
      </c>
      <c r="D361" s="85" t="s">
        <v>77</v>
      </c>
      <c r="E361" s="85" t="s">
        <v>23269</v>
      </c>
      <c r="F361" s="85">
        <v>140912</v>
      </c>
      <c r="G361" s="85" t="s">
        <v>78</v>
      </c>
      <c r="H361" s="85"/>
      <c r="I361" s="85" t="s">
        <v>79</v>
      </c>
      <c r="J361" s="85"/>
      <c r="K361" s="85" t="s">
        <v>21952</v>
      </c>
      <c r="L361" s="85"/>
      <c r="M361" s="85" t="s">
        <v>20257</v>
      </c>
      <c r="N361" s="85" t="s">
        <v>205</v>
      </c>
      <c r="O361" s="85" t="s">
        <v>18</v>
      </c>
      <c r="P361" s="85">
        <v>76226</v>
      </c>
      <c r="Q361" s="85"/>
    </row>
    <row r="362" spans="1:17" hidden="1" x14ac:dyDescent="0.35">
      <c r="A362" s="72">
        <f t="shared" si="5"/>
        <v>141307</v>
      </c>
      <c r="B362" s="85" t="s">
        <v>7053</v>
      </c>
      <c r="C362" s="66">
        <v>88944</v>
      </c>
      <c r="D362" s="85" t="s">
        <v>77</v>
      </c>
      <c r="E362" s="85" t="s">
        <v>6769</v>
      </c>
      <c r="F362" s="66">
        <v>141307</v>
      </c>
      <c r="G362" s="85" t="s">
        <v>78</v>
      </c>
      <c r="H362" s="85"/>
      <c r="I362" s="85" t="s">
        <v>79</v>
      </c>
      <c r="J362" s="85"/>
      <c r="K362" s="85" t="s">
        <v>7054</v>
      </c>
      <c r="L362" s="85"/>
      <c r="M362" s="85" t="s">
        <v>3090</v>
      </c>
      <c r="N362" s="85" t="s">
        <v>6771</v>
      </c>
      <c r="O362" s="85" t="s">
        <v>18</v>
      </c>
      <c r="P362" s="85" t="s">
        <v>7044</v>
      </c>
      <c r="Q362" s="85" t="s">
        <v>7055</v>
      </c>
    </row>
    <row r="363" spans="1:17" hidden="1" x14ac:dyDescent="0.35">
      <c r="A363" s="72">
        <f t="shared" si="5"/>
        <v>140841</v>
      </c>
      <c r="B363" s="85" t="s">
        <v>21801</v>
      </c>
      <c r="C363" s="85">
        <v>17018309</v>
      </c>
      <c r="D363" s="85" t="s">
        <v>23281</v>
      </c>
      <c r="E363" s="85" t="s">
        <v>23268</v>
      </c>
      <c r="F363" s="85">
        <v>140841</v>
      </c>
      <c r="G363" s="85" t="s">
        <v>78</v>
      </c>
      <c r="H363" s="85"/>
      <c r="I363" s="85" t="s">
        <v>79</v>
      </c>
      <c r="J363" s="85"/>
      <c r="K363" s="85" t="s">
        <v>18836</v>
      </c>
      <c r="L363" s="85"/>
      <c r="M363" s="85" t="s">
        <v>19690</v>
      </c>
      <c r="N363" s="85" t="s">
        <v>571</v>
      </c>
      <c r="O363" s="85" t="s">
        <v>18</v>
      </c>
      <c r="P363" s="85">
        <v>76013</v>
      </c>
      <c r="Q363" s="85"/>
    </row>
    <row r="364" spans="1:17" hidden="1" x14ac:dyDescent="0.35">
      <c r="A364" s="72">
        <f t="shared" si="5"/>
        <v>17002389</v>
      </c>
      <c r="B364" s="85" t="s">
        <v>23373</v>
      </c>
      <c r="C364" s="85">
        <v>16064338</v>
      </c>
      <c r="D364" s="85" t="s">
        <v>77</v>
      </c>
      <c r="E364" s="85" t="s">
        <v>17171</v>
      </c>
      <c r="F364" s="85">
        <v>17002389</v>
      </c>
      <c r="G364" s="85" t="s">
        <v>78</v>
      </c>
      <c r="H364" s="85">
        <v>20627501</v>
      </c>
      <c r="I364" s="85" t="s">
        <v>79</v>
      </c>
      <c r="J364" s="85"/>
      <c r="K364" s="85" t="s">
        <v>23374</v>
      </c>
      <c r="L364" s="85"/>
      <c r="M364" s="85" t="s">
        <v>19690</v>
      </c>
      <c r="N364" s="85" t="s">
        <v>571</v>
      </c>
      <c r="O364" s="85" t="s">
        <v>18</v>
      </c>
      <c r="P364" s="85">
        <v>76016</v>
      </c>
      <c r="Q364" s="85"/>
    </row>
    <row r="365" spans="1:17" hidden="1" x14ac:dyDescent="0.35">
      <c r="A365" s="72">
        <f t="shared" si="5"/>
        <v>17002389</v>
      </c>
      <c r="B365" s="85" t="s">
        <v>23375</v>
      </c>
      <c r="C365" s="85">
        <v>16076849</v>
      </c>
      <c r="D365" s="85" t="s">
        <v>77</v>
      </c>
      <c r="E365" s="85" t="s">
        <v>17171</v>
      </c>
      <c r="F365" s="85">
        <v>17002389</v>
      </c>
      <c r="G365" s="85" t="s">
        <v>78</v>
      </c>
      <c r="H365" s="85">
        <v>20627501</v>
      </c>
      <c r="I365" s="85" t="s">
        <v>79</v>
      </c>
      <c r="J365" s="85"/>
      <c r="K365" s="85" t="s">
        <v>23376</v>
      </c>
      <c r="L365" s="85"/>
      <c r="M365" s="85" t="s">
        <v>19690</v>
      </c>
      <c r="N365" s="85" t="s">
        <v>571</v>
      </c>
      <c r="O365" s="85" t="s">
        <v>18</v>
      </c>
      <c r="P365" s="85">
        <v>76017</v>
      </c>
      <c r="Q365" s="85"/>
    </row>
    <row r="366" spans="1:17" hidden="1" x14ac:dyDescent="0.35">
      <c r="A366" s="72">
        <f t="shared" si="5"/>
        <v>17002389</v>
      </c>
      <c r="B366" s="85" t="s">
        <v>23377</v>
      </c>
      <c r="C366" s="85">
        <v>16055786</v>
      </c>
      <c r="D366" s="85" t="s">
        <v>77</v>
      </c>
      <c r="E366" s="85" t="s">
        <v>17171</v>
      </c>
      <c r="F366" s="85">
        <v>17002389</v>
      </c>
      <c r="G366" s="85" t="s">
        <v>78</v>
      </c>
      <c r="H366" s="85">
        <v>20627501</v>
      </c>
      <c r="I366" s="85" t="s">
        <v>79</v>
      </c>
      <c r="J366" s="85"/>
      <c r="K366" s="85" t="s">
        <v>23378</v>
      </c>
      <c r="L366" s="85"/>
      <c r="M366" s="85" t="s">
        <v>19690</v>
      </c>
      <c r="N366" s="85" t="s">
        <v>571</v>
      </c>
      <c r="O366" s="85" t="s">
        <v>18</v>
      </c>
      <c r="P366" s="85">
        <v>76016</v>
      </c>
      <c r="Q366" s="85"/>
    </row>
    <row r="367" spans="1:17" hidden="1" x14ac:dyDescent="0.35">
      <c r="A367" s="72">
        <f t="shared" si="5"/>
        <v>140841</v>
      </c>
      <c r="B367" s="85" t="s">
        <v>23446</v>
      </c>
      <c r="C367" s="85">
        <v>17026971</v>
      </c>
      <c r="D367" s="85" t="s">
        <v>77</v>
      </c>
      <c r="E367" s="85" t="s">
        <v>23268</v>
      </c>
      <c r="F367" s="85">
        <v>140841</v>
      </c>
      <c r="G367" s="85" t="s">
        <v>78</v>
      </c>
      <c r="H367" s="85"/>
      <c r="I367" s="85" t="s">
        <v>79</v>
      </c>
      <c r="J367" s="85"/>
      <c r="K367" s="85" t="s">
        <v>22848</v>
      </c>
      <c r="L367" s="85"/>
      <c r="M367" s="85" t="s">
        <v>19690</v>
      </c>
      <c r="N367" s="85" t="s">
        <v>571</v>
      </c>
      <c r="O367" s="85" t="s">
        <v>18</v>
      </c>
      <c r="P367" s="85">
        <v>76016</v>
      </c>
      <c r="Q367" s="85"/>
    </row>
    <row r="368" spans="1:17" hidden="1" x14ac:dyDescent="0.35">
      <c r="A368" s="72">
        <f t="shared" si="5"/>
        <v>140841</v>
      </c>
      <c r="B368" s="85" t="s">
        <v>23455</v>
      </c>
      <c r="C368" s="85">
        <v>17012781</v>
      </c>
      <c r="D368" s="85" t="s">
        <v>77</v>
      </c>
      <c r="E368" s="85" t="s">
        <v>23268</v>
      </c>
      <c r="F368" s="85">
        <v>140841</v>
      </c>
      <c r="G368" s="85" t="s">
        <v>78</v>
      </c>
      <c r="H368" s="85"/>
      <c r="I368" s="85" t="s">
        <v>79</v>
      </c>
      <c r="J368" s="85"/>
      <c r="K368" s="85" t="s">
        <v>23456</v>
      </c>
      <c r="L368" s="85"/>
      <c r="M368" s="85" t="s">
        <v>19690</v>
      </c>
      <c r="N368" s="85" t="s">
        <v>571</v>
      </c>
      <c r="O368" s="85" t="s">
        <v>18</v>
      </c>
      <c r="P368" s="85">
        <v>76018</v>
      </c>
      <c r="Q368" s="85">
        <v>3171</v>
      </c>
    </row>
    <row r="369" spans="1:17" hidden="1" x14ac:dyDescent="0.35">
      <c r="A369" s="72">
        <f t="shared" si="5"/>
        <v>17003241</v>
      </c>
      <c r="B369" s="85" t="s">
        <v>26316</v>
      </c>
      <c r="C369" s="85">
        <v>16078102</v>
      </c>
      <c r="D369" s="85" t="s">
        <v>77</v>
      </c>
      <c r="E369" s="85" t="s">
        <v>23210</v>
      </c>
      <c r="F369" s="85">
        <v>17003241</v>
      </c>
      <c r="G369" s="85" t="s">
        <v>78</v>
      </c>
      <c r="H369" s="85"/>
      <c r="I369" s="85" t="s">
        <v>79</v>
      </c>
      <c r="J369" s="85"/>
      <c r="K369" s="85" t="s">
        <v>18026</v>
      </c>
      <c r="L369" s="85"/>
      <c r="M369" s="85" t="s">
        <v>19690</v>
      </c>
      <c r="N369" s="85" t="s">
        <v>571</v>
      </c>
      <c r="O369" s="85" t="s">
        <v>18</v>
      </c>
      <c r="P369" s="85">
        <v>76017</v>
      </c>
      <c r="Q369" s="85"/>
    </row>
    <row r="370" spans="1:17" hidden="1" x14ac:dyDescent="0.35">
      <c r="A370" s="72">
        <f t="shared" si="5"/>
        <v>17003241</v>
      </c>
      <c r="B370" s="85" t="s">
        <v>18022</v>
      </c>
      <c r="C370" s="66">
        <v>16078102</v>
      </c>
      <c r="D370" s="85" t="s">
        <v>77</v>
      </c>
      <c r="E370" s="85" t="s">
        <v>18023</v>
      </c>
      <c r="F370" s="66">
        <v>17003241</v>
      </c>
      <c r="G370" s="85" t="s">
        <v>78</v>
      </c>
      <c r="H370" s="85"/>
      <c r="I370" s="85" t="s">
        <v>79</v>
      </c>
      <c r="J370" s="85"/>
      <c r="K370" s="85" t="s">
        <v>18024</v>
      </c>
      <c r="L370" s="85"/>
      <c r="M370" s="85" t="s">
        <v>3401</v>
      </c>
      <c r="N370" s="85" t="s">
        <v>573</v>
      </c>
      <c r="O370" s="85" t="s">
        <v>18</v>
      </c>
      <c r="P370" s="85" t="s">
        <v>3452</v>
      </c>
      <c r="Q370" s="85"/>
    </row>
    <row r="371" spans="1:17" hidden="1" x14ac:dyDescent="0.35">
      <c r="A371" s="72">
        <f t="shared" si="5"/>
        <v>140887</v>
      </c>
      <c r="B371" s="85" t="s">
        <v>25370</v>
      </c>
      <c r="C371" s="85">
        <v>87464</v>
      </c>
      <c r="D371" s="85" t="s">
        <v>77</v>
      </c>
      <c r="E371" s="85" t="s">
        <v>23231</v>
      </c>
      <c r="F371" s="85">
        <v>140887</v>
      </c>
      <c r="G371" s="85" t="s">
        <v>78</v>
      </c>
      <c r="H371" s="85">
        <v>11975745</v>
      </c>
      <c r="I371" s="85" t="s">
        <v>79</v>
      </c>
      <c r="J371" s="85"/>
      <c r="K371" s="85" t="s">
        <v>25371</v>
      </c>
      <c r="L371" s="85"/>
      <c r="M371" s="85" t="s">
        <v>20648</v>
      </c>
      <c r="N371" s="85" t="s">
        <v>571</v>
      </c>
      <c r="O371" s="85" t="s">
        <v>18</v>
      </c>
      <c r="P371" s="85">
        <v>76107</v>
      </c>
      <c r="Q371" s="85">
        <v>5427</v>
      </c>
    </row>
    <row r="372" spans="1:17" hidden="1" x14ac:dyDescent="0.35">
      <c r="A372" s="72">
        <f t="shared" si="5"/>
        <v>140887</v>
      </c>
      <c r="B372" s="85" t="s">
        <v>4056</v>
      </c>
      <c r="C372" s="66">
        <v>87464</v>
      </c>
      <c r="D372" s="85" t="s">
        <v>77</v>
      </c>
      <c r="E372" s="85" t="s">
        <v>3907</v>
      </c>
      <c r="F372" s="66">
        <v>140887</v>
      </c>
      <c r="G372" s="85" t="s">
        <v>78</v>
      </c>
      <c r="H372" s="85" t="s">
        <v>4057</v>
      </c>
      <c r="I372" s="85" t="s">
        <v>79</v>
      </c>
      <c r="J372" s="85"/>
      <c r="K372" s="85" t="s">
        <v>4058</v>
      </c>
      <c r="L372" s="85"/>
      <c r="M372" s="85" t="s">
        <v>3904</v>
      </c>
      <c r="N372" s="85" t="s">
        <v>573</v>
      </c>
      <c r="O372" s="85" t="s">
        <v>18</v>
      </c>
      <c r="P372" s="85" t="s">
        <v>3978</v>
      </c>
      <c r="Q372" s="85" t="s">
        <v>4059</v>
      </c>
    </row>
    <row r="373" spans="1:17" hidden="1" x14ac:dyDescent="0.35">
      <c r="A373" s="72">
        <f t="shared" si="5"/>
        <v>140841</v>
      </c>
      <c r="B373" s="85" t="s">
        <v>23425</v>
      </c>
      <c r="C373" s="85">
        <v>87163</v>
      </c>
      <c r="D373" s="85" t="s">
        <v>77</v>
      </c>
      <c r="E373" s="85" t="s">
        <v>23268</v>
      </c>
      <c r="F373" s="85">
        <v>140841</v>
      </c>
      <c r="G373" s="85" t="s">
        <v>78</v>
      </c>
      <c r="H373" s="85">
        <v>12691101</v>
      </c>
      <c r="I373" s="85" t="s">
        <v>79</v>
      </c>
      <c r="J373" s="85"/>
      <c r="K373" s="85" t="s">
        <v>23426</v>
      </c>
      <c r="L373" s="85"/>
      <c r="M373" s="85" t="s">
        <v>19690</v>
      </c>
      <c r="N373" s="85" t="s">
        <v>571</v>
      </c>
      <c r="O373" s="85" t="s">
        <v>18</v>
      </c>
      <c r="P373" s="85">
        <v>76013</v>
      </c>
      <c r="Q373" s="85">
        <v>3903</v>
      </c>
    </row>
    <row r="374" spans="1:17" hidden="1" x14ac:dyDescent="0.35">
      <c r="A374" s="72">
        <f t="shared" si="5"/>
        <v>140841</v>
      </c>
      <c r="B374" s="85" t="s">
        <v>23413</v>
      </c>
      <c r="C374" s="85">
        <v>17006040</v>
      </c>
      <c r="D374" s="85" t="s">
        <v>77</v>
      </c>
      <c r="E374" s="85" t="s">
        <v>23268</v>
      </c>
      <c r="F374" s="85">
        <v>140841</v>
      </c>
      <c r="G374" s="85" t="s">
        <v>78</v>
      </c>
      <c r="H374" s="85"/>
      <c r="I374" s="85" t="s">
        <v>79</v>
      </c>
      <c r="J374" s="85"/>
      <c r="K374" s="85" t="s">
        <v>23414</v>
      </c>
      <c r="L374" s="85"/>
      <c r="M374" s="85" t="s">
        <v>19690</v>
      </c>
      <c r="N374" s="85" t="s">
        <v>571</v>
      </c>
      <c r="O374" s="85" t="s">
        <v>18</v>
      </c>
      <c r="P374" s="85">
        <v>76016</v>
      </c>
      <c r="Q374" s="85">
        <v>5602</v>
      </c>
    </row>
    <row r="375" spans="1:17" hidden="1" x14ac:dyDescent="0.35">
      <c r="A375" s="72">
        <f t="shared" si="5"/>
        <v>140841</v>
      </c>
      <c r="B375" s="85" t="s">
        <v>23403</v>
      </c>
      <c r="C375" s="85">
        <v>17026975</v>
      </c>
      <c r="D375" s="85" t="s">
        <v>23281</v>
      </c>
      <c r="E375" s="85" t="s">
        <v>23268</v>
      </c>
      <c r="F375" s="85">
        <v>140841</v>
      </c>
      <c r="G375" s="85" t="s">
        <v>78</v>
      </c>
      <c r="H375" s="85"/>
      <c r="I375" s="85" t="s">
        <v>79</v>
      </c>
      <c r="J375" s="85"/>
      <c r="K375" s="85" t="s">
        <v>22852</v>
      </c>
      <c r="L375" s="85"/>
      <c r="M375" s="85" t="s">
        <v>19690</v>
      </c>
      <c r="N375" s="85" t="s">
        <v>571</v>
      </c>
      <c r="O375" s="85" t="s">
        <v>18</v>
      </c>
      <c r="P375" s="85">
        <v>76011</v>
      </c>
      <c r="Q375" s="85"/>
    </row>
    <row r="376" spans="1:17" hidden="1" x14ac:dyDescent="0.35">
      <c r="A376" s="72">
        <f t="shared" si="5"/>
        <v>140841</v>
      </c>
      <c r="B376" s="85" t="s">
        <v>23534</v>
      </c>
      <c r="C376" s="85">
        <v>16079823</v>
      </c>
      <c r="D376" s="85" t="s">
        <v>77</v>
      </c>
      <c r="E376" s="85" t="s">
        <v>23268</v>
      </c>
      <c r="F376" s="85">
        <v>140841</v>
      </c>
      <c r="G376" s="85" t="s">
        <v>78</v>
      </c>
      <c r="H376" s="85"/>
      <c r="I376" s="85" t="s">
        <v>79</v>
      </c>
      <c r="J376" s="85"/>
      <c r="K376" s="85" t="s">
        <v>18367</v>
      </c>
      <c r="L376" s="85"/>
      <c r="M376" s="85" t="s">
        <v>19690</v>
      </c>
      <c r="N376" s="85" t="s">
        <v>571</v>
      </c>
      <c r="O376" s="85" t="s">
        <v>18</v>
      </c>
      <c r="P376" s="85">
        <v>76010</v>
      </c>
      <c r="Q376" s="85"/>
    </row>
    <row r="377" spans="1:17" hidden="1" x14ac:dyDescent="0.35">
      <c r="A377" s="72">
        <f t="shared" si="5"/>
        <v>17003241</v>
      </c>
      <c r="B377" s="85" t="s">
        <v>18025</v>
      </c>
      <c r="C377" s="85">
        <v>16078103</v>
      </c>
      <c r="D377" s="85" t="s">
        <v>77</v>
      </c>
      <c r="E377" s="85" t="s">
        <v>23210</v>
      </c>
      <c r="F377" s="85">
        <v>17003241</v>
      </c>
      <c r="G377" s="85" t="s">
        <v>78</v>
      </c>
      <c r="H377" s="85"/>
      <c r="I377" s="85" t="s">
        <v>79</v>
      </c>
      <c r="J377" s="85"/>
      <c r="K377" s="85" t="s">
        <v>18026</v>
      </c>
      <c r="L377" s="85"/>
      <c r="M377" s="85" t="s">
        <v>19690</v>
      </c>
      <c r="N377" s="85" t="s">
        <v>571</v>
      </c>
      <c r="O377" s="85" t="s">
        <v>18</v>
      </c>
      <c r="P377" s="85">
        <v>76017</v>
      </c>
      <c r="Q377" s="85"/>
    </row>
    <row r="378" spans="1:17" hidden="1" x14ac:dyDescent="0.35">
      <c r="A378" s="72">
        <f t="shared" si="5"/>
        <v>17003241</v>
      </c>
      <c r="B378" s="85" t="s">
        <v>18025</v>
      </c>
      <c r="C378" s="66">
        <v>16078103</v>
      </c>
      <c r="D378" s="85" t="s">
        <v>77</v>
      </c>
      <c r="E378" s="85" t="s">
        <v>18023</v>
      </c>
      <c r="F378" s="66">
        <v>17003241</v>
      </c>
      <c r="G378" s="85" t="s">
        <v>78</v>
      </c>
      <c r="H378" s="85"/>
      <c r="I378" s="85" t="s">
        <v>79</v>
      </c>
      <c r="J378" s="85"/>
      <c r="K378" s="85" t="s">
        <v>18026</v>
      </c>
      <c r="L378" s="85"/>
      <c r="M378" s="85" t="s">
        <v>3401</v>
      </c>
      <c r="N378" s="85" t="s">
        <v>573</v>
      </c>
      <c r="O378" s="85" t="s">
        <v>18</v>
      </c>
      <c r="P378" s="85" t="s">
        <v>3452</v>
      </c>
      <c r="Q378" s="85"/>
    </row>
    <row r="379" spans="1:17" hidden="1" x14ac:dyDescent="0.35">
      <c r="A379" s="72">
        <f t="shared" si="5"/>
        <v>17003241</v>
      </c>
      <c r="B379" s="85" t="s">
        <v>26291</v>
      </c>
      <c r="C379" s="85">
        <v>16082683</v>
      </c>
      <c r="D379" s="85" t="s">
        <v>77</v>
      </c>
      <c r="E379" s="85" t="s">
        <v>23210</v>
      </c>
      <c r="F379" s="85">
        <v>17003241</v>
      </c>
      <c r="G379" s="85" t="s">
        <v>78</v>
      </c>
      <c r="H379" s="85"/>
      <c r="I379" s="85" t="s">
        <v>79</v>
      </c>
      <c r="J379" s="85"/>
      <c r="K379" s="85" t="s">
        <v>26292</v>
      </c>
      <c r="L379" s="85"/>
      <c r="M379" s="85" t="s">
        <v>18305</v>
      </c>
      <c r="N379" s="85" t="s">
        <v>232</v>
      </c>
      <c r="O379" s="85" t="s">
        <v>18</v>
      </c>
      <c r="P379" s="85">
        <v>75052</v>
      </c>
      <c r="Q379" s="85"/>
    </row>
    <row r="380" spans="1:17" hidden="1" x14ac:dyDescent="0.35">
      <c r="A380" s="72">
        <f t="shared" si="5"/>
        <v>17003241</v>
      </c>
      <c r="B380" s="85" t="s">
        <v>18475</v>
      </c>
      <c r="C380" s="66">
        <v>16082683</v>
      </c>
      <c r="D380" s="85" t="s">
        <v>77</v>
      </c>
      <c r="E380" s="85" t="s">
        <v>18023</v>
      </c>
      <c r="F380" s="66">
        <v>17003241</v>
      </c>
      <c r="G380" s="85" t="s">
        <v>78</v>
      </c>
      <c r="H380" s="85"/>
      <c r="I380" s="85" t="s">
        <v>79</v>
      </c>
      <c r="J380" s="85"/>
      <c r="K380" s="85" t="s">
        <v>18476</v>
      </c>
      <c r="L380" s="85"/>
      <c r="M380" s="85" t="s">
        <v>18477</v>
      </c>
      <c r="N380" s="85" t="s">
        <v>232</v>
      </c>
      <c r="O380" s="85" t="s">
        <v>18</v>
      </c>
      <c r="P380" s="85" t="s">
        <v>576</v>
      </c>
      <c r="Q380" s="85"/>
    </row>
    <row r="381" spans="1:17" hidden="1" x14ac:dyDescent="0.35">
      <c r="A381" s="72">
        <f t="shared" si="5"/>
        <v>141517</v>
      </c>
      <c r="B381" s="85" t="s">
        <v>24520</v>
      </c>
      <c r="C381" s="85">
        <v>90436</v>
      </c>
      <c r="D381" s="85" t="s">
        <v>77</v>
      </c>
      <c r="E381" s="85" t="s">
        <v>23250</v>
      </c>
      <c r="F381" s="85">
        <v>141517</v>
      </c>
      <c r="G381" s="85" t="s">
        <v>78</v>
      </c>
      <c r="H381" s="85">
        <v>7097322</v>
      </c>
      <c r="I381" s="85" t="s">
        <v>79</v>
      </c>
      <c r="J381" s="85"/>
      <c r="K381" s="85" t="s">
        <v>24521</v>
      </c>
      <c r="L381" s="85"/>
      <c r="M381" s="85" t="s">
        <v>22654</v>
      </c>
      <c r="N381" s="85" t="s">
        <v>9473</v>
      </c>
      <c r="O381" s="85" t="s">
        <v>18</v>
      </c>
      <c r="P381" s="85">
        <v>78070</v>
      </c>
      <c r="Q381" s="85">
        <v>6124</v>
      </c>
    </row>
    <row r="382" spans="1:17" hidden="1" x14ac:dyDescent="0.35">
      <c r="A382" s="72">
        <f t="shared" si="5"/>
        <v>141223</v>
      </c>
      <c r="B382" s="85" t="s">
        <v>16195</v>
      </c>
      <c r="C382" s="66">
        <v>16035306</v>
      </c>
      <c r="D382" s="85" t="s">
        <v>77</v>
      </c>
      <c r="E382" s="85" t="s">
        <v>6077</v>
      </c>
      <c r="F382" s="66">
        <v>141223</v>
      </c>
      <c r="G382" s="85" t="s">
        <v>78</v>
      </c>
      <c r="H382" s="85"/>
      <c r="I382" s="85" t="s">
        <v>79</v>
      </c>
      <c r="J382" s="85"/>
      <c r="K382" s="85" t="s">
        <v>16196</v>
      </c>
      <c r="L382" s="85"/>
      <c r="M382" s="85" t="s">
        <v>3090</v>
      </c>
      <c r="N382" s="85" t="s">
        <v>6071</v>
      </c>
      <c r="O382" s="85" t="s">
        <v>18</v>
      </c>
      <c r="P382" s="85" t="s">
        <v>6932</v>
      </c>
      <c r="Q382" s="85"/>
    </row>
    <row r="383" spans="1:17" hidden="1" x14ac:dyDescent="0.35">
      <c r="A383" s="72">
        <f t="shared" si="5"/>
        <v>142118</v>
      </c>
      <c r="B383" s="85" t="s">
        <v>14075</v>
      </c>
      <c r="C383" s="66">
        <v>194340</v>
      </c>
      <c r="D383" s="85" t="s">
        <v>77</v>
      </c>
      <c r="E383" s="85" t="s">
        <v>13343</v>
      </c>
      <c r="F383" s="66">
        <v>142118</v>
      </c>
      <c r="G383" s="85" t="s">
        <v>78</v>
      </c>
      <c r="H383" s="85" t="s">
        <v>14076</v>
      </c>
      <c r="I383" s="85" t="s">
        <v>79</v>
      </c>
      <c r="J383" s="85"/>
      <c r="K383" s="85" t="s">
        <v>14077</v>
      </c>
      <c r="L383" s="85"/>
      <c r="M383" s="85" t="s">
        <v>7395</v>
      </c>
      <c r="N383" s="85" t="s">
        <v>13252</v>
      </c>
      <c r="O383" s="85" t="s">
        <v>18</v>
      </c>
      <c r="P383" s="85" t="s">
        <v>13562</v>
      </c>
      <c r="Q383" s="85"/>
    </row>
    <row r="384" spans="1:17" hidden="1" x14ac:dyDescent="0.35">
      <c r="A384" s="72">
        <f t="shared" si="5"/>
        <v>140544</v>
      </c>
      <c r="B384" s="85" t="s">
        <v>1673</v>
      </c>
      <c r="C384" s="66">
        <v>86082</v>
      </c>
      <c r="D384" s="85" t="s">
        <v>77</v>
      </c>
      <c r="E384" s="85" t="s">
        <v>1663</v>
      </c>
      <c r="F384" s="66">
        <v>140544</v>
      </c>
      <c r="G384" s="85" t="s">
        <v>78</v>
      </c>
      <c r="H384" s="85"/>
      <c r="I384" s="85" t="s">
        <v>79</v>
      </c>
      <c r="J384" s="85"/>
      <c r="K384" s="85" t="s">
        <v>1674</v>
      </c>
      <c r="L384" s="85"/>
      <c r="M384" s="85" t="s">
        <v>189</v>
      </c>
      <c r="N384" s="85" t="s">
        <v>189</v>
      </c>
      <c r="O384" s="85" t="s">
        <v>18</v>
      </c>
      <c r="P384" s="85" t="s">
        <v>1665</v>
      </c>
      <c r="Q384" s="85" t="s">
        <v>1675</v>
      </c>
    </row>
    <row r="385" spans="1:17" hidden="1" x14ac:dyDescent="0.35">
      <c r="A385" s="72">
        <f t="shared" si="5"/>
        <v>140473</v>
      </c>
      <c r="B385" s="85" t="s">
        <v>27785</v>
      </c>
      <c r="C385" s="85">
        <v>85712</v>
      </c>
      <c r="D385" s="85" t="s">
        <v>77</v>
      </c>
      <c r="E385" s="85" t="s">
        <v>23171</v>
      </c>
      <c r="F385" s="85">
        <v>140473</v>
      </c>
      <c r="G385" s="85" t="s">
        <v>78</v>
      </c>
      <c r="H385" s="85"/>
      <c r="I385" s="85" t="s">
        <v>79</v>
      </c>
      <c r="J385" s="85"/>
      <c r="K385" s="85" t="s">
        <v>27786</v>
      </c>
      <c r="L385" s="85"/>
      <c r="M385" s="85" t="s">
        <v>20750</v>
      </c>
      <c r="N385" s="85" t="s">
        <v>176</v>
      </c>
      <c r="O385" s="85" t="s">
        <v>18</v>
      </c>
      <c r="P385" s="85">
        <v>75074</v>
      </c>
      <c r="Q385" s="85">
        <v>4001</v>
      </c>
    </row>
    <row r="386" spans="1:17" hidden="1" x14ac:dyDescent="0.35">
      <c r="A386" s="72">
        <f t="shared" ref="A386:A449" si="6">IF(F386="", "", IF(D386="School District", C386, F386))</f>
        <v>140473</v>
      </c>
      <c r="B386" s="85" t="s">
        <v>890</v>
      </c>
      <c r="C386" s="66">
        <v>85712</v>
      </c>
      <c r="D386" s="85" t="s">
        <v>77</v>
      </c>
      <c r="E386" s="85" t="s">
        <v>252</v>
      </c>
      <c r="F386" s="66">
        <v>140473</v>
      </c>
      <c r="G386" s="85" t="s">
        <v>78</v>
      </c>
      <c r="H386" s="85"/>
      <c r="I386" s="85" t="s">
        <v>79</v>
      </c>
      <c r="J386" s="85"/>
      <c r="K386" s="85" t="s">
        <v>891</v>
      </c>
      <c r="L386" s="85"/>
      <c r="M386" s="85" t="s">
        <v>254</v>
      </c>
      <c r="N386" s="85" t="s">
        <v>185</v>
      </c>
      <c r="O386" s="85" t="s">
        <v>18</v>
      </c>
      <c r="P386" s="85" t="s">
        <v>881</v>
      </c>
      <c r="Q386" s="85" t="s">
        <v>892</v>
      </c>
    </row>
    <row r="387" spans="1:17" hidden="1" x14ac:dyDescent="0.35">
      <c r="A387" s="72">
        <f t="shared" si="6"/>
        <v>141544</v>
      </c>
      <c r="B387" s="85" t="s">
        <v>9950</v>
      </c>
      <c r="C387" s="66">
        <v>90701</v>
      </c>
      <c r="D387" s="85" t="s">
        <v>77</v>
      </c>
      <c r="E387" s="85" t="s">
        <v>9751</v>
      </c>
      <c r="F387" s="66">
        <v>141544</v>
      </c>
      <c r="G387" s="85" t="s">
        <v>78</v>
      </c>
      <c r="H387" s="85" t="s">
        <v>9752</v>
      </c>
      <c r="I387" s="85" t="s">
        <v>79</v>
      </c>
      <c r="J387" s="85"/>
      <c r="K387" s="85" t="s">
        <v>9951</v>
      </c>
      <c r="L387" s="85"/>
      <c r="M387" s="85" t="s">
        <v>7383</v>
      </c>
      <c r="N387" s="85" t="s">
        <v>7384</v>
      </c>
      <c r="O387" s="85" t="s">
        <v>18</v>
      </c>
      <c r="P387" s="85" t="s">
        <v>9934</v>
      </c>
      <c r="Q387" s="85"/>
    </row>
    <row r="388" spans="1:17" hidden="1" x14ac:dyDescent="0.35">
      <c r="A388" s="72">
        <f t="shared" si="6"/>
        <v>141667</v>
      </c>
      <c r="B388" s="85" t="s">
        <v>11302</v>
      </c>
      <c r="C388" s="66">
        <v>91592</v>
      </c>
      <c r="D388" s="85" t="s">
        <v>77</v>
      </c>
      <c r="E388" s="85" t="s">
        <v>10820</v>
      </c>
      <c r="F388" s="66">
        <v>141667</v>
      </c>
      <c r="G388" s="85" t="s">
        <v>78</v>
      </c>
      <c r="H388" s="85"/>
      <c r="I388" s="85" t="s">
        <v>79</v>
      </c>
      <c r="J388" s="85"/>
      <c r="K388" s="85" t="s">
        <v>11303</v>
      </c>
      <c r="L388" s="85"/>
      <c r="M388" s="85" t="s">
        <v>11288</v>
      </c>
      <c r="N388" s="85" t="s">
        <v>7398</v>
      </c>
      <c r="O388" s="85" t="s">
        <v>18</v>
      </c>
      <c r="P388" s="85" t="s">
        <v>11289</v>
      </c>
      <c r="Q388" s="85" t="s">
        <v>11304</v>
      </c>
    </row>
    <row r="389" spans="1:17" hidden="1" x14ac:dyDescent="0.35">
      <c r="A389" s="72">
        <f t="shared" si="6"/>
        <v>141295</v>
      </c>
      <c r="B389" s="85" t="s">
        <v>17897</v>
      </c>
      <c r="C389" s="66">
        <v>16074289</v>
      </c>
      <c r="D389" s="85" t="s">
        <v>77</v>
      </c>
      <c r="E389" s="85" t="s">
        <v>7764</v>
      </c>
      <c r="F389" s="66">
        <v>141295</v>
      </c>
      <c r="G389" s="85" t="s">
        <v>78</v>
      </c>
      <c r="H389" s="85"/>
      <c r="I389" s="85" t="s">
        <v>79</v>
      </c>
      <c r="J389" s="85"/>
      <c r="K389" s="85" t="s">
        <v>13786</v>
      </c>
      <c r="L389" s="85"/>
      <c r="M389" s="85" t="s">
        <v>7982</v>
      </c>
      <c r="N389" s="85" t="s">
        <v>7262</v>
      </c>
      <c r="O389" s="85" t="s">
        <v>18</v>
      </c>
      <c r="P389" s="85" t="s">
        <v>7983</v>
      </c>
      <c r="Q389" s="85"/>
    </row>
    <row r="390" spans="1:17" hidden="1" x14ac:dyDescent="0.35">
      <c r="A390" s="72">
        <f t="shared" si="6"/>
        <v>142099</v>
      </c>
      <c r="B390" s="85" t="s">
        <v>20058</v>
      </c>
      <c r="C390" s="66">
        <v>17001395</v>
      </c>
      <c r="D390" s="85" t="s">
        <v>77</v>
      </c>
      <c r="E390" s="85" t="s">
        <v>13286</v>
      </c>
      <c r="F390" s="66">
        <v>142099</v>
      </c>
      <c r="G390" s="85" t="s">
        <v>78</v>
      </c>
      <c r="H390" s="85" t="s">
        <v>350</v>
      </c>
      <c r="I390" s="85" t="s">
        <v>79</v>
      </c>
      <c r="J390" s="85"/>
      <c r="K390" s="85" t="s">
        <v>20059</v>
      </c>
      <c r="L390" s="85" t="s">
        <v>80</v>
      </c>
      <c r="M390" s="85" t="s">
        <v>13885</v>
      </c>
      <c r="N390" s="85" t="s">
        <v>13886</v>
      </c>
      <c r="O390" s="85" t="s">
        <v>18</v>
      </c>
      <c r="P390" s="85" t="s">
        <v>13290</v>
      </c>
      <c r="Q390" s="85" t="s">
        <v>87</v>
      </c>
    </row>
    <row r="391" spans="1:17" hidden="1" x14ac:dyDescent="0.35">
      <c r="A391" s="72">
        <f t="shared" si="6"/>
        <v>141722</v>
      </c>
      <c r="B391" s="85" t="s">
        <v>26824</v>
      </c>
      <c r="C391" s="85">
        <v>222834</v>
      </c>
      <c r="D391" s="85" t="s">
        <v>77</v>
      </c>
      <c r="E391" s="85" t="s">
        <v>23194</v>
      </c>
      <c r="F391" s="85">
        <v>141722</v>
      </c>
      <c r="G391" s="85" t="s">
        <v>78</v>
      </c>
      <c r="H391" s="85">
        <v>1664895</v>
      </c>
      <c r="I391" s="85" t="s">
        <v>79</v>
      </c>
      <c r="J391" s="85"/>
      <c r="K391" s="85" t="s">
        <v>26825</v>
      </c>
      <c r="L391" s="85"/>
      <c r="M391" s="85" t="s">
        <v>20759</v>
      </c>
      <c r="N391" s="85" t="s">
        <v>14397</v>
      </c>
      <c r="O391" s="85" t="s">
        <v>18</v>
      </c>
      <c r="P391" s="85">
        <v>78613</v>
      </c>
      <c r="Q391" s="85"/>
    </row>
    <row r="392" spans="1:17" hidden="1" x14ac:dyDescent="0.35">
      <c r="A392" s="72">
        <f t="shared" si="6"/>
        <v>141722</v>
      </c>
      <c r="B392" s="85" t="s">
        <v>14790</v>
      </c>
      <c r="C392" s="66">
        <v>222834</v>
      </c>
      <c r="D392" s="85" t="s">
        <v>77</v>
      </c>
      <c r="E392" s="85" t="s">
        <v>11379</v>
      </c>
      <c r="F392" s="66">
        <v>141722</v>
      </c>
      <c r="G392" s="85" t="s">
        <v>78</v>
      </c>
      <c r="H392" s="85" t="s">
        <v>11380</v>
      </c>
      <c r="I392" s="85" t="s">
        <v>79</v>
      </c>
      <c r="J392" s="85"/>
      <c r="K392" s="85" t="s">
        <v>14791</v>
      </c>
      <c r="L392" s="85"/>
      <c r="M392" s="85" t="s">
        <v>11382</v>
      </c>
      <c r="N392" s="85" t="s">
        <v>14397</v>
      </c>
      <c r="O392" s="85" t="s">
        <v>18</v>
      </c>
      <c r="P392" s="85" t="s">
        <v>11383</v>
      </c>
      <c r="Q392" s="85"/>
    </row>
    <row r="393" spans="1:17" hidden="1" x14ac:dyDescent="0.35">
      <c r="A393" s="72">
        <f t="shared" si="6"/>
        <v>140867</v>
      </c>
      <c r="B393" s="85" t="s">
        <v>27169</v>
      </c>
      <c r="C393" s="85">
        <v>16051718</v>
      </c>
      <c r="D393" s="85" t="s">
        <v>77</v>
      </c>
      <c r="E393" s="85" t="s">
        <v>23184</v>
      </c>
      <c r="F393" s="85">
        <v>140867</v>
      </c>
      <c r="G393" s="85" t="s">
        <v>78</v>
      </c>
      <c r="H393" s="85"/>
      <c r="I393" s="85" t="s">
        <v>79</v>
      </c>
      <c r="J393" s="85"/>
      <c r="K393" s="85" t="s">
        <v>27170</v>
      </c>
      <c r="L393" s="85"/>
      <c r="M393" s="85" t="s">
        <v>21981</v>
      </c>
      <c r="N393" s="85" t="s">
        <v>571</v>
      </c>
      <c r="O393" s="85" t="s">
        <v>18</v>
      </c>
      <c r="P393" s="85">
        <v>76063</v>
      </c>
      <c r="Q393" s="85"/>
    </row>
    <row r="394" spans="1:17" hidden="1" x14ac:dyDescent="0.35">
      <c r="A394" s="72">
        <f t="shared" si="6"/>
        <v>140867</v>
      </c>
      <c r="B394" s="85" t="s">
        <v>16990</v>
      </c>
      <c r="C394" s="66">
        <v>16051718</v>
      </c>
      <c r="D394" s="85" t="s">
        <v>77</v>
      </c>
      <c r="E394" s="85" t="s">
        <v>3405</v>
      </c>
      <c r="F394" s="66">
        <v>140867</v>
      </c>
      <c r="G394" s="85" t="s">
        <v>78</v>
      </c>
      <c r="H394" s="85"/>
      <c r="I394" s="85" t="s">
        <v>79</v>
      </c>
      <c r="J394" s="85"/>
      <c r="K394" s="85" t="s">
        <v>16991</v>
      </c>
      <c r="L394" s="85"/>
      <c r="M394" s="85" t="s">
        <v>3741</v>
      </c>
      <c r="N394" s="85" t="s">
        <v>573</v>
      </c>
      <c r="O394" s="85" t="s">
        <v>18</v>
      </c>
      <c r="P394" s="85" t="s">
        <v>3742</v>
      </c>
      <c r="Q394" s="85"/>
    </row>
    <row r="395" spans="1:17" hidden="1" x14ac:dyDescent="0.35">
      <c r="A395" s="72">
        <f t="shared" si="6"/>
        <v>141863</v>
      </c>
      <c r="B395" s="85" t="s">
        <v>12207</v>
      </c>
      <c r="C395" s="66">
        <v>92232</v>
      </c>
      <c r="D395" s="85" t="s">
        <v>77</v>
      </c>
      <c r="E395" s="85" t="s">
        <v>12195</v>
      </c>
      <c r="F395" s="66">
        <v>141863</v>
      </c>
      <c r="G395" s="85" t="s">
        <v>78</v>
      </c>
      <c r="H395" s="85"/>
      <c r="I395" s="85" t="s">
        <v>79</v>
      </c>
      <c r="J395" s="85"/>
      <c r="K395" s="85" t="s">
        <v>12208</v>
      </c>
      <c r="L395" s="85"/>
      <c r="M395" s="85" t="s">
        <v>12197</v>
      </c>
      <c r="N395" s="85" t="s">
        <v>11986</v>
      </c>
      <c r="O395" s="85" t="s">
        <v>18</v>
      </c>
      <c r="P395" s="85" t="s">
        <v>12198</v>
      </c>
      <c r="Q395" s="85" t="s">
        <v>8382</v>
      </c>
    </row>
    <row r="396" spans="1:17" hidden="1" x14ac:dyDescent="0.35">
      <c r="A396" s="72">
        <f t="shared" si="6"/>
        <v>141322</v>
      </c>
      <c r="B396" s="85" t="s">
        <v>8342</v>
      </c>
      <c r="C396" s="66">
        <v>89706</v>
      </c>
      <c r="D396" s="85" t="s">
        <v>77</v>
      </c>
      <c r="E396" s="85" t="s">
        <v>8316</v>
      </c>
      <c r="F396" s="66">
        <v>141322</v>
      </c>
      <c r="G396" s="85" t="s">
        <v>78</v>
      </c>
      <c r="H396" s="85" t="s">
        <v>350</v>
      </c>
      <c r="I396" s="85" t="s">
        <v>79</v>
      </c>
      <c r="J396" s="85"/>
      <c r="K396" s="85" t="s">
        <v>8343</v>
      </c>
      <c r="L396" s="85" t="s">
        <v>80</v>
      </c>
      <c r="M396" s="85" t="s">
        <v>8318</v>
      </c>
      <c r="N396" s="85" t="s">
        <v>6073</v>
      </c>
      <c r="O396" s="85" t="s">
        <v>18</v>
      </c>
      <c r="P396" s="85" t="s">
        <v>8319</v>
      </c>
      <c r="Q396" s="85" t="s">
        <v>87</v>
      </c>
    </row>
    <row r="397" spans="1:17" hidden="1" x14ac:dyDescent="0.35">
      <c r="A397" s="72">
        <f t="shared" si="6"/>
        <v>141223</v>
      </c>
      <c r="B397" s="85" t="s">
        <v>6965</v>
      </c>
      <c r="C397" s="66">
        <v>88900</v>
      </c>
      <c r="D397" s="85" t="s">
        <v>77</v>
      </c>
      <c r="E397" s="85" t="s">
        <v>6077</v>
      </c>
      <c r="F397" s="66">
        <v>141223</v>
      </c>
      <c r="G397" s="85" t="s">
        <v>78</v>
      </c>
      <c r="H397" s="85" t="s">
        <v>6966</v>
      </c>
      <c r="I397" s="85" t="s">
        <v>79</v>
      </c>
      <c r="J397" s="85"/>
      <c r="K397" s="85" t="s">
        <v>6967</v>
      </c>
      <c r="L397" s="85"/>
      <c r="M397" s="85" t="s">
        <v>3090</v>
      </c>
      <c r="N397" s="85" t="s">
        <v>6071</v>
      </c>
      <c r="O397" s="85" t="s">
        <v>18</v>
      </c>
      <c r="P397" s="85" t="s">
        <v>6955</v>
      </c>
      <c r="Q397" s="85" t="s">
        <v>802</v>
      </c>
    </row>
    <row r="398" spans="1:17" hidden="1" x14ac:dyDescent="0.35">
      <c r="A398" s="72">
        <f t="shared" si="6"/>
        <v>140457</v>
      </c>
      <c r="B398" s="85" t="s">
        <v>15884</v>
      </c>
      <c r="C398" s="66">
        <v>16026305</v>
      </c>
      <c r="D398" s="85" t="s">
        <v>77</v>
      </c>
      <c r="E398" s="85" t="s">
        <v>345</v>
      </c>
      <c r="F398" s="66">
        <v>140457</v>
      </c>
      <c r="G398" s="85" t="s">
        <v>78</v>
      </c>
      <c r="H398" s="85" t="s">
        <v>15885</v>
      </c>
      <c r="I398" s="85" t="s">
        <v>79</v>
      </c>
      <c r="J398" s="85"/>
      <c r="K398" s="85" t="s">
        <v>15886</v>
      </c>
      <c r="L398" s="85" t="s">
        <v>80</v>
      </c>
      <c r="M398" s="85" t="s">
        <v>347</v>
      </c>
      <c r="N398" s="85" t="s">
        <v>185</v>
      </c>
      <c r="O398" s="85" t="s">
        <v>18</v>
      </c>
      <c r="P398" s="85" t="s">
        <v>352</v>
      </c>
      <c r="Q398" s="85" t="s">
        <v>87</v>
      </c>
    </row>
    <row r="399" spans="1:17" hidden="1" x14ac:dyDescent="0.35">
      <c r="A399" s="72">
        <f t="shared" si="6"/>
        <v>140841</v>
      </c>
      <c r="B399" s="85" t="s">
        <v>23427</v>
      </c>
      <c r="C399" s="85">
        <v>87111</v>
      </c>
      <c r="D399" s="85" t="s">
        <v>77</v>
      </c>
      <c r="E399" s="85" t="s">
        <v>23268</v>
      </c>
      <c r="F399" s="85">
        <v>140841</v>
      </c>
      <c r="G399" s="85" t="s">
        <v>78</v>
      </c>
      <c r="H399" s="85">
        <v>12691119</v>
      </c>
      <c r="I399" s="85" t="s">
        <v>79</v>
      </c>
      <c r="J399" s="85"/>
      <c r="K399" s="85" t="s">
        <v>23428</v>
      </c>
      <c r="L399" s="85"/>
      <c r="M399" s="85" t="s">
        <v>19690</v>
      </c>
      <c r="N399" s="85" t="s">
        <v>571</v>
      </c>
      <c r="O399" s="85" t="s">
        <v>18</v>
      </c>
      <c r="P399" s="85">
        <v>76002</v>
      </c>
      <c r="Q399" s="85">
        <v>3428</v>
      </c>
    </row>
    <row r="400" spans="1:17" hidden="1" x14ac:dyDescent="0.35">
      <c r="A400" s="72">
        <f t="shared" si="6"/>
        <v>141223</v>
      </c>
      <c r="B400" s="85" t="s">
        <v>6961</v>
      </c>
      <c r="C400" s="66">
        <v>88899</v>
      </c>
      <c r="D400" s="85" t="s">
        <v>77</v>
      </c>
      <c r="E400" s="85" t="s">
        <v>6077</v>
      </c>
      <c r="F400" s="66">
        <v>141223</v>
      </c>
      <c r="G400" s="85" t="s">
        <v>78</v>
      </c>
      <c r="H400" s="85" t="s">
        <v>6962</v>
      </c>
      <c r="I400" s="85" t="s">
        <v>79</v>
      </c>
      <c r="J400" s="85"/>
      <c r="K400" s="85" t="s">
        <v>6963</v>
      </c>
      <c r="L400" s="85"/>
      <c r="M400" s="85" t="s">
        <v>3090</v>
      </c>
      <c r="N400" s="85" t="s">
        <v>6071</v>
      </c>
      <c r="O400" s="85" t="s">
        <v>18</v>
      </c>
      <c r="P400" s="85" t="s">
        <v>6955</v>
      </c>
      <c r="Q400" s="85" t="s">
        <v>6964</v>
      </c>
    </row>
    <row r="401" spans="1:17" hidden="1" x14ac:dyDescent="0.35">
      <c r="A401" s="72">
        <f t="shared" si="6"/>
        <v>140887</v>
      </c>
      <c r="B401" s="85" t="s">
        <v>25476</v>
      </c>
      <c r="C401" s="85">
        <v>17013530</v>
      </c>
      <c r="D401" s="85" t="s">
        <v>77</v>
      </c>
      <c r="E401" s="85" t="s">
        <v>23231</v>
      </c>
      <c r="F401" s="85">
        <v>140887</v>
      </c>
      <c r="G401" s="85" t="s">
        <v>78</v>
      </c>
      <c r="H401" s="85"/>
      <c r="I401" s="85" t="s">
        <v>79</v>
      </c>
      <c r="J401" s="85"/>
      <c r="K401" s="85" t="s">
        <v>25477</v>
      </c>
      <c r="L401" s="85"/>
      <c r="M401" s="85" t="s">
        <v>20648</v>
      </c>
      <c r="N401" s="85" t="s">
        <v>571</v>
      </c>
      <c r="O401" s="85" t="s">
        <v>18</v>
      </c>
      <c r="P401" s="85">
        <v>76107</v>
      </c>
      <c r="Q401" s="85"/>
    </row>
    <row r="402" spans="1:17" hidden="1" x14ac:dyDescent="0.35">
      <c r="A402" s="72">
        <f t="shared" si="6"/>
        <v>140887</v>
      </c>
      <c r="B402" s="85" t="s">
        <v>14261</v>
      </c>
      <c r="C402" s="66">
        <v>17013530</v>
      </c>
      <c r="D402" s="85" t="s">
        <v>77</v>
      </c>
      <c r="E402" s="85" t="s">
        <v>3907</v>
      </c>
      <c r="F402" s="66">
        <v>140887</v>
      </c>
      <c r="G402" s="85" t="s">
        <v>78</v>
      </c>
      <c r="H402" s="85"/>
      <c r="I402" s="85" t="s">
        <v>79</v>
      </c>
      <c r="J402" s="85"/>
      <c r="K402" s="85" t="s">
        <v>4037</v>
      </c>
      <c r="L402" s="85"/>
      <c r="M402" s="85" t="s">
        <v>3904</v>
      </c>
      <c r="N402" s="85" t="s">
        <v>571</v>
      </c>
      <c r="O402" s="85" t="s">
        <v>18</v>
      </c>
      <c r="P402" s="85" t="s">
        <v>3978</v>
      </c>
      <c r="Q402" s="85"/>
    </row>
    <row r="403" spans="1:17" hidden="1" x14ac:dyDescent="0.35">
      <c r="A403" s="72">
        <f t="shared" si="6"/>
        <v>141653</v>
      </c>
      <c r="B403" s="85" t="s">
        <v>19534</v>
      </c>
      <c r="C403" s="66">
        <v>16066843</v>
      </c>
      <c r="D403" s="85" t="s">
        <v>83</v>
      </c>
      <c r="E403" s="85" t="s">
        <v>10969</v>
      </c>
      <c r="F403" s="66">
        <v>141653</v>
      </c>
      <c r="G403" s="85" t="s">
        <v>78</v>
      </c>
      <c r="H403" s="85"/>
      <c r="I403" s="85" t="s">
        <v>79</v>
      </c>
      <c r="J403" s="85"/>
      <c r="K403" s="85" t="s">
        <v>19535</v>
      </c>
      <c r="L403" s="85"/>
      <c r="M403" s="85" t="s">
        <v>11004</v>
      </c>
      <c r="N403" s="85" t="s">
        <v>7398</v>
      </c>
      <c r="O403" s="85" t="s">
        <v>18</v>
      </c>
      <c r="P403" s="85" t="s">
        <v>10967</v>
      </c>
      <c r="Q403" s="85"/>
    </row>
    <row r="404" spans="1:17" hidden="1" x14ac:dyDescent="0.35">
      <c r="A404" s="72">
        <f t="shared" si="6"/>
        <v>141261</v>
      </c>
      <c r="B404" s="85" t="s">
        <v>19910</v>
      </c>
      <c r="C404" s="66">
        <v>16068203</v>
      </c>
      <c r="D404" s="85" t="s">
        <v>83</v>
      </c>
      <c r="E404" s="85" t="s">
        <v>7522</v>
      </c>
      <c r="F404" s="66">
        <v>141261</v>
      </c>
      <c r="G404" s="85" t="s">
        <v>78</v>
      </c>
      <c r="H404" s="85"/>
      <c r="I404" s="85" t="s">
        <v>79</v>
      </c>
      <c r="J404" s="85"/>
      <c r="K404" s="85" t="s">
        <v>19911</v>
      </c>
      <c r="L404" s="85"/>
      <c r="M404" s="85" t="s">
        <v>7519</v>
      </c>
      <c r="N404" s="85" t="s">
        <v>7349</v>
      </c>
      <c r="O404" s="85" t="s">
        <v>18</v>
      </c>
      <c r="P404" s="85" t="s">
        <v>7520</v>
      </c>
      <c r="Q404" s="85"/>
    </row>
    <row r="405" spans="1:17" hidden="1" x14ac:dyDescent="0.35">
      <c r="A405" s="72">
        <f t="shared" si="6"/>
        <v>127700</v>
      </c>
      <c r="B405" s="85" t="s">
        <v>24088</v>
      </c>
      <c r="C405" s="85">
        <v>35987</v>
      </c>
      <c r="D405" s="85" t="s">
        <v>77</v>
      </c>
      <c r="E405" s="85" t="s">
        <v>23260</v>
      </c>
      <c r="F405" s="85">
        <v>127700</v>
      </c>
      <c r="G405" s="85" t="s">
        <v>78</v>
      </c>
      <c r="H405" s="85">
        <v>13003124</v>
      </c>
      <c r="I405" s="85" t="s">
        <v>79</v>
      </c>
      <c r="J405" s="85"/>
      <c r="K405" s="85" t="s">
        <v>24089</v>
      </c>
      <c r="L405" s="85"/>
      <c r="M405" s="85" t="s">
        <v>23999</v>
      </c>
      <c r="N405" s="85" t="s">
        <v>23987</v>
      </c>
      <c r="O405" s="85" t="s">
        <v>23988</v>
      </c>
      <c r="P405" s="85">
        <v>32796</v>
      </c>
      <c r="Q405" s="85">
        <v>2316</v>
      </c>
    </row>
    <row r="406" spans="1:17" hidden="1" x14ac:dyDescent="0.35">
      <c r="A406" s="72">
        <f t="shared" si="6"/>
        <v>141252</v>
      </c>
      <c r="B406" s="85" t="s">
        <v>17217</v>
      </c>
      <c r="C406" s="66">
        <v>16056758</v>
      </c>
      <c r="D406" s="85" t="s">
        <v>77</v>
      </c>
      <c r="E406" s="85" t="s">
        <v>7310</v>
      </c>
      <c r="F406" s="66">
        <v>141252</v>
      </c>
      <c r="G406" s="85" t="s">
        <v>78</v>
      </c>
      <c r="H406" s="85"/>
      <c r="I406" s="85" t="s">
        <v>79</v>
      </c>
      <c r="J406" s="85"/>
      <c r="K406" s="85" t="s">
        <v>17218</v>
      </c>
      <c r="L406" s="85"/>
      <c r="M406" s="85" t="s">
        <v>7307</v>
      </c>
      <c r="N406" s="85" t="s">
        <v>6073</v>
      </c>
      <c r="O406" s="85" t="s">
        <v>18</v>
      </c>
      <c r="P406" s="85" t="s">
        <v>7430</v>
      </c>
      <c r="Q406" s="85"/>
    </row>
    <row r="407" spans="1:17" hidden="1" x14ac:dyDescent="0.35">
      <c r="A407" s="72">
        <f t="shared" si="6"/>
        <v>141252</v>
      </c>
      <c r="B407" s="85" t="s">
        <v>16250</v>
      </c>
      <c r="C407" s="66">
        <v>16035818</v>
      </c>
      <c r="D407" s="85" t="s">
        <v>77</v>
      </c>
      <c r="E407" s="85" t="s">
        <v>7310</v>
      </c>
      <c r="F407" s="66">
        <v>141252</v>
      </c>
      <c r="G407" s="85" t="s">
        <v>78</v>
      </c>
      <c r="H407" s="85"/>
      <c r="I407" s="85" t="s">
        <v>79</v>
      </c>
      <c r="J407" s="85"/>
      <c r="K407" s="85" t="s">
        <v>16251</v>
      </c>
      <c r="L407" s="85"/>
      <c r="M407" s="85" t="s">
        <v>7307</v>
      </c>
      <c r="N407" s="85" t="s">
        <v>6073</v>
      </c>
      <c r="O407" s="85" t="s">
        <v>18</v>
      </c>
      <c r="P407" s="85" t="s">
        <v>7430</v>
      </c>
      <c r="Q407" s="85"/>
    </row>
    <row r="408" spans="1:17" hidden="1" x14ac:dyDescent="0.35">
      <c r="A408" s="72">
        <f t="shared" si="6"/>
        <v>141252</v>
      </c>
      <c r="B408" s="85" t="s">
        <v>7445</v>
      </c>
      <c r="C408" s="66">
        <v>89234</v>
      </c>
      <c r="D408" s="85" t="s">
        <v>77</v>
      </c>
      <c r="E408" s="85" t="s">
        <v>7310</v>
      </c>
      <c r="F408" s="66">
        <v>141252</v>
      </c>
      <c r="G408" s="85" t="s">
        <v>78</v>
      </c>
      <c r="H408" s="85" t="s">
        <v>7446</v>
      </c>
      <c r="I408" s="85" t="s">
        <v>79</v>
      </c>
      <c r="J408" s="85"/>
      <c r="K408" s="85" t="s">
        <v>7447</v>
      </c>
      <c r="L408" s="85"/>
      <c r="M408" s="85" t="s">
        <v>7307</v>
      </c>
      <c r="N408" s="85" t="s">
        <v>6073</v>
      </c>
      <c r="O408" s="85" t="s">
        <v>18</v>
      </c>
      <c r="P408" s="85" t="s">
        <v>7430</v>
      </c>
      <c r="Q408" s="85" t="s">
        <v>7448</v>
      </c>
    </row>
    <row r="409" spans="1:17" hidden="1" x14ac:dyDescent="0.35">
      <c r="A409" s="72">
        <f t="shared" si="6"/>
        <v>141548</v>
      </c>
      <c r="B409" s="85" t="s">
        <v>9900</v>
      </c>
      <c r="C409" s="66">
        <v>90666</v>
      </c>
      <c r="D409" s="85" t="s">
        <v>77</v>
      </c>
      <c r="E409" s="85" t="s">
        <v>9884</v>
      </c>
      <c r="F409" s="66">
        <v>141548</v>
      </c>
      <c r="G409" s="85" t="s">
        <v>78</v>
      </c>
      <c r="H409" s="85" t="s">
        <v>9901</v>
      </c>
      <c r="I409" s="85" t="s">
        <v>79</v>
      </c>
      <c r="J409" s="85"/>
      <c r="K409" s="85" t="s">
        <v>9902</v>
      </c>
      <c r="L409" s="85"/>
      <c r="M409" s="85" t="s">
        <v>7383</v>
      </c>
      <c r="N409" s="85" t="s">
        <v>7384</v>
      </c>
      <c r="O409" s="85" t="s">
        <v>18</v>
      </c>
      <c r="P409" s="85" t="s">
        <v>9887</v>
      </c>
      <c r="Q409" s="85" t="s">
        <v>2180</v>
      </c>
    </row>
    <row r="410" spans="1:17" hidden="1" x14ac:dyDescent="0.35">
      <c r="A410" s="72">
        <f t="shared" si="6"/>
        <v>140717</v>
      </c>
      <c r="B410" s="85" t="s">
        <v>24934</v>
      </c>
      <c r="C410" s="85">
        <v>140717</v>
      </c>
      <c r="D410" s="85" t="s">
        <v>78</v>
      </c>
      <c r="E410" s="85" t="s">
        <v>23240</v>
      </c>
      <c r="F410" s="85">
        <v>16048959</v>
      </c>
      <c r="G410" s="85" t="s">
        <v>1750</v>
      </c>
      <c r="H410" s="85">
        <v>1655943</v>
      </c>
      <c r="I410" s="85" t="s">
        <v>79</v>
      </c>
      <c r="J410" s="85" t="s">
        <v>200</v>
      </c>
      <c r="K410" s="85" t="s">
        <v>24935</v>
      </c>
      <c r="L410" s="85"/>
      <c r="M410" s="85" t="s">
        <v>24936</v>
      </c>
      <c r="N410" s="85" t="s">
        <v>1221</v>
      </c>
      <c r="O410" s="85" t="s">
        <v>18</v>
      </c>
      <c r="P410" s="85">
        <v>75751</v>
      </c>
      <c r="Q410" s="85">
        <v>2423</v>
      </c>
    </row>
    <row r="411" spans="1:17" hidden="1" x14ac:dyDescent="0.35">
      <c r="A411" s="72">
        <f t="shared" si="6"/>
        <v>141223</v>
      </c>
      <c r="B411" s="85" t="s">
        <v>6358</v>
      </c>
      <c r="C411" s="66">
        <v>88546</v>
      </c>
      <c r="D411" s="85" t="s">
        <v>77</v>
      </c>
      <c r="E411" s="85" t="s">
        <v>6077</v>
      </c>
      <c r="F411" s="66">
        <v>141223</v>
      </c>
      <c r="G411" s="85" t="s">
        <v>78</v>
      </c>
      <c r="H411" s="85" t="s">
        <v>6359</v>
      </c>
      <c r="I411" s="85" t="s">
        <v>79</v>
      </c>
      <c r="J411" s="85"/>
      <c r="K411" s="85" t="s">
        <v>6360</v>
      </c>
      <c r="L411" s="85"/>
      <c r="M411" s="85" t="s">
        <v>3090</v>
      </c>
      <c r="N411" s="85" t="s">
        <v>6071</v>
      </c>
      <c r="O411" s="85" t="s">
        <v>18</v>
      </c>
      <c r="P411" s="85" t="s">
        <v>6084</v>
      </c>
      <c r="Q411" s="85" t="s">
        <v>6361</v>
      </c>
    </row>
    <row r="412" spans="1:17" hidden="1" x14ac:dyDescent="0.35">
      <c r="A412" s="72">
        <f t="shared" si="6"/>
        <v>140841</v>
      </c>
      <c r="B412" s="85" t="s">
        <v>23470</v>
      </c>
      <c r="C412" s="85">
        <v>87171</v>
      </c>
      <c r="D412" s="85" t="s">
        <v>77</v>
      </c>
      <c r="E412" s="85" t="s">
        <v>23268</v>
      </c>
      <c r="F412" s="85">
        <v>140841</v>
      </c>
      <c r="G412" s="85" t="s">
        <v>78</v>
      </c>
      <c r="H412" s="85">
        <v>12691127</v>
      </c>
      <c r="I412" s="85" t="s">
        <v>79</v>
      </c>
      <c r="J412" s="85"/>
      <c r="K412" s="85" t="s">
        <v>23471</v>
      </c>
      <c r="L412" s="85"/>
      <c r="M412" s="85" t="s">
        <v>19690</v>
      </c>
      <c r="N412" s="85" t="s">
        <v>571</v>
      </c>
      <c r="O412" s="85" t="s">
        <v>18</v>
      </c>
      <c r="P412" s="85">
        <v>76014</v>
      </c>
      <c r="Q412" s="85">
        <v>2639</v>
      </c>
    </row>
    <row r="413" spans="1:17" hidden="1" x14ac:dyDescent="0.35">
      <c r="A413" s="72">
        <f t="shared" si="6"/>
        <v>140521</v>
      </c>
      <c r="B413" s="85" t="s">
        <v>19079</v>
      </c>
      <c r="C413" s="66">
        <v>16028605</v>
      </c>
      <c r="D413" s="85" t="s">
        <v>83</v>
      </c>
      <c r="E413" s="85" t="s">
        <v>511</v>
      </c>
      <c r="F413" s="66">
        <v>140521</v>
      </c>
      <c r="G413" s="85" t="s">
        <v>78</v>
      </c>
      <c r="H413" s="85"/>
      <c r="I413" s="85" t="s">
        <v>79</v>
      </c>
      <c r="J413" s="85"/>
      <c r="K413" s="85" t="s">
        <v>19080</v>
      </c>
      <c r="L413" s="85"/>
      <c r="M413" s="85" t="s">
        <v>1375</v>
      </c>
      <c r="N413" s="85" t="s">
        <v>232</v>
      </c>
      <c r="O413" s="85" t="s">
        <v>18</v>
      </c>
      <c r="P413" s="85" t="s">
        <v>1376</v>
      </c>
      <c r="Q413" s="85"/>
    </row>
    <row r="414" spans="1:17" hidden="1" x14ac:dyDescent="0.35">
      <c r="A414" s="72">
        <f t="shared" si="6"/>
        <v>141312</v>
      </c>
      <c r="B414" s="85" t="s">
        <v>21013</v>
      </c>
      <c r="C414" s="66">
        <v>17010693</v>
      </c>
      <c r="D414" s="85" t="s">
        <v>83</v>
      </c>
      <c r="E414" s="85" t="s">
        <v>6602</v>
      </c>
      <c r="F414" s="66">
        <v>141312</v>
      </c>
      <c r="G414" s="85" t="s">
        <v>78</v>
      </c>
      <c r="H414" s="85"/>
      <c r="I414" s="85" t="s">
        <v>79</v>
      </c>
      <c r="J414" s="85"/>
      <c r="K414" s="85" t="s">
        <v>21014</v>
      </c>
      <c r="L414" s="85"/>
      <c r="M414" s="85" t="s">
        <v>8556</v>
      </c>
      <c r="N414" s="85" t="s">
        <v>6071</v>
      </c>
      <c r="O414" s="85" t="s">
        <v>18</v>
      </c>
      <c r="P414" s="85" t="s">
        <v>8195</v>
      </c>
      <c r="Q414" s="85"/>
    </row>
    <row r="415" spans="1:17" hidden="1" x14ac:dyDescent="0.35">
      <c r="A415" s="72">
        <f t="shared" si="6"/>
        <v>141658</v>
      </c>
      <c r="B415" s="85" t="s">
        <v>27064</v>
      </c>
      <c r="C415" s="85">
        <v>17021824</v>
      </c>
      <c r="D415" s="85" t="s">
        <v>23281</v>
      </c>
      <c r="E415" s="85" t="s">
        <v>23186</v>
      </c>
      <c r="F415" s="85">
        <v>141658</v>
      </c>
      <c r="G415" s="85" t="s">
        <v>78</v>
      </c>
      <c r="H415" s="85"/>
      <c r="I415" s="85" t="s">
        <v>79</v>
      </c>
      <c r="J415" s="85"/>
      <c r="K415" s="85" t="s">
        <v>27065</v>
      </c>
      <c r="L415" s="85"/>
      <c r="M415" s="85" t="s">
        <v>22236</v>
      </c>
      <c r="N415" s="85" t="s">
        <v>22240</v>
      </c>
      <c r="O415" s="85" t="s">
        <v>18</v>
      </c>
      <c r="P415" s="85">
        <v>78569</v>
      </c>
      <c r="Q415" s="85"/>
    </row>
    <row r="416" spans="1:17" hidden="1" x14ac:dyDescent="0.35">
      <c r="A416" s="72">
        <f t="shared" si="6"/>
        <v>141658</v>
      </c>
      <c r="B416" s="85" t="s">
        <v>22238</v>
      </c>
      <c r="C416" s="66">
        <v>17021824</v>
      </c>
      <c r="D416" s="85" t="s">
        <v>83</v>
      </c>
      <c r="E416" s="85" t="s">
        <v>11060</v>
      </c>
      <c r="F416" s="66">
        <v>141658</v>
      </c>
      <c r="G416" s="85" t="s">
        <v>78</v>
      </c>
      <c r="H416" s="85"/>
      <c r="I416" s="85" t="s">
        <v>79</v>
      </c>
      <c r="J416" s="85"/>
      <c r="K416" s="85" t="s">
        <v>22239</v>
      </c>
      <c r="L416" s="85"/>
      <c r="M416" s="85" t="s">
        <v>22236</v>
      </c>
      <c r="N416" s="85" t="s">
        <v>22240</v>
      </c>
      <c r="O416" s="85" t="s">
        <v>18</v>
      </c>
      <c r="P416" s="85" t="s">
        <v>11063</v>
      </c>
      <c r="Q416" s="85"/>
    </row>
    <row r="417" spans="1:17" hidden="1" x14ac:dyDescent="0.35">
      <c r="A417" s="72">
        <f t="shared" si="6"/>
        <v>140480</v>
      </c>
      <c r="B417" s="85" t="s">
        <v>19710</v>
      </c>
      <c r="C417" s="66">
        <v>16047766</v>
      </c>
      <c r="D417" s="85" t="s">
        <v>83</v>
      </c>
      <c r="E417" s="85" t="s">
        <v>1041</v>
      </c>
      <c r="F417" s="66">
        <v>140480</v>
      </c>
      <c r="G417" s="85" t="s">
        <v>78</v>
      </c>
      <c r="H417" s="85"/>
      <c r="I417" s="85" t="s">
        <v>79</v>
      </c>
      <c r="J417" s="85"/>
      <c r="K417" s="85" t="s">
        <v>19711</v>
      </c>
      <c r="L417" s="85"/>
      <c r="M417" s="85" t="s">
        <v>1048</v>
      </c>
      <c r="N417" s="85" t="s">
        <v>1048</v>
      </c>
      <c r="O417" s="85" t="s">
        <v>18</v>
      </c>
      <c r="P417" s="85" t="s">
        <v>1049</v>
      </c>
      <c r="Q417" s="85"/>
    </row>
    <row r="418" spans="1:17" hidden="1" x14ac:dyDescent="0.35">
      <c r="A418" s="72">
        <f t="shared" si="6"/>
        <v>141234</v>
      </c>
      <c r="B418" s="85" t="s">
        <v>17117</v>
      </c>
      <c r="C418" s="66">
        <v>16053998</v>
      </c>
      <c r="D418" s="85" t="s">
        <v>83</v>
      </c>
      <c r="E418" s="85" t="s">
        <v>6473</v>
      </c>
      <c r="F418" s="66">
        <v>141234</v>
      </c>
      <c r="G418" s="85" t="s">
        <v>78</v>
      </c>
      <c r="H418" s="85"/>
      <c r="I418" s="85" t="s">
        <v>79</v>
      </c>
      <c r="J418" s="85"/>
      <c r="K418" s="85" t="s">
        <v>17118</v>
      </c>
      <c r="L418" s="85"/>
      <c r="M418" s="85" t="s">
        <v>3090</v>
      </c>
      <c r="N418" s="85" t="s">
        <v>6073</v>
      </c>
      <c r="O418" s="85" t="s">
        <v>18</v>
      </c>
      <c r="P418" s="85" t="s">
        <v>6971</v>
      </c>
      <c r="Q418" s="85"/>
    </row>
    <row r="419" spans="1:17" hidden="1" x14ac:dyDescent="0.35">
      <c r="A419" s="72">
        <f t="shared" si="6"/>
        <v>141575</v>
      </c>
      <c r="B419" s="85" t="s">
        <v>22362</v>
      </c>
      <c r="C419" s="66">
        <v>17022509</v>
      </c>
      <c r="D419" s="85" t="s">
        <v>83</v>
      </c>
      <c r="E419" s="85" t="s">
        <v>10478</v>
      </c>
      <c r="F419" s="66">
        <v>141575</v>
      </c>
      <c r="G419" s="85" t="s">
        <v>78</v>
      </c>
      <c r="H419" s="85"/>
      <c r="I419" s="85" t="s">
        <v>79</v>
      </c>
      <c r="J419" s="85"/>
      <c r="K419" s="85" t="s">
        <v>22363</v>
      </c>
      <c r="L419" s="85"/>
      <c r="M419" s="85" t="s">
        <v>18460</v>
      </c>
      <c r="N419" s="85" t="s">
        <v>10481</v>
      </c>
      <c r="O419" s="85" t="s">
        <v>18</v>
      </c>
      <c r="P419" s="85" t="s">
        <v>10482</v>
      </c>
      <c r="Q419" s="85"/>
    </row>
    <row r="420" spans="1:17" hidden="1" x14ac:dyDescent="0.35">
      <c r="A420" s="72">
        <f t="shared" si="6"/>
        <v>141602</v>
      </c>
      <c r="B420" s="85" t="s">
        <v>21367</v>
      </c>
      <c r="C420" s="66">
        <v>17013534</v>
      </c>
      <c r="D420" s="85" t="s">
        <v>83</v>
      </c>
      <c r="E420" s="85" t="s">
        <v>10608</v>
      </c>
      <c r="F420" s="66">
        <v>141602</v>
      </c>
      <c r="G420" s="85" t="s">
        <v>78</v>
      </c>
      <c r="H420" s="85"/>
      <c r="I420" s="85" t="s">
        <v>79</v>
      </c>
      <c r="J420" s="85"/>
      <c r="K420" s="85" t="s">
        <v>10609</v>
      </c>
      <c r="L420" s="85"/>
      <c r="M420" s="85" t="s">
        <v>10610</v>
      </c>
      <c r="N420" s="85"/>
      <c r="O420" s="85" t="s">
        <v>18</v>
      </c>
      <c r="P420" s="85" t="s">
        <v>10611</v>
      </c>
      <c r="Q420" s="85"/>
    </row>
    <row r="421" spans="1:17" hidden="1" x14ac:dyDescent="0.35">
      <c r="A421" s="72">
        <f t="shared" si="6"/>
        <v>141722</v>
      </c>
      <c r="B421" s="85" t="s">
        <v>20955</v>
      </c>
      <c r="C421" s="85">
        <v>17010079</v>
      </c>
      <c r="D421" s="85" t="s">
        <v>23281</v>
      </c>
      <c r="E421" s="85" t="s">
        <v>23194</v>
      </c>
      <c r="F421" s="85">
        <v>141722</v>
      </c>
      <c r="G421" s="85" t="s">
        <v>78</v>
      </c>
      <c r="H421" s="85">
        <v>1664895</v>
      </c>
      <c r="I421" s="85" t="s">
        <v>79</v>
      </c>
      <c r="J421" s="85"/>
      <c r="K421" s="85" t="s">
        <v>26765</v>
      </c>
      <c r="L421" s="85"/>
      <c r="M421" s="85" t="s">
        <v>19807</v>
      </c>
      <c r="N421" s="85" t="s">
        <v>5106</v>
      </c>
      <c r="O421" s="85" t="s">
        <v>18</v>
      </c>
      <c r="P421" s="85">
        <v>78641</v>
      </c>
      <c r="Q421" s="85"/>
    </row>
    <row r="422" spans="1:17" hidden="1" x14ac:dyDescent="0.35">
      <c r="A422" s="72">
        <f t="shared" si="6"/>
        <v>141295</v>
      </c>
      <c r="B422" s="85" t="s">
        <v>20955</v>
      </c>
      <c r="C422" s="66">
        <v>17026853</v>
      </c>
      <c r="D422" s="85" t="s">
        <v>83</v>
      </c>
      <c r="E422" s="85" t="s">
        <v>7764</v>
      </c>
      <c r="F422" s="66">
        <v>141295</v>
      </c>
      <c r="G422" s="85" t="s">
        <v>78</v>
      </c>
      <c r="H422" s="85" t="s">
        <v>13785</v>
      </c>
      <c r="I422" s="85" t="s">
        <v>79</v>
      </c>
      <c r="J422" s="85"/>
      <c r="K422" s="85" t="s">
        <v>22827</v>
      </c>
      <c r="L422" s="85"/>
      <c r="M422" s="85" t="s">
        <v>20814</v>
      </c>
      <c r="N422" s="85" t="s">
        <v>6771</v>
      </c>
      <c r="O422" s="85" t="s">
        <v>18</v>
      </c>
      <c r="P422" s="85" t="s">
        <v>7983</v>
      </c>
      <c r="Q422" s="85"/>
    </row>
    <row r="423" spans="1:17" hidden="1" x14ac:dyDescent="0.35">
      <c r="A423" s="72">
        <f t="shared" si="6"/>
        <v>141722</v>
      </c>
      <c r="B423" s="85" t="s">
        <v>20955</v>
      </c>
      <c r="C423" s="66">
        <v>17010079</v>
      </c>
      <c r="D423" s="85" t="s">
        <v>83</v>
      </c>
      <c r="E423" s="85" t="s">
        <v>11379</v>
      </c>
      <c r="F423" s="66">
        <v>141722</v>
      </c>
      <c r="G423" s="85" t="s">
        <v>78</v>
      </c>
      <c r="H423" s="85" t="s">
        <v>11380</v>
      </c>
      <c r="I423" s="85" t="s">
        <v>79</v>
      </c>
      <c r="J423" s="85"/>
      <c r="K423" s="85" t="s">
        <v>20956</v>
      </c>
      <c r="L423" s="85"/>
      <c r="M423" s="85" t="s">
        <v>20957</v>
      </c>
      <c r="N423" s="85" t="s">
        <v>20958</v>
      </c>
      <c r="O423" s="85" t="s">
        <v>18</v>
      </c>
      <c r="P423" s="85" t="s">
        <v>11486</v>
      </c>
      <c r="Q423" s="85"/>
    </row>
    <row r="424" spans="1:17" hidden="1" x14ac:dyDescent="0.35">
      <c r="A424" s="72">
        <f t="shared" si="6"/>
        <v>141139</v>
      </c>
      <c r="B424" s="85" t="s">
        <v>19739</v>
      </c>
      <c r="C424" s="66">
        <v>16055763</v>
      </c>
      <c r="D424" s="85" t="s">
        <v>83</v>
      </c>
      <c r="E424" s="85" t="s">
        <v>5535</v>
      </c>
      <c r="F424" s="66">
        <v>141139</v>
      </c>
      <c r="G424" s="85" t="s">
        <v>78</v>
      </c>
      <c r="H424" s="85" t="s">
        <v>350</v>
      </c>
      <c r="I424" s="85" t="s">
        <v>79</v>
      </c>
      <c r="J424" s="85"/>
      <c r="K424" s="85" t="s">
        <v>19740</v>
      </c>
      <c r="L424" s="85" t="s">
        <v>80</v>
      </c>
      <c r="M424" s="85" t="s">
        <v>5356</v>
      </c>
      <c r="N424" s="85" t="s">
        <v>5256</v>
      </c>
      <c r="O424" s="85" t="s">
        <v>18</v>
      </c>
      <c r="P424" s="85" t="s">
        <v>5631</v>
      </c>
      <c r="Q424" s="85" t="s">
        <v>87</v>
      </c>
    </row>
    <row r="425" spans="1:17" hidden="1" x14ac:dyDescent="0.35">
      <c r="A425" s="72">
        <f t="shared" si="6"/>
        <v>141986</v>
      </c>
      <c r="B425" s="85" t="s">
        <v>12770</v>
      </c>
      <c r="C425" s="66">
        <v>92558</v>
      </c>
      <c r="D425" s="85" t="s">
        <v>77</v>
      </c>
      <c r="E425" s="85" t="s">
        <v>12702</v>
      </c>
      <c r="F425" s="66">
        <v>141986</v>
      </c>
      <c r="G425" s="85" t="s">
        <v>78</v>
      </c>
      <c r="H425" s="85" t="s">
        <v>12771</v>
      </c>
      <c r="I425" s="85" t="s">
        <v>79</v>
      </c>
      <c r="J425" s="85"/>
      <c r="K425" s="85" t="s">
        <v>12772</v>
      </c>
      <c r="L425" s="85"/>
      <c r="M425" s="85" t="s">
        <v>12447</v>
      </c>
      <c r="N425" s="85" t="s">
        <v>12609</v>
      </c>
      <c r="O425" s="85" t="s">
        <v>18</v>
      </c>
      <c r="P425" s="85" t="s">
        <v>12769</v>
      </c>
      <c r="Q425" s="85" t="s">
        <v>121</v>
      </c>
    </row>
    <row r="426" spans="1:17" hidden="1" x14ac:dyDescent="0.35">
      <c r="A426" s="72">
        <f t="shared" si="6"/>
        <v>141312</v>
      </c>
      <c r="B426" s="85" t="s">
        <v>6928</v>
      </c>
      <c r="C426" s="66">
        <v>88882</v>
      </c>
      <c r="D426" s="85" t="s">
        <v>77</v>
      </c>
      <c r="E426" s="85" t="s">
        <v>6602</v>
      </c>
      <c r="F426" s="66">
        <v>141312</v>
      </c>
      <c r="G426" s="85" t="s">
        <v>78</v>
      </c>
      <c r="H426" s="85" t="s">
        <v>6929</v>
      </c>
      <c r="I426" s="85" t="s">
        <v>79</v>
      </c>
      <c r="J426" s="85"/>
      <c r="K426" s="85" t="s">
        <v>6930</v>
      </c>
      <c r="L426" s="85"/>
      <c r="M426" s="85" t="s">
        <v>3090</v>
      </c>
      <c r="N426" s="85" t="s">
        <v>6071</v>
      </c>
      <c r="O426" s="85" t="s">
        <v>18</v>
      </c>
      <c r="P426" s="85" t="s">
        <v>6919</v>
      </c>
      <c r="Q426" s="85" t="s">
        <v>6931</v>
      </c>
    </row>
    <row r="427" spans="1:17" hidden="1" x14ac:dyDescent="0.35">
      <c r="A427" s="72">
        <f t="shared" si="6"/>
        <v>127700</v>
      </c>
      <c r="B427" s="85" t="s">
        <v>24037</v>
      </c>
      <c r="C427" s="85">
        <v>36209</v>
      </c>
      <c r="D427" s="85" t="s">
        <v>77</v>
      </c>
      <c r="E427" s="85" t="s">
        <v>23260</v>
      </c>
      <c r="F427" s="85">
        <v>127700</v>
      </c>
      <c r="G427" s="85" t="s">
        <v>78</v>
      </c>
      <c r="H427" s="85">
        <v>13003157</v>
      </c>
      <c r="I427" s="85" t="s">
        <v>79</v>
      </c>
      <c r="J427" s="85"/>
      <c r="K427" s="85" t="s">
        <v>24038</v>
      </c>
      <c r="L427" s="85"/>
      <c r="M427" s="85" t="s">
        <v>23991</v>
      </c>
      <c r="N427" s="85" t="s">
        <v>23987</v>
      </c>
      <c r="O427" s="85" t="s">
        <v>23988</v>
      </c>
      <c r="P427" s="85">
        <v>32927</v>
      </c>
      <c r="Q427" s="85">
        <v>8007</v>
      </c>
    </row>
    <row r="428" spans="1:17" hidden="1" x14ac:dyDescent="0.35">
      <c r="A428" s="72">
        <f t="shared" si="6"/>
        <v>141223</v>
      </c>
      <c r="B428" s="85" t="s">
        <v>6757</v>
      </c>
      <c r="C428" s="66">
        <v>88768</v>
      </c>
      <c r="D428" s="85" t="s">
        <v>77</v>
      </c>
      <c r="E428" s="85" t="s">
        <v>6077</v>
      </c>
      <c r="F428" s="66">
        <v>141223</v>
      </c>
      <c r="G428" s="85" t="s">
        <v>78</v>
      </c>
      <c r="H428" s="85" t="s">
        <v>6758</v>
      </c>
      <c r="I428" s="85" t="s">
        <v>79</v>
      </c>
      <c r="J428" s="85"/>
      <c r="K428" s="85" t="s">
        <v>6759</v>
      </c>
      <c r="L428" s="85"/>
      <c r="M428" s="85" t="s">
        <v>3090</v>
      </c>
      <c r="N428" s="85" t="s">
        <v>6071</v>
      </c>
      <c r="O428" s="85" t="s">
        <v>18</v>
      </c>
      <c r="P428" s="85" t="s">
        <v>6756</v>
      </c>
      <c r="Q428" s="85" t="s">
        <v>6760</v>
      </c>
    </row>
    <row r="429" spans="1:17" hidden="1" x14ac:dyDescent="0.35">
      <c r="A429" s="72">
        <f t="shared" si="6"/>
        <v>140887</v>
      </c>
      <c r="B429" s="85" t="s">
        <v>25350</v>
      </c>
      <c r="C429" s="85">
        <v>87512</v>
      </c>
      <c r="D429" s="85" t="s">
        <v>77</v>
      </c>
      <c r="E429" s="85" t="s">
        <v>23231</v>
      </c>
      <c r="F429" s="85">
        <v>140887</v>
      </c>
      <c r="G429" s="85" t="s">
        <v>78</v>
      </c>
      <c r="H429" s="85">
        <v>12046918</v>
      </c>
      <c r="I429" s="85" t="s">
        <v>79</v>
      </c>
      <c r="J429" s="85"/>
      <c r="K429" s="85" t="s">
        <v>25351</v>
      </c>
      <c r="L429" s="85"/>
      <c r="M429" s="85" t="s">
        <v>20648</v>
      </c>
      <c r="N429" s="85" t="s">
        <v>571</v>
      </c>
      <c r="O429" s="85" t="s">
        <v>18</v>
      </c>
      <c r="P429" s="85">
        <v>76112</v>
      </c>
      <c r="Q429" s="85">
        <v>4230</v>
      </c>
    </row>
    <row r="430" spans="1:17" hidden="1" x14ac:dyDescent="0.35">
      <c r="A430" s="72">
        <f t="shared" si="6"/>
        <v>140887</v>
      </c>
      <c r="B430" s="85" t="s">
        <v>4176</v>
      </c>
      <c r="C430" s="66">
        <v>87512</v>
      </c>
      <c r="D430" s="85" t="s">
        <v>77</v>
      </c>
      <c r="E430" s="85" t="s">
        <v>3907</v>
      </c>
      <c r="F430" s="66">
        <v>140887</v>
      </c>
      <c r="G430" s="85" t="s">
        <v>78</v>
      </c>
      <c r="H430" s="85" t="s">
        <v>4177</v>
      </c>
      <c r="I430" s="85" t="s">
        <v>79</v>
      </c>
      <c r="J430" s="85"/>
      <c r="K430" s="85" t="s">
        <v>4178</v>
      </c>
      <c r="L430" s="85"/>
      <c r="M430" s="85" t="s">
        <v>3904</v>
      </c>
      <c r="N430" s="85" t="s">
        <v>573</v>
      </c>
      <c r="O430" s="85" t="s">
        <v>18</v>
      </c>
      <c r="P430" s="85" t="s">
        <v>4171</v>
      </c>
      <c r="Q430" s="85" t="s">
        <v>4179</v>
      </c>
    </row>
    <row r="431" spans="1:17" hidden="1" x14ac:dyDescent="0.35">
      <c r="A431" s="72">
        <f t="shared" si="6"/>
        <v>140913</v>
      </c>
      <c r="B431" s="85" t="s">
        <v>23553</v>
      </c>
      <c r="C431" s="85">
        <v>87676</v>
      </c>
      <c r="D431" s="85" t="s">
        <v>77</v>
      </c>
      <c r="E431" s="85" t="s">
        <v>23267</v>
      </c>
      <c r="F431" s="85">
        <v>140913</v>
      </c>
      <c r="G431" s="85" t="s">
        <v>78</v>
      </c>
      <c r="H431" s="85">
        <v>5789012</v>
      </c>
      <c r="I431" s="85" t="s">
        <v>79</v>
      </c>
      <c r="J431" s="85"/>
      <c r="K431" s="85" t="s">
        <v>23554</v>
      </c>
      <c r="L431" s="85"/>
      <c r="M431" s="85" t="s">
        <v>22889</v>
      </c>
      <c r="N431" s="85" t="s">
        <v>205</v>
      </c>
      <c r="O431" s="85" t="s">
        <v>18</v>
      </c>
      <c r="P431" s="85">
        <v>76227</v>
      </c>
      <c r="Q431" s="85">
        <v>3989</v>
      </c>
    </row>
    <row r="432" spans="1:17" hidden="1" x14ac:dyDescent="0.35">
      <c r="A432" s="72">
        <f t="shared" si="6"/>
        <v>140913</v>
      </c>
      <c r="B432" s="85" t="s">
        <v>23267</v>
      </c>
      <c r="C432" s="85">
        <v>140913</v>
      </c>
      <c r="D432" s="85" t="s">
        <v>78</v>
      </c>
      <c r="E432" s="85" t="s">
        <v>23238</v>
      </c>
      <c r="F432" s="85">
        <v>17002993</v>
      </c>
      <c r="G432" s="85" t="s">
        <v>1750</v>
      </c>
      <c r="H432" s="85">
        <v>5789012</v>
      </c>
      <c r="I432" s="85" t="s">
        <v>79</v>
      </c>
      <c r="J432" s="85"/>
      <c r="K432" s="85" t="s">
        <v>23544</v>
      </c>
      <c r="L432" s="85"/>
      <c r="M432" s="85" t="s">
        <v>22889</v>
      </c>
      <c r="N432" s="85" t="s">
        <v>205</v>
      </c>
      <c r="O432" s="85" t="s">
        <v>18</v>
      </c>
      <c r="P432" s="85">
        <v>76227</v>
      </c>
      <c r="Q432" s="85">
        <v>5109</v>
      </c>
    </row>
    <row r="433" spans="1:17" hidden="1" x14ac:dyDescent="0.35">
      <c r="A433" s="72">
        <f t="shared" si="6"/>
        <v>140913</v>
      </c>
      <c r="B433" s="85" t="s">
        <v>23551</v>
      </c>
      <c r="C433" s="85">
        <v>177810</v>
      </c>
      <c r="D433" s="85" t="s">
        <v>77</v>
      </c>
      <c r="E433" s="85" t="s">
        <v>23267</v>
      </c>
      <c r="F433" s="85">
        <v>140913</v>
      </c>
      <c r="G433" s="85" t="s">
        <v>78</v>
      </c>
      <c r="H433" s="85">
        <v>5789012</v>
      </c>
      <c r="I433" s="85" t="s">
        <v>79</v>
      </c>
      <c r="J433" s="85"/>
      <c r="K433" s="85" t="s">
        <v>23552</v>
      </c>
      <c r="L433" s="85"/>
      <c r="M433" s="85" t="s">
        <v>22889</v>
      </c>
      <c r="N433" s="85" t="s">
        <v>205</v>
      </c>
      <c r="O433" s="85" t="s">
        <v>18</v>
      </c>
      <c r="P433" s="85">
        <v>76227</v>
      </c>
      <c r="Q433" s="85">
        <v>9619</v>
      </c>
    </row>
    <row r="434" spans="1:17" hidden="1" x14ac:dyDescent="0.35">
      <c r="A434" s="72">
        <f t="shared" si="6"/>
        <v>140477</v>
      </c>
      <c r="B434" s="85" t="s">
        <v>15790</v>
      </c>
      <c r="C434" s="66">
        <v>16023277</v>
      </c>
      <c r="D434" s="85" t="s">
        <v>77</v>
      </c>
      <c r="E434" s="85" t="s">
        <v>450</v>
      </c>
      <c r="F434" s="66">
        <v>140477</v>
      </c>
      <c r="G434" s="85" t="s">
        <v>78</v>
      </c>
      <c r="H434" s="85"/>
      <c r="I434" s="85" t="s">
        <v>79</v>
      </c>
      <c r="J434" s="85"/>
      <c r="K434" s="85" t="s">
        <v>15791</v>
      </c>
      <c r="L434" s="85"/>
      <c r="M434" s="85" t="s">
        <v>189</v>
      </c>
      <c r="N434" s="85" t="s">
        <v>189</v>
      </c>
      <c r="O434" s="85" t="s">
        <v>18</v>
      </c>
      <c r="P434" s="85" t="s">
        <v>1814</v>
      </c>
      <c r="Q434" s="85" t="s">
        <v>13723</v>
      </c>
    </row>
    <row r="435" spans="1:17" hidden="1" x14ac:dyDescent="0.35">
      <c r="A435" s="72">
        <f t="shared" si="6"/>
        <v>141065</v>
      </c>
      <c r="B435" s="85" t="s">
        <v>15676</v>
      </c>
      <c r="C435" s="66">
        <v>16020477</v>
      </c>
      <c r="D435" s="85" t="s">
        <v>77</v>
      </c>
      <c r="E435" s="85" t="s">
        <v>5158</v>
      </c>
      <c r="F435" s="66">
        <v>141065</v>
      </c>
      <c r="G435" s="85" t="s">
        <v>78</v>
      </c>
      <c r="H435" s="85"/>
      <c r="I435" s="85" t="s">
        <v>79</v>
      </c>
      <c r="J435" s="85"/>
      <c r="K435" s="85" t="s">
        <v>15677</v>
      </c>
      <c r="L435" s="85"/>
      <c r="M435" s="85" t="s">
        <v>5207</v>
      </c>
      <c r="N435" s="85" t="s">
        <v>5044</v>
      </c>
      <c r="O435" s="85" t="s">
        <v>18</v>
      </c>
      <c r="P435" s="85" t="s">
        <v>5208</v>
      </c>
      <c r="Q435" s="85"/>
    </row>
    <row r="436" spans="1:17" hidden="1" x14ac:dyDescent="0.35">
      <c r="A436" s="72">
        <f t="shared" si="6"/>
        <v>141667</v>
      </c>
      <c r="B436" s="85" t="s">
        <v>15676</v>
      </c>
      <c r="C436" s="66">
        <v>16060371</v>
      </c>
      <c r="D436" s="85" t="s">
        <v>77</v>
      </c>
      <c r="E436" s="85" t="s">
        <v>10820</v>
      </c>
      <c r="F436" s="66">
        <v>141667</v>
      </c>
      <c r="G436" s="85" t="s">
        <v>78</v>
      </c>
      <c r="H436" s="85"/>
      <c r="I436" s="85" t="s">
        <v>79</v>
      </c>
      <c r="J436" s="85"/>
      <c r="K436" s="85" t="s">
        <v>17383</v>
      </c>
      <c r="L436" s="85"/>
      <c r="M436" s="85" t="s">
        <v>10817</v>
      </c>
      <c r="N436" s="85" t="s">
        <v>7398</v>
      </c>
      <c r="O436" s="85" t="s">
        <v>18</v>
      </c>
      <c r="P436" s="85" t="s">
        <v>10818</v>
      </c>
      <c r="Q436" s="85"/>
    </row>
    <row r="437" spans="1:17" hidden="1" x14ac:dyDescent="0.35">
      <c r="A437" s="72">
        <f t="shared" si="6"/>
        <v>234116</v>
      </c>
      <c r="B437" s="85" t="s">
        <v>14410</v>
      </c>
      <c r="C437" s="66">
        <v>210250</v>
      </c>
      <c r="D437" s="85" t="s">
        <v>77</v>
      </c>
      <c r="E437" s="85" t="s">
        <v>14411</v>
      </c>
      <c r="F437" s="66">
        <v>234116</v>
      </c>
      <c r="G437" s="85" t="s">
        <v>78</v>
      </c>
      <c r="H437" s="85" t="s">
        <v>14412</v>
      </c>
      <c r="I437" s="85" t="s">
        <v>79</v>
      </c>
      <c r="J437" s="85"/>
      <c r="K437" s="85" t="s">
        <v>14413</v>
      </c>
      <c r="L437" s="85"/>
      <c r="M437" s="85" t="s">
        <v>5356</v>
      </c>
      <c r="N437" s="85" t="s">
        <v>5091</v>
      </c>
      <c r="O437" s="85" t="s">
        <v>18</v>
      </c>
      <c r="P437" s="85" t="s">
        <v>5538</v>
      </c>
      <c r="Q437" s="85"/>
    </row>
    <row r="438" spans="1:17" hidden="1" x14ac:dyDescent="0.35">
      <c r="A438" s="72">
        <f t="shared" si="6"/>
        <v>127700</v>
      </c>
      <c r="B438" s="85" t="s">
        <v>24000</v>
      </c>
      <c r="C438" s="85">
        <v>36242</v>
      </c>
      <c r="D438" s="85" t="s">
        <v>77</v>
      </c>
      <c r="E438" s="85" t="s">
        <v>23260</v>
      </c>
      <c r="F438" s="85">
        <v>127700</v>
      </c>
      <c r="G438" s="85" t="s">
        <v>78</v>
      </c>
      <c r="H438" s="85">
        <v>13003223</v>
      </c>
      <c r="I438" s="85" t="s">
        <v>79</v>
      </c>
      <c r="J438" s="85"/>
      <c r="K438" s="85" t="s">
        <v>24001</v>
      </c>
      <c r="L438" s="85"/>
      <c r="M438" s="85" t="s">
        <v>23986</v>
      </c>
      <c r="N438" s="85" t="s">
        <v>23987</v>
      </c>
      <c r="O438" s="85" t="s">
        <v>23988</v>
      </c>
      <c r="P438" s="85">
        <v>32952</v>
      </c>
      <c r="Q438" s="85">
        <v>5757</v>
      </c>
    </row>
    <row r="439" spans="1:17" hidden="1" x14ac:dyDescent="0.35">
      <c r="A439" s="72">
        <f t="shared" si="6"/>
        <v>140461</v>
      </c>
      <c r="B439" s="85" t="s">
        <v>25658</v>
      </c>
      <c r="C439" s="85">
        <v>85523</v>
      </c>
      <c r="D439" s="85" t="s">
        <v>77</v>
      </c>
      <c r="E439" s="85" t="s">
        <v>23227</v>
      </c>
      <c r="F439" s="85">
        <v>140461</v>
      </c>
      <c r="G439" s="85" t="s">
        <v>78</v>
      </c>
      <c r="H439" s="85">
        <v>1647890</v>
      </c>
      <c r="I439" s="85" t="s">
        <v>79</v>
      </c>
      <c r="J439" s="85"/>
      <c r="K439" s="85" t="s">
        <v>25659</v>
      </c>
      <c r="L439" s="85"/>
      <c r="M439" s="85" t="s">
        <v>20923</v>
      </c>
      <c r="N439" s="85" t="s">
        <v>232</v>
      </c>
      <c r="O439" s="85" t="s">
        <v>18</v>
      </c>
      <c r="P439" s="85">
        <v>75040</v>
      </c>
      <c r="Q439" s="85">
        <v>8126</v>
      </c>
    </row>
    <row r="440" spans="1:17" hidden="1" x14ac:dyDescent="0.35">
      <c r="A440" s="72">
        <f t="shared" si="6"/>
        <v>140461</v>
      </c>
      <c r="B440" s="85" t="s">
        <v>411</v>
      </c>
      <c r="C440" s="66">
        <v>85523</v>
      </c>
      <c r="D440" s="85" t="s">
        <v>77</v>
      </c>
      <c r="E440" s="85" t="s">
        <v>371</v>
      </c>
      <c r="F440" s="66">
        <v>140461</v>
      </c>
      <c r="G440" s="85" t="s">
        <v>78</v>
      </c>
      <c r="H440" s="85" t="s">
        <v>372</v>
      </c>
      <c r="I440" s="85" t="s">
        <v>79</v>
      </c>
      <c r="J440" s="85"/>
      <c r="K440" s="85" t="s">
        <v>412</v>
      </c>
      <c r="L440" s="85"/>
      <c r="M440" s="85" t="s">
        <v>374</v>
      </c>
      <c r="N440" s="85" t="s">
        <v>189</v>
      </c>
      <c r="O440" s="85" t="s">
        <v>18</v>
      </c>
      <c r="P440" s="85" t="s">
        <v>375</v>
      </c>
      <c r="Q440" s="85" t="s">
        <v>89</v>
      </c>
    </row>
    <row r="441" spans="1:17" hidden="1" x14ac:dyDescent="0.35">
      <c r="A441" s="72">
        <f t="shared" si="6"/>
        <v>140619</v>
      </c>
      <c r="B441" s="85" t="s">
        <v>17857</v>
      </c>
      <c r="C441" s="66">
        <v>16072214</v>
      </c>
      <c r="D441" s="85" t="s">
        <v>77</v>
      </c>
      <c r="E441" s="85" t="s">
        <v>2168</v>
      </c>
      <c r="F441" s="66">
        <v>140619</v>
      </c>
      <c r="G441" s="85" t="s">
        <v>78</v>
      </c>
      <c r="H441" s="85" t="s">
        <v>17858</v>
      </c>
      <c r="I441" s="85" t="s">
        <v>79</v>
      </c>
      <c r="J441" s="85"/>
      <c r="K441" s="85" t="s">
        <v>17859</v>
      </c>
      <c r="L441" s="85"/>
      <c r="M441" s="85" t="s">
        <v>2171</v>
      </c>
      <c r="N441" s="85" t="s">
        <v>1924</v>
      </c>
      <c r="O441" s="85" t="s">
        <v>18</v>
      </c>
      <c r="P441" s="85" t="s">
        <v>2172</v>
      </c>
      <c r="Q441" s="85"/>
    </row>
    <row r="442" spans="1:17" hidden="1" x14ac:dyDescent="0.35">
      <c r="A442" s="72">
        <f t="shared" si="6"/>
        <v>220683</v>
      </c>
      <c r="B442" s="85" t="s">
        <v>14688</v>
      </c>
      <c r="C442" s="66">
        <v>220725</v>
      </c>
      <c r="D442" s="85" t="s">
        <v>77</v>
      </c>
      <c r="E442" s="85" t="s">
        <v>14681</v>
      </c>
      <c r="F442" s="66">
        <v>220683</v>
      </c>
      <c r="G442" s="85" t="s">
        <v>78</v>
      </c>
      <c r="H442" s="85" t="s">
        <v>14689</v>
      </c>
      <c r="I442" s="85" t="s">
        <v>79</v>
      </c>
      <c r="J442" s="85"/>
      <c r="K442" s="85" t="s">
        <v>11682</v>
      </c>
      <c r="L442" s="85" t="s">
        <v>80</v>
      </c>
      <c r="M442" s="85" t="s">
        <v>126</v>
      </c>
      <c r="N442" s="85" t="s">
        <v>137</v>
      </c>
      <c r="O442" s="85" t="s">
        <v>18</v>
      </c>
      <c r="P442" s="85" t="s">
        <v>139</v>
      </c>
      <c r="Q442" s="85" t="s">
        <v>140</v>
      </c>
    </row>
    <row r="443" spans="1:17" hidden="1" x14ac:dyDescent="0.35">
      <c r="A443" s="72">
        <f t="shared" si="6"/>
        <v>141334</v>
      </c>
      <c r="B443" s="85" t="s">
        <v>23935</v>
      </c>
      <c r="C443" s="85">
        <v>89774</v>
      </c>
      <c r="D443" s="85" t="s">
        <v>77</v>
      </c>
      <c r="E443" s="85" t="s">
        <v>23261</v>
      </c>
      <c r="F443" s="85">
        <v>141334</v>
      </c>
      <c r="G443" s="85" t="s">
        <v>78</v>
      </c>
      <c r="H443" s="85">
        <v>4542296</v>
      </c>
      <c r="I443" s="85" t="s">
        <v>79</v>
      </c>
      <c r="J443" s="85"/>
      <c r="K443" s="85" t="s">
        <v>23936</v>
      </c>
      <c r="L443" s="85"/>
      <c r="M443" s="85" t="s">
        <v>23937</v>
      </c>
      <c r="N443" s="85" t="s">
        <v>7998</v>
      </c>
      <c r="O443" s="85" t="s">
        <v>18</v>
      </c>
      <c r="P443" s="85">
        <v>77541</v>
      </c>
      <c r="Q443" s="85">
        <v>8324</v>
      </c>
    </row>
    <row r="444" spans="1:17" hidden="1" x14ac:dyDescent="0.35">
      <c r="A444" s="72">
        <f t="shared" si="6"/>
        <v>141649</v>
      </c>
      <c r="B444" s="85" t="s">
        <v>23935</v>
      </c>
      <c r="C444" s="85">
        <v>91419</v>
      </c>
      <c r="D444" s="85" t="s">
        <v>77</v>
      </c>
      <c r="E444" s="85" t="s">
        <v>23220</v>
      </c>
      <c r="F444" s="85">
        <v>141649</v>
      </c>
      <c r="G444" s="85" t="s">
        <v>78</v>
      </c>
      <c r="H444" s="85">
        <v>13004452</v>
      </c>
      <c r="I444" s="85" t="s">
        <v>79</v>
      </c>
      <c r="J444" s="85"/>
      <c r="K444" s="85" t="s">
        <v>26028</v>
      </c>
      <c r="L444" s="85"/>
      <c r="M444" s="85" t="s">
        <v>20012</v>
      </c>
      <c r="N444" s="85" t="s">
        <v>10825</v>
      </c>
      <c r="O444" s="85" t="s">
        <v>18</v>
      </c>
      <c r="P444" s="85">
        <v>78550</v>
      </c>
      <c r="Q444" s="85">
        <v>5008</v>
      </c>
    </row>
    <row r="445" spans="1:17" hidden="1" x14ac:dyDescent="0.35">
      <c r="A445" s="72">
        <f t="shared" si="6"/>
        <v>140879</v>
      </c>
      <c r="B445" s="85" t="s">
        <v>23935</v>
      </c>
      <c r="C445" s="85">
        <v>87388</v>
      </c>
      <c r="D445" s="85" t="s">
        <v>77</v>
      </c>
      <c r="E445" s="85" t="s">
        <v>23133</v>
      </c>
      <c r="F445" s="85">
        <v>140879</v>
      </c>
      <c r="G445" s="85" t="s">
        <v>78</v>
      </c>
      <c r="H445" s="85">
        <v>1646520</v>
      </c>
      <c r="I445" s="85" t="s">
        <v>79</v>
      </c>
      <c r="J445" s="85"/>
      <c r="K445" s="85" t="s">
        <v>28509</v>
      </c>
      <c r="L445" s="85"/>
      <c r="M445" s="85" t="s">
        <v>22224</v>
      </c>
      <c r="N445" s="85" t="s">
        <v>3797</v>
      </c>
      <c r="O445" s="85" t="s">
        <v>18</v>
      </c>
      <c r="P445" s="85">
        <v>76086</v>
      </c>
      <c r="Q445" s="85">
        <v>6332</v>
      </c>
    </row>
    <row r="446" spans="1:17" hidden="1" x14ac:dyDescent="0.35">
      <c r="A446" s="72">
        <f t="shared" si="6"/>
        <v>141188</v>
      </c>
      <c r="B446" s="85" t="s">
        <v>237</v>
      </c>
      <c r="C446" s="66">
        <v>88326</v>
      </c>
      <c r="D446" s="85" t="s">
        <v>77</v>
      </c>
      <c r="E446" s="85" t="s">
        <v>5662</v>
      </c>
      <c r="F446" s="66">
        <v>141188</v>
      </c>
      <c r="G446" s="85" t="s">
        <v>77</v>
      </c>
      <c r="H446" s="85" t="s">
        <v>5882</v>
      </c>
      <c r="I446" s="85" t="s">
        <v>79</v>
      </c>
      <c r="J446" s="85"/>
      <c r="K446" s="85" t="s">
        <v>5883</v>
      </c>
      <c r="L446" s="85"/>
      <c r="M446" s="85" t="s">
        <v>5874</v>
      </c>
      <c r="N446" s="85" t="s">
        <v>5875</v>
      </c>
      <c r="O446" s="85" t="s">
        <v>18</v>
      </c>
      <c r="P446" s="85" t="s">
        <v>5876</v>
      </c>
      <c r="Q446" s="85" t="s">
        <v>5884</v>
      </c>
    </row>
    <row r="447" spans="1:17" hidden="1" x14ac:dyDescent="0.35">
      <c r="A447" s="72">
        <f t="shared" si="6"/>
        <v>140499</v>
      </c>
      <c r="B447" s="85" t="s">
        <v>237</v>
      </c>
      <c r="C447" s="66">
        <v>85884</v>
      </c>
      <c r="D447" s="85" t="s">
        <v>77</v>
      </c>
      <c r="E447" s="85" t="s">
        <v>1194</v>
      </c>
      <c r="F447" s="66">
        <v>140499</v>
      </c>
      <c r="G447" s="85" t="s">
        <v>78</v>
      </c>
      <c r="H447" s="85"/>
      <c r="I447" s="85" t="s">
        <v>79</v>
      </c>
      <c r="J447" s="85"/>
      <c r="K447" s="85" t="s">
        <v>1212</v>
      </c>
      <c r="L447" s="85"/>
      <c r="M447" s="85" t="s">
        <v>1196</v>
      </c>
      <c r="N447" s="85" t="s">
        <v>1197</v>
      </c>
      <c r="O447" s="85" t="s">
        <v>18</v>
      </c>
      <c r="P447" s="85" t="s">
        <v>1198</v>
      </c>
      <c r="Q447" s="85" t="s">
        <v>1213</v>
      </c>
    </row>
    <row r="448" spans="1:17" hidden="1" x14ac:dyDescent="0.35">
      <c r="A448" s="72">
        <f t="shared" si="6"/>
        <v>141322</v>
      </c>
      <c r="B448" s="85" t="s">
        <v>237</v>
      </c>
      <c r="C448" s="66">
        <v>89707</v>
      </c>
      <c r="D448" s="85" t="s">
        <v>77</v>
      </c>
      <c r="E448" s="85" t="s">
        <v>8316</v>
      </c>
      <c r="F448" s="66">
        <v>141322</v>
      </c>
      <c r="G448" s="85" t="s">
        <v>78</v>
      </c>
      <c r="H448" s="85" t="s">
        <v>350</v>
      </c>
      <c r="I448" s="85" t="s">
        <v>79</v>
      </c>
      <c r="J448" s="85"/>
      <c r="K448" s="85" t="s">
        <v>8344</v>
      </c>
      <c r="L448" s="85" t="s">
        <v>80</v>
      </c>
      <c r="M448" s="85" t="s">
        <v>8318</v>
      </c>
      <c r="N448" s="85" t="s">
        <v>6073</v>
      </c>
      <c r="O448" s="85" t="s">
        <v>18</v>
      </c>
      <c r="P448" s="85" t="s">
        <v>8335</v>
      </c>
      <c r="Q448" s="85" t="s">
        <v>87</v>
      </c>
    </row>
    <row r="449" spans="1:17" hidden="1" x14ac:dyDescent="0.35">
      <c r="A449" s="72">
        <f t="shared" si="6"/>
        <v>141576</v>
      </c>
      <c r="B449" s="85" t="s">
        <v>237</v>
      </c>
      <c r="C449" s="66">
        <v>91043</v>
      </c>
      <c r="D449" s="85" t="s">
        <v>77</v>
      </c>
      <c r="E449" s="85" t="s">
        <v>10488</v>
      </c>
      <c r="F449" s="66">
        <v>141576</v>
      </c>
      <c r="G449" s="85" t="s">
        <v>78</v>
      </c>
      <c r="H449" s="85"/>
      <c r="I449" s="85" t="s">
        <v>79</v>
      </c>
      <c r="J449" s="85"/>
      <c r="K449" s="85" t="s">
        <v>10494</v>
      </c>
      <c r="L449" s="85"/>
      <c r="M449" s="85" t="s">
        <v>10492</v>
      </c>
      <c r="N449" s="85" t="s">
        <v>10454</v>
      </c>
      <c r="O449" s="85" t="s">
        <v>18</v>
      </c>
      <c r="P449" s="85" t="s">
        <v>10493</v>
      </c>
      <c r="Q449" s="85"/>
    </row>
    <row r="450" spans="1:17" hidden="1" x14ac:dyDescent="0.35">
      <c r="A450" s="72">
        <f t="shared" ref="A450:A513" si="7">IF(F450="", "", IF(D450="School District", C450, F450))</f>
        <v>141649</v>
      </c>
      <c r="B450" s="85" t="s">
        <v>237</v>
      </c>
      <c r="C450" s="66">
        <v>91419</v>
      </c>
      <c r="D450" s="85" t="s">
        <v>77</v>
      </c>
      <c r="E450" s="85" t="s">
        <v>10836</v>
      </c>
      <c r="F450" s="66">
        <v>141649</v>
      </c>
      <c r="G450" s="85" t="s">
        <v>78</v>
      </c>
      <c r="H450" s="85" t="s">
        <v>10891</v>
      </c>
      <c r="I450" s="85" t="s">
        <v>79</v>
      </c>
      <c r="J450" s="85"/>
      <c r="K450" s="85" t="s">
        <v>10892</v>
      </c>
      <c r="L450" s="85"/>
      <c r="M450" s="85" t="s">
        <v>10876</v>
      </c>
      <c r="N450" s="85" t="s">
        <v>5082</v>
      </c>
      <c r="O450" s="85" t="s">
        <v>18</v>
      </c>
      <c r="P450" s="85" t="s">
        <v>10877</v>
      </c>
      <c r="Q450" s="85" t="s">
        <v>6900</v>
      </c>
    </row>
    <row r="451" spans="1:17" hidden="1" x14ac:dyDescent="0.35">
      <c r="A451" s="72">
        <f t="shared" si="7"/>
        <v>141295</v>
      </c>
      <c r="B451" s="85" t="s">
        <v>237</v>
      </c>
      <c r="C451" s="66">
        <v>89500</v>
      </c>
      <c r="D451" s="85" t="s">
        <v>77</v>
      </c>
      <c r="E451" s="85" t="s">
        <v>7764</v>
      </c>
      <c r="F451" s="66">
        <v>141295</v>
      </c>
      <c r="G451" s="85" t="s">
        <v>78</v>
      </c>
      <c r="H451" s="85" t="s">
        <v>7953</v>
      </c>
      <c r="I451" s="85" t="s">
        <v>79</v>
      </c>
      <c r="J451" s="85"/>
      <c r="K451" s="85" t="s">
        <v>7954</v>
      </c>
      <c r="L451" s="85"/>
      <c r="M451" s="85" t="s">
        <v>7391</v>
      </c>
      <c r="N451" s="85" t="s">
        <v>7262</v>
      </c>
      <c r="O451" s="85" t="s">
        <v>18</v>
      </c>
      <c r="P451" s="85" t="s">
        <v>7392</v>
      </c>
      <c r="Q451" s="85" t="s">
        <v>7955</v>
      </c>
    </row>
    <row r="452" spans="1:17" hidden="1" x14ac:dyDescent="0.35">
      <c r="A452" s="72">
        <f t="shared" si="7"/>
        <v>141914</v>
      </c>
      <c r="B452" s="85" t="s">
        <v>237</v>
      </c>
      <c r="C452" s="66">
        <v>92378</v>
      </c>
      <c r="D452" s="85" t="s">
        <v>77</v>
      </c>
      <c r="E452" s="85" t="s">
        <v>12381</v>
      </c>
      <c r="F452" s="66">
        <v>141914</v>
      </c>
      <c r="G452" s="85" t="s">
        <v>78</v>
      </c>
      <c r="H452" s="85" t="s">
        <v>12382</v>
      </c>
      <c r="I452" s="85" t="s">
        <v>79</v>
      </c>
      <c r="J452" s="85"/>
      <c r="K452" s="85" t="s">
        <v>12383</v>
      </c>
      <c r="L452" s="85"/>
      <c r="M452" s="85" t="s">
        <v>12384</v>
      </c>
      <c r="N452" s="85" t="s">
        <v>12385</v>
      </c>
      <c r="O452" s="85" t="s">
        <v>18</v>
      </c>
      <c r="P452" s="85" t="s">
        <v>12386</v>
      </c>
      <c r="Q452" s="85"/>
    </row>
    <row r="453" spans="1:17" hidden="1" x14ac:dyDescent="0.35">
      <c r="A453" s="72">
        <f t="shared" si="7"/>
        <v>140521</v>
      </c>
      <c r="B453" s="85" t="s">
        <v>237</v>
      </c>
      <c r="C453" s="66">
        <v>85984</v>
      </c>
      <c r="D453" s="85" t="s">
        <v>77</v>
      </c>
      <c r="E453" s="85" t="s">
        <v>511</v>
      </c>
      <c r="F453" s="66">
        <v>140521</v>
      </c>
      <c r="G453" s="85" t="s">
        <v>78</v>
      </c>
      <c r="H453" s="85" t="s">
        <v>1484</v>
      </c>
      <c r="I453" s="85" t="s">
        <v>79</v>
      </c>
      <c r="J453" s="85"/>
      <c r="K453" s="85" t="s">
        <v>1485</v>
      </c>
      <c r="L453" s="85"/>
      <c r="M453" s="85" t="s">
        <v>1375</v>
      </c>
      <c r="N453" s="85" t="s">
        <v>232</v>
      </c>
      <c r="O453" s="85" t="s">
        <v>18</v>
      </c>
      <c r="P453" s="85" t="s">
        <v>1405</v>
      </c>
      <c r="Q453" s="85" t="s">
        <v>1486</v>
      </c>
    </row>
    <row r="454" spans="1:17" hidden="1" x14ac:dyDescent="0.35">
      <c r="A454" s="72">
        <f t="shared" si="7"/>
        <v>141856</v>
      </c>
      <c r="B454" s="85" t="s">
        <v>237</v>
      </c>
      <c r="C454" s="66">
        <v>92212</v>
      </c>
      <c r="D454" s="85" t="s">
        <v>77</v>
      </c>
      <c r="E454" s="85" t="s">
        <v>12154</v>
      </c>
      <c r="F454" s="66">
        <v>141856</v>
      </c>
      <c r="G454" s="85" t="s">
        <v>78</v>
      </c>
      <c r="H454" s="85"/>
      <c r="I454" s="85" t="s">
        <v>79</v>
      </c>
      <c r="J454" s="85"/>
      <c r="K454" s="85" t="s">
        <v>12160</v>
      </c>
      <c r="L454" s="85"/>
      <c r="M454" s="85" t="s">
        <v>12156</v>
      </c>
      <c r="N454" s="85" t="s">
        <v>12038</v>
      </c>
      <c r="O454" s="85" t="s">
        <v>18</v>
      </c>
      <c r="P454" s="85" t="s">
        <v>12157</v>
      </c>
      <c r="Q454" s="85" t="s">
        <v>12161</v>
      </c>
    </row>
    <row r="455" spans="1:17" hidden="1" x14ac:dyDescent="0.35">
      <c r="A455" s="72">
        <f t="shared" si="7"/>
        <v>142079</v>
      </c>
      <c r="B455" s="85" t="s">
        <v>237</v>
      </c>
      <c r="C455" s="66">
        <v>92892</v>
      </c>
      <c r="D455" s="85" t="s">
        <v>77</v>
      </c>
      <c r="E455" s="85" t="s">
        <v>13217</v>
      </c>
      <c r="F455" s="66">
        <v>142079</v>
      </c>
      <c r="G455" s="85" t="s">
        <v>78</v>
      </c>
      <c r="H455" s="85" t="s">
        <v>13218</v>
      </c>
      <c r="I455" s="85" t="s">
        <v>79</v>
      </c>
      <c r="J455" s="85"/>
      <c r="K455" s="85" t="s">
        <v>13227</v>
      </c>
      <c r="L455" s="85"/>
      <c r="M455" s="85" t="s">
        <v>13137</v>
      </c>
      <c r="N455" s="85" t="s">
        <v>13220</v>
      </c>
      <c r="O455" s="85" t="s">
        <v>18</v>
      </c>
      <c r="P455" s="85" t="s">
        <v>13215</v>
      </c>
      <c r="Q455" s="85" t="s">
        <v>6803</v>
      </c>
    </row>
    <row r="456" spans="1:17" hidden="1" x14ac:dyDescent="0.35">
      <c r="A456" s="72">
        <f t="shared" si="7"/>
        <v>141190</v>
      </c>
      <c r="B456" s="85" t="s">
        <v>237</v>
      </c>
      <c r="C456" s="66">
        <v>88326</v>
      </c>
      <c r="D456" s="85" t="s">
        <v>77</v>
      </c>
      <c r="E456" s="85" t="s">
        <v>5877</v>
      </c>
      <c r="F456" s="66">
        <v>141190</v>
      </c>
      <c r="G456" s="85" t="s">
        <v>78</v>
      </c>
      <c r="H456" s="85" t="s">
        <v>5882</v>
      </c>
      <c r="I456" s="85" t="s">
        <v>79</v>
      </c>
      <c r="J456" s="85"/>
      <c r="K456" s="85" t="s">
        <v>5883</v>
      </c>
      <c r="L456" s="85"/>
      <c r="M456" s="85" t="s">
        <v>5874</v>
      </c>
      <c r="N456" s="85" t="s">
        <v>5875</v>
      </c>
      <c r="O456" s="85" t="s">
        <v>18</v>
      </c>
      <c r="P456" s="85" t="s">
        <v>5876</v>
      </c>
      <c r="Q456" s="85" t="s">
        <v>5884</v>
      </c>
    </row>
    <row r="457" spans="1:17" hidden="1" x14ac:dyDescent="0.35">
      <c r="A457" s="72">
        <f t="shared" si="7"/>
        <v>140714</v>
      </c>
      <c r="B457" s="85" t="s">
        <v>237</v>
      </c>
      <c r="C457" s="66">
        <v>86828</v>
      </c>
      <c r="D457" s="85" t="s">
        <v>77</v>
      </c>
      <c r="E457" s="85" t="s">
        <v>2794</v>
      </c>
      <c r="F457" s="66">
        <v>140714</v>
      </c>
      <c r="G457" s="85" t="s">
        <v>78</v>
      </c>
      <c r="H457" s="85" t="s">
        <v>2853</v>
      </c>
      <c r="I457" s="85" t="s">
        <v>79</v>
      </c>
      <c r="J457" s="85"/>
      <c r="K457" s="85" t="s">
        <v>2854</v>
      </c>
      <c r="L457" s="85"/>
      <c r="M457" s="85" t="s">
        <v>2790</v>
      </c>
      <c r="N457" s="85" t="s">
        <v>2797</v>
      </c>
      <c r="O457" s="85" t="s">
        <v>18</v>
      </c>
      <c r="P457" s="85" t="s">
        <v>2801</v>
      </c>
      <c r="Q457" s="85" t="s">
        <v>2855</v>
      </c>
    </row>
    <row r="458" spans="1:17" hidden="1" x14ac:dyDescent="0.35">
      <c r="A458" s="72">
        <f t="shared" si="7"/>
        <v>140879</v>
      </c>
      <c r="B458" s="85" t="s">
        <v>237</v>
      </c>
      <c r="C458" s="66">
        <v>87388</v>
      </c>
      <c r="D458" s="85" t="s">
        <v>77</v>
      </c>
      <c r="E458" s="85" t="s">
        <v>3858</v>
      </c>
      <c r="F458" s="66">
        <v>140879</v>
      </c>
      <c r="G458" s="85" t="s">
        <v>78</v>
      </c>
      <c r="H458" s="85" t="s">
        <v>3859</v>
      </c>
      <c r="I458" s="85" t="s">
        <v>79</v>
      </c>
      <c r="J458" s="85"/>
      <c r="K458" s="85" t="s">
        <v>3869</v>
      </c>
      <c r="L458" s="85" t="s">
        <v>80</v>
      </c>
      <c r="M458" s="85" t="s">
        <v>3855</v>
      </c>
      <c r="N458" s="85" t="s">
        <v>3417</v>
      </c>
      <c r="O458" s="85" t="s">
        <v>18</v>
      </c>
      <c r="P458" s="85" t="s">
        <v>3856</v>
      </c>
      <c r="Q458" s="85" t="s">
        <v>3870</v>
      </c>
    </row>
    <row r="459" spans="1:17" hidden="1" x14ac:dyDescent="0.35">
      <c r="A459" s="72">
        <f t="shared" si="7"/>
        <v>141223</v>
      </c>
      <c r="B459" s="85" t="s">
        <v>6456</v>
      </c>
      <c r="C459" s="66">
        <v>88584</v>
      </c>
      <c r="D459" s="85" t="s">
        <v>77</v>
      </c>
      <c r="E459" s="85" t="s">
        <v>6077</v>
      </c>
      <c r="F459" s="66">
        <v>141223</v>
      </c>
      <c r="G459" s="85" t="s">
        <v>78</v>
      </c>
      <c r="H459" s="85" t="s">
        <v>6457</v>
      </c>
      <c r="I459" s="85" t="s">
        <v>79</v>
      </c>
      <c r="J459" s="85"/>
      <c r="K459" s="85" t="s">
        <v>6458</v>
      </c>
      <c r="L459" s="85"/>
      <c r="M459" s="85" t="s">
        <v>3090</v>
      </c>
      <c r="N459" s="85" t="s">
        <v>6071</v>
      </c>
      <c r="O459" s="85" t="s">
        <v>18</v>
      </c>
      <c r="P459" s="85" t="s">
        <v>6446</v>
      </c>
      <c r="Q459" s="85" t="s">
        <v>5194</v>
      </c>
    </row>
    <row r="460" spans="1:17" hidden="1" x14ac:dyDescent="0.35">
      <c r="A460" s="72">
        <f t="shared" si="7"/>
        <v>141739</v>
      </c>
      <c r="B460" s="85" t="s">
        <v>23664</v>
      </c>
      <c r="C460" s="85">
        <v>91812</v>
      </c>
      <c r="D460" s="85" t="s">
        <v>77</v>
      </c>
      <c r="E460" s="85" t="s">
        <v>23266</v>
      </c>
      <c r="F460" s="85">
        <v>141739</v>
      </c>
      <c r="G460" s="85" t="s">
        <v>78</v>
      </c>
      <c r="H460" s="85">
        <v>12688073</v>
      </c>
      <c r="I460" s="85" t="s">
        <v>79</v>
      </c>
      <c r="J460" s="85"/>
      <c r="K460" s="85" t="s">
        <v>23665</v>
      </c>
      <c r="L460" s="85"/>
      <c r="M460" s="85" t="s">
        <v>125</v>
      </c>
      <c r="N460" s="85" t="s">
        <v>137</v>
      </c>
      <c r="O460" s="85" t="s">
        <v>18</v>
      </c>
      <c r="P460" s="85">
        <v>78703</v>
      </c>
      <c r="Q460" s="85">
        <v>4699</v>
      </c>
    </row>
    <row r="461" spans="1:17" hidden="1" x14ac:dyDescent="0.35">
      <c r="A461" s="72">
        <f t="shared" si="7"/>
        <v>142118</v>
      </c>
      <c r="B461" s="85" t="s">
        <v>142</v>
      </c>
      <c r="C461" s="66">
        <v>93135</v>
      </c>
      <c r="D461" s="85" t="s">
        <v>77</v>
      </c>
      <c r="E461" s="85" t="s">
        <v>13343</v>
      </c>
      <c r="F461" s="66">
        <v>142118</v>
      </c>
      <c r="G461" s="85" t="s">
        <v>78</v>
      </c>
      <c r="H461" s="85" t="s">
        <v>13578</v>
      </c>
      <c r="I461" s="85" t="s">
        <v>79</v>
      </c>
      <c r="J461" s="85"/>
      <c r="K461" s="85" t="s">
        <v>13579</v>
      </c>
      <c r="L461" s="85"/>
      <c r="M461" s="85" t="s">
        <v>7395</v>
      </c>
      <c r="N461" s="85" t="s">
        <v>13252</v>
      </c>
      <c r="O461" s="85" t="s">
        <v>18</v>
      </c>
      <c r="P461" s="85" t="s">
        <v>13562</v>
      </c>
      <c r="Q461" s="85" t="s">
        <v>465</v>
      </c>
    </row>
    <row r="462" spans="1:17" hidden="1" x14ac:dyDescent="0.35">
      <c r="A462" s="72">
        <f t="shared" si="7"/>
        <v>141739</v>
      </c>
      <c r="B462" s="85" t="s">
        <v>23620</v>
      </c>
      <c r="C462" s="85">
        <v>17016651</v>
      </c>
      <c r="D462" s="85" t="s">
        <v>77</v>
      </c>
      <c r="E462" s="85" t="s">
        <v>23266</v>
      </c>
      <c r="F462" s="85">
        <v>141739</v>
      </c>
      <c r="G462" s="85" t="s">
        <v>78</v>
      </c>
      <c r="H462" s="85"/>
      <c r="I462" s="85" t="s">
        <v>79</v>
      </c>
      <c r="J462" s="85"/>
      <c r="K462" s="85" t="s">
        <v>23621</v>
      </c>
      <c r="L462" s="85"/>
      <c r="M462" s="85" t="s">
        <v>125</v>
      </c>
      <c r="N462" s="85" t="s">
        <v>137</v>
      </c>
      <c r="O462" s="85" t="s">
        <v>18</v>
      </c>
      <c r="P462" s="85">
        <v>78703</v>
      </c>
      <c r="Q462" s="85"/>
    </row>
    <row r="463" spans="1:17" hidden="1" x14ac:dyDescent="0.35">
      <c r="A463" s="72">
        <f t="shared" si="7"/>
        <v>141739</v>
      </c>
      <c r="B463" s="85" t="s">
        <v>23804</v>
      </c>
      <c r="C463" s="85">
        <v>17021658</v>
      </c>
      <c r="D463" s="85" t="s">
        <v>23281</v>
      </c>
      <c r="E463" s="85" t="s">
        <v>23266</v>
      </c>
      <c r="F463" s="85">
        <v>141739</v>
      </c>
      <c r="G463" s="85" t="s">
        <v>78</v>
      </c>
      <c r="H463" s="85"/>
      <c r="I463" s="85" t="s">
        <v>79</v>
      </c>
      <c r="J463" s="85"/>
      <c r="K463" s="85" t="s">
        <v>172</v>
      </c>
      <c r="L463" s="85"/>
      <c r="M463" s="85" t="s">
        <v>125</v>
      </c>
      <c r="N463" s="85" t="s">
        <v>137</v>
      </c>
      <c r="O463" s="85" t="s">
        <v>18</v>
      </c>
      <c r="P463" s="85">
        <v>78701</v>
      </c>
      <c r="Q463" s="85"/>
    </row>
    <row r="464" spans="1:17" hidden="1" x14ac:dyDescent="0.35">
      <c r="A464" s="72">
        <f t="shared" si="7"/>
        <v>141739</v>
      </c>
      <c r="B464" s="85" t="s">
        <v>23811</v>
      </c>
      <c r="C464" s="85">
        <v>17021659</v>
      </c>
      <c r="D464" s="85" t="s">
        <v>23281</v>
      </c>
      <c r="E464" s="85" t="s">
        <v>23266</v>
      </c>
      <c r="F464" s="85">
        <v>141739</v>
      </c>
      <c r="G464" s="85" t="s">
        <v>78</v>
      </c>
      <c r="H464" s="85"/>
      <c r="I464" s="85" t="s">
        <v>79</v>
      </c>
      <c r="J464" s="85"/>
      <c r="K464" s="85" t="s">
        <v>173</v>
      </c>
      <c r="L464" s="85"/>
      <c r="M464" s="85" t="s">
        <v>125</v>
      </c>
      <c r="N464" s="85"/>
      <c r="O464" s="85" t="s">
        <v>18</v>
      </c>
      <c r="P464" s="85">
        <v>78701</v>
      </c>
      <c r="Q464" s="85"/>
    </row>
    <row r="465" spans="1:17" hidden="1" x14ac:dyDescent="0.35">
      <c r="A465" s="72">
        <f t="shared" si="7"/>
        <v>140448</v>
      </c>
      <c r="B465" s="85" t="s">
        <v>26371</v>
      </c>
      <c r="C465" s="85">
        <v>85646</v>
      </c>
      <c r="D465" s="85" t="s">
        <v>77</v>
      </c>
      <c r="E465" s="85" t="s">
        <v>23209</v>
      </c>
      <c r="F465" s="85">
        <v>140448</v>
      </c>
      <c r="G465" s="85" t="s">
        <v>78</v>
      </c>
      <c r="H465" s="85">
        <v>12699229</v>
      </c>
      <c r="I465" s="85" t="s">
        <v>79</v>
      </c>
      <c r="J465" s="85"/>
      <c r="K465" s="85" t="s">
        <v>26372</v>
      </c>
      <c r="L465" s="85"/>
      <c r="M465" s="85" t="s">
        <v>13920</v>
      </c>
      <c r="N465" s="85" t="s">
        <v>232</v>
      </c>
      <c r="O465" s="85" t="s">
        <v>18</v>
      </c>
      <c r="P465" s="85">
        <v>75061</v>
      </c>
      <c r="Q465" s="85">
        <v>4905</v>
      </c>
    </row>
    <row r="466" spans="1:17" hidden="1" x14ac:dyDescent="0.35">
      <c r="A466" s="72">
        <f t="shared" si="7"/>
        <v>141339</v>
      </c>
      <c r="B466" s="85" t="s">
        <v>715</v>
      </c>
      <c r="C466" s="66">
        <v>89798</v>
      </c>
      <c r="D466" s="85" t="s">
        <v>77</v>
      </c>
      <c r="E466" s="85" t="s">
        <v>8417</v>
      </c>
      <c r="F466" s="66">
        <v>141339</v>
      </c>
      <c r="G466" s="85" t="s">
        <v>78</v>
      </c>
      <c r="H466" s="85"/>
      <c r="I466" s="85" t="s">
        <v>79</v>
      </c>
      <c r="J466" s="85"/>
      <c r="K466" s="85" t="s">
        <v>8418</v>
      </c>
      <c r="L466" s="85"/>
      <c r="M466" s="85" t="s">
        <v>6827</v>
      </c>
      <c r="N466" s="85" t="s">
        <v>8314</v>
      </c>
      <c r="O466" s="85" t="s">
        <v>18</v>
      </c>
      <c r="P466" s="85" t="s">
        <v>8416</v>
      </c>
      <c r="Q466" s="85"/>
    </row>
    <row r="467" spans="1:17" hidden="1" x14ac:dyDescent="0.35">
      <c r="A467" s="72">
        <f t="shared" si="7"/>
        <v>140448</v>
      </c>
      <c r="B467" s="85" t="s">
        <v>715</v>
      </c>
      <c r="C467" s="66">
        <v>85646</v>
      </c>
      <c r="D467" s="85" t="s">
        <v>77</v>
      </c>
      <c r="E467" s="85" t="s">
        <v>366</v>
      </c>
      <c r="F467" s="66">
        <v>140448</v>
      </c>
      <c r="G467" s="85" t="s">
        <v>78</v>
      </c>
      <c r="H467" s="85" t="s">
        <v>716</v>
      </c>
      <c r="I467" s="85" t="s">
        <v>79</v>
      </c>
      <c r="J467" s="85"/>
      <c r="K467" s="85" t="s">
        <v>717</v>
      </c>
      <c r="L467" s="85"/>
      <c r="M467" s="85" t="s">
        <v>226</v>
      </c>
      <c r="N467" s="85" t="s">
        <v>189</v>
      </c>
      <c r="O467" s="85" t="s">
        <v>18</v>
      </c>
      <c r="P467" s="85" t="s">
        <v>701</v>
      </c>
      <c r="Q467" s="85" t="s">
        <v>718</v>
      </c>
    </row>
    <row r="468" spans="1:17" hidden="1" x14ac:dyDescent="0.35">
      <c r="A468" s="72">
        <f t="shared" si="7"/>
        <v>141667</v>
      </c>
      <c r="B468" s="85" t="s">
        <v>715</v>
      </c>
      <c r="C468" s="66">
        <v>91590</v>
      </c>
      <c r="D468" s="85" t="s">
        <v>77</v>
      </c>
      <c r="E468" s="85" t="s">
        <v>10820</v>
      </c>
      <c r="F468" s="66">
        <v>141667</v>
      </c>
      <c r="G468" s="85" t="s">
        <v>78</v>
      </c>
      <c r="H468" s="85"/>
      <c r="I468" s="85" t="s">
        <v>79</v>
      </c>
      <c r="J468" s="85"/>
      <c r="K468" s="85" t="s">
        <v>11298</v>
      </c>
      <c r="L468" s="85"/>
      <c r="M468" s="85" t="s">
        <v>11288</v>
      </c>
      <c r="N468" s="85" t="s">
        <v>7398</v>
      </c>
      <c r="O468" s="85" t="s">
        <v>18</v>
      </c>
      <c r="P468" s="85" t="s">
        <v>11289</v>
      </c>
      <c r="Q468" s="85"/>
    </row>
    <row r="469" spans="1:17" hidden="1" x14ac:dyDescent="0.35">
      <c r="A469" s="72">
        <f t="shared" si="7"/>
        <v>141307</v>
      </c>
      <c r="B469" s="85" t="s">
        <v>8073</v>
      </c>
      <c r="C469" s="66">
        <v>89558</v>
      </c>
      <c r="D469" s="85" t="s">
        <v>77</v>
      </c>
      <c r="E469" s="85" t="s">
        <v>6769</v>
      </c>
      <c r="F469" s="66">
        <v>141307</v>
      </c>
      <c r="G469" s="85" t="s">
        <v>78</v>
      </c>
      <c r="H469" s="85"/>
      <c r="I469" s="85" t="s">
        <v>79</v>
      </c>
      <c r="J469" s="85"/>
      <c r="K469" s="85" t="s">
        <v>8074</v>
      </c>
      <c r="L469" s="85"/>
      <c r="M469" s="85" t="s">
        <v>8036</v>
      </c>
      <c r="N469" s="85" t="s">
        <v>6771</v>
      </c>
      <c r="O469" s="85" t="s">
        <v>18</v>
      </c>
      <c r="P469" s="85" t="s">
        <v>8067</v>
      </c>
      <c r="Q469" s="85" t="s">
        <v>8075</v>
      </c>
    </row>
    <row r="470" spans="1:17" hidden="1" x14ac:dyDescent="0.35">
      <c r="A470" s="72">
        <f t="shared" si="7"/>
        <v>141739</v>
      </c>
      <c r="B470" s="85" t="s">
        <v>23573</v>
      </c>
      <c r="C470" s="85">
        <v>17016667</v>
      </c>
      <c r="D470" s="85" t="s">
        <v>77</v>
      </c>
      <c r="E470" s="85" t="s">
        <v>23266</v>
      </c>
      <c r="F470" s="85">
        <v>141739</v>
      </c>
      <c r="G470" s="85" t="s">
        <v>78</v>
      </c>
      <c r="H470" s="85"/>
      <c r="I470" s="85" t="s">
        <v>79</v>
      </c>
      <c r="J470" s="85"/>
      <c r="K470" s="85" t="s">
        <v>23574</v>
      </c>
      <c r="L470" s="85"/>
      <c r="M470" s="85" t="s">
        <v>125</v>
      </c>
      <c r="N470" s="85" t="s">
        <v>137</v>
      </c>
      <c r="O470" s="85" t="s">
        <v>18</v>
      </c>
      <c r="P470" s="85">
        <v>78703</v>
      </c>
      <c r="Q470" s="85"/>
    </row>
    <row r="471" spans="1:17" hidden="1" x14ac:dyDescent="0.35">
      <c r="A471" s="72">
        <f t="shared" si="7"/>
        <v>140845</v>
      </c>
      <c r="B471" s="85" t="s">
        <v>21067</v>
      </c>
      <c r="C471" s="85">
        <v>17011757</v>
      </c>
      <c r="D471" s="85" t="s">
        <v>23281</v>
      </c>
      <c r="E471" s="85" t="s">
        <v>23211</v>
      </c>
      <c r="F471" s="85">
        <v>140845</v>
      </c>
      <c r="G471" s="85" t="s">
        <v>78</v>
      </c>
      <c r="H471" s="85"/>
      <c r="I471" s="85" t="s">
        <v>79</v>
      </c>
      <c r="J471" s="85"/>
      <c r="K471" s="85" t="s">
        <v>21068</v>
      </c>
      <c r="L471" s="85"/>
      <c r="M471" s="85" t="s">
        <v>21069</v>
      </c>
      <c r="N471" s="85" t="s">
        <v>571</v>
      </c>
      <c r="O471" s="85" t="s">
        <v>18</v>
      </c>
      <c r="P471" s="85">
        <v>76040</v>
      </c>
      <c r="Q471" s="85"/>
    </row>
    <row r="472" spans="1:17" hidden="1" x14ac:dyDescent="0.35">
      <c r="A472" s="72">
        <f t="shared" si="7"/>
        <v>140845</v>
      </c>
      <c r="B472" s="85" t="s">
        <v>21067</v>
      </c>
      <c r="C472" s="66">
        <v>17011757</v>
      </c>
      <c r="D472" s="85" t="s">
        <v>83</v>
      </c>
      <c r="E472" s="85" t="s">
        <v>3465</v>
      </c>
      <c r="F472" s="66">
        <v>140845</v>
      </c>
      <c r="G472" s="85" t="s">
        <v>78</v>
      </c>
      <c r="H472" s="85"/>
      <c r="I472" s="85" t="s">
        <v>79</v>
      </c>
      <c r="J472" s="85"/>
      <c r="K472" s="85" t="s">
        <v>21068</v>
      </c>
      <c r="L472" s="85"/>
      <c r="M472" s="85" t="s">
        <v>21069</v>
      </c>
      <c r="N472" s="85" t="s">
        <v>571</v>
      </c>
      <c r="O472" s="85" t="s">
        <v>18</v>
      </c>
      <c r="P472" s="85" t="s">
        <v>3554</v>
      </c>
      <c r="Q472" s="85"/>
    </row>
    <row r="473" spans="1:17" hidden="1" x14ac:dyDescent="0.35">
      <c r="A473" s="72">
        <f t="shared" si="7"/>
        <v>141088</v>
      </c>
      <c r="B473" s="85" t="s">
        <v>24929</v>
      </c>
      <c r="C473" s="85">
        <v>141088</v>
      </c>
      <c r="D473" s="85" t="s">
        <v>78</v>
      </c>
      <c r="E473" s="85" t="s">
        <v>23240</v>
      </c>
      <c r="F473" s="85">
        <v>16048959</v>
      </c>
      <c r="G473" s="85" t="s">
        <v>1750</v>
      </c>
      <c r="H473" s="85">
        <v>11877958</v>
      </c>
      <c r="I473" s="85" t="s">
        <v>79</v>
      </c>
      <c r="J473" s="85" t="s">
        <v>200</v>
      </c>
      <c r="K473" s="85" t="s">
        <v>24930</v>
      </c>
      <c r="L473" s="85"/>
      <c r="M473" s="85" t="s">
        <v>24931</v>
      </c>
      <c r="N473" s="85" t="s">
        <v>1197</v>
      </c>
      <c r="O473" s="85" t="s">
        <v>18</v>
      </c>
      <c r="P473" s="85">
        <v>76623</v>
      </c>
      <c r="Q473" s="85"/>
    </row>
    <row r="474" spans="1:17" hidden="1" x14ac:dyDescent="0.35">
      <c r="A474" s="72">
        <f t="shared" si="7"/>
        <v>140842</v>
      </c>
      <c r="B474" s="85" t="s">
        <v>23833</v>
      </c>
      <c r="C474" s="85">
        <v>87207</v>
      </c>
      <c r="D474" s="85" t="s">
        <v>77</v>
      </c>
      <c r="E474" s="85" t="s">
        <v>23265</v>
      </c>
      <c r="F474" s="85">
        <v>140842</v>
      </c>
      <c r="G474" s="85" t="s">
        <v>78</v>
      </c>
      <c r="H474" s="85">
        <v>12699625</v>
      </c>
      <c r="I474" s="85" t="s">
        <v>79</v>
      </c>
      <c r="J474" s="85"/>
      <c r="K474" s="85" t="s">
        <v>23834</v>
      </c>
      <c r="L474" s="85"/>
      <c r="M474" s="85" t="s">
        <v>14167</v>
      </c>
      <c r="N474" s="85" t="s">
        <v>571</v>
      </c>
      <c r="O474" s="85" t="s">
        <v>18</v>
      </c>
      <c r="P474" s="85">
        <v>76020</v>
      </c>
      <c r="Q474" s="85">
        <v>3111</v>
      </c>
    </row>
    <row r="475" spans="1:17" hidden="1" x14ac:dyDescent="0.35">
      <c r="A475" s="72">
        <f t="shared" si="7"/>
        <v>140842</v>
      </c>
      <c r="B475" s="85" t="s">
        <v>23831</v>
      </c>
      <c r="C475" s="85">
        <v>87206</v>
      </c>
      <c r="D475" s="85" t="s">
        <v>77</v>
      </c>
      <c r="E475" s="85" t="s">
        <v>23265</v>
      </c>
      <c r="F475" s="85">
        <v>140842</v>
      </c>
      <c r="G475" s="85" t="s">
        <v>78</v>
      </c>
      <c r="H475" s="85">
        <v>12699591</v>
      </c>
      <c r="I475" s="85" t="s">
        <v>79</v>
      </c>
      <c r="J475" s="85"/>
      <c r="K475" s="85" t="s">
        <v>23832</v>
      </c>
      <c r="L475" s="85"/>
      <c r="M475" s="85" t="s">
        <v>14167</v>
      </c>
      <c r="N475" s="85" t="s">
        <v>571</v>
      </c>
      <c r="O475" s="85" t="s">
        <v>18</v>
      </c>
      <c r="P475" s="85">
        <v>76020</v>
      </c>
      <c r="Q475" s="85">
        <v>2599</v>
      </c>
    </row>
    <row r="476" spans="1:17" hidden="1" x14ac:dyDescent="0.35">
      <c r="A476" s="72">
        <f t="shared" si="7"/>
        <v>140842</v>
      </c>
      <c r="B476" s="85" t="s">
        <v>23825</v>
      </c>
      <c r="C476" s="85">
        <v>16085403</v>
      </c>
      <c r="D476" s="85" t="s">
        <v>77</v>
      </c>
      <c r="E476" s="85" t="s">
        <v>23265</v>
      </c>
      <c r="F476" s="85">
        <v>140842</v>
      </c>
      <c r="G476" s="85" t="s">
        <v>78</v>
      </c>
      <c r="H476" s="85">
        <v>9726597</v>
      </c>
      <c r="I476" s="85" t="s">
        <v>79</v>
      </c>
      <c r="J476" s="85"/>
      <c r="K476" s="85" t="s">
        <v>23826</v>
      </c>
      <c r="L476" s="85"/>
      <c r="M476" s="85" t="s">
        <v>14167</v>
      </c>
      <c r="N476" s="85" t="s">
        <v>571</v>
      </c>
      <c r="O476" s="85" t="s">
        <v>18</v>
      </c>
      <c r="P476" s="85">
        <v>76020</v>
      </c>
      <c r="Q476" s="85"/>
    </row>
    <row r="477" spans="1:17" hidden="1" x14ac:dyDescent="0.35">
      <c r="A477" s="72">
        <f t="shared" si="7"/>
        <v>140842</v>
      </c>
      <c r="B477" s="85" t="s">
        <v>23265</v>
      </c>
      <c r="C477" s="85">
        <v>140842</v>
      </c>
      <c r="D477" s="85" t="s">
        <v>78</v>
      </c>
      <c r="E477" s="85" t="s">
        <v>23238</v>
      </c>
      <c r="F477" s="85">
        <v>17002993</v>
      </c>
      <c r="G477" s="85" t="s">
        <v>1750</v>
      </c>
      <c r="H477" s="85">
        <v>9726597</v>
      </c>
      <c r="I477" s="85" t="s">
        <v>79</v>
      </c>
      <c r="J477" s="85" t="s">
        <v>200</v>
      </c>
      <c r="K477" s="85" t="s">
        <v>24976</v>
      </c>
      <c r="L477" s="85"/>
      <c r="M477" s="85" t="s">
        <v>14167</v>
      </c>
      <c r="N477" s="85" t="s">
        <v>571</v>
      </c>
      <c r="O477" s="85" t="s">
        <v>18</v>
      </c>
      <c r="P477" s="85">
        <v>76020</v>
      </c>
      <c r="Q477" s="85">
        <v>3106</v>
      </c>
    </row>
    <row r="478" spans="1:17" hidden="1" x14ac:dyDescent="0.35">
      <c r="A478" s="72">
        <f t="shared" si="7"/>
        <v>140842</v>
      </c>
      <c r="B478" s="85" t="s">
        <v>23835</v>
      </c>
      <c r="C478" s="85">
        <v>16072233</v>
      </c>
      <c r="D478" s="85" t="s">
        <v>23281</v>
      </c>
      <c r="E478" s="85" t="s">
        <v>23265</v>
      </c>
      <c r="F478" s="85">
        <v>140842</v>
      </c>
      <c r="G478" s="85" t="s">
        <v>78</v>
      </c>
      <c r="H478" s="85">
        <v>9726597</v>
      </c>
      <c r="I478" s="85" t="s">
        <v>79</v>
      </c>
      <c r="J478" s="85"/>
      <c r="K478" s="85" t="s">
        <v>23836</v>
      </c>
      <c r="L478" s="85"/>
      <c r="M478" s="85" t="s">
        <v>14167</v>
      </c>
      <c r="N478" s="85" t="s">
        <v>571</v>
      </c>
      <c r="O478" s="85" t="s">
        <v>18</v>
      </c>
      <c r="P478" s="85">
        <v>76020</v>
      </c>
      <c r="Q478" s="85"/>
    </row>
    <row r="479" spans="1:17" hidden="1" x14ac:dyDescent="0.35">
      <c r="A479" s="72">
        <f t="shared" si="7"/>
        <v>140842</v>
      </c>
      <c r="B479" s="85" t="s">
        <v>23822</v>
      </c>
      <c r="C479" s="85">
        <v>87208</v>
      </c>
      <c r="D479" s="85" t="s">
        <v>77</v>
      </c>
      <c r="E479" s="85" t="s">
        <v>23265</v>
      </c>
      <c r="F479" s="85">
        <v>140842</v>
      </c>
      <c r="G479" s="85" t="s">
        <v>78</v>
      </c>
      <c r="H479" s="85">
        <v>12699609</v>
      </c>
      <c r="I479" s="85" t="s">
        <v>79</v>
      </c>
      <c r="J479" s="85"/>
      <c r="K479" s="85" t="s">
        <v>23823</v>
      </c>
      <c r="L479" s="85"/>
      <c r="M479" s="85" t="s">
        <v>14167</v>
      </c>
      <c r="N479" s="85" t="s">
        <v>571</v>
      </c>
      <c r="O479" s="85" t="s">
        <v>18</v>
      </c>
      <c r="P479" s="85">
        <v>76020</v>
      </c>
      <c r="Q479" s="85">
        <v>3373</v>
      </c>
    </row>
    <row r="480" spans="1:17" hidden="1" x14ac:dyDescent="0.35">
      <c r="A480" s="72">
        <f t="shared" si="7"/>
        <v>140469</v>
      </c>
      <c r="B480" s="85" t="s">
        <v>26920</v>
      </c>
      <c r="C480" s="85">
        <v>85610</v>
      </c>
      <c r="D480" s="85" t="s">
        <v>77</v>
      </c>
      <c r="E480" s="85" t="s">
        <v>23191</v>
      </c>
      <c r="F480" s="85">
        <v>140469</v>
      </c>
      <c r="G480" s="85" t="s">
        <v>78</v>
      </c>
      <c r="H480" s="85">
        <v>13461769</v>
      </c>
      <c r="I480" s="85" t="s">
        <v>79</v>
      </c>
      <c r="J480" s="85"/>
      <c r="K480" s="85" t="s">
        <v>26921</v>
      </c>
      <c r="L480" s="85"/>
      <c r="M480" s="85" t="s">
        <v>21595</v>
      </c>
      <c r="N480" s="85" t="s">
        <v>205</v>
      </c>
      <c r="O480" s="85" t="s">
        <v>18</v>
      </c>
      <c r="P480" s="85">
        <v>75056</v>
      </c>
      <c r="Q480" s="85">
        <v>1465</v>
      </c>
    </row>
    <row r="481" spans="1:17" hidden="1" x14ac:dyDescent="0.35">
      <c r="A481" s="72">
        <f t="shared" si="7"/>
        <v>140469</v>
      </c>
      <c r="B481" s="85" t="s">
        <v>635</v>
      </c>
      <c r="C481" s="66">
        <v>85610</v>
      </c>
      <c r="D481" s="85" t="s">
        <v>77</v>
      </c>
      <c r="E481" s="85" t="s">
        <v>212</v>
      </c>
      <c r="F481" s="66">
        <v>140469</v>
      </c>
      <c r="G481" s="85" t="s">
        <v>78</v>
      </c>
      <c r="H481" s="85" t="s">
        <v>213</v>
      </c>
      <c r="I481" s="85" t="s">
        <v>79</v>
      </c>
      <c r="J481" s="85"/>
      <c r="K481" s="85" t="s">
        <v>636</v>
      </c>
      <c r="L481" s="85"/>
      <c r="M481" s="85" t="s">
        <v>632</v>
      </c>
      <c r="N481" s="85" t="s">
        <v>215</v>
      </c>
      <c r="O481" s="85" t="s">
        <v>18</v>
      </c>
      <c r="P481" s="85" t="s">
        <v>633</v>
      </c>
      <c r="Q481" s="85" t="s">
        <v>637</v>
      </c>
    </row>
    <row r="482" spans="1:17" hidden="1" x14ac:dyDescent="0.35">
      <c r="A482" s="72">
        <f t="shared" si="7"/>
        <v>141487</v>
      </c>
      <c r="B482" s="85" t="s">
        <v>16012</v>
      </c>
      <c r="C482" s="66">
        <v>16030869</v>
      </c>
      <c r="D482" s="85" t="s">
        <v>77</v>
      </c>
      <c r="E482" s="85" t="s">
        <v>9269</v>
      </c>
      <c r="F482" s="66">
        <v>141487</v>
      </c>
      <c r="G482" s="85" t="s">
        <v>78</v>
      </c>
      <c r="H482" s="85"/>
      <c r="I482" s="85" t="s">
        <v>79</v>
      </c>
      <c r="J482" s="85"/>
      <c r="K482" s="85" t="s">
        <v>16013</v>
      </c>
      <c r="L482" s="85"/>
      <c r="M482" s="85" t="s">
        <v>9216</v>
      </c>
      <c r="N482" s="85" t="s">
        <v>9217</v>
      </c>
      <c r="O482" s="85" t="s">
        <v>18</v>
      </c>
      <c r="P482" s="85" t="s">
        <v>9325</v>
      </c>
      <c r="Q482" s="85"/>
    </row>
    <row r="483" spans="1:17" hidden="1" x14ac:dyDescent="0.35">
      <c r="A483" s="72">
        <f t="shared" si="7"/>
        <v>140461</v>
      </c>
      <c r="B483" s="85" t="s">
        <v>25660</v>
      </c>
      <c r="C483" s="85">
        <v>85569</v>
      </c>
      <c r="D483" s="85" t="s">
        <v>77</v>
      </c>
      <c r="E483" s="85" t="s">
        <v>23227</v>
      </c>
      <c r="F483" s="85">
        <v>140461</v>
      </c>
      <c r="G483" s="85" t="s">
        <v>78</v>
      </c>
      <c r="H483" s="85">
        <v>1647890</v>
      </c>
      <c r="I483" s="85" t="s">
        <v>79</v>
      </c>
      <c r="J483" s="85"/>
      <c r="K483" s="85" t="s">
        <v>25661</v>
      </c>
      <c r="L483" s="85"/>
      <c r="M483" s="85" t="s">
        <v>20920</v>
      </c>
      <c r="N483" s="85" t="s">
        <v>232</v>
      </c>
      <c r="O483" s="85" t="s">
        <v>18</v>
      </c>
      <c r="P483" s="85">
        <v>75048</v>
      </c>
      <c r="Q483" s="85">
        <v>4631</v>
      </c>
    </row>
    <row r="484" spans="1:17" hidden="1" x14ac:dyDescent="0.35">
      <c r="A484" s="72">
        <f t="shared" si="7"/>
        <v>140461</v>
      </c>
      <c r="B484" s="85" t="s">
        <v>537</v>
      </c>
      <c r="C484" s="66">
        <v>85569</v>
      </c>
      <c r="D484" s="85" t="s">
        <v>77</v>
      </c>
      <c r="E484" s="85" t="s">
        <v>371</v>
      </c>
      <c r="F484" s="66">
        <v>140461</v>
      </c>
      <c r="G484" s="85" t="s">
        <v>78</v>
      </c>
      <c r="H484" s="85" t="s">
        <v>372</v>
      </c>
      <c r="I484" s="85" t="s">
        <v>79</v>
      </c>
      <c r="J484" s="85"/>
      <c r="K484" s="85" t="s">
        <v>538</v>
      </c>
      <c r="L484" s="85"/>
      <c r="M484" s="85" t="s">
        <v>534</v>
      </c>
      <c r="N484" s="85" t="s">
        <v>189</v>
      </c>
      <c r="O484" s="85" t="s">
        <v>18</v>
      </c>
      <c r="P484" s="85" t="s">
        <v>535</v>
      </c>
      <c r="Q484" s="85" t="s">
        <v>539</v>
      </c>
    </row>
    <row r="485" spans="1:17" hidden="1" x14ac:dyDescent="0.35">
      <c r="A485" s="72">
        <f t="shared" si="7"/>
        <v>140521</v>
      </c>
      <c r="B485" s="85" t="s">
        <v>13901</v>
      </c>
      <c r="C485" s="66">
        <v>152059</v>
      </c>
      <c r="D485" s="85" t="s">
        <v>77</v>
      </c>
      <c r="E485" s="85" t="s">
        <v>511</v>
      </c>
      <c r="F485" s="66">
        <v>140521</v>
      </c>
      <c r="G485" s="85" t="s">
        <v>78</v>
      </c>
      <c r="H485" s="85"/>
      <c r="I485" s="85" t="s">
        <v>79</v>
      </c>
      <c r="J485" s="85"/>
      <c r="K485" s="85" t="s">
        <v>13902</v>
      </c>
      <c r="L485" s="85"/>
      <c r="M485" s="85" t="s">
        <v>13903</v>
      </c>
      <c r="N485" s="85" t="s">
        <v>232</v>
      </c>
      <c r="O485" s="85" t="s">
        <v>18</v>
      </c>
      <c r="P485" s="85" t="s">
        <v>1376</v>
      </c>
      <c r="Q485" s="85"/>
    </row>
    <row r="486" spans="1:17" hidden="1" x14ac:dyDescent="0.35">
      <c r="A486" s="72">
        <f t="shared" si="7"/>
        <v>141665</v>
      </c>
      <c r="B486" s="85" t="s">
        <v>16581</v>
      </c>
      <c r="C486" s="66">
        <v>16043137</v>
      </c>
      <c r="D486" s="85" t="s">
        <v>77</v>
      </c>
      <c r="E486" s="85" t="s">
        <v>11132</v>
      </c>
      <c r="F486" s="66">
        <v>141665</v>
      </c>
      <c r="G486" s="85" t="s">
        <v>78</v>
      </c>
      <c r="H486" s="85"/>
      <c r="I486" s="85" t="s">
        <v>79</v>
      </c>
      <c r="J486" s="85"/>
      <c r="K486" s="85" t="s">
        <v>16582</v>
      </c>
      <c r="L486" s="85"/>
      <c r="M486" s="85" t="s">
        <v>10987</v>
      </c>
      <c r="N486" s="85" t="s">
        <v>7398</v>
      </c>
      <c r="O486" s="85" t="s">
        <v>18</v>
      </c>
      <c r="P486" s="85" t="s">
        <v>10978</v>
      </c>
      <c r="Q486" s="85"/>
    </row>
    <row r="487" spans="1:17" hidden="1" x14ac:dyDescent="0.35">
      <c r="A487" s="72">
        <f t="shared" si="7"/>
        <v>141483</v>
      </c>
      <c r="B487" s="85" t="s">
        <v>9207</v>
      </c>
      <c r="C487" s="66">
        <v>90335</v>
      </c>
      <c r="D487" s="85" t="s">
        <v>77</v>
      </c>
      <c r="E487" s="85" t="s">
        <v>9195</v>
      </c>
      <c r="F487" s="66">
        <v>141483</v>
      </c>
      <c r="G487" s="85" t="s">
        <v>78</v>
      </c>
      <c r="H487" s="85"/>
      <c r="I487" s="85" t="s">
        <v>79</v>
      </c>
      <c r="J487" s="85"/>
      <c r="K487" s="85" t="s">
        <v>9208</v>
      </c>
      <c r="L487" s="85"/>
      <c r="M487" s="85" t="s">
        <v>9197</v>
      </c>
      <c r="N487" s="85" t="s">
        <v>9192</v>
      </c>
      <c r="O487" s="85" t="s">
        <v>18</v>
      </c>
      <c r="P487" s="85" t="s">
        <v>9198</v>
      </c>
      <c r="Q487" s="85" t="s">
        <v>7657</v>
      </c>
    </row>
    <row r="488" spans="1:17" hidden="1" x14ac:dyDescent="0.35">
      <c r="A488" s="72">
        <f t="shared" si="7"/>
        <v>140461</v>
      </c>
      <c r="B488" s="85" t="s">
        <v>25744</v>
      </c>
      <c r="C488" s="85">
        <v>85794</v>
      </c>
      <c r="D488" s="85" t="s">
        <v>77</v>
      </c>
      <c r="E488" s="85" t="s">
        <v>23227</v>
      </c>
      <c r="F488" s="85">
        <v>140461</v>
      </c>
      <c r="G488" s="85" t="s">
        <v>78</v>
      </c>
      <c r="H488" s="85">
        <v>1647890</v>
      </c>
      <c r="I488" s="85" t="s">
        <v>79</v>
      </c>
      <c r="J488" s="85"/>
      <c r="K488" s="85" t="s">
        <v>25745</v>
      </c>
      <c r="L488" s="85"/>
      <c r="M488" s="85" t="s">
        <v>25668</v>
      </c>
      <c r="N488" s="85" t="s">
        <v>232</v>
      </c>
      <c r="O488" s="85" t="s">
        <v>18</v>
      </c>
      <c r="P488" s="85">
        <v>75089</v>
      </c>
      <c r="Q488" s="85">
        <v>6700</v>
      </c>
    </row>
    <row r="489" spans="1:17" hidden="1" x14ac:dyDescent="0.35">
      <c r="A489" s="72">
        <f t="shared" si="7"/>
        <v>140461</v>
      </c>
      <c r="B489" s="85" t="s">
        <v>1096</v>
      </c>
      <c r="C489" s="66">
        <v>85794</v>
      </c>
      <c r="D489" s="85" t="s">
        <v>77</v>
      </c>
      <c r="E489" s="85" t="s">
        <v>371</v>
      </c>
      <c r="F489" s="66">
        <v>140461</v>
      </c>
      <c r="G489" s="85" t="s">
        <v>78</v>
      </c>
      <c r="H489" s="85" t="s">
        <v>372</v>
      </c>
      <c r="I489" s="85" t="s">
        <v>79</v>
      </c>
      <c r="J489" s="85"/>
      <c r="K489" s="85" t="s">
        <v>1097</v>
      </c>
      <c r="L489" s="85"/>
      <c r="M489" s="85" t="s">
        <v>1071</v>
      </c>
      <c r="N489" s="85" t="s">
        <v>189</v>
      </c>
      <c r="O489" s="85" t="s">
        <v>18</v>
      </c>
      <c r="P489" s="85" t="s">
        <v>1072</v>
      </c>
      <c r="Q489" s="85" t="s">
        <v>1098</v>
      </c>
    </row>
    <row r="490" spans="1:17" hidden="1" x14ac:dyDescent="0.35">
      <c r="A490" s="72">
        <f t="shared" si="7"/>
        <v>141722</v>
      </c>
      <c r="B490" s="85" t="s">
        <v>26819</v>
      </c>
      <c r="C490" s="85">
        <v>212272</v>
      </c>
      <c r="D490" s="85" t="s">
        <v>77</v>
      </c>
      <c r="E490" s="85" t="s">
        <v>23194</v>
      </c>
      <c r="F490" s="85">
        <v>141722</v>
      </c>
      <c r="G490" s="85" t="s">
        <v>78</v>
      </c>
      <c r="H490" s="85">
        <v>1664895</v>
      </c>
      <c r="I490" s="85" t="s">
        <v>79</v>
      </c>
      <c r="J490" s="85"/>
      <c r="K490" s="85" t="s">
        <v>26820</v>
      </c>
      <c r="L490" s="85"/>
      <c r="M490" s="85" t="s">
        <v>19807</v>
      </c>
      <c r="N490" s="85" t="s">
        <v>14397</v>
      </c>
      <c r="O490" s="85" t="s">
        <v>18</v>
      </c>
      <c r="P490" s="85">
        <v>78641</v>
      </c>
      <c r="Q490" s="85"/>
    </row>
    <row r="491" spans="1:17" hidden="1" x14ac:dyDescent="0.35">
      <c r="A491" s="72">
        <f t="shared" si="7"/>
        <v>141722</v>
      </c>
      <c r="B491" s="85" t="s">
        <v>14546</v>
      </c>
      <c r="C491" s="66">
        <v>212272</v>
      </c>
      <c r="D491" s="85" t="s">
        <v>77</v>
      </c>
      <c r="E491" s="85" t="s">
        <v>11379</v>
      </c>
      <c r="F491" s="66">
        <v>141722</v>
      </c>
      <c r="G491" s="85" t="s">
        <v>78</v>
      </c>
      <c r="H491" s="85" t="s">
        <v>11380</v>
      </c>
      <c r="I491" s="85" t="s">
        <v>79</v>
      </c>
      <c r="J491" s="85"/>
      <c r="K491" s="85" t="s">
        <v>14547</v>
      </c>
      <c r="L491" s="85"/>
      <c r="M491" s="85" t="s">
        <v>11485</v>
      </c>
      <c r="N491" s="85" t="s">
        <v>14397</v>
      </c>
      <c r="O491" s="85" t="s">
        <v>18</v>
      </c>
      <c r="P491" s="85" t="s">
        <v>11486</v>
      </c>
      <c r="Q491" s="85"/>
    </row>
    <row r="492" spans="1:17" hidden="1" x14ac:dyDescent="0.35">
      <c r="A492" s="72">
        <f t="shared" si="7"/>
        <v>141312</v>
      </c>
      <c r="B492" s="85" t="s">
        <v>8215</v>
      </c>
      <c r="C492" s="66">
        <v>89622</v>
      </c>
      <c r="D492" s="85" t="s">
        <v>77</v>
      </c>
      <c r="E492" s="85" t="s">
        <v>6602</v>
      </c>
      <c r="F492" s="66">
        <v>141312</v>
      </c>
      <c r="G492" s="85" t="s">
        <v>78</v>
      </c>
      <c r="H492" s="85" t="s">
        <v>8216</v>
      </c>
      <c r="I492" s="85" t="s">
        <v>79</v>
      </c>
      <c r="J492" s="85"/>
      <c r="K492" s="85" t="s">
        <v>8217</v>
      </c>
      <c r="L492" s="85"/>
      <c r="M492" s="85" t="s">
        <v>8194</v>
      </c>
      <c r="N492" s="85" t="s">
        <v>6071</v>
      </c>
      <c r="O492" s="85" t="s">
        <v>18</v>
      </c>
      <c r="P492" s="85" t="s">
        <v>8195</v>
      </c>
      <c r="Q492" s="85" t="s">
        <v>7036</v>
      </c>
    </row>
    <row r="493" spans="1:17" hidden="1" x14ac:dyDescent="0.35">
      <c r="A493" s="72">
        <f t="shared" si="7"/>
        <v>140841</v>
      </c>
      <c r="B493" s="85" t="s">
        <v>23436</v>
      </c>
      <c r="C493" s="85">
        <v>87161</v>
      </c>
      <c r="D493" s="85" t="s">
        <v>77</v>
      </c>
      <c r="E493" s="85" t="s">
        <v>23268</v>
      </c>
      <c r="F493" s="85">
        <v>140841</v>
      </c>
      <c r="G493" s="85" t="s">
        <v>78</v>
      </c>
      <c r="H493" s="85">
        <v>12691135</v>
      </c>
      <c r="I493" s="85" t="s">
        <v>79</v>
      </c>
      <c r="J493" s="85"/>
      <c r="K493" s="85" t="s">
        <v>23437</v>
      </c>
      <c r="L493" s="85"/>
      <c r="M493" s="85" t="s">
        <v>19690</v>
      </c>
      <c r="N493" s="85" t="s">
        <v>571</v>
      </c>
      <c r="O493" s="85" t="s">
        <v>18</v>
      </c>
      <c r="P493" s="85">
        <v>76013</v>
      </c>
      <c r="Q493" s="85">
        <v>3333</v>
      </c>
    </row>
    <row r="494" spans="1:17" hidden="1" x14ac:dyDescent="0.35">
      <c r="A494" s="72">
        <f t="shared" si="7"/>
        <v>141739</v>
      </c>
      <c r="B494" s="85" t="s">
        <v>23656</v>
      </c>
      <c r="C494" s="85">
        <v>91886</v>
      </c>
      <c r="D494" s="85" t="s">
        <v>77</v>
      </c>
      <c r="E494" s="85" t="s">
        <v>23266</v>
      </c>
      <c r="F494" s="85">
        <v>141739</v>
      </c>
      <c r="G494" s="85" t="s">
        <v>78</v>
      </c>
      <c r="H494" s="85">
        <v>12688099</v>
      </c>
      <c r="I494" s="85" t="s">
        <v>79</v>
      </c>
      <c r="J494" s="85"/>
      <c r="K494" s="85" t="s">
        <v>23657</v>
      </c>
      <c r="L494" s="85"/>
      <c r="M494" s="85" t="s">
        <v>125</v>
      </c>
      <c r="N494" s="85" t="s">
        <v>137</v>
      </c>
      <c r="O494" s="85" t="s">
        <v>18</v>
      </c>
      <c r="P494" s="85">
        <v>78739</v>
      </c>
      <c r="Q494" s="85">
        <v>9999</v>
      </c>
    </row>
    <row r="495" spans="1:17" hidden="1" x14ac:dyDescent="0.35">
      <c r="A495" s="72">
        <f t="shared" si="7"/>
        <v>141307</v>
      </c>
      <c r="B495" s="85" t="s">
        <v>16523</v>
      </c>
      <c r="C495" s="66">
        <v>16041986</v>
      </c>
      <c r="D495" s="85" t="s">
        <v>77</v>
      </c>
      <c r="E495" s="85" t="s">
        <v>6769</v>
      </c>
      <c r="F495" s="66">
        <v>141307</v>
      </c>
      <c r="G495" s="85" t="s">
        <v>78</v>
      </c>
      <c r="H495" s="85"/>
      <c r="I495" s="85" t="s">
        <v>79</v>
      </c>
      <c r="J495" s="85"/>
      <c r="K495" s="85" t="s">
        <v>16524</v>
      </c>
      <c r="L495" s="85"/>
      <c r="M495" s="85" t="s">
        <v>7912</v>
      </c>
      <c r="N495" s="85" t="s">
        <v>6771</v>
      </c>
      <c r="O495" s="85" t="s">
        <v>18</v>
      </c>
      <c r="P495" s="85" t="s">
        <v>7913</v>
      </c>
      <c r="Q495" s="85"/>
    </row>
    <row r="496" spans="1:17" hidden="1" x14ac:dyDescent="0.35">
      <c r="A496" s="72">
        <f t="shared" si="7"/>
        <v>141346</v>
      </c>
      <c r="B496" s="85" t="s">
        <v>8491</v>
      </c>
      <c r="C496" s="66">
        <v>89842</v>
      </c>
      <c r="D496" s="85" t="s">
        <v>77</v>
      </c>
      <c r="E496" s="85" t="s">
        <v>8492</v>
      </c>
      <c r="F496" s="66">
        <v>141346</v>
      </c>
      <c r="G496" s="85" t="s">
        <v>78</v>
      </c>
      <c r="H496" s="85"/>
      <c r="I496" s="85" t="s">
        <v>79</v>
      </c>
      <c r="J496" s="85"/>
      <c r="K496" s="85" t="s">
        <v>8493</v>
      </c>
      <c r="L496" s="85"/>
      <c r="M496" s="85" t="s">
        <v>8489</v>
      </c>
      <c r="N496" s="85" t="s">
        <v>6073</v>
      </c>
      <c r="O496" s="85" t="s">
        <v>18</v>
      </c>
      <c r="P496" s="85" t="s">
        <v>8490</v>
      </c>
      <c r="Q496" s="85" t="s">
        <v>8494</v>
      </c>
    </row>
    <row r="497" spans="1:17" hidden="1" x14ac:dyDescent="0.35">
      <c r="A497" s="72">
        <f t="shared" si="7"/>
        <v>17000724</v>
      </c>
      <c r="B497" s="85" t="s">
        <v>20620</v>
      </c>
      <c r="C497" s="66">
        <v>17006470</v>
      </c>
      <c r="D497" s="85" t="s">
        <v>77</v>
      </c>
      <c r="E497" s="85" t="s">
        <v>20044</v>
      </c>
      <c r="F497" s="66">
        <v>17000724</v>
      </c>
      <c r="G497" s="85" t="s">
        <v>78</v>
      </c>
      <c r="H497" s="85"/>
      <c r="I497" s="85" t="s">
        <v>79</v>
      </c>
      <c r="J497" s="85"/>
      <c r="K497" s="85" t="s">
        <v>20621</v>
      </c>
      <c r="L497" s="85"/>
      <c r="M497" s="85" t="s">
        <v>3090</v>
      </c>
      <c r="N497" s="85" t="s">
        <v>6071</v>
      </c>
      <c r="O497" s="85" t="s">
        <v>18</v>
      </c>
      <c r="P497" s="85" t="s">
        <v>6897</v>
      </c>
      <c r="Q497" s="85" t="s">
        <v>5567</v>
      </c>
    </row>
    <row r="498" spans="1:17" hidden="1" x14ac:dyDescent="0.35">
      <c r="A498" s="72">
        <f t="shared" si="7"/>
        <v>17000724</v>
      </c>
      <c r="B498" s="85" t="s">
        <v>21781</v>
      </c>
      <c r="C498" s="66">
        <v>17018044</v>
      </c>
      <c r="D498" s="85" t="s">
        <v>83</v>
      </c>
      <c r="E498" s="85" t="s">
        <v>20044</v>
      </c>
      <c r="F498" s="66">
        <v>17000724</v>
      </c>
      <c r="G498" s="85" t="s">
        <v>78</v>
      </c>
      <c r="H498" s="85"/>
      <c r="I498" s="85" t="s">
        <v>79</v>
      </c>
      <c r="J498" s="85"/>
      <c r="K498" s="85" t="s">
        <v>21782</v>
      </c>
      <c r="L498" s="85"/>
      <c r="M498" s="85" t="s">
        <v>6795</v>
      </c>
      <c r="N498" s="85" t="s">
        <v>6071</v>
      </c>
      <c r="O498" s="85" t="s">
        <v>18</v>
      </c>
      <c r="P498" s="85" t="s">
        <v>6181</v>
      </c>
      <c r="Q498" s="85"/>
    </row>
    <row r="499" spans="1:17" hidden="1" x14ac:dyDescent="0.35">
      <c r="A499" s="72">
        <f t="shared" si="7"/>
        <v>141739</v>
      </c>
      <c r="B499" s="85" t="s">
        <v>23759</v>
      </c>
      <c r="C499" s="85">
        <v>16065702</v>
      </c>
      <c r="D499" s="85" t="s">
        <v>77</v>
      </c>
      <c r="E499" s="85" t="s">
        <v>23266</v>
      </c>
      <c r="F499" s="85">
        <v>141739</v>
      </c>
      <c r="G499" s="85" t="s">
        <v>78</v>
      </c>
      <c r="H499" s="85"/>
      <c r="I499" s="85" t="s">
        <v>79</v>
      </c>
      <c r="J499" s="85"/>
      <c r="K499" s="85" t="s">
        <v>23760</v>
      </c>
      <c r="L499" s="85"/>
      <c r="M499" s="85" t="s">
        <v>125</v>
      </c>
      <c r="N499" s="85" t="s">
        <v>137</v>
      </c>
      <c r="O499" s="85" t="s">
        <v>18</v>
      </c>
      <c r="P499" s="85">
        <v>78739</v>
      </c>
      <c r="Q499" s="85"/>
    </row>
    <row r="500" spans="1:17" hidden="1" x14ac:dyDescent="0.35">
      <c r="A500" s="72">
        <f t="shared" si="7"/>
        <v>141544</v>
      </c>
      <c r="B500" s="85" t="s">
        <v>10087</v>
      </c>
      <c r="C500" s="66">
        <v>17011790</v>
      </c>
      <c r="D500" s="85" t="s">
        <v>77</v>
      </c>
      <c r="E500" s="85" t="s">
        <v>9751</v>
      </c>
      <c r="F500" s="66">
        <v>141544</v>
      </c>
      <c r="G500" s="85" t="s">
        <v>78</v>
      </c>
      <c r="H500" s="85"/>
      <c r="I500" s="85" t="s">
        <v>79</v>
      </c>
      <c r="J500" s="85"/>
      <c r="K500" s="85" t="s">
        <v>10088</v>
      </c>
      <c r="L500" s="85"/>
      <c r="M500" s="85" t="s">
        <v>7383</v>
      </c>
      <c r="N500" s="85" t="s">
        <v>18086</v>
      </c>
      <c r="O500" s="85" t="s">
        <v>18</v>
      </c>
      <c r="P500" s="85" t="s">
        <v>10079</v>
      </c>
      <c r="Q500" s="85" t="s">
        <v>7221</v>
      </c>
    </row>
    <row r="501" spans="1:17" hidden="1" x14ac:dyDescent="0.35">
      <c r="A501" s="72">
        <f t="shared" si="7"/>
        <v>141534</v>
      </c>
      <c r="B501" s="85" t="s">
        <v>28295</v>
      </c>
      <c r="C501" s="85">
        <v>90549</v>
      </c>
      <c r="D501" s="85" t="s">
        <v>77</v>
      </c>
      <c r="E501" s="85" t="s">
        <v>23151</v>
      </c>
      <c r="F501" s="85">
        <v>141534</v>
      </c>
      <c r="G501" s="85" t="s">
        <v>78</v>
      </c>
      <c r="H501" s="85"/>
      <c r="I501" s="85" t="s">
        <v>79</v>
      </c>
      <c r="J501" s="85"/>
      <c r="K501" s="85" t="s">
        <v>28296</v>
      </c>
      <c r="L501" s="85"/>
      <c r="M501" s="85" t="s">
        <v>25072</v>
      </c>
      <c r="N501" s="85" t="s">
        <v>9697</v>
      </c>
      <c r="O501" s="85" t="s">
        <v>18</v>
      </c>
      <c r="P501" s="85">
        <v>78155</v>
      </c>
      <c r="Q501" s="85"/>
    </row>
    <row r="502" spans="1:17" hidden="1" x14ac:dyDescent="0.35">
      <c r="A502" s="72">
        <f t="shared" si="7"/>
        <v>141534</v>
      </c>
      <c r="B502" s="85" t="s">
        <v>9731</v>
      </c>
      <c r="C502" s="66">
        <v>90549</v>
      </c>
      <c r="D502" s="85" t="s">
        <v>77</v>
      </c>
      <c r="E502" s="85" t="s">
        <v>9584</v>
      </c>
      <c r="F502" s="66">
        <v>141534</v>
      </c>
      <c r="G502" s="85" t="s">
        <v>78</v>
      </c>
      <c r="H502" s="85"/>
      <c r="I502" s="85" t="s">
        <v>79</v>
      </c>
      <c r="J502" s="85"/>
      <c r="K502" s="85" t="s">
        <v>9732</v>
      </c>
      <c r="L502" s="85"/>
      <c r="M502" s="85" t="s">
        <v>9545</v>
      </c>
      <c r="N502" s="85" t="s">
        <v>9511</v>
      </c>
      <c r="O502" s="85" t="s">
        <v>18</v>
      </c>
      <c r="P502" s="85" t="s">
        <v>9546</v>
      </c>
      <c r="Q502" s="85"/>
    </row>
    <row r="503" spans="1:17" hidden="1" x14ac:dyDescent="0.35">
      <c r="A503" s="72">
        <f t="shared" si="7"/>
        <v>141339</v>
      </c>
      <c r="B503" s="85" t="s">
        <v>8432</v>
      </c>
      <c r="C503" s="66">
        <v>89806</v>
      </c>
      <c r="D503" s="85" t="s">
        <v>77</v>
      </c>
      <c r="E503" s="85" t="s">
        <v>8417</v>
      </c>
      <c r="F503" s="66">
        <v>141339</v>
      </c>
      <c r="G503" s="85" t="s">
        <v>78</v>
      </c>
      <c r="H503" s="85"/>
      <c r="I503" s="85" t="s">
        <v>79</v>
      </c>
      <c r="J503" s="85"/>
      <c r="K503" s="85" t="s">
        <v>8433</v>
      </c>
      <c r="L503" s="85"/>
      <c r="M503" s="85" t="s">
        <v>6827</v>
      </c>
      <c r="N503" s="85" t="s">
        <v>8314</v>
      </c>
      <c r="O503" s="85" t="s">
        <v>18</v>
      </c>
      <c r="P503" s="85" t="s">
        <v>8416</v>
      </c>
      <c r="Q503" s="85" t="s">
        <v>8434</v>
      </c>
    </row>
    <row r="504" spans="1:17" hidden="1" x14ac:dyDescent="0.35">
      <c r="A504" s="72">
        <f t="shared" si="7"/>
        <v>141151</v>
      </c>
      <c r="B504" s="85" t="s">
        <v>23841</v>
      </c>
      <c r="C504" s="85">
        <v>88266</v>
      </c>
      <c r="D504" s="85" t="s">
        <v>77</v>
      </c>
      <c r="E504" s="85" t="s">
        <v>23264</v>
      </c>
      <c r="F504" s="85">
        <v>141151</v>
      </c>
      <c r="G504" s="85" t="s">
        <v>78</v>
      </c>
      <c r="H504" s="85"/>
      <c r="I504" s="85" t="s">
        <v>79</v>
      </c>
      <c r="J504" s="85"/>
      <c r="K504" s="85" t="s">
        <v>23842</v>
      </c>
      <c r="L504" s="85"/>
      <c r="M504" s="85" t="s">
        <v>22133</v>
      </c>
      <c r="N504" s="85" t="s">
        <v>5799</v>
      </c>
      <c r="O504" s="85" t="s">
        <v>18</v>
      </c>
      <c r="P504" s="85">
        <v>76821</v>
      </c>
      <c r="Q504" s="85"/>
    </row>
    <row r="505" spans="1:17" hidden="1" x14ac:dyDescent="0.35">
      <c r="A505" s="72">
        <f t="shared" si="7"/>
        <v>141188</v>
      </c>
      <c r="B505" s="85" t="s">
        <v>5692</v>
      </c>
      <c r="C505" s="66">
        <v>88266</v>
      </c>
      <c r="D505" s="85" t="s">
        <v>77</v>
      </c>
      <c r="E505" s="85" t="s">
        <v>5662</v>
      </c>
      <c r="F505" s="66">
        <v>141188</v>
      </c>
      <c r="G505" s="85" t="s">
        <v>77</v>
      </c>
      <c r="H505" s="85"/>
      <c r="I505" s="85" t="s">
        <v>79</v>
      </c>
      <c r="J505" s="85"/>
      <c r="K505" s="85" t="s">
        <v>5693</v>
      </c>
      <c r="L505" s="85"/>
      <c r="M505" s="85" t="s">
        <v>5694</v>
      </c>
      <c r="N505" s="85" t="s">
        <v>5695</v>
      </c>
      <c r="O505" s="85" t="s">
        <v>18</v>
      </c>
      <c r="P505" s="85" t="s">
        <v>5696</v>
      </c>
      <c r="Q505" s="85"/>
    </row>
    <row r="506" spans="1:17" hidden="1" x14ac:dyDescent="0.35">
      <c r="A506" s="72">
        <f t="shared" si="7"/>
        <v>141151</v>
      </c>
      <c r="B506" s="85" t="s">
        <v>23837</v>
      </c>
      <c r="C506" s="85">
        <v>88267</v>
      </c>
      <c r="D506" s="85" t="s">
        <v>77</v>
      </c>
      <c r="E506" s="85" t="s">
        <v>23264</v>
      </c>
      <c r="F506" s="85">
        <v>141151</v>
      </c>
      <c r="G506" s="85" t="s">
        <v>78</v>
      </c>
      <c r="H506" s="85"/>
      <c r="I506" s="85" t="s">
        <v>79</v>
      </c>
      <c r="J506" s="85"/>
      <c r="K506" s="85" t="s">
        <v>23838</v>
      </c>
      <c r="L506" s="85"/>
      <c r="M506" s="85" t="s">
        <v>22133</v>
      </c>
      <c r="N506" s="85" t="s">
        <v>5799</v>
      </c>
      <c r="O506" s="85" t="s">
        <v>18</v>
      </c>
      <c r="P506" s="85">
        <v>76821</v>
      </c>
      <c r="Q506" s="85"/>
    </row>
    <row r="507" spans="1:17" hidden="1" x14ac:dyDescent="0.35">
      <c r="A507" s="72">
        <f t="shared" si="7"/>
        <v>141188</v>
      </c>
      <c r="B507" s="85" t="s">
        <v>5697</v>
      </c>
      <c r="C507" s="66">
        <v>88267</v>
      </c>
      <c r="D507" s="85" t="s">
        <v>77</v>
      </c>
      <c r="E507" s="85" t="s">
        <v>5662</v>
      </c>
      <c r="F507" s="66">
        <v>141188</v>
      </c>
      <c r="G507" s="85" t="s">
        <v>77</v>
      </c>
      <c r="H507" s="85"/>
      <c r="I507" s="85" t="s">
        <v>79</v>
      </c>
      <c r="J507" s="85"/>
      <c r="K507" s="85" t="s">
        <v>5698</v>
      </c>
      <c r="L507" s="85"/>
      <c r="M507" s="85" t="s">
        <v>5694</v>
      </c>
      <c r="N507" s="85" t="s">
        <v>5695</v>
      </c>
      <c r="O507" s="85" t="s">
        <v>18</v>
      </c>
      <c r="P507" s="85" t="s">
        <v>5696</v>
      </c>
      <c r="Q507" s="85"/>
    </row>
    <row r="508" spans="1:17" hidden="1" x14ac:dyDescent="0.35">
      <c r="A508" s="72">
        <f t="shared" si="7"/>
        <v>141151</v>
      </c>
      <c r="B508" s="85" t="s">
        <v>23839</v>
      </c>
      <c r="C508" s="85">
        <v>88268</v>
      </c>
      <c r="D508" s="85" t="s">
        <v>77</v>
      </c>
      <c r="E508" s="85" t="s">
        <v>23264</v>
      </c>
      <c r="F508" s="85">
        <v>141151</v>
      </c>
      <c r="G508" s="85" t="s">
        <v>78</v>
      </c>
      <c r="H508" s="85"/>
      <c r="I508" s="85" t="s">
        <v>79</v>
      </c>
      <c r="J508" s="85"/>
      <c r="K508" s="85" t="s">
        <v>23840</v>
      </c>
      <c r="L508" s="85"/>
      <c r="M508" s="85" t="s">
        <v>22133</v>
      </c>
      <c r="N508" s="85" t="s">
        <v>5799</v>
      </c>
      <c r="O508" s="85" t="s">
        <v>18</v>
      </c>
      <c r="P508" s="85">
        <v>76821</v>
      </c>
      <c r="Q508" s="85"/>
    </row>
    <row r="509" spans="1:17" hidden="1" x14ac:dyDescent="0.35">
      <c r="A509" s="72">
        <f t="shared" si="7"/>
        <v>141188</v>
      </c>
      <c r="B509" s="85" t="s">
        <v>5699</v>
      </c>
      <c r="C509" s="66">
        <v>88268</v>
      </c>
      <c r="D509" s="85" t="s">
        <v>77</v>
      </c>
      <c r="E509" s="85" t="s">
        <v>5662</v>
      </c>
      <c r="F509" s="66">
        <v>141188</v>
      </c>
      <c r="G509" s="85" t="s">
        <v>77</v>
      </c>
      <c r="H509" s="85"/>
      <c r="I509" s="85" t="s">
        <v>79</v>
      </c>
      <c r="J509" s="85"/>
      <c r="K509" s="85" t="s">
        <v>5700</v>
      </c>
      <c r="L509" s="85"/>
      <c r="M509" s="85" t="s">
        <v>5694</v>
      </c>
      <c r="N509" s="85" t="s">
        <v>5695</v>
      </c>
      <c r="O509" s="85" t="s">
        <v>18</v>
      </c>
      <c r="P509" s="85" t="s">
        <v>5696</v>
      </c>
      <c r="Q509" s="85"/>
    </row>
    <row r="510" spans="1:17" hidden="1" x14ac:dyDescent="0.35">
      <c r="A510" s="72">
        <f t="shared" si="7"/>
        <v>142052</v>
      </c>
      <c r="B510" s="85" t="s">
        <v>24803</v>
      </c>
      <c r="C510" s="85">
        <v>142052</v>
      </c>
      <c r="D510" s="85" t="s">
        <v>78</v>
      </c>
      <c r="E510" s="85" t="s">
        <v>13757</v>
      </c>
      <c r="F510" s="85">
        <v>17019123</v>
      </c>
      <c r="G510" s="85" t="s">
        <v>1750</v>
      </c>
      <c r="H510" s="85">
        <v>13264866</v>
      </c>
      <c r="I510" s="85" t="s">
        <v>79</v>
      </c>
      <c r="J510" s="85" t="s">
        <v>1171</v>
      </c>
      <c r="K510" s="85" t="s">
        <v>24804</v>
      </c>
      <c r="L510" s="85"/>
      <c r="M510" s="85" t="s">
        <v>24805</v>
      </c>
      <c r="N510" s="85" t="s">
        <v>13220</v>
      </c>
      <c r="O510" s="85" t="s">
        <v>18</v>
      </c>
      <c r="P510" s="85">
        <v>79718</v>
      </c>
      <c r="Q510" s="85"/>
    </row>
    <row r="511" spans="1:17" hidden="1" x14ac:dyDescent="0.35">
      <c r="A511" s="72">
        <f t="shared" si="7"/>
        <v>142052</v>
      </c>
      <c r="B511" s="85" t="s">
        <v>24803</v>
      </c>
      <c r="C511" s="85">
        <v>142052</v>
      </c>
      <c r="D511" s="85" t="s">
        <v>78</v>
      </c>
      <c r="E511" s="85" t="s">
        <v>23241</v>
      </c>
      <c r="F511" s="85">
        <v>142047</v>
      </c>
      <c r="G511" s="85" t="s">
        <v>78</v>
      </c>
      <c r="H511" s="85">
        <v>13264866</v>
      </c>
      <c r="I511" s="85" t="s">
        <v>79</v>
      </c>
      <c r="J511" s="85" t="s">
        <v>1171</v>
      </c>
      <c r="K511" s="85" t="s">
        <v>24804</v>
      </c>
      <c r="L511" s="85"/>
      <c r="M511" s="85" t="s">
        <v>24805</v>
      </c>
      <c r="N511" s="85" t="s">
        <v>13220</v>
      </c>
      <c r="O511" s="85" t="s">
        <v>18</v>
      </c>
      <c r="P511" s="85">
        <v>79718</v>
      </c>
      <c r="Q511" s="85"/>
    </row>
    <row r="512" spans="1:17" hidden="1" x14ac:dyDescent="0.35">
      <c r="A512" s="72">
        <f t="shared" si="7"/>
        <v>141231</v>
      </c>
      <c r="B512" s="85" t="s">
        <v>7146</v>
      </c>
      <c r="C512" s="66">
        <v>88994</v>
      </c>
      <c r="D512" s="85" t="s">
        <v>77</v>
      </c>
      <c r="E512" s="85" t="s">
        <v>6244</v>
      </c>
      <c r="F512" s="66">
        <v>141231</v>
      </c>
      <c r="G512" s="85" t="s">
        <v>78</v>
      </c>
      <c r="H512" s="85" t="s">
        <v>7147</v>
      </c>
      <c r="I512" s="85" t="s">
        <v>79</v>
      </c>
      <c r="J512" s="85"/>
      <c r="K512" s="85" t="s">
        <v>7148</v>
      </c>
      <c r="L512" s="85" t="s">
        <v>80</v>
      </c>
      <c r="M512" s="85" t="s">
        <v>3090</v>
      </c>
      <c r="N512" s="85" t="s">
        <v>6073</v>
      </c>
      <c r="O512" s="85" t="s">
        <v>18</v>
      </c>
      <c r="P512" s="85" t="s">
        <v>7149</v>
      </c>
      <c r="Q512" s="85" t="s">
        <v>7150</v>
      </c>
    </row>
    <row r="513" spans="1:17" hidden="1" x14ac:dyDescent="0.35">
      <c r="A513" s="72">
        <f t="shared" si="7"/>
        <v>141231</v>
      </c>
      <c r="B513" s="85" t="s">
        <v>7158</v>
      </c>
      <c r="C513" s="66">
        <v>88997</v>
      </c>
      <c r="D513" s="85" t="s">
        <v>77</v>
      </c>
      <c r="E513" s="85" t="s">
        <v>6244</v>
      </c>
      <c r="F513" s="66">
        <v>141231</v>
      </c>
      <c r="G513" s="85" t="s">
        <v>78</v>
      </c>
      <c r="H513" s="85" t="s">
        <v>7159</v>
      </c>
      <c r="I513" s="85" t="s">
        <v>79</v>
      </c>
      <c r="J513" s="85"/>
      <c r="K513" s="85" t="s">
        <v>7160</v>
      </c>
      <c r="L513" s="85" t="s">
        <v>80</v>
      </c>
      <c r="M513" s="85" t="s">
        <v>3090</v>
      </c>
      <c r="N513" s="85" t="s">
        <v>6073</v>
      </c>
      <c r="O513" s="85" t="s">
        <v>18</v>
      </c>
      <c r="P513" s="85" t="s">
        <v>7149</v>
      </c>
      <c r="Q513" s="85" t="s">
        <v>4258</v>
      </c>
    </row>
    <row r="514" spans="1:17" hidden="1" x14ac:dyDescent="0.35">
      <c r="A514" s="72">
        <f t="shared" ref="A514:A577" si="8">IF(F514="", "", IF(D514="School District", C514, F514))</f>
        <v>141544</v>
      </c>
      <c r="B514" s="85" t="s">
        <v>22555</v>
      </c>
      <c r="C514" s="66">
        <v>17023934</v>
      </c>
      <c r="D514" s="85" t="s">
        <v>83</v>
      </c>
      <c r="E514" s="85" t="s">
        <v>9751</v>
      </c>
      <c r="F514" s="66">
        <v>141544</v>
      </c>
      <c r="G514" s="85" t="s">
        <v>78</v>
      </c>
      <c r="H514" s="85"/>
      <c r="I514" s="85" t="s">
        <v>79</v>
      </c>
      <c r="J514" s="85"/>
      <c r="K514" s="85" t="s">
        <v>22556</v>
      </c>
      <c r="L514" s="85"/>
      <c r="M514" s="85" t="s">
        <v>9155</v>
      </c>
      <c r="N514" s="85" t="s">
        <v>9526</v>
      </c>
      <c r="O514" s="85" t="s">
        <v>18</v>
      </c>
      <c r="P514" s="85" t="s">
        <v>9750</v>
      </c>
      <c r="Q514" s="85"/>
    </row>
    <row r="515" spans="1:17" hidden="1" x14ac:dyDescent="0.35">
      <c r="A515" s="72">
        <f t="shared" si="8"/>
        <v>141460</v>
      </c>
      <c r="B515" s="85" t="s">
        <v>25169</v>
      </c>
      <c r="C515" s="85">
        <v>141460</v>
      </c>
      <c r="D515" s="85" t="s">
        <v>78</v>
      </c>
      <c r="E515" s="85" t="s">
        <v>23237</v>
      </c>
      <c r="F515" s="85">
        <v>17015391</v>
      </c>
      <c r="G515" s="85" t="s">
        <v>1750</v>
      </c>
      <c r="H515" s="85">
        <v>11985033</v>
      </c>
      <c r="I515" s="85" t="s">
        <v>79</v>
      </c>
      <c r="J515" s="85" t="s">
        <v>200</v>
      </c>
      <c r="K515" s="85" t="s">
        <v>23085</v>
      </c>
      <c r="L515" s="85"/>
      <c r="M515" s="85" t="s">
        <v>13808</v>
      </c>
      <c r="N515" s="85" t="s">
        <v>13808</v>
      </c>
      <c r="O515" s="85" t="s">
        <v>18</v>
      </c>
      <c r="P515" s="85">
        <v>78003</v>
      </c>
      <c r="Q515" s="85"/>
    </row>
    <row r="516" spans="1:17" hidden="1" x14ac:dyDescent="0.35">
      <c r="A516" s="72">
        <f t="shared" si="8"/>
        <v>141188</v>
      </c>
      <c r="B516" s="85" t="s">
        <v>5701</v>
      </c>
      <c r="C516" s="66">
        <v>88269</v>
      </c>
      <c r="D516" s="85" t="s">
        <v>77</v>
      </c>
      <c r="E516" s="85" t="s">
        <v>5662</v>
      </c>
      <c r="F516" s="66">
        <v>141188</v>
      </c>
      <c r="G516" s="85" t="s">
        <v>77</v>
      </c>
      <c r="H516" s="85"/>
      <c r="I516" s="85" t="s">
        <v>79</v>
      </c>
      <c r="J516" s="85"/>
      <c r="K516" s="85" t="s">
        <v>5702</v>
      </c>
      <c r="L516" s="85"/>
      <c r="M516" s="85" t="s">
        <v>5703</v>
      </c>
      <c r="N516" s="85" t="s">
        <v>5678</v>
      </c>
      <c r="O516" s="85" t="s">
        <v>18</v>
      </c>
      <c r="P516" s="85" t="s">
        <v>5704</v>
      </c>
      <c r="Q516" s="85"/>
    </row>
    <row r="517" spans="1:17" hidden="1" x14ac:dyDescent="0.35">
      <c r="A517" s="72">
        <f t="shared" si="8"/>
        <v>141188</v>
      </c>
      <c r="B517" s="85" t="s">
        <v>5705</v>
      </c>
      <c r="C517" s="66">
        <v>88270</v>
      </c>
      <c r="D517" s="85" t="s">
        <v>77</v>
      </c>
      <c r="E517" s="85" t="s">
        <v>5662</v>
      </c>
      <c r="F517" s="66">
        <v>141188</v>
      </c>
      <c r="G517" s="85" t="s">
        <v>77</v>
      </c>
      <c r="H517" s="85"/>
      <c r="I517" s="85" t="s">
        <v>79</v>
      </c>
      <c r="J517" s="85"/>
      <c r="K517" s="85" t="s">
        <v>5706</v>
      </c>
      <c r="L517" s="85"/>
      <c r="M517" s="85" t="s">
        <v>5703</v>
      </c>
      <c r="N517" s="85" t="s">
        <v>5678</v>
      </c>
      <c r="O517" s="85" t="s">
        <v>18</v>
      </c>
      <c r="P517" s="85" t="s">
        <v>5704</v>
      </c>
      <c r="Q517" s="85"/>
    </row>
    <row r="518" spans="1:17" hidden="1" x14ac:dyDescent="0.35">
      <c r="A518" s="72">
        <f t="shared" si="8"/>
        <v>141565</v>
      </c>
      <c r="B518" s="85" t="s">
        <v>27955</v>
      </c>
      <c r="C518" s="85">
        <v>141565</v>
      </c>
      <c r="D518" s="85" t="s">
        <v>78</v>
      </c>
      <c r="E518" s="85" t="s">
        <v>23161</v>
      </c>
      <c r="F518" s="85">
        <v>17019384</v>
      </c>
      <c r="G518" s="85" t="s">
        <v>1750</v>
      </c>
      <c r="H518" s="85">
        <v>13545165</v>
      </c>
      <c r="I518" s="85" t="s">
        <v>79</v>
      </c>
      <c r="J518" s="85" t="s">
        <v>200</v>
      </c>
      <c r="K518" s="85" t="s">
        <v>27956</v>
      </c>
      <c r="L518" s="85"/>
      <c r="M518" s="85" t="s">
        <v>27957</v>
      </c>
      <c r="N518" s="85" t="s">
        <v>10456</v>
      </c>
      <c r="O518" s="85" t="s">
        <v>18</v>
      </c>
      <c r="P518" s="85">
        <v>78339</v>
      </c>
      <c r="Q518" s="85"/>
    </row>
    <row r="519" spans="1:17" hidden="1" x14ac:dyDescent="0.35">
      <c r="A519" s="72">
        <f t="shared" si="8"/>
        <v>141739</v>
      </c>
      <c r="B519" s="85" t="s">
        <v>23692</v>
      </c>
      <c r="C519" s="85">
        <v>209010</v>
      </c>
      <c r="D519" s="85" t="s">
        <v>77</v>
      </c>
      <c r="E519" s="85" t="s">
        <v>23266</v>
      </c>
      <c r="F519" s="85">
        <v>141739</v>
      </c>
      <c r="G519" s="85" t="s">
        <v>78</v>
      </c>
      <c r="H519" s="85">
        <v>12688958</v>
      </c>
      <c r="I519" s="85" t="s">
        <v>79</v>
      </c>
      <c r="J519" s="85"/>
      <c r="K519" s="85" t="s">
        <v>23693</v>
      </c>
      <c r="L519" s="85"/>
      <c r="M519" s="85" t="s">
        <v>125</v>
      </c>
      <c r="N519" s="85" t="s">
        <v>137</v>
      </c>
      <c r="O519" s="85" t="s">
        <v>18</v>
      </c>
      <c r="P519" s="85">
        <v>78748</v>
      </c>
      <c r="Q519" s="85"/>
    </row>
    <row r="520" spans="1:17" hidden="1" x14ac:dyDescent="0.35">
      <c r="A520" s="72">
        <f t="shared" si="8"/>
        <v>140464</v>
      </c>
      <c r="B520" s="85" t="s">
        <v>25929</v>
      </c>
      <c r="C520" s="85">
        <v>85607</v>
      </c>
      <c r="D520" s="85" t="s">
        <v>77</v>
      </c>
      <c r="E520" s="85" t="s">
        <v>23223</v>
      </c>
      <c r="F520" s="85">
        <v>140464</v>
      </c>
      <c r="G520" s="85" t="s">
        <v>78</v>
      </c>
      <c r="H520" s="85">
        <v>14512545</v>
      </c>
      <c r="I520" s="85" t="s">
        <v>79</v>
      </c>
      <c r="J520" s="85"/>
      <c r="K520" s="85" t="s">
        <v>25930</v>
      </c>
      <c r="L520" s="85"/>
      <c r="M520" s="85" t="s">
        <v>18305</v>
      </c>
      <c r="N520" s="85" t="s">
        <v>232</v>
      </c>
      <c r="O520" s="85" t="s">
        <v>18</v>
      </c>
      <c r="P520" s="85">
        <v>75052</v>
      </c>
      <c r="Q520" s="85">
        <v>5253</v>
      </c>
    </row>
    <row r="521" spans="1:17" hidden="1" x14ac:dyDescent="0.35">
      <c r="A521" s="72">
        <f t="shared" si="8"/>
        <v>140464</v>
      </c>
      <c r="B521" s="85" t="s">
        <v>626</v>
      </c>
      <c r="C521" s="66">
        <v>85607</v>
      </c>
      <c r="D521" s="85" t="s">
        <v>77</v>
      </c>
      <c r="E521" s="85" t="s">
        <v>541</v>
      </c>
      <c r="F521" s="66">
        <v>140464</v>
      </c>
      <c r="G521" s="85" t="s">
        <v>78</v>
      </c>
      <c r="H521" s="85" t="s">
        <v>542</v>
      </c>
      <c r="I521" s="85" t="s">
        <v>79</v>
      </c>
      <c r="J521" s="85"/>
      <c r="K521" s="85" t="s">
        <v>627</v>
      </c>
      <c r="L521" s="85"/>
      <c r="M521" s="85" t="s">
        <v>544</v>
      </c>
      <c r="N521" s="85" t="s">
        <v>189</v>
      </c>
      <c r="O521" s="85" t="s">
        <v>18</v>
      </c>
      <c r="P521" s="85" t="s">
        <v>576</v>
      </c>
      <c r="Q521" s="85" t="s">
        <v>628</v>
      </c>
    </row>
    <row r="522" spans="1:17" hidden="1" x14ac:dyDescent="0.35">
      <c r="A522" s="72">
        <f t="shared" si="8"/>
        <v>140444</v>
      </c>
      <c r="B522" s="85" t="s">
        <v>24389</v>
      </c>
      <c r="C522" s="85">
        <v>184792</v>
      </c>
      <c r="D522" s="85" t="s">
        <v>77</v>
      </c>
      <c r="E522" s="85" t="s">
        <v>23254</v>
      </c>
      <c r="F522" s="85">
        <v>140444</v>
      </c>
      <c r="G522" s="85" t="s">
        <v>78</v>
      </c>
      <c r="H522" s="85">
        <v>12718854</v>
      </c>
      <c r="I522" s="85" t="s">
        <v>79</v>
      </c>
      <c r="J522" s="85"/>
      <c r="K522" s="85" t="s">
        <v>24390</v>
      </c>
      <c r="L522" s="85"/>
      <c r="M522" s="85" t="s">
        <v>13920</v>
      </c>
      <c r="N522" s="85" t="s">
        <v>232</v>
      </c>
      <c r="O522" s="85" t="s">
        <v>18</v>
      </c>
      <c r="P522" s="85">
        <v>75063</v>
      </c>
      <c r="Q522" s="85">
        <v>8728</v>
      </c>
    </row>
    <row r="523" spans="1:17" hidden="1" x14ac:dyDescent="0.35">
      <c r="A523" s="72">
        <f t="shared" si="8"/>
        <v>140619</v>
      </c>
      <c r="B523" s="85" t="s">
        <v>2167</v>
      </c>
      <c r="C523" s="66">
        <v>86550</v>
      </c>
      <c r="D523" s="85" t="s">
        <v>77</v>
      </c>
      <c r="E523" s="85" t="s">
        <v>2168</v>
      </c>
      <c r="F523" s="66">
        <v>140619</v>
      </c>
      <c r="G523" s="85" t="s">
        <v>78</v>
      </c>
      <c r="H523" s="85" t="s">
        <v>2169</v>
      </c>
      <c r="I523" s="85" t="s">
        <v>79</v>
      </c>
      <c r="J523" s="85"/>
      <c r="K523" s="85" t="s">
        <v>2170</v>
      </c>
      <c r="L523" s="85"/>
      <c r="M523" s="85" t="s">
        <v>2171</v>
      </c>
      <c r="N523" s="85" t="s">
        <v>1917</v>
      </c>
      <c r="O523" s="85" t="s">
        <v>18</v>
      </c>
      <c r="P523" s="85" t="s">
        <v>2172</v>
      </c>
      <c r="Q523" s="85"/>
    </row>
    <row r="524" spans="1:17" hidden="1" x14ac:dyDescent="0.35">
      <c r="A524" s="72">
        <f t="shared" si="8"/>
        <v>140448</v>
      </c>
      <c r="B524" s="85" t="s">
        <v>26379</v>
      </c>
      <c r="C524" s="85">
        <v>226444</v>
      </c>
      <c r="D524" s="85" t="s">
        <v>77</v>
      </c>
      <c r="E524" s="85" t="s">
        <v>23209</v>
      </c>
      <c r="F524" s="85">
        <v>140448</v>
      </c>
      <c r="G524" s="85" t="s">
        <v>78</v>
      </c>
      <c r="H524" s="85">
        <v>12698908</v>
      </c>
      <c r="I524" s="85" t="s">
        <v>79</v>
      </c>
      <c r="J524" s="85"/>
      <c r="K524" s="85" t="s">
        <v>26380</v>
      </c>
      <c r="L524" s="85"/>
      <c r="M524" s="85" t="s">
        <v>13920</v>
      </c>
      <c r="N524" s="85" t="s">
        <v>232</v>
      </c>
      <c r="O524" s="85" t="s">
        <v>18</v>
      </c>
      <c r="P524" s="85">
        <v>75061</v>
      </c>
      <c r="Q524" s="85">
        <v>7568</v>
      </c>
    </row>
    <row r="525" spans="1:17" hidden="1" x14ac:dyDescent="0.35">
      <c r="A525" s="72">
        <f t="shared" si="8"/>
        <v>140448</v>
      </c>
      <c r="B525" s="85" t="s">
        <v>15013</v>
      </c>
      <c r="C525" s="66">
        <v>226444</v>
      </c>
      <c r="D525" s="85" t="s">
        <v>77</v>
      </c>
      <c r="E525" s="85" t="s">
        <v>366</v>
      </c>
      <c r="F525" s="66">
        <v>140448</v>
      </c>
      <c r="G525" s="85" t="s">
        <v>78</v>
      </c>
      <c r="H525" s="85" t="s">
        <v>672</v>
      </c>
      <c r="I525" s="85" t="s">
        <v>79</v>
      </c>
      <c r="J525" s="85"/>
      <c r="K525" s="85" t="s">
        <v>15014</v>
      </c>
      <c r="L525" s="85"/>
      <c r="M525" s="85" t="s">
        <v>226</v>
      </c>
      <c r="N525" s="85" t="s">
        <v>232</v>
      </c>
      <c r="O525" s="85" t="s">
        <v>18</v>
      </c>
      <c r="P525" s="85" t="s">
        <v>701</v>
      </c>
      <c r="Q525" s="85" t="s">
        <v>12313</v>
      </c>
    </row>
    <row r="526" spans="1:17" hidden="1" x14ac:dyDescent="0.35">
      <c r="A526" s="72">
        <f t="shared" si="8"/>
        <v>141532</v>
      </c>
      <c r="B526" s="85" t="s">
        <v>28250</v>
      </c>
      <c r="C526" s="85">
        <v>194868</v>
      </c>
      <c r="D526" s="85" t="s">
        <v>77</v>
      </c>
      <c r="E526" s="85" t="s">
        <v>23152</v>
      </c>
      <c r="F526" s="85">
        <v>141532</v>
      </c>
      <c r="G526" s="85" t="s">
        <v>78</v>
      </c>
      <c r="H526" s="85">
        <v>9980335</v>
      </c>
      <c r="I526" s="85" t="s">
        <v>79</v>
      </c>
      <c r="J526" s="85"/>
      <c r="K526" s="85" t="s">
        <v>28251</v>
      </c>
      <c r="L526" s="85"/>
      <c r="M526" s="85" t="s">
        <v>20325</v>
      </c>
      <c r="N526" s="85" t="s">
        <v>9697</v>
      </c>
      <c r="O526" s="85" t="s">
        <v>18</v>
      </c>
      <c r="P526" s="85">
        <v>78108</v>
      </c>
      <c r="Q526" s="85"/>
    </row>
    <row r="527" spans="1:17" hidden="1" x14ac:dyDescent="0.35">
      <c r="A527" s="72">
        <f t="shared" si="8"/>
        <v>141532</v>
      </c>
      <c r="B527" s="85" t="s">
        <v>14083</v>
      </c>
      <c r="C527" s="66">
        <v>194868</v>
      </c>
      <c r="D527" s="85" t="s">
        <v>77</v>
      </c>
      <c r="E527" s="85" t="s">
        <v>9507</v>
      </c>
      <c r="F527" s="66">
        <v>141532</v>
      </c>
      <c r="G527" s="85" t="s">
        <v>78</v>
      </c>
      <c r="H527" s="85" t="s">
        <v>9508</v>
      </c>
      <c r="I527" s="85" t="s">
        <v>79</v>
      </c>
      <c r="J527" s="85"/>
      <c r="K527" s="85" t="s">
        <v>14084</v>
      </c>
      <c r="L527" s="85"/>
      <c r="M527" s="85" t="s">
        <v>9510</v>
      </c>
      <c r="N527" s="85" t="s">
        <v>9697</v>
      </c>
      <c r="O527" s="85" t="s">
        <v>18</v>
      </c>
      <c r="P527" s="85" t="s">
        <v>9512</v>
      </c>
      <c r="Q527" s="85"/>
    </row>
    <row r="528" spans="1:17" hidden="1" x14ac:dyDescent="0.35">
      <c r="A528" s="72">
        <f t="shared" si="8"/>
        <v>141354</v>
      </c>
      <c r="B528" s="85" t="s">
        <v>16567</v>
      </c>
      <c r="C528" s="66">
        <v>16043000</v>
      </c>
      <c r="D528" s="85" t="s">
        <v>77</v>
      </c>
      <c r="E528" s="85" t="s">
        <v>8566</v>
      </c>
      <c r="F528" s="66">
        <v>141354</v>
      </c>
      <c r="G528" s="85" t="s">
        <v>78</v>
      </c>
      <c r="H528" s="85"/>
      <c r="I528" s="85" t="s">
        <v>79</v>
      </c>
      <c r="J528" s="85"/>
      <c r="K528" s="85" t="s">
        <v>16568</v>
      </c>
      <c r="L528" s="85"/>
      <c r="M528" s="85" t="s">
        <v>8531</v>
      </c>
      <c r="N528" s="85" t="s">
        <v>7998</v>
      </c>
      <c r="O528" s="85" t="s">
        <v>18</v>
      </c>
      <c r="P528" s="85" t="s">
        <v>8532</v>
      </c>
      <c r="Q528" s="85"/>
    </row>
    <row r="529" spans="1:17" hidden="1" x14ac:dyDescent="0.35">
      <c r="A529" s="72">
        <f t="shared" si="8"/>
        <v>142043</v>
      </c>
      <c r="B529" s="85" t="s">
        <v>18373</v>
      </c>
      <c r="C529" s="66">
        <v>16080320</v>
      </c>
      <c r="D529" s="85" t="s">
        <v>77</v>
      </c>
      <c r="E529" s="85" t="s">
        <v>13037</v>
      </c>
      <c r="F529" s="66">
        <v>142043</v>
      </c>
      <c r="G529" s="85" t="s">
        <v>78</v>
      </c>
      <c r="H529" s="85"/>
      <c r="I529" s="85" t="s">
        <v>79</v>
      </c>
      <c r="J529" s="85"/>
      <c r="K529" s="85" t="s">
        <v>18374</v>
      </c>
      <c r="L529" s="85"/>
      <c r="M529" s="85" t="s">
        <v>13039</v>
      </c>
      <c r="N529" s="85" t="s">
        <v>13039</v>
      </c>
      <c r="O529" s="85" t="s">
        <v>18</v>
      </c>
      <c r="P529" s="85" t="s">
        <v>13100</v>
      </c>
      <c r="Q529" s="85" t="s">
        <v>781</v>
      </c>
    </row>
    <row r="530" spans="1:17" hidden="1" x14ac:dyDescent="0.35">
      <c r="A530" s="72">
        <f t="shared" si="8"/>
        <v>141307</v>
      </c>
      <c r="B530" s="85" t="s">
        <v>15605</v>
      </c>
      <c r="C530" s="66">
        <v>235097</v>
      </c>
      <c r="D530" s="85" t="s">
        <v>77</v>
      </c>
      <c r="E530" s="85" t="s">
        <v>6769</v>
      </c>
      <c r="F530" s="66">
        <v>141307</v>
      </c>
      <c r="G530" s="85" t="s">
        <v>78</v>
      </c>
      <c r="H530" s="85"/>
      <c r="I530" s="85" t="s">
        <v>79</v>
      </c>
      <c r="J530" s="85"/>
      <c r="K530" s="85" t="s">
        <v>15606</v>
      </c>
      <c r="L530" s="85"/>
      <c r="M530" s="85" t="s">
        <v>7391</v>
      </c>
      <c r="N530" s="85" t="s">
        <v>6771</v>
      </c>
      <c r="O530" s="85" t="s">
        <v>18</v>
      </c>
      <c r="P530" s="85" t="s">
        <v>15607</v>
      </c>
      <c r="Q530" s="85"/>
    </row>
    <row r="531" spans="1:17" hidden="1" x14ac:dyDescent="0.35">
      <c r="A531" s="72">
        <f t="shared" si="8"/>
        <v>141223</v>
      </c>
      <c r="B531" s="85" t="s">
        <v>6516</v>
      </c>
      <c r="C531" s="66">
        <v>88616</v>
      </c>
      <c r="D531" s="85" t="s">
        <v>77</v>
      </c>
      <c r="E531" s="85" t="s">
        <v>6077</v>
      </c>
      <c r="F531" s="66">
        <v>141223</v>
      </c>
      <c r="G531" s="85" t="s">
        <v>78</v>
      </c>
      <c r="H531" s="85" t="s">
        <v>6517</v>
      </c>
      <c r="I531" s="85" t="s">
        <v>79</v>
      </c>
      <c r="J531" s="85"/>
      <c r="K531" s="85" t="s">
        <v>6518</v>
      </c>
      <c r="L531" s="85"/>
      <c r="M531" s="85" t="s">
        <v>3090</v>
      </c>
      <c r="N531" s="85" t="s">
        <v>6073</v>
      </c>
      <c r="O531" s="85" t="s">
        <v>18</v>
      </c>
      <c r="P531" s="85" t="s">
        <v>6514</v>
      </c>
      <c r="Q531" s="85" t="s">
        <v>6519</v>
      </c>
    </row>
    <row r="532" spans="1:17" hidden="1" x14ac:dyDescent="0.35">
      <c r="A532" s="72">
        <f t="shared" si="8"/>
        <v>142043</v>
      </c>
      <c r="B532" s="85" t="s">
        <v>18375</v>
      </c>
      <c r="C532" s="66">
        <v>16080321</v>
      </c>
      <c r="D532" s="85" t="s">
        <v>77</v>
      </c>
      <c r="E532" s="85" t="s">
        <v>13037</v>
      </c>
      <c r="F532" s="66">
        <v>142043</v>
      </c>
      <c r="G532" s="85" t="s">
        <v>78</v>
      </c>
      <c r="H532" s="85"/>
      <c r="I532" s="85" t="s">
        <v>79</v>
      </c>
      <c r="J532" s="85"/>
      <c r="K532" s="85" t="s">
        <v>18376</v>
      </c>
      <c r="L532" s="85"/>
      <c r="M532" s="85" t="s">
        <v>13039</v>
      </c>
      <c r="N532" s="85" t="s">
        <v>13039</v>
      </c>
      <c r="O532" s="85" t="s">
        <v>18</v>
      </c>
      <c r="P532" s="85" t="s">
        <v>13095</v>
      </c>
      <c r="Q532" s="85"/>
    </row>
    <row r="533" spans="1:17" hidden="1" x14ac:dyDescent="0.35">
      <c r="A533" s="72">
        <f t="shared" si="8"/>
        <v>140473</v>
      </c>
      <c r="B533" s="85" t="s">
        <v>27808</v>
      </c>
      <c r="C533" s="85">
        <v>85811</v>
      </c>
      <c r="D533" s="85" t="s">
        <v>77</v>
      </c>
      <c r="E533" s="85" t="s">
        <v>23171</v>
      </c>
      <c r="F533" s="85">
        <v>140473</v>
      </c>
      <c r="G533" s="85" t="s">
        <v>78</v>
      </c>
      <c r="H533" s="85"/>
      <c r="I533" s="85" t="s">
        <v>79</v>
      </c>
      <c r="J533" s="85"/>
      <c r="K533" s="85" t="s">
        <v>27809</v>
      </c>
      <c r="L533" s="85"/>
      <c r="M533" s="85" t="s">
        <v>20750</v>
      </c>
      <c r="N533" s="85" t="s">
        <v>176</v>
      </c>
      <c r="O533" s="85" t="s">
        <v>18</v>
      </c>
      <c r="P533" s="85">
        <v>75093</v>
      </c>
      <c r="Q533" s="85">
        <v>6126</v>
      </c>
    </row>
    <row r="534" spans="1:17" hidden="1" x14ac:dyDescent="0.35">
      <c r="A534" s="72">
        <f t="shared" si="8"/>
        <v>140473</v>
      </c>
      <c r="B534" s="85" t="s">
        <v>1146</v>
      </c>
      <c r="C534" s="66">
        <v>85811</v>
      </c>
      <c r="D534" s="85" t="s">
        <v>77</v>
      </c>
      <c r="E534" s="85" t="s">
        <v>252</v>
      </c>
      <c r="F534" s="66">
        <v>140473</v>
      </c>
      <c r="G534" s="85" t="s">
        <v>78</v>
      </c>
      <c r="H534" s="85"/>
      <c r="I534" s="85" t="s">
        <v>79</v>
      </c>
      <c r="J534" s="85"/>
      <c r="K534" s="85" t="s">
        <v>1147</v>
      </c>
      <c r="L534" s="85"/>
      <c r="M534" s="85" t="s">
        <v>254</v>
      </c>
      <c r="N534" s="85" t="s">
        <v>185</v>
      </c>
      <c r="O534" s="85" t="s">
        <v>18</v>
      </c>
      <c r="P534" s="85" t="s">
        <v>1139</v>
      </c>
      <c r="Q534" s="85" t="s">
        <v>1148</v>
      </c>
    </row>
    <row r="535" spans="1:17" hidden="1" x14ac:dyDescent="0.35">
      <c r="A535" s="72">
        <f t="shared" si="8"/>
        <v>140841</v>
      </c>
      <c r="B535" s="85" t="s">
        <v>23462</v>
      </c>
      <c r="C535" s="85">
        <v>87203</v>
      </c>
      <c r="D535" s="85" t="s">
        <v>77</v>
      </c>
      <c r="E535" s="85" t="s">
        <v>23268</v>
      </c>
      <c r="F535" s="85">
        <v>140841</v>
      </c>
      <c r="G535" s="85" t="s">
        <v>78</v>
      </c>
      <c r="H535" s="85">
        <v>12691143</v>
      </c>
      <c r="I535" s="85" t="s">
        <v>79</v>
      </c>
      <c r="J535" s="85"/>
      <c r="K535" s="85" t="s">
        <v>23463</v>
      </c>
      <c r="L535" s="85"/>
      <c r="M535" s="85" t="s">
        <v>19690</v>
      </c>
      <c r="N535" s="85" t="s">
        <v>571</v>
      </c>
      <c r="O535" s="85" t="s">
        <v>18</v>
      </c>
      <c r="P535" s="85">
        <v>76018</v>
      </c>
      <c r="Q535" s="85">
        <v>3101</v>
      </c>
    </row>
    <row r="536" spans="1:17" hidden="1" x14ac:dyDescent="0.35">
      <c r="A536" s="72">
        <f t="shared" si="8"/>
        <v>141223</v>
      </c>
      <c r="B536" s="85" t="s">
        <v>19570</v>
      </c>
      <c r="C536" s="66">
        <v>16052834</v>
      </c>
      <c r="D536" s="85" t="s">
        <v>83</v>
      </c>
      <c r="E536" s="85" t="s">
        <v>6077</v>
      </c>
      <c r="F536" s="66">
        <v>141223</v>
      </c>
      <c r="G536" s="85" t="s">
        <v>78</v>
      </c>
      <c r="H536" s="85"/>
      <c r="I536" s="85" t="s">
        <v>79</v>
      </c>
      <c r="J536" s="85"/>
      <c r="K536" s="85" t="s">
        <v>19571</v>
      </c>
      <c r="L536" s="85"/>
      <c r="M536" s="85" t="s">
        <v>3090</v>
      </c>
      <c r="N536" s="85" t="s">
        <v>6073</v>
      </c>
      <c r="O536" s="85" t="s">
        <v>18</v>
      </c>
      <c r="P536" s="85" t="s">
        <v>6813</v>
      </c>
      <c r="Q536" s="85"/>
    </row>
    <row r="537" spans="1:17" hidden="1" x14ac:dyDescent="0.35">
      <c r="A537" s="72">
        <f t="shared" si="8"/>
        <v>142043</v>
      </c>
      <c r="B537" s="85" t="s">
        <v>13098</v>
      </c>
      <c r="C537" s="66">
        <v>92762</v>
      </c>
      <c r="D537" s="85" t="s">
        <v>77</v>
      </c>
      <c r="E537" s="85" t="s">
        <v>13037</v>
      </c>
      <c r="F537" s="66">
        <v>142043</v>
      </c>
      <c r="G537" s="85" t="s">
        <v>78</v>
      </c>
      <c r="H537" s="85"/>
      <c r="I537" s="85" t="s">
        <v>79</v>
      </c>
      <c r="J537" s="85"/>
      <c r="K537" s="85" t="s">
        <v>13099</v>
      </c>
      <c r="L537" s="85"/>
      <c r="M537" s="85" t="s">
        <v>13039</v>
      </c>
      <c r="N537" s="85" t="s">
        <v>13039</v>
      </c>
      <c r="O537" s="85" t="s">
        <v>18</v>
      </c>
      <c r="P537" s="85" t="s">
        <v>13100</v>
      </c>
      <c r="Q537" s="85" t="s">
        <v>13101</v>
      </c>
    </row>
    <row r="538" spans="1:17" hidden="1" x14ac:dyDescent="0.35">
      <c r="A538" s="72">
        <f t="shared" si="8"/>
        <v>141219</v>
      </c>
      <c r="B538" s="85" t="s">
        <v>16765</v>
      </c>
      <c r="C538" s="66">
        <v>16047728</v>
      </c>
      <c r="D538" s="85" t="s">
        <v>77</v>
      </c>
      <c r="E538" s="85" t="s">
        <v>6740</v>
      </c>
      <c r="F538" s="66">
        <v>141219</v>
      </c>
      <c r="G538" s="85" t="s">
        <v>78</v>
      </c>
      <c r="H538" s="85"/>
      <c r="I538" s="85" t="s">
        <v>79</v>
      </c>
      <c r="J538" s="85"/>
      <c r="K538" s="85" t="s">
        <v>16766</v>
      </c>
      <c r="L538" s="85"/>
      <c r="M538" s="85" t="s">
        <v>8366</v>
      </c>
      <c r="N538" s="85" t="s">
        <v>6071</v>
      </c>
      <c r="O538" s="85" t="s">
        <v>18</v>
      </c>
      <c r="P538" s="85" t="s">
        <v>8367</v>
      </c>
      <c r="Q538" s="85"/>
    </row>
    <row r="539" spans="1:17" hidden="1" x14ac:dyDescent="0.35">
      <c r="A539" s="72">
        <f t="shared" si="8"/>
        <v>141223</v>
      </c>
      <c r="B539" s="85" t="s">
        <v>6933</v>
      </c>
      <c r="C539" s="66">
        <v>88884</v>
      </c>
      <c r="D539" s="85" t="s">
        <v>77</v>
      </c>
      <c r="E539" s="85" t="s">
        <v>6077</v>
      </c>
      <c r="F539" s="66">
        <v>141223</v>
      </c>
      <c r="G539" s="85" t="s">
        <v>78</v>
      </c>
      <c r="H539" s="85" t="s">
        <v>6934</v>
      </c>
      <c r="I539" s="85" t="s">
        <v>79</v>
      </c>
      <c r="J539" s="85"/>
      <c r="K539" s="85" t="s">
        <v>6935</v>
      </c>
      <c r="L539" s="85"/>
      <c r="M539" s="85" t="s">
        <v>3090</v>
      </c>
      <c r="N539" s="85" t="s">
        <v>6071</v>
      </c>
      <c r="O539" s="85" t="s">
        <v>18</v>
      </c>
      <c r="P539" s="85" t="s">
        <v>6932</v>
      </c>
      <c r="Q539" s="85" t="s">
        <v>3174</v>
      </c>
    </row>
    <row r="540" spans="1:17" hidden="1" x14ac:dyDescent="0.35">
      <c r="A540" s="72">
        <f t="shared" si="8"/>
        <v>141739</v>
      </c>
      <c r="B540" s="85" t="s">
        <v>23733</v>
      </c>
      <c r="C540" s="85">
        <v>91948</v>
      </c>
      <c r="D540" s="85" t="s">
        <v>77</v>
      </c>
      <c r="E540" s="85" t="s">
        <v>23266</v>
      </c>
      <c r="F540" s="85">
        <v>141739</v>
      </c>
      <c r="G540" s="85" t="s">
        <v>78</v>
      </c>
      <c r="H540" s="85">
        <v>12688107</v>
      </c>
      <c r="I540" s="85" t="s">
        <v>79</v>
      </c>
      <c r="J540" s="85"/>
      <c r="K540" s="85" t="s">
        <v>23734</v>
      </c>
      <c r="L540" s="85"/>
      <c r="M540" s="85" t="s">
        <v>125</v>
      </c>
      <c r="N540" s="85" t="s">
        <v>137</v>
      </c>
      <c r="O540" s="85" t="s">
        <v>18</v>
      </c>
      <c r="P540" s="85">
        <v>78753</v>
      </c>
      <c r="Q540" s="85">
        <v>5099</v>
      </c>
    </row>
    <row r="541" spans="1:17" hidden="1" x14ac:dyDescent="0.35">
      <c r="A541" s="72">
        <f t="shared" si="8"/>
        <v>141307</v>
      </c>
      <c r="B541" s="85" t="s">
        <v>8038</v>
      </c>
      <c r="C541" s="66">
        <v>89539</v>
      </c>
      <c r="D541" s="85" t="s">
        <v>77</v>
      </c>
      <c r="E541" s="85" t="s">
        <v>6769</v>
      </c>
      <c r="F541" s="66">
        <v>141307</v>
      </c>
      <c r="G541" s="85" t="s">
        <v>78</v>
      </c>
      <c r="H541" s="85"/>
      <c r="I541" s="85" t="s">
        <v>79</v>
      </c>
      <c r="J541" s="85"/>
      <c r="K541" s="85" t="s">
        <v>8039</v>
      </c>
      <c r="L541" s="85"/>
      <c r="M541" s="85" t="s">
        <v>8036</v>
      </c>
      <c r="N541" s="85" t="s">
        <v>6771</v>
      </c>
      <c r="O541" s="85" t="s">
        <v>18</v>
      </c>
      <c r="P541" s="85" t="s">
        <v>7378</v>
      </c>
      <c r="Q541" s="85" t="s">
        <v>8040</v>
      </c>
    </row>
    <row r="542" spans="1:17" hidden="1" x14ac:dyDescent="0.35">
      <c r="A542" s="72">
        <f t="shared" si="8"/>
        <v>140473</v>
      </c>
      <c r="B542" s="85" t="s">
        <v>27804</v>
      </c>
      <c r="C542" s="85">
        <v>85707</v>
      </c>
      <c r="D542" s="85" t="s">
        <v>77</v>
      </c>
      <c r="E542" s="85" t="s">
        <v>23171</v>
      </c>
      <c r="F542" s="85">
        <v>140473</v>
      </c>
      <c r="G542" s="85" t="s">
        <v>78</v>
      </c>
      <c r="H542" s="85"/>
      <c r="I542" s="85" t="s">
        <v>79</v>
      </c>
      <c r="J542" s="85"/>
      <c r="K542" s="85" t="s">
        <v>27805</v>
      </c>
      <c r="L542" s="85"/>
      <c r="M542" s="85" t="s">
        <v>20750</v>
      </c>
      <c r="N542" s="85" t="s">
        <v>176</v>
      </c>
      <c r="O542" s="85" t="s">
        <v>18</v>
      </c>
      <c r="P542" s="85">
        <v>75074</v>
      </c>
      <c r="Q542" s="85"/>
    </row>
    <row r="543" spans="1:17" hidden="1" x14ac:dyDescent="0.35">
      <c r="A543" s="72">
        <f t="shared" si="8"/>
        <v>140473</v>
      </c>
      <c r="B543" s="85" t="s">
        <v>879</v>
      </c>
      <c r="C543" s="66">
        <v>85707</v>
      </c>
      <c r="D543" s="85" t="s">
        <v>77</v>
      </c>
      <c r="E543" s="85" t="s">
        <v>252</v>
      </c>
      <c r="F543" s="66">
        <v>140473</v>
      </c>
      <c r="G543" s="85" t="s">
        <v>78</v>
      </c>
      <c r="H543" s="85"/>
      <c r="I543" s="85" t="s">
        <v>79</v>
      </c>
      <c r="J543" s="85"/>
      <c r="K543" s="85" t="s">
        <v>880</v>
      </c>
      <c r="L543" s="85"/>
      <c r="M543" s="85" t="s">
        <v>254</v>
      </c>
      <c r="N543" s="85" t="s">
        <v>185</v>
      </c>
      <c r="O543" s="85" t="s">
        <v>18</v>
      </c>
      <c r="P543" s="85" t="s">
        <v>881</v>
      </c>
      <c r="Q543" s="85"/>
    </row>
    <row r="544" spans="1:17" hidden="1" x14ac:dyDescent="0.35">
      <c r="A544" s="72">
        <f t="shared" si="8"/>
        <v>140457</v>
      </c>
      <c r="B544" s="85" t="s">
        <v>20844</v>
      </c>
      <c r="C544" s="66">
        <v>17009414</v>
      </c>
      <c r="D544" s="85" t="s">
        <v>83</v>
      </c>
      <c r="E544" s="85" t="s">
        <v>345</v>
      </c>
      <c r="F544" s="66">
        <v>140457</v>
      </c>
      <c r="G544" s="85" t="s">
        <v>78</v>
      </c>
      <c r="H544" s="85"/>
      <c r="I544" s="85" t="s">
        <v>79</v>
      </c>
      <c r="J544" s="85"/>
      <c r="K544" s="85" t="s">
        <v>20845</v>
      </c>
      <c r="L544" s="85"/>
      <c r="M544" s="85" t="s">
        <v>347</v>
      </c>
      <c r="N544" s="85"/>
      <c r="O544" s="85" t="s">
        <v>18</v>
      </c>
      <c r="P544" s="85" t="s">
        <v>360</v>
      </c>
      <c r="Q544" s="85"/>
    </row>
    <row r="545" spans="1:17" hidden="1" x14ac:dyDescent="0.35">
      <c r="A545" s="72">
        <f t="shared" si="8"/>
        <v>140448</v>
      </c>
      <c r="B545" s="85" t="s">
        <v>26364</v>
      </c>
      <c r="C545" s="85">
        <v>85644</v>
      </c>
      <c r="D545" s="85" t="s">
        <v>77</v>
      </c>
      <c r="E545" s="85" t="s">
        <v>23209</v>
      </c>
      <c r="F545" s="85">
        <v>140448</v>
      </c>
      <c r="G545" s="85" t="s">
        <v>78</v>
      </c>
      <c r="H545" s="85">
        <v>12698908</v>
      </c>
      <c r="I545" s="85" t="s">
        <v>79</v>
      </c>
      <c r="J545" s="85"/>
      <c r="K545" s="85" t="s">
        <v>26365</v>
      </c>
      <c r="L545" s="85"/>
      <c r="M545" s="85" t="s">
        <v>13920</v>
      </c>
      <c r="N545" s="85" t="s">
        <v>232</v>
      </c>
      <c r="O545" s="85" t="s">
        <v>18</v>
      </c>
      <c r="P545" s="85">
        <v>75061</v>
      </c>
      <c r="Q545" s="85">
        <v>4171</v>
      </c>
    </row>
    <row r="546" spans="1:17" hidden="1" x14ac:dyDescent="0.35">
      <c r="A546" s="72">
        <f t="shared" si="8"/>
        <v>140448</v>
      </c>
      <c r="B546" s="85" t="s">
        <v>709</v>
      </c>
      <c r="C546" s="66">
        <v>85644</v>
      </c>
      <c r="D546" s="85" t="s">
        <v>77</v>
      </c>
      <c r="E546" s="85" t="s">
        <v>366</v>
      </c>
      <c r="F546" s="66">
        <v>140448</v>
      </c>
      <c r="G546" s="85" t="s">
        <v>78</v>
      </c>
      <c r="H546" s="85" t="s">
        <v>672</v>
      </c>
      <c r="I546" s="85" t="s">
        <v>79</v>
      </c>
      <c r="J546" s="85"/>
      <c r="K546" s="85" t="s">
        <v>710</v>
      </c>
      <c r="L546" s="85"/>
      <c r="M546" s="85" t="s">
        <v>226</v>
      </c>
      <c r="N546" s="85" t="s">
        <v>189</v>
      </c>
      <c r="O546" s="85" t="s">
        <v>18</v>
      </c>
      <c r="P546" s="85" t="s">
        <v>701</v>
      </c>
      <c r="Q546" s="85" t="s">
        <v>711</v>
      </c>
    </row>
    <row r="547" spans="1:17" hidden="1" x14ac:dyDescent="0.35">
      <c r="A547" s="72">
        <f t="shared" si="8"/>
        <v>141739</v>
      </c>
      <c r="B547" s="85" t="s">
        <v>23558</v>
      </c>
      <c r="C547" s="85">
        <v>91820</v>
      </c>
      <c r="D547" s="85" t="s">
        <v>77</v>
      </c>
      <c r="E547" s="85" t="s">
        <v>23266</v>
      </c>
      <c r="F547" s="85">
        <v>141739</v>
      </c>
      <c r="G547" s="85" t="s">
        <v>78</v>
      </c>
      <c r="H547" s="85">
        <v>12688115</v>
      </c>
      <c r="I547" s="85" t="s">
        <v>79</v>
      </c>
      <c r="J547" s="85"/>
      <c r="K547" s="85" t="s">
        <v>23559</v>
      </c>
      <c r="L547" s="85"/>
      <c r="M547" s="85" t="s">
        <v>125</v>
      </c>
      <c r="N547" s="85" t="s">
        <v>137</v>
      </c>
      <c r="O547" s="85" t="s">
        <v>18</v>
      </c>
      <c r="P547" s="85">
        <v>78704</v>
      </c>
      <c r="Q547" s="85">
        <v>4699</v>
      </c>
    </row>
    <row r="548" spans="1:17" hidden="1" x14ac:dyDescent="0.35">
      <c r="A548" s="72">
        <f t="shared" si="8"/>
        <v>140959</v>
      </c>
      <c r="B548" s="85" t="s">
        <v>4682</v>
      </c>
      <c r="C548" s="66">
        <v>87780</v>
      </c>
      <c r="D548" s="85" t="s">
        <v>77</v>
      </c>
      <c r="E548" s="85" t="s">
        <v>4629</v>
      </c>
      <c r="F548" s="66">
        <v>140959</v>
      </c>
      <c r="G548" s="85" t="s">
        <v>78</v>
      </c>
      <c r="H548" s="85" t="s">
        <v>4630</v>
      </c>
      <c r="I548" s="85" t="s">
        <v>79</v>
      </c>
      <c r="J548" s="85"/>
      <c r="K548" s="85" t="s">
        <v>4683</v>
      </c>
      <c r="L548" s="85"/>
      <c r="M548" s="85" t="s">
        <v>4632</v>
      </c>
      <c r="N548" s="85" t="s">
        <v>4645</v>
      </c>
      <c r="O548" s="85" t="s">
        <v>18</v>
      </c>
      <c r="P548" s="85" t="s">
        <v>4677</v>
      </c>
      <c r="Q548" s="85" t="s">
        <v>3264</v>
      </c>
    </row>
    <row r="549" spans="1:17" hidden="1" x14ac:dyDescent="0.35">
      <c r="A549" s="72">
        <f t="shared" si="8"/>
        <v>141332</v>
      </c>
      <c r="B549" s="85" t="s">
        <v>24639</v>
      </c>
      <c r="C549" s="85">
        <v>16052609</v>
      </c>
      <c r="D549" s="85" t="s">
        <v>23281</v>
      </c>
      <c r="E549" s="85" t="s">
        <v>23245</v>
      </c>
      <c r="F549" s="85">
        <v>141332</v>
      </c>
      <c r="G549" s="85" t="s">
        <v>78</v>
      </c>
      <c r="H549" s="85"/>
      <c r="I549" s="85" t="s">
        <v>79</v>
      </c>
      <c r="J549" s="85"/>
      <c r="K549" s="85" t="s">
        <v>24640</v>
      </c>
      <c r="L549" s="85"/>
      <c r="M549" s="85" t="s">
        <v>24600</v>
      </c>
      <c r="N549" s="85" t="s">
        <v>8314</v>
      </c>
      <c r="O549" s="85" t="s">
        <v>18</v>
      </c>
      <c r="P549" s="85">
        <v>77539</v>
      </c>
      <c r="Q549" s="85"/>
    </row>
    <row r="550" spans="1:17" hidden="1" x14ac:dyDescent="0.35">
      <c r="A550" s="72" t="str">
        <f t="shared" si="8"/>
        <v/>
      </c>
      <c r="B550" s="85" t="s">
        <v>20628</v>
      </c>
      <c r="C550" s="66">
        <v>17006637</v>
      </c>
      <c r="D550" s="85" t="s">
        <v>1750</v>
      </c>
      <c r="E550" s="85"/>
      <c r="G550" s="85"/>
      <c r="H550" s="85" t="s">
        <v>350</v>
      </c>
      <c r="I550" s="85" t="s">
        <v>559</v>
      </c>
      <c r="J550" s="85"/>
      <c r="K550" s="85" t="s">
        <v>20181</v>
      </c>
      <c r="L550" s="85" t="s">
        <v>80</v>
      </c>
      <c r="M550" s="85" t="s">
        <v>9155</v>
      </c>
      <c r="N550" s="85" t="s">
        <v>80</v>
      </c>
      <c r="O550" s="85" t="s">
        <v>18</v>
      </c>
      <c r="P550" s="85" t="s">
        <v>10277</v>
      </c>
      <c r="Q550" s="85" t="s">
        <v>87</v>
      </c>
    </row>
    <row r="551" spans="1:17" hidden="1" x14ac:dyDescent="0.35">
      <c r="A551" s="72">
        <f t="shared" si="8"/>
        <v>141544</v>
      </c>
      <c r="B551" s="85" t="s">
        <v>9771</v>
      </c>
      <c r="C551" s="66">
        <v>90583</v>
      </c>
      <c r="D551" s="85" t="s">
        <v>77</v>
      </c>
      <c r="E551" s="85" t="s">
        <v>9751</v>
      </c>
      <c r="F551" s="66">
        <v>141544</v>
      </c>
      <c r="G551" s="85" t="s">
        <v>78</v>
      </c>
      <c r="H551" s="85" t="s">
        <v>9752</v>
      </c>
      <c r="I551" s="85" t="s">
        <v>79</v>
      </c>
      <c r="J551" s="85"/>
      <c r="K551" s="85" t="s">
        <v>9772</v>
      </c>
      <c r="L551" s="85"/>
      <c r="M551" s="85" t="s">
        <v>7383</v>
      </c>
      <c r="N551" s="85" t="s">
        <v>7384</v>
      </c>
      <c r="O551" s="85" t="s">
        <v>18</v>
      </c>
      <c r="P551" s="85" t="s">
        <v>9750</v>
      </c>
      <c r="Q551" s="85" t="s">
        <v>9773</v>
      </c>
    </row>
    <row r="552" spans="1:17" hidden="1" x14ac:dyDescent="0.35">
      <c r="A552" s="72">
        <f t="shared" si="8"/>
        <v>142118</v>
      </c>
      <c r="B552" s="85" t="s">
        <v>13569</v>
      </c>
      <c r="C552" s="66">
        <v>93130</v>
      </c>
      <c r="D552" s="85" t="s">
        <v>77</v>
      </c>
      <c r="E552" s="85" t="s">
        <v>13343</v>
      </c>
      <c r="F552" s="66">
        <v>142118</v>
      </c>
      <c r="G552" s="85" t="s">
        <v>78</v>
      </c>
      <c r="H552" s="85" t="s">
        <v>13570</v>
      </c>
      <c r="I552" s="85" t="s">
        <v>79</v>
      </c>
      <c r="J552" s="85"/>
      <c r="K552" s="85" t="s">
        <v>13571</v>
      </c>
      <c r="L552" s="85"/>
      <c r="M552" s="85" t="s">
        <v>7395</v>
      </c>
      <c r="N552" s="85" t="s">
        <v>13252</v>
      </c>
      <c r="O552" s="85" t="s">
        <v>18</v>
      </c>
      <c r="P552" s="85" t="s">
        <v>13562</v>
      </c>
      <c r="Q552" s="85" t="s">
        <v>6326</v>
      </c>
    </row>
    <row r="553" spans="1:17" hidden="1" x14ac:dyDescent="0.35">
      <c r="A553" s="72">
        <f t="shared" si="8"/>
        <v>140932</v>
      </c>
      <c r="B553" s="85" t="s">
        <v>26583</v>
      </c>
      <c r="C553" s="85">
        <v>16050185</v>
      </c>
      <c r="D553" s="85" t="s">
        <v>77</v>
      </c>
      <c r="E553" s="85" t="s">
        <v>23203</v>
      </c>
      <c r="F553" s="85">
        <v>140932</v>
      </c>
      <c r="G553" s="85" t="s">
        <v>78</v>
      </c>
      <c r="H553" s="85">
        <v>14296040</v>
      </c>
      <c r="I553" s="85" t="s">
        <v>79</v>
      </c>
      <c r="J553" s="85"/>
      <c r="K553" s="85" t="s">
        <v>26584</v>
      </c>
      <c r="L553" s="85"/>
      <c r="M553" s="85" t="s">
        <v>20648</v>
      </c>
      <c r="N553" s="85" t="s">
        <v>571</v>
      </c>
      <c r="O553" s="85" t="s">
        <v>18</v>
      </c>
      <c r="P553" s="85">
        <v>76137</v>
      </c>
      <c r="Q553" s="85">
        <v>1465</v>
      </c>
    </row>
    <row r="554" spans="1:17" hidden="1" x14ac:dyDescent="0.35">
      <c r="A554" s="72">
        <f t="shared" si="8"/>
        <v>140932</v>
      </c>
      <c r="B554" s="85" t="s">
        <v>16881</v>
      </c>
      <c r="C554" s="66">
        <v>16050185</v>
      </c>
      <c r="D554" s="85" t="s">
        <v>77</v>
      </c>
      <c r="E554" s="85" t="s">
        <v>3887</v>
      </c>
      <c r="F554" s="66">
        <v>140932</v>
      </c>
      <c r="G554" s="85" t="s">
        <v>78</v>
      </c>
      <c r="H554" s="85" t="s">
        <v>3888</v>
      </c>
      <c r="I554" s="85" t="s">
        <v>79</v>
      </c>
      <c r="J554" s="85"/>
      <c r="K554" s="85" t="s">
        <v>16882</v>
      </c>
      <c r="L554" s="85"/>
      <c r="M554" s="85" t="s">
        <v>3904</v>
      </c>
      <c r="N554" s="85" t="s">
        <v>571</v>
      </c>
      <c r="O554" s="85" t="s">
        <v>18</v>
      </c>
      <c r="P554" s="85" t="s">
        <v>4383</v>
      </c>
      <c r="Q554" s="85" t="s">
        <v>637</v>
      </c>
    </row>
    <row r="555" spans="1:17" hidden="1" x14ac:dyDescent="0.35">
      <c r="A555" s="72">
        <f t="shared" si="8"/>
        <v>141223</v>
      </c>
      <c r="B555" s="85" t="s">
        <v>6599</v>
      </c>
      <c r="C555" s="66">
        <v>88659</v>
      </c>
      <c r="D555" s="85" t="s">
        <v>77</v>
      </c>
      <c r="E555" s="85" t="s">
        <v>6077</v>
      </c>
      <c r="F555" s="66">
        <v>141223</v>
      </c>
      <c r="G555" s="85" t="s">
        <v>78</v>
      </c>
      <c r="H555" s="85" t="s">
        <v>6600</v>
      </c>
      <c r="I555" s="85" t="s">
        <v>79</v>
      </c>
      <c r="J555" s="85"/>
      <c r="K555" s="85" t="s">
        <v>6601</v>
      </c>
      <c r="L555" s="85"/>
      <c r="M555" s="85" t="s">
        <v>3090</v>
      </c>
      <c r="N555" s="85" t="s">
        <v>6071</v>
      </c>
      <c r="O555" s="85" t="s">
        <v>18</v>
      </c>
      <c r="P555" s="85" t="s">
        <v>6590</v>
      </c>
      <c r="Q555" s="85"/>
    </row>
    <row r="556" spans="1:17" hidden="1" x14ac:dyDescent="0.35">
      <c r="A556" s="72">
        <f t="shared" si="8"/>
        <v>141759</v>
      </c>
      <c r="B556" s="85" t="s">
        <v>11772</v>
      </c>
      <c r="C556" s="66">
        <v>91986</v>
      </c>
      <c r="D556" s="85" t="s">
        <v>77</v>
      </c>
      <c r="E556" s="85" t="s">
        <v>11769</v>
      </c>
      <c r="F556" s="66">
        <v>141759</v>
      </c>
      <c r="G556" s="85" t="s">
        <v>78</v>
      </c>
      <c r="H556" s="85"/>
      <c r="I556" s="85" t="s">
        <v>79</v>
      </c>
      <c r="J556" s="85"/>
      <c r="K556" s="85" t="s">
        <v>11773</v>
      </c>
      <c r="L556" s="85"/>
      <c r="M556" s="85" t="s">
        <v>11774</v>
      </c>
      <c r="N556" s="85" t="s">
        <v>11775</v>
      </c>
      <c r="O556" s="85" t="s">
        <v>18</v>
      </c>
      <c r="P556" s="85" t="s">
        <v>11776</v>
      </c>
      <c r="Q556" s="85"/>
    </row>
    <row r="557" spans="1:17" hidden="1" x14ac:dyDescent="0.35">
      <c r="A557" s="72">
        <f t="shared" si="8"/>
        <v>141332</v>
      </c>
      <c r="B557" s="85" t="s">
        <v>24603</v>
      </c>
      <c r="C557" s="85">
        <v>222462</v>
      </c>
      <c r="D557" s="85" t="s">
        <v>77</v>
      </c>
      <c r="E557" s="85" t="s">
        <v>23245</v>
      </c>
      <c r="F557" s="85">
        <v>141332</v>
      </c>
      <c r="G557" s="85" t="s">
        <v>78</v>
      </c>
      <c r="H557" s="85">
        <v>14683924</v>
      </c>
      <c r="I557" s="85" t="s">
        <v>79</v>
      </c>
      <c r="J557" s="85"/>
      <c r="K557" s="85" t="s">
        <v>24604</v>
      </c>
      <c r="L557" s="85"/>
      <c r="M557" s="85" t="s">
        <v>24600</v>
      </c>
      <c r="N557" s="85" t="s">
        <v>8314</v>
      </c>
      <c r="O557" s="85" t="s">
        <v>18</v>
      </c>
      <c r="P557" s="85">
        <v>77539</v>
      </c>
      <c r="Q557" s="85"/>
    </row>
    <row r="558" spans="1:17" hidden="1" x14ac:dyDescent="0.35">
      <c r="A558" s="72">
        <f t="shared" si="8"/>
        <v>141986</v>
      </c>
      <c r="B558" s="85" t="s">
        <v>12773</v>
      </c>
      <c r="C558" s="66">
        <v>92559</v>
      </c>
      <c r="D558" s="85" t="s">
        <v>77</v>
      </c>
      <c r="E558" s="85" t="s">
        <v>12702</v>
      </c>
      <c r="F558" s="66">
        <v>141986</v>
      </c>
      <c r="G558" s="85" t="s">
        <v>78</v>
      </c>
      <c r="H558" s="85" t="s">
        <v>12774</v>
      </c>
      <c r="I558" s="85" t="s">
        <v>79</v>
      </c>
      <c r="J558" s="85"/>
      <c r="K558" s="85" t="s">
        <v>12775</v>
      </c>
      <c r="L558" s="85"/>
      <c r="M558" s="85" t="s">
        <v>12447</v>
      </c>
      <c r="N558" s="85" t="s">
        <v>12609</v>
      </c>
      <c r="O558" s="85" t="s">
        <v>18</v>
      </c>
      <c r="P558" s="85" t="s">
        <v>12769</v>
      </c>
      <c r="Q558" s="85" t="s">
        <v>1389</v>
      </c>
    </row>
    <row r="559" spans="1:17" hidden="1" x14ac:dyDescent="0.35">
      <c r="A559" s="72">
        <f t="shared" si="8"/>
        <v>141223</v>
      </c>
      <c r="B559" s="85" t="s">
        <v>18002</v>
      </c>
      <c r="C559" s="66">
        <v>16077297</v>
      </c>
      <c r="D559" s="85" t="s">
        <v>77</v>
      </c>
      <c r="E559" s="85" t="s">
        <v>6077</v>
      </c>
      <c r="F559" s="66">
        <v>141223</v>
      </c>
      <c r="G559" s="85" t="s">
        <v>78</v>
      </c>
      <c r="H559" s="85"/>
      <c r="I559" s="85" t="s">
        <v>79</v>
      </c>
      <c r="J559" s="85"/>
      <c r="K559" s="85" t="s">
        <v>18003</v>
      </c>
      <c r="L559" s="85"/>
      <c r="M559" s="85" t="s">
        <v>3090</v>
      </c>
      <c r="N559" s="85" t="s">
        <v>6071</v>
      </c>
      <c r="O559" s="85" t="s">
        <v>18</v>
      </c>
      <c r="P559" s="85" t="s">
        <v>6081</v>
      </c>
      <c r="Q559" s="85" t="s">
        <v>9199</v>
      </c>
    </row>
    <row r="560" spans="1:17" hidden="1" x14ac:dyDescent="0.35">
      <c r="A560" s="72">
        <f t="shared" si="8"/>
        <v>141223</v>
      </c>
      <c r="B560" s="85" t="s">
        <v>6076</v>
      </c>
      <c r="C560" s="66">
        <v>88392</v>
      </c>
      <c r="D560" s="85" t="s">
        <v>77</v>
      </c>
      <c r="E560" s="85" t="s">
        <v>6077</v>
      </c>
      <c r="F560" s="66">
        <v>141223</v>
      </c>
      <c r="G560" s="85" t="s">
        <v>78</v>
      </c>
      <c r="H560" s="85" t="s">
        <v>6078</v>
      </c>
      <c r="I560" s="85" t="s">
        <v>79</v>
      </c>
      <c r="J560" s="85"/>
      <c r="K560" s="85" t="s">
        <v>6079</v>
      </c>
      <c r="L560" s="85"/>
      <c r="M560" s="85" t="s">
        <v>3090</v>
      </c>
      <c r="N560" s="85" t="s">
        <v>6071</v>
      </c>
      <c r="O560" s="85" t="s">
        <v>18</v>
      </c>
      <c r="P560" s="85" t="s">
        <v>6075</v>
      </c>
      <c r="Q560" s="85" t="s">
        <v>1601</v>
      </c>
    </row>
    <row r="561" spans="1:17" hidden="1" x14ac:dyDescent="0.35">
      <c r="A561" s="72">
        <f t="shared" si="8"/>
        <v>141346</v>
      </c>
      <c r="B561" s="85" t="s">
        <v>8496</v>
      </c>
      <c r="C561" s="66">
        <v>89843</v>
      </c>
      <c r="D561" s="85" t="s">
        <v>77</v>
      </c>
      <c r="E561" s="85" t="s">
        <v>8492</v>
      </c>
      <c r="F561" s="66">
        <v>141346</v>
      </c>
      <c r="G561" s="85" t="s">
        <v>78</v>
      </c>
      <c r="H561" s="85"/>
      <c r="I561" s="85" t="s">
        <v>79</v>
      </c>
      <c r="J561" s="85"/>
      <c r="K561" s="85" t="s">
        <v>8497</v>
      </c>
      <c r="L561" s="85"/>
      <c r="M561" s="85" t="s">
        <v>8489</v>
      </c>
      <c r="N561" s="85" t="s">
        <v>6073</v>
      </c>
      <c r="O561" s="85" t="s">
        <v>18</v>
      </c>
      <c r="P561" s="85" t="s">
        <v>8490</v>
      </c>
      <c r="Q561" s="85"/>
    </row>
    <row r="562" spans="1:17" hidden="1" x14ac:dyDescent="0.35">
      <c r="A562" s="72">
        <f t="shared" si="8"/>
        <v>127700</v>
      </c>
      <c r="B562" s="85" t="s">
        <v>24170</v>
      </c>
      <c r="C562" s="85">
        <v>205100</v>
      </c>
      <c r="D562" s="85" t="s">
        <v>77</v>
      </c>
      <c r="E562" s="85" t="s">
        <v>23260</v>
      </c>
      <c r="F562" s="85">
        <v>127700</v>
      </c>
      <c r="G562" s="85" t="s">
        <v>78</v>
      </c>
      <c r="H562" s="85">
        <v>13004932</v>
      </c>
      <c r="I562" s="85" t="s">
        <v>79</v>
      </c>
      <c r="J562" s="85"/>
      <c r="K562" s="85" t="s">
        <v>24171</v>
      </c>
      <c r="L562" s="85"/>
      <c r="M562" s="85" t="s">
        <v>24172</v>
      </c>
      <c r="N562" s="85"/>
      <c r="O562" s="85" t="s">
        <v>23988</v>
      </c>
      <c r="P562" s="85">
        <v>32908</v>
      </c>
      <c r="Q562" s="85"/>
    </row>
    <row r="563" spans="1:17" hidden="1" x14ac:dyDescent="0.35">
      <c r="A563" s="72">
        <f t="shared" si="8"/>
        <v>141219</v>
      </c>
      <c r="B563" s="85" t="s">
        <v>21901</v>
      </c>
      <c r="C563" s="66">
        <v>17019160</v>
      </c>
      <c r="D563" s="85" t="s">
        <v>77</v>
      </c>
      <c r="E563" s="85" t="s">
        <v>6740</v>
      </c>
      <c r="F563" s="66">
        <v>141219</v>
      </c>
      <c r="G563" s="85" t="s">
        <v>78</v>
      </c>
      <c r="H563" s="85" t="s">
        <v>18140</v>
      </c>
      <c r="I563" s="85" t="s">
        <v>79</v>
      </c>
      <c r="J563" s="85"/>
      <c r="K563" s="85" t="s">
        <v>21902</v>
      </c>
      <c r="L563" s="85"/>
      <c r="M563" s="85" t="s">
        <v>19420</v>
      </c>
      <c r="N563" s="85" t="s">
        <v>6071</v>
      </c>
      <c r="O563" s="85" t="s">
        <v>18</v>
      </c>
      <c r="P563" s="85" t="s">
        <v>8335</v>
      </c>
      <c r="Q563" s="85"/>
    </row>
    <row r="564" spans="1:17" hidden="1" x14ac:dyDescent="0.35">
      <c r="A564" s="72">
        <f t="shared" si="8"/>
        <v>141322</v>
      </c>
      <c r="B564" s="85" t="s">
        <v>8315</v>
      </c>
      <c r="C564" s="66">
        <v>89690</v>
      </c>
      <c r="D564" s="85" t="s">
        <v>77</v>
      </c>
      <c r="E564" s="85" t="s">
        <v>8316</v>
      </c>
      <c r="F564" s="66">
        <v>141322</v>
      </c>
      <c r="G564" s="85" t="s">
        <v>78</v>
      </c>
      <c r="H564" s="85" t="s">
        <v>350</v>
      </c>
      <c r="I564" s="85" t="s">
        <v>79</v>
      </c>
      <c r="J564" s="85"/>
      <c r="K564" s="85" t="s">
        <v>8317</v>
      </c>
      <c r="L564" s="85" t="s">
        <v>80</v>
      </c>
      <c r="M564" s="85" t="s">
        <v>8318</v>
      </c>
      <c r="N564" s="85" t="s">
        <v>6073</v>
      </c>
      <c r="O564" s="85" t="s">
        <v>18</v>
      </c>
      <c r="P564" s="85" t="s">
        <v>8319</v>
      </c>
      <c r="Q564" s="85" t="s">
        <v>8320</v>
      </c>
    </row>
    <row r="565" spans="1:17" hidden="1" x14ac:dyDescent="0.35">
      <c r="A565" s="72">
        <f t="shared" si="8"/>
        <v>140444</v>
      </c>
      <c r="B565" s="85" t="s">
        <v>24399</v>
      </c>
      <c r="C565" s="85">
        <v>212639</v>
      </c>
      <c r="D565" s="85" t="s">
        <v>77</v>
      </c>
      <c r="E565" s="85" t="s">
        <v>23254</v>
      </c>
      <c r="F565" s="85">
        <v>140444</v>
      </c>
      <c r="G565" s="85" t="s">
        <v>78</v>
      </c>
      <c r="H565" s="85">
        <v>12718938</v>
      </c>
      <c r="I565" s="85" t="s">
        <v>79</v>
      </c>
      <c r="J565" s="85"/>
      <c r="K565" s="85" t="s">
        <v>24400</v>
      </c>
      <c r="L565" s="85"/>
      <c r="M565" s="85" t="s">
        <v>20080</v>
      </c>
      <c r="N565" s="85" t="s">
        <v>232</v>
      </c>
      <c r="O565" s="85" t="s">
        <v>18</v>
      </c>
      <c r="P565" s="85">
        <v>75006</v>
      </c>
      <c r="Q565" s="85">
        <v>4645</v>
      </c>
    </row>
    <row r="566" spans="1:17" hidden="1" x14ac:dyDescent="0.35">
      <c r="A566" s="72">
        <f t="shared" si="8"/>
        <v>141544</v>
      </c>
      <c r="B566" s="85" t="s">
        <v>9769</v>
      </c>
      <c r="C566" s="66">
        <v>90581</v>
      </c>
      <c r="D566" s="85" t="s">
        <v>77</v>
      </c>
      <c r="E566" s="85" t="s">
        <v>9751</v>
      </c>
      <c r="F566" s="66">
        <v>141544</v>
      </c>
      <c r="G566" s="85" t="s">
        <v>78</v>
      </c>
      <c r="H566" s="85" t="s">
        <v>9752</v>
      </c>
      <c r="I566" s="85" t="s">
        <v>79</v>
      </c>
      <c r="J566" s="85"/>
      <c r="K566" s="85" t="s">
        <v>9770</v>
      </c>
      <c r="L566" s="85"/>
      <c r="M566" s="85" t="s">
        <v>7383</v>
      </c>
      <c r="N566" s="85" t="s">
        <v>7384</v>
      </c>
      <c r="O566" s="85" t="s">
        <v>18</v>
      </c>
      <c r="P566" s="85" t="s">
        <v>9750</v>
      </c>
      <c r="Q566" s="85" t="s">
        <v>1211</v>
      </c>
    </row>
    <row r="567" spans="1:17" hidden="1" x14ac:dyDescent="0.35">
      <c r="A567" s="72">
        <f t="shared" si="8"/>
        <v>141986</v>
      </c>
      <c r="B567" s="85" t="s">
        <v>12741</v>
      </c>
      <c r="C567" s="66">
        <v>92546</v>
      </c>
      <c r="D567" s="85" t="s">
        <v>77</v>
      </c>
      <c r="E567" s="85" t="s">
        <v>12702</v>
      </c>
      <c r="F567" s="66">
        <v>141986</v>
      </c>
      <c r="G567" s="85" t="s">
        <v>78</v>
      </c>
      <c r="H567" s="85" t="s">
        <v>12742</v>
      </c>
      <c r="I567" s="85" t="s">
        <v>79</v>
      </c>
      <c r="J567" s="85"/>
      <c r="K567" s="85" t="s">
        <v>12743</v>
      </c>
      <c r="L567" s="85"/>
      <c r="M567" s="85" t="s">
        <v>12447</v>
      </c>
      <c r="N567" s="85" t="s">
        <v>12609</v>
      </c>
      <c r="O567" s="85" t="s">
        <v>18</v>
      </c>
      <c r="P567" s="85" t="s">
        <v>12740</v>
      </c>
      <c r="Q567" s="85" t="s">
        <v>11689</v>
      </c>
    </row>
    <row r="568" spans="1:17" hidden="1" x14ac:dyDescent="0.35">
      <c r="A568" s="72">
        <f t="shared" si="8"/>
        <v>141234</v>
      </c>
      <c r="B568" s="85" t="s">
        <v>15070</v>
      </c>
      <c r="C568" s="66">
        <v>227082</v>
      </c>
      <c r="D568" s="85" t="s">
        <v>77</v>
      </c>
      <c r="E568" s="85" t="s">
        <v>6473</v>
      </c>
      <c r="F568" s="66">
        <v>141234</v>
      </c>
      <c r="G568" s="85" t="s">
        <v>78</v>
      </c>
      <c r="H568" s="85"/>
      <c r="I568" s="85" t="s">
        <v>79</v>
      </c>
      <c r="J568" s="85"/>
      <c r="K568" s="85" t="s">
        <v>15071</v>
      </c>
      <c r="L568" s="85"/>
      <c r="M568" s="85" t="s">
        <v>3090</v>
      </c>
      <c r="N568" s="85" t="s">
        <v>6071</v>
      </c>
      <c r="O568" s="85" t="s">
        <v>18</v>
      </c>
      <c r="P568" s="85" t="s">
        <v>6783</v>
      </c>
      <c r="Q568" s="85"/>
    </row>
    <row r="569" spans="1:17" hidden="1" x14ac:dyDescent="0.35">
      <c r="A569" s="72">
        <f t="shared" si="8"/>
        <v>141252</v>
      </c>
      <c r="B569" s="85" t="s">
        <v>7345</v>
      </c>
      <c r="C569" s="66">
        <v>89126</v>
      </c>
      <c r="D569" s="85" t="s">
        <v>77</v>
      </c>
      <c r="E569" s="85" t="s">
        <v>7310</v>
      </c>
      <c r="F569" s="66">
        <v>141252</v>
      </c>
      <c r="G569" s="85" t="s">
        <v>78</v>
      </c>
      <c r="H569" s="85" t="s">
        <v>7346</v>
      </c>
      <c r="I569" s="85" t="s">
        <v>79</v>
      </c>
      <c r="J569" s="85"/>
      <c r="K569" s="85" t="s">
        <v>7347</v>
      </c>
      <c r="L569" s="85"/>
      <c r="M569" s="85" t="s">
        <v>7322</v>
      </c>
      <c r="N569" s="85" t="s">
        <v>6073</v>
      </c>
      <c r="O569" s="85" t="s">
        <v>18</v>
      </c>
      <c r="P569" s="85" t="s">
        <v>7323</v>
      </c>
      <c r="Q569" s="85" t="s">
        <v>4298</v>
      </c>
    </row>
    <row r="570" spans="1:17" hidden="1" x14ac:dyDescent="0.35">
      <c r="A570" s="72">
        <f t="shared" si="8"/>
        <v>141258</v>
      </c>
      <c r="B570" s="85" t="s">
        <v>7345</v>
      </c>
      <c r="C570" s="66">
        <v>89250</v>
      </c>
      <c r="D570" s="85" t="s">
        <v>77</v>
      </c>
      <c r="E570" s="85" t="s">
        <v>7475</v>
      </c>
      <c r="F570" s="66">
        <v>141258</v>
      </c>
      <c r="G570" s="85" t="s">
        <v>78</v>
      </c>
      <c r="H570" s="85"/>
      <c r="I570" s="85" t="s">
        <v>79</v>
      </c>
      <c r="J570" s="85"/>
      <c r="K570" s="85" t="s">
        <v>7489</v>
      </c>
      <c r="L570" s="85"/>
      <c r="M570" s="85" t="s">
        <v>7477</v>
      </c>
      <c r="N570" s="85" t="s">
        <v>7265</v>
      </c>
      <c r="O570" s="85" t="s">
        <v>18</v>
      </c>
      <c r="P570" s="85" t="s">
        <v>7490</v>
      </c>
      <c r="Q570" s="85" t="s">
        <v>105</v>
      </c>
    </row>
    <row r="571" spans="1:17" hidden="1" x14ac:dyDescent="0.35">
      <c r="A571" s="72">
        <f t="shared" si="8"/>
        <v>141258</v>
      </c>
      <c r="B571" s="85" t="s">
        <v>22090</v>
      </c>
      <c r="C571" s="66">
        <v>17020373</v>
      </c>
      <c r="D571" s="85" t="s">
        <v>77</v>
      </c>
      <c r="E571" s="85" t="s">
        <v>7475</v>
      </c>
      <c r="F571" s="66">
        <v>141258</v>
      </c>
      <c r="G571" s="85" t="s">
        <v>78</v>
      </c>
      <c r="H571" s="85" t="s">
        <v>13772</v>
      </c>
      <c r="I571" s="85" t="s">
        <v>79</v>
      </c>
      <c r="J571" s="85"/>
      <c r="K571" s="85" t="s">
        <v>22091</v>
      </c>
      <c r="L571" s="85"/>
      <c r="M571" s="85" t="s">
        <v>22092</v>
      </c>
      <c r="N571" s="85" t="s">
        <v>7268</v>
      </c>
      <c r="O571" s="85" t="s">
        <v>18</v>
      </c>
      <c r="P571" s="85" t="s">
        <v>7490</v>
      </c>
      <c r="Q571" s="85" t="s">
        <v>105</v>
      </c>
    </row>
    <row r="572" spans="1:17" hidden="1" x14ac:dyDescent="0.35">
      <c r="A572" s="72">
        <f t="shared" si="8"/>
        <v>141258</v>
      </c>
      <c r="B572" s="85" t="s">
        <v>7483</v>
      </c>
      <c r="C572" s="66">
        <v>89247</v>
      </c>
      <c r="D572" s="85" t="s">
        <v>77</v>
      </c>
      <c r="E572" s="85" t="s">
        <v>7475</v>
      </c>
      <c r="F572" s="66">
        <v>141258</v>
      </c>
      <c r="G572" s="85" t="s">
        <v>78</v>
      </c>
      <c r="H572" s="85"/>
      <c r="I572" s="85" t="s">
        <v>79</v>
      </c>
      <c r="J572" s="85"/>
      <c r="K572" s="85" t="s">
        <v>7484</v>
      </c>
      <c r="L572" s="85"/>
      <c r="M572" s="85" t="s">
        <v>7477</v>
      </c>
      <c r="N572" s="85" t="s">
        <v>7265</v>
      </c>
      <c r="O572" s="85" t="s">
        <v>18</v>
      </c>
      <c r="P572" s="85" t="s">
        <v>7478</v>
      </c>
      <c r="Q572" s="85"/>
    </row>
    <row r="573" spans="1:17" hidden="1" x14ac:dyDescent="0.35">
      <c r="A573" s="72">
        <f t="shared" si="8"/>
        <v>141258</v>
      </c>
      <c r="B573" s="85" t="s">
        <v>15246</v>
      </c>
      <c r="C573" s="66">
        <v>230315</v>
      </c>
      <c r="D573" s="85" t="s">
        <v>83</v>
      </c>
      <c r="E573" s="85" t="s">
        <v>7475</v>
      </c>
      <c r="F573" s="66">
        <v>141258</v>
      </c>
      <c r="G573" s="85" t="s">
        <v>78</v>
      </c>
      <c r="H573" s="85"/>
      <c r="I573" s="85" t="s">
        <v>79</v>
      </c>
      <c r="J573" s="85"/>
      <c r="K573" s="85" t="s">
        <v>15247</v>
      </c>
      <c r="L573" s="85"/>
      <c r="M573" s="85" t="s">
        <v>7477</v>
      </c>
      <c r="N573" s="85" t="s">
        <v>7265</v>
      </c>
      <c r="O573" s="85" t="s">
        <v>18</v>
      </c>
      <c r="P573" s="85" t="s">
        <v>7490</v>
      </c>
      <c r="Q573" s="85"/>
    </row>
    <row r="574" spans="1:17" hidden="1" x14ac:dyDescent="0.35">
      <c r="A574" s="72">
        <f t="shared" si="8"/>
        <v>140860</v>
      </c>
      <c r="B574" s="85" t="s">
        <v>25961</v>
      </c>
      <c r="C574" s="85">
        <v>87265</v>
      </c>
      <c r="D574" s="85" t="s">
        <v>77</v>
      </c>
      <c r="E574" s="85" t="s">
        <v>23221</v>
      </c>
      <c r="F574" s="85">
        <v>140860</v>
      </c>
      <c r="G574" s="85" t="s">
        <v>78</v>
      </c>
      <c r="H574" s="85">
        <v>13135827</v>
      </c>
      <c r="I574" s="85" t="s">
        <v>79</v>
      </c>
      <c r="J574" s="85"/>
      <c r="K574" s="85" t="s">
        <v>25962</v>
      </c>
      <c r="L574" s="85"/>
      <c r="M574" s="85" t="s">
        <v>21069</v>
      </c>
      <c r="N574" s="85" t="s">
        <v>571</v>
      </c>
      <c r="O574" s="85" t="s">
        <v>18</v>
      </c>
      <c r="P574" s="85">
        <v>76039</v>
      </c>
      <c r="Q574" s="85">
        <v>2091</v>
      </c>
    </row>
    <row r="575" spans="1:17" hidden="1" x14ac:dyDescent="0.35">
      <c r="A575" s="72">
        <f t="shared" si="8"/>
        <v>140860</v>
      </c>
      <c r="B575" s="85" t="s">
        <v>3534</v>
      </c>
      <c r="C575" s="66">
        <v>87265</v>
      </c>
      <c r="D575" s="85" t="s">
        <v>77</v>
      </c>
      <c r="E575" s="85" t="s">
        <v>3506</v>
      </c>
      <c r="F575" s="66">
        <v>140860</v>
      </c>
      <c r="G575" s="85" t="s">
        <v>78</v>
      </c>
      <c r="H575" s="85" t="s">
        <v>3535</v>
      </c>
      <c r="I575" s="85" t="s">
        <v>79</v>
      </c>
      <c r="J575" s="85"/>
      <c r="K575" s="85" t="s">
        <v>3536</v>
      </c>
      <c r="L575" s="85"/>
      <c r="M575" s="85" t="s">
        <v>3537</v>
      </c>
      <c r="N575" s="85" t="s">
        <v>573</v>
      </c>
      <c r="O575" s="85" t="s">
        <v>18</v>
      </c>
      <c r="P575" s="85" t="s">
        <v>3538</v>
      </c>
      <c r="Q575" s="85" t="s">
        <v>3539</v>
      </c>
    </row>
    <row r="576" spans="1:17" hidden="1" x14ac:dyDescent="0.35">
      <c r="A576" s="72">
        <f t="shared" si="8"/>
        <v>141311</v>
      </c>
      <c r="B576" s="85" t="s">
        <v>3534</v>
      </c>
      <c r="C576" s="66">
        <v>88952</v>
      </c>
      <c r="D576" s="85" t="s">
        <v>77</v>
      </c>
      <c r="E576" s="85" t="s">
        <v>6973</v>
      </c>
      <c r="F576" s="66">
        <v>141311</v>
      </c>
      <c r="G576" s="85" t="s">
        <v>78</v>
      </c>
      <c r="H576" s="85" t="s">
        <v>7058</v>
      </c>
      <c r="I576" s="85" t="s">
        <v>79</v>
      </c>
      <c r="J576" s="85"/>
      <c r="K576" s="85" t="s">
        <v>7059</v>
      </c>
      <c r="L576" s="85"/>
      <c r="M576" s="85" t="s">
        <v>3090</v>
      </c>
      <c r="N576" s="85" t="s">
        <v>6071</v>
      </c>
      <c r="O576" s="85" t="s">
        <v>18</v>
      </c>
      <c r="P576" s="85" t="s">
        <v>7056</v>
      </c>
      <c r="Q576" s="85" t="s">
        <v>5307</v>
      </c>
    </row>
    <row r="577" spans="1:17" hidden="1" x14ac:dyDescent="0.35">
      <c r="A577" s="72">
        <f t="shared" si="8"/>
        <v>140932</v>
      </c>
      <c r="B577" s="85" t="s">
        <v>26548</v>
      </c>
      <c r="C577" s="85">
        <v>87711</v>
      </c>
      <c r="D577" s="85" t="s">
        <v>77</v>
      </c>
      <c r="E577" s="85" t="s">
        <v>23203</v>
      </c>
      <c r="F577" s="85">
        <v>140932</v>
      </c>
      <c r="G577" s="85" t="s">
        <v>78</v>
      </c>
      <c r="H577" s="85">
        <v>14296040</v>
      </c>
      <c r="I577" s="85" t="s">
        <v>79</v>
      </c>
      <c r="J577" s="85"/>
      <c r="K577" s="85" t="s">
        <v>26549</v>
      </c>
      <c r="L577" s="85"/>
      <c r="M577" s="85" t="s">
        <v>21066</v>
      </c>
      <c r="N577" s="85" t="s">
        <v>571</v>
      </c>
      <c r="O577" s="85" t="s">
        <v>18</v>
      </c>
      <c r="P577" s="85">
        <v>76248</v>
      </c>
      <c r="Q577" s="85">
        <v>2824</v>
      </c>
    </row>
    <row r="578" spans="1:17" hidden="1" x14ac:dyDescent="0.35">
      <c r="A578" s="72">
        <f t="shared" ref="A578:A641" si="9">IF(F578="", "", IF(D578="School District", C578, F578))</f>
        <v>140932</v>
      </c>
      <c r="B578" s="85" t="s">
        <v>4486</v>
      </c>
      <c r="C578" s="66">
        <v>87711</v>
      </c>
      <c r="D578" s="85" t="s">
        <v>77</v>
      </c>
      <c r="E578" s="85" t="s">
        <v>3887</v>
      </c>
      <c r="F578" s="66">
        <v>140932</v>
      </c>
      <c r="G578" s="85" t="s">
        <v>78</v>
      </c>
      <c r="H578" s="85" t="s">
        <v>3888</v>
      </c>
      <c r="I578" s="85" t="s">
        <v>79</v>
      </c>
      <c r="J578" s="85"/>
      <c r="K578" s="85" t="s">
        <v>4487</v>
      </c>
      <c r="L578" s="85"/>
      <c r="M578" s="85" t="s">
        <v>4480</v>
      </c>
      <c r="N578" s="85" t="s">
        <v>573</v>
      </c>
      <c r="O578" s="85" t="s">
        <v>18</v>
      </c>
      <c r="P578" s="85" t="s">
        <v>4481</v>
      </c>
      <c r="Q578" s="85" t="s">
        <v>4488</v>
      </c>
    </row>
    <row r="579" spans="1:17" hidden="1" x14ac:dyDescent="0.35">
      <c r="A579" s="72">
        <f t="shared" si="9"/>
        <v>140482</v>
      </c>
      <c r="B579" s="85" t="s">
        <v>28354</v>
      </c>
      <c r="C579" s="85">
        <v>16032318</v>
      </c>
      <c r="D579" s="85" t="s">
        <v>23281</v>
      </c>
      <c r="E579" s="85" t="s">
        <v>23149</v>
      </c>
      <c r="F579" s="85">
        <v>140482</v>
      </c>
      <c r="G579" s="85" t="s">
        <v>78</v>
      </c>
      <c r="H579" s="85"/>
      <c r="I579" s="85" t="s">
        <v>79</v>
      </c>
      <c r="J579" s="85"/>
      <c r="K579" s="85" t="s">
        <v>28355</v>
      </c>
      <c r="L579" s="85"/>
      <c r="M579" s="85" t="s">
        <v>21231</v>
      </c>
      <c r="N579" s="85" t="s">
        <v>242</v>
      </c>
      <c r="O579" s="85" t="s">
        <v>18</v>
      </c>
      <c r="P579" s="85">
        <v>75090</v>
      </c>
      <c r="Q579" s="85"/>
    </row>
    <row r="580" spans="1:17" hidden="1" x14ac:dyDescent="0.35">
      <c r="A580" s="72">
        <f t="shared" si="9"/>
        <v>140482</v>
      </c>
      <c r="B580" s="85" t="s">
        <v>18779</v>
      </c>
      <c r="C580" s="66">
        <v>16032318</v>
      </c>
      <c r="D580" s="85" t="s">
        <v>83</v>
      </c>
      <c r="E580" s="85" t="s">
        <v>246</v>
      </c>
      <c r="F580" s="66">
        <v>140482</v>
      </c>
      <c r="G580" s="85" t="s">
        <v>78</v>
      </c>
      <c r="H580" s="85"/>
      <c r="I580" s="85" t="s">
        <v>79</v>
      </c>
      <c r="J580" s="85"/>
      <c r="K580" s="85" t="s">
        <v>18780</v>
      </c>
      <c r="L580" s="85"/>
      <c r="M580" s="85" t="s">
        <v>1102</v>
      </c>
      <c r="N580" s="85" t="s">
        <v>240</v>
      </c>
      <c r="O580" s="85" t="s">
        <v>18</v>
      </c>
      <c r="P580" s="85" t="s">
        <v>1103</v>
      </c>
      <c r="Q580" s="85"/>
    </row>
    <row r="581" spans="1:17" hidden="1" x14ac:dyDescent="0.35">
      <c r="A581" s="72">
        <f t="shared" si="9"/>
        <v>141555</v>
      </c>
      <c r="B581" s="85" t="s">
        <v>15373</v>
      </c>
      <c r="C581" s="66">
        <v>231969</v>
      </c>
      <c r="D581" s="85" t="s">
        <v>77</v>
      </c>
      <c r="E581" s="85" t="s">
        <v>4810</v>
      </c>
      <c r="F581" s="66">
        <v>141555</v>
      </c>
      <c r="G581" s="85" t="s">
        <v>78</v>
      </c>
      <c r="H581" s="85" t="s">
        <v>15374</v>
      </c>
      <c r="I581" s="85" t="s">
        <v>79</v>
      </c>
      <c r="J581" s="85"/>
      <c r="K581" s="85" t="s">
        <v>15375</v>
      </c>
      <c r="L581" s="85" t="s">
        <v>80</v>
      </c>
      <c r="M581" s="85" t="s">
        <v>9180</v>
      </c>
      <c r="N581" s="85" t="s">
        <v>7384</v>
      </c>
      <c r="O581" s="85" t="s">
        <v>18</v>
      </c>
      <c r="P581" s="85" t="s">
        <v>9181</v>
      </c>
      <c r="Q581" s="85" t="s">
        <v>15376</v>
      </c>
    </row>
    <row r="582" spans="1:17" hidden="1" x14ac:dyDescent="0.35">
      <c r="A582" s="72">
        <f t="shared" si="9"/>
        <v>141295</v>
      </c>
      <c r="B582" s="85" t="s">
        <v>1476</v>
      </c>
      <c r="C582" s="66">
        <v>89409</v>
      </c>
      <c r="D582" s="85" t="s">
        <v>77</v>
      </c>
      <c r="E582" s="85" t="s">
        <v>7764</v>
      </c>
      <c r="F582" s="66">
        <v>141295</v>
      </c>
      <c r="G582" s="85" t="s">
        <v>78</v>
      </c>
      <c r="H582" s="85" t="s">
        <v>7765</v>
      </c>
      <c r="I582" s="85" t="s">
        <v>79</v>
      </c>
      <c r="J582" s="85"/>
      <c r="K582" s="85" t="s">
        <v>7766</v>
      </c>
      <c r="L582" s="85"/>
      <c r="M582" s="85" t="s">
        <v>7767</v>
      </c>
      <c r="N582" s="85" t="s">
        <v>7262</v>
      </c>
      <c r="O582" s="85" t="s">
        <v>18</v>
      </c>
      <c r="P582" s="85" t="s">
        <v>7768</v>
      </c>
      <c r="Q582" s="85"/>
    </row>
    <row r="583" spans="1:17" hidden="1" x14ac:dyDescent="0.35">
      <c r="A583" s="72">
        <f t="shared" si="9"/>
        <v>140521</v>
      </c>
      <c r="B583" s="85" t="s">
        <v>1476</v>
      </c>
      <c r="C583" s="66">
        <v>85982</v>
      </c>
      <c r="D583" s="85" t="s">
        <v>77</v>
      </c>
      <c r="E583" s="85" t="s">
        <v>511</v>
      </c>
      <c r="F583" s="66">
        <v>140521</v>
      </c>
      <c r="G583" s="85" t="s">
        <v>78</v>
      </c>
      <c r="H583" s="85" t="s">
        <v>1477</v>
      </c>
      <c r="I583" s="85" t="s">
        <v>79</v>
      </c>
      <c r="J583" s="85"/>
      <c r="K583" s="85" t="s">
        <v>1478</v>
      </c>
      <c r="L583" s="85"/>
      <c r="M583" s="85" t="s">
        <v>1375</v>
      </c>
      <c r="N583" s="85" t="s">
        <v>232</v>
      </c>
      <c r="O583" s="85" t="s">
        <v>18</v>
      </c>
      <c r="P583" s="85" t="s">
        <v>1405</v>
      </c>
      <c r="Q583" s="85" t="s">
        <v>1479</v>
      </c>
    </row>
    <row r="584" spans="1:17" hidden="1" x14ac:dyDescent="0.35">
      <c r="A584" s="72">
        <f t="shared" si="9"/>
        <v>141688</v>
      </c>
      <c r="B584" s="85" t="s">
        <v>11329</v>
      </c>
      <c r="C584" s="66">
        <v>91599</v>
      </c>
      <c r="D584" s="85" t="s">
        <v>77</v>
      </c>
      <c r="E584" s="85" t="s">
        <v>11324</v>
      </c>
      <c r="F584" s="66">
        <v>141688</v>
      </c>
      <c r="G584" s="85" t="s">
        <v>78</v>
      </c>
      <c r="H584" s="85"/>
      <c r="I584" s="85" t="s">
        <v>79</v>
      </c>
      <c r="J584" s="85"/>
      <c r="K584" s="85" t="s">
        <v>11330</v>
      </c>
      <c r="L584" s="85"/>
      <c r="M584" s="85" t="s">
        <v>11326</v>
      </c>
      <c r="N584" s="85" t="s">
        <v>7398</v>
      </c>
      <c r="O584" s="85" t="s">
        <v>18</v>
      </c>
      <c r="P584" s="85" t="s">
        <v>11327</v>
      </c>
      <c r="Q584" s="85" t="s">
        <v>11331</v>
      </c>
    </row>
    <row r="585" spans="1:17" hidden="1" x14ac:dyDescent="0.35">
      <c r="A585" s="72">
        <f t="shared" si="9"/>
        <v>140473</v>
      </c>
      <c r="B585" s="85" t="s">
        <v>27814</v>
      </c>
      <c r="C585" s="85">
        <v>224167</v>
      </c>
      <c r="D585" s="85" t="s">
        <v>77</v>
      </c>
      <c r="E585" s="85" t="s">
        <v>23171</v>
      </c>
      <c r="F585" s="85">
        <v>140473</v>
      </c>
      <c r="G585" s="85" t="s">
        <v>78</v>
      </c>
      <c r="H585" s="85"/>
      <c r="I585" s="85" t="s">
        <v>79</v>
      </c>
      <c r="J585" s="85"/>
      <c r="K585" s="85" t="s">
        <v>27815</v>
      </c>
      <c r="L585" s="85"/>
      <c r="M585" s="85" t="s">
        <v>20750</v>
      </c>
      <c r="N585" s="85" t="s">
        <v>176</v>
      </c>
      <c r="O585" s="85" t="s">
        <v>18</v>
      </c>
      <c r="P585" s="85">
        <v>75093</v>
      </c>
      <c r="Q585" s="85">
        <v>5408</v>
      </c>
    </row>
    <row r="586" spans="1:17" hidden="1" x14ac:dyDescent="0.35">
      <c r="A586" s="72">
        <f t="shared" si="9"/>
        <v>140473</v>
      </c>
      <c r="B586" s="85" t="s">
        <v>14845</v>
      </c>
      <c r="C586" s="66">
        <v>224167</v>
      </c>
      <c r="D586" s="85" t="s">
        <v>77</v>
      </c>
      <c r="E586" s="85" t="s">
        <v>252</v>
      </c>
      <c r="F586" s="66">
        <v>140473</v>
      </c>
      <c r="G586" s="85" t="s">
        <v>78</v>
      </c>
      <c r="H586" s="85"/>
      <c r="I586" s="85" t="s">
        <v>79</v>
      </c>
      <c r="J586" s="85"/>
      <c r="K586" s="85" t="s">
        <v>14846</v>
      </c>
      <c r="L586" s="85"/>
      <c r="M586" s="85" t="s">
        <v>254</v>
      </c>
      <c r="N586" s="85" t="s">
        <v>176</v>
      </c>
      <c r="O586" s="85" t="s">
        <v>18</v>
      </c>
      <c r="P586" s="85" t="s">
        <v>1139</v>
      </c>
      <c r="Q586" s="85" t="s">
        <v>1769</v>
      </c>
    </row>
    <row r="587" spans="1:17" hidden="1" x14ac:dyDescent="0.35">
      <c r="A587" s="72">
        <f t="shared" si="9"/>
        <v>140461</v>
      </c>
      <c r="B587" s="85" t="s">
        <v>25654</v>
      </c>
      <c r="C587" s="85">
        <v>85545</v>
      </c>
      <c r="D587" s="85" t="s">
        <v>77</v>
      </c>
      <c r="E587" s="85" t="s">
        <v>23227</v>
      </c>
      <c r="F587" s="85">
        <v>140461</v>
      </c>
      <c r="G587" s="85" t="s">
        <v>78</v>
      </c>
      <c r="H587" s="85">
        <v>1647890</v>
      </c>
      <c r="I587" s="85" t="s">
        <v>79</v>
      </c>
      <c r="J587" s="85"/>
      <c r="K587" s="85" t="s">
        <v>25655</v>
      </c>
      <c r="L587" s="85"/>
      <c r="M587" s="85" t="s">
        <v>20923</v>
      </c>
      <c r="N587" s="85" t="s">
        <v>232</v>
      </c>
      <c r="O587" s="85" t="s">
        <v>18</v>
      </c>
      <c r="P587" s="85">
        <v>75042</v>
      </c>
      <c r="Q587" s="85">
        <v>5466</v>
      </c>
    </row>
    <row r="588" spans="1:17" hidden="1" x14ac:dyDescent="0.35">
      <c r="A588" s="72">
        <f t="shared" si="9"/>
        <v>140461</v>
      </c>
      <c r="B588" s="85" t="s">
        <v>466</v>
      </c>
      <c r="C588" s="66">
        <v>85545</v>
      </c>
      <c r="D588" s="85" t="s">
        <v>77</v>
      </c>
      <c r="E588" s="85" t="s">
        <v>371</v>
      </c>
      <c r="F588" s="66">
        <v>140461</v>
      </c>
      <c r="G588" s="85" t="s">
        <v>78</v>
      </c>
      <c r="H588" s="85" t="s">
        <v>372</v>
      </c>
      <c r="I588" s="85" t="s">
        <v>79</v>
      </c>
      <c r="J588" s="85"/>
      <c r="K588" s="85" t="s">
        <v>467</v>
      </c>
      <c r="L588" s="85"/>
      <c r="M588" s="85" t="s">
        <v>374</v>
      </c>
      <c r="N588" s="85" t="s">
        <v>189</v>
      </c>
      <c r="O588" s="85" t="s">
        <v>18</v>
      </c>
      <c r="P588" s="85" t="s">
        <v>448</v>
      </c>
      <c r="Q588" s="85" t="s">
        <v>468</v>
      </c>
    </row>
    <row r="589" spans="1:17" hidden="1" x14ac:dyDescent="0.35">
      <c r="A589" s="72">
        <f t="shared" si="9"/>
        <v>140841</v>
      </c>
      <c r="B589" s="85" t="s">
        <v>23449</v>
      </c>
      <c r="C589" s="85">
        <v>87201</v>
      </c>
      <c r="D589" s="85" t="s">
        <v>77</v>
      </c>
      <c r="E589" s="85" t="s">
        <v>23268</v>
      </c>
      <c r="F589" s="85">
        <v>140841</v>
      </c>
      <c r="G589" s="85" t="s">
        <v>78</v>
      </c>
      <c r="H589" s="85">
        <v>12691150</v>
      </c>
      <c r="I589" s="85" t="s">
        <v>79</v>
      </c>
      <c r="J589" s="85"/>
      <c r="K589" s="85" t="s">
        <v>23450</v>
      </c>
      <c r="L589" s="85"/>
      <c r="M589" s="85" t="s">
        <v>19690</v>
      </c>
      <c r="N589" s="85" t="s">
        <v>571</v>
      </c>
      <c r="O589" s="85" t="s">
        <v>18</v>
      </c>
      <c r="P589" s="85">
        <v>76018</v>
      </c>
      <c r="Q589" s="85">
        <v>2251</v>
      </c>
    </row>
    <row r="590" spans="1:17" hidden="1" x14ac:dyDescent="0.35">
      <c r="A590" s="72">
        <f t="shared" si="9"/>
        <v>141311</v>
      </c>
      <c r="B590" s="85" t="s">
        <v>7890</v>
      </c>
      <c r="C590" s="66">
        <v>89471</v>
      </c>
      <c r="D590" s="85" t="s">
        <v>77</v>
      </c>
      <c r="E590" s="85" t="s">
        <v>6973</v>
      </c>
      <c r="F590" s="66">
        <v>141311</v>
      </c>
      <c r="G590" s="85" t="s">
        <v>78</v>
      </c>
      <c r="H590" s="85" t="s">
        <v>7891</v>
      </c>
      <c r="I590" s="85" t="s">
        <v>79</v>
      </c>
      <c r="J590" s="85"/>
      <c r="K590" s="85" t="s">
        <v>7892</v>
      </c>
      <c r="L590" s="85"/>
      <c r="M590" s="85" t="s">
        <v>7841</v>
      </c>
      <c r="N590" s="85" t="s">
        <v>7264</v>
      </c>
      <c r="O590" s="85" t="s">
        <v>18</v>
      </c>
      <c r="P590" s="85" t="s">
        <v>7860</v>
      </c>
      <c r="Q590" s="85" t="s">
        <v>7893</v>
      </c>
    </row>
    <row r="591" spans="1:17" hidden="1" x14ac:dyDescent="0.35">
      <c r="A591" s="72">
        <f t="shared" si="9"/>
        <v>141311</v>
      </c>
      <c r="B591" s="85" t="s">
        <v>15721</v>
      </c>
      <c r="C591" s="66">
        <v>16021043</v>
      </c>
      <c r="D591" s="85" t="s">
        <v>77</v>
      </c>
      <c r="E591" s="85" t="s">
        <v>6973</v>
      </c>
      <c r="F591" s="66">
        <v>141311</v>
      </c>
      <c r="G591" s="85" t="s">
        <v>78</v>
      </c>
      <c r="H591" s="85" t="s">
        <v>15722</v>
      </c>
      <c r="I591" s="85" t="s">
        <v>79</v>
      </c>
      <c r="J591" s="85"/>
      <c r="K591" s="85" t="s">
        <v>15723</v>
      </c>
      <c r="L591" s="85"/>
      <c r="M591" s="85" t="s">
        <v>7841</v>
      </c>
      <c r="N591" s="85" t="s">
        <v>7264</v>
      </c>
      <c r="O591" s="85" t="s">
        <v>18</v>
      </c>
      <c r="P591" s="85" t="s">
        <v>8177</v>
      </c>
      <c r="Q591" s="85"/>
    </row>
    <row r="592" spans="1:17" hidden="1" x14ac:dyDescent="0.35">
      <c r="A592" s="72">
        <f t="shared" si="9"/>
        <v>141337</v>
      </c>
      <c r="B592" s="85" t="s">
        <v>19475</v>
      </c>
      <c r="C592" s="66">
        <v>16052151</v>
      </c>
      <c r="D592" s="85" t="s">
        <v>83</v>
      </c>
      <c r="E592" s="85" t="s">
        <v>6256</v>
      </c>
      <c r="F592" s="66">
        <v>141337</v>
      </c>
      <c r="G592" s="85" t="s">
        <v>78</v>
      </c>
      <c r="H592" s="85"/>
      <c r="I592" s="85" t="s">
        <v>79</v>
      </c>
      <c r="J592" s="85"/>
      <c r="K592" s="85" t="s">
        <v>19476</v>
      </c>
      <c r="L592" s="85"/>
      <c r="M592" s="85" t="s">
        <v>8404</v>
      </c>
      <c r="N592" s="85" t="s">
        <v>6073</v>
      </c>
      <c r="O592" s="85" t="s">
        <v>18</v>
      </c>
      <c r="P592" s="85" t="s">
        <v>8405</v>
      </c>
      <c r="Q592" s="85"/>
    </row>
    <row r="593" spans="1:17" hidden="1" x14ac:dyDescent="0.35">
      <c r="A593" s="72">
        <f t="shared" si="9"/>
        <v>141739</v>
      </c>
      <c r="B593" s="85" t="s">
        <v>23646</v>
      </c>
      <c r="C593" s="85">
        <v>91817</v>
      </c>
      <c r="D593" s="85" t="s">
        <v>77</v>
      </c>
      <c r="E593" s="85" t="s">
        <v>23266</v>
      </c>
      <c r="F593" s="85">
        <v>141739</v>
      </c>
      <c r="G593" s="85" t="s">
        <v>78</v>
      </c>
      <c r="H593" s="85">
        <v>7097322</v>
      </c>
      <c r="I593" s="85" t="s">
        <v>79</v>
      </c>
      <c r="J593" s="85"/>
      <c r="K593" s="85" t="s">
        <v>23647</v>
      </c>
      <c r="L593" s="85"/>
      <c r="M593" s="85" t="s">
        <v>125</v>
      </c>
      <c r="N593" s="85" t="s">
        <v>137</v>
      </c>
      <c r="O593" s="85" t="s">
        <v>18</v>
      </c>
      <c r="P593" s="85">
        <v>78704</v>
      </c>
      <c r="Q593" s="85">
        <v>3436</v>
      </c>
    </row>
    <row r="594" spans="1:17" hidden="1" x14ac:dyDescent="0.35">
      <c r="A594" s="72">
        <f t="shared" si="9"/>
        <v>140841</v>
      </c>
      <c r="B594" s="85" t="s">
        <v>23421</v>
      </c>
      <c r="C594" s="85">
        <v>224475</v>
      </c>
      <c r="D594" s="85" t="s">
        <v>77</v>
      </c>
      <c r="E594" s="85" t="s">
        <v>23268</v>
      </c>
      <c r="F594" s="85">
        <v>140841</v>
      </c>
      <c r="G594" s="85" t="s">
        <v>78</v>
      </c>
      <c r="H594" s="85">
        <v>12691168</v>
      </c>
      <c r="I594" s="85" t="s">
        <v>79</v>
      </c>
      <c r="J594" s="85"/>
      <c r="K594" s="85" t="s">
        <v>23422</v>
      </c>
      <c r="L594" s="85"/>
      <c r="M594" s="85" t="s">
        <v>19690</v>
      </c>
      <c r="N594" s="85" t="s">
        <v>571</v>
      </c>
      <c r="O594" s="85" t="s">
        <v>18</v>
      </c>
      <c r="P594" s="85">
        <v>76002</v>
      </c>
      <c r="Q594" s="85"/>
    </row>
    <row r="595" spans="1:17" hidden="1" x14ac:dyDescent="0.35">
      <c r="A595" s="72">
        <f t="shared" si="9"/>
        <v>140845</v>
      </c>
      <c r="B595" s="85" t="s">
        <v>26250</v>
      </c>
      <c r="C595" s="85">
        <v>87213</v>
      </c>
      <c r="D595" s="85" t="s">
        <v>77</v>
      </c>
      <c r="E595" s="85" t="s">
        <v>23211</v>
      </c>
      <c r="F595" s="85">
        <v>140845</v>
      </c>
      <c r="G595" s="85" t="s">
        <v>78</v>
      </c>
      <c r="H595" s="85">
        <v>14357479</v>
      </c>
      <c r="I595" s="85" t="s">
        <v>79</v>
      </c>
      <c r="J595" s="85"/>
      <c r="K595" s="85" t="s">
        <v>26251</v>
      </c>
      <c r="L595" s="85"/>
      <c r="M595" s="85" t="s">
        <v>21408</v>
      </c>
      <c r="N595" s="85" t="s">
        <v>571</v>
      </c>
      <c r="O595" s="85" t="s">
        <v>18</v>
      </c>
      <c r="P595" s="85">
        <v>76021</v>
      </c>
      <c r="Q595" s="85">
        <v>2364</v>
      </c>
    </row>
    <row r="596" spans="1:17" hidden="1" x14ac:dyDescent="0.35">
      <c r="A596" s="72">
        <f t="shared" si="9"/>
        <v>140845</v>
      </c>
      <c r="B596" s="85" t="s">
        <v>3464</v>
      </c>
      <c r="C596" s="66">
        <v>87213</v>
      </c>
      <c r="D596" s="85" t="s">
        <v>77</v>
      </c>
      <c r="E596" s="85" t="s">
        <v>3465</v>
      </c>
      <c r="F596" s="66">
        <v>140845</v>
      </c>
      <c r="G596" s="85" t="s">
        <v>78</v>
      </c>
      <c r="H596" s="85" t="s">
        <v>3466</v>
      </c>
      <c r="I596" s="85" t="s">
        <v>79</v>
      </c>
      <c r="J596" s="85"/>
      <c r="K596" s="85" t="s">
        <v>3467</v>
      </c>
      <c r="L596" s="85" t="s">
        <v>80</v>
      </c>
      <c r="M596" s="85" t="s">
        <v>3468</v>
      </c>
      <c r="N596" s="85" t="s">
        <v>573</v>
      </c>
      <c r="O596" s="85" t="s">
        <v>18</v>
      </c>
      <c r="P596" s="85" t="s">
        <v>3469</v>
      </c>
      <c r="Q596" s="85" t="s">
        <v>3470</v>
      </c>
    </row>
    <row r="597" spans="1:17" hidden="1" x14ac:dyDescent="0.35">
      <c r="A597" s="72">
        <f t="shared" si="9"/>
        <v>140845</v>
      </c>
      <c r="B597" s="85" t="s">
        <v>26228</v>
      </c>
      <c r="C597" s="85">
        <v>87217</v>
      </c>
      <c r="D597" s="85" t="s">
        <v>77</v>
      </c>
      <c r="E597" s="85" t="s">
        <v>23211</v>
      </c>
      <c r="F597" s="85">
        <v>140845</v>
      </c>
      <c r="G597" s="85" t="s">
        <v>78</v>
      </c>
      <c r="H597" s="85">
        <v>14357479</v>
      </c>
      <c r="I597" s="85" t="s">
        <v>79</v>
      </c>
      <c r="J597" s="85"/>
      <c r="K597" s="85" t="s">
        <v>26229</v>
      </c>
      <c r="L597" s="85"/>
      <c r="M597" s="85" t="s">
        <v>21408</v>
      </c>
      <c r="N597" s="85" t="s">
        <v>571</v>
      </c>
      <c r="O597" s="85" t="s">
        <v>18</v>
      </c>
      <c r="P597" s="85">
        <v>76021</v>
      </c>
      <c r="Q597" s="85">
        <v>4111</v>
      </c>
    </row>
    <row r="598" spans="1:17" hidden="1" x14ac:dyDescent="0.35">
      <c r="A598" s="72">
        <f t="shared" si="9"/>
        <v>140845</v>
      </c>
      <c r="B598" s="85" t="s">
        <v>3479</v>
      </c>
      <c r="C598" s="66">
        <v>87217</v>
      </c>
      <c r="D598" s="85" t="s">
        <v>77</v>
      </c>
      <c r="E598" s="85" t="s">
        <v>3465</v>
      </c>
      <c r="F598" s="66">
        <v>140845</v>
      </c>
      <c r="G598" s="85" t="s">
        <v>78</v>
      </c>
      <c r="H598" s="85" t="s">
        <v>3466</v>
      </c>
      <c r="I598" s="85" t="s">
        <v>79</v>
      </c>
      <c r="J598" s="85"/>
      <c r="K598" s="85" t="s">
        <v>3480</v>
      </c>
      <c r="L598" s="85" t="s">
        <v>80</v>
      </c>
      <c r="M598" s="85" t="s">
        <v>3468</v>
      </c>
      <c r="N598" s="85" t="s">
        <v>573</v>
      </c>
      <c r="O598" s="85" t="s">
        <v>18</v>
      </c>
      <c r="P598" s="85" t="s">
        <v>3469</v>
      </c>
      <c r="Q598" s="85" t="s">
        <v>3481</v>
      </c>
    </row>
    <row r="599" spans="1:17" hidden="1" x14ac:dyDescent="0.35">
      <c r="A599" s="72">
        <f t="shared" si="9"/>
        <v>141739</v>
      </c>
      <c r="B599" s="85" t="s">
        <v>23577</v>
      </c>
      <c r="C599" s="85">
        <v>91909</v>
      </c>
      <c r="D599" s="85" t="s">
        <v>77</v>
      </c>
      <c r="E599" s="85" t="s">
        <v>23266</v>
      </c>
      <c r="F599" s="85">
        <v>141739</v>
      </c>
      <c r="G599" s="85" t="s">
        <v>78</v>
      </c>
      <c r="H599" s="85">
        <v>12688131</v>
      </c>
      <c r="I599" s="85" t="s">
        <v>79</v>
      </c>
      <c r="J599" s="85"/>
      <c r="K599" s="85" t="s">
        <v>23578</v>
      </c>
      <c r="L599" s="85"/>
      <c r="M599" s="85" t="s">
        <v>125</v>
      </c>
      <c r="N599" s="85" t="s">
        <v>137</v>
      </c>
      <c r="O599" s="85" t="s">
        <v>18</v>
      </c>
      <c r="P599" s="85">
        <v>78745</v>
      </c>
      <c r="Q599" s="85">
        <v>5605</v>
      </c>
    </row>
    <row r="600" spans="1:17" hidden="1" x14ac:dyDescent="0.35">
      <c r="A600" s="72">
        <f t="shared" si="9"/>
        <v>141749</v>
      </c>
      <c r="B600" s="85" t="s">
        <v>14494</v>
      </c>
      <c r="C600" s="66">
        <v>211723</v>
      </c>
      <c r="D600" s="85" t="s">
        <v>77</v>
      </c>
      <c r="E600" s="85" t="s">
        <v>11720</v>
      </c>
      <c r="F600" s="66">
        <v>141749</v>
      </c>
      <c r="G600" s="85" t="s">
        <v>78</v>
      </c>
      <c r="H600" s="85" t="s">
        <v>14495</v>
      </c>
      <c r="I600" s="85" t="s">
        <v>79</v>
      </c>
      <c r="J600" s="85"/>
      <c r="K600" s="85" t="s">
        <v>14496</v>
      </c>
      <c r="L600" s="85"/>
      <c r="M600" s="85" t="s">
        <v>125</v>
      </c>
      <c r="N600" s="85" t="s">
        <v>137</v>
      </c>
      <c r="O600" s="85" t="s">
        <v>18</v>
      </c>
      <c r="P600" s="85" t="s">
        <v>11730</v>
      </c>
      <c r="Q600" s="85"/>
    </row>
    <row r="601" spans="1:17" hidden="1" x14ac:dyDescent="0.35">
      <c r="A601" s="72">
        <f t="shared" si="9"/>
        <v>141749</v>
      </c>
      <c r="B601" s="85" t="s">
        <v>21975</v>
      </c>
      <c r="C601" s="66">
        <v>17019577</v>
      </c>
      <c r="D601" s="85" t="s">
        <v>77</v>
      </c>
      <c r="E601" s="85" t="s">
        <v>11720</v>
      </c>
      <c r="F601" s="66">
        <v>141749</v>
      </c>
      <c r="G601" s="85" t="s">
        <v>78</v>
      </c>
      <c r="H601" s="85"/>
      <c r="I601" s="85" t="s">
        <v>79</v>
      </c>
      <c r="J601" s="85"/>
      <c r="K601" s="85" t="s">
        <v>21976</v>
      </c>
      <c r="L601" s="85"/>
      <c r="M601" s="85" t="s">
        <v>125</v>
      </c>
      <c r="N601" s="85" t="s">
        <v>137</v>
      </c>
      <c r="O601" s="85" t="s">
        <v>18</v>
      </c>
      <c r="P601" s="85" t="s">
        <v>11730</v>
      </c>
      <c r="Q601" s="85"/>
    </row>
    <row r="602" spans="1:17" hidden="1" x14ac:dyDescent="0.35">
      <c r="A602" s="72">
        <f t="shared" si="9"/>
        <v>140521</v>
      </c>
      <c r="B602" s="85" t="s">
        <v>19387</v>
      </c>
      <c r="C602" s="66">
        <v>16058133</v>
      </c>
      <c r="D602" s="85" t="s">
        <v>83</v>
      </c>
      <c r="E602" s="85" t="s">
        <v>511</v>
      </c>
      <c r="F602" s="66">
        <v>140521</v>
      </c>
      <c r="G602" s="85" t="s">
        <v>78</v>
      </c>
      <c r="H602" s="85"/>
      <c r="I602" s="85" t="s">
        <v>79</v>
      </c>
      <c r="J602" s="85"/>
      <c r="K602" s="85" t="s">
        <v>19388</v>
      </c>
      <c r="L602" s="85"/>
      <c r="M602" s="85" t="s">
        <v>1375</v>
      </c>
      <c r="N602" s="85" t="s">
        <v>232</v>
      </c>
      <c r="O602" s="85" t="s">
        <v>18</v>
      </c>
      <c r="P602" s="85" t="s">
        <v>1376</v>
      </c>
      <c r="Q602" s="85"/>
    </row>
    <row r="603" spans="1:17" hidden="1" x14ac:dyDescent="0.35">
      <c r="A603" s="72">
        <f t="shared" si="9"/>
        <v>141188</v>
      </c>
      <c r="B603" s="85" t="s">
        <v>5977</v>
      </c>
      <c r="C603" s="66">
        <v>88359</v>
      </c>
      <c r="D603" s="85" t="s">
        <v>77</v>
      </c>
      <c r="E603" s="85" t="s">
        <v>5662</v>
      </c>
      <c r="F603" s="66">
        <v>141188</v>
      </c>
      <c r="G603" s="85" t="s">
        <v>77</v>
      </c>
      <c r="H603" s="85" t="s">
        <v>5978</v>
      </c>
      <c r="I603" s="85" t="s">
        <v>79</v>
      </c>
      <c r="J603" s="85"/>
      <c r="K603" s="85" t="s">
        <v>5979</v>
      </c>
      <c r="L603" s="85"/>
      <c r="M603" s="85" t="s">
        <v>5874</v>
      </c>
      <c r="N603" s="85" t="s">
        <v>5875</v>
      </c>
      <c r="O603" s="85" t="s">
        <v>18</v>
      </c>
      <c r="P603" s="85" t="s">
        <v>5976</v>
      </c>
      <c r="Q603" s="85" t="s">
        <v>5980</v>
      </c>
    </row>
    <row r="604" spans="1:17" hidden="1" x14ac:dyDescent="0.35">
      <c r="A604" s="72">
        <f t="shared" si="9"/>
        <v>141190</v>
      </c>
      <c r="B604" s="85" t="s">
        <v>5977</v>
      </c>
      <c r="C604" s="66">
        <v>88359</v>
      </c>
      <c r="D604" s="85" t="s">
        <v>77</v>
      </c>
      <c r="E604" s="85" t="s">
        <v>5877</v>
      </c>
      <c r="F604" s="66">
        <v>141190</v>
      </c>
      <c r="G604" s="85" t="s">
        <v>78</v>
      </c>
      <c r="H604" s="85" t="s">
        <v>5978</v>
      </c>
      <c r="I604" s="85" t="s">
        <v>79</v>
      </c>
      <c r="J604" s="85"/>
      <c r="K604" s="85" t="s">
        <v>5979</v>
      </c>
      <c r="L604" s="85"/>
      <c r="M604" s="85" t="s">
        <v>5874</v>
      </c>
      <c r="N604" s="85" t="s">
        <v>5875</v>
      </c>
      <c r="O604" s="85" t="s">
        <v>18</v>
      </c>
      <c r="P604" s="85" t="s">
        <v>5976</v>
      </c>
      <c r="Q604" s="85" t="s">
        <v>5980</v>
      </c>
    </row>
    <row r="605" spans="1:17" hidden="1" x14ac:dyDescent="0.35">
      <c r="A605" s="72">
        <f t="shared" si="9"/>
        <v>141223</v>
      </c>
      <c r="B605" s="85" t="s">
        <v>6579</v>
      </c>
      <c r="C605" s="66">
        <v>88646</v>
      </c>
      <c r="D605" s="85" t="s">
        <v>77</v>
      </c>
      <c r="E605" s="85" t="s">
        <v>6077</v>
      </c>
      <c r="F605" s="66">
        <v>141223</v>
      </c>
      <c r="G605" s="85" t="s">
        <v>78</v>
      </c>
      <c r="H605" s="85" t="s">
        <v>6580</v>
      </c>
      <c r="I605" s="85" t="s">
        <v>79</v>
      </c>
      <c r="J605" s="85"/>
      <c r="K605" s="85" t="s">
        <v>6581</v>
      </c>
      <c r="L605" s="85"/>
      <c r="M605" s="85" t="s">
        <v>3090</v>
      </c>
      <c r="N605" s="85" t="s">
        <v>6071</v>
      </c>
      <c r="O605" s="85" t="s">
        <v>18</v>
      </c>
      <c r="P605" s="85" t="s">
        <v>6582</v>
      </c>
      <c r="Q605" s="85" t="s">
        <v>1723</v>
      </c>
    </row>
    <row r="606" spans="1:17" hidden="1" x14ac:dyDescent="0.35">
      <c r="A606" s="72">
        <f t="shared" si="9"/>
        <v>140714</v>
      </c>
      <c r="B606" s="85" t="s">
        <v>2822</v>
      </c>
      <c r="C606" s="66">
        <v>86815</v>
      </c>
      <c r="D606" s="85" t="s">
        <v>77</v>
      </c>
      <c r="E606" s="85" t="s">
        <v>2794</v>
      </c>
      <c r="F606" s="66">
        <v>140714</v>
      </c>
      <c r="G606" s="85" t="s">
        <v>78</v>
      </c>
      <c r="H606" s="85" t="s">
        <v>2823</v>
      </c>
      <c r="I606" s="85" t="s">
        <v>79</v>
      </c>
      <c r="J606" s="85"/>
      <c r="K606" s="85" t="s">
        <v>2824</v>
      </c>
      <c r="L606" s="85"/>
      <c r="M606" s="85" t="s">
        <v>2790</v>
      </c>
      <c r="N606" s="85" t="s">
        <v>2797</v>
      </c>
      <c r="O606" s="85" t="s">
        <v>18</v>
      </c>
      <c r="P606" s="85" t="s">
        <v>2792</v>
      </c>
      <c r="Q606" s="85" t="s">
        <v>2825</v>
      </c>
    </row>
    <row r="607" spans="1:17" hidden="1" x14ac:dyDescent="0.35">
      <c r="A607" s="72">
        <f t="shared" si="9"/>
        <v>140845</v>
      </c>
      <c r="B607" s="85" t="s">
        <v>26236</v>
      </c>
      <c r="C607" s="85">
        <v>87320</v>
      </c>
      <c r="D607" s="85" t="s">
        <v>77</v>
      </c>
      <c r="E607" s="85" t="s">
        <v>23211</v>
      </c>
      <c r="F607" s="85">
        <v>140845</v>
      </c>
      <c r="G607" s="85" t="s">
        <v>78</v>
      </c>
      <c r="H607" s="85">
        <v>14357479</v>
      </c>
      <c r="I607" s="85" t="s">
        <v>79</v>
      </c>
      <c r="J607" s="85"/>
      <c r="K607" s="85" t="s">
        <v>26237</v>
      </c>
      <c r="L607" s="85"/>
      <c r="M607" s="85" t="s">
        <v>23860</v>
      </c>
      <c r="N607" s="85" t="s">
        <v>571</v>
      </c>
      <c r="O607" s="85" t="s">
        <v>18</v>
      </c>
      <c r="P607" s="85">
        <v>76054</v>
      </c>
      <c r="Q607" s="85">
        <v>3703</v>
      </c>
    </row>
    <row r="608" spans="1:17" hidden="1" x14ac:dyDescent="0.35">
      <c r="A608" s="72">
        <f t="shared" si="9"/>
        <v>140845</v>
      </c>
      <c r="B608" s="85" t="s">
        <v>3693</v>
      </c>
      <c r="C608" s="66">
        <v>87320</v>
      </c>
      <c r="D608" s="85" t="s">
        <v>77</v>
      </c>
      <c r="E608" s="85" t="s">
        <v>3465</v>
      </c>
      <c r="F608" s="66">
        <v>140845</v>
      </c>
      <c r="G608" s="85" t="s">
        <v>78</v>
      </c>
      <c r="H608" s="85" t="s">
        <v>3466</v>
      </c>
      <c r="I608" s="85" t="s">
        <v>79</v>
      </c>
      <c r="J608" s="85"/>
      <c r="K608" s="85" t="s">
        <v>3694</v>
      </c>
      <c r="L608" s="85" t="s">
        <v>80</v>
      </c>
      <c r="M608" s="85" t="s">
        <v>3668</v>
      </c>
      <c r="N608" s="85" t="s">
        <v>573</v>
      </c>
      <c r="O608" s="85" t="s">
        <v>18</v>
      </c>
      <c r="P608" s="85" t="s">
        <v>3691</v>
      </c>
      <c r="Q608" s="85" t="s">
        <v>206</v>
      </c>
    </row>
    <row r="609" spans="1:17" hidden="1" x14ac:dyDescent="0.35">
      <c r="A609" s="72">
        <f t="shared" si="9"/>
        <v>140845</v>
      </c>
      <c r="B609" s="85" t="s">
        <v>26276</v>
      </c>
      <c r="C609" s="85">
        <v>87223</v>
      </c>
      <c r="D609" s="85" t="s">
        <v>77</v>
      </c>
      <c r="E609" s="85" t="s">
        <v>23211</v>
      </c>
      <c r="F609" s="85">
        <v>140845</v>
      </c>
      <c r="G609" s="85" t="s">
        <v>78</v>
      </c>
      <c r="H609" s="85">
        <v>14357479</v>
      </c>
      <c r="I609" s="85" t="s">
        <v>79</v>
      </c>
      <c r="J609" s="85"/>
      <c r="K609" s="85" t="s">
        <v>26277</v>
      </c>
      <c r="L609" s="85"/>
      <c r="M609" s="85" t="s">
        <v>21408</v>
      </c>
      <c r="N609" s="85" t="s">
        <v>571</v>
      </c>
      <c r="O609" s="85" t="s">
        <v>18</v>
      </c>
      <c r="P609" s="85">
        <v>76022</v>
      </c>
      <c r="Q609" s="85">
        <v>6844</v>
      </c>
    </row>
    <row r="610" spans="1:17" hidden="1" x14ac:dyDescent="0.35">
      <c r="A610" s="72">
        <f t="shared" si="9"/>
        <v>140845</v>
      </c>
      <c r="B610" s="85" t="s">
        <v>3490</v>
      </c>
      <c r="C610" s="66">
        <v>87223</v>
      </c>
      <c r="D610" s="85" t="s">
        <v>77</v>
      </c>
      <c r="E610" s="85" t="s">
        <v>3465</v>
      </c>
      <c r="F610" s="66">
        <v>140845</v>
      </c>
      <c r="G610" s="85" t="s">
        <v>78</v>
      </c>
      <c r="H610" s="85" t="s">
        <v>3466</v>
      </c>
      <c r="I610" s="85" t="s">
        <v>79</v>
      </c>
      <c r="J610" s="85"/>
      <c r="K610" s="85" t="s">
        <v>3491</v>
      </c>
      <c r="L610" s="85" t="s">
        <v>80</v>
      </c>
      <c r="M610" s="85" t="s">
        <v>3468</v>
      </c>
      <c r="N610" s="85" t="s">
        <v>573</v>
      </c>
      <c r="O610" s="85" t="s">
        <v>18</v>
      </c>
      <c r="P610" s="85" t="s">
        <v>3485</v>
      </c>
      <c r="Q610" s="85" t="s">
        <v>3492</v>
      </c>
    </row>
    <row r="611" spans="1:17" hidden="1" x14ac:dyDescent="0.35">
      <c r="A611" s="72">
        <f t="shared" si="9"/>
        <v>140845</v>
      </c>
      <c r="B611" s="85" t="s">
        <v>26260</v>
      </c>
      <c r="C611" s="85">
        <v>87318</v>
      </c>
      <c r="D611" s="85" t="s">
        <v>77</v>
      </c>
      <c r="E611" s="85" t="s">
        <v>23211</v>
      </c>
      <c r="F611" s="85">
        <v>140845</v>
      </c>
      <c r="G611" s="85" t="s">
        <v>78</v>
      </c>
      <c r="H611" s="85">
        <v>14357479</v>
      </c>
      <c r="I611" s="85" t="s">
        <v>79</v>
      </c>
      <c r="J611" s="85"/>
      <c r="K611" s="85" t="s">
        <v>26261</v>
      </c>
      <c r="L611" s="85"/>
      <c r="M611" s="85" t="s">
        <v>23860</v>
      </c>
      <c r="N611" s="85" t="s">
        <v>571</v>
      </c>
      <c r="O611" s="85" t="s">
        <v>18</v>
      </c>
      <c r="P611" s="85">
        <v>76053</v>
      </c>
      <c r="Q611" s="85">
        <v>7006</v>
      </c>
    </row>
    <row r="612" spans="1:17" hidden="1" x14ac:dyDescent="0.35">
      <c r="A612" s="72">
        <f t="shared" si="9"/>
        <v>141545</v>
      </c>
      <c r="B612" s="85" t="s">
        <v>3688</v>
      </c>
      <c r="C612" s="66">
        <v>90774</v>
      </c>
      <c r="D612" s="85" t="s">
        <v>77</v>
      </c>
      <c r="E612" s="85" t="s">
        <v>9891</v>
      </c>
      <c r="F612" s="66">
        <v>141545</v>
      </c>
      <c r="G612" s="85" t="s">
        <v>78</v>
      </c>
      <c r="H612" s="85" t="s">
        <v>350</v>
      </c>
      <c r="I612" s="85" t="s">
        <v>79</v>
      </c>
      <c r="J612" s="85"/>
      <c r="K612" s="85" t="s">
        <v>10054</v>
      </c>
      <c r="L612" s="85" t="s">
        <v>80</v>
      </c>
      <c r="M612" s="85" t="s">
        <v>7383</v>
      </c>
      <c r="N612" s="85" t="s">
        <v>7384</v>
      </c>
      <c r="O612" s="85" t="s">
        <v>18</v>
      </c>
      <c r="P612" s="85" t="s">
        <v>9966</v>
      </c>
      <c r="Q612" s="85" t="s">
        <v>10055</v>
      </c>
    </row>
    <row r="613" spans="1:17" hidden="1" x14ac:dyDescent="0.35">
      <c r="A613" s="72">
        <f t="shared" si="9"/>
        <v>140845</v>
      </c>
      <c r="B613" s="85" t="s">
        <v>3688</v>
      </c>
      <c r="C613" s="66">
        <v>87318</v>
      </c>
      <c r="D613" s="85" t="s">
        <v>77</v>
      </c>
      <c r="E613" s="85" t="s">
        <v>3465</v>
      </c>
      <c r="F613" s="66">
        <v>140845</v>
      </c>
      <c r="G613" s="85" t="s">
        <v>78</v>
      </c>
      <c r="H613" s="85" t="s">
        <v>3466</v>
      </c>
      <c r="I613" s="85" t="s">
        <v>79</v>
      </c>
      <c r="J613" s="85"/>
      <c r="K613" s="85" t="s">
        <v>3689</v>
      </c>
      <c r="L613" s="85" t="s">
        <v>80</v>
      </c>
      <c r="M613" s="85" t="s">
        <v>3668</v>
      </c>
      <c r="N613" s="85" t="s">
        <v>573</v>
      </c>
      <c r="O613" s="85" t="s">
        <v>18</v>
      </c>
      <c r="P613" s="85" t="s">
        <v>3669</v>
      </c>
      <c r="Q613" s="85" t="s">
        <v>3690</v>
      </c>
    </row>
    <row r="614" spans="1:17" hidden="1" x14ac:dyDescent="0.35">
      <c r="A614" s="72">
        <f t="shared" si="9"/>
        <v>141065</v>
      </c>
      <c r="B614" s="85" t="s">
        <v>3688</v>
      </c>
      <c r="C614" s="66">
        <v>88011</v>
      </c>
      <c r="D614" s="85" t="s">
        <v>77</v>
      </c>
      <c r="E614" s="85" t="s">
        <v>5158</v>
      </c>
      <c r="F614" s="66">
        <v>141065</v>
      </c>
      <c r="G614" s="85" t="s">
        <v>78</v>
      </c>
      <c r="H614" s="85"/>
      <c r="I614" s="85" t="s">
        <v>79</v>
      </c>
      <c r="J614" s="85"/>
      <c r="K614" s="85" t="s">
        <v>5170</v>
      </c>
      <c r="L614" s="85"/>
      <c r="M614" s="85" t="s">
        <v>5156</v>
      </c>
      <c r="N614" s="85" t="s">
        <v>5040</v>
      </c>
      <c r="O614" s="85" t="s">
        <v>18</v>
      </c>
      <c r="P614" s="85" t="s">
        <v>5171</v>
      </c>
      <c r="Q614" s="85" t="s">
        <v>3214</v>
      </c>
    </row>
    <row r="615" spans="1:17" hidden="1" x14ac:dyDescent="0.35">
      <c r="A615" s="72">
        <f t="shared" si="9"/>
        <v>141223</v>
      </c>
      <c r="B615" s="85" t="s">
        <v>7733</v>
      </c>
      <c r="C615" s="66">
        <v>89363</v>
      </c>
      <c r="D615" s="85" t="s">
        <v>77</v>
      </c>
      <c r="E615" s="85" t="s">
        <v>6077</v>
      </c>
      <c r="F615" s="66">
        <v>141223</v>
      </c>
      <c r="G615" s="85" t="s">
        <v>78</v>
      </c>
      <c r="H615" s="85" t="s">
        <v>7734</v>
      </c>
      <c r="I615" s="85" t="s">
        <v>79</v>
      </c>
      <c r="J615" s="85"/>
      <c r="K615" s="85" t="s">
        <v>7735</v>
      </c>
      <c r="L615" s="85"/>
      <c r="M615" s="85" t="s">
        <v>7724</v>
      </c>
      <c r="N615" s="85" t="s">
        <v>6071</v>
      </c>
      <c r="O615" s="85" t="s">
        <v>18</v>
      </c>
      <c r="P615" s="85" t="s">
        <v>7725</v>
      </c>
      <c r="Q615" s="85" t="s">
        <v>7736</v>
      </c>
    </row>
    <row r="616" spans="1:17" hidden="1" x14ac:dyDescent="0.35">
      <c r="A616" s="72">
        <f t="shared" si="9"/>
        <v>141223</v>
      </c>
      <c r="B616" s="85" t="s">
        <v>6832</v>
      </c>
      <c r="C616" s="66">
        <v>88812</v>
      </c>
      <c r="D616" s="85" t="s">
        <v>77</v>
      </c>
      <c r="E616" s="85" t="s">
        <v>6077</v>
      </c>
      <c r="F616" s="66">
        <v>141223</v>
      </c>
      <c r="G616" s="85" t="s">
        <v>78</v>
      </c>
      <c r="H616" s="85" t="s">
        <v>6833</v>
      </c>
      <c r="I616" s="85" t="s">
        <v>79</v>
      </c>
      <c r="J616" s="85"/>
      <c r="K616" s="85" t="s">
        <v>6834</v>
      </c>
      <c r="L616" s="85"/>
      <c r="M616" s="85" t="s">
        <v>3090</v>
      </c>
      <c r="N616" s="85" t="s">
        <v>6071</v>
      </c>
      <c r="O616" s="85" t="s">
        <v>18</v>
      </c>
      <c r="P616" s="85" t="s">
        <v>6835</v>
      </c>
      <c r="Q616" s="85" t="s">
        <v>1856</v>
      </c>
    </row>
    <row r="617" spans="1:17" hidden="1" x14ac:dyDescent="0.35">
      <c r="A617" s="72">
        <f t="shared" si="9"/>
        <v>141139</v>
      </c>
      <c r="B617" s="85" t="s">
        <v>5573</v>
      </c>
      <c r="C617" s="66">
        <v>88206</v>
      </c>
      <c r="D617" s="85" t="s">
        <v>77</v>
      </c>
      <c r="E617" s="85" t="s">
        <v>5535</v>
      </c>
      <c r="F617" s="66">
        <v>141139</v>
      </c>
      <c r="G617" s="85" t="s">
        <v>78</v>
      </c>
      <c r="H617" s="85" t="s">
        <v>5574</v>
      </c>
      <c r="I617" s="85" t="s">
        <v>79</v>
      </c>
      <c r="J617" s="85"/>
      <c r="K617" s="85" t="s">
        <v>5575</v>
      </c>
      <c r="L617" s="85"/>
      <c r="M617" s="85" t="s">
        <v>5356</v>
      </c>
      <c r="N617" s="85" t="s">
        <v>5355</v>
      </c>
      <c r="O617" s="85" t="s">
        <v>18</v>
      </c>
      <c r="P617" s="85" t="s">
        <v>5533</v>
      </c>
      <c r="Q617" s="85" t="s">
        <v>5576</v>
      </c>
    </row>
    <row r="618" spans="1:17" hidden="1" x14ac:dyDescent="0.35">
      <c r="A618" s="72">
        <f t="shared" si="9"/>
        <v>140514</v>
      </c>
      <c r="B618" s="85" t="s">
        <v>1334</v>
      </c>
      <c r="C618" s="66">
        <v>85935</v>
      </c>
      <c r="D618" s="85" t="s">
        <v>77</v>
      </c>
      <c r="E618" s="85" t="s">
        <v>1326</v>
      </c>
      <c r="F618" s="66">
        <v>140514</v>
      </c>
      <c r="G618" s="85" t="s">
        <v>78</v>
      </c>
      <c r="H618" s="85"/>
      <c r="I618" s="85" t="s">
        <v>79</v>
      </c>
      <c r="J618" s="85"/>
      <c r="K618" s="85" t="s">
        <v>1335</v>
      </c>
      <c r="L618" s="85"/>
      <c r="M618" s="85" t="s">
        <v>1323</v>
      </c>
      <c r="N618" s="85" t="s">
        <v>189</v>
      </c>
      <c r="O618" s="85" t="s">
        <v>18</v>
      </c>
      <c r="P618" s="85" t="s">
        <v>1324</v>
      </c>
      <c r="Q618" s="85"/>
    </row>
    <row r="619" spans="1:17" hidden="1" x14ac:dyDescent="0.35">
      <c r="A619" s="72">
        <f t="shared" si="9"/>
        <v>140867</v>
      </c>
      <c r="B619" s="85" t="s">
        <v>23021</v>
      </c>
      <c r="C619" s="85">
        <v>17028683</v>
      </c>
      <c r="D619" s="85" t="s">
        <v>77</v>
      </c>
      <c r="E619" s="85" t="s">
        <v>23184</v>
      </c>
      <c r="F619" s="85">
        <v>140867</v>
      </c>
      <c r="G619" s="85" t="s">
        <v>78</v>
      </c>
      <c r="H619" s="85"/>
      <c r="I619" s="85" t="s">
        <v>79</v>
      </c>
      <c r="J619" s="85"/>
      <c r="K619" s="85" t="s">
        <v>27200</v>
      </c>
      <c r="L619" s="85"/>
      <c r="M619" s="85" t="s">
        <v>21981</v>
      </c>
      <c r="N619" s="85" t="s">
        <v>571</v>
      </c>
      <c r="O619" s="85" t="s">
        <v>18</v>
      </c>
      <c r="P619" s="85">
        <v>76063</v>
      </c>
      <c r="Q619" s="85"/>
    </row>
    <row r="620" spans="1:17" hidden="1" x14ac:dyDescent="0.35">
      <c r="A620" s="72">
        <f t="shared" si="9"/>
        <v>140867</v>
      </c>
      <c r="B620" s="85" t="s">
        <v>23021</v>
      </c>
      <c r="C620" s="66">
        <v>17028683</v>
      </c>
      <c r="D620" s="85" t="s">
        <v>77</v>
      </c>
      <c r="E620" s="85" t="s">
        <v>3405</v>
      </c>
      <c r="F620" s="66">
        <v>140867</v>
      </c>
      <c r="G620" s="85" t="s">
        <v>78</v>
      </c>
      <c r="H620" s="85"/>
      <c r="I620" s="85" t="s">
        <v>79</v>
      </c>
      <c r="J620" s="85"/>
      <c r="K620" s="85" t="s">
        <v>23022</v>
      </c>
      <c r="L620" s="85"/>
      <c r="M620" s="85" t="s">
        <v>21981</v>
      </c>
      <c r="N620" s="85" t="s">
        <v>571</v>
      </c>
      <c r="O620" s="85" t="s">
        <v>18</v>
      </c>
      <c r="P620" s="85" t="s">
        <v>3742</v>
      </c>
      <c r="Q620" s="85"/>
    </row>
    <row r="621" spans="1:17" hidden="1" x14ac:dyDescent="0.35">
      <c r="A621" s="72">
        <f t="shared" si="9"/>
        <v>141567</v>
      </c>
      <c r="B621" s="85" t="s">
        <v>27940</v>
      </c>
      <c r="C621" s="85">
        <v>141567</v>
      </c>
      <c r="D621" s="85" t="s">
        <v>78</v>
      </c>
      <c r="E621" s="85" t="s">
        <v>23161</v>
      </c>
      <c r="F621" s="85">
        <v>17019384</v>
      </c>
      <c r="G621" s="85" t="s">
        <v>1750</v>
      </c>
      <c r="H621" s="85">
        <v>11332962</v>
      </c>
      <c r="I621" s="85" t="s">
        <v>79</v>
      </c>
      <c r="J621" s="85" t="s">
        <v>2894</v>
      </c>
      <c r="K621" s="85" t="s">
        <v>22011</v>
      </c>
      <c r="L621" s="85"/>
      <c r="M621" s="85" t="s">
        <v>10458</v>
      </c>
      <c r="N621" s="85" t="s">
        <v>10451</v>
      </c>
      <c r="O621" s="85" t="s">
        <v>18</v>
      </c>
      <c r="P621" s="85">
        <v>78342</v>
      </c>
      <c r="Q621" s="85">
        <v>547</v>
      </c>
    </row>
    <row r="622" spans="1:17" hidden="1" x14ac:dyDescent="0.35">
      <c r="A622" s="72">
        <f t="shared" si="9"/>
        <v>141246</v>
      </c>
      <c r="B622" s="85" t="s">
        <v>7296</v>
      </c>
      <c r="C622" s="66">
        <v>89104</v>
      </c>
      <c r="D622" s="85" t="s">
        <v>77</v>
      </c>
      <c r="E622" s="85" t="s">
        <v>7297</v>
      </c>
      <c r="F622" s="66">
        <v>141246</v>
      </c>
      <c r="G622" s="85" t="s">
        <v>78</v>
      </c>
      <c r="H622" s="85"/>
      <c r="I622" s="85" t="s">
        <v>79</v>
      </c>
      <c r="J622" s="85"/>
      <c r="K622" s="85" t="s">
        <v>7298</v>
      </c>
      <c r="L622" s="85"/>
      <c r="M622" s="85" t="s">
        <v>7299</v>
      </c>
      <c r="N622" s="85" t="s">
        <v>6073</v>
      </c>
      <c r="O622" s="85" t="s">
        <v>18</v>
      </c>
      <c r="P622" s="85" t="s">
        <v>7300</v>
      </c>
      <c r="Q622" s="85"/>
    </row>
    <row r="623" spans="1:17" hidden="1" x14ac:dyDescent="0.35">
      <c r="A623" s="72">
        <f t="shared" si="9"/>
        <v>141649</v>
      </c>
      <c r="B623" s="85" t="s">
        <v>26029</v>
      </c>
      <c r="C623" s="85">
        <v>91436</v>
      </c>
      <c r="D623" s="85" t="s">
        <v>77</v>
      </c>
      <c r="E623" s="85" t="s">
        <v>23220</v>
      </c>
      <c r="F623" s="85">
        <v>141649</v>
      </c>
      <c r="G623" s="85" t="s">
        <v>78</v>
      </c>
      <c r="H623" s="85">
        <v>13007992</v>
      </c>
      <c r="I623" s="85" t="s">
        <v>79</v>
      </c>
      <c r="J623" s="85"/>
      <c r="K623" s="85" t="s">
        <v>26030</v>
      </c>
      <c r="L623" s="85"/>
      <c r="M623" s="85" t="s">
        <v>20012</v>
      </c>
      <c r="N623" s="85" t="s">
        <v>10825</v>
      </c>
      <c r="O623" s="85" t="s">
        <v>18</v>
      </c>
      <c r="P623" s="85">
        <v>78550</v>
      </c>
      <c r="Q623" s="85">
        <v>7608</v>
      </c>
    </row>
    <row r="624" spans="1:17" hidden="1" x14ac:dyDescent="0.35">
      <c r="A624" s="72">
        <f t="shared" si="9"/>
        <v>141649</v>
      </c>
      <c r="B624" s="85" t="s">
        <v>5081</v>
      </c>
      <c r="C624" s="66">
        <v>91436</v>
      </c>
      <c r="D624" s="85" t="s">
        <v>77</v>
      </c>
      <c r="E624" s="85" t="s">
        <v>10836</v>
      </c>
      <c r="F624" s="66">
        <v>141649</v>
      </c>
      <c r="G624" s="85" t="s">
        <v>78</v>
      </c>
      <c r="H624" s="85" t="s">
        <v>10930</v>
      </c>
      <c r="I624" s="85" t="s">
        <v>79</v>
      </c>
      <c r="J624" s="85"/>
      <c r="K624" s="85" t="s">
        <v>10931</v>
      </c>
      <c r="L624" s="85"/>
      <c r="M624" s="85" t="s">
        <v>10876</v>
      </c>
      <c r="N624" s="85" t="s">
        <v>10825</v>
      </c>
      <c r="O624" s="85" t="s">
        <v>18</v>
      </c>
      <c r="P624" s="85" t="s">
        <v>10877</v>
      </c>
      <c r="Q624" s="85" t="s">
        <v>10932</v>
      </c>
    </row>
    <row r="625" spans="1:17" hidden="1" x14ac:dyDescent="0.35">
      <c r="A625" s="72">
        <f t="shared" si="9"/>
        <v>141653</v>
      </c>
      <c r="B625" s="85" t="s">
        <v>10968</v>
      </c>
      <c r="C625" s="66">
        <v>91449</v>
      </c>
      <c r="D625" s="85" t="s">
        <v>77</v>
      </c>
      <c r="E625" s="85" t="s">
        <v>10969</v>
      </c>
      <c r="F625" s="66">
        <v>141653</v>
      </c>
      <c r="G625" s="85" t="s">
        <v>78</v>
      </c>
      <c r="H625" s="85" t="s">
        <v>10970</v>
      </c>
      <c r="I625" s="85" t="s">
        <v>79</v>
      </c>
      <c r="J625" s="85"/>
      <c r="K625" s="85" t="s">
        <v>10971</v>
      </c>
      <c r="L625" s="85"/>
      <c r="M625" s="85" t="s">
        <v>10972</v>
      </c>
      <c r="N625" s="85" t="s">
        <v>7398</v>
      </c>
      <c r="O625" s="85" t="s">
        <v>18</v>
      </c>
      <c r="P625" s="85" t="s">
        <v>10973</v>
      </c>
      <c r="Q625" s="85"/>
    </row>
    <row r="626" spans="1:17" hidden="1" x14ac:dyDescent="0.35">
      <c r="A626" s="72">
        <f t="shared" si="9"/>
        <v>141566</v>
      </c>
      <c r="B626" s="85" t="s">
        <v>28015</v>
      </c>
      <c r="C626" s="85">
        <v>141566</v>
      </c>
      <c r="D626" s="85" t="s">
        <v>78</v>
      </c>
      <c r="E626" s="85" t="s">
        <v>23161</v>
      </c>
      <c r="F626" s="85">
        <v>17019384</v>
      </c>
      <c r="G626" s="85" t="s">
        <v>1750</v>
      </c>
      <c r="H626" s="85">
        <v>7947013</v>
      </c>
      <c r="I626" s="85" t="s">
        <v>79</v>
      </c>
      <c r="J626" s="85" t="s">
        <v>200</v>
      </c>
      <c r="K626" s="85" t="s">
        <v>28016</v>
      </c>
      <c r="L626" s="85"/>
      <c r="M626" s="85" t="s">
        <v>28017</v>
      </c>
      <c r="N626" s="85" t="s">
        <v>10481</v>
      </c>
      <c r="O626" s="85" t="s">
        <v>18</v>
      </c>
      <c r="P626" s="85">
        <v>78341</v>
      </c>
      <c r="Q626" s="85"/>
    </row>
    <row r="627" spans="1:17" hidden="1" x14ac:dyDescent="0.35">
      <c r="A627" s="72">
        <f t="shared" si="9"/>
        <v>141223</v>
      </c>
      <c r="B627" s="85" t="s">
        <v>7029</v>
      </c>
      <c r="C627" s="66">
        <v>88932</v>
      </c>
      <c r="D627" s="85" t="s">
        <v>77</v>
      </c>
      <c r="E627" s="85" t="s">
        <v>6077</v>
      </c>
      <c r="F627" s="66">
        <v>141223</v>
      </c>
      <c r="G627" s="85" t="s">
        <v>78</v>
      </c>
      <c r="H627" s="85" t="s">
        <v>7030</v>
      </c>
      <c r="I627" s="85" t="s">
        <v>79</v>
      </c>
      <c r="J627" s="85"/>
      <c r="K627" s="85" t="s">
        <v>7031</v>
      </c>
      <c r="L627" s="85"/>
      <c r="M627" s="85" t="s">
        <v>3090</v>
      </c>
      <c r="N627" s="85" t="s">
        <v>6071</v>
      </c>
      <c r="O627" s="85" t="s">
        <v>18</v>
      </c>
      <c r="P627" s="85" t="s">
        <v>7032</v>
      </c>
      <c r="Q627" s="85" t="s">
        <v>7033</v>
      </c>
    </row>
    <row r="628" spans="1:17" hidden="1" x14ac:dyDescent="0.35">
      <c r="A628" s="72">
        <f t="shared" si="9"/>
        <v>141223</v>
      </c>
      <c r="B628" s="85" t="s">
        <v>7186</v>
      </c>
      <c r="C628" s="66">
        <v>89013</v>
      </c>
      <c r="D628" s="85" t="s">
        <v>77</v>
      </c>
      <c r="E628" s="85" t="s">
        <v>6077</v>
      </c>
      <c r="F628" s="66">
        <v>141223</v>
      </c>
      <c r="G628" s="85" t="s">
        <v>78</v>
      </c>
      <c r="H628" s="85" t="s">
        <v>7187</v>
      </c>
      <c r="I628" s="85" t="s">
        <v>79</v>
      </c>
      <c r="J628" s="85"/>
      <c r="K628" s="85" t="s">
        <v>7188</v>
      </c>
      <c r="L628" s="85"/>
      <c r="M628" s="85" t="s">
        <v>3090</v>
      </c>
      <c r="N628" s="85" t="s">
        <v>6071</v>
      </c>
      <c r="O628" s="85" t="s">
        <v>18</v>
      </c>
      <c r="P628" s="85" t="s">
        <v>7179</v>
      </c>
      <c r="Q628" s="85" t="s">
        <v>7189</v>
      </c>
    </row>
    <row r="629" spans="1:17" hidden="1" x14ac:dyDescent="0.35">
      <c r="A629" s="72">
        <f t="shared" si="9"/>
        <v>140887</v>
      </c>
      <c r="B629" s="85" t="s">
        <v>25406</v>
      </c>
      <c r="C629" s="85">
        <v>87581</v>
      </c>
      <c r="D629" s="85" t="s">
        <v>77</v>
      </c>
      <c r="E629" s="85" t="s">
        <v>23231</v>
      </c>
      <c r="F629" s="85">
        <v>140887</v>
      </c>
      <c r="G629" s="85" t="s">
        <v>78</v>
      </c>
      <c r="H629" s="85">
        <v>12021291</v>
      </c>
      <c r="I629" s="85" t="s">
        <v>79</v>
      </c>
      <c r="J629" s="85"/>
      <c r="K629" s="85" t="s">
        <v>25407</v>
      </c>
      <c r="L629" s="85"/>
      <c r="M629" s="85" t="s">
        <v>20648</v>
      </c>
      <c r="N629" s="85" t="s">
        <v>571</v>
      </c>
      <c r="O629" s="85" t="s">
        <v>18</v>
      </c>
      <c r="P629" s="85">
        <v>76126</v>
      </c>
      <c r="Q629" s="85">
        <v>2527</v>
      </c>
    </row>
    <row r="630" spans="1:17" hidden="1" x14ac:dyDescent="0.35">
      <c r="A630" s="72">
        <f t="shared" si="9"/>
        <v>140887</v>
      </c>
      <c r="B630" s="85" t="s">
        <v>4317</v>
      </c>
      <c r="C630" s="66">
        <v>87581</v>
      </c>
      <c r="D630" s="85" t="s">
        <v>77</v>
      </c>
      <c r="E630" s="85" t="s">
        <v>3907</v>
      </c>
      <c r="F630" s="66">
        <v>140887</v>
      </c>
      <c r="G630" s="85" t="s">
        <v>78</v>
      </c>
      <c r="H630" s="85" t="s">
        <v>4318</v>
      </c>
      <c r="I630" s="85" t="s">
        <v>79</v>
      </c>
      <c r="J630" s="85"/>
      <c r="K630" s="85" t="s">
        <v>4319</v>
      </c>
      <c r="L630" s="85"/>
      <c r="M630" s="85" t="s">
        <v>3904</v>
      </c>
      <c r="N630" s="85" t="s">
        <v>573</v>
      </c>
      <c r="O630" s="85" t="s">
        <v>18</v>
      </c>
      <c r="P630" s="85" t="s">
        <v>4320</v>
      </c>
      <c r="Q630" s="85" t="s">
        <v>4321</v>
      </c>
    </row>
    <row r="631" spans="1:17" hidden="1" x14ac:dyDescent="0.35">
      <c r="A631" s="72">
        <f t="shared" si="9"/>
        <v>140887</v>
      </c>
      <c r="B631" s="85" t="s">
        <v>25347</v>
      </c>
      <c r="C631" s="85">
        <v>16058309</v>
      </c>
      <c r="D631" s="85" t="s">
        <v>77</v>
      </c>
      <c r="E631" s="85" t="s">
        <v>23231</v>
      </c>
      <c r="F631" s="85">
        <v>140887</v>
      </c>
      <c r="G631" s="85" t="s">
        <v>78</v>
      </c>
      <c r="H631" s="85">
        <v>1647916</v>
      </c>
      <c r="I631" s="85" t="s">
        <v>79</v>
      </c>
      <c r="J631" s="85"/>
      <c r="K631" s="85" t="s">
        <v>25348</v>
      </c>
      <c r="L631" s="85"/>
      <c r="M631" s="85" t="s">
        <v>25349</v>
      </c>
      <c r="N631" s="85" t="s">
        <v>571</v>
      </c>
      <c r="O631" s="85" t="s">
        <v>18</v>
      </c>
      <c r="P631" s="85">
        <v>76107</v>
      </c>
      <c r="Q631" s="85"/>
    </row>
    <row r="632" spans="1:17" hidden="1" x14ac:dyDescent="0.35">
      <c r="A632" s="72">
        <f t="shared" si="9"/>
        <v>140887</v>
      </c>
      <c r="B632" s="85" t="s">
        <v>17297</v>
      </c>
      <c r="C632" s="66">
        <v>16058309</v>
      </c>
      <c r="D632" s="85" t="s">
        <v>77</v>
      </c>
      <c r="E632" s="85" t="s">
        <v>3907</v>
      </c>
      <c r="F632" s="66">
        <v>140887</v>
      </c>
      <c r="G632" s="85" t="s">
        <v>78</v>
      </c>
      <c r="H632" s="85" t="s">
        <v>4215</v>
      </c>
      <c r="I632" s="85" t="s">
        <v>79</v>
      </c>
      <c r="J632" s="85"/>
      <c r="K632" s="85" t="s">
        <v>17298</v>
      </c>
      <c r="L632" s="85"/>
      <c r="M632" s="85" t="s">
        <v>17299</v>
      </c>
      <c r="N632" s="85" t="s">
        <v>573</v>
      </c>
      <c r="O632" s="85" t="s">
        <v>18</v>
      </c>
      <c r="P632" s="85" t="s">
        <v>3978</v>
      </c>
      <c r="Q632" s="85"/>
    </row>
    <row r="633" spans="1:17" hidden="1" x14ac:dyDescent="0.35">
      <c r="A633" s="72">
        <f t="shared" si="9"/>
        <v>141234</v>
      </c>
      <c r="B633" s="85" t="s">
        <v>6480</v>
      </c>
      <c r="C633" s="66">
        <v>88595</v>
      </c>
      <c r="D633" s="85" t="s">
        <v>77</v>
      </c>
      <c r="E633" s="85" t="s">
        <v>6473</v>
      </c>
      <c r="F633" s="66">
        <v>141234</v>
      </c>
      <c r="G633" s="85" t="s">
        <v>78</v>
      </c>
      <c r="H633" s="85"/>
      <c r="I633" s="85" t="s">
        <v>79</v>
      </c>
      <c r="J633" s="85"/>
      <c r="K633" s="85" t="s">
        <v>6481</v>
      </c>
      <c r="L633" s="85"/>
      <c r="M633" s="85" t="s">
        <v>3090</v>
      </c>
      <c r="N633" s="85" t="s">
        <v>6073</v>
      </c>
      <c r="O633" s="85" t="s">
        <v>18</v>
      </c>
      <c r="P633" s="85" t="s">
        <v>6471</v>
      </c>
      <c r="Q633" s="85" t="s">
        <v>3317</v>
      </c>
    </row>
    <row r="634" spans="1:17" hidden="1" x14ac:dyDescent="0.35">
      <c r="A634" s="72">
        <f t="shared" si="9"/>
        <v>141231</v>
      </c>
      <c r="B634" s="85" t="s">
        <v>6247</v>
      </c>
      <c r="C634" s="66">
        <v>88484</v>
      </c>
      <c r="D634" s="85" t="s">
        <v>77</v>
      </c>
      <c r="E634" s="85" t="s">
        <v>6244</v>
      </c>
      <c r="F634" s="66">
        <v>141231</v>
      </c>
      <c r="G634" s="85" t="s">
        <v>78</v>
      </c>
      <c r="H634" s="85" t="s">
        <v>6248</v>
      </c>
      <c r="I634" s="85" t="s">
        <v>79</v>
      </c>
      <c r="J634" s="85"/>
      <c r="K634" s="85" t="s">
        <v>6249</v>
      </c>
      <c r="L634" s="85" t="s">
        <v>80</v>
      </c>
      <c r="M634" s="85" t="s">
        <v>3090</v>
      </c>
      <c r="N634" s="85" t="s">
        <v>6073</v>
      </c>
      <c r="O634" s="85" t="s">
        <v>18</v>
      </c>
      <c r="P634" s="85" t="s">
        <v>6240</v>
      </c>
      <c r="Q634" s="85" t="s">
        <v>6250</v>
      </c>
    </row>
    <row r="635" spans="1:17" hidden="1" x14ac:dyDescent="0.35">
      <c r="A635" s="72">
        <f t="shared" si="9"/>
        <v>141269</v>
      </c>
      <c r="B635" s="85" t="s">
        <v>7676</v>
      </c>
      <c r="C635" s="66">
        <v>89323</v>
      </c>
      <c r="D635" s="85" t="s">
        <v>77</v>
      </c>
      <c r="E635" s="85" t="s">
        <v>6855</v>
      </c>
      <c r="F635" s="66">
        <v>141269</v>
      </c>
      <c r="G635" s="85" t="s">
        <v>78</v>
      </c>
      <c r="H635" s="85" t="s">
        <v>7677</v>
      </c>
      <c r="I635" s="85" t="s">
        <v>79</v>
      </c>
      <c r="J635" s="85"/>
      <c r="K635" s="85" t="s">
        <v>7678</v>
      </c>
      <c r="L635" s="85"/>
      <c r="M635" s="85" t="s">
        <v>7647</v>
      </c>
      <c r="N635" s="85" t="s">
        <v>6073</v>
      </c>
      <c r="O635" s="85" t="s">
        <v>18</v>
      </c>
      <c r="P635" s="85" t="s">
        <v>7648</v>
      </c>
      <c r="Q635" s="85" t="s">
        <v>7679</v>
      </c>
    </row>
    <row r="636" spans="1:17" hidden="1" x14ac:dyDescent="0.35">
      <c r="A636" s="72">
        <f t="shared" si="9"/>
        <v>141269</v>
      </c>
      <c r="B636" s="85" t="s">
        <v>16407</v>
      </c>
      <c r="C636" s="66">
        <v>16038910</v>
      </c>
      <c r="D636" s="85" t="s">
        <v>77</v>
      </c>
      <c r="E636" s="85" t="s">
        <v>6855</v>
      </c>
      <c r="F636" s="66">
        <v>141269</v>
      </c>
      <c r="G636" s="85" t="s">
        <v>78</v>
      </c>
      <c r="H636" s="85" t="s">
        <v>16408</v>
      </c>
      <c r="I636" s="85" t="s">
        <v>79</v>
      </c>
      <c r="J636" s="85"/>
      <c r="K636" s="85" t="s">
        <v>16409</v>
      </c>
      <c r="L636" s="85"/>
      <c r="M636" s="85" t="s">
        <v>7647</v>
      </c>
      <c r="N636" s="85" t="s">
        <v>6073</v>
      </c>
      <c r="O636" s="85" t="s">
        <v>18</v>
      </c>
      <c r="P636" s="85" t="s">
        <v>7648</v>
      </c>
      <c r="Q636" s="85" t="s">
        <v>16410</v>
      </c>
    </row>
    <row r="637" spans="1:17" hidden="1" x14ac:dyDescent="0.35">
      <c r="A637" s="72">
        <f t="shared" si="9"/>
        <v>142096</v>
      </c>
      <c r="B637" s="85" t="s">
        <v>15452</v>
      </c>
      <c r="C637" s="66">
        <v>232245</v>
      </c>
      <c r="D637" s="85" t="s">
        <v>77</v>
      </c>
      <c r="E637" s="85" t="s">
        <v>13275</v>
      </c>
      <c r="F637" s="66">
        <v>142096</v>
      </c>
      <c r="G637" s="85" t="s">
        <v>78</v>
      </c>
      <c r="H637" s="85"/>
      <c r="I637" s="85" t="s">
        <v>79</v>
      </c>
      <c r="J637" s="85"/>
      <c r="K637" s="85" t="s">
        <v>15453</v>
      </c>
      <c r="L637" s="85"/>
      <c r="M637" s="85" t="s">
        <v>13277</v>
      </c>
      <c r="N637" s="85" t="s">
        <v>15454</v>
      </c>
      <c r="O637" s="85" t="s">
        <v>18</v>
      </c>
      <c r="P637" s="85" t="s">
        <v>13278</v>
      </c>
      <c r="Q637" s="85"/>
    </row>
    <row r="638" spans="1:17" hidden="1" x14ac:dyDescent="0.35">
      <c r="A638" s="72">
        <f t="shared" si="9"/>
        <v>142116</v>
      </c>
      <c r="B638" s="85" t="s">
        <v>13602</v>
      </c>
      <c r="C638" s="66">
        <v>93149</v>
      </c>
      <c r="D638" s="85" t="s">
        <v>77</v>
      </c>
      <c r="E638" s="85" t="s">
        <v>13524</v>
      </c>
      <c r="F638" s="66">
        <v>142116</v>
      </c>
      <c r="G638" s="85" t="s">
        <v>78</v>
      </c>
      <c r="H638" s="85" t="s">
        <v>13603</v>
      </c>
      <c r="I638" s="85" t="s">
        <v>79</v>
      </c>
      <c r="J638" s="85"/>
      <c r="K638" s="85" t="s">
        <v>13604</v>
      </c>
      <c r="L638" s="85" t="s">
        <v>80</v>
      </c>
      <c r="M638" s="85" t="s">
        <v>7395</v>
      </c>
      <c r="N638" s="85" t="s">
        <v>7395</v>
      </c>
      <c r="O638" s="85" t="s">
        <v>18</v>
      </c>
      <c r="P638" s="85" t="s">
        <v>13598</v>
      </c>
      <c r="Q638" s="85" t="s">
        <v>87</v>
      </c>
    </row>
    <row r="639" spans="1:17" hidden="1" x14ac:dyDescent="0.35">
      <c r="A639" s="72">
        <f t="shared" si="9"/>
        <v>141982</v>
      </c>
      <c r="B639" s="85" t="s">
        <v>25609</v>
      </c>
      <c r="C639" s="85">
        <v>92514</v>
      </c>
      <c r="D639" s="85" t="s">
        <v>77</v>
      </c>
      <c r="E639" s="85" t="s">
        <v>23230</v>
      </c>
      <c r="F639" s="85">
        <v>141982</v>
      </c>
      <c r="G639" s="85" t="s">
        <v>78</v>
      </c>
      <c r="H639" s="85">
        <v>1670173</v>
      </c>
      <c r="I639" s="85" t="s">
        <v>79</v>
      </c>
      <c r="J639" s="85"/>
      <c r="K639" s="85" t="s">
        <v>25610</v>
      </c>
      <c r="L639" s="85"/>
      <c r="M639" s="85" t="s">
        <v>25608</v>
      </c>
      <c r="N639" s="85" t="s">
        <v>12609</v>
      </c>
      <c r="O639" s="85" t="s">
        <v>18</v>
      </c>
      <c r="P639" s="85">
        <v>79382</v>
      </c>
      <c r="Q639" s="85"/>
    </row>
    <row r="640" spans="1:17" hidden="1" x14ac:dyDescent="0.35">
      <c r="A640" s="72">
        <f t="shared" si="9"/>
        <v>141982</v>
      </c>
      <c r="B640" s="85" t="s">
        <v>12678</v>
      </c>
      <c r="C640" s="66">
        <v>92514</v>
      </c>
      <c r="D640" s="85" t="s">
        <v>77</v>
      </c>
      <c r="E640" s="85" t="s">
        <v>12679</v>
      </c>
      <c r="F640" s="66">
        <v>141982</v>
      </c>
      <c r="G640" s="85" t="s">
        <v>78</v>
      </c>
      <c r="H640" s="85" t="s">
        <v>12680</v>
      </c>
      <c r="I640" s="85" t="s">
        <v>79</v>
      </c>
      <c r="J640" s="85"/>
      <c r="K640" s="85" t="s">
        <v>12681</v>
      </c>
      <c r="L640" s="85"/>
      <c r="M640" s="85" t="s">
        <v>12682</v>
      </c>
      <c r="N640" s="85" t="s">
        <v>12609</v>
      </c>
      <c r="O640" s="85" t="s">
        <v>18</v>
      </c>
      <c r="P640" s="85" t="s">
        <v>12683</v>
      </c>
      <c r="Q640" s="85"/>
    </row>
    <row r="641" spans="1:17" hidden="1" x14ac:dyDescent="0.35">
      <c r="A641" s="72">
        <f t="shared" si="9"/>
        <v>141555</v>
      </c>
      <c r="B641" s="85" t="s">
        <v>20879</v>
      </c>
      <c r="C641" s="66">
        <v>17009556</v>
      </c>
      <c r="D641" s="85" t="s">
        <v>77</v>
      </c>
      <c r="E641" s="85" t="s">
        <v>4810</v>
      </c>
      <c r="F641" s="66">
        <v>141555</v>
      </c>
      <c r="G641" s="85" t="s">
        <v>78</v>
      </c>
      <c r="H641" s="85"/>
      <c r="I641" s="85" t="s">
        <v>79</v>
      </c>
      <c r="J641" s="85"/>
      <c r="K641" s="85" t="s">
        <v>20880</v>
      </c>
      <c r="L641" s="85"/>
      <c r="M641" s="85" t="s">
        <v>9155</v>
      </c>
      <c r="N641" s="85" t="s">
        <v>9526</v>
      </c>
      <c r="O641" s="85" t="s">
        <v>18</v>
      </c>
      <c r="P641" s="85" t="s">
        <v>10431</v>
      </c>
      <c r="Q641" s="85"/>
    </row>
    <row r="642" spans="1:17" hidden="1" x14ac:dyDescent="0.35">
      <c r="A642" s="72">
        <f t="shared" ref="A642:A705" si="10">IF(F642="", "", IF(D642="School District", C642, F642))</f>
        <v>141260</v>
      </c>
      <c r="B642" s="85" t="s">
        <v>15934</v>
      </c>
      <c r="C642" s="66">
        <v>16028836</v>
      </c>
      <c r="D642" s="85" t="s">
        <v>77</v>
      </c>
      <c r="E642" s="85" t="s">
        <v>7504</v>
      </c>
      <c r="F642" s="66">
        <v>141260</v>
      </c>
      <c r="G642" s="85" t="s">
        <v>78</v>
      </c>
      <c r="H642" s="85" t="s">
        <v>15935</v>
      </c>
      <c r="I642" s="85" t="s">
        <v>79</v>
      </c>
      <c r="J642" s="85"/>
      <c r="K642" s="85" t="s">
        <v>15936</v>
      </c>
      <c r="L642" s="85"/>
      <c r="M642" s="85" t="s">
        <v>7541</v>
      </c>
      <c r="N642" s="85" t="s">
        <v>7265</v>
      </c>
      <c r="O642" s="85" t="s">
        <v>18</v>
      </c>
      <c r="P642" s="85" t="s">
        <v>7542</v>
      </c>
      <c r="Q642" s="85"/>
    </row>
    <row r="643" spans="1:17" hidden="1" x14ac:dyDescent="0.35">
      <c r="A643" s="72">
        <f t="shared" si="10"/>
        <v>141295</v>
      </c>
      <c r="B643" s="85" t="s">
        <v>20837</v>
      </c>
      <c r="C643" s="66">
        <v>17009334</v>
      </c>
      <c r="D643" s="85" t="s">
        <v>77</v>
      </c>
      <c r="E643" s="85" t="s">
        <v>7764</v>
      </c>
      <c r="F643" s="66">
        <v>141295</v>
      </c>
      <c r="G643" s="85" t="s">
        <v>78</v>
      </c>
      <c r="H643" s="85"/>
      <c r="I643" s="85" t="s">
        <v>79</v>
      </c>
      <c r="J643" s="85"/>
      <c r="K643" s="85" t="s">
        <v>20838</v>
      </c>
      <c r="L643" s="85"/>
      <c r="M643" s="85" t="s">
        <v>7391</v>
      </c>
      <c r="N643" s="85" t="s">
        <v>20839</v>
      </c>
      <c r="O643" s="85" t="s">
        <v>18</v>
      </c>
      <c r="P643" s="85" t="s">
        <v>7392</v>
      </c>
      <c r="Q643" s="85"/>
    </row>
    <row r="644" spans="1:17" hidden="1" x14ac:dyDescent="0.35">
      <c r="A644" s="72">
        <f t="shared" si="10"/>
        <v>140477</v>
      </c>
      <c r="B644" s="85" t="s">
        <v>1028</v>
      </c>
      <c r="C644" s="66">
        <v>85771</v>
      </c>
      <c r="D644" s="85" t="s">
        <v>77</v>
      </c>
      <c r="E644" s="85" t="s">
        <v>450</v>
      </c>
      <c r="F644" s="66">
        <v>140477</v>
      </c>
      <c r="G644" s="85" t="s">
        <v>78</v>
      </c>
      <c r="H644" s="85"/>
      <c r="I644" s="85" t="s">
        <v>79</v>
      </c>
      <c r="J644" s="85"/>
      <c r="K644" s="85" t="s">
        <v>1029</v>
      </c>
      <c r="L644" s="85"/>
      <c r="M644" s="85" t="s">
        <v>963</v>
      </c>
      <c r="N644" s="85" t="s">
        <v>189</v>
      </c>
      <c r="O644" s="85" t="s">
        <v>18</v>
      </c>
      <c r="P644" s="85" t="s">
        <v>1004</v>
      </c>
      <c r="Q644" s="85" t="s">
        <v>1030</v>
      </c>
    </row>
    <row r="645" spans="1:17" hidden="1" x14ac:dyDescent="0.35">
      <c r="A645" s="72">
        <f t="shared" si="10"/>
        <v>140931</v>
      </c>
      <c r="B645" s="85" t="s">
        <v>27483</v>
      </c>
      <c r="C645" s="85">
        <v>17030964</v>
      </c>
      <c r="D645" s="85" t="s">
        <v>77</v>
      </c>
      <c r="E645" s="85" t="s">
        <v>23178</v>
      </c>
      <c r="F645" s="85">
        <v>140931</v>
      </c>
      <c r="G645" s="85" t="s">
        <v>78</v>
      </c>
      <c r="H645" s="85"/>
      <c r="I645" s="85" t="s">
        <v>79</v>
      </c>
      <c r="J645" s="85"/>
      <c r="K645" s="85" t="s">
        <v>27484</v>
      </c>
      <c r="L645" s="85"/>
      <c r="M645" s="85" t="s">
        <v>20648</v>
      </c>
      <c r="N645" s="85" t="s">
        <v>205</v>
      </c>
      <c r="O645" s="85" t="s">
        <v>18</v>
      </c>
      <c r="P645" s="85">
        <v>76131</v>
      </c>
      <c r="Q645" s="85">
        <v>1882</v>
      </c>
    </row>
    <row r="646" spans="1:17" hidden="1" x14ac:dyDescent="0.35">
      <c r="A646" s="72">
        <f t="shared" si="10"/>
        <v>141610</v>
      </c>
      <c r="B646" s="85" t="s">
        <v>10630</v>
      </c>
      <c r="C646" s="66">
        <v>91122</v>
      </c>
      <c r="D646" s="85" t="s">
        <v>77</v>
      </c>
      <c r="E646" s="85" t="s">
        <v>10631</v>
      </c>
      <c r="F646" s="66">
        <v>141610</v>
      </c>
      <c r="G646" s="85" t="s">
        <v>78</v>
      </c>
      <c r="H646" s="85" t="s">
        <v>10632</v>
      </c>
      <c r="I646" s="85" t="s">
        <v>79</v>
      </c>
      <c r="J646" s="85"/>
      <c r="K646" s="85" t="s">
        <v>10633</v>
      </c>
      <c r="L646" s="85"/>
      <c r="M646" s="85" t="s">
        <v>10634</v>
      </c>
      <c r="N646" s="85" t="s">
        <v>10457</v>
      </c>
      <c r="O646" s="85" t="s">
        <v>18</v>
      </c>
      <c r="P646" s="85" t="s">
        <v>10635</v>
      </c>
      <c r="Q646" s="85" t="s">
        <v>8697</v>
      </c>
    </row>
    <row r="647" spans="1:17" hidden="1" x14ac:dyDescent="0.35">
      <c r="A647" s="72">
        <f t="shared" si="10"/>
        <v>140444</v>
      </c>
      <c r="B647" s="85" t="s">
        <v>24403</v>
      </c>
      <c r="C647" s="85">
        <v>234987</v>
      </c>
      <c r="D647" s="85" t="s">
        <v>77</v>
      </c>
      <c r="E647" s="85" t="s">
        <v>23254</v>
      </c>
      <c r="F647" s="85">
        <v>140444</v>
      </c>
      <c r="G647" s="85" t="s">
        <v>78</v>
      </c>
      <c r="H647" s="85">
        <v>12719068</v>
      </c>
      <c r="I647" s="85" t="s">
        <v>79</v>
      </c>
      <c r="J647" s="85"/>
      <c r="K647" s="85" t="s">
        <v>24404</v>
      </c>
      <c r="L647" s="85"/>
      <c r="M647" s="85" t="s">
        <v>13920</v>
      </c>
      <c r="N647" s="85" t="s">
        <v>232</v>
      </c>
      <c r="O647" s="85" t="s">
        <v>18</v>
      </c>
      <c r="P647" s="85">
        <v>75063</v>
      </c>
      <c r="Q647" s="85">
        <v>4126</v>
      </c>
    </row>
    <row r="648" spans="1:17" hidden="1" x14ac:dyDescent="0.35">
      <c r="A648" s="72">
        <f t="shared" si="10"/>
        <v>141269</v>
      </c>
      <c r="B648" s="85" t="s">
        <v>18040</v>
      </c>
      <c r="C648" s="66">
        <v>16078506</v>
      </c>
      <c r="D648" s="85" t="s">
        <v>77</v>
      </c>
      <c r="E648" s="85" t="s">
        <v>6855</v>
      </c>
      <c r="F648" s="66">
        <v>141269</v>
      </c>
      <c r="G648" s="85" t="s">
        <v>78</v>
      </c>
      <c r="H648" s="85" t="s">
        <v>18041</v>
      </c>
      <c r="I648" s="85" t="s">
        <v>79</v>
      </c>
      <c r="J648" s="85"/>
      <c r="K648" s="85" t="s">
        <v>18042</v>
      </c>
      <c r="L648" s="85"/>
      <c r="M648" s="85" t="s">
        <v>7609</v>
      </c>
      <c r="N648" s="85" t="s">
        <v>6073</v>
      </c>
      <c r="O648" s="85" t="s">
        <v>18</v>
      </c>
      <c r="P648" s="85" t="s">
        <v>7610</v>
      </c>
      <c r="Q648" s="85"/>
    </row>
    <row r="649" spans="1:17" hidden="1" x14ac:dyDescent="0.35">
      <c r="A649" s="72">
        <f t="shared" si="10"/>
        <v>140841</v>
      </c>
      <c r="B649" s="85" t="s">
        <v>23453</v>
      </c>
      <c r="C649" s="85">
        <v>87130</v>
      </c>
      <c r="D649" s="85" t="s">
        <v>77</v>
      </c>
      <c r="E649" s="85" t="s">
        <v>23268</v>
      </c>
      <c r="F649" s="85">
        <v>140841</v>
      </c>
      <c r="G649" s="85" t="s">
        <v>78</v>
      </c>
      <c r="H649" s="85">
        <v>12691606</v>
      </c>
      <c r="I649" s="85" t="s">
        <v>79</v>
      </c>
      <c r="J649" s="85"/>
      <c r="K649" s="85" t="s">
        <v>23454</v>
      </c>
      <c r="L649" s="85"/>
      <c r="M649" s="85" t="s">
        <v>19690</v>
      </c>
      <c r="N649" s="85" t="s">
        <v>571</v>
      </c>
      <c r="O649" s="85" t="s">
        <v>18</v>
      </c>
      <c r="P649" s="85">
        <v>76010</v>
      </c>
      <c r="Q649" s="85">
        <v>2220</v>
      </c>
    </row>
    <row r="650" spans="1:17" hidden="1" x14ac:dyDescent="0.35">
      <c r="A650" s="72">
        <f t="shared" si="10"/>
        <v>141223</v>
      </c>
      <c r="B650" s="85" t="s">
        <v>3424</v>
      </c>
      <c r="C650" s="66">
        <v>89027</v>
      </c>
      <c r="D650" s="85" t="s">
        <v>77</v>
      </c>
      <c r="E650" s="85" t="s">
        <v>6077</v>
      </c>
      <c r="F650" s="66">
        <v>141223</v>
      </c>
      <c r="G650" s="85" t="s">
        <v>78</v>
      </c>
      <c r="H650" s="85" t="s">
        <v>7213</v>
      </c>
      <c r="I650" s="85" t="s">
        <v>79</v>
      </c>
      <c r="J650" s="85"/>
      <c r="K650" s="85" t="s">
        <v>7214</v>
      </c>
      <c r="L650" s="85"/>
      <c r="M650" s="85" t="s">
        <v>3090</v>
      </c>
      <c r="N650" s="85" t="s">
        <v>6071</v>
      </c>
      <c r="O650" s="85" t="s">
        <v>18</v>
      </c>
      <c r="P650" s="85" t="s">
        <v>7197</v>
      </c>
      <c r="Q650" s="85" t="s">
        <v>7215</v>
      </c>
    </row>
    <row r="651" spans="1:17" hidden="1" x14ac:dyDescent="0.35">
      <c r="A651" s="72">
        <f t="shared" si="10"/>
        <v>140521</v>
      </c>
      <c r="B651" s="85" t="s">
        <v>1625</v>
      </c>
      <c r="C651" s="66">
        <v>86039</v>
      </c>
      <c r="D651" s="85" t="s">
        <v>77</v>
      </c>
      <c r="E651" s="85" t="s">
        <v>511</v>
      </c>
      <c r="F651" s="66">
        <v>140521</v>
      </c>
      <c r="G651" s="85" t="s">
        <v>78</v>
      </c>
      <c r="H651" s="85" t="s">
        <v>1626</v>
      </c>
      <c r="I651" s="85" t="s">
        <v>79</v>
      </c>
      <c r="J651" s="85"/>
      <c r="K651" s="85" t="s">
        <v>1627</v>
      </c>
      <c r="L651" s="85"/>
      <c r="M651" s="85" t="s">
        <v>1375</v>
      </c>
      <c r="N651" s="85" t="s">
        <v>232</v>
      </c>
      <c r="O651" s="85" t="s">
        <v>18</v>
      </c>
      <c r="P651" s="85" t="s">
        <v>1623</v>
      </c>
      <c r="Q651" s="85" t="s">
        <v>1628</v>
      </c>
    </row>
    <row r="652" spans="1:17" hidden="1" x14ac:dyDescent="0.35">
      <c r="A652" s="72">
        <f t="shared" si="10"/>
        <v>141354</v>
      </c>
      <c r="B652" s="85" t="s">
        <v>17029</v>
      </c>
      <c r="C652" s="66">
        <v>16052585</v>
      </c>
      <c r="D652" s="85" t="s">
        <v>77</v>
      </c>
      <c r="E652" s="85" t="s">
        <v>8566</v>
      </c>
      <c r="F652" s="66">
        <v>141354</v>
      </c>
      <c r="G652" s="85" t="s">
        <v>78</v>
      </c>
      <c r="H652" s="85"/>
      <c r="I652" s="85" t="s">
        <v>79</v>
      </c>
      <c r="J652" s="85"/>
      <c r="K652" s="85" t="s">
        <v>17030</v>
      </c>
      <c r="L652" s="85"/>
      <c r="M652" s="85" t="s">
        <v>8531</v>
      </c>
      <c r="N652" s="85" t="s">
        <v>7379</v>
      </c>
      <c r="O652" s="85" t="s">
        <v>18</v>
      </c>
      <c r="P652" s="85" t="s">
        <v>8568</v>
      </c>
      <c r="Q652" s="85"/>
    </row>
    <row r="653" spans="1:17" hidden="1" x14ac:dyDescent="0.35">
      <c r="A653" s="72">
        <f t="shared" si="10"/>
        <v>140521</v>
      </c>
      <c r="B653" s="85" t="s">
        <v>21696</v>
      </c>
      <c r="C653" s="66">
        <v>17016953</v>
      </c>
      <c r="D653" s="85" t="s">
        <v>83</v>
      </c>
      <c r="E653" s="85" t="s">
        <v>511</v>
      </c>
      <c r="F653" s="66">
        <v>140521</v>
      </c>
      <c r="G653" s="85" t="s">
        <v>78</v>
      </c>
      <c r="H653" s="85"/>
      <c r="I653" s="85" t="s">
        <v>79</v>
      </c>
      <c r="J653" s="85"/>
      <c r="K653" s="85" t="s">
        <v>1627</v>
      </c>
      <c r="L653" s="85"/>
      <c r="M653" s="85" t="s">
        <v>1375</v>
      </c>
      <c r="N653" s="85" t="s">
        <v>232</v>
      </c>
      <c r="O653" s="85" t="s">
        <v>18</v>
      </c>
      <c r="P653" s="85" t="s">
        <v>1623</v>
      </c>
      <c r="Q653" s="85"/>
    </row>
    <row r="654" spans="1:17" hidden="1" x14ac:dyDescent="0.35">
      <c r="A654" s="72">
        <f t="shared" si="10"/>
        <v>140521</v>
      </c>
      <c r="B654" s="85" t="s">
        <v>19129</v>
      </c>
      <c r="C654" s="66">
        <v>16031309</v>
      </c>
      <c r="D654" s="85" t="s">
        <v>83</v>
      </c>
      <c r="E654" s="85" t="s">
        <v>511</v>
      </c>
      <c r="F654" s="66">
        <v>140521</v>
      </c>
      <c r="G654" s="85" t="s">
        <v>78</v>
      </c>
      <c r="H654" s="85"/>
      <c r="I654" s="85" t="s">
        <v>79</v>
      </c>
      <c r="J654" s="85"/>
      <c r="K654" s="85" t="s">
        <v>19130</v>
      </c>
      <c r="L654" s="85"/>
      <c r="M654" s="85" t="s">
        <v>1375</v>
      </c>
      <c r="N654" s="85" t="s">
        <v>232</v>
      </c>
      <c r="O654" s="85" t="s">
        <v>18</v>
      </c>
      <c r="P654" s="85" t="s">
        <v>1376</v>
      </c>
      <c r="Q654" s="85"/>
    </row>
    <row r="655" spans="1:17" hidden="1" x14ac:dyDescent="0.35">
      <c r="A655" s="72">
        <f t="shared" si="10"/>
        <v>141681</v>
      </c>
      <c r="B655" s="85" t="s">
        <v>11248</v>
      </c>
      <c r="C655" s="66">
        <v>91569</v>
      </c>
      <c r="D655" s="85" t="s">
        <v>77</v>
      </c>
      <c r="E655" s="85" t="s">
        <v>11249</v>
      </c>
      <c r="F655" s="66">
        <v>141681</v>
      </c>
      <c r="G655" s="85" t="s">
        <v>78</v>
      </c>
      <c r="H655" s="85"/>
      <c r="I655" s="85" t="s">
        <v>79</v>
      </c>
      <c r="J655" s="85"/>
      <c r="K655" s="85" t="s">
        <v>11250</v>
      </c>
      <c r="L655" s="85"/>
      <c r="M655" s="85" t="s">
        <v>11037</v>
      </c>
      <c r="N655" s="85" t="s">
        <v>5082</v>
      </c>
      <c r="O655" s="85" t="s">
        <v>18</v>
      </c>
      <c r="P655" s="85" t="s">
        <v>11038</v>
      </c>
      <c r="Q655" s="85" t="s">
        <v>11251</v>
      </c>
    </row>
    <row r="656" spans="1:17" hidden="1" x14ac:dyDescent="0.35">
      <c r="A656" s="72">
        <f t="shared" si="10"/>
        <v>141667</v>
      </c>
      <c r="B656" s="85" t="s">
        <v>17764</v>
      </c>
      <c r="C656" s="66">
        <v>16070559</v>
      </c>
      <c r="D656" s="85" t="s">
        <v>77</v>
      </c>
      <c r="E656" s="85" t="s">
        <v>10820</v>
      </c>
      <c r="F656" s="66">
        <v>141667</v>
      </c>
      <c r="G656" s="85" t="s">
        <v>78</v>
      </c>
      <c r="H656" s="85"/>
      <c r="I656" s="85" t="s">
        <v>79</v>
      </c>
      <c r="J656" s="85"/>
      <c r="K656" s="85" t="s">
        <v>17765</v>
      </c>
      <c r="L656" s="85" t="s">
        <v>11053</v>
      </c>
      <c r="M656" s="85" t="s">
        <v>10950</v>
      </c>
      <c r="N656" s="85" t="s">
        <v>7398</v>
      </c>
      <c r="O656" s="85" t="s">
        <v>18</v>
      </c>
      <c r="P656" s="85" t="s">
        <v>10951</v>
      </c>
      <c r="Q656" s="85"/>
    </row>
    <row r="657" spans="1:17" hidden="1" x14ac:dyDescent="0.35">
      <c r="A657" s="72">
        <f t="shared" si="10"/>
        <v>140473</v>
      </c>
      <c r="B657" s="85" t="s">
        <v>27789</v>
      </c>
      <c r="C657" s="85">
        <v>85481</v>
      </c>
      <c r="D657" s="85" t="s">
        <v>77</v>
      </c>
      <c r="E657" s="85" t="s">
        <v>23171</v>
      </c>
      <c r="F657" s="85">
        <v>140473</v>
      </c>
      <c r="G657" s="85" t="s">
        <v>78</v>
      </c>
      <c r="H657" s="85"/>
      <c r="I657" s="85" t="s">
        <v>79</v>
      </c>
      <c r="J657" s="85"/>
      <c r="K657" s="85" t="s">
        <v>27790</v>
      </c>
      <c r="L657" s="85"/>
      <c r="M657" s="85" t="s">
        <v>20750</v>
      </c>
      <c r="N657" s="85" t="s">
        <v>176</v>
      </c>
      <c r="O657" s="85" t="s">
        <v>18</v>
      </c>
      <c r="P657" s="85">
        <v>75025</v>
      </c>
      <c r="Q657" s="85">
        <v>2445</v>
      </c>
    </row>
    <row r="658" spans="1:17" hidden="1" x14ac:dyDescent="0.35">
      <c r="A658" s="72">
        <f t="shared" si="10"/>
        <v>140473</v>
      </c>
      <c r="B658" s="85" t="s">
        <v>295</v>
      </c>
      <c r="C658" s="66">
        <v>85481</v>
      </c>
      <c r="D658" s="85" t="s">
        <v>77</v>
      </c>
      <c r="E658" s="85" t="s">
        <v>252</v>
      </c>
      <c r="F658" s="66">
        <v>140473</v>
      </c>
      <c r="G658" s="85" t="s">
        <v>78</v>
      </c>
      <c r="H658" s="85"/>
      <c r="I658" s="85" t="s">
        <v>79</v>
      </c>
      <c r="J658" s="85"/>
      <c r="K658" s="85" t="s">
        <v>296</v>
      </c>
      <c r="L658" s="85"/>
      <c r="M658" s="85" t="s">
        <v>254</v>
      </c>
      <c r="N658" s="85" t="s">
        <v>185</v>
      </c>
      <c r="O658" s="85" t="s">
        <v>18</v>
      </c>
      <c r="P658" s="85" t="s">
        <v>294</v>
      </c>
      <c r="Q658" s="85" t="s">
        <v>297</v>
      </c>
    </row>
    <row r="659" spans="1:17" hidden="1" x14ac:dyDescent="0.35">
      <c r="A659" s="72">
        <f t="shared" si="10"/>
        <v>140932</v>
      </c>
      <c r="B659" s="85" t="s">
        <v>26603</v>
      </c>
      <c r="C659" s="85">
        <v>16025632</v>
      </c>
      <c r="D659" s="85" t="s">
        <v>77</v>
      </c>
      <c r="E659" s="85" t="s">
        <v>23203</v>
      </c>
      <c r="F659" s="85">
        <v>140932</v>
      </c>
      <c r="G659" s="85" t="s">
        <v>78</v>
      </c>
      <c r="H659" s="85">
        <v>14296040</v>
      </c>
      <c r="I659" s="85" t="s">
        <v>79</v>
      </c>
      <c r="J659" s="85"/>
      <c r="K659" s="85" t="s">
        <v>26604</v>
      </c>
      <c r="L659" s="85"/>
      <c r="M659" s="85" t="s">
        <v>20648</v>
      </c>
      <c r="N659" s="85" t="s">
        <v>571</v>
      </c>
      <c r="O659" s="85" t="s">
        <v>18</v>
      </c>
      <c r="P659" s="85">
        <v>76244</v>
      </c>
      <c r="Q659" s="85">
        <v>7660</v>
      </c>
    </row>
    <row r="660" spans="1:17" hidden="1" x14ac:dyDescent="0.35">
      <c r="A660" s="72">
        <f t="shared" si="10"/>
        <v>140932</v>
      </c>
      <c r="B660" s="85" t="s">
        <v>15857</v>
      </c>
      <c r="C660" s="66">
        <v>16025632</v>
      </c>
      <c r="D660" s="85" t="s">
        <v>77</v>
      </c>
      <c r="E660" s="85" t="s">
        <v>3887</v>
      </c>
      <c r="F660" s="66">
        <v>140932</v>
      </c>
      <c r="G660" s="85" t="s">
        <v>78</v>
      </c>
      <c r="H660" s="85" t="s">
        <v>3888</v>
      </c>
      <c r="I660" s="85" t="s">
        <v>79</v>
      </c>
      <c r="J660" s="85"/>
      <c r="K660" s="85" t="s">
        <v>15858</v>
      </c>
      <c r="L660" s="85"/>
      <c r="M660" s="85" t="s">
        <v>3904</v>
      </c>
      <c r="N660" s="85" t="s">
        <v>571</v>
      </c>
      <c r="O660" s="85" t="s">
        <v>18</v>
      </c>
      <c r="P660" s="85" t="s">
        <v>4500</v>
      </c>
      <c r="Q660" s="85" t="s">
        <v>15859</v>
      </c>
    </row>
    <row r="661" spans="1:17" hidden="1" x14ac:dyDescent="0.35">
      <c r="A661" s="72">
        <f t="shared" si="10"/>
        <v>140473</v>
      </c>
      <c r="B661" s="85" t="s">
        <v>27812</v>
      </c>
      <c r="C661" s="85">
        <v>85476</v>
      </c>
      <c r="D661" s="85" t="s">
        <v>77</v>
      </c>
      <c r="E661" s="85" t="s">
        <v>23171</v>
      </c>
      <c r="F661" s="85">
        <v>140473</v>
      </c>
      <c r="G661" s="85" t="s">
        <v>78</v>
      </c>
      <c r="H661" s="85"/>
      <c r="I661" s="85" t="s">
        <v>79</v>
      </c>
      <c r="J661" s="85"/>
      <c r="K661" s="85" t="s">
        <v>27813</v>
      </c>
      <c r="L661" s="85"/>
      <c r="M661" s="85" t="s">
        <v>20750</v>
      </c>
      <c r="N661" s="85" t="s">
        <v>176</v>
      </c>
      <c r="O661" s="85" t="s">
        <v>18</v>
      </c>
      <c r="P661" s="85">
        <v>75024</v>
      </c>
      <c r="Q661" s="85">
        <v>3849</v>
      </c>
    </row>
    <row r="662" spans="1:17" hidden="1" x14ac:dyDescent="0.35">
      <c r="A662" s="72">
        <f t="shared" si="10"/>
        <v>140473</v>
      </c>
      <c r="B662" s="85" t="s">
        <v>280</v>
      </c>
      <c r="C662" s="66">
        <v>85476</v>
      </c>
      <c r="D662" s="85" t="s">
        <v>77</v>
      </c>
      <c r="E662" s="85" t="s">
        <v>252</v>
      </c>
      <c r="F662" s="66">
        <v>140473</v>
      </c>
      <c r="G662" s="85" t="s">
        <v>78</v>
      </c>
      <c r="H662" s="85"/>
      <c r="I662" s="85" t="s">
        <v>79</v>
      </c>
      <c r="J662" s="85"/>
      <c r="K662" s="85" t="s">
        <v>281</v>
      </c>
      <c r="L662" s="85"/>
      <c r="M662" s="85" t="s">
        <v>254</v>
      </c>
      <c r="N662" s="85" t="s">
        <v>185</v>
      </c>
      <c r="O662" s="85" t="s">
        <v>18</v>
      </c>
      <c r="P662" s="85" t="s">
        <v>282</v>
      </c>
      <c r="Q662" s="85" t="s">
        <v>283</v>
      </c>
    </row>
    <row r="663" spans="1:17" hidden="1" x14ac:dyDescent="0.35">
      <c r="A663" s="72">
        <f t="shared" si="10"/>
        <v>141334</v>
      </c>
      <c r="B663" s="85" t="s">
        <v>23938</v>
      </c>
      <c r="C663" s="85">
        <v>89775</v>
      </c>
      <c r="D663" s="85" t="s">
        <v>77</v>
      </c>
      <c r="E663" s="85" t="s">
        <v>23261</v>
      </c>
      <c r="F663" s="85">
        <v>141334</v>
      </c>
      <c r="G663" s="85" t="s">
        <v>78</v>
      </c>
      <c r="H663" s="85">
        <v>4542296</v>
      </c>
      <c r="I663" s="85" t="s">
        <v>79</v>
      </c>
      <c r="J663" s="85"/>
      <c r="K663" s="85" t="s">
        <v>23939</v>
      </c>
      <c r="L663" s="85"/>
      <c r="M663" s="85" t="s">
        <v>21623</v>
      </c>
      <c r="N663" s="85" t="s">
        <v>7998</v>
      </c>
      <c r="O663" s="85" t="s">
        <v>18</v>
      </c>
      <c r="P663" s="85">
        <v>77566</v>
      </c>
      <c r="Q663" s="85">
        <v>5899</v>
      </c>
    </row>
    <row r="664" spans="1:17" hidden="1" x14ac:dyDescent="0.35">
      <c r="A664" s="72">
        <f t="shared" si="10"/>
        <v>140445</v>
      </c>
      <c r="B664" s="85" t="s">
        <v>23311</v>
      </c>
      <c r="C664" s="85">
        <v>16058991</v>
      </c>
      <c r="D664" s="85" t="s">
        <v>77</v>
      </c>
      <c r="E664" s="85" t="s">
        <v>23272</v>
      </c>
      <c r="F664" s="85">
        <v>140445</v>
      </c>
      <c r="G664" s="85" t="s">
        <v>78</v>
      </c>
      <c r="H664" s="85"/>
      <c r="I664" s="85" t="s">
        <v>79</v>
      </c>
      <c r="J664" s="85"/>
      <c r="K664" s="85" t="s">
        <v>23312</v>
      </c>
      <c r="L664" s="85"/>
      <c r="M664" s="85" t="s">
        <v>20950</v>
      </c>
      <c r="N664" s="85" t="s">
        <v>176</v>
      </c>
      <c r="O664" s="85" t="s">
        <v>18</v>
      </c>
      <c r="P664" s="85">
        <v>75013</v>
      </c>
      <c r="Q664" s="85"/>
    </row>
    <row r="665" spans="1:17" hidden="1" x14ac:dyDescent="0.35">
      <c r="A665" s="72">
        <f t="shared" si="10"/>
        <v>140473</v>
      </c>
      <c r="B665" s="85" t="s">
        <v>27806</v>
      </c>
      <c r="C665" s="85">
        <v>198774</v>
      </c>
      <c r="D665" s="85" t="s">
        <v>77</v>
      </c>
      <c r="E665" s="85" t="s">
        <v>23171</v>
      </c>
      <c r="F665" s="85">
        <v>140473</v>
      </c>
      <c r="G665" s="85" t="s">
        <v>78</v>
      </c>
      <c r="H665" s="85"/>
      <c r="I665" s="85" t="s">
        <v>79</v>
      </c>
      <c r="J665" s="85"/>
      <c r="K665" s="85" t="s">
        <v>27807</v>
      </c>
      <c r="L665" s="85"/>
      <c r="M665" s="85" t="s">
        <v>20950</v>
      </c>
      <c r="N665" s="85" t="s">
        <v>176</v>
      </c>
      <c r="O665" s="85" t="s">
        <v>18</v>
      </c>
      <c r="P665" s="85">
        <v>75013</v>
      </c>
      <c r="Q665" s="85">
        <v>3003</v>
      </c>
    </row>
    <row r="666" spans="1:17" hidden="1" x14ac:dyDescent="0.35">
      <c r="A666" s="72">
        <f t="shared" si="10"/>
        <v>140473</v>
      </c>
      <c r="B666" s="85" t="s">
        <v>14107</v>
      </c>
      <c r="C666" s="66">
        <v>198774</v>
      </c>
      <c r="D666" s="85" t="s">
        <v>77</v>
      </c>
      <c r="E666" s="85" t="s">
        <v>252</v>
      </c>
      <c r="F666" s="66">
        <v>140473</v>
      </c>
      <c r="G666" s="85" t="s">
        <v>78</v>
      </c>
      <c r="H666" s="85"/>
      <c r="I666" s="85" t="s">
        <v>79</v>
      </c>
      <c r="J666" s="85"/>
      <c r="K666" s="85" t="s">
        <v>14108</v>
      </c>
      <c r="L666" s="85"/>
      <c r="M666" s="85" t="s">
        <v>175</v>
      </c>
      <c r="N666" s="85" t="s">
        <v>185</v>
      </c>
      <c r="O666" s="85" t="s">
        <v>18</v>
      </c>
      <c r="P666" s="85" t="s">
        <v>225</v>
      </c>
      <c r="Q666" s="85"/>
    </row>
    <row r="667" spans="1:17" hidden="1" x14ac:dyDescent="0.35">
      <c r="A667" s="72">
        <f t="shared" si="10"/>
        <v>141312</v>
      </c>
      <c r="B667" s="85" t="s">
        <v>7122</v>
      </c>
      <c r="C667" s="66">
        <v>88986</v>
      </c>
      <c r="D667" s="85" t="s">
        <v>77</v>
      </c>
      <c r="E667" s="85" t="s">
        <v>6602</v>
      </c>
      <c r="F667" s="66">
        <v>141312</v>
      </c>
      <c r="G667" s="85" t="s">
        <v>78</v>
      </c>
      <c r="H667" s="85" t="s">
        <v>7123</v>
      </c>
      <c r="I667" s="85" t="s">
        <v>79</v>
      </c>
      <c r="J667" s="85"/>
      <c r="K667" s="85" t="s">
        <v>7124</v>
      </c>
      <c r="L667" s="85"/>
      <c r="M667" s="85" t="s">
        <v>3090</v>
      </c>
      <c r="N667" s="85" t="s">
        <v>6071</v>
      </c>
      <c r="O667" s="85" t="s">
        <v>18</v>
      </c>
      <c r="P667" s="85" t="s">
        <v>6231</v>
      </c>
      <c r="Q667" s="85" t="s">
        <v>7125</v>
      </c>
    </row>
    <row r="668" spans="1:17" hidden="1" x14ac:dyDescent="0.35">
      <c r="A668" s="72">
        <f t="shared" si="10"/>
        <v>145196</v>
      </c>
      <c r="B668" s="85" t="s">
        <v>26086</v>
      </c>
      <c r="C668" s="85">
        <v>16048255</v>
      </c>
      <c r="D668" s="85" t="s">
        <v>23281</v>
      </c>
      <c r="E668" s="85" t="s">
        <v>23216</v>
      </c>
      <c r="F668" s="85">
        <v>145196</v>
      </c>
      <c r="G668" s="85" t="s">
        <v>78</v>
      </c>
      <c r="H668" s="85"/>
      <c r="I668" s="85" t="s">
        <v>79</v>
      </c>
      <c r="J668" s="85"/>
      <c r="K668" s="85" t="s">
        <v>26087</v>
      </c>
      <c r="L668" s="85"/>
      <c r="M668" s="85" t="s">
        <v>26083</v>
      </c>
      <c r="N668" s="85" t="s">
        <v>26084</v>
      </c>
      <c r="O668" s="85" t="s">
        <v>26085</v>
      </c>
      <c r="P668" s="85">
        <v>98168</v>
      </c>
      <c r="Q668" s="85"/>
    </row>
    <row r="669" spans="1:17" hidden="1" x14ac:dyDescent="0.35">
      <c r="A669" s="72">
        <f t="shared" si="10"/>
        <v>145196</v>
      </c>
      <c r="B669" s="85" t="s">
        <v>26113</v>
      </c>
      <c r="C669" s="85">
        <v>115265</v>
      </c>
      <c r="D669" s="85" t="s">
        <v>77</v>
      </c>
      <c r="E669" s="85" t="s">
        <v>23216</v>
      </c>
      <c r="F669" s="85">
        <v>145196</v>
      </c>
      <c r="G669" s="85" t="s">
        <v>78</v>
      </c>
      <c r="H669" s="85">
        <v>12957478</v>
      </c>
      <c r="I669" s="85" t="s">
        <v>79</v>
      </c>
      <c r="J669" s="85"/>
      <c r="K669" s="85" t="s">
        <v>26114</v>
      </c>
      <c r="L669" s="85"/>
      <c r="M669" s="85" t="s">
        <v>26083</v>
      </c>
      <c r="N669" s="85" t="s">
        <v>26084</v>
      </c>
      <c r="O669" s="85" t="s">
        <v>26085</v>
      </c>
      <c r="P669" s="85">
        <v>98168</v>
      </c>
      <c r="Q669" s="85">
        <v>1549</v>
      </c>
    </row>
    <row r="670" spans="1:17" hidden="1" x14ac:dyDescent="0.35">
      <c r="A670" s="72">
        <f t="shared" si="10"/>
        <v>141557</v>
      </c>
      <c r="B670" s="85" t="s">
        <v>24732</v>
      </c>
      <c r="C670" s="85">
        <v>17013246</v>
      </c>
      <c r="D670" s="85" t="s">
        <v>77</v>
      </c>
      <c r="E670" s="85" t="s">
        <v>23243</v>
      </c>
      <c r="F670" s="85">
        <v>141557</v>
      </c>
      <c r="G670" s="85" t="s">
        <v>78</v>
      </c>
      <c r="H670" s="85">
        <v>13921523</v>
      </c>
      <c r="I670" s="85" t="s">
        <v>79</v>
      </c>
      <c r="J670" s="85"/>
      <c r="K670" s="85" t="s">
        <v>24733</v>
      </c>
      <c r="L670" s="85"/>
      <c r="M670" s="85" t="s">
        <v>9155</v>
      </c>
      <c r="N670" s="85" t="s">
        <v>9526</v>
      </c>
      <c r="O670" s="85" t="s">
        <v>18</v>
      </c>
      <c r="P670" s="85">
        <v>78208</v>
      </c>
      <c r="Q670" s="85">
        <v>1910</v>
      </c>
    </row>
    <row r="671" spans="1:17" hidden="1" x14ac:dyDescent="0.35">
      <c r="A671" s="72">
        <f t="shared" si="10"/>
        <v>141555</v>
      </c>
      <c r="B671" s="85" t="s">
        <v>15031</v>
      </c>
      <c r="C671" s="66">
        <v>226562</v>
      </c>
      <c r="D671" s="85" t="s">
        <v>77</v>
      </c>
      <c r="E671" s="85" t="s">
        <v>4810</v>
      </c>
      <c r="F671" s="66">
        <v>141555</v>
      </c>
      <c r="G671" s="85" t="s">
        <v>78</v>
      </c>
      <c r="H671" s="85"/>
      <c r="I671" s="85" t="s">
        <v>79</v>
      </c>
      <c r="J671" s="85"/>
      <c r="K671" s="85" t="s">
        <v>14015</v>
      </c>
      <c r="L671" s="85"/>
      <c r="M671" s="85" t="s">
        <v>7383</v>
      </c>
      <c r="N671" s="85"/>
      <c r="O671" s="85" t="s">
        <v>18</v>
      </c>
      <c r="P671" s="85" t="s">
        <v>10254</v>
      </c>
      <c r="Q671" s="85" t="s">
        <v>14016</v>
      </c>
    </row>
    <row r="672" spans="1:17" hidden="1" x14ac:dyDescent="0.35">
      <c r="A672" s="72">
        <f t="shared" si="10"/>
        <v>141557</v>
      </c>
      <c r="B672" s="85" t="s">
        <v>24715</v>
      </c>
      <c r="C672" s="85">
        <v>17013203</v>
      </c>
      <c r="D672" s="85" t="s">
        <v>77</v>
      </c>
      <c r="E672" s="85" t="s">
        <v>23243</v>
      </c>
      <c r="F672" s="85">
        <v>141557</v>
      </c>
      <c r="G672" s="85" t="s">
        <v>78</v>
      </c>
      <c r="H672" s="85">
        <v>13921523</v>
      </c>
      <c r="I672" s="85" t="s">
        <v>79</v>
      </c>
      <c r="J672" s="85"/>
      <c r="K672" s="85" t="s">
        <v>24716</v>
      </c>
      <c r="L672" s="85"/>
      <c r="M672" s="85" t="s">
        <v>9155</v>
      </c>
      <c r="N672" s="85" t="s">
        <v>9526</v>
      </c>
      <c r="O672" s="85" t="s">
        <v>18</v>
      </c>
      <c r="P672" s="85">
        <v>78223</v>
      </c>
      <c r="Q672" s="85">
        <v>4806</v>
      </c>
    </row>
    <row r="673" spans="1:17" hidden="1" x14ac:dyDescent="0.35">
      <c r="A673" s="72" t="str">
        <f t="shared" si="10"/>
        <v/>
      </c>
      <c r="B673" s="85" t="s">
        <v>13724</v>
      </c>
      <c r="C673" s="66">
        <v>16026267</v>
      </c>
      <c r="D673" s="85" t="s">
        <v>1750</v>
      </c>
      <c r="E673" s="85"/>
      <c r="G673" s="85"/>
      <c r="H673" s="85" t="s">
        <v>15875</v>
      </c>
      <c r="I673" s="85" t="s">
        <v>79</v>
      </c>
      <c r="J673" s="85"/>
      <c r="K673" s="85" t="s">
        <v>15876</v>
      </c>
      <c r="L673" s="85"/>
      <c r="M673" s="85" t="s">
        <v>4786</v>
      </c>
      <c r="N673" s="85" t="s">
        <v>4780</v>
      </c>
      <c r="O673" s="85" t="s">
        <v>18</v>
      </c>
      <c r="P673" s="85" t="s">
        <v>4787</v>
      </c>
      <c r="Q673" s="85"/>
    </row>
    <row r="674" spans="1:17" hidden="1" x14ac:dyDescent="0.35">
      <c r="A674" s="72">
        <f t="shared" si="10"/>
        <v>142107</v>
      </c>
      <c r="B674" s="85" t="s">
        <v>28399</v>
      </c>
      <c r="C674" s="85">
        <v>204773</v>
      </c>
      <c r="D674" s="85" t="s">
        <v>77</v>
      </c>
      <c r="E674" s="85" t="s">
        <v>23143</v>
      </c>
      <c r="F674" s="85">
        <v>142107</v>
      </c>
      <c r="G674" s="85" t="s">
        <v>78</v>
      </c>
      <c r="H674" s="85">
        <v>14529648</v>
      </c>
      <c r="I674" s="85" t="s">
        <v>79</v>
      </c>
      <c r="J674" s="85"/>
      <c r="K674" s="85" t="s">
        <v>28400</v>
      </c>
      <c r="L674" s="85"/>
      <c r="M674" s="85" t="s">
        <v>24754</v>
      </c>
      <c r="N674" s="85"/>
      <c r="O674" s="85" t="s">
        <v>18</v>
      </c>
      <c r="P674" s="85">
        <v>79852</v>
      </c>
      <c r="Q674" s="85">
        <v>256</v>
      </c>
    </row>
    <row r="675" spans="1:17" hidden="1" x14ac:dyDescent="0.35">
      <c r="A675" s="72">
        <f t="shared" si="10"/>
        <v>142107</v>
      </c>
      <c r="B675" s="85" t="s">
        <v>14313</v>
      </c>
      <c r="C675" s="66">
        <v>204773</v>
      </c>
      <c r="D675" s="85" t="s">
        <v>77</v>
      </c>
      <c r="E675" s="85" t="s">
        <v>13322</v>
      </c>
      <c r="F675" s="66">
        <v>142107</v>
      </c>
      <c r="G675" s="85" t="s">
        <v>78</v>
      </c>
      <c r="H675" s="85" t="s">
        <v>13888</v>
      </c>
      <c r="I675" s="85" t="s">
        <v>79</v>
      </c>
      <c r="J675" s="85"/>
      <c r="K675" s="85" t="s">
        <v>13323</v>
      </c>
      <c r="L675" s="85"/>
      <c r="M675" s="85" t="s">
        <v>13324</v>
      </c>
      <c r="N675" s="85"/>
      <c r="O675" s="85" t="s">
        <v>18</v>
      </c>
      <c r="P675" s="85" t="s">
        <v>13325</v>
      </c>
      <c r="Q675" s="85" t="s">
        <v>13326</v>
      </c>
    </row>
    <row r="676" spans="1:17" hidden="1" x14ac:dyDescent="0.35">
      <c r="A676" s="72">
        <f t="shared" si="10"/>
        <v>141556</v>
      </c>
      <c r="B676" s="85" t="s">
        <v>10406</v>
      </c>
      <c r="C676" s="66">
        <v>90968</v>
      </c>
      <c r="D676" s="85" t="s">
        <v>77</v>
      </c>
      <c r="E676" s="85" t="s">
        <v>10404</v>
      </c>
      <c r="F676" s="66">
        <v>141556</v>
      </c>
      <c r="G676" s="85" t="s">
        <v>78</v>
      </c>
      <c r="H676" s="85"/>
      <c r="I676" s="85" t="s">
        <v>79</v>
      </c>
      <c r="J676" s="85"/>
      <c r="K676" s="85" t="s">
        <v>10407</v>
      </c>
      <c r="L676" s="85"/>
      <c r="M676" s="85" t="s">
        <v>7383</v>
      </c>
      <c r="N676" s="85" t="s">
        <v>9526</v>
      </c>
      <c r="O676" s="85" t="s">
        <v>18</v>
      </c>
      <c r="P676" s="85" t="s">
        <v>10314</v>
      </c>
      <c r="Q676" s="85"/>
    </row>
    <row r="677" spans="1:17" hidden="1" x14ac:dyDescent="0.35">
      <c r="A677" s="72">
        <f t="shared" si="10"/>
        <v>145196</v>
      </c>
      <c r="B677" s="85" t="s">
        <v>26168</v>
      </c>
      <c r="C677" s="85">
        <v>16048229</v>
      </c>
      <c r="D677" s="85" t="s">
        <v>77</v>
      </c>
      <c r="E677" s="85" t="s">
        <v>23216</v>
      </c>
      <c r="F677" s="85">
        <v>145196</v>
      </c>
      <c r="G677" s="85" t="s">
        <v>78</v>
      </c>
      <c r="H677" s="85"/>
      <c r="I677" s="85" t="s">
        <v>79</v>
      </c>
      <c r="J677" s="85"/>
      <c r="K677" s="85" t="s">
        <v>26169</v>
      </c>
      <c r="L677" s="85"/>
      <c r="M677" s="85" t="s">
        <v>26092</v>
      </c>
      <c r="N677" s="85" t="s">
        <v>26084</v>
      </c>
      <c r="O677" s="85" t="s">
        <v>26085</v>
      </c>
      <c r="P677" s="85">
        <v>98148</v>
      </c>
      <c r="Q677" s="85">
        <v>1934</v>
      </c>
    </row>
    <row r="678" spans="1:17" hidden="1" x14ac:dyDescent="0.35">
      <c r="A678" s="72">
        <f t="shared" si="10"/>
        <v>142053</v>
      </c>
      <c r="B678" s="85" t="s">
        <v>24776</v>
      </c>
      <c r="C678" s="85">
        <v>142053</v>
      </c>
      <c r="D678" s="85" t="s">
        <v>78</v>
      </c>
      <c r="E678" s="85" t="s">
        <v>13757</v>
      </c>
      <c r="F678" s="85">
        <v>17019123</v>
      </c>
      <c r="G678" s="85" t="s">
        <v>1750</v>
      </c>
      <c r="H678" s="85">
        <v>11849445</v>
      </c>
      <c r="I678" s="85" t="s">
        <v>79</v>
      </c>
      <c r="J678" s="85"/>
      <c r="K678" s="85" t="s">
        <v>24777</v>
      </c>
      <c r="L678" s="85"/>
      <c r="M678" s="85" t="s">
        <v>20037</v>
      </c>
      <c r="N678" s="85" t="s">
        <v>20095</v>
      </c>
      <c r="O678" s="85" t="s">
        <v>18</v>
      </c>
      <c r="P678" s="85">
        <v>79720</v>
      </c>
      <c r="Q678" s="85"/>
    </row>
    <row r="679" spans="1:17" hidden="1" x14ac:dyDescent="0.35">
      <c r="A679" s="72">
        <f t="shared" si="10"/>
        <v>142053</v>
      </c>
      <c r="B679" s="85" t="s">
        <v>24776</v>
      </c>
      <c r="C679" s="85">
        <v>142053</v>
      </c>
      <c r="D679" s="85" t="s">
        <v>78</v>
      </c>
      <c r="E679" s="85" t="s">
        <v>23241</v>
      </c>
      <c r="F679" s="85">
        <v>142047</v>
      </c>
      <c r="G679" s="85" t="s">
        <v>78</v>
      </c>
      <c r="H679" s="85">
        <v>11849445</v>
      </c>
      <c r="I679" s="85" t="s">
        <v>79</v>
      </c>
      <c r="J679" s="85"/>
      <c r="K679" s="85" t="s">
        <v>24777</v>
      </c>
      <c r="L679" s="85"/>
      <c r="M679" s="85" t="s">
        <v>20037</v>
      </c>
      <c r="N679" s="85" t="s">
        <v>20095</v>
      </c>
      <c r="O679" s="85" t="s">
        <v>18</v>
      </c>
      <c r="P679" s="85">
        <v>79720</v>
      </c>
      <c r="Q679" s="85"/>
    </row>
    <row r="680" spans="1:17" hidden="1" x14ac:dyDescent="0.35">
      <c r="A680" s="72">
        <f t="shared" si="10"/>
        <v>140477</v>
      </c>
      <c r="B680" s="85" t="s">
        <v>518</v>
      </c>
      <c r="C680" s="66">
        <v>85563</v>
      </c>
      <c r="D680" s="85" t="s">
        <v>77</v>
      </c>
      <c r="E680" s="85" t="s">
        <v>450</v>
      </c>
      <c r="F680" s="66">
        <v>140477</v>
      </c>
      <c r="G680" s="85" t="s">
        <v>78</v>
      </c>
      <c r="H680" s="85"/>
      <c r="I680" s="85" t="s">
        <v>79</v>
      </c>
      <c r="J680" s="85"/>
      <c r="K680" s="85" t="s">
        <v>519</v>
      </c>
      <c r="L680" s="85"/>
      <c r="M680" s="85" t="s">
        <v>374</v>
      </c>
      <c r="N680" s="85" t="s">
        <v>189</v>
      </c>
      <c r="O680" s="85" t="s">
        <v>18</v>
      </c>
      <c r="P680" s="85" t="s">
        <v>520</v>
      </c>
      <c r="Q680" s="85"/>
    </row>
    <row r="681" spans="1:17" hidden="1" x14ac:dyDescent="0.35">
      <c r="A681" s="72">
        <f t="shared" si="10"/>
        <v>141517</v>
      </c>
      <c r="B681" s="85" t="s">
        <v>24526</v>
      </c>
      <c r="C681" s="85">
        <v>90435</v>
      </c>
      <c r="D681" s="85" t="s">
        <v>77</v>
      </c>
      <c r="E681" s="85" t="s">
        <v>23250</v>
      </c>
      <c r="F681" s="85">
        <v>141517</v>
      </c>
      <c r="G681" s="85" t="s">
        <v>78</v>
      </c>
      <c r="H681" s="85">
        <v>11635042</v>
      </c>
      <c r="I681" s="85" t="s">
        <v>79</v>
      </c>
      <c r="J681" s="85"/>
      <c r="K681" s="85" t="s">
        <v>24527</v>
      </c>
      <c r="L681" s="85"/>
      <c r="M681" s="85" t="s">
        <v>22654</v>
      </c>
      <c r="N681" s="85" t="s">
        <v>9473</v>
      </c>
      <c r="O681" s="85" t="s">
        <v>18</v>
      </c>
      <c r="P681" s="85">
        <v>78070</v>
      </c>
      <c r="Q681" s="85">
        <v>6118</v>
      </c>
    </row>
    <row r="682" spans="1:17" hidden="1" x14ac:dyDescent="0.35">
      <c r="A682" s="72">
        <f t="shared" si="10"/>
        <v>141716</v>
      </c>
      <c r="B682" s="85" t="s">
        <v>16513</v>
      </c>
      <c r="C682" s="66">
        <v>16041823</v>
      </c>
      <c r="D682" s="85" t="s">
        <v>77</v>
      </c>
      <c r="E682" s="85" t="s">
        <v>11490</v>
      </c>
      <c r="F682" s="66">
        <v>141716</v>
      </c>
      <c r="G682" s="85" t="s">
        <v>78</v>
      </c>
      <c r="H682" s="85"/>
      <c r="I682" s="85" t="s">
        <v>79</v>
      </c>
      <c r="J682" s="85"/>
      <c r="K682" s="85" t="s">
        <v>16514</v>
      </c>
      <c r="L682" s="85"/>
      <c r="M682" s="85" t="s">
        <v>11493</v>
      </c>
      <c r="N682" s="85" t="s">
        <v>5129</v>
      </c>
      <c r="O682" s="85" t="s">
        <v>18</v>
      </c>
      <c r="P682" s="85" t="s">
        <v>11494</v>
      </c>
      <c r="Q682" s="85"/>
    </row>
    <row r="683" spans="1:17" hidden="1" x14ac:dyDescent="0.35">
      <c r="A683" s="72">
        <f t="shared" si="10"/>
        <v>140887</v>
      </c>
      <c r="B683" s="85" t="s">
        <v>25323</v>
      </c>
      <c r="C683" s="85">
        <v>87576</v>
      </c>
      <c r="D683" s="85" t="s">
        <v>77</v>
      </c>
      <c r="E683" s="85" t="s">
        <v>23231</v>
      </c>
      <c r="F683" s="85">
        <v>140887</v>
      </c>
      <c r="G683" s="85" t="s">
        <v>78</v>
      </c>
      <c r="H683" s="85">
        <v>12042024</v>
      </c>
      <c r="I683" s="85" t="s">
        <v>79</v>
      </c>
      <c r="J683" s="85"/>
      <c r="K683" s="85" t="s">
        <v>25324</v>
      </c>
      <c r="L683" s="85"/>
      <c r="M683" s="85" t="s">
        <v>20648</v>
      </c>
      <c r="N683" s="85" t="s">
        <v>571</v>
      </c>
      <c r="O683" s="85" t="s">
        <v>18</v>
      </c>
      <c r="P683" s="85">
        <v>76120</v>
      </c>
      <c r="Q683" s="85">
        <v>5605</v>
      </c>
    </row>
    <row r="684" spans="1:17" hidden="1" x14ac:dyDescent="0.35">
      <c r="A684" s="72">
        <f t="shared" si="10"/>
        <v>140887</v>
      </c>
      <c r="B684" s="85" t="s">
        <v>4313</v>
      </c>
      <c r="C684" s="66">
        <v>87576</v>
      </c>
      <c r="D684" s="85" t="s">
        <v>77</v>
      </c>
      <c r="E684" s="85" t="s">
        <v>3907</v>
      </c>
      <c r="F684" s="66">
        <v>140887</v>
      </c>
      <c r="G684" s="85" t="s">
        <v>78</v>
      </c>
      <c r="H684" s="85" t="s">
        <v>4314</v>
      </c>
      <c r="I684" s="85" t="s">
        <v>79</v>
      </c>
      <c r="J684" s="85"/>
      <c r="K684" s="85" t="s">
        <v>4315</v>
      </c>
      <c r="L684" s="85"/>
      <c r="M684" s="85" t="s">
        <v>3904</v>
      </c>
      <c r="N684" s="85" t="s">
        <v>573</v>
      </c>
      <c r="O684" s="85" t="s">
        <v>18</v>
      </c>
      <c r="P684" s="85" t="s">
        <v>4180</v>
      </c>
      <c r="Q684" s="85" t="s">
        <v>109</v>
      </c>
    </row>
    <row r="685" spans="1:17" hidden="1" x14ac:dyDescent="0.35">
      <c r="A685" s="72">
        <f t="shared" si="10"/>
        <v>142116</v>
      </c>
      <c r="B685" s="85" t="s">
        <v>16086</v>
      </c>
      <c r="C685" s="66">
        <v>16032747</v>
      </c>
      <c r="D685" s="85" t="s">
        <v>77</v>
      </c>
      <c r="E685" s="85" t="s">
        <v>13524</v>
      </c>
      <c r="F685" s="66">
        <v>142116</v>
      </c>
      <c r="G685" s="85" t="s">
        <v>78</v>
      </c>
      <c r="H685" s="85" t="s">
        <v>16087</v>
      </c>
      <c r="I685" s="85" t="s">
        <v>79</v>
      </c>
      <c r="J685" s="85"/>
      <c r="K685" s="85" t="s">
        <v>16088</v>
      </c>
      <c r="L685" s="85" t="s">
        <v>80</v>
      </c>
      <c r="M685" s="85" t="s">
        <v>7395</v>
      </c>
      <c r="N685" s="85" t="s">
        <v>7395</v>
      </c>
      <c r="O685" s="85" t="s">
        <v>18</v>
      </c>
      <c r="P685" s="85" t="s">
        <v>13598</v>
      </c>
      <c r="Q685" s="85" t="s">
        <v>87</v>
      </c>
    </row>
    <row r="686" spans="1:17" hidden="1" x14ac:dyDescent="0.35">
      <c r="A686" s="72">
        <f t="shared" si="10"/>
        <v>140879</v>
      </c>
      <c r="B686" s="85" t="s">
        <v>28510</v>
      </c>
      <c r="C686" s="85">
        <v>230862</v>
      </c>
      <c r="D686" s="85" t="s">
        <v>77</v>
      </c>
      <c r="E686" s="85" t="s">
        <v>23133</v>
      </c>
      <c r="F686" s="85">
        <v>140879</v>
      </c>
      <c r="G686" s="85" t="s">
        <v>78</v>
      </c>
      <c r="H686" s="85">
        <v>1646520</v>
      </c>
      <c r="I686" s="85" t="s">
        <v>79</v>
      </c>
      <c r="J686" s="85"/>
      <c r="K686" s="85" t="s">
        <v>28511</v>
      </c>
      <c r="L686" s="85"/>
      <c r="M686" s="85" t="s">
        <v>22224</v>
      </c>
      <c r="N686" s="85" t="s">
        <v>3797</v>
      </c>
      <c r="O686" s="85" t="s">
        <v>18</v>
      </c>
      <c r="P686" s="85">
        <v>76086</v>
      </c>
      <c r="Q686" s="85">
        <v>439</v>
      </c>
    </row>
    <row r="687" spans="1:17" hidden="1" x14ac:dyDescent="0.35">
      <c r="A687" s="72">
        <f t="shared" si="10"/>
        <v>140879</v>
      </c>
      <c r="B687" s="85" t="s">
        <v>15274</v>
      </c>
      <c r="C687" s="66">
        <v>230862</v>
      </c>
      <c r="D687" s="85" t="s">
        <v>77</v>
      </c>
      <c r="E687" s="85" t="s">
        <v>3858</v>
      </c>
      <c r="F687" s="66">
        <v>140879</v>
      </c>
      <c r="G687" s="85" t="s">
        <v>78</v>
      </c>
      <c r="H687" s="85" t="s">
        <v>3859</v>
      </c>
      <c r="I687" s="85" t="s">
        <v>79</v>
      </c>
      <c r="J687" s="85"/>
      <c r="K687" s="85" t="s">
        <v>15275</v>
      </c>
      <c r="L687" s="85"/>
      <c r="M687" s="85" t="s">
        <v>3855</v>
      </c>
      <c r="N687" s="85" t="s">
        <v>3797</v>
      </c>
      <c r="O687" s="85" t="s">
        <v>18</v>
      </c>
      <c r="P687" s="85" t="s">
        <v>3856</v>
      </c>
      <c r="Q687" s="85" t="s">
        <v>3864</v>
      </c>
    </row>
    <row r="688" spans="1:17" hidden="1" x14ac:dyDescent="0.35">
      <c r="A688" s="72">
        <f t="shared" si="10"/>
        <v>140480</v>
      </c>
      <c r="B688" s="85" t="s">
        <v>16854</v>
      </c>
      <c r="C688" s="66">
        <v>16049579</v>
      </c>
      <c r="D688" s="85" t="s">
        <v>77</v>
      </c>
      <c r="E688" s="85" t="s">
        <v>1041</v>
      </c>
      <c r="F688" s="66">
        <v>140480</v>
      </c>
      <c r="G688" s="85" t="s">
        <v>78</v>
      </c>
      <c r="H688" s="85"/>
      <c r="I688" s="85" t="s">
        <v>79</v>
      </c>
      <c r="J688" s="85"/>
      <c r="K688" s="85" t="s">
        <v>16855</v>
      </c>
      <c r="L688" s="85"/>
      <c r="M688" s="85" t="s">
        <v>16856</v>
      </c>
      <c r="N688" s="85" t="s">
        <v>1044</v>
      </c>
      <c r="O688" s="85" t="s">
        <v>18</v>
      </c>
      <c r="P688" s="85" t="s">
        <v>1049</v>
      </c>
      <c r="Q688" s="85" t="s">
        <v>16857</v>
      </c>
    </row>
    <row r="689" spans="1:17" hidden="1" x14ac:dyDescent="0.35">
      <c r="A689" s="72">
        <f t="shared" si="10"/>
        <v>141223</v>
      </c>
      <c r="B689" s="85" t="s">
        <v>17561</v>
      </c>
      <c r="C689" s="66">
        <v>16064735</v>
      </c>
      <c r="D689" s="85" t="s">
        <v>77</v>
      </c>
      <c r="E689" s="85" t="s">
        <v>6077</v>
      </c>
      <c r="F689" s="66">
        <v>141223</v>
      </c>
      <c r="G689" s="85" t="s">
        <v>78</v>
      </c>
      <c r="H689" s="85"/>
      <c r="I689" s="85" t="s">
        <v>79</v>
      </c>
      <c r="J689" s="85"/>
      <c r="K689" s="85" t="s">
        <v>17562</v>
      </c>
      <c r="L689" s="85"/>
      <c r="M689" s="85" t="s">
        <v>3090</v>
      </c>
      <c r="N689" s="85" t="s">
        <v>6771</v>
      </c>
      <c r="O689" s="85" t="s">
        <v>18</v>
      </c>
      <c r="P689" s="85" t="s">
        <v>6919</v>
      </c>
      <c r="Q689" s="85"/>
    </row>
    <row r="690" spans="1:17" hidden="1" x14ac:dyDescent="0.35">
      <c r="A690" s="72">
        <f t="shared" si="10"/>
        <v>140662</v>
      </c>
      <c r="B690" s="85" t="s">
        <v>2512</v>
      </c>
      <c r="C690" s="66">
        <v>86681</v>
      </c>
      <c r="D690" s="85" t="s">
        <v>77</v>
      </c>
      <c r="E690" s="85" t="s">
        <v>2505</v>
      </c>
      <c r="F690" s="66">
        <v>140662</v>
      </c>
      <c r="G690" s="85" t="s">
        <v>78</v>
      </c>
      <c r="H690" s="85" t="s">
        <v>2513</v>
      </c>
      <c r="I690" s="85" t="s">
        <v>79</v>
      </c>
      <c r="J690" s="85"/>
      <c r="K690" s="85" t="s">
        <v>2514</v>
      </c>
      <c r="L690" s="85"/>
      <c r="M690" s="85" t="s">
        <v>2447</v>
      </c>
      <c r="N690" s="85" t="s">
        <v>2448</v>
      </c>
      <c r="O690" s="85" t="s">
        <v>18</v>
      </c>
      <c r="P690" s="85" t="s">
        <v>2450</v>
      </c>
      <c r="Q690" s="85"/>
    </row>
    <row r="691" spans="1:17" hidden="1" x14ac:dyDescent="0.35">
      <c r="A691" s="72">
        <f t="shared" si="10"/>
        <v>140473</v>
      </c>
      <c r="B691" s="85" t="s">
        <v>27783</v>
      </c>
      <c r="C691" s="85">
        <v>16022270</v>
      </c>
      <c r="D691" s="85" t="s">
        <v>23281</v>
      </c>
      <c r="E691" s="85" t="s">
        <v>23171</v>
      </c>
      <c r="F691" s="85">
        <v>140473</v>
      </c>
      <c r="G691" s="85" t="s">
        <v>78</v>
      </c>
      <c r="H691" s="85"/>
      <c r="I691" s="85" t="s">
        <v>79</v>
      </c>
      <c r="J691" s="85"/>
      <c r="K691" s="85" t="s">
        <v>27784</v>
      </c>
      <c r="L691" s="85"/>
      <c r="M691" s="85" t="s">
        <v>20750</v>
      </c>
      <c r="N691" s="85" t="s">
        <v>176</v>
      </c>
      <c r="O691" s="85" t="s">
        <v>18</v>
      </c>
      <c r="P691" s="85">
        <v>75074</v>
      </c>
      <c r="Q691" s="85"/>
    </row>
    <row r="692" spans="1:17" hidden="1" x14ac:dyDescent="0.35">
      <c r="A692" s="72">
        <f t="shared" si="10"/>
        <v>140473</v>
      </c>
      <c r="B692" s="85" t="s">
        <v>15772</v>
      </c>
      <c r="C692" s="66">
        <v>16022270</v>
      </c>
      <c r="D692" s="85" t="s">
        <v>83</v>
      </c>
      <c r="E692" s="85" t="s">
        <v>252</v>
      </c>
      <c r="F692" s="66">
        <v>140473</v>
      </c>
      <c r="G692" s="85" t="s">
        <v>78</v>
      </c>
      <c r="H692" s="85"/>
      <c r="I692" s="85" t="s">
        <v>79</v>
      </c>
      <c r="J692" s="85"/>
      <c r="K692" s="85" t="s">
        <v>15773</v>
      </c>
      <c r="L692" s="85"/>
      <c r="M692" s="85" t="s">
        <v>254</v>
      </c>
      <c r="N692" s="85" t="s">
        <v>185</v>
      </c>
      <c r="O692" s="85" t="s">
        <v>18</v>
      </c>
      <c r="P692" s="85" t="s">
        <v>881</v>
      </c>
      <c r="Q692" s="85"/>
    </row>
    <row r="693" spans="1:17" hidden="1" x14ac:dyDescent="0.35">
      <c r="A693" s="72">
        <f t="shared" si="10"/>
        <v>140895</v>
      </c>
      <c r="B693" s="85" t="s">
        <v>23909</v>
      </c>
      <c r="C693" s="85">
        <v>16028905</v>
      </c>
      <c r="D693" s="85" t="s">
        <v>23281</v>
      </c>
      <c r="E693" s="85" t="s">
        <v>23263</v>
      </c>
      <c r="F693" s="85">
        <v>140895</v>
      </c>
      <c r="G693" s="85" t="s">
        <v>78</v>
      </c>
      <c r="H693" s="85"/>
      <c r="I693" s="85" t="s">
        <v>79</v>
      </c>
      <c r="J693" s="85"/>
      <c r="K693" s="85" t="s">
        <v>23910</v>
      </c>
      <c r="L693" s="85"/>
      <c r="M693" s="85" t="s">
        <v>20912</v>
      </c>
      <c r="N693" s="85" t="s">
        <v>571</v>
      </c>
      <c r="O693" s="85" t="s">
        <v>18</v>
      </c>
      <c r="P693" s="85">
        <v>76117</v>
      </c>
      <c r="Q693" s="85"/>
    </row>
    <row r="694" spans="1:17" hidden="1" x14ac:dyDescent="0.35">
      <c r="A694" s="72">
        <f t="shared" si="10"/>
        <v>140895</v>
      </c>
      <c r="B694" s="85" t="s">
        <v>23871</v>
      </c>
      <c r="C694" s="85">
        <v>87553</v>
      </c>
      <c r="D694" s="85" t="s">
        <v>77</v>
      </c>
      <c r="E694" s="85" t="s">
        <v>23263</v>
      </c>
      <c r="F694" s="85">
        <v>140895</v>
      </c>
      <c r="G694" s="85" t="s">
        <v>78</v>
      </c>
      <c r="H694" s="85">
        <v>13597075</v>
      </c>
      <c r="I694" s="85" t="s">
        <v>79</v>
      </c>
      <c r="J694" s="85"/>
      <c r="K694" s="85" t="s">
        <v>23872</v>
      </c>
      <c r="L694" s="85"/>
      <c r="M694" s="85" t="s">
        <v>20912</v>
      </c>
      <c r="N694" s="85" t="s">
        <v>571</v>
      </c>
      <c r="O694" s="85" t="s">
        <v>18</v>
      </c>
      <c r="P694" s="85">
        <v>76117</v>
      </c>
      <c r="Q694" s="85">
        <v>4107</v>
      </c>
    </row>
    <row r="695" spans="1:17" hidden="1" x14ac:dyDescent="0.35">
      <c r="A695" s="72">
        <f t="shared" si="10"/>
        <v>140895</v>
      </c>
      <c r="B695" s="85" t="s">
        <v>23881</v>
      </c>
      <c r="C695" s="85">
        <v>211869</v>
      </c>
      <c r="D695" s="85" t="s">
        <v>77</v>
      </c>
      <c r="E695" s="85" t="s">
        <v>23263</v>
      </c>
      <c r="F695" s="85">
        <v>140895</v>
      </c>
      <c r="G695" s="85" t="s">
        <v>78</v>
      </c>
      <c r="H695" s="85">
        <v>13597075</v>
      </c>
      <c r="I695" s="85" t="s">
        <v>79</v>
      </c>
      <c r="J695" s="85"/>
      <c r="K695" s="85" t="s">
        <v>23882</v>
      </c>
      <c r="L695" s="85"/>
      <c r="M695" s="85" t="s">
        <v>20412</v>
      </c>
      <c r="N695" s="85" t="s">
        <v>571</v>
      </c>
      <c r="O695" s="85" t="s">
        <v>18</v>
      </c>
      <c r="P695" s="85">
        <v>76180</v>
      </c>
      <c r="Q695" s="85">
        <v>4800</v>
      </c>
    </row>
    <row r="696" spans="1:17" hidden="1" x14ac:dyDescent="0.35">
      <c r="A696" s="72">
        <f t="shared" si="10"/>
        <v>140895</v>
      </c>
      <c r="B696" s="85" t="s">
        <v>23263</v>
      </c>
      <c r="C696" s="85">
        <v>140895</v>
      </c>
      <c r="D696" s="85" t="s">
        <v>78</v>
      </c>
      <c r="E696" s="85" t="s">
        <v>23238</v>
      </c>
      <c r="F696" s="85">
        <v>17002993</v>
      </c>
      <c r="G696" s="85" t="s">
        <v>1750</v>
      </c>
      <c r="H696" s="85">
        <v>13597075</v>
      </c>
      <c r="I696" s="85" t="s">
        <v>79</v>
      </c>
      <c r="J696" s="85" t="s">
        <v>200</v>
      </c>
      <c r="K696" s="85" t="s">
        <v>23900</v>
      </c>
      <c r="L696" s="85"/>
      <c r="M696" s="85" t="s">
        <v>20912</v>
      </c>
      <c r="N696" s="85" t="s">
        <v>571</v>
      </c>
      <c r="O696" s="85" t="s">
        <v>18</v>
      </c>
      <c r="P696" s="85">
        <v>76117</v>
      </c>
      <c r="Q696" s="85">
        <v>4204</v>
      </c>
    </row>
    <row r="697" spans="1:17" hidden="1" x14ac:dyDescent="0.35">
      <c r="A697" s="72">
        <f t="shared" si="10"/>
        <v>140895</v>
      </c>
      <c r="B697" s="85" t="s">
        <v>23905</v>
      </c>
      <c r="C697" s="85">
        <v>17021561</v>
      </c>
      <c r="D697" s="85" t="s">
        <v>23281</v>
      </c>
      <c r="E697" s="85" t="s">
        <v>23263</v>
      </c>
      <c r="F697" s="85">
        <v>140895</v>
      </c>
      <c r="G697" s="85" t="s">
        <v>78</v>
      </c>
      <c r="H697" s="85"/>
      <c r="I697" s="85" t="s">
        <v>79</v>
      </c>
      <c r="J697" s="85"/>
      <c r="K697" s="85" t="s">
        <v>22209</v>
      </c>
      <c r="L697" s="85"/>
      <c r="M697" s="85" t="s">
        <v>20412</v>
      </c>
      <c r="N697" s="85" t="s">
        <v>571</v>
      </c>
      <c r="O697" s="85" t="s">
        <v>18</v>
      </c>
      <c r="P697" s="85">
        <v>76180</v>
      </c>
      <c r="Q697" s="85"/>
    </row>
    <row r="698" spans="1:17" hidden="1" x14ac:dyDescent="0.35">
      <c r="A698" s="72">
        <f t="shared" si="10"/>
        <v>140895</v>
      </c>
      <c r="B698" s="85" t="s">
        <v>23911</v>
      </c>
      <c r="C698" s="85">
        <v>16070924</v>
      </c>
      <c r="D698" s="85" t="s">
        <v>23281</v>
      </c>
      <c r="E698" s="85" t="s">
        <v>23263</v>
      </c>
      <c r="F698" s="85">
        <v>140895</v>
      </c>
      <c r="G698" s="85" t="s">
        <v>78</v>
      </c>
      <c r="H698" s="85">
        <v>13597075</v>
      </c>
      <c r="I698" s="85" t="s">
        <v>79</v>
      </c>
      <c r="J698" s="85"/>
      <c r="K698" s="85" t="s">
        <v>19787</v>
      </c>
      <c r="L698" s="85"/>
      <c r="M698" s="85" t="s">
        <v>20912</v>
      </c>
      <c r="N698" s="85" t="s">
        <v>571</v>
      </c>
      <c r="O698" s="85" t="s">
        <v>18</v>
      </c>
      <c r="P698" s="85">
        <v>78117</v>
      </c>
      <c r="Q698" s="85"/>
    </row>
    <row r="699" spans="1:17" hidden="1" x14ac:dyDescent="0.35">
      <c r="A699" s="72">
        <f t="shared" si="10"/>
        <v>140714</v>
      </c>
      <c r="B699" s="85" t="s">
        <v>2819</v>
      </c>
      <c r="C699" s="66">
        <v>86814</v>
      </c>
      <c r="D699" s="85" t="s">
        <v>77</v>
      </c>
      <c r="E699" s="85" t="s">
        <v>2794</v>
      </c>
      <c r="F699" s="66">
        <v>140714</v>
      </c>
      <c r="G699" s="85" t="s">
        <v>78</v>
      </c>
      <c r="H699" s="85" t="s">
        <v>2820</v>
      </c>
      <c r="I699" s="85" t="s">
        <v>79</v>
      </c>
      <c r="J699" s="85"/>
      <c r="K699" s="85" t="s">
        <v>2821</v>
      </c>
      <c r="L699" s="85"/>
      <c r="M699" s="85" t="s">
        <v>2790</v>
      </c>
      <c r="N699" s="85" t="s">
        <v>2797</v>
      </c>
      <c r="O699" s="85" t="s">
        <v>18</v>
      </c>
      <c r="P699" s="85" t="s">
        <v>2792</v>
      </c>
      <c r="Q699" s="85" t="s">
        <v>560</v>
      </c>
    </row>
    <row r="700" spans="1:17" hidden="1" x14ac:dyDescent="0.35">
      <c r="A700" s="72">
        <f t="shared" si="10"/>
        <v>140849</v>
      </c>
      <c r="B700" s="85" t="s">
        <v>24280</v>
      </c>
      <c r="C700" s="85">
        <v>17016257</v>
      </c>
      <c r="D700" s="85" t="s">
        <v>77</v>
      </c>
      <c r="E700" s="85" t="s">
        <v>23256</v>
      </c>
      <c r="F700" s="85">
        <v>140849</v>
      </c>
      <c r="G700" s="85" t="s">
        <v>78</v>
      </c>
      <c r="H700" s="85"/>
      <c r="I700" s="85" t="s">
        <v>79</v>
      </c>
      <c r="J700" s="85"/>
      <c r="K700" s="85" t="s">
        <v>24281</v>
      </c>
      <c r="L700" s="85"/>
      <c r="M700" s="85" t="s">
        <v>8911</v>
      </c>
      <c r="N700" s="85" t="s">
        <v>3419</v>
      </c>
      <c r="O700" s="85" t="s">
        <v>18</v>
      </c>
      <c r="P700" s="85">
        <v>76028</v>
      </c>
      <c r="Q700" s="85">
        <v>5719</v>
      </c>
    </row>
    <row r="701" spans="1:17" hidden="1" x14ac:dyDescent="0.35">
      <c r="A701" s="72">
        <f t="shared" si="10"/>
        <v>140895</v>
      </c>
      <c r="B701" s="85" t="s">
        <v>23899</v>
      </c>
      <c r="C701" s="85">
        <v>17011602</v>
      </c>
      <c r="D701" s="85" t="s">
        <v>77</v>
      </c>
      <c r="E701" s="85" t="s">
        <v>23263</v>
      </c>
      <c r="F701" s="85">
        <v>140895</v>
      </c>
      <c r="G701" s="85" t="s">
        <v>78</v>
      </c>
      <c r="H701" s="85">
        <v>13597075</v>
      </c>
      <c r="I701" s="85" t="s">
        <v>79</v>
      </c>
      <c r="J701" s="85"/>
      <c r="K701" s="85" t="s">
        <v>23900</v>
      </c>
      <c r="L701" s="85"/>
      <c r="M701" s="85" t="s">
        <v>20912</v>
      </c>
      <c r="N701" s="85" t="s">
        <v>571</v>
      </c>
      <c r="O701" s="85" t="s">
        <v>18</v>
      </c>
      <c r="P701" s="85">
        <v>76117</v>
      </c>
      <c r="Q701" s="85">
        <v>4204</v>
      </c>
    </row>
    <row r="702" spans="1:17" hidden="1" x14ac:dyDescent="0.35">
      <c r="A702" s="72">
        <f t="shared" si="10"/>
        <v>140895</v>
      </c>
      <c r="B702" s="85" t="s">
        <v>23906</v>
      </c>
      <c r="C702" s="85">
        <v>17009837</v>
      </c>
      <c r="D702" s="85" t="s">
        <v>23281</v>
      </c>
      <c r="E702" s="85" t="s">
        <v>23263</v>
      </c>
      <c r="F702" s="85">
        <v>140895</v>
      </c>
      <c r="G702" s="85" t="s">
        <v>78</v>
      </c>
      <c r="H702" s="85"/>
      <c r="I702" s="85" t="s">
        <v>79</v>
      </c>
      <c r="J702" s="85"/>
      <c r="K702" s="85" t="s">
        <v>20911</v>
      </c>
      <c r="L702" s="85"/>
      <c r="M702" s="85" t="s">
        <v>20912</v>
      </c>
      <c r="N702" s="85" t="s">
        <v>571</v>
      </c>
      <c r="O702" s="85" t="s">
        <v>18</v>
      </c>
      <c r="P702" s="85">
        <v>76117</v>
      </c>
      <c r="Q702" s="85"/>
    </row>
    <row r="703" spans="1:17" hidden="1" x14ac:dyDescent="0.35">
      <c r="A703" s="72">
        <f t="shared" si="10"/>
        <v>140895</v>
      </c>
      <c r="B703" s="85" t="s">
        <v>23902</v>
      </c>
      <c r="C703" s="85">
        <v>17009840</v>
      </c>
      <c r="D703" s="85" t="s">
        <v>23281</v>
      </c>
      <c r="E703" s="85" t="s">
        <v>23263</v>
      </c>
      <c r="F703" s="85">
        <v>140895</v>
      </c>
      <c r="G703" s="85" t="s">
        <v>78</v>
      </c>
      <c r="H703" s="85"/>
      <c r="I703" s="85" t="s">
        <v>79</v>
      </c>
      <c r="J703" s="85"/>
      <c r="K703" s="85" t="s">
        <v>20915</v>
      </c>
      <c r="L703" s="85"/>
      <c r="M703" s="85" t="s">
        <v>20412</v>
      </c>
      <c r="N703" s="85" t="s">
        <v>571</v>
      </c>
      <c r="O703" s="85" t="s">
        <v>18</v>
      </c>
      <c r="P703" s="85">
        <v>76180</v>
      </c>
      <c r="Q703" s="85"/>
    </row>
    <row r="704" spans="1:17" hidden="1" x14ac:dyDescent="0.35">
      <c r="A704" s="72">
        <f t="shared" si="10"/>
        <v>140895</v>
      </c>
      <c r="B704" s="85" t="s">
        <v>23907</v>
      </c>
      <c r="C704" s="85">
        <v>17009838</v>
      </c>
      <c r="D704" s="85" t="s">
        <v>23281</v>
      </c>
      <c r="E704" s="85" t="s">
        <v>23263</v>
      </c>
      <c r="F704" s="85">
        <v>140895</v>
      </c>
      <c r="G704" s="85" t="s">
        <v>78</v>
      </c>
      <c r="H704" s="85"/>
      <c r="I704" s="85" t="s">
        <v>79</v>
      </c>
      <c r="J704" s="85"/>
      <c r="K704" s="85" t="s">
        <v>20913</v>
      </c>
      <c r="L704" s="85"/>
      <c r="M704" s="85" t="s">
        <v>20912</v>
      </c>
      <c r="N704" s="85" t="s">
        <v>571</v>
      </c>
      <c r="O704" s="85" t="s">
        <v>18</v>
      </c>
      <c r="P704" s="85">
        <v>76117</v>
      </c>
      <c r="Q704" s="85"/>
    </row>
    <row r="705" spans="1:17" hidden="1" x14ac:dyDescent="0.35">
      <c r="A705" s="72">
        <f t="shared" si="10"/>
        <v>140895</v>
      </c>
      <c r="B705" s="85" t="s">
        <v>23908</v>
      </c>
      <c r="C705" s="85">
        <v>17009839</v>
      </c>
      <c r="D705" s="85" t="s">
        <v>23281</v>
      </c>
      <c r="E705" s="85" t="s">
        <v>23263</v>
      </c>
      <c r="F705" s="85">
        <v>140895</v>
      </c>
      <c r="G705" s="85" t="s">
        <v>78</v>
      </c>
      <c r="H705" s="85"/>
      <c r="I705" s="85" t="s">
        <v>79</v>
      </c>
      <c r="J705" s="85"/>
      <c r="K705" s="85" t="s">
        <v>20914</v>
      </c>
      <c r="L705" s="85"/>
      <c r="M705" s="85" t="s">
        <v>20912</v>
      </c>
      <c r="N705" s="85" t="s">
        <v>571</v>
      </c>
      <c r="O705" s="85" t="s">
        <v>18</v>
      </c>
      <c r="P705" s="85">
        <v>76117</v>
      </c>
      <c r="Q705" s="85"/>
    </row>
    <row r="706" spans="1:17" hidden="1" x14ac:dyDescent="0.35">
      <c r="A706" s="72">
        <f t="shared" ref="A706:A769" si="11">IF(F706="", "", IF(D706="School District", C706, F706))</f>
        <v>141568</v>
      </c>
      <c r="B706" s="85" t="s">
        <v>27960</v>
      </c>
      <c r="C706" s="85">
        <v>141568</v>
      </c>
      <c r="D706" s="85" t="s">
        <v>78</v>
      </c>
      <c r="E706" s="85" t="s">
        <v>23161</v>
      </c>
      <c r="F706" s="85">
        <v>17019384</v>
      </c>
      <c r="G706" s="85" t="s">
        <v>1750</v>
      </c>
      <c r="H706" s="85">
        <v>12001103</v>
      </c>
      <c r="I706" s="85" t="s">
        <v>79</v>
      </c>
      <c r="J706" s="85" t="s">
        <v>200</v>
      </c>
      <c r="K706" s="85" t="s">
        <v>27961</v>
      </c>
      <c r="L706" s="85"/>
      <c r="M706" s="85" t="s">
        <v>27962</v>
      </c>
      <c r="N706" s="85" t="s">
        <v>10456</v>
      </c>
      <c r="O706" s="85" t="s">
        <v>18</v>
      </c>
      <c r="P706" s="85">
        <v>78343</v>
      </c>
      <c r="Q706" s="85">
        <v>2708</v>
      </c>
    </row>
    <row r="707" spans="1:17" hidden="1" x14ac:dyDescent="0.35">
      <c r="A707" s="72">
        <f t="shared" si="11"/>
        <v>140903</v>
      </c>
      <c r="B707" s="85" t="s">
        <v>25220</v>
      </c>
      <c r="C707" s="85">
        <v>87619</v>
      </c>
      <c r="D707" s="85" t="s">
        <v>77</v>
      </c>
      <c r="E707" s="85" t="s">
        <v>23236</v>
      </c>
      <c r="F707" s="85">
        <v>140903</v>
      </c>
      <c r="G707" s="85" t="s">
        <v>78</v>
      </c>
      <c r="H707" s="85">
        <v>10839066</v>
      </c>
      <c r="I707" s="85" t="s">
        <v>79</v>
      </c>
      <c r="J707" s="85"/>
      <c r="K707" s="85" t="s">
        <v>25221</v>
      </c>
      <c r="L707" s="85"/>
      <c r="M707" s="85" t="s">
        <v>17895</v>
      </c>
      <c r="N707" s="85" t="s">
        <v>571</v>
      </c>
      <c r="O707" s="85" t="s">
        <v>18</v>
      </c>
      <c r="P707" s="85">
        <v>76140</v>
      </c>
      <c r="Q707" s="85">
        <v>3845</v>
      </c>
    </row>
    <row r="708" spans="1:17" hidden="1" x14ac:dyDescent="0.35">
      <c r="A708" s="72">
        <f t="shared" si="11"/>
        <v>140903</v>
      </c>
      <c r="B708" s="85" t="s">
        <v>4400</v>
      </c>
      <c r="C708" s="66">
        <v>87619</v>
      </c>
      <c r="D708" s="85" t="s">
        <v>77</v>
      </c>
      <c r="E708" s="85" t="s">
        <v>4366</v>
      </c>
      <c r="F708" s="66">
        <v>140903</v>
      </c>
      <c r="G708" s="85" t="s">
        <v>78</v>
      </c>
      <c r="H708" s="85" t="s">
        <v>4367</v>
      </c>
      <c r="I708" s="85" t="s">
        <v>79</v>
      </c>
      <c r="J708" s="85"/>
      <c r="K708" s="85" t="s">
        <v>4401</v>
      </c>
      <c r="L708" s="85"/>
      <c r="M708" s="85" t="s">
        <v>4395</v>
      </c>
      <c r="N708" s="85" t="s">
        <v>573</v>
      </c>
      <c r="O708" s="85" t="s">
        <v>18</v>
      </c>
      <c r="P708" s="85" t="s">
        <v>4396</v>
      </c>
      <c r="Q708" s="85" t="s">
        <v>4402</v>
      </c>
    </row>
    <row r="709" spans="1:17" hidden="1" x14ac:dyDescent="0.35">
      <c r="A709" s="72">
        <f t="shared" si="11"/>
        <v>210303</v>
      </c>
      <c r="B709" s="85" t="s">
        <v>17656</v>
      </c>
      <c r="C709" s="66">
        <v>16066925</v>
      </c>
      <c r="D709" s="85" t="s">
        <v>77</v>
      </c>
      <c r="E709" s="85" t="s">
        <v>14417</v>
      </c>
      <c r="F709" s="66">
        <v>210303</v>
      </c>
      <c r="G709" s="85" t="s">
        <v>78</v>
      </c>
      <c r="H709" s="85"/>
      <c r="I709" s="85" t="s">
        <v>79</v>
      </c>
      <c r="J709" s="85"/>
      <c r="K709" s="85" t="s">
        <v>17657</v>
      </c>
      <c r="L709" s="85"/>
      <c r="M709" s="85" t="s">
        <v>3090</v>
      </c>
      <c r="N709" s="85" t="s">
        <v>6071</v>
      </c>
      <c r="O709" s="85" t="s">
        <v>18</v>
      </c>
      <c r="P709" s="85" t="s">
        <v>6897</v>
      </c>
      <c r="Q709" s="85"/>
    </row>
    <row r="710" spans="1:17" hidden="1" x14ac:dyDescent="0.35">
      <c r="A710" s="72">
        <f t="shared" si="11"/>
        <v>140521</v>
      </c>
      <c r="B710" s="85" t="s">
        <v>1411</v>
      </c>
      <c r="C710" s="66">
        <v>85961</v>
      </c>
      <c r="D710" s="85" t="s">
        <v>77</v>
      </c>
      <c r="E710" s="85" t="s">
        <v>511</v>
      </c>
      <c r="F710" s="66">
        <v>140521</v>
      </c>
      <c r="G710" s="85" t="s">
        <v>78</v>
      </c>
      <c r="H710" s="85" t="s">
        <v>1412</v>
      </c>
      <c r="I710" s="85" t="s">
        <v>79</v>
      </c>
      <c r="J710" s="85"/>
      <c r="K710" s="85" t="s">
        <v>1413</v>
      </c>
      <c r="L710" s="85"/>
      <c r="M710" s="85" t="s">
        <v>1375</v>
      </c>
      <c r="N710" s="85" t="s">
        <v>232</v>
      </c>
      <c r="O710" s="85" t="s">
        <v>18</v>
      </c>
      <c r="P710" s="85" t="s">
        <v>1376</v>
      </c>
      <c r="Q710" s="85" t="s">
        <v>684</v>
      </c>
    </row>
    <row r="711" spans="1:17" hidden="1" x14ac:dyDescent="0.35">
      <c r="A711" s="72">
        <f t="shared" si="11"/>
        <v>141223</v>
      </c>
      <c r="B711" s="85" t="s">
        <v>6327</v>
      </c>
      <c r="C711" s="66">
        <v>88525</v>
      </c>
      <c r="D711" s="85" t="s">
        <v>77</v>
      </c>
      <c r="E711" s="85" t="s">
        <v>6077</v>
      </c>
      <c r="F711" s="66">
        <v>141223</v>
      </c>
      <c r="G711" s="85" t="s">
        <v>78</v>
      </c>
      <c r="H711" s="85" t="s">
        <v>6328</v>
      </c>
      <c r="I711" s="85" t="s">
        <v>79</v>
      </c>
      <c r="J711" s="85"/>
      <c r="K711" s="85" t="s">
        <v>6329</v>
      </c>
      <c r="L711" s="85"/>
      <c r="M711" s="85" t="s">
        <v>3090</v>
      </c>
      <c r="N711" s="85" t="s">
        <v>6071</v>
      </c>
      <c r="O711" s="85" t="s">
        <v>18</v>
      </c>
      <c r="P711" s="85" t="s">
        <v>6120</v>
      </c>
      <c r="Q711" s="85" t="s">
        <v>6330</v>
      </c>
    </row>
    <row r="712" spans="1:17" hidden="1" x14ac:dyDescent="0.35">
      <c r="A712" s="72">
        <f t="shared" si="11"/>
        <v>140503</v>
      </c>
      <c r="B712" s="85" t="s">
        <v>25278</v>
      </c>
      <c r="C712" s="85">
        <v>16035440</v>
      </c>
      <c r="D712" s="85" t="s">
        <v>77</v>
      </c>
      <c r="E712" s="85" t="s">
        <v>23232</v>
      </c>
      <c r="F712" s="85">
        <v>140503</v>
      </c>
      <c r="G712" s="85" t="s">
        <v>78</v>
      </c>
      <c r="H712" s="85">
        <v>4965059</v>
      </c>
      <c r="I712" s="85" t="s">
        <v>79</v>
      </c>
      <c r="J712" s="85"/>
      <c r="K712" s="85" t="s">
        <v>25279</v>
      </c>
      <c r="L712" s="85"/>
      <c r="M712" s="85" t="s">
        <v>20811</v>
      </c>
      <c r="N712" s="85" t="s">
        <v>1182</v>
      </c>
      <c r="O712" s="85" t="s">
        <v>18</v>
      </c>
      <c r="P712" s="85">
        <v>75126</v>
      </c>
      <c r="Q712" s="85">
        <v>9682</v>
      </c>
    </row>
    <row r="713" spans="1:17" hidden="1" x14ac:dyDescent="0.35">
      <c r="A713" s="72">
        <f t="shared" si="11"/>
        <v>140503</v>
      </c>
      <c r="B713" s="85" t="s">
        <v>16216</v>
      </c>
      <c r="C713" s="66">
        <v>16035440</v>
      </c>
      <c r="D713" s="85" t="s">
        <v>77</v>
      </c>
      <c r="E713" s="85" t="s">
        <v>1244</v>
      </c>
      <c r="F713" s="66">
        <v>140503</v>
      </c>
      <c r="G713" s="85" t="s">
        <v>78</v>
      </c>
      <c r="H713" s="85" t="s">
        <v>1245</v>
      </c>
      <c r="I713" s="85" t="s">
        <v>79</v>
      </c>
      <c r="J713" s="85"/>
      <c r="K713" s="85" t="s">
        <v>16217</v>
      </c>
      <c r="L713" s="85"/>
      <c r="M713" s="85" t="s">
        <v>1247</v>
      </c>
      <c r="N713" s="85" t="s">
        <v>1248</v>
      </c>
      <c r="O713" s="85" t="s">
        <v>18</v>
      </c>
      <c r="P713" s="85" t="s">
        <v>1249</v>
      </c>
      <c r="Q713" s="85"/>
    </row>
    <row r="714" spans="1:17" hidden="1" x14ac:dyDescent="0.35">
      <c r="A714" s="72">
        <f t="shared" si="11"/>
        <v>141736</v>
      </c>
      <c r="B714" s="85" t="s">
        <v>15239</v>
      </c>
      <c r="C714" s="66">
        <v>230294</v>
      </c>
      <c r="D714" s="85" t="s">
        <v>77</v>
      </c>
      <c r="E714" s="85" t="s">
        <v>11615</v>
      </c>
      <c r="F714" s="66">
        <v>141736</v>
      </c>
      <c r="G714" s="85" t="s">
        <v>78</v>
      </c>
      <c r="H714" s="85"/>
      <c r="I714" s="85" t="s">
        <v>79</v>
      </c>
      <c r="J714" s="85"/>
      <c r="K714" s="85" t="s">
        <v>15240</v>
      </c>
      <c r="L714" s="85"/>
      <c r="M714" s="85" t="s">
        <v>11617</v>
      </c>
      <c r="N714" s="85" t="s">
        <v>5106</v>
      </c>
      <c r="O714" s="85" t="s">
        <v>18</v>
      </c>
      <c r="P714" s="85" t="s">
        <v>11618</v>
      </c>
      <c r="Q714" s="85" t="s">
        <v>8383</v>
      </c>
    </row>
    <row r="715" spans="1:17" hidden="1" x14ac:dyDescent="0.35">
      <c r="A715" s="72">
        <f t="shared" si="11"/>
        <v>141739</v>
      </c>
      <c r="B715" s="85" t="s">
        <v>23782</v>
      </c>
      <c r="C715" s="85">
        <v>91794</v>
      </c>
      <c r="D715" s="85" t="s">
        <v>77</v>
      </c>
      <c r="E715" s="85" t="s">
        <v>23266</v>
      </c>
      <c r="F715" s="85">
        <v>141739</v>
      </c>
      <c r="G715" s="85" t="s">
        <v>78</v>
      </c>
      <c r="H715" s="85">
        <v>7097322</v>
      </c>
      <c r="I715" s="85" t="s">
        <v>79</v>
      </c>
      <c r="J715" s="85"/>
      <c r="K715" s="85" t="s">
        <v>23783</v>
      </c>
      <c r="L715" s="85"/>
      <c r="M715" s="85" t="s">
        <v>125</v>
      </c>
      <c r="N715" s="85" t="s">
        <v>137</v>
      </c>
      <c r="O715" s="85" t="s">
        <v>18</v>
      </c>
      <c r="P715" s="85">
        <v>78702</v>
      </c>
      <c r="Q715" s="85">
        <v>2796</v>
      </c>
    </row>
    <row r="716" spans="1:17" hidden="1" x14ac:dyDescent="0.35">
      <c r="A716" s="72">
        <f t="shared" si="11"/>
        <v>141223</v>
      </c>
      <c r="B716" s="85" t="s">
        <v>117</v>
      </c>
      <c r="C716" s="66">
        <v>88397</v>
      </c>
      <c r="D716" s="85" t="s">
        <v>77</v>
      </c>
      <c r="E716" s="85" t="s">
        <v>6077</v>
      </c>
      <c r="F716" s="66">
        <v>141223</v>
      </c>
      <c r="G716" s="85" t="s">
        <v>78</v>
      </c>
      <c r="H716" s="85" t="s">
        <v>6082</v>
      </c>
      <c r="I716" s="85" t="s">
        <v>79</v>
      </c>
      <c r="J716" s="85"/>
      <c r="K716" s="85" t="s">
        <v>6083</v>
      </c>
      <c r="L716" s="85"/>
      <c r="M716" s="85" t="s">
        <v>3090</v>
      </c>
      <c r="N716" s="85" t="s">
        <v>6071</v>
      </c>
      <c r="O716" s="85" t="s">
        <v>18</v>
      </c>
      <c r="P716" s="85" t="s">
        <v>6081</v>
      </c>
      <c r="Q716" s="85" t="s">
        <v>3444</v>
      </c>
    </row>
    <row r="717" spans="1:17" hidden="1" x14ac:dyDescent="0.35">
      <c r="A717" s="72">
        <f t="shared" si="11"/>
        <v>141269</v>
      </c>
      <c r="B717" s="85" t="s">
        <v>117</v>
      </c>
      <c r="C717" s="66">
        <v>16069807</v>
      </c>
      <c r="D717" s="85" t="s">
        <v>77</v>
      </c>
      <c r="E717" s="85" t="s">
        <v>6855</v>
      </c>
      <c r="F717" s="66">
        <v>141269</v>
      </c>
      <c r="G717" s="85" t="s">
        <v>78</v>
      </c>
      <c r="H717" s="85" t="s">
        <v>17741</v>
      </c>
      <c r="I717" s="85" t="s">
        <v>79</v>
      </c>
      <c r="J717" s="85"/>
      <c r="K717" s="85" t="s">
        <v>17742</v>
      </c>
      <c r="L717" s="85"/>
      <c r="M717" s="85" t="s">
        <v>7609</v>
      </c>
      <c r="N717" s="85" t="s">
        <v>6073</v>
      </c>
      <c r="O717" s="85" t="s">
        <v>18</v>
      </c>
      <c r="P717" s="85" t="s">
        <v>7610</v>
      </c>
      <c r="Q717" s="85"/>
    </row>
    <row r="718" spans="1:17" hidden="1" x14ac:dyDescent="0.35">
      <c r="A718" s="72">
        <f t="shared" si="11"/>
        <v>141190</v>
      </c>
      <c r="B718" s="85" t="s">
        <v>5926</v>
      </c>
      <c r="C718" s="66">
        <v>88340</v>
      </c>
      <c r="D718" s="85" t="s">
        <v>77</v>
      </c>
      <c r="E718" s="85" t="s">
        <v>5877</v>
      </c>
      <c r="F718" s="66">
        <v>141190</v>
      </c>
      <c r="G718" s="85" t="s">
        <v>78</v>
      </c>
      <c r="H718" s="85" t="s">
        <v>5927</v>
      </c>
      <c r="I718" s="85" t="s">
        <v>79</v>
      </c>
      <c r="J718" s="85"/>
      <c r="K718" s="85" t="s">
        <v>5928</v>
      </c>
      <c r="L718" s="85" t="s">
        <v>80</v>
      </c>
      <c r="M718" s="85" t="s">
        <v>5874</v>
      </c>
      <c r="N718" s="85" t="s">
        <v>5862</v>
      </c>
      <c r="O718" s="85" t="s">
        <v>18</v>
      </c>
      <c r="P718" s="85" t="s">
        <v>5914</v>
      </c>
      <c r="Q718" s="85" t="s">
        <v>1661</v>
      </c>
    </row>
    <row r="719" spans="1:17" hidden="1" x14ac:dyDescent="0.35">
      <c r="A719" s="72">
        <f t="shared" si="11"/>
        <v>140444</v>
      </c>
      <c r="B719" s="85" t="s">
        <v>24417</v>
      </c>
      <c r="C719" s="85">
        <v>229969</v>
      </c>
      <c r="D719" s="85" t="s">
        <v>77</v>
      </c>
      <c r="E719" s="85" t="s">
        <v>23254</v>
      </c>
      <c r="F719" s="85">
        <v>140444</v>
      </c>
      <c r="G719" s="85" t="s">
        <v>78</v>
      </c>
      <c r="H719" s="85">
        <v>12719035</v>
      </c>
      <c r="I719" s="85" t="s">
        <v>79</v>
      </c>
      <c r="J719" s="85"/>
      <c r="K719" s="85" t="s">
        <v>24418</v>
      </c>
      <c r="L719" s="85"/>
      <c r="M719" s="85" t="s">
        <v>24380</v>
      </c>
      <c r="N719" s="85" t="s">
        <v>232</v>
      </c>
      <c r="O719" s="85" t="s">
        <v>18</v>
      </c>
      <c r="P719" s="85">
        <v>75234</v>
      </c>
      <c r="Q719" s="85">
        <v>3543</v>
      </c>
    </row>
    <row r="720" spans="1:17" hidden="1" x14ac:dyDescent="0.35">
      <c r="A720" s="72">
        <f t="shared" si="11"/>
        <v>141727</v>
      </c>
      <c r="B720" s="85" t="s">
        <v>16053</v>
      </c>
      <c r="C720" s="66">
        <v>16031573</v>
      </c>
      <c r="D720" s="85" t="s">
        <v>77</v>
      </c>
      <c r="E720" s="85" t="s">
        <v>11570</v>
      </c>
      <c r="F720" s="66">
        <v>141727</v>
      </c>
      <c r="G720" s="85" t="s">
        <v>78</v>
      </c>
      <c r="H720" s="85"/>
      <c r="I720" s="85" t="s">
        <v>79</v>
      </c>
      <c r="J720" s="85"/>
      <c r="K720" s="85" t="s">
        <v>16054</v>
      </c>
      <c r="L720" s="85"/>
      <c r="M720" s="85" t="s">
        <v>11567</v>
      </c>
      <c r="N720" s="85" t="s">
        <v>136</v>
      </c>
      <c r="O720" s="85" t="s">
        <v>18</v>
      </c>
      <c r="P720" s="85" t="s">
        <v>11568</v>
      </c>
      <c r="Q720" s="85"/>
    </row>
    <row r="721" spans="1:17" hidden="1" x14ac:dyDescent="0.35">
      <c r="A721" s="72">
        <f t="shared" si="11"/>
        <v>145777</v>
      </c>
      <c r="B721" s="85" t="s">
        <v>23927</v>
      </c>
      <c r="C721" s="85">
        <v>92120</v>
      </c>
      <c r="D721" s="85" t="s">
        <v>77</v>
      </c>
      <c r="E721" s="85" t="s">
        <v>11976</v>
      </c>
      <c r="F721" s="85">
        <v>145777</v>
      </c>
      <c r="G721" s="85" t="s">
        <v>78</v>
      </c>
      <c r="H721" s="85">
        <v>11710753</v>
      </c>
      <c r="I721" s="85" t="s">
        <v>79</v>
      </c>
      <c r="J721" s="85"/>
      <c r="K721" s="85" t="s">
        <v>23928</v>
      </c>
      <c r="L721" s="85"/>
      <c r="M721" s="85" t="s">
        <v>23926</v>
      </c>
      <c r="N721" s="85" t="s">
        <v>11977</v>
      </c>
      <c r="O721" s="85" t="s">
        <v>18</v>
      </c>
      <c r="P721" s="85">
        <v>79010</v>
      </c>
      <c r="Q721" s="85">
        <v>219</v>
      </c>
    </row>
    <row r="722" spans="1:17" hidden="1" x14ac:dyDescent="0.35">
      <c r="A722" s="72">
        <f t="shared" si="11"/>
        <v>140444</v>
      </c>
      <c r="B722" s="85" t="s">
        <v>24421</v>
      </c>
      <c r="C722" s="85">
        <v>85427</v>
      </c>
      <c r="D722" s="85" t="s">
        <v>77</v>
      </c>
      <c r="E722" s="85" t="s">
        <v>23254</v>
      </c>
      <c r="F722" s="85">
        <v>140444</v>
      </c>
      <c r="G722" s="85" t="s">
        <v>78</v>
      </c>
      <c r="H722" s="85">
        <v>12718839</v>
      </c>
      <c r="I722" s="85" t="s">
        <v>79</v>
      </c>
      <c r="J722" s="85"/>
      <c r="K722" s="85" t="s">
        <v>24422</v>
      </c>
      <c r="L722" s="85"/>
      <c r="M722" s="85" t="s">
        <v>20080</v>
      </c>
      <c r="N722" s="85" t="s">
        <v>205</v>
      </c>
      <c r="O722" s="85" t="s">
        <v>18</v>
      </c>
      <c r="P722" s="85">
        <v>75007</v>
      </c>
      <c r="Q722" s="85">
        <v>3703</v>
      </c>
    </row>
    <row r="723" spans="1:17" hidden="1" x14ac:dyDescent="0.35">
      <c r="A723" s="72">
        <f t="shared" si="11"/>
        <v>141633</v>
      </c>
      <c r="B723" s="85" t="s">
        <v>16347</v>
      </c>
      <c r="C723" s="66">
        <v>16037370</v>
      </c>
      <c r="D723" s="85" t="s">
        <v>77</v>
      </c>
      <c r="E723" s="85" t="s">
        <v>10736</v>
      </c>
      <c r="F723" s="66">
        <v>141633</v>
      </c>
      <c r="G723" s="85" t="s">
        <v>78</v>
      </c>
      <c r="H723" s="85"/>
      <c r="I723" s="85" t="s">
        <v>79</v>
      </c>
      <c r="J723" s="85"/>
      <c r="K723" s="85" t="s">
        <v>16348</v>
      </c>
      <c r="L723" s="85"/>
      <c r="M723" s="85" t="s">
        <v>10734</v>
      </c>
      <c r="N723" s="85" t="s">
        <v>10739</v>
      </c>
      <c r="O723" s="85" t="s">
        <v>18</v>
      </c>
      <c r="P723" s="85" t="s">
        <v>10799</v>
      </c>
      <c r="Q723" s="85"/>
    </row>
    <row r="724" spans="1:17" hidden="1" x14ac:dyDescent="0.35">
      <c r="A724" s="72">
        <f t="shared" si="11"/>
        <v>140934</v>
      </c>
      <c r="B724" s="85" t="s">
        <v>14265</v>
      </c>
      <c r="C724" s="66">
        <v>203653</v>
      </c>
      <c r="D724" s="85" t="s">
        <v>77</v>
      </c>
      <c r="E724" s="85" t="s">
        <v>4506</v>
      </c>
      <c r="F724" s="66">
        <v>140934</v>
      </c>
      <c r="G724" s="85" t="s">
        <v>78</v>
      </c>
      <c r="H724" s="85"/>
      <c r="I724" s="85" t="s">
        <v>79</v>
      </c>
      <c r="J724" s="85"/>
      <c r="K724" s="85" t="s">
        <v>14266</v>
      </c>
      <c r="L724" s="85"/>
      <c r="M724" s="85" t="s">
        <v>4503</v>
      </c>
      <c r="N724" s="85" t="s">
        <v>205</v>
      </c>
      <c r="O724" s="85" t="s">
        <v>18</v>
      </c>
      <c r="P724" s="85" t="s">
        <v>4504</v>
      </c>
      <c r="Q724" s="85" t="s">
        <v>8127</v>
      </c>
    </row>
    <row r="725" spans="1:17" hidden="1" x14ac:dyDescent="0.35">
      <c r="A725" s="72">
        <f t="shared" si="11"/>
        <v>141715</v>
      </c>
      <c r="B725" s="85" t="s">
        <v>16739</v>
      </c>
      <c r="C725" s="66">
        <v>16047659</v>
      </c>
      <c r="D725" s="85" t="s">
        <v>77</v>
      </c>
      <c r="E725" s="85" t="s">
        <v>11361</v>
      </c>
      <c r="F725" s="66">
        <v>141715</v>
      </c>
      <c r="G725" s="85" t="s">
        <v>78</v>
      </c>
      <c r="H725" s="85"/>
      <c r="I725" s="85" t="s">
        <v>79</v>
      </c>
      <c r="J725" s="85"/>
      <c r="K725" s="85" t="s">
        <v>16740</v>
      </c>
      <c r="L725" s="85"/>
      <c r="M725" s="85" t="s">
        <v>11638</v>
      </c>
      <c r="N725" s="85" t="s">
        <v>11364</v>
      </c>
      <c r="O725" s="85" t="s">
        <v>18</v>
      </c>
      <c r="P725" s="85" t="s">
        <v>11639</v>
      </c>
      <c r="Q725" s="85"/>
    </row>
    <row r="726" spans="1:17" hidden="1" x14ac:dyDescent="0.35">
      <c r="A726" s="72">
        <f t="shared" si="11"/>
        <v>140603</v>
      </c>
      <c r="B726" s="85" t="s">
        <v>24918</v>
      </c>
      <c r="C726" s="85">
        <v>140603</v>
      </c>
      <c r="D726" s="85" t="s">
        <v>78</v>
      </c>
      <c r="E726" s="85" t="s">
        <v>23240</v>
      </c>
      <c r="F726" s="85">
        <v>16048959</v>
      </c>
      <c r="G726" s="85" t="s">
        <v>1750</v>
      </c>
      <c r="H726" s="85">
        <v>12245502</v>
      </c>
      <c r="I726" s="85" t="s">
        <v>79</v>
      </c>
      <c r="J726" s="85"/>
      <c r="K726" s="85" t="s">
        <v>23075</v>
      </c>
      <c r="L726" s="85"/>
      <c r="M726" s="85" t="s">
        <v>2056</v>
      </c>
      <c r="N726" s="85" t="s">
        <v>1914</v>
      </c>
      <c r="O726" s="85" t="s">
        <v>18</v>
      </c>
      <c r="P726" s="85">
        <v>75442</v>
      </c>
      <c r="Q726" s="85"/>
    </row>
    <row r="727" spans="1:17" hidden="1" x14ac:dyDescent="0.35">
      <c r="A727" s="72">
        <f t="shared" si="11"/>
        <v>141188</v>
      </c>
      <c r="B727" s="85" t="s">
        <v>13958</v>
      </c>
      <c r="C727" s="66">
        <v>173170</v>
      </c>
      <c r="D727" s="85" t="s">
        <v>77</v>
      </c>
      <c r="E727" s="85" t="s">
        <v>5662</v>
      </c>
      <c r="F727" s="66">
        <v>141188</v>
      </c>
      <c r="G727" s="85" t="s">
        <v>77</v>
      </c>
      <c r="H727" s="85"/>
      <c r="I727" s="85" t="s">
        <v>79</v>
      </c>
      <c r="J727" s="85"/>
      <c r="K727" s="85" t="s">
        <v>13959</v>
      </c>
      <c r="L727" s="85"/>
      <c r="M727" s="85" t="s">
        <v>4871</v>
      </c>
      <c r="N727" s="85"/>
      <c r="O727" s="85" t="s">
        <v>18</v>
      </c>
      <c r="P727" s="85" t="s">
        <v>4873</v>
      </c>
      <c r="Q727" s="85"/>
    </row>
    <row r="728" spans="1:17" hidden="1" x14ac:dyDescent="0.35">
      <c r="A728" s="72">
        <f t="shared" si="11"/>
        <v>140841</v>
      </c>
      <c r="B728" s="85" t="s">
        <v>23451</v>
      </c>
      <c r="C728" s="85">
        <v>87138</v>
      </c>
      <c r="D728" s="85" t="s">
        <v>77</v>
      </c>
      <c r="E728" s="85" t="s">
        <v>23268</v>
      </c>
      <c r="F728" s="85">
        <v>140841</v>
      </c>
      <c r="G728" s="85" t="s">
        <v>78</v>
      </c>
      <c r="H728" s="85">
        <v>12691184</v>
      </c>
      <c r="I728" s="85" t="s">
        <v>79</v>
      </c>
      <c r="J728" s="85"/>
      <c r="K728" s="85" t="s">
        <v>23452</v>
      </c>
      <c r="L728" s="85"/>
      <c r="M728" s="85" t="s">
        <v>19690</v>
      </c>
      <c r="N728" s="85" t="s">
        <v>571</v>
      </c>
      <c r="O728" s="85" t="s">
        <v>18</v>
      </c>
      <c r="P728" s="85">
        <v>76010</v>
      </c>
      <c r="Q728" s="85">
        <v>5734</v>
      </c>
    </row>
    <row r="729" spans="1:17" hidden="1" x14ac:dyDescent="0.35">
      <c r="A729" s="72">
        <f t="shared" si="11"/>
        <v>141739</v>
      </c>
      <c r="B729" s="85" t="s">
        <v>23451</v>
      </c>
      <c r="C729" s="85">
        <v>91850</v>
      </c>
      <c r="D729" s="85" t="s">
        <v>77</v>
      </c>
      <c r="E729" s="85" t="s">
        <v>23266</v>
      </c>
      <c r="F729" s="85">
        <v>141739</v>
      </c>
      <c r="G729" s="85" t="s">
        <v>78</v>
      </c>
      <c r="H729" s="85">
        <v>12688172</v>
      </c>
      <c r="I729" s="85" t="s">
        <v>79</v>
      </c>
      <c r="J729" s="85"/>
      <c r="K729" s="85" t="s">
        <v>23779</v>
      </c>
      <c r="L729" s="85"/>
      <c r="M729" s="85" t="s">
        <v>125</v>
      </c>
      <c r="N729" s="85" t="s">
        <v>137</v>
      </c>
      <c r="O729" s="85" t="s">
        <v>18</v>
      </c>
      <c r="P729" s="85">
        <v>78723</v>
      </c>
      <c r="Q729" s="85">
        <v>3454</v>
      </c>
    </row>
    <row r="730" spans="1:17" hidden="1" x14ac:dyDescent="0.35">
      <c r="A730" s="72">
        <f t="shared" si="11"/>
        <v>140444</v>
      </c>
      <c r="B730" s="85" t="s">
        <v>23451</v>
      </c>
      <c r="C730" s="85">
        <v>85411</v>
      </c>
      <c r="D730" s="85" t="s">
        <v>77</v>
      </c>
      <c r="E730" s="85" t="s">
        <v>23254</v>
      </c>
      <c r="F730" s="85">
        <v>140444</v>
      </c>
      <c r="G730" s="85" t="s">
        <v>78</v>
      </c>
      <c r="H730" s="85">
        <v>12718698</v>
      </c>
      <c r="I730" s="85" t="s">
        <v>79</v>
      </c>
      <c r="J730" s="85"/>
      <c r="K730" s="85" t="s">
        <v>24419</v>
      </c>
      <c r="L730" s="85"/>
      <c r="M730" s="85" t="s">
        <v>20080</v>
      </c>
      <c r="N730" s="85" t="s">
        <v>232</v>
      </c>
      <c r="O730" s="85" t="s">
        <v>18</v>
      </c>
      <c r="P730" s="85">
        <v>75006</v>
      </c>
      <c r="Q730" s="85">
        <v>1750</v>
      </c>
    </row>
    <row r="731" spans="1:17" hidden="1" x14ac:dyDescent="0.35">
      <c r="A731" s="72">
        <f t="shared" si="11"/>
        <v>141582</v>
      </c>
      <c r="B731" s="85" t="s">
        <v>10495</v>
      </c>
      <c r="C731" s="66">
        <v>91047</v>
      </c>
      <c r="D731" s="85" t="s">
        <v>77</v>
      </c>
      <c r="E731" s="85" t="s">
        <v>10496</v>
      </c>
      <c r="F731" s="66">
        <v>141582</v>
      </c>
      <c r="G731" s="85" t="s">
        <v>78</v>
      </c>
      <c r="H731" s="85"/>
      <c r="I731" s="85" t="s">
        <v>79</v>
      </c>
      <c r="J731" s="85"/>
      <c r="K731" s="85" t="s">
        <v>10497</v>
      </c>
      <c r="L731" s="85"/>
      <c r="M731" s="85" t="s">
        <v>10498</v>
      </c>
      <c r="N731" s="85" t="s">
        <v>10454</v>
      </c>
      <c r="O731" s="85" t="s">
        <v>18</v>
      </c>
      <c r="P731" s="85" t="s">
        <v>10499</v>
      </c>
      <c r="Q731" s="85"/>
    </row>
    <row r="732" spans="1:17" hidden="1" x14ac:dyDescent="0.35">
      <c r="A732" s="72">
        <f t="shared" si="11"/>
        <v>141555</v>
      </c>
      <c r="B732" s="85" t="s">
        <v>15377</v>
      </c>
      <c r="C732" s="66">
        <v>231971</v>
      </c>
      <c r="D732" s="85" t="s">
        <v>77</v>
      </c>
      <c r="E732" s="85" t="s">
        <v>4810</v>
      </c>
      <c r="F732" s="66">
        <v>141555</v>
      </c>
      <c r="G732" s="85" t="s">
        <v>78</v>
      </c>
      <c r="H732" s="85" t="s">
        <v>15378</v>
      </c>
      <c r="I732" s="85" t="s">
        <v>79</v>
      </c>
      <c r="J732" s="85"/>
      <c r="K732" s="85" t="s">
        <v>15379</v>
      </c>
      <c r="L732" s="85"/>
      <c r="M732" s="85" t="s">
        <v>7383</v>
      </c>
      <c r="N732" s="85" t="s">
        <v>7384</v>
      </c>
      <c r="O732" s="85" t="s">
        <v>18</v>
      </c>
      <c r="P732" s="85" t="s">
        <v>10219</v>
      </c>
      <c r="Q732" s="85"/>
    </row>
    <row r="733" spans="1:17" hidden="1" x14ac:dyDescent="0.35">
      <c r="A733" s="72">
        <f t="shared" si="11"/>
        <v>141739</v>
      </c>
      <c r="B733" s="85" t="s">
        <v>23749</v>
      </c>
      <c r="C733" s="85">
        <v>16052971</v>
      </c>
      <c r="D733" s="85" t="s">
        <v>77</v>
      </c>
      <c r="E733" s="85" t="s">
        <v>23266</v>
      </c>
      <c r="F733" s="85">
        <v>141739</v>
      </c>
      <c r="G733" s="85" t="s">
        <v>78</v>
      </c>
      <c r="H733" s="85"/>
      <c r="I733" s="85" t="s">
        <v>79</v>
      </c>
      <c r="J733" s="85"/>
      <c r="K733" s="85" t="s">
        <v>23750</v>
      </c>
      <c r="L733" s="85"/>
      <c r="M733" s="85" t="s">
        <v>125</v>
      </c>
      <c r="N733" s="85" t="s">
        <v>137</v>
      </c>
      <c r="O733" s="85" t="s">
        <v>18</v>
      </c>
      <c r="P733" s="85">
        <v>78744</v>
      </c>
      <c r="Q733" s="85"/>
    </row>
    <row r="734" spans="1:17" hidden="1" x14ac:dyDescent="0.35">
      <c r="A734" s="72">
        <f t="shared" si="11"/>
        <v>140457</v>
      </c>
      <c r="B734" s="85" t="s">
        <v>15881</v>
      </c>
      <c r="C734" s="66">
        <v>16026304</v>
      </c>
      <c r="D734" s="85" t="s">
        <v>77</v>
      </c>
      <c r="E734" s="85" t="s">
        <v>345</v>
      </c>
      <c r="F734" s="66">
        <v>140457</v>
      </c>
      <c r="G734" s="85" t="s">
        <v>78</v>
      </c>
      <c r="H734" s="85" t="s">
        <v>15882</v>
      </c>
      <c r="I734" s="85" t="s">
        <v>79</v>
      </c>
      <c r="J734" s="85"/>
      <c r="K734" s="85" t="s">
        <v>15883</v>
      </c>
      <c r="L734" s="85"/>
      <c r="M734" s="85" t="s">
        <v>347</v>
      </c>
      <c r="N734" s="85" t="s">
        <v>215</v>
      </c>
      <c r="O734" s="85" t="s">
        <v>18</v>
      </c>
      <c r="P734" s="85" t="s">
        <v>15210</v>
      </c>
      <c r="Q734" s="85"/>
    </row>
    <row r="735" spans="1:17" hidden="1" x14ac:dyDescent="0.35">
      <c r="A735" s="72">
        <f t="shared" si="11"/>
        <v>141770</v>
      </c>
      <c r="B735" s="85" t="s">
        <v>28186</v>
      </c>
      <c r="C735" s="85">
        <v>17005855</v>
      </c>
      <c r="D735" s="85" t="s">
        <v>77</v>
      </c>
      <c r="E735" s="85" t="s">
        <v>23156</v>
      </c>
      <c r="F735" s="85">
        <v>141770</v>
      </c>
      <c r="G735" s="85" t="s">
        <v>78</v>
      </c>
      <c r="H735" s="85">
        <v>10299790</v>
      </c>
      <c r="I735" s="85" t="s">
        <v>79</v>
      </c>
      <c r="J735" s="85"/>
      <c r="K735" s="85" t="s">
        <v>20539</v>
      </c>
      <c r="L735" s="85"/>
      <c r="M735" s="85" t="s">
        <v>20775</v>
      </c>
      <c r="N735" s="85" t="s">
        <v>11805</v>
      </c>
      <c r="O735" s="85" t="s">
        <v>18</v>
      </c>
      <c r="P735" s="85">
        <v>78840</v>
      </c>
      <c r="Q735" s="85"/>
    </row>
    <row r="736" spans="1:17" hidden="1" x14ac:dyDescent="0.35">
      <c r="A736" s="72">
        <f t="shared" si="11"/>
        <v>141770</v>
      </c>
      <c r="B736" s="85" t="s">
        <v>20538</v>
      </c>
      <c r="C736" s="66">
        <v>17005855</v>
      </c>
      <c r="D736" s="85" t="s">
        <v>77</v>
      </c>
      <c r="E736" s="85" t="s">
        <v>11813</v>
      </c>
      <c r="F736" s="66">
        <v>141770</v>
      </c>
      <c r="G736" s="85" t="s">
        <v>78</v>
      </c>
      <c r="H736" s="85" t="s">
        <v>11811</v>
      </c>
      <c r="I736" s="85" t="s">
        <v>79</v>
      </c>
      <c r="J736" s="85"/>
      <c r="K736" s="85" t="s">
        <v>20539</v>
      </c>
      <c r="L736" s="85"/>
      <c r="M736" s="85" t="s">
        <v>11808</v>
      </c>
      <c r="N736" s="85" t="s">
        <v>11805</v>
      </c>
      <c r="O736" s="85" t="s">
        <v>18</v>
      </c>
      <c r="P736" s="85" t="s">
        <v>11809</v>
      </c>
      <c r="Q736" s="85"/>
    </row>
    <row r="737" spans="1:17" hidden="1" x14ac:dyDescent="0.35">
      <c r="A737" s="72">
        <f t="shared" si="11"/>
        <v>141284</v>
      </c>
      <c r="B737" s="85" t="s">
        <v>7770</v>
      </c>
      <c r="C737" s="66">
        <v>89416</v>
      </c>
      <c r="D737" s="85" t="s">
        <v>77</v>
      </c>
      <c r="E737" s="85" t="s">
        <v>7771</v>
      </c>
      <c r="F737" s="66">
        <v>141284</v>
      </c>
      <c r="G737" s="85" t="s">
        <v>78</v>
      </c>
      <c r="H737" s="85" t="s">
        <v>7772</v>
      </c>
      <c r="I737" s="85" t="s">
        <v>79</v>
      </c>
      <c r="J737" s="85"/>
      <c r="K737" s="85" t="s">
        <v>7773</v>
      </c>
      <c r="L737" s="85"/>
      <c r="M737" s="85" t="s">
        <v>7774</v>
      </c>
      <c r="N737" s="85" t="s">
        <v>7775</v>
      </c>
      <c r="O737" s="85" t="s">
        <v>18</v>
      </c>
      <c r="P737" s="85" t="s">
        <v>7776</v>
      </c>
      <c r="Q737" s="85"/>
    </row>
    <row r="738" spans="1:17" hidden="1" x14ac:dyDescent="0.35">
      <c r="A738" s="72">
        <f t="shared" si="11"/>
        <v>142118</v>
      </c>
      <c r="B738" s="85" t="s">
        <v>13423</v>
      </c>
      <c r="C738" s="66">
        <v>93007</v>
      </c>
      <c r="D738" s="85" t="s">
        <v>77</v>
      </c>
      <c r="E738" s="85" t="s">
        <v>13343</v>
      </c>
      <c r="F738" s="66">
        <v>142118</v>
      </c>
      <c r="G738" s="85" t="s">
        <v>78</v>
      </c>
      <c r="H738" s="85" t="s">
        <v>13424</v>
      </c>
      <c r="I738" s="85" t="s">
        <v>79</v>
      </c>
      <c r="J738" s="85"/>
      <c r="K738" s="85" t="s">
        <v>13425</v>
      </c>
      <c r="L738" s="85"/>
      <c r="M738" s="85" t="s">
        <v>7395</v>
      </c>
      <c r="N738" s="85" t="s">
        <v>13252</v>
      </c>
      <c r="O738" s="85" t="s">
        <v>18</v>
      </c>
      <c r="P738" s="85" t="s">
        <v>13426</v>
      </c>
      <c r="Q738" s="85" t="s">
        <v>13427</v>
      </c>
    </row>
    <row r="739" spans="1:17" hidden="1" x14ac:dyDescent="0.35">
      <c r="A739" s="72">
        <f t="shared" si="11"/>
        <v>141722</v>
      </c>
      <c r="B739" s="85" t="s">
        <v>26822</v>
      </c>
      <c r="C739" s="85">
        <v>91701</v>
      </c>
      <c r="D739" s="85" t="s">
        <v>77</v>
      </c>
      <c r="E739" s="85" t="s">
        <v>23194</v>
      </c>
      <c r="F739" s="85">
        <v>141722</v>
      </c>
      <c r="G739" s="85" t="s">
        <v>78</v>
      </c>
      <c r="H739" s="85">
        <v>1664895</v>
      </c>
      <c r="I739" s="85" t="s">
        <v>79</v>
      </c>
      <c r="J739" s="85"/>
      <c r="K739" s="85" t="s">
        <v>26823</v>
      </c>
      <c r="L739" s="85"/>
      <c r="M739" s="85" t="s">
        <v>19807</v>
      </c>
      <c r="N739" s="85" t="s">
        <v>5106</v>
      </c>
      <c r="O739" s="85" t="s">
        <v>18</v>
      </c>
      <c r="P739" s="85">
        <v>78641</v>
      </c>
      <c r="Q739" s="85">
        <v>3009</v>
      </c>
    </row>
    <row r="740" spans="1:17" hidden="1" x14ac:dyDescent="0.35">
      <c r="A740" s="72">
        <f t="shared" si="11"/>
        <v>141722</v>
      </c>
      <c r="B740" s="85" t="s">
        <v>11487</v>
      </c>
      <c r="C740" s="66">
        <v>91701</v>
      </c>
      <c r="D740" s="85" t="s">
        <v>77</v>
      </c>
      <c r="E740" s="85" t="s">
        <v>11379</v>
      </c>
      <c r="F740" s="66">
        <v>141722</v>
      </c>
      <c r="G740" s="85" t="s">
        <v>78</v>
      </c>
      <c r="H740" s="85" t="s">
        <v>11380</v>
      </c>
      <c r="I740" s="85" t="s">
        <v>79</v>
      </c>
      <c r="J740" s="85"/>
      <c r="K740" s="85" t="s">
        <v>11488</v>
      </c>
      <c r="L740" s="85"/>
      <c r="M740" s="85" t="s">
        <v>11485</v>
      </c>
      <c r="N740" s="85" t="s">
        <v>5129</v>
      </c>
      <c r="O740" s="85" t="s">
        <v>18</v>
      </c>
      <c r="P740" s="85" t="s">
        <v>11486</v>
      </c>
      <c r="Q740" s="85" t="s">
        <v>8082</v>
      </c>
    </row>
    <row r="741" spans="1:17" hidden="1" x14ac:dyDescent="0.35">
      <c r="A741" s="72">
        <f t="shared" si="11"/>
        <v>141356</v>
      </c>
      <c r="B741" s="85" t="s">
        <v>8592</v>
      </c>
      <c r="C741" s="66">
        <v>89911</v>
      </c>
      <c r="D741" s="85" t="s">
        <v>77</v>
      </c>
      <c r="E741" s="85" t="s">
        <v>8483</v>
      </c>
      <c r="F741" s="66">
        <v>141356</v>
      </c>
      <c r="G741" s="85" t="s">
        <v>78</v>
      </c>
      <c r="H741" s="85"/>
      <c r="I741" s="85" t="s">
        <v>79</v>
      </c>
      <c r="J741" s="85"/>
      <c r="K741" s="85" t="s">
        <v>8593</v>
      </c>
      <c r="L741" s="85"/>
      <c r="M741" s="85" t="s">
        <v>8590</v>
      </c>
      <c r="N741" s="85" t="s">
        <v>8314</v>
      </c>
      <c r="O741" s="85" t="s">
        <v>18</v>
      </c>
      <c r="P741" s="85" t="s">
        <v>8591</v>
      </c>
      <c r="Q741" s="85"/>
    </row>
    <row r="742" spans="1:17" hidden="1" x14ac:dyDescent="0.35">
      <c r="A742" s="72">
        <f t="shared" si="11"/>
        <v>141546</v>
      </c>
      <c r="B742" s="85" t="s">
        <v>27414</v>
      </c>
      <c r="C742" s="85">
        <v>16078650</v>
      </c>
      <c r="D742" s="85" t="s">
        <v>23281</v>
      </c>
      <c r="E742" s="85" t="s">
        <v>23179</v>
      </c>
      <c r="F742" s="85">
        <v>141546</v>
      </c>
      <c r="G742" s="85" t="s">
        <v>78</v>
      </c>
      <c r="H742" s="85">
        <v>1664853</v>
      </c>
      <c r="I742" s="85" t="s">
        <v>79</v>
      </c>
      <c r="J742" s="85"/>
      <c r="K742" s="85" t="s">
        <v>27415</v>
      </c>
      <c r="L742" s="85"/>
      <c r="M742" s="85" t="s">
        <v>9155</v>
      </c>
      <c r="N742" s="85" t="s">
        <v>13815</v>
      </c>
      <c r="O742" s="85" t="s">
        <v>18</v>
      </c>
      <c r="P742" s="85">
        <v>78216</v>
      </c>
      <c r="Q742" s="85"/>
    </row>
    <row r="743" spans="1:17" hidden="1" x14ac:dyDescent="0.35">
      <c r="A743" s="72">
        <f t="shared" si="11"/>
        <v>141546</v>
      </c>
      <c r="B743" s="85" t="s">
        <v>19793</v>
      </c>
      <c r="C743" s="66">
        <v>16078650</v>
      </c>
      <c r="D743" s="85" t="s">
        <v>83</v>
      </c>
      <c r="E743" s="85" t="s">
        <v>9849</v>
      </c>
      <c r="F743" s="66">
        <v>141546</v>
      </c>
      <c r="G743" s="85" t="s">
        <v>78</v>
      </c>
      <c r="H743" s="85" t="s">
        <v>9850</v>
      </c>
      <c r="I743" s="85" t="s">
        <v>79</v>
      </c>
      <c r="J743" s="85"/>
      <c r="K743" s="85" t="s">
        <v>19794</v>
      </c>
      <c r="L743" s="85"/>
      <c r="M743" s="85" t="s">
        <v>7383</v>
      </c>
      <c r="N743" s="85" t="s">
        <v>19795</v>
      </c>
      <c r="O743" s="85" t="s">
        <v>18</v>
      </c>
      <c r="P743" s="85" t="s">
        <v>9997</v>
      </c>
      <c r="Q743" s="85"/>
    </row>
    <row r="744" spans="1:17" hidden="1" x14ac:dyDescent="0.35">
      <c r="A744" s="72">
        <f t="shared" si="11"/>
        <v>140611</v>
      </c>
      <c r="B744" s="85" t="s">
        <v>1895</v>
      </c>
      <c r="C744" s="66">
        <v>86446</v>
      </c>
      <c r="D744" s="85" t="s">
        <v>77</v>
      </c>
      <c r="E744" s="85" t="s">
        <v>1896</v>
      </c>
      <c r="F744" s="66">
        <v>140611</v>
      </c>
      <c r="G744" s="85" t="s">
        <v>78</v>
      </c>
      <c r="H744" s="85" t="s">
        <v>1897</v>
      </c>
      <c r="I744" s="85" t="s">
        <v>79</v>
      </c>
      <c r="J744" s="85"/>
      <c r="K744" s="85" t="s">
        <v>1898</v>
      </c>
      <c r="L744" s="85"/>
      <c r="M744" s="85" t="s">
        <v>1899</v>
      </c>
      <c r="N744" s="85" t="s">
        <v>1900</v>
      </c>
      <c r="O744" s="85" t="s">
        <v>18</v>
      </c>
      <c r="P744" s="85" t="s">
        <v>1901</v>
      </c>
      <c r="Q744" s="85"/>
    </row>
    <row r="745" spans="1:17" hidden="1" x14ac:dyDescent="0.35">
      <c r="A745" s="72">
        <f t="shared" si="11"/>
        <v>141719</v>
      </c>
      <c r="B745" s="85" t="s">
        <v>27053</v>
      </c>
      <c r="C745" s="85">
        <v>16037290</v>
      </c>
      <c r="D745" s="85" t="s">
        <v>77</v>
      </c>
      <c r="E745" s="85" t="s">
        <v>23187</v>
      </c>
      <c r="F745" s="85">
        <v>141719</v>
      </c>
      <c r="G745" s="85" t="s">
        <v>78</v>
      </c>
      <c r="H745" s="85">
        <v>1668128</v>
      </c>
      <c r="I745" s="85" t="s">
        <v>79</v>
      </c>
      <c r="J745" s="85"/>
      <c r="K745" s="85" t="s">
        <v>27054</v>
      </c>
      <c r="L745" s="85"/>
      <c r="M745" s="85" t="s">
        <v>20886</v>
      </c>
      <c r="N745" s="85" t="s">
        <v>11516</v>
      </c>
      <c r="O745" s="85" t="s">
        <v>18</v>
      </c>
      <c r="P745" s="85">
        <v>78644</v>
      </c>
      <c r="Q745" s="85"/>
    </row>
    <row r="746" spans="1:17" hidden="1" x14ac:dyDescent="0.35">
      <c r="A746" s="72">
        <f t="shared" si="11"/>
        <v>141719</v>
      </c>
      <c r="B746" s="85" t="s">
        <v>16331</v>
      </c>
      <c r="C746" s="66">
        <v>16037290</v>
      </c>
      <c r="D746" s="85" t="s">
        <v>77</v>
      </c>
      <c r="E746" s="85" t="s">
        <v>11512</v>
      </c>
      <c r="F746" s="66">
        <v>141719</v>
      </c>
      <c r="G746" s="85" t="s">
        <v>78</v>
      </c>
      <c r="H746" s="85" t="s">
        <v>11513</v>
      </c>
      <c r="I746" s="85" t="s">
        <v>79</v>
      </c>
      <c r="J746" s="85"/>
      <c r="K746" s="85" t="s">
        <v>16332</v>
      </c>
      <c r="L746" s="85"/>
      <c r="M746" s="85" t="s">
        <v>11515</v>
      </c>
      <c r="N746" s="85" t="s">
        <v>8909</v>
      </c>
      <c r="O746" s="85" t="s">
        <v>18</v>
      </c>
      <c r="P746" s="85" t="s">
        <v>11517</v>
      </c>
      <c r="Q746" s="85"/>
    </row>
    <row r="747" spans="1:17" hidden="1" x14ac:dyDescent="0.35">
      <c r="A747" s="72">
        <f t="shared" si="11"/>
        <v>140890</v>
      </c>
      <c r="B747" s="85" t="s">
        <v>4091</v>
      </c>
      <c r="C747" s="66">
        <v>87476</v>
      </c>
      <c r="D747" s="85" t="s">
        <v>77</v>
      </c>
      <c r="E747" s="85" t="s">
        <v>4074</v>
      </c>
      <c r="F747" s="66">
        <v>140890</v>
      </c>
      <c r="G747" s="85" t="s">
        <v>78</v>
      </c>
      <c r="H747" s="85" t="s">
        <v>4092</v>
      </c>
      <c r="I747" s="85" t="s">
        <v>79</v>
      </c>
      <c r="J747" s="85"/>
      <c r="K747" s="85" t="s">
        <v>4093</v>
      </c>
      <c r="L747" s="85"/>
      <c r="M747" s="85" t="s">
        <v>3904</v>
      </c>
      <c r="N747" s="85" t="s">
        <v>573</v>
      </c>
      <c r="O747" s="85" t="s">
        <v>18</v>
      </c>
      <c r="P747" s="85" t="s">
        <v>4072</v>
      </c>
      <c r="Q747" s="85" t="s">
        <v>4094</v>
      </c>
    </row>
    <row r="748" spans="1:17" hidden="1" x14ac:dyDescent="0.35">
      <c r="A748" s="72">
        <f t="shared" si="11"/>
        <v>141307</v>
      </c>
      <c r="B748" s="85" t="s">
        <v>6781</v>
      </c>
      <c r="C748" s="66">
        <v>88777</v>
      </c>
      <c r="D748" s="85" t="s">
        <v>77</v>
      </c>
      <c r="E748" s="85" t="s">
        <v>6769</v>
      </c>
      <c r="F748" s="66">
        <v>141307</v>
      </c>
      <c r="G748" s="85" t="s">
        <v>78</v>
      </c>
      <c r="H748" s="85"/>
      <c r="I748" s="85" t="s">
        <v>79</v>
      </c>
      <c r="J748" s="85"/>
      <c r="K748" s="85" t="s">
        <v>6782</v>
      </c>
      <c r="L748" s="85"/>
      <c r="M748" s="85" t="s">
        <v>3090</v>
      </c>
      <c r="N748" s="85" t="s">
        <v>6771</v>
      </c>
      <c r="O748" s="85" t="s">
        <v>18</v>
      </c>
      <c r="P748" s="85" t="s">
        <v>6772</v>
      </c>
      <c r="Q748" s="85" t="s">
        <v>2503</v>
      </c>
    </row>
    <row r="749" spans="1:17" hidden="1" x14ac:dyDescent="0.35">
      <c r="A749" s="72">
        <f t="shared" si="11"/>
        <v>140571</v>
      </c>
      <c r="B749" s="85" t="s">
        <v>24952</v>
      </c>
      <c r="C749" s="85">
        <v>140571</v>
      </c>
      <c r="D749" s="85" t="s">
        <v>78</v>
      </c>
      <c r="E749" s="85" t="s">
        <v>23240</v>
      </c>
      <c r="F749" s="85">
        <v>16048959</v>
      </c>
      <c r="G749" s="85" t="s">
        <v>1750</v>
      </c>
      <c r="H749" s="85">
        <v>11812492</v>
      </c>
      <c r="I749" s="85" t="s">
        <v>79</v>
      </c>
      <c r="J749" s="85" t="s">
        <v>200</v>
      </c>
      <c r="K749" s="85" t="s">
        <v>24953</v>
      </c>
      <c r="L749" s="85"/>
      <c r="M749" s="85" t="s">
        <v>24954</v>
      </c>
      <c r="N749" s="85" t="s">
        <v>176</v>
      </c>
      <c r="O749" s="85" t="s">
        <v>18</v>
      </c>
      <c r="P749" s="85">
        <v>75424</v>
      </c>
      <c r="Q749" s="85"/>
    </row>
    <row r="750" spans="1:17" hidden="1" x14ac:dyDescent="0.35">
      <c r="A750" s="72">
        <f t="shared" si="11"/>
        <v>140469</v>
      </c>
      <c r="B750" s="85" t="s">
        <v>26850</v>
      </c>
      <c r="C750" s="85">
        <v>224070</v>
      </c>
      <c r="D750" s="85" t="s">
        <v>77</v>
      </c>
      <c r="E750" s="85" t="s">
        <v>23191</v>
      </c>
      <c r="F750" s="85">
        <v>140469</v>
      </c>
      <c r="G750" s="85" t="s">
        <v>78</v>
      </c>
      <c r="H750" s="85">
        <v>13461769</v>
      </c>
      <c r="I750" s="85" t="s">
        <v>79</v>
      </c>
      <c r="J750" s="85"/>
      <c r="K750" s="85" t="s">
        <v>26851</v>
      </c>
      <c r="L750" s="85"/>
      <c r="M750" s="85" t="s">
        <v>20146</v>
      </c>
      <c r="N750" s="85" t="s">
        <v>205</v>
      </c>
      <c r="O750" s="85" t="s">
        <v>18</v>
      </c>
      <c r="P750" s="85">
        <v>75028</v>
      </c>
      <c r="Q750" s="85">
        <v>4261</v>
      </c>
    </row>
    <row r="751" spans="1:17" hidden="1" x14ac:dyDescent="0.35">
      <c r="A751" s="72">
        <f t="shared" si="11"/>
        <v>141841</v>
      </c>
      <c r="B751" s="85" t="s">
        <v>11679</v>
      </c>
      <c r="C751" s="66">
        <v>92183</v>
      </c>
      <c r="D751" s="85" t="s">
        <v>77</v>
      </c>
      <c r="E751" s="85" t="s">
        <v>12077</v>
      </c>
      <c r="F751" s="66">
        <v>141841</v>
      </c>
      <c r="G751" s="85" t="s">
        <v>78</v>
      </c>
      <c r="H751" s="85"/>
      <c r="I751" s="85" t="s">
        <v>79</v>
      </c>
      <c r="J751" s="85"/>
      <c r="K751" s="85" t="s">
        <v>12082</v>
      </c>
      <c r="L751" s="85"/>
      <c r="M751" s="85" t="s">
        <v>12079</v>
      </c>
      <c r="N751" s="85" t="s">
        <v>12080</v>
      </c>
      <c r="O751" s="85" t="s">
        <v>18</v>
      </c>
      <c r="P751" s="85" t="s">
        <v>12081</v>
      </c>
      <c r="Q751" s="85"/>
    </row>
    <row r="752" spans="1:17" hidden="1" x14ac:dyDescent="0.35">
      <c r="A752" s="72">
        <f t="shared" si="11"/>
        <v>140469</v>
      </c>
      <c r="B752" s="85" t="s">
        <v>11679</v>
      </c>
      <c r="C752" s="66">
        <v>224070</v>
      </c>
      <c r="D752" s="85" t="s">
        <v>77</v>
      </c>
      <c r="E752" s="85" t="s">
        <v>212</v>
      </c>
      <c r="F752" s="66">
        <v>140469</v>
      </c>
      <c r="G752" s="85" t="s">
        <v>78</v>
      </c>
      <c r="H752" s="85" t="s">
        <v>213</v>
      </c>
      <c r="I752" s="85" t="s">
        <v>79</v>
      </c>
      <c r="J752" s="85"/>
      <c r="K752" s="85" t="s">
        <v>14836</v>
      </c>
      <c r="L752" s="85"/>
      <c r="M752" s="85" t="s">
        <v>311</v>
      </c>
      <c r="N752" s="85" t="s">
        <v>205</v>
      </c>
      <c r="O752" s="85" t="s">
        <v>18</v>
      </c>
      <c r="P752" s="85" t="s">
        <v>312</v>
      </c>
      <c r="Q752" s="85" t="s">
        <v>8560</v>
      </c>
    </row>
    <row r="753" spans="1:17" hidden="1" x14ac:dyDescent="0.35">
      <c r="A753" s="72">
        <f t="shared" si="11"/>
        <v>141736</v>
      </c>
      <c r="B753" s="85" t="s">
        <v>11679</v>
      </c>
      <c r="C753" s="66">
        <v>91784</v>
      </c>
      <c r="D753" s="85" t="s">
        <v>77</v>
      </c>
      <c r="E753" s="85" t="s">
        <v>11615</v>
      </c>
      <c r="F753" s="66">
        <v>141736</v>
      </c>
      <c r="G753" s="85" t="s">
        <v>78</v>
      </c>
      <c r="H753" s="85"/>
      <c r="I753" s="85" t="s">
        <v>79</v>
      </c>
      <c r="J753" s="85"/>
      <c r="K753" s="85" t="s">
        <v>11680</v>
      </c>
      <c r="L753" s="85"/>
      <c r="M753" s="85" t="s">
        <v>11617</v>
      </c>
      <c r="N753" s="85" t="s">
        <v>5106</v>
      </c>
      <c r="O753" s="85" t="s">
        <v>18</v>
      </c>
      <c r="P753" s="85" t="s">
        <v>11663</v>
      </c>
      <c r="Q753" s="85" t="s">
        <v>11681</v>
      </c>
    </row>
    <row r="754" spans="1:17" hidden="1" x14ac:dyDescent="0.35">
      <c r="A754" s="72">
        <f t="shared" si="11"/>
        <v>141727</v>
      </c>
      <c r="B754" s="85" t="s">
        <v>11753</v>
      </c>
      <c r="C754" s="66">
        <v>91951</v>
      </c>
      <c r="D754" s="85" t="s">
        <v>77</v>
      </c>
      <c r="E754" s="85" t="s">
        <v>11570</v>
      </c>
      <c r="F754" s="66">
        <v>141727</v>
      </c>
      <c r="G754" s="85" t="s">
        <v>78</v>
      </c>
      <c r="H754" s="85"/>
      <c r="I754" s="85" t="s">
        <v>79</v>
      </c>
      <c r="J754" s="85"/>
      <c r="K754" s="85" t="s">
        <v>11754</v>
      </c>
      <c r="L754" s="85"/>
      <c r="M754" s="85" t="s">
        <v>126</v>
      </c>
      <c r="N754" s="85" t="s">
        <v>136</v>
      </c>
      <c r="O754" s="85" t="s">
        <v>18</v>
      </c>
      <c r="P754" s="85" t="s">
        <v>141</v>
      </c>
      <c r="Q754" s="85" t="s">
        <v>9988</v>
      </c>
    </row>
    <row r="755" spans="1:17" hidden="1" x14ac:dyDescent="0.35">
      <c r="A755" s="72">
        <f t="shared" si="11"/>
        <v>140932</v>
      </c>
      <c r="B755" s="85" t="s">
        <v>26544</v>
      </c>
      <c r="C755" s="85">
        <v>232102</v>
      </c>
      <c r="D755" s="85" t="s">
        <v>77</v>
      </c>
      <c r="E755" s="85" t="s">
        <v>23203</v>
      </c>
      <c r="F755" s="85">
        <v>140932</v>
      </c>
      <c r="G755" s="85" t="s">
        <v>78</v>
      </c>
      <c r="H755" s="85">
        <v>14296040</v>
      </c>
      <c r="I755" s="85" t="s">
        <v>79</v>
      </c>
      <c r="J755" s="85"/>
      <c r="K755" s="85" t="s">
        <v>26545</v>
      </c>
      <c r="L755" s="85"/>
      <c r="M755" s="85" t="s">
        <v>20648</v>
      </c>
      <c r="N755" s="85" t="s">
        <v>571</v>
      </c>
      <c r="O755" s="85" t="s">
        <v>18</v>
      </c>
      <c r="P755" s="85">
        <v>76137</v>
      </c>
      <c r="Q755" s="85">
        <v>3303</v>
      </c>
    </row>
    <row r="756" spans="1:17" hidden="1" x14ac:dyDescent="0.35">
      <c r="A756" s="72">
        <f t="shared" si="11"/>
        <v>140932</v>
      </c>
      <c r="B756" s="85" t="s">
        <v>15402</v>
      </c>
      <c r="C756" s="66">
        <v>232102</v>
      </c>
      <c r="D756" s="85" t="s">
        <v>77</v>
      </c>
      <c r="E756" s="85" t="s">
        <v>3887</v>
      </c>
      <c r="F756" s="66">
        <v>140932</v>
      </c>
      <c r="G756" s="85" t="s">
        <v>78</v>
      </c>
      <c r="H756" s="85" t="s">
        <v>3888</v>
      </c>
      <c r="I756" s="85" t="s">
        <v>79</v>
      </c>
      <c r="J756" s="85"/>
      <c r="K756" s="85" t="s">
        <v>15403</v>
      </c>
      <c r="L756" s="85"/>
      <c r="M756" s="85" t="s">
        <v>3904</v>
      </c>
      <c r="N756" s="85" t="s">
        <v>573</v>
      </c>
      <c r="O756" s="85" t="s">
        <v>18</v>
      </c>
      <c r="P756" s="85" t="s">
        <v>4383</v>
      </c>
      <c r="Q756" s="85" t="s">
        <v>15404</v>
      </c>
    </row>
    <row r="757" spans="1:17" hidden="1" x14ac:dyDescent="0.35">
      <c r="A757" s="72">
        <f t="shared" si="11"/>
        <v>140457</v>
      </c>
      <c r="B757" s="85" t="s">
        <v>15597</v>
      </c>
      <c r="C757" s="66">
        <v>234903</v>
      </c>
      <c r="D757" s="85" t="s">
        <v>77</v>
      </c>
      <c r="E757" s="85" t="s">
        <v>345</v>
      </c>
      <c r="F757" s="66">
        <v>140457</v>
      </c>
      <c r="G757" s="85" t="s">
        <v>78</v>
      </c>
      <c r="H757" s="85" t="s">
        <v>350</v>
      </c>
      <c r="I757" s="85" t="s">
        <v>79</v>
      </c>
      <c r="J757" s="85"/>
      <c r="K757" s="85" t="s">
        <v>15598</v>
      </c>
      <c r="L757" s="85" t="s">
        <v>80</v>
      </c>
      <c r="M757" s="85" t="s">
        <v>347</v>
      </c>
      <c r="N757" s="85" t="s">
        <v>215</v>
      </c>
      <c r="O757" s="85" t="s">
        <v>18</v>
      </c>
      <c r="P757" s="85" t="s">
        <v>360</v>
      </c>
      <c r="Q757" s="85" t="s">
        <v>87</v>
      </c>
    </row>
    <row r="758" spans="1:17" hidden="1" x14ac:dyDescent="0.35">
      <c r="A758" s="72">
        <f t="shared" si="11"/>
        <v>140629</v>
      </c>
      <c r="B758" s="85" t="s">
        <v>22247</v>
      </c>
      <c r="C758" s="66">
        <v>17021923</v>
      </c>
      <c r="D758" s="85" t="s">
        <v>77</v>
      </c>
      <c r="E758" s="85" t="s">
        <v>2258</v>
      </c>
      <c r="F758" s="66">
        <v>140629</v>
      </c>
      <c r="G758" s="85" t="s">
        <v>78</v>
      </c>
      <c r="H758" s="85"/>
      <c r="I758" s="85" t="s">
        <v>79</v>
      </c>
      <c r="J758" s="85"/>
      <c r="K758" s="85" t="s">
        <v>22248</v>
      </c>
      <c r="L758" s="85"/>
      <c r="M758" s="85" t="s">
        <v>22249</v>
      </c>
      <c r="N758" s="85"/>
      <c r="O758" s="85" t="s">
        <v>18</v>
      </c>
      <c r="P758" s="85" t="s">
        <v>22250</v>
      </c>
      <c r="Q758" s="85"/>
    </row>
    <row r="759" spans="1:17" hidden="1" x14ac:dyDescent="0.35">
      <c r="A759" s="72">
        <f t="shared" si="11"/>
        <v>140562</v>
      </c>
      <c r="B759" s="85" t="s">
        <v>22749</v>
      </c>
      <c r="C759" s="66">
        <v>17026391</v>
      </c>
      <c r="D759" s="85" t="s">
        <v>77</v>
      </c>
      <c r="E759" s="85" t="s">
        <v>1885</v>
      </c>
      <c r="F759" s="66">
        <v>140562</v>
      </c>
      <c r="G759" s="85" t="s">
        <v>78</v>
      </c>
      <c r="H759" s="85"/>
      <c r="I759" s="85" t="s">
        <v>79</v>
      </c>
      <c r="J759" s="85"/>
      <c r="K759" s="85" t="s">
        <v>22750</v>
      </c>
      <c r="L759" s="85"/>
      <c r="M759" s="85" t="s">
        <v>22500</v>
      </c>
      <c r="N759" s="85" t="s">
        <v>176</v>
      </c>
      <c r="O759" s="85" t="s">
        <v>18</v>
      </c>
      <c r="P759" s="85" t="s">
        <v>1888</v>
      </c>
      <c r="Q759" s="85"/>
    </row>
    <row r="760" spans="1:17" hidden="1" x14ac:dyDescent="0.35">
      <c r="A760" s="72">
        <f t="shared" si="11"/>
        <v>141556</v>
      </c>
      <c r="B760" s="85" t="s">
        <v>10408</v>
      </c>
      <c r="C760" s="66">
        <v>90969</v>
      </c>
      <c r="D760" s="85" t="s">
        <v>77</v>
      </c>
      <c r="E760" s="85" t="s">
        <v>10404</v>
      </c>
      <c r="F760" s="66">
        <v>141556</v>
      </c>
      <c r="G760" s="85" t="s">
        <v>78</v>
      </c>
      <c r="H760" s="85" t="s">
        <v>10409</v>
      </c>
      <c r="I760" s="85" t="s">
        <v>79</v>
      </c>
      <c r="J760" s="85"/>
      <c r="K760" s="85" t="s">
        <v>10410</v>
      </c>
      <c r="L760" s="85"/>
      <c r="M760" s="85" t="s">
        <v>9155</v>
      </c>
      <c r="N760" s="85" t="s">
        <v>9526</v>
      </c>
      <c r="O760" s="85" t="s">
        <v>18</v>
      </c>
      <c r="P760" s="85" t="s">
        <v>9887</v>
      </c>
      <c r="Q760" s="85"/>
    </row>
    <row r="761" spans="1:17" hidden="1" x14ac:dyDescent="0.35">
      <c r="A761" s="72">
        <f t="shared" si="11"/>
        <v>140538</v>
      </c>
      <c r="B761" s="85" t="s">
        <v>22337</v>
      </c>
      <c r="C761" s="66">
        <v>17022436</v>
      </c>
      <c r="D761" s="85" t="s">
        <v>77</v>
      </c>
      <c r="E761" s="85" t="s">
        <v>1644</v>
      </c>
      <c r="F761" s="66">
        <v>140538</v>
      </c>
      <c r="G761" s="85" t="s">
        <v>78</v>
      </c>
      <c r="H761" s="85"/>
      <c r="I761" s="85" t="s">
        <v>79</v>
      </c>
      <c r="J761" s="85"/>
      <c r="K761" s="85" t="s">
        <v>22338</v>
      </c>
      <c r="L761" s="85"/>
      <c r="M761" s="85" t="s">
        <v>22264</v>
      </c>
      <c r="N761" s="85" t="s">
        <v>1044</v>
      </c>
      <c r="O761" s="85" t="s">
        <v>18</v>
      </c>
      <c r="P761" s="85" t="s">
        <v>17193</v>
      </c>
      <c r="Q761" s="85"/>
    </row>
    <row r="762" spans="1:17" hidden="1" x14ac:dyDescent="0.35">
      <c r="A762" s="72">
        <f t="shared" si="11"/>
        <v>141555</v>
      </c>
      <c r="B762" s="85" t="s">
        <v>17147</v>
      </c>
      <c r="C762" s="66">
        <v>16055179</v>
      </c>
      <c r="D762" s="85" t="s">
        <v>77</v>
      </c>
      <c r="E762" s="85" t="s">
        <v>4810</v>
      </c>
      <c r="F762" s="66">
        <v>141555</v>
      </c>
      <c r="G762" s="85" t="s">
        <v>78</v>
      </c>
      <c r="H762" s="85"/>
      <c r="I762" s="85" t="s">
        <v>79</v>
      </c>
      <c r="J762" s="85"/>
      <c r="K762" s="85" t="s">
        <v>17148</v>
      </c>
      <c r="L762" s="85"/>
      <c r="M762" s="85" t="s">
        <v>7383</v>
      </c>
      <c r="N762" s="85" t="s">
        <v>9526</v>
      </c>
      <c r="O762" s="85" t="s">
        <v>18</v>
      </c>
      <c r="P762" s="85" t="s">
        <v>10314</v>
      </c>
      <c r="Q762" s="85"/>
    </row>
    <row r="763" spans="1:17" hidden="1" x14ac:dyDescent="0.35">
      <c r="A763" s="72">
        <f t="shared" si="11"/>
        <v>17015391</v>
      </c>
      <c r="B763" s="85" t="s">
        <v>25167</v>
      </c>
      <c r="C763" s="85">
        <v>141463</v>
      </c>
      <c r="D763" s="85" t="s">
        <v>25065</v>
      </c>
      <c r="E763" s="85" t="s">
        <v>23237</v>
      </c>
      <c r="F763" s="85">
        <v>17015391</v>
      </c>
      <c r="G763" s="85" t="s">
        <v>1750</v>
      </c>
      <c r="H763" s="85"/>
      <c r="I763" s="85" t="s">
        <v>79</v>
      </c>
      <c r="J763" s="85"/>
      <c r="K763" s="85" t="s">
        <v>25168</v>
      </c>
      <c r="L763" s="85"/>
      <c r="M763" s="85" t="s">
        <v>21770</v>
      </c>
      <c r="N763" s="85" t="s">
        <v>9147</v>
      </c>
      <c r="O763" s="85" t="s">
        <v>18</v>
      </c>
      <c r="P763" s="85">
        <v>78006</v>
      </c>
      <c r="Q763" s="85">
        <v>2091</v>
      </c>
    </row>
    <row r="764" spans="1:17" hidden="1" x14ac:dyDescent="0.35">
      <c r="A764" s="72">
        <f t="shared" si="11"/>
        <v>140473</v>
      </c>
      <c r="B764" s="85" t="s">
        <v>27816</v>
      </c>
      <c r="C764" s="85">
        <v>224170</v>
      </c>
      <c r="D764" s="85" t="s">
        <v>77</v>
      </c>
      <c r="E764" s="85" t="s">
        <v>23171</v>
      </c>
      <c r="F764" s="85">
        <v>140473</v>
      </c>
      <c r="G764" s="85" t="s">
        <v>78</v>
      </c>
      <c r="H764" s="85"/>
      <c r="I764" s="85" t="s">
        <v>79</v>
      </c>
      <c r="J764" s="85"/>
      <c r="K764" s="85" t="s">
        <v>27817</v>
      </c>
      <c r="L764" s="85"/>
      <c r="M764" s="85" t="s">
        <v>27678</v>
      </c>
      <c r="N764" s="85" t="s">
        <v>176</v>
      </c>
      <c r="O764" s="85" t="s">
        <v>18</v>
      </c>
      <c r="P764" s="85">
        <v>75094</v>
      </c>
      <c r="Q764" s="85">
        <v>4206</v>
      </c>
    </row>
    <row r="765" spans="1:17" hidden="1" x14ac:dyDescent="0.35">
      <c r="A765" s="72">
        <f t="shared" si="11"/>
        <v>140473</v>
      </c>
      <c r="B765" s="85" t="s">
        <v>14850</v>
      </c>
      <c r="C765" s="66">
        <v>224170</v>
      </c>
      <c r="D765" s="85" t="s">
        <v>77</v>
      </c>
      <c r="E765" s="85" t="s">
        <v>252</v>
      </c>
      <c r="F765" s="66">
        <v>140473</v>
      </c>
      <c r="G765" s="85" t="s">
        <v>78</v>
      </c>
      <c r="H765" s="85"/>
      <c r="I765" s="85" t="s">
        <v>79</v>
      </c>
      <c r="J765" s="85"/>
      <c r="K765" s="85" t="s">
        <v>14851</v>
      </c>
      <c r="L765" s="85"/>
      <c r="M765" s="85" t="s">
        <v>14852</v>
      </c>
      <c r="N765" s="85" t="s">
        <v>176</v>
      </c>
      <c r="O765" s="85" t="s">
        <v>18</v>
      </c>
      <c r="P765" s="85" t="s">
        <v>14853</v>
      </c>
      <c r="Q765" s="85" t="s">
        <v>3421</v>
      </c>
    </row>
    <row r="766" spans="1:17" hidden="1" x14ac:dyDescent="0.35">
      <c r="A766" s="72">
        <f t="shared" si="11"/>
        <v>141729</v>
      </c>
      <c r="B766" s="85" t="s">
        <v>27576</v>
      </c>
      <c r="C766" s="85">
        <v>17022802</v>
      </c>
      <c r="D766" s="85" t="s">
        <v>77</v>
      </c>
      <c r="E766" s="85" t="s">
        <v>23173</v>
      </c>
      <c r="F766" s="85">
        <v>141729</v>
      </c>
      <c r="G766" s="85" t="s">
        <v>78</v>
      </c>
      <c r="H766" s="85"/>
      <c r="I766" s="85" t="s">
        <v>79</v>
      </c>
      <c r="J766" s="85"/>
      <c r="K766" s="85" t="s">
        <v>27577</v>
      </c>
      <c r="L766" s="85"/>
      <c r="M766" s="85" t="s">
        <v>22028</v>
      </c>
      <c r="N766" s="85" t="s">
        <v>11764</v>
      </c>
      <c r="O766" s="85" t="s">
        <v>18</v>
      </c>
      <c r="P766" s="85">
        <v>78660</v>
      </c>
      <c r="Q766" s="85">
        <v>2518</v>
      </c>
    </row>
    <row r="767" spans="1:17" hidden="1" x14ac:dyDescent="0.35">
      <c r="A767" s="72">
        <f t="shared" si="11"/>
        <v>141729</v>
      </c>
      <c r="B767" s="85" t="s">
        <v>22379</v>
      </c>
      <c r="C767" s="66">
        <v>17022802</v>
      </c>
      <c r="D767" s="85" t="s">
        <v>77</v>
      </c>
      <c r="E767" s="85" t="s">
        <v>11585</v>
      </c>
      <c r="F767" s="66">
        <v>141729</v>
      </c>
      <c r="G767" s="85" t="s">
        <v>78</v>
      </c>
      <c r="H767" s="85"/>
      <c r="I767" s="85" t="s">
        <v>79</v>
      </c>
      <c r="J767" s="85"/>
      <c r="K767" s="85" t="s">
        <v>22380</v>
      </c>
      <c r="L767" s="85"/>
      <c r="M767" s="85" t="s">
        <v>22028</v>
      </c>
      <c r="N767" s="85" t="s">
        <v>11764</v>
      </c>
      <c r="O767" s="85" t="s">
        <v>18</v>
      </c>
      <c r="P767" s="85" t="s">
        <v>11589</v>
      </c>
      <c r="Q767" s="85" t="s">
        <v>11603</v>
      </c>
    </row>
    <row r="768" spans="1:17" hidden="1" x14ac:dyDescent="0.35">
      <c r="A768" s="72">
        <f t="shared" si="11"/>
        <v>140613</v>
      </c>
      <c r="B768" s="85" t="s">
        <v>24916</v>
      </c>
      <c r="C768" s="85">
        <v>140613</v>
      </c>
      <c r="D768" s="85" t="s">
        <v>78</v>
      </c>
      <c r="E768" s="85" t="s">
        <v>23240</v>
      </c>
      <c r="F768" s="85">
        <v>16048959</v>
      </c>
      <c r="G768" s="85" t="s">
        <v>1750</v>
      </c>
      <c r="H768" s="85">
        <v>1669134</v>
      </c>
      <c r="I768" s="85" t="s">
        <v>79</v>
      </c>
      <c r="J768" s="85"/>
      <c r="K768" s="85" t="s">
        <v>24917</v>
      </c>
      <c r="L768" s="85"/>
      <c r="M768" s="85" t="s">
        <v>24853</v>
      </c>
      <c r="N768" s="85" t="s">
        <v>1914</v>
      </c>
      <c r="O768" s="85" t="s">
        <v>18</v>
      </c>
      <c r="P768" s="85">
        <v>75474</v>
      </c>
      <c r="Q768" s="85">
        <v>4434</v>
      </c>
    </row>
    <row r="769" spans="1:17" hidden="1" x14ac:dyDescent="0.35">
      <c r="A769" s="72">
        <f t="shared" si="11"/>
        <v>140841</v>
      </c>
      <c r="B769" s="85" t="s">
        <v>23434</v>
      </c>
      <c r="C769" s="85">
        <v>87192</v>
      </c>
      <c r="D769" s="85" t="s">
        <v>77</v>
      </c>
      <c r="E769" s="85" t="s">
        <v>23268</v>
      </c>
      <c r="F769" s="85">
        <v>140841</v>
      </c>
      <c r="G769" s="85" t="s">
        <v>78</v>
      </c>
      <c r="H769" s="85">
        <v>12691192</v>
      </c>
      <c r="I769" s="85" t="s">
        <v>79</v>
      </c>
      <c r="J769" s="85"/>
      <c r="K769" s="85" t="s">
        <v>23435</v>
      </c>
      <c r="L769" s="85"/>
      <c r="M769" s="85" t="s">
        <v>19690</v>
      </c>
      <c r="N769" s="85" t="s">
        <v>571</v>
      </c>
      <c r="O769" s="85" t="s">
        <v>18</v>
      </c>
      <c r="P769" s="85">
        <v>76017</v>
      </c>
      <c r="Q769" s="85">
        <v>4110</v>
      </c>
    </row>
    <row r="770" spans="1:17" hidden="1" x14ac:dyDescent="0.35">
      <c r="A770" s="72">
        <f t="shared" ref="A770:A833" si="12">IF(F770="", "", IF(D770="School District", C770, F770))</f>
        <v>140445</v>
      </c>
      <c r="B770" s="85" t="s">
        <v>23309</v>
      </c>
      <c r="C770" s="85">
        <v>224680</v>
      </c>
      <c r="D770" s="85" t="s">
        <v>77</v>
      </c>
      <c r="E770" s="85" t="s">
        <v>23272</v>
      </c>
      <c r="F770" s="85">
        <v>140445</v>
      </c>
      <c r="G770" s="85" t="s">
        <v>78</v>
      </c>
      <c r="H770" s="85"/>
      <c r="I770" s="85" t="s">
        <v>79</v>
      </c>
      <c r="J770" s="85"/>
      <c r="K770" s="85" t="s">
        <v>23310</v>
      </c>
      <c r="L770" s="85"/>
      <c r="M770" s="85" t="s">
        <v>3797</v>
      </c>
      <c r="N770" s="85" t="s">
        <v>176</v>
      </c>
      <c r="O770" s="85" t="s">
        <v>18</v>
      </c>
      <c r="P770" s="85">
        <v>75002</v>
      </c>
      <c r="Q770" s="85"/>
    </row>
    <row r="771" spans="1:17" hidden="1" x14ac:dyDescent="0.35">
      <c r="A771" s="72">
        <f t="shared" si="12"/>
        <v>141312</v>
      </c>
      <c r="B771" s="85" t="s">
        <v>8262</v>
      </c>
      <c r="C771" s="66">
        <v>89641</v>
      </c>
      <c r="D771" s="85" t="s">
        <v>77</v>
      </c>
      <c r="E771" s="85" t="s">
        <v>6602</v>
      </c>
      <c r="F771" s="66">
        <v>141312</v>
      </c>
      <c r="G771" s="85" t="s">
        <v>78</v>
      </c>
      <c r="H771" s="85"/>
      <c r="I771" s="85" t="s">
        <v>79</v>
      </c>
      <c r="J771" s="85"/>
      <c r="K771" s="85" t="s">
        <v>8263</v>
      </c>
      <c r="L771" s="85"/>
      <c r="M771" s="85" t="s">
        <v>8194</v>
      </c>
      <c r="N771" s="85" t="s">
        <v>6071</v>
      </c>
      <c r="O771" s="85" t="s">
        <v>18</v>
      </c>
      <c r="P771" s="85" t="s">
        <v>8260</v>
      </c>
      <c r="Q771" s="85" t="s">
        <v>8264</v>
      </c>
    </row>
    <row r="772" spans="1:17" hidden="1" x14ac:dyDescent="0.35">
      <c r="A772" s="72">
        <f t="shared" si="12"/>
        <v>141544</v>
      </c>
      <c r="B772" s="85" t="s">
        <v>9801</v>
      </c>
      <c r="C772" s="66">
        <v>90603</v>
      </c>
      <c r="D772" s="85" t="s">
        <v>77</v>
      </c>
      <c r="E772" s="85" t="s">
        <v>9751</v>
      </c>
      <c r="F772" s="66">
        <v>141544</v>
      </c>
      <c r="G772" s="85" t="s">
        <v>78</v>
      </c>
      <c r="H772" s="85" t="s">
        <v>9752</v>
      </c>
      <c r="I772" s="85" t="s">
        <v>79</v>
      </c>
      <c r="J772" s="85"/>
      <c r="K772" s="85" t="s">
        <v>9802</v>
      </c>
      <c r="L772" s="85"/>
      <c r="M772" s="85" t="s">
        <v>7383</v>
      </c>
      <c r="N772" s="85" t="s">
        <v>7384</v>
      </c>
      <c r="O772" s="85" t="s">
        <v>18</v>
      </c>
      <c r="P772" s="85" t="s">
        <v>9800</v>
      </c>
      <c r="Q772" s="85" t="s">
        <v>9803</v>
      </c>
    </row>
    <row r="773" spans="1:17" hidden="1" x14ac:dyDescent="0.35">
      <c r="A773" s="72">
        <f t="shared" si="12"/>
        <v>140464</v>
      </c>
      <c r="B773" s="85" t="s">
        <v>25912</v>
      </c>
      <c r="C773" s="85">
        <v>85597</v>
      </c>
      <c r="D773" s="85" t="s">
        <v>77</v>
      </c>
      <c r="E773" s="85" t="s">
        <v>23223</v>
      </c>
      <c r="F773" s="85">
        <v>140464</v>
      </c>
      <c r="G773" s="85" t="s">
        <v>78</v>
      </c>
      <c r="H773" s="85">
        <v>14512545</v>
      </c>
      <c r="I773" s="85" t="s">
        <v>79</v>
      </c>
      <c r="J773" s="85"/>
      <c r="K773" s="85" t="s">
        <v>25913</v>
      </c>
      <c r="L773" s="85"/>
      <c r="M773" s="85" t="s">
        <v>18305</v>
      </c>
      <c r="N773" s="85" t="s">
        <v>232</v>
      </c>
      <c r="O773" s="85" t="s">
        <v>18</v>
      </c>
      <c r="P773" s="85">
        <v>75051</v>
      </c>
      <c r="Q773" s="85">
        <v>4246</v>
      </c>
    </row>
    <row r="774" spans="1:17" hidden="1" x14ac:dyDescent="0.35">
      <c r="A774" s="72">
        <f t="shared" si="12"/>
        <v>140464</v>
      </c>
      <c r="B774" s="85" t="s">
        <v>605</v>
      </c>
      <c r="C774" s="66">
        <v>85597</v>
      </c>
      <c r="D774" s="85" t="s">
        <v>77</v>
      </c>
      <c r="E774" s="85" t="s">
        <v>541</v>
      </c>
      <c r="F774" s="66">
        <v>140464</v>
      </c>
      <c r="G774" s="85" t="s">
        <v>78</v>
      </c>
      <c r="H774" s="85" t="s">
        <v>542</v>
      </c>
      <c r="I774" s="85" t="s">
        <v>79</v>
      </c>
      <c r="J774" s="85"/>
      <c r="K774" s="85" t="s">
        <v>606</v>
      </c>
      <c r="L774" s="85"/>
      <c r="M774" s="85" t="s">
        <v>544</v>
      </c>
      <c r="N774" s="85" t="s">
        <v>189</v>
      </c>
      <c r="O774" s="85" t="s">
        <v>18</v>
      </c>
      <c r="P774" s="85" t="s">
        <v>572</v>
      </c>
      <c r="Q774" s="85" t="s">
        <v>607</v>
      </c>
    </row>
    <row r="775" spans="1:17" hidden="1" x14ac:dyDescent="0.35">
      <c r="A775" s="72">
        <f t="shared" si="12"/>
        <v>141649</v>
      </c>
      <c r="B775" s="85" t="s">
        <v>26010</v>
      </c>
      <c r="C775" s="85">
        <v>91422</v>
      </c>
      <c r="D775" s="85" t="s">
        <v>77</v>
      </c>
      <c r="E775" s="85" t="s">
        <v>23220</v>
      </c>
      <c r="F775" s="85">
        <v>141649</v>
      </c>
      <c r="G775" s="85" t="s">
        <v>78</v>
      </c>
      <c r="H775" s="85">
        <v>13008438</v>
      </c>
      <c r="I775" s="85" t="s">
        <v>79</v>
      </c>
      <c r="J775" s="85"/>
      <c r="K775" s="85" t="s">
        <v>26011</v>
      </c>
      <c r="L775" s="85"/>
      <c r="M775" s="85" t="s">
        <v>20012</v>
      </c>
      <c r="N775" s="85" t="s">
        <v>10825</v>
      </c>
      <c r="O775" s="85" t="s">
        <v>18</v>
      </c>
      <c r="P775" s="85">
        <v>78550</v>
      </c>
      <c r="Q775" s="85">
        <v>5723</v>
      </c>
    </row>
    <row r="776" spans="1:17" hidden="1" x14ac:dyDescent="0.35">
      <c r="A776" s="72">
        <f t="shared" si="12"/>
        <v>141188</v>
      </c>
      <c r="B776" s="85" t="s">
        <v>4642</v>
      </c>
      <c r="C776" s="66">
        <v>88351</v>
      </c>
      <c r="D776" s="85" t="s">
        <v>77</v>
      </c>
      <c r="E776" s="85" t="s">
        <v>5662</v>
      </c>
      <c r="F776" s="66">
        <v>141188</v>
      </c>
      <c r="G776" s="85" t="s">
        <v>77</v>
      </c>
      <c r="H776" s="85" t="s">
        <v>5955</v>
      </c>
      <c r="I776" s="85" t="s">
        <v>79</v>
      </c>
      <c r="J776" s="85"/>
      <c r="K776" s="85" t="s">
        <v>5956</v>
      </c>
      <c r="L776" s="85"/>
      <c r="M776" s="85" t="s">
        <v>5874</v>
      </c>
      <c r="N776" s="85" t="s">
        <v>5875</v>
      </c>
      <c r="O776" s="85" t="s">
        <v>18</v>
      </c>
      <c r="P776" s="85" t="s">
        <v>5957</v>
      </c>
      <c r="Q776" s="85" t="s">
        <v>5958</v>
      </c>
    </row>
    <row r="777" spans="1:17" hidden="1" x14ac:dyDescent="0.35">
      <c r="A777" s="72">
        <f t="shared" si="12"/>
        <v>142118</v>
      </c>
      <c r="B777" s="85" t="s">
        <v>4642</v>
      </c>
      <c r="C777" s="66">
        <v>93097</v>
      </c>
      <c r="D777" s="85" t="s">
        <v>77</v>
      </c>
      <c r="E777" s="85" t="s">
        <v>13343</v>
      </c>
      <c r="F777" s="66">
        <v>142118</v>
      </c>
      <c r="G777" s="85" t="s">
        <v>78</v>
      </c>
      <c r="H777" s="85" t="s">
        <v>13512</v>
      </c>
      <c r="I777" s="85" t="s">
        <v>79</v>
      </c>
      <c r="J777" s="85"/>
      <c r="K777" s="85" t="s">
        <v>13513</v>
      </c>
      <c r="L777" s="85"/>
      <c r="M777" s="85" t="s">
        <v>7395</v>
      </c>
      <c r="N777" s="85" t="s">
        <v>13252</v>
      </c>
      <c r="O777" s="85" t="s">
        <v>18</v>
      </c>
      <c r="P777" s="85" t="s">
        <v>13430</v>
      </c>
      <c r="Q777" s="85" t="s">
        <v>3438</v>
      </c>
    </row>
    <row r="778" spans="1:17" hidden="1" x14ac:dyDescent="0.35">
      <c r="A778" s="72">
        <f t="shared" si="12"/>
        <v>141649</v>
      </c>
      <c r="B778" s="85" t="s">
        <v>4642</v>
      </c>
      <c r="C778" s="66">
        <v>91422</v>
      </c>
      <c r="D778" s="85" t="s">
        <v>77</v>
      </c>
      <c r="E778" s="85" t="s">
        <v>10836</v>
      </c>
      <c r="F778" s="66">
        <v>141649</v>
      </c>
      <c r="G778" s="85" t="s">
        <v>78</v>
      </c>
      <c r="H778" s="85" t="s">
        <v>10895</v>
      </c>
      <c r="I778" s="85" t="s">
        <v>79</v>
      </c>
      <c r="J778" s="85"/>
      <c r="K778" s="85" t="s">
        <v>10896</v>
      </c>
      <c r="L778" s="85"/>
      <c r="M778" s="85" t="s">
        <v>10876</v>
      </c>
      <c r="N778" s="85" t="s">
        <v>10825</v>
      </c>
      <c r="O778" s="85" t="s">
        <v>18</v>
      </c>
      <c r="P778" s="85" t="s">
        <v>10877</v>
      </c>
      <c r="Q778" s="85" t="s">
        <v>10897</v>
      </c>
    </row>
    <row r="779" spans="1:17" hidden="1" x14ac:dyDescent="0.35">
      <c r="A779" s="72">
        <f t="shared" si="12"/>
        <v>141223</v>
      </c>
      <c r="B779" s="85" t="s">
        <v>4642</v>
      </c>
      <c r="C779" s="66">
        <v>88871</v>
      </c>
      <c r="D779" s="85" t="s">
        <v>77</v>
      </c>
      <c r="E779" s="85" t="s">
        <v>6077</v>
      </c>
      <c r="F779" s="66">
        <v>141223</v>
      </c>
      <c r="G779" s="85" t="s">
        <v>78</v>
      </c>
      <c r="H779" s="85" t="s">
        <v>6898</v>
      </c>
      <c r="I779" s="85" t="s">
        <v>79</v>
      </c>
      <c r="J779" s="85"/>
      <c r="K779" s="85" t="s">
        <v>6899</v>
      </c>
      <c r="L779" s="85"/>
      <c r="M779" s="85" t="s">
        <v>3090</v>
      </c>
      <c r="N779" s="85" t="s">
        <v>6071</v>
      </c>
      <c r="O779" s="85" t="s">
        <v>18</v>
      </c>
      <c r="P779" s="85" t="s">
        <v>6897</v>
      </c>
      <c r="Q779" s="85" t="s">
        <v>895</v>
      </c>
    </row>
    <row r="780" spans="1:17" hidden="1" x14ac:dyDescent="0.35">
      <c r="A780" s="72">
        <f t="shared" si="12"/>
        <v>141633</v>
      </c>
      <c r="B780" s="85" t="s">
        <v>4642</v>
      </c>
      <c r="C780" s="66">
        <v>91285</v>
      </c>
      <c r="D780" s="85" t="s">
        <v>77</v>
      </c>
      <c r="E780" s="85" t="s">
        <v>10736</v>
      </c>
      <c r="F780" s="66">
        <v>141633</v>
      </c>
      <c r="G780" s="85" t="s">
        <v>78</v>
      </c>
      <c r="H780" s="85" t="s">
        <v>10780</v>
      </c>
      <c r="I780" s="85" t="s">
        <v>79</v>
      </c>
      <c r="J780" s="85"/>
      <c r="K780" s="85" t="s">
        <v>10781</v>
      </c>
      <c r="L780" s="85"/>
      <c r="M780" s="85" t="s">
        <v>10734</v>
      </c>
      <c r="N780" s="85" t="s">
        <v>10782</v>
      </c>
      <c r="O780" s="85" t="s">
        <v>18</v>
      </c>
      <c r="P780" s="85" t="s">
        <v>10740</v>
      </c>
      <c r="Q780" s="85" t="s">
        <v>10783</v>
      </c>
    </row>
    <row r="781" spans="1:17" hidden="1" x14ac:dyDescent="0.35">
      <c r="A781" s="72">
        <f t="shared" si="12"/>
        <v>142043</v>
      </c>
      <c r="B781" s="85" t="s">
        <v>4642</v>
      </c>
      <c r="C781" s="66">
        <v>92744</v>
      </c>
      <c r="D781" s="85" t="s">
        <v>77</v>
      </c>
      <c r="E781" s="85" t="s">
        <v>13037</v>
      </c>
      <c r="F781" s="66">
        <v>142043</v>
      </c>
      <c r="G781" s="85" t="s">
        <v>78</v>
      </c>
      <c r="H781" s="85"/>
      <c r="I781" s="85" t="s">
        <v>79</v>
      </c>
      <c r="J781" s="85"/>
      <c r="K781" s="85" t="s">
        <v>13070</v>
      </c>
      <c r="L781" s="85"/>
      <c r="M781" s="85" t="s">
        <v>13039</v>
      </c>
      <c r="N781" s="85" t="s">
        <v>13039</v>
      </c>
      <c r="O781" s="85" t="s">
        <v>18</v>
      </c>
      <c r="P781" s="85" t="s">
        <v>13069</v>
      </c>
      <c r="Q781" s="85" t="s">
        <v>13071</v>
      </c>
    </row>
    <row r="782" spans="1:17" hidden="1" x14ac:dyDescent="0.35">
      <c r="A782" s="72">
        <f t="shared" si="12"/>
        <v>141190</v>
      </c>
      <c r="B782" s="85" t="s">
        <v>4642</v>
      </c>
      <c r="C782" s="66">
        <v>88351</v>
      </c>
      <c r="D782" s="85" t="s">
        <v>77</v>
      </c>
      <c r="E782" s="85" t="s">
        <v>5877</v>
      </c>
      <c r="F782" s="66">
        <v>141190</v>
      </c>
      <c r="G782" s="85" t="s">
        <v>78</v>
      </c>
      <c r="H782" s="85" t="s">
        <v>5955</v>
      </c>
      <c r="I782" s="85" t="s">
        <v>79</v>
      </c>
      <c r="J782" s="85"/>
      <c r="K782" s="85" t="s">
        <v>5956</v>
      </c>
      <c r="L782" s="85"/>
      <c r="M782" s="85" t="s">
        <v>5874</v>
      </c>
      <c r="N782" s="85" t="s">
        <v>5875</v>
      </c>
      <c r="O782" s="85" t="s">
        <v>18</v>
      </c>
      <c r="P782" s="85" t="s">
        <v>5957</v>
      </c>
      <c r="Q782" s="85" t="s">
        <v>5958</v>
      </c>
    </row>
    <row r="783" spans="1:17" hidden="1" x14ac:dyDescent="0.35">
      <c r="A783" s="72">
        <f t="shared" si="12"/>
        <v>141043</v>
      </c>
      <c r="B783" s="85" t="s">
        <v>5052</v>
      </c>
      <c r="C783" s="66">
        <v>87931</v>
      </c>
      <c r="D783" s="85" t="s">
        <v>77</v>
      </c>
      <c r="E783" s="85" t="s">
        <v>5036</v>
      </c>
      <c r="F783" s="66">
        <v>141043</v>
      </c>
      <c r="G783" s="85" t="s">
        <v>78</v>
      </c>
      <c r="H783" s="85" t="s">
        <v>5053</v>
      </c>
      <c r="I783" s="85" t="s">
        <v>79</v>
      </c>
      <c r="J783" s="85"/>
      <c r="K783" s="85" t="s">
        <v>5054</v>
      </c>
      <c r="L783" s="85"/>
      <c r="M783" s="85" t="s">
        <v>5039</v>
      </c>
      <c r="N783" s="85" t="s">
        <v>5040</v>
      </c>
      <c r="O783" s="85" t="s">
        <v>18</v>
      </c>
      <c r="P783" s="85" t="s">
        <v>5048</v>
      </c>
      <c r="Q783" s="85"/>
    </row>
    <row r="784" spans="1:17" hidden="1" x14ac:dyDescent="0.35">
      <c r="A784" s="72">
        <f t="shared" si="12"/>
        <v>141733</v>
      </c>
      <c r="B784" s="85" t="s">
        <v>11640</v>
      </c>
      <c r="C784" s="66">
        <v>91761</v>
      </c>
      <c r="D784" s="85" t="s">
        <v>77</v>
      </c>
      <c r="E784" s="85" t="s">
        <v>11641</v>
      </c>
      <c r="F784" s="66">
        <v>141733</v>
      </c>
      <c r="G784" s="85" t="s">
        <v>78</v>
      </c>
      <c r="H784" s="85"/>
      <c r="I784" s="85" t="s">
        <v>79</v>
      </c>
      <c r="J784" s="85"/>
      <c r="K784" s="85" t="s">
        <v>11642</v>
      </c>
      <c r="L784" s="85"/>
      <c r="M784" s="85" t="s">
        <v>11638</v>
      </c>
      <c r="N784" s="85" t="s">
        <v>11364</v>
      </c>
      <c r="O784" s="85" t="s">
        <v>18</v>
      </c>
      <c r="P784" s="85" t="s">
        <v>11639</v>
      </c>
      <c r="Q784" s="85"/>
    </row>
    <row r="785" spans="1:17" hidden="1" x14ac:dyDescent="0.35">
      <c r="A785" s="72">
        <f t="shared" si="12"/>
        <v>141223</v>
      </c>
      <c r="B785" s="85" t="s">
        <v>2861</v>
      </c>
      <c r="C785" s="66">
        <v>88518</v>
      </c>
      <c r="D785" s="85" t="s">
        <v>77</v>
      </c>
      <c r="E785" s="85" t="s">
        <v>6077</v>
      </c>
      <c r="F785" s="66">
        <v>141223</v>
      </c>
      <c r="G785" s="85" t="s">
        <v>78</v>
      </c>
      <c r="H785" s="85" t="s">
        <v>6309</v>
      </c>
      <c r="I785" s="85" t="s">
        <v>79</v>
      </c>
      <c r="J785" s="85"/>
      <c r="K785" s="85" t="s">
        <v>6310</v>
      </c>
      <c r="L785" s="85"/>
      <c r="M785" s="85" t="s">
        <v>3090</v>
      </c>
      <c r="N785" s="85" t="s">
        <v>6071</v>
      </c>
      <c r="O785" s="85" t="s">
        <v>18</v>
      </c>
      <c r="P785" s="85" t="s">
        <v>6300</v>
      </c>
      <c r="Q785" s="85" t="s">
        <v>4406</v>
      </c>
    </row>
    <row r="786" spans="1:17" hidden="1" x14ac:dyDescent="0.35">
      <c r="A786" s="72">
        <f t="shared" si="12"/>
        <v>140714</v>
      </c>
      <c r="B786" s="85" t="s">
        <v>2861</v>
      </c>
      <c r="C786" s="66">
        <v>86832</v>
      </c>
      <c r="D786" s="85" t="s">
        <v>77</v>
      </c>
      <c r="E786" s="85" t="s">
        <v>2794</v>
      </c>
      <c r="F786" s="66">
        <v>140714</v>
      </c>
      <c r="G786" s="85" t="s">
        <v>78</v>
      </c>
      <c r="H786" s="85" t="s">
        <v>2862</v>
      </c>
      <c r="I786" s="85" t="s">
        <v>79</v>
      </c>
      <c r="J786" s="85"/>
      <c r="K786" s="85" t="s">
        <v>2863</v>
      </c>
      <c r="L786" s="85"/>
      <c r="M786" s="85" t="s">
        <v>2790</v>
      </c>
      <c r="N786" s="85" t="s">
        <v>2797</v>
      </c>
      <c r="O786" s="85" t="s">
        <v>18</v>
      </c>
      <c r="P786" s="85" t="s">
        <v>2801</v>
      </c>
      <c r="Q786" s="85" t="s">
        <v>2864</v>
      </c>
    </row>
    <row r="787" spans="1:17" hidden="1" x14ac:dyDescent="0.35">
      <c r="A787" s="72">
        <f t="shared" si="12"/>
        <v>141329</v>
      </c>
      <c r="B787" s="85" t="s">
        <v>24570</v>
      </c>
      <c r="C787" s="85">
        <v>89755</v>
      </c>
      <c r="D787" s="85" t="s">
        <v>77</v>
      </c>
      <c r="E787" s="85" t="s">
        <v>23246</v>
      </c>
      <c r="F787" s="85">
        <v>141329</v>
      </c>
      <c r="G787" s="85" t="s">
        <v>78</v>
      </c>
      <c r="H787" s="85">
        <v>1670710</v>
      </c>
      <c r="I787" s="85" t="s">
        <v>79</v>
      </c>
      <c r="J787" s="85"/>
      <c r="K787" s="85" t="s">
        <v>24571</v>
      </c>
      <c r="L787" s="85"/>
      <c r="M787" s="85" t="s">
        <v>20216</v>
      </c>
      <c r="N787" s="85" t="s">
        <v>6071</v>
      </c>
      <c r="O787" s="85" t="s">
        <v>18</v>
      </c>
      <c r="P787" s="85">
        <v>77536</v>
      </c>
      <c r="Q787" s="85">
        <v>5706</v>
      </c>
    </row>
    <row r="788" spans="1:17" hidden="1" x14ac:dyDescent="0.35">
      <c r="A788" s="72">
        <f t="shared" si="12"/>
        <v>140887</v>
      </c>
      <c r="B788" s="85" t="s">
        <v>25309</v>
      </c>
      <c r="C788" s="85">
        <v>16021217</v>
      </c>
      <c r="D788" s="85" t="s">
        <v>77</v>
      </c>
      <c r="E788" s="85" t="s">
        <v>23231</v>
      </c>
      <c r="F788" s="85">
        <v>140887</v>
      </c>
      <c r="G788" s="85" t="s">
        <v>78</v>
      </c>
      <c r="H788" s="85">
        <v>12021424</v>
      </c>
      <c r="I788" s="85" t="s">
        <v>79</v>
      </c>
      <c r="J788" s="85"/>
      <c r="K788" s="85" t="s">
        <v>25310</v>
      </c>
      <c r="L788" s="85"/>
      <c r="M788" s="85" t="s">
        <v>20648</v>
      </c>
      <c r="N788" s="85" t="s">
        <v>571</v>
      </c>
      <c r="O788" s="85" t="s">
        <v>18</v>
      </c>
      <c r="P788" s="85">
        <v>76111</v>
      </c>
      <c r="Q788" s="85"/>
    </row>
    <row r="789" spans="1:17" hidden="1" x14ac:dyDescent="0.35">
      <c r="A789" s="72">
        <f t="shared" si="12"/>
        <v>140887</v>
      </c>
      <c r="B789" s="85" t="s">
        <v>15724</v>
      </c>
      <c r="C789" s="66">
        <v>16021217</v>
      </c>
      <c r="D789" s="85" t="s">
        <v>77</v>
      </c>
      <c r="E789" s="85" t="s">
        <v>3907</v>
      </c>
      <c r="F789" s="66">
        <v>140887</v>
      </c>
      <c r="G789" s="85" t="s">
        <v>78</v>
      </c>
      <c r="H789" s="85" t="s">
        <v>15725</v>
      </c>
      <c r="I789" s="85" t="s">
        <v>79</v>
      </c>
      <c r="J789" s="85"/>
      <c r="K789" s="85" t="s">
        <v>15726</v>
      </c>
      <c r="L789" s="85"/>
      <c r="M789" s="85" t="s">
        <v>3904</v>
      </c>
      <c r="N789" s="85" t="s">
        <v>573</v>
      </c>
      <c r="O789" s="85" t="s">
        <v>18</v>
      </c>
      <c r="P789" s="85" t="s">
        <v>4144</v>
      </c>
      <c r="Q789" s="85"/>
    </row>
    <row r="790" spans="1:17" hidden="1" x14ac:dyDescent="0.35">
      <c r="A790" s="72">
        <f t="shared" si="12"/>
        <v>141555</v>
      </c>
      <c r="B790" s="85" t="s">
        <v>17951</v>
      </c>
      <c r="C790" s="66">
        <v>16075359</v>
      </c>
      <c r="D790" s="85" t="s">
        <v>77</v>
      </c>
      <c r="E790" s="85" t="s">
        <v>4810</v>
      </c>
      <c r="F790" s="66">
        <v>141555</v>
      </c>
      <c r="G790" s="85" t="s">
        <v>78</v>
      </c>
      <c r="H790" s="85"/>
      <c r="I790" s="85" t="s">
        <v>79</v>
      </c>
      <c r="J790" s="85"/>
      <c r="K790" s="85" t="s">
        <v>17952</v>
      </c>
      <c r="L790" s="85"/>
      <c r="M790" s="85" t="s">
        <v>7383</v>
      </c>
      <c r="N790" s="85" t="s">
        <v>7384</v>
      </c>
      <c r="O790" s="85" t="s">
        <v>18</v>
      </c>
      <c r="P790" s="85" t="s">
        <v>14231</v>
      </c>
      <c r="Q790" s="85"/>
    </row>
    <row r="791" spans="1:17" hidden="1" x14ac:dyDescent="0.35">
      <c r="A791" s="72">
        <f t="shared" si="12"/>
        <v>141487</v>
      </c>
      <c r="B791" s="85" t="s">
        <v>15810</v>
      </c>
      <c r="C791" s="66">
        <v>16023948</v>
      </c>
      <c r="D791" s="85" t="s">
        <v>77</v>
      </c>
      <c r="E791" s="85" t="s">
        <v>9269</v>
      </c>
      <c r="F791" s="66">
        <v>141487</v>
      </c>
      <c r="G791" s="85" t="s">
        <v>78</v>
      </c>
      <c r="H791" s="85"/>
      <c r="I791" s="85" t="s">
        <v>79</v>
      </c>
      <c r="J791" s="85"/>
      <c r="K791" s="85" t="s">
        <v>15811</v>
      </c>
      <c r="L791" s="85"/>
      <c r="M791" s="85" t="s">
        <v>9216</v>
      </c>
      <c r="N791" s="85" t="s">
        <v>9217</v>
      </c>
      <c r="O791" s="85" t="s">
        <v>18</v>
      </c>
      <c r="P791" s="85" t="s">
        <v>9301</v>
      </c>
      <c r="Q791" s="85"/>
    </row>
    <row r="792" spans="1:17" hidden="1" x14ac:dyDescent="0.35">
      <c r="A792" s="72">
        <f t="shared" si="12"/>
        <v>141311</v>
      </c>
      <c r="B792" s="85" t="s">
        <v>16703</v>
      </c>
      <c r="C792" s="66">
        <v>16047463</v>
      </c>
      <c r="D792" s="85" t="s">
        <v>77</v>
      </c>
      <c r="E792" s="85" t="s">
        <v>6973</v>
      </c>
      <c r="F792" s="66">
        <v>141311</v>
      </c>
      <c r="G792" s="85" t="s">
        <v>78</v>
      </c>
      <c r="H792" s="85"/>
      <c r="I792" s="85" t="s">
        <v>79</v>
      </c>
      <c r="J792" s="85"/>
      <c r="K792" s="85" t="s">
        <v>16704</v>
      </c>
      <c r="L792" s="85"/>
      <c r="M792" s="85" t="s">
        <v>7841</v>
      </c>
      <c r="N792" s="85" t="s">
        <v>6771</v>
      </c>
      <c r="O792" s="85" t="s">
        <v>18</v>
      </c>
      <c r="P792" s="85" t="s">
        <v>8177</v>
      </c>
      <c r="Q792" s="85"/>
    </row>
    <row r="793" spans="1:17" hidden="1" x14ac:dyDescent="0.35">
      <c r="A793" s="72">
        <f t="shared" si="12"/>
        <v>140521</v>
      </c>
      <c r="B793" s="85" t="s">
        <v>15487</v>
      </c>
      <c r="C793" s="66">
        <v>232731</v>
      </c>
      <c r="D793" s="85" t="s">
        <v>77</v>
      </c>
      <c r="E793" s="85" t="s">
        <v>511</v>
      </c>
      <c r="F793" s="66">
        <v>140521</v>
      </c>
      <c r="G793" s="85" t="s">
        <v>78</v>
      </c>
      <c r="H793" s="85" t="s">
        <v>15488</v>
      </c>
      <c r="I793" s="85" t="s">
        <v>79</v>
      </c>
      <c r="J793" s="85"/>
      <c r="K793" s="85" t="s">
        <v>15489</v>
      </c>
      <c r="L793" s="85"/>
      <c r="M793" s="85" t="s">
        <v>1375</v>
      </c>
      <c r="N793" s="85" t="s">
        <v>15006</v>
      </c>
      <c r="O793" s="85" t="s">
        <v>18</v>
      </c>
      <c r="P793" s="85" t="s">
        <v>1623</v>
      </c>
      <c r="Q793" s="85"/>
    </row>
    <row r="794" spans="1:17" hidden="1" x14ac:dyDescent="0.35">
      <c r="A794" s="72">
        <f t="shared" si="12"/>
        <v>140959</v>
      </c>
      <c r="B794" s="85" t="s">
        <v>4649</v>
      </c>
      <c r="C794" s="66">
        <v>87767</v>
      </c>
      <c r="D794" s="85" t="s">
        <v>77</v>
      </c>
      <c r="E794" s="85" t="s">
        <v>4629</v>
      </c>
      <c r="F794" s="66">
        <v>140959</v>
      </c>
      <c r="G794" s="85" t="s">
        <v>78</v>
      </c>
      <c r="H794" s="85" t="s">
        <v>4650</v>
      </c>
      <c r="I794" s="85" t="s">
        <v>79</v>
      </c>
      <c r="J794" s="85"/>
      <c r="K794" s="85" t="s">
        <v>4651</v>
      </c>
      <c r="L794" s="85"/>
      <c r="M794" s="85" t="s">
        <v>4632</v>
      </c>
      <c r="N794" s="85" t="s">
        <v>4645</v>
      </c>
      <c r="O794" s="85" t="s">
        <v>18</v>
      </c>
      <c r="P794" s="85" t="s">
        <v>4634</v>
      </c>
      <c r="Q794" s="85" t="s">
        <v>4652</v>
      </c>
    </row>
    <row r="795" spans="1:17" hidden="1" x14ac:dyDescent="0.35">
      <c r="A795" s="72">
        <f t="shared" si="12"/>
        <v>141702</v>
      </c>
      <c r="B795" s="85" t="s">
        <v>11397</v>
      </c>
      <c r="C795" s="66">
        <v>91663</v>
      </c>
      <c r="D795" s="85" t="s">
        <v>77</v>
      </c>
      <c r="E795" s="85" t="s">
        <v>11391</v>
      </c>
      <c r="F795" s="66">
        <v>141702</v>
      </c>
      <c r="G795" s="85" t="s">
        <v>78</v>
      </c>
      <c r="H795" s="85"/>
      <c r="I795" s="85" t="s">
        <v>79</v>
      </c>
      <c r="J795" s="85"/>
      <c r="K795" s="85" t="s">
        <v>11398</v>
      </c>
      <c r="L795" s="85"/>
      <c r="M795" s="85" t="s">
        <v>11393</v>
      </c>
      <c r="N795" s="85" t="s">
        <v>10265</v>
      </c>
      <c r="O795" s="85" t="s">
        <v>18</v>
      </c>
      <c r="P795" s="85" t="s">
        <v>11394</v>
      </c>
      <c r="Q795" s="85" t="s">
        <v>1270</v>
      </c>
    </row>
    <row r="796" spans="1:17" hidden="1" x14ac:dyDescent="0.35">
      <c r="A796" s="72">
        <f t="shared" si="12"/>
        <v>142043</v>
      </c>
      <c r="B796" s="85" t="s">
        <v>11397</v>
      </c>
      <c r="C796" s="66">
        <v>92733</v>
      </c>
      <c r="D796" s="85" t="s">
        <v>77</v>
      </c>
      <c r="E796" s="85" t="s">
        <v>13037</v>
      </c>
      <c r="F796" s="66">
        <v>142043</v>
      </c>
      <c r="G796" s="85" t="s">
        <v>78</v>
      </c>
      <c r="H796" s="85"/>
      <c r="I796" s="85" t="s">
        <v>79</v>
      </c>
      <c r="J796" s="85"/>
      <c r="K796" s="85" t="s">
        <v>13053</v>
      </c>
      <c r="L796" s="85"/>
      <c r="M796" s="85" t="s">
        <v>13039</v>
      </c>
      <c r="N796" s="85" t="s">
        <v>13039</v>
      </c>
      <c r="O796" s="85" t="s">
        <v>18</v>
      </c>
      <c r="P796" s="85" t="s">
        <v>13040</v>
      </c>
      <c r="Q796" s="85" t="s">
        <v>13054</v>
      </c>
    </row>
    <row r="797" spans="1:17" hidden="1" x14ac:dyDescent="0.35">
      <c r="A797" s="72">
        <f t="shared" si="12"/>
        <v>141223</v>
      </c>
      <c r="B797" s="85" t="s">
        <v>6345</v>
      </c>
      <c r="C797" s="66">
        <v>88534</v>
      </c>
      <c r="D797" s="85" t="s">
        <v>77</v>
      </c>
      <c r="E797" s="85" t="s">
        <v>6077</v>
      </c>
      <c r="F797" s="66">
        <v>141223</v>
      </c>
      <c r="G797" s="85" t="s">
        <v>78</v>
      </c>
      <c r="H797" s="85" t="s">
        <v>6346</v>
      </c>
      <c r="I797" s="85" t="s">
        <v>79</v>
      </c>
      <c r="J797" s="85"/>
      <c r="K797" s="85" t="s">
        <v>6347</v>
      </c>
      <c r="L797" s="85"/>
      <c r="M797" s="85" t="s">
        <v>3090</v>
      </c>
      <c r="N797" s="85" t="s">
        <v>6071</v>
      </c>
      <c r="O797" s="85" t="s">
        <v>18</v>
      </c>
      <c r="P797" s="85" t="s">
        <v>6120</v>
      </c>
      <c r="Q797" s="85" t="s">
        <v>6348</v>
      </c>
    </row>
    <row r="798" spans="1:17" hidden="1" x14ac:dyDescent="0.35">
      <c r="A798" s="72">
        <f t="shared" si="12"/>
        <v>141739</v>
      </c>
      <c r="B798" s="85" t="s">
        <v>23566</v>
      </c>
      <c r="C798" s="85">
        <v>91924</v>
      </c>
      <c r="D798" s="85" t="s">
        <v>77</v>
      </c>
      <c r="E798" s="85" t="s">
        <v>23266</v>
      </c>
      <c r="F798" s="85">
        <v>141739</v>
      </c>
      <c r="G798" s="85" t="s">
        <v>78</v>
      </c>
      <c r="H798" s="85">
        <v>12688180</v>
      </c>
      <c r="I798" s="85" t="s">
        <v>79</v>
      </c>
      <c r="J798" s="85"/>
      <c r="K798" s="85" t="s">
        <v>23567</v>
      </c>
      <c r="L798" s="85"/>
      <c r="M798" s="85" t="s">
        <v>125</v>
      </c>
      <c r="N798" s="85" t="s">
        <v>137</v>
      </c>
      <c r="O798" s="85" t="s">
        <v>18</v>
      </c>
      <c r="P798" s="85">
        <v>78749</v>
      </c>
      <c r="Q798" s="85">
        <v>3255</v>
      </c>
    </row>
    <row r="799" spans="1:17" hidden="1" x14ac:dyDescent="0.35">
      <c r="A799" s="72">
        <f t="shared" si="12"/>
        <v>141555</v>
      </c>
      <c r="B799" s="85" t="s">
        <v>124</v>
      </c>
      <c r="C799" s="66">
        <v>90951</v>
      </c>
      <c r="D799" s="85" t="s">
        <v>77</v>
      </c>
      <c r="E799" s="85" t="s">
        <v>4810</v>
      </c>
      <c r="F799" s="66">
        <v>141555</v>
      </c>
      <c r="G799" s="85" t="s">
        <v>78</v>
      </c>
      <c r="H799" s="85" t="s">
        <v>10352</v>
      </c>
      <c r="I799" s="85" t="s">
        <v>79</v>
      </c>
      <c r="J799" s="85"/>
      <c r="K799" s="85" t="s">
        <v>10353</v>
      </c>
      <c r="L799" s="85"/>
      <c r="M799" s="85" t="s">
        <v>7383</v>
      </c>
      <c r="N799" s="85" t="s">
        <v>7384</v>
      </c>
      <c r="O799" s="85" t="s">
        <v>18</v>
      </c>
      <c r="P799" s="85" t="s">
        <v>10347</v>
      </c>
      <c r="Q799" s="85" t="s">
        <v>3635</v>
      </c>
    </row>
    <row r="800" spans="1:17" hidden="1" x14ac:dyDescent="0.35">
      <c r="A800" s="72">
        <f t="shared" si="12"/>
        <v>140457</v>
      </c>
      <c r="B800" s="85" t="s">
        <v>15204</v>
      </c>
      <c r="C800" s="66">
        <v>230229</v>
      </c>
      <c r="D800" s="85" t="s">
        <v>77</v>
      </c>
      <c r="E800" s="85" t="s">
        <v>345</v>
      </c>
      <c r="F800" s="66">
        <v>140457</v>
      </c>
      <c r="G800" s="85" t="s">
        <v>78</v>
      </c>
      <c r="H800" s="85"/>
      <c r="I800" s="85" t="s">
        <v>79</v>
      </c>
      <c r="J800" s="85"/>
      <c r="K800" s="85" t="s">
        <v>15205</v>
      </c>
      <c r="L800" s="85"/>
      <c r="M800" s="85" t="s">
        <v>254</v>
      </c>
      <c r="N800" s="85" t="s">
        <v>176</v>
      </c>
      <c r="O800" s="85" t="s">
        <v>18</v>
      </c>
      <c r="P800" s="85" t="s">
        <v>282</v>
      </c>
      <c r="Q800" s="85" t="s">
        <v>9334</v>
      </c>
    </row>
    <row r="801" spans="1:17" hidden="1" x14ac:dyDescent="0.35">
      <c r="A801" s="72">
        <f t="shared" si="12"/>
        <v>140879</v>
      </c>
      <c r="B801" s="85" t="s">
        <v>28503</v>
      </c>
      <c r="C801" s="85">
        <v>16021226</v>
      </c>
      <c r="D801" s="85" t="s">
        <v>77</v>
      </c>
      <c r="E801" s="85" t="s">
        <v>23133</v>
      </c>
      <c r="F801" s="85">
        <v>140879</v>
      </c>
      <c r="G801" s="85" t="s">
        <v>78</v>
      </c>
      <c r="H801" s="85">
        <v>1646520</v>
      </c>
      <c r="I801" s="85" t="s">
        <v>79</v>
      </c>
      <c r="J801" s="85"/>
      <c r="K801" s="85" t="s">
        <v>28504</v>
      </c>
      <c r="L801" s="85"/>
      <c r="M801" s="85" t="s">
        <v>22224</v>
      </c>
      <c r="N801" s="85" t="s">
        <v>5016</v>
      </c>
      <c r="O801" s="85" t="s">
        <v>18</v>
      </c>
      <c r="P801" s="85">
        <v>76086</v>
      </c>
      <c r="Q801" s="85"/>
    </row>
    <row r="802" spans="1:17" hidden="1" x14ac:dyDescent="0.35">
      <c r="A802" s="72">
        <f t="shared" si="12"/>
        <v>140879</v>
      </c>
      <c r="B802" s="85" t="s">
        <v>15731</v>
      </c>
      <c r="C802" s="66">
        <v>16021226</v>
      </c>
      <c r="D802" s="85" t="s">
        <v>77</v>
      </c>
      <c r="E802" s="85" t="s">
        <v>3858</v>
      </c>
      <c r="F802" s="66">
        <v>140879</v>
      </c>
      <c r="G802" s="85" t="s">
        <v>78</v>
      </c>
      <c r="H802" s="85" t="s">
        <v>3859</v>
      </c>
      <c r="I802" s="85" t="s">
        <v>79</v>
      </c>
      <c r="J802" s="85"/>
      <c r="K802" s="85" t="s">
        <v>15732</v>
      </c>
      <c r="L802" s="85"/>
      <c r="M802" s="85" t="s">
        <v>3855</v>
      </c>
      <c r="N802" s="85" t="s">
        <v>5016</v>
      </c>
      <c r="O802" s="85" t="s">
        <v>18</v>
      </c>
      <c r="P802" s="85" t="s">
        <v>3856</v>
      </c>
      <c r="Q802" s="85"/>
    </row>
    <row r="803" spans="1:17" hidden="1" x14ac:dyDescent="0.35">
      <c r="A803" s="72">
        <f t="shared" si="12"/>
        <v>140906</v>
      </c>
      <c r="B803" s="85" t="s">
        <v>24710</v>
      </c>
      <c r="C803" s="85">
        <v>17031045</v>
      </c>
      <c r="D803" s="85" t="s">
        <v>77</v>
      </c>
      <c r="E803" s="85" t="s">
        <v>23244</v>
      </c>
      <c r="F803" s="85">
        <v>140906</v>
      </c>
      <c r="G803" s="85" t="s">
        <v>78</v>
      </c>
      <c r="H803" s="85"/>
      <c r="I803" s="85" t="s">
        <v>79</v>
      </c>
      <c r="J803" s="85"/>
      <c r="K803" s="85" t="s">
        <v>24711</v>
      </c>
      <c r="L803" s="85"/>
      <c r="M803" s="85" t="s">
        <v>20648</v>
      </c>
      <c r="N803" s="85" t="s">
        <v>571</v>
      </c>
      <c r="O803" s="85" t="s">
        <v>18</v>
      </c>
      <c r="P803" s="85">
        <v>76179</v>
      </c>
      <c r="Q803" s="85"/>
    </row>
    <row r="804" spans="1:17" hidden="1" x14ac:dyDescent="0.35">
      <c r="A804" s="72">
        <f t="shared" si="12"/>
        <v>140906</v>
      </c>
      <c r="B804" s="85" t="s">
        <v>24681</v>
      </c>
      <c r="C804" s="85">
        <v>87626</v>
      </c>
      <c r="D804" s="85" t="s">
        <v>77</v>
      </c>
      <c r="E804" s="85" t="s">
        <v>23244</v>
      </c>
      <c r="F804" s="85">
        <v>140906</v>
      </c>
      <c r="G804" s="85" t="s">
        <v>78</v>
      </c>
      <c r="H804" s="85">
        <v>13850763</v>
      </c>
      <c r="I804" s="85" t="s">
        <v>79</v>
      </c>
      <c r="J804" s="85"/>
      <c r="K804" s="85" t="s">
        <v>24682</v>
      </c>
      <c r="L804" s="85"/>
      <c r="M804" s="85" t="s">
        <v>20648</v>
      </c>
      <c r="N804" s="85" t="s">
        <v>571</v>
      </c>
      <c r="O804" s="85" t="s">
        <v>18</v>
      </c>
      <c r="P804" s="85">
        <v>76179</v>
      </c>
      <c r="Q804" s="85">
        <v>4808</v>
      </c>
    </row>
    <row r="805" spans="1:17" hidden="1" x14ac:dyDescent="0.35">
      <c r="A805" s="72">
        <f t="shared" si="12"/>
        <v>140887</v>
      </c>
      <c r="B805" s="85" t="s">
        <v>25331</v>
      </c>
      <c r="C805" s="85">
        <v>87462</v>
      </c>
      <c r="D805" s="85" t="s">
        <v>77</v>
      </c>
      <c r="E805" s="85" t="s">
        <v>23231</v>
      </c>
      <c r="F805" s="85">
        <v>140887</v>
      </c>
      <c r="G805" s="85" t="s">
        <v>78</v>
      </c>
      <c r="H805" s="85">
        <v>12000279</v>
      </c>
      <c r="I805" s="85" t="s">
        <v>79</v>
      </c>
      <c r="J805" s="85"/>
      <c r="K805" s="85" t="s">
        <v>25332</v>
      </c>
      <c r="L805" s="85"/>
      <c r="M805" s="85" t="s">
        <v>20648</v>
      </c>
      <c r="N805" s="85" t="s">
        <v>571</v>
      </c>
      <c r="O805" s="85" t="s">
        <v>18</v>
      </c>
      <c r="P805" s="85">
        <v>76107</v>
      </c>
      <c r="Q805" s="85">
        <v>4864</v>
      </c>
    </row>
    <row r="806" spans="1:17" hidden="1" x14ac:dyDescent="0.35">
      <c r="A806" s="72">
        <f t="shared" si="12"/>
        <v>140887</v>
      </c>
      <c r="B806" s="85" t="s">
        <v>4052</v>
      </c>
      <c r="C806" s="66">
        <v>87462</v>
      </c>
      <c r="D806" s="85" t="s">
        <v>77</v>
      </c>
      <c r="E806" s="85" t="s">
        <v>3907</v>
      </c>
      <c r="F806" s="66">
        <v>140887</v>
      </c>
      <c r="G806" s="85" t="s">
        <v>78</v>
      </c>
      <c r="H806" s="85" t="s">
        <v>4053</v>
      </c>
      <c r="I806" s="85" t="s">
        <v>79</v>
      </c>
      <c r="J806" s="85"/>
      <c r="K806" s="85" t="s">
        <v>4054</v>
      </c>
      <c r="L806" s="85"/>
      <c r="M806" s="85" t="s">
        <v>3904</v>
      </c>
      <c r="N806" s="85" t="s">
        <v>573</v>
      </c>
      <c r="O806" s="85" t="s">
        <v>18</v>
      </c>
      <c r="P806" s="85" t="s">
        <v>3978</v>
      </c>
      <c r="Q806" s="85" t="s">
        <v>4055</v>
      </c>
    </row>
    <row r="807" spans="1:17" hidden="1" x14ac:dyDescent="0.35">
      <c r="A807" s="72">
        <f t="shared" si="12"/>
        <v>140714</v>
      </c>
      <c r="B807" s="85" t="s">
        <v>2849</v>
      </c>
      <c r="C807" s="66">
        <v>86827</v>
      </c>
      <c r="D807" s="85" t="s">
        <v>77</v>
      </c>
      <c r="E807" s="85" t="s">
        <v>2794</v>
      </c>
      <c r="F807" s="66">
        <v>140714</v>
      </c>
      <c r="G807" s="85" t="s">
        <v>78</v>
      </c>
      <c r="H807" s="85" t="s">
        <v>2850</v>
      </c>
      <c r="I807" s="85" t="s">
        <v>79</v>
      </c>
      <c r="J807" s="85"/>
      <c r="K807" s="85" t="s">
        <v>2851</v>
      </c>
      <c r="L807" s="85"/>
      <c r="M807" s="85" t="s">
        <v>2790</v>
      </c>
      <c r="N807" s="85" t="s">
        <v>2797</v>
      </c>
      <c r="O807" s="85" t="s">
        <v>18</v>
      </c>
      <c r="P807" s="85" t="s">
        <v>2801</v>
      </c>
      <c r="Q807" s="85" t="s">
        <v>2852</v>
      </c>
    </row>
    <row r="808" spans="1:17" hidden="1" x14ac:dyDescent="0.35">
      <c r="A808" s="72">
        <f t="shared" si="12"/>
        <v>145196</v>
      </c>
      <c r="B808" s="85" t="s">
        <v>26125</v>
      </c>
      <c r="C808" s="85">
        <v>115295</v>
      </c>
      <c r="D808" s="85" t="s">
        <v>77</v>
      </c>
      <c r="E808" s="85" t="s">
        <v>23216</v>
      </c>
      <c r="F808" s="85">
        <v>145196</v>
      </c>
      <c r="G808" s="85" t="s">
        <v>78</v>
      </c>
      <c r="H808" s="85">
        <v>12957494</v>
      </c>
      <c r="I808" s="85" t="s">
        <v>79</v>
      </c>
      <c r="J808" s="85"/>
      <c r="K808" s="85" t="s">
        <v>26126</v>
      </c>
      <c r="L808" s="85"/>
      <c r="M808" s="85" t="s">
        <v>26127</v>
      </c>
      <c r="N808" s="85" t="s">
        <v>26084</v>
      </c>
      <c r="O808" s="85" t="s">
        <v>26085</v>
      </c>
      <c r="P808" s="85">
        <v>98188</v>
      </c>
      <c r="Q808" s="85">
        <v>4525</v>
      </c>
    </row>
    <row r="809" spans="1:17" hidden="1" x14ac:dyDescent="0.35">
      <c r="A809" s="72">
        <f t="shared" si="12"/>
        <v>141544</v>
      </c>
      <c r="B809" s="85" t="s">
        <v>9774</v>
      </c>
      <c r="C809" s="66">
        <v>90584</v>
      </c>
      <c r="D809" s="85" t="s">
        <v>77</v>
      </c>
      <c r="E809" s="85" t="s">
        <v>9751</v>
      </c>
      <c r="F809" s="66">
        <v>141544</v>
      </c>
      <c r="G809" s="85" t="s">
        <v>78</v>
      </c>
      <c r="H809" s="85" t="s">
        <v>9752</v>
      </c>
      <c r="I809" s="85" t="s">
        <v>79</v>
      </c>
      <c r="J809" s="85"/>
      <c r="K809" s="85" t="s">
        <v>9775</v>
      </c>
      <c r="L809" s="85"/>
      <c r="M809" s="85" t="s">
        <v>7383</v>
      </c>
      <c r="N809" s="85" t="s">
        <v>7384</v>
      </c>
      <c r="O809" s="85" t="s">
        <v>18</v>
      </c>
      <c r="P809" s="85" t="s">
        <v>9776</v>
      </c>
      <c r="Q809" s="85" t="s">
        <v>9777</v>
      </c>
    </row>
    <row r="810" spans="1:17" hidden="1" x14ac:dyDescent="0.35">
      <c r="A810" s="72">
        <f t="shared" si="12"/>
        <v>140635</v>
      </c>
      <c r="B810" s="85" t="s">
        <v>26996</v>
      </c>
      <c r="C810" s="85">
        <v>86593</v>
      </c>
      <c r="D810" s="85" t="s">
        <v>77</v>
      </c>
      <c r="E810" s="85" t="s">
        <v>23190</v>
      </c>
      <c r="F810" s="85">
        <v>140635</v>
      </c>
      <c r="G810" s="85" t="s">
        <v>78</v>
      </c>
      <c r="H810" s="85">
        <v>12729000</v>
      </c>
      <c r="I810" s="85" t="s">
        <v>79</v>
      </c>
      <c r="J810" s="85"/>
      <c r="K810" s="85" t="s">
        <v>26997</v>
      </c>
      <c r="L810" s="85"/>
      <c r="M810" s="85" t="s">
        <v>14654</v>
      </c>
      <c r="N810" s="85" t="s">
        <v>2272</v>
      </c>
      <c r="O810" s="85" t="s">
        <v>18</v>
      </c>
      <c r="P810" s="85">
        <v>75501</v>
      </c>
      <c r="Q810" s="85">
        <v>1746</v>
      </c>
    </row>
    <row r="811" spans="1:17" hidden="1" x14ac:dyDescent="0.35">
      <c r="A811" s="72">
        <f t="shared" si="12"/>
        <v>140635</v>
      </c>
      <c r="B811" s="85" t="s">
        <v>2302</v>
      </c>
      <c r="C811" s="66">
        <v>86593</v>
      </c>
      <c r="D811" s="85" t="s">
        <v>77</v>
      </c>
      <c r="E811" s="85" t="s">
        <v>2291</v>
      </c>
      <c r="F811" s="66">
        <v>140635</v>
      </c>
      <c r="G811" s="85" t="s">
        <v>78</v>
      </c>
      <c r="H811" s="85" t="s">
        <v>2303</v>
      </c>
      <c r="I811" s="85" t="s">
        <v>79</v>
      </c>
      <c r="J811" s="85"/>
      <c r="K811" s="85" t="s">
        <v>2304</v>
      </c>
      <c r="L811" s="85"/>
      <c r="M811" s="85" t="s">
        <v>2271</v>
      </c>
      <c r="N811" s="85" t="s">
        <v>2275</v>
      </c>
      <c r="O811" s="85" t="s">
        <v>18</v>
      </c>
      <c r="P811" s="85" t="s">
        <v>2276</v>
      </c>
      <c r="Q811" s="85" t="s">
        <v>2305</v>
      </c>
    </row>
    <row r="812" spans="1:17" hidden="1" x14ac:dyDescent="0.35">
      <c r="A812" s="72">
        <f t="shared" si="12"/>
        <v>141649</v>
      </c>
      <c r="B812" s="85" t="s">
        <v>26042</v>
      </c>
      <c r="C812" s="85">
        <v>91425</v>
      </c>
      <c r="D812" s="85" t="s">
        <v>77</v>
      </c>
      <c r="E812" s="85" t="s">
        <v>23220</v>
      </c>
      <c r="F812" s="85">
        <v>141649</v>
      </c>
      <c r="G812" s="85" t="s">
        <v>78</v>
      </c>
      <c r="H812" s="85">
        <v>13008479</v>
      </c>
      <c r="I812" s="85" t="s">
        <v>79</v>
      </c>
      <c r="J812" s="85"/>
      <c r="K812" s="85" t="s">
        <v>26043</v>
      </c>
      <c r="L812" s="85"/>
      <c r="M812" s="85" t="s">
        <v>20012</v>
      </c>
      <c r="N812" s="85" t="s">
        <v>10825</v>
      </c>
      <c r="O812" s="85" t="s">
        <v>18</v>
      </c>
      <c r="P812" s="85">
        <v>78550</v>
      </c>
      <c r="Q812" s="85">
        <v>6735</v>
      </c>
    </row>
    <row r="813" spans="1:17" hidden="1" x14ac:dyDescent="0.35">
      <c r="A813" s="72">
        <f t="shared" si="12"/>
        <v>141188</v>
      </c>
      <c r="B813" s="85" t="s">
        <v>1166</v>
      </c>
      <c r="C813" s="66">
        <v>88356</v>
      </c>
      <c r="D813" s="85" t="s">
        <v>77</v>
      </c>
      <c r="E813" s="85" t="s">
        <v>5662</v>
      </c>
      <c r="F813" s="66">
        <v>141188</v>
      </c>
      <c r="G813" s="85" t="s">
        <v>77</v>
      </c>
      <c r="H813" s="85" t="s">
        <v>5970</v>
      </c>
      <c r="I813" s="85" t="s">
        <v>79</v>
      </c>
      <c r="J813" s="85"/>
      <c r="K813" s="85" t="s">
        <v>5971</v>
      </c>
      <c r="L813" s="85"/>
      <c r="M813" s="85" t="s">
        <v>5874</v>
      </c>
      <c r="N813" s="85" t="s">
        <v>5875</v>
      </c>
      <c r="O813" s="85" t="s">
        <v>18</v>
      </c>
      <c r="P813" s="85" t="s">
        <v>5957</v>
      </c>
      <c r="Q813" s="85" t="s">
        <v>5972</v>
      </c>
    </row>
    <row r="814" spans="1:17" hidden="1" x14ac:dyDescent="0.35">
      <c r="A814" s="72">
        <f t="shared" si="12"/>
        <v>140499</v>
      </c>
      <c r="B814" s="85" t="s">
        <v>1166</v>
      </c>
      <c r="C814" s="66">
        <v>85877</v>
      </c>
      <c r="D814" s="85" t="s">
        <v>77</v>
      </c>
      <c r="E814" s="85" t="s">
        <v>1194</v>
      </c>
      <c r="F814" s="66">
        <v>140499</v>
      </c>
      <c r="G814" s="85" t="s">
        <v>78</v>
      </c>
      <c r="H814" s="85"/>
      <c r="I814" s="85" t="s">
        <v>79</v>
      </c>
      <c r="J814" s="85"/>
      <c r="K814" s="85" t="s">
        <v>1195</v>
      </c>
      <c r="L814" s="85"/>
      <c r="M814" s="85" t="s">
        <v>1196</v>
      </c>
      <c r="N814" s="85" t="s">
        <v>1197</v>
      </c>
      <c r="O814" s="85" t="s">
        <v>18</v>
      </c>
      <c r="P814" s="85" t="s">
        <v>1198</v>
      </c>
      <c r="Q814" s="85" t="s">
        <v>1199</v>
      </c>
    </row>
    <row r="815" spans="1:17" hidden="1" x14ac:dyDescent="0.35">
      <c r="A815" s="72">
        <f t="shared" si="12"/>
        <v>140561</v>
      </c>
      <c r="B815" s="85" t="s">
        <v>1166</v>
      </c>
      <c r="C815" s="66">
        <v>86423</v>
      </c>
      <c r="D815" s="85" t="s">
        <v>77</v>
      </c>
      <c r="E815" s="85" t="s">
        <v>1870</v>
      </c>
      <c r="F815" s="66">
        <v>140561</v>
      </c>
      <c r="G815" s="85" t="s">
        <v>78</v>
      </c>
      <c r="H815" s="85"/>
      <c r="I815" s="85" t="s">
        <v>79</v>
      </c>
      <c r="J815" s="85"/>
      <c r="K815" s="85" t="s">
        <v>1871</v>
      </c>
      <c r="L815" s="85"/>
      <c r="M815" s="85" t="s">
        <v>1868</v>
      </c>
      <c r="N815" s="85" t="s">
        <v>1269</v>
      </c>
      <c r="O815" s="85" t="s">
        <v>18</v>
      </c>
      <c r="P815" s="85" t="s">
        <v>1872</v>
      </c>
      <c r="Q815" s="85"/>
    </row>
    <row r="816" spans="1:17" hidden="1" x14ac:dyDescent="0.35">
      <c r="A816" s="72">
        <f t="shared" si="12"/>
        <v>141649</v>
      </c>
      <c r="B816" s="85" t="s">
        <v>1166</v>
      </c>
      <c r="C816" s="66">
        <v>91425</v>
      </c>
      <c r="D816" s="85" t="s">
        <v>77</v>
      </c>
      <c r="E816" s="85" t="s">
        <v>10836</v>
      </c>
      <c r="F816" s="66">
        <v>141649</v>
      </c>
      <c r="G816" s="85" t="s">
        <v>78</v>
      </c>
      <c r="H816" s="85" t="s">
        <v>10901</v>
      </c>
      <c r="I816" s="85" t="s">
        <v>79</v>
      </c>
      <c r="J816" s="85"/>
      <c r="K816" s="85" t="s">
        <v>10902</v>
      </c>
      <c r="L816" s="85"/>
      <c r="M816" s="85" t="s">
        <v>10876</v>
      </c>
      <c r="N816" s="85" t="s">
        <v>5082</v>
      </c>
      <c r="O816" s="85" t="s">
        <v>18</v>
      </c>
      <c r="P816" s="85" t="s">
        <v>10877</v>
      </c>
      <c r="Q816" s="85" t="s">
        <v>8703</v>
      </c>
    </row>
    <row r="817" spans="1:17" hidden="1" x14ac:dyDescent="0.35">
      <c r="A817" s="72">
        <f t="shared" si="12"/>
        <v>141295</v>
      </c>
      <c r="B817" s="85" t="s">
        <v>1166</v>
      </c>
      <c r="C817" s="66">
        <v>89523</v>
      </c>
      <c r="D817" s="85" t="s">
        <v>77</v>
      </c>
      <c r="E817" s="85" t="s">
        <v>7764</v>
      </c>
      <c r="F817" s="66">
        <v>141295</v>
      </c>
      <c r="G817" s="85" t="s">
        <v>78</v>
      </c>
      <c r="H817" s="85" t="s">
        <v>8006</v>
      </c>
      <c r="I817" s="85" t="s">
        <v>79</v>
      </c>
      <c r="J817" s="85"/>
      <c r="K817" s="85" t="s">
        <v>8007</v>
      </c>
      <c r="L817" s="85"/>
      <c r="M817" s="85" t="s">
        <v>7982</v>
      </c>
      <c r="N817" s="85" t="s">
        <v>7262</v>
      </c>
      <c r="O817" s="85" t="s">
        <v>18</v>
      </c>
      <c r="P817" s="85" t="s">
        <v>7983</v>
      </c>
      <c r="Q817" s="85" t="s">
        <v>8008</v>
      </c>
    </row>
    <row r="818" spans="1:17" hidden="1" x14ac:dyDescent="0.35">
      <c r="A818" s="72">
        <f t="shared" si="12"/>
        <v>141986</v>
      </c>
      <c r="B818" s="85" t="s">
        <v>1166</v>
      </c>
      <c r="C818" s="66">
        <v>92547</v>
      </c>
      <c r="D818" s="85" t="s">
        <v>77</v>
      </c>
      <c r="E818" s="85" t="s">
        <v>12702</v>
      </c>
      <c r="F818" s="66">
        <v>141986</v>
      </c>
      <c r="G818" s="85" t="s">
        <v>78</v>
      </c>
      <c r="H818" s="85" t="s">
        <v>12744</v>
      </c>
      <c r="I818" s="85" t="s">
        <v>79</v>
      </c>
      <c r="J818" s="85"/>
      <c r="K818" s="85" t="s">
        <v>12745</v>
      </c>
      <c r="L818" s="85"/>
      <c r="M818" s="85" t="s">
        <v>12447</v>
      </c>
      <c r="N818" s="85" t="s">
        <v>12447</v>
      </c>
      <c r="O818" s="85" t="s">
        <v>18</v>
      </c>
      <c r="P818" s="85" t="s">
        <v>12695</v>
      </c>
      <c r="Q818" s="85" t="s">
        <v>2883</v>
      </c>
    </row>
    <row r="819" spans="1:17" hidden="1" x14ac:dyDescent="0.35">
      <c r="A819" s="72">
        <f t="shared" si="12"/>
        <v>142043</v>
      </c>
      <c r="B819" s="85" t="s">
        <v>1166</v>
      </c>
      <c r="C819" s="66">
        <v>92731</v>
      </c>
      <c r="D819" s="85" t="s">
        <v>77</v>
      </c>
      <c r="E819" s="85" t="s">
        <v>13037</v>
      </c>
      <c r="F819" s="66">
        <v>142043</v>
      </c>
      <c r="G819" s="85" t="s">
        <v>78</v>
      </c>
      <c r="H819" s="85"/>
      <c r="I819" s="85" t="s">
        <v>79</v>
      </c>
      <c r="J819" s="85"/>
      <c r="K819" s="85" t="s">
        <v>13050</v>
      </c>
      <c r="L819" s="85"/>
      <c r="M819" s="85" t="s">
        <v>13039</v>
      </c>
      <c r="N819" s="85" t="s">
        <v>13039</v>
      </c>
      <c r="O819" s="85" t="s">
        <v>18</v>
      </c>
      <c r="P819" s="85" t="s">
        <v>13040</v>
      </c>
      <c r="Q819" s="85" t="s">
        <v>11056</v>
      </c>
    </row>
    <row r="820" spans="1:17" hidden="1" x14ac:dyDescent="0.35">
      <c r="A820" s="72">
        <f t="shared" si="12"/>
        <v>140477</v>
      </c>
      <c r="B820" s="85" t="s">
        <v>1166</v>
      </c>
      <c r="C820" s="66">
        <v>86399</v>
      </c>
      <c r="D820" s="85" t="s">
        <v>77</v>
      </c>
      <c r="E820" s="85" t="s">
        <v>450</v>
      </c>
      <c r="F820" s="66">
        <v>140477</v>
      </c>
      <c r="G820" s="85" t="s">
        <v>78</v>
      </c>
      <c r="H820" s="85"/>
      <c r="I820" s="85" t="s">
        <v>79</v>
      </c>
      <c r="J820" s="85"/>
      <c r="K820" s="85" t="s">
        <v>1844</v>
      </c>
      <c r="L820" s="85"/>
      <c r="M820" s="85" t="s">
        <v>189</v>
      </c>
      <c r="N820" s="85" t="s">
        <v>189</v>
      </c>
      <c r="O820" s="85" t="s">
        <v>18</v>
      </c>
      <c r="P820" s="85" t="s">
        <v>1836</v>
      </c>
      <c r="Q820" s="85" t="s">
        <v>1845</v>
      </c>
    </row>
    <row r="821" spans="1:17" hidden="1" x14ac:dyDescent="0.35">
      <c r="A821" s="72">
        <f t="shared" si="12"/>
        <v>141190</v>
      </c>
      <c r="B821" s="85" t="s">
        <v>1166</v>
      </c>
      <c r="C821" s="66">
        <v>88356</v>
      </c>
      <c r="D821" s="85" t="s">
        <v>77</v>
      </c>
      <c r="E821" s="85" t="s">
        <v>5877</v>
      </c>
      <c r="F821" s="66">
        <v>141190</v>
      </c>
      <c r="G821" s="85" t="s">
        <v>78</v>
      </c>
      <c r="H821" s="85" t="s">
        <v>5970</v>
      </c>
      <c r="I821" s="85" t="s">
        <v>79</v>
      </c>
      <c r="J821" s="85"/>
      <c r="K821" s="85" t="s">
        <v>5971</v>
      </c>
      <c r="L821" s="85"/>
      <c r="M821" s="85" t="s">
        <v>5874</v>
      </c>
      <c r="N821" s="85" t="s">
        <v>5875</v>
      </c>
      <c r="O821" s="85" t="s">
        <v>18</v>
      </c>
      <c r="P821" s="85" t="s">
        <v>5957</v>
      </c>
      <c r="Q821" s="85" t="s">
        <v>5972</v>
      </c>
    </row>
    <row r="822" spans="1:17" hidden="1" x14ac:dyDescent="0.35">
      <c r="A822" s="72">
        <f t="shared" si="12"/>
        <v>141733</v>
      </c>
      <c r="B822" s="85" t="s">
        <v>1166</v>
      </c>
      <c r="C822" s="66">
        <v>91762</v>
      </c>
      <c r="D822" s="85" t="s">
        <v>77</v>
      </c>
      <c r="E822" s="85" t="s">
        <v>11641</v>
      </c>
      <c r="F822" s="66">
        <v>141733</v>
      </c>
      <c r="G822" s="85" t="s">
        <v>78</v>
      </c>
      <c r="H822" s="85"/>
      <c r="I822" s="85" t="s">
        <v>79</v>
      </c>
      <c r="J822" s="85"/>
      <c r="K822" s="85" t="s">
        <v>11643</v>
      </c>
      <c r="L822" s="85"/>
      <c r="M822" s="85" t="s">
        <v>11638</v>
      </c>
      <c r="N822" s="85" t="s">
        <v>11364</v>
      </c>
      <c r="O822" s="85" t="s">
        <v>18</v>
      </c>
      <c r="P822" s="85" t="s">
        <v>11639</v>
      </c>
      <c r="Q822" s="85"/>
    </row>
    <row r="823" spans="1:17" hidden="1" x14ac:dyDescent="0.35">
      <c r="A823" s="72">
        <f t="shared" si="12"/>
        <v>141544</v>
      </c>
      <c r="B823" s="85" t="s">
        <v>18334</v>
      </c>
      <c r="C823" s="66">
        <v>16079501</v>
      </c>
      <c r="D823" s="85" t="s">
        <v>83</v>
      </c>
      <c r="E823" s="85" t="s">
        <v>9751</v>
      </c>
      <c r="F823" s="66">
        <v>141544</v>
      </c>
      <c r="G823" s="85" t="s">
        <v>78</v>
      </c>
      <c r="H823" s="85" t="s">
        <v>9752</v>
      </c>
      <c r="I823" s="85" t="s">
        <v>79</v>
      </c>
      <c r="J823" s="85"/>
      <c r="K823" s="85" t="s">
        <v>18335</v>
      </c>
      <c r="L823" s="85"/>
      <c r="M823" s="85" t="s">
        <v>7383</v>
      </c>
      <c r="N823" s="85" t="s">
        <v>7384</v>
      </c>
      <c r="O823" s="85" t="s">
        <v>18</v>
      </c>
      <c r="P823" s="85" t="s">
        <v>9806</v>
      </c>
      <c r="Q823" s="85"/>
    </row>
    <row r="824" spans="1:17" hidden="1" x14ac:dyDescent="0.35">
      <c r="A824" s="72">
        <f t="shared" si="12"/>
        <v>140841</v>
      </c>
      <c r="B824" s="85" t="s">
        <v>23423</v>
      </c>
      <c r="C824" s="85">
        <v>87200</v>
      </c>
      <c r="D824" s="85" t="s">
        <v>77</v>
      </c>
      <c r="E824" s="85" t="s">
        <v>23268</v>
      </c>
      <c r="F824" s="85">
        <v>140841</v>
      </c>
      <c r="G824" s="85" t="s">
        <v>78</v>
      </c>
      <c r="H824" s="85">
        <v>12691200</v>
      </c>
      <c r="I824" s="85" t="s">
        <v>79</v>
      </c>
      <c r="J824" s="85"/>
      <c r="K824" s="85" t="s">
        <v>23424</v>
      </c>
      <c r="L824" s="85"/>
      <c r="M824" s="85" t="s">
        <v>19690</v>
      </c>
      <c r="N824" s="85" t="s">
        <v>571</v>
      </c>
      <c r="O824" s="85" t="s">
        <v>18</v>
      </c>
      <c r="P824" s="85">
        <v>76018</v>
      </c>
      <c r="Q824" s="85">
        <v>1980</v>
      </c>
    </row>
    <row r="825" spans="1:17" hidden="1" x14ac:dyDescent="0.35">
      <c r="A825" s="72">
        <f t="shared" si="12"/>
        <v>141739</v>
      </c>
      <c r="B825" s="85" t="s">
        <v>23423</v>
      </c>
      <c r="C825" s="85">
        <v>91925</v>
      </c>
      <c r="D825" s="85" t="s">
        <v>77</v>
      </c>
      <c r="E825" s="85" t="s">
        <v>23266</v>
      </c>
      <c r="F825" s="85">
        <v>141739</v>
      </c>
      <c r="G825" s="85" t="s">
        <v>78</v>
      </c>
      <c r="H825" s="85">
        <v>12688198</v>
      </c>
      <c r="I825" s="85" t="s">
        <v>79</v>
      </c>
      <c r="J825" s="85"/>
      <c r="K825" s="85" t="s">
        <v>23593</v>
      </c>
      <c r="L825" s="85"/>
      <c r="M825" s="85" t="s">
        <v>125</v>
      </c>
      <c r="N825" s="85" t="s">
        <v>137</v>
      </c>
      <c r="O825" s="85" t="s">
        <v>18</v>
      </c>
      <c r="P825" s="85">
        <v>78749</v>
      </c>
      <c r="Q825" s="85">
        <v>6914</v>
      </c>
    </row>
    <row r="826" spans="1:17" hidden="1" x14ac:dyDescent="0.35">
      <c r="A826" s="72">
        <f t="shared" si="12"/>
        <v>142118</v>
      </c>
      <c r="B826" s="85" t="s">
        <v>103</v>
      </c>
      <c r="C826" s="66">
        <v>93002</v>
      </c>
      <c r="D826" s="85" t="s">
        <v>77</v>
      </c>
      <c r="E826" s="85" t="s">
        <v>13343</v>
      </c>
      <c r="F826" s="66">
        <v>142118</v>
      </c>
      <c r="G826" s="85" t="s">
        <v>78</v>
      </c>
      <c r="H826" s="85" t="s">
        <v>13416</v>
      </c>
      <c r="I826" s="85" t="s">
        <v>79</v>
      </c>
      <c r="J826" s="85"/>
      <c r="K826" s="85" t="s">
        <v>13417</v>
      </c>
      <c r="L826" s="85"/>
      <c r="M826" s="85" t="s">
        <v>7395</v>
      </c>
      <c r="N826" s="85" t="s">
        <v>13252</v>
      </c>
      <c r="O826" s="85" t="s">
        <v>18</v>
      </c>
      <c r="P826" s="85" t="s">
        <v>13341</v>
      </c>
      <c r="Q826" s="85" t="s">
        <v>8365</v>
      </c>
    </row>
    <row r="827" spans="1:17" hidden="1" x14ac:dyDescent="0.35">
      <c r="A827" s="72">
        <f t="shared" si="12"/>
        <v>140448</v>
      </c>
      <c r="B827" s="85" t="s">
        <v>26344</v>
      </c>
      <c r="C827" s="85">
        <v>85632</v>
      </c>
      <c r="D827" s="85" t="s">
        <v>77</v>
      </c>
      <c r="E827" s="85" t="s">
        <v>23209</v>
      </c>
      <c r="F827" s="85">
        <v>140448</v>
      </c>
      <c r="G827" s="85" t="s">
        <v>78</v>
      </c>
      <c r="H827" s="85">
        <v>12698908</v>
      </c>
      <c r="I827" s="85" t="s">
        <v>79</v>
      </c>
      <c r="J827" s="85"/>
      <c r="K827" s="85" t="s">
        <v>26345</v>
      </c>
      <c r="L827" s="85"/>
      <c r="M827" s="85" t="s">
        <v>13920</v>
      </c>
      <c r="N827" s="85" t="s">
        <v>232</v>
      </c>
      <c r="O827" s="85" t="s">
        <v>18</v>
      </c>
      <c r="P827" s="85">
        <v>75060</v>
      </c>
      <c r="Q827" s="85">
        <v>4220</v>
      </c>
    </row>
    <row r="828" spans="1:17" hidden="1" x14ac:dyDescent="0.35">
      <c r="A828" s="72">
        <f t="shared" si="12"/>
        <v>140448</v>
      </c>
      <c r="B828" s="85" t="s">
        <v>681</v>
      </c>
      <c r="C828" s="66">
        <v>85632</v>
      </c>
      <c r="D828" s="85" t="s">
        <v>77</v>
      </c>
      <c r="E828" s="85" t="s">
        <v>366</v>
      </c>
      <c r="F828" s="66">
        <v>140448</v>
      </c>
      <c r="G828" s="85" t="s">
        <v>78</v>
      </c>
      <c r="H828" s="85" t="s">
        <v>672</v>
      </c>
      <c r="I828" s="85" t="s">
        <v>79</v>
      </c>
      <c r="J828" s="85"/>
      <c r="K828" s="85" t="s">
        <v>682</v>
      </c>
      <c r="L828" s="85"/>
      <c r="M828" s="85" t="s">
        <v>226</v>
      </c>
      <c r="N828" s="85" t="s">
        <v>189</v>
      </c>
      <c r="O828" s="85" t="s">
        <v>18</v>
      </c>
      <c r="P828" s="85" t="s">
        <v>674</v>
      </c>
      <c r="Q828" s="85" t="s">
        <v>683</v>
      </c>
    </row>
    <row r="829" spans="1:17" hidden="1" x14ac:dyDescent="0.35">
      <c r="A829" s="72">
        <f t="shared" si="12"/>
        <v>140619</v>
      </c>
      <c r="B829" s="85" t="s">
        <v>2192</v>
      </c>
      <c r="C829" s="66">
        <v>86558</v>
      </c>
      <c r="D829" s="85" t="s">
        <v>77</v>
      </c>
      <c r="E829" s="85" t="s">
        <v>2168</v>
      </c>
      <c r="F829" s="66">
        <v>140619</v>
      </c>
      <c r="G829" s="85" t="s">
        <v>78</v>
      </c>
      <c r="H829" s="85" t="s">
        <v>2193</v>
      </c>
      <c r="I829" s="85" t="s">
        <v>79</v>
      </c>
      <c r="J829" s="85"/>
      <c r="K829" s="85" t="s">
        <v>2194</v>
      </c>
      <c r="L829" s="85"/>
      <c r="M829" s="85" t="s">
        <v>2171</v>
      </c>
      <c r="N829" s="85" t="s">
        <v>1924</v>
      </c>
      <c r="O829" s="85" t="s">
        <v>18</v>
      </c>
      <c r="P829" s="85" t="s">
        <v>2172</v>
      </c>
      <c r="Q829" s="85" t="s">
        <v>2195</v>
      </c>
    </row>
    <row r="830" spans="1:17" hidden="1" x14ac:dyDescent="0.35">
      <c r="A830" s="72">
        <f t="shared" si="12"/>
        <v>140473</v>
      </c>
      <c r="B830" s="85" t="s">
        <v>27787</v>
      </c>
      <c r="C830" s="85">
        <v>85714</v>
      </c>
      <c r="D830" s="85" t="s">
        <v>77</v>
      </c>
      <c r="E830" s="85" t="s">
        <v>23171</v>
      </c>
      <c r="F830" s="85">
        <v>140473</v>
      </c>
      <c r="G830" s="85" t="s">
        <v>78</v>
      </c>
      <c r="H830" s="85"/>
      <c r="I830" s="85" t="s">
        <v>79</v>
      </c>
      <c r="J830" s="85"/>
      <c r="K830" s="85" t="s">
        <v>27788</v>
      </c>
      <c r="L830" s="85"/>
      <c r="M830" s="85" t="s">
        <v>20750</v>
      </c>
      <c r="N830" s="85" t="s">
        <v>176</v>
      </c>
      <c r="O830" s="85" t="s">
        <v>18</v>
      </c>
      <c r="P830" s="85">
        <v>75074</v>
      </c>
      <c r="Q830" s="85">
        <v>4828</v>
      </c>
    </row>
    <row r="831" spans="1:17" hidden="1" x14ac:dyDescent="0.35">
      <c r="A831" s="72">
        <f t="shared" si="12"/>
        <v>140473</v>
      </c>
      <c r="B831" s="85" t="s">
        <v>896</v>
      </c>
      <c r="C831" s="66">
        <v>85714</v>
      </c>
      <c r="D831" s="85" t="s">
        <v>77</v>
      </c>
      <c r="E831" s="85" t="s">
        <v>252</v>
      </c>
      <c r="F831" s="66">
        <v>140473</v>
      </c>
      <c r="G831" s="85" t="s">
        <v>78</v>
      </c>
      <c r="H831" s="85"/>
      <c r="I831" s="85" t="s">
        <v>79</v>
      </c>
      <c r="J831" s="85"/>
      <c r="K831" s="85" t="s">
        <v>897</v>
      </c>
      <c r="L831" s="85"/>
      <c r="M831" s="85" t="s">
        <v>254</v>
      </c>
      <c r="N831" s="85" t="s">
        <v>185</v>
      </c>
      <c r="O831" s="85" t="s">
        <v>18</v>
      </c>
      <c r="P831" s="85" t="s">
        <v>881</v>
      </c>
      <c r="Q831" s="85" t="s">
        <v>898</v>
      </c>
    </row>
    <row r="832" spans="1:17" hidden="1" x14ac:dyDescent="0.35">
      <c r="A832" s="72">
        <f t="shared" si="12"/>
        <v>140846</v>
      </c>
      <c r="B832" s="85" t="s">
        <v>23920</v>
      </c>
      <c r="C832" s="85">
        <v>16037024</v>
      </c>
      <c r="D832" s="85" t="s">
        <v>23281</v>
      </c>
      <c r="E832" s="85" t="s">
        <v>23262</v>
      </c>
      <c r="F832" s="85">
        <v>140846</v>
      </c>
      <c r="G832" s="85" t="s">
        <v>78</v>
      </c>
      <c r="H832" s="85">
        <v>11802550</v>
      </c>
      <c r="I832" s="85" t="s">
        <v>79</v>
      </c>
      <c r="J832" s="85"/>
      <c r="K832" s="85" t="s">
        <v>23921</v>
      </c>
      <c r="L832" s="85"/>
      <c r="M832" s="85" t="s">
        <v>23914</v>
      </c>
      <c r="N832" s="85" t="s">
        <v>3829</v>
      </c>
      <c r="O832" s="85" t="s">
        <v>18</v>
      </c>
      <c r="P832" s="85">
        <v>76023</v>
      </c>
      <c r="Q832" s="85"/>
    </row>
    <row r="833" spans="1:17" hidden="1" x14ac:dyDescent="0.35">
      <c r="A833" s="72">
        <f t="shared" si="12"/>
        <v>140846</v>
      </c>
      <c r="B833" s="85" t="s">
        <v>23918</v>
      </c>
      <c r="C833" s="85">
        <v>87224</v>
      </c>
      <c r="D833" s="85" t="s">
        <v>77</v>
      </c>
      <c r="E833" s="85" t="s">
        <v>23262</v>
      </c>
      <c r="F833" s="85">
        <v>140846</v>
      </c>
      <c r="G833" s="85" t="s">
        <v>78</v>
      </c>
      <c r="H833" s="85">
        <v>11802550</v>
      </c>
      <c r="I833" s="85" t="s">
        <v>79</v>
      </c>
      <c r="J833" s="85"/>
      <c r="K833" s="85" t="s">
        <v>23919</v>
      </c>
      <c r="L833" s="85"/>
      <c r="M833" s="85" t="s">
        <v>23914</v>
      </c>
      <c r="N833" s="85" t="s">
        <v>3829</v>
      </c>
      <c r="O833" s="85" t="s">
        <v>18</v>
      </c>
      <c r="P833" s="85">
        <v>76023</v>
      </c>
      <c r="Q833" s="85"/>
    </row>
    <row r="834" spans="1:17" hidden="1" x14ac:dyDescent="0.35">
      <c r="A834" s="72">
        <f t="shared" ref="A834:A897" si="13">IF(F834="", "", IF(D834="School District", C834, F834))</f>
        <v>140846</v>
      </c>
      <c r="B834" s="85" t="s">
        <v>23916</v>
      </c>
      <c r="C834" s="85">
        <v>87225</v>
      </c>
      <c r="D834" s="85" t="s">
        <v>77</v>
      </c>
      <c r="E834" s="85" t="s">
        <v>23262</v>
      </c>
      <c r="F834" s="85">
        <v>140846</v>
      </c>
      <c r="G834" s="85" t="s">
        <v>78</v>
      </c>
      <c r="H834" s="85">
        <v>11802550</v>
      </c>
      <c r="I834" s="85" t="s">
        <v>79</v>
      </c>
      <c r="J834" s="85"/>
      <c r="K834" s="85" t="s">
        <v>23917</v>
      </c>
      <c r="L834" s="85"/>
      <c r="M834" s="85" t="s">
        <v>23914</v>
      </c>
      <c r="N834" s="85" t="s">
        <v>3829</v>
      </c>
      <c r="O834" s="85" t="s">
        <v>18</v>
      </c>
      <c r="P834" s="85">
        <v>76023</v>
      </c>
      <c r="Q834" s="85"/>
    </row>
    <row r="835" spans="1:17" hidden="1" x14ac:dyDescent="0.35">
      <c r="A835" s="72">
        <f t="shared" si="13"/>
        <v>140471</v>
      </c>
      <c r="B835" s="85" t="s">
        <v>3496</v>
      </c>
      <c r="C835" s="66">
        <v>16034612</v>
      </c>
      <c r="D835" s="85" t="s">
        <v>77</v>
      </c>
      <c r="E835" s="85" t="s">
        <v>833</v>
      </c>
      <c r="F835" s="66">
        <v>140471</v>
      </c>
      <c r="G835" s="85" t="s">
        <v>78</v>
      </c>
      <c r="H835" s="85"/>
      <c r="I835" s="85" t="s">
        <v>79</v>
      </c>
      <c r="J835" s="85"/>
      <c r="K835" s="85" t="s">
        <v>16150</v>
      </c>
      <c r="L835" s="85"/>
      <c r="M835" s="85" t="s">
        <v>841</v>
      </c>
      <c r="N835" s="85" t="s">
        <v>185</v>
      </c>
      <c r="O835" s="85" t="s">
        <v>18</v>
      </c>
      <c r="P835" s="85" t="s">
        <v>842</v>
      </c>
      <c r="Q835" s="85"/>
    </row>
    <row r="836" spans="1:17" hidden="1" x14ac:dyDescent="0.35">
      <c r="A836" s="72">
        <f t="shared" si="13"/>
        <v>140846</v>
      </c>
      <c r="B836" s="85" t="s">
        <v>23262</v>
      </c>
      <c r="C836" s="85">
        <v>140846</v>
      </c>
      <c r="D836" s="85" t="s">
        <v>78</v>
      </c>
      <c r="E836" s="85" t="s">
        <v>23238</v>
      </c>
      <c r="F836" s="85">
        <v>17002993</v>
      </c>
      <c r="G836" s="85" t="s">
        <v>1750</v>
      </c>
      <c r="H836" s="85">
        <v>11802550</v>
      </c>
      <c r="I836" s="85" t="s">
        <v>79</v>
      </c>
      <c r="J836" s="85" t="s">
        <v>200</v>
      </c>
      <c r="K836" s="85" t="s">
        <v>23921</v>
      </c>
      <c r="L836" s="85" t="s">
        <v>24974</v>
      </c>
      <c r="M836" s="85" t="s">
        <v>23914</v>
      </c>
      <c r="N836" s="85" t="s">
        <v>3829</v>
      </c>
      <c r="O836" s="85" t="s">
        <v>18</v>
      </c>
      <c r="P836" s="85">
        <v>76023</v>
      </c>
      <c r="Q836" s="85"/>
    </row>
    <row r="837" spans="1:17" hidden="1" x14ac:dyDescent="0.35">
      <c r="A837" s="72">
        <f t="shared" si="13"/>
        <v>140846</v>
      </c>
      <c r="B837" s="85" t="s">
        <v>23912</v>
      </c>
      <c r="C837" s="85">
        <v>87226</v>
      </c>
      <c r="D837" s="85" t="s">
        <v>77</v>
      </c>
      <c r="E837" s="85" t="s">
        <v>23262</v>
      </c>
      <c r="F837" s="85">
        <v>140846</v>
      </c>
      <c r="G837" s="85" t="s">
        <v>78</v>
      </c>
      <c r="H837" s="85">
        <v>11802550</v>
      </c>
      <c r="I837" s="85" t="s">
        <v>79</v>
      </c>
      <c r="J837" s="85"/>
      <c r="K837" s="85" t="s">
        <v>23913</v>
      </c>
      <c r="L837" s="85"/>
      <c r="M837" s="85" t="s">
        <v>23914</v>
      </c>
      <c r="N837" s="85" t="s">
        <v>3829</v>
      </c>
      <c r="O837" s="85" t="s">
        <v>18</v>
      </c>
      <c r="P837" s="85">
        <v>76023</v>
      </c>
      <c r="Q837" s="85"/>
    </row>
    <row r="838" spans="1:17" hidden="1" x14ac:dyDescent="0.35">
      <c r="A838" s="72">
        <f t="shared" si="13"/>
        <v>140846</v>
      </c>
      <c r="B838" s="85" t="s">
        <v>23922</v>
      </c>
      <c r="C838" s="85">
        <v>16037026</v>
      </c>
      <c r="D838" s="85" t="s">
        <v>23281</v>
      </c>
      <c r="E838" s="85" t="s">
        <v>23262</v>
      </c>
      <c r="F838" s="85">
        <v>140846</v>
      </c>
      <c r="G838" s="85" t="s">
        <v>78</v>
      </c>
      <c r="H838" s="85">
        <v>11802550</v>
      </c>
      <c r="I838" s="85" t="s">
        <v>79</v>
      </c>
      <c r="J838" s="85"/>
      <c r="K838" s="85" t="s">
        <v>23923</v>
      </c>
      <c r="L838" s="85"/>
      <c r="M838" s="85" t="s">
        <v>23914</v>
      </c>
      <c r="N838" s="85" t="s">
        <v>3829</v>
      </c>
      <c r="O838" s="85" t="s">
        <v>18</v>
      </c>
      <c r="P838" s="85">
        <v>76023</v>
      </c>
      <c r="Q838" s="85"/>
    </row>
    <row r="839" spans="1:17" hidden="1" x14ac:dyDescent="0.35">
      <c r="A839" s="72">
        <f t="shared" si="13"/>
        <v>140846</v>
      </c>
      <c r="B839" s="85" t="s">
        <v>23915</v>
      </c>
      <c r="C839" s="85">
        <v>87227</v>
      </c>
      <c r="D839" s="85" t="s">
        <v>77</v>
      </c>
      <c r="E839" s="85" t="s">
        <v>23262</v>
      </c>
      <c r="F839" s="85">
        <v>140846</v>
      </c>
      <c r="G839" s="85" t="s">
        <v>78</v>
      </c>
      <c r="H839" s="85">
        <v>11802550</v>
      </c>
      <c r="I839" s="85" t="s">
        <v>79</v>
      </c>
      <c r="J839" s="85"/>
      <c r="K839" s="85" t="s">
        <v>23913</v>
      </c>
      <c r="L839" s="85"/>
      <c r="M839" s="85" t="s">
        <v>23914</v>
      </c>
      <c r="N839" s="85" t="s">
        <v>3829</v>
      </c>
      <c r="O839" s="85" t="s">
        <v>18</v>
      </c>
      <c r="P839" s="85">
        <v>76023</v>
      </c>
      <c r="Q839" s="85"/>
    </row>
    <row r="840" spans="1:17" hidden="1" x14ac:dyDescent="0.35">
      <c r="A840" s="72">
        <f t="shared" si="13"/>
        <v>140475</v>
      </c>
      <c r="B840" s="85" t="s">
        <v>27879</v>
      </c>
      <c r="C840" s="85">
        <v>17015764</v>
      </c>
      <c r="D840" s="85" t="s">
        <v>77</v>
      </c>
      <c r="E840" s="85" t="s">
        <v>23165</v>
      </c>
      <c r="F840" s="85">
        <v>140475</v>
      </c>
      <c r="G840" s="85" t="s">
        <v>78</v>
      </c>
      <c r="H840" s="85">
        <v>11726247</v>
      </c>
      <c r="I840" s="85" t="s">
        <v>79</v>
      </c>
      <c r="J840" s="85"/>
      <c r="K840" s="85" t="s">
        <v>27880</v>
      </c>
      <c r="L840" s="85"/>
      <c r="M840" s="85" t="s">
        <v>20785</v>
      </c>
      <c r="N840" s="85" t="s">
        <v>956</v>
      </c>
      <c r="O840" s="85" t="s">
        <v>18</v>
      </c>
      <c r="P840" s="85">
        <v>75078</v>
      </c>
      <c r="Q840" s="85"/>
    </row>
    <row r="841" spans="1:17" hidden="1" x14ac:dyDescent="0.35">
      <c r="A841" s="72">
        <f t="shared" si="13"/>
        <v>140475</v>
      </c>
      <c r="B841" s="85" t="s">
        <v>21490</v>
      </c>
      <c r="C841" s="66">
        <v>17015764</v>
      </c>
      <c r="D841" s="85" t="s">
        <v>77</v>
      </c>
      <c r="E841" s="85" t="s">
        <v>952</v>
      </c>
      <c r="F841" s="66">
        <v>140475</v>
      </c>
      <c r="G841" s="85" t="s">
        <v>78</v>
      </c>
      <c r="H841" s="85" t="s">
        <v>13638</v>
      </c>
      <c r="I841" s="85" t="s">
        <v>79</v>
      </c>
      <c r="J841" s="85"/>
      <c r="K841" s="85" t="s">
        <v>21491</v>
      </c>
      <c r="L841" s="85"/>
      <c r="M841" s="85" t="s">
        <v>955</v>
      </c>
      <c r="N841" s="85" t="s">
        <v>956</v>
      </c>
      <c r="O841" s="85" t="s">
        <v>18</v>
      </c>
      <c r="P841" s="85" t="s">
        <v>957</v>
      </c>
      <c r="Q841" s="85"/>
    </row>
    <row r="842" spans="1:17" hidden="1" x14ac:dyDescent="0.35">
      <c r="A842" s="72">
        <f t="shared" si="13"/>
        <v>145777</v>
      </c>
      <c r="B842" s="85" t="s">
        <v>23924</v>
      </c>
      <c r="C842" s="85">
        <v>92122</v>
      </c>
      <c r="D842" s="85" t="s">
        <v>77</v>
      </c>
      <c r="E842" s="85" t="s">
        <v>11976</v>
      </c>
      <c r="F842" s="85">
        <v>145777</v>
      </c>
      <c r="G842" s="85" t="s">
        <v>78</v>
      </c>
      <c r="H842" s="85">
        <v>11710571</v>
      </c>
      <c r="I842" s="85" t="s">
        <v>79</v>
      </c>
      <c r="J842" s="85"/>
      <c r="K842" s="85" t="s">
        <v>23925</v>
      </c>
      <c r="L842" s="85"/>
      <c r="M842" s="85" t="s">
        <v>23926</v>
      </c>
      <c r="N842" s="85" t="s">
        <v>11977</v>
      </c>
      <c r="O842" s="85" t="s">
        <v>18</v>
      </c>
      <c r="P842" s="85">
        <v>79010</v>
      </c>
      <c r="Q842" s="85">
        <v>219</v>
      </c>
    </row>
    <row r="843" spans="1:17" hidden="1" x14ac:dyDescent="0.35">
      <c r="A843" s="72">
        <f t="shared" si="13"/>
        <v>141544</v>
      </c>
      <c r="B843" s="85" t="s">
        <v>9860</v>
      </c>
      <c r="C843" s="66">
        <v>90643</v>
      </c>
      <c r="D843" s="85" t="s">
        <v>77</v>
      </c>
      <c r="E843" s="85" t="s">
        <v>9751</v>
      </c>
      <c r="F843" s="66">
        <v>141544</v>
      </c>
      <c r="G843" s="85" t="s">
        <v>78</v>
      </c>
      <c r="H843" s="85" t="s">
        <v>9752</v>
      </c>
      <c r="I843" s="85" t="s">
        <v>79</v>
      </c>
      <c r="J843" s="85"/>
      <c r="K843" s="85" t="s">
        <v>9861</v>
      </c>
      <c r="L843" s="85"/>
      <c r="M843" s="85" t="s">
        <v>7383</v>
      </c>
      <c r="N843" s="85" t="s">
        <v>7384</v>
      </c>
      <c r="O843" s="85" t="s">
        <v>18</v>
      </c>
      <c r="P843" s="85" t="s">
        <v>9858</v>
      </c>
      <c r="Q843" s="85" t="s">
        <v>107</v>
      </c>
    </row>
    <row r="844" spans="1:17" hidden="1" x14ac:dyDescent="0.35">
      <c r="A844" s="72">
        <f t="shared" si="13"/>
        <v>141763</v>
      </c>
      <c r="B844" s="85" t="s">
        <v>25083</v>
      </c>
      <c r="C844" s="85">
        <v>141763</v>
      </c>
      <c r="D844" s="85" t="s">
        <v>78</v>
      </c>
      <c r="E844" s="85" t="s">
        <v>23237</v>
      </c>
      <c r="F844" s="85">
        <v>17015391</v>
      </c>
      <c r="G844" s="85" t="s">
        <v>1750</v>
      </c>
      <c r="H844" s="85">
        <v>11728086</v>
      </c>
      <c r="I844" s="85" t="s">
        <v>79</v>
      </c>
      <c r="J844" s="85" t="s">
        <v>200</v>
      </c>
      <c r="K844" s="85" t="s">
        <v>25084</v>
      </c>
      <c r="L844" s="85" t="s">
        <v>25085</v>
      </c>
      <c r="M844" s="85" t="s">
        <v>25086</v>
      </c>
      <c r="N844" s="85" t="s">
        <v>25087</v>
      </c>
      <c r="O844" s="85" t="s">
        <v>18</v>
      </c>
      <c r="P844" s="85">
        <v>78832</v>
      </c>
      <c r="Q844" s="85"/>
    </row>
    <row r="845" spans="1:17" hidden="1" x14ac:dyDescent="0.35">
      <c r="A845" s="72">
        <f t="shared" si="13"/>
        <v>141312</v>
      </c>
      <c r="B845" s="85" t="s">
        <v>21026</v>
      </c>
      <c r="C845" s="66">
        <v>17010707</v>
      </c>
      <c r="D845" s="85" t="s">
        <v>83</v>
      </c>
      <c r="E845" s="85" t="s">
        <v>6602</v>
      </c>
      <c r="F845" s="66">
        <v>141312</v>
      </c>
      <c r="G845" s="85" t="s">
        <v>78</v>
      </c>
      <c r="H845" s="85"/>
      <c r="I845" s="85" t="s">
        <v>79</v>
      </c>
      <c r="J845" s="85"/>
      <c r="K845" s="85" t="s">
        <v>21025</v>
      </c>
      <c r="L845" s="85"/>
      <c r="M845" s="85" t="s">
        <v>8556</v>
      </c>
      <c r="N845" s="85" t="s">
        <v>6071</v>
      </c>
      <c r="O845" s="85" t="s">
        <v>18</v>
      </c>
      <c r="P845" s="85" t="s">
        <v>8225</v>
      </c>
      <c r="Q845" s="85"/>
    </row>
    <row r="846" spans="1:17" hidden="1" x14ac:dyDescent="0.35">
      <c r="A846" s="72">
        <f t="shared" si="13"/>
        <v>140461</v>
      </c>
      <c r="B846" s="85" t="s">
        <v>25736</v>
      </c>
      <c r="C846" s="85">
        <v>85544</v>
      </c>
      <c r="D846" s="85" t="s">
        <v>77</v>
      </c>
      <c r="E846" s="85" t="s">
        <v>23227</v>
      </c>
      <c r="F846" s="85">
        <v>140461</v>
      </c>
      <c r="G846" s="85" t="s">
        <v>78</v>
      </c>
      <c r="H846" s="85">
        <v>1647890</v>
      </c>
      <c r="I846" s="85" t="s">
        <v>79</v>
      </c>
      <c r="J846" s="85"/>
      <c r="K846" s="85" t="s">
        <v>25737</v>
      </c>
      <c r="L846" s="85"/>
      <c r="M846" s="85" t="s">
        <v>20923</v>
      </c>
      <c r="N846" s="85" t="s">
        <v>232</v>
      </c>
      <c r="O846" s="85" t="s">
        <v>18</v>
      </c>
      <c r="P846" s="85">
        <v>75042</v>
      </c>
      <c r="Q846" s="85">
        <v>5306</v>
      </c>
    </row>
    <row r="847" spans="1:17" hidden="1" x14ac:dyDescent="0.35">
      <c r="A847" s="72">
        <f t="shared" si="13"/>
        <v>140461</v>
      </c>
      <c r="B847" s="85" t="s">
        <v>463</v>
      </c>
      <c r="C847" s="66">
        <v>85544</v>
      </c>
      <c r="D847" s="85" t="s">
        <v>77</v>
      </c>
      <c r="E847" s="85" t="s">
        <v>371</v>
      </c>
      <c r="F847" s="66">
        <v>140461</v>
      </c>
      <c r="G847" s="85" t="s">
        <v>78</v>
      </c>
      <c r="H847" s="85" t="s">
        <v>372</v>
      </c>
      <c r="I847" s="85" t="s">
        <v>79</v>
      </c>
      <c r="J847" s="85"/>
      <c r="K847" s="85" t="s">
        <v>464</v>
      </c>
      <c r="L847" s="85"/>
      <c r="M847" s="85" t="s">
        <v>374</v>
      </c>
      <c r="N847" s="85" t="s">
        <v>189</v>
      </c>
      <c r="O847" s="85" t="s">
        <v>18</v>
      </c>
      <c r="P847" s="85" t="s">
        <v>448</v>
      </c>
      <c r="Q847" s="85" t="s">
        <v>465</v>
      </c>
    </row>
    <row r="848" spans="1:17" hidden="1" x14ac:dyDescent="0.35">
      <c r="A848" s="72">
        <f t="shared" si="13"/>
        <v>140544</v>
      </c>
      <c r="B848" s="85" t="s">
        <v>463</v>
      </c>
      <c r="C848" s="66">
        <v>86081</v>
      </c>
      <c r="D848" s="85" t="s">
        <v>77</v>
      </c>
      <c r="E848" s="85" t="s">
        <v>1663</v>
      </c>
      <c r="F848" s="66">
        <v>140544</v>
      </c>
      <c r="G848" s="85" t="s">
        <v>78</v>
      </c>
      <c r="H848" s="85"/>
      <c r="I848" s="85" t="s">
        <v>79</v>
      </c>
      <c r="J848" s="85"/>
      <c r="K848" s="85" t="s">
        <v>1672</v>
      </c>
      <c r="L848" s="85"/>
      <c r="M848" s="85" t="s">
        <v>189</v>
      </c>
      <c r="N848" s="85" t="s">
        <v>189</v>
      </c>
      <c r="O848" s="85" t="s">
        <v>18</v>
      </c>
      <c r="P848" s="85" t="s">
        <v>1665</v>
      </c>
      <c r="Q848" s="85" t="s">
        <v>303</v>
      </c>
    </row>
    <row r="849" spans="1:17" hidden="1" x14ac:dyDescent="0.35">
      <c r="A849" s="72">
        <f t="shared" si="13"/>
        <v>141188</v>
      </c>
      <c r="B849" s="85" t="s">
        <v>4765</v>
      </c>
      <c r="C849" s="66">
        <v>209494</v>
      </c>
      <c r="D849" s="85" t="s">
        <v>77</v>
      </c>
      <c r="E849" s="85" t="s">
        <v>5662</v>
      </c>
      <c r="F849" s="66">
        <v>141188</v>
      </c>
      <c r="G849" s="85" t="s">
        <v>77</v>
      </c>
      <c r="H849" s="85" t="s">
        <v>14384</v>
      </c>
      <c r="I849" s="85" t="s">
        <v>79</v>
      </c>
      <c r="J849" s="85"/>
      <c r="K849" s="85" t="s">
        <v>14385</v>
      </c>
      <c r="L849" s="85"/>
      <c r="M849" s="85" t="s">
        <v>5874</v>
      </c>
      <c r="N849" s="85" t="s">
        <v>5875</v>
      </c>
      <c r="O849" s="85" t="s">
        <v>18</v>
      </c>
      <c r="P849" s="85" t="s">
        <v>5914</v>
      </c>
      <c r="Q849" s="85" t="s">
        <v>14386</v>
      </c>
    </row>
    <row r="850" spans="1:17" hidden="1" x14ac:dyDescent="0.35">
      <c r="A850" s="72">
        <f t="shared" si="13"/>
        <v>141190</v>
      </c>
      <c r="B850" s="85" t="s">
        <v>4765</v>
      </c>
      <c r="C850" s="66">
        <v>209494</v>
      </c>
      <c r="D850" s="85" t="s">
        <v>77</v>
      </c>
      <c r="E850" s="85" t="s">
        <v>5877</v>
      </c>
      <c r="F850" s="66">
        <v>141190</v>
      </c>
      <c r="G850" s="85" t="s">
        <v>78</v>
      </c>
      <c r="H850" s="85" t="s">
        <v>14384</v>
      </c>
      <c r="I850" s="85" t="s">
        <v>79</v>
      </c>
      <c r="J850" s="85"/>
      <c r="K850" s="85" t="s">
        <v>14385</v>
      </c>
      <c r="L850" s="85"/>
      <c r="M850" s="85" t="s">
        <v>5874</v>
      </c>
      <c r="N850" s="85" t="s">
        <v>5875</v>
      </c>
      <c r="O850" s="85" t="s">
        <v>18</v>
      </c>
      <c r="P850" s="85" t="s">
        <v>5914</v>
      </c>
      <c r="Q850" s="85" t="s">
        <v>14386</v>
      </c>
    </row>
    <row r="851" spans="1:17" hidden="1" x14ac:dyDescent="0.35">
      <c r="A851" s="72">
        <f t="shared" si="13"/>
        <v>141546</v>
      </c>
      <c r="B851" s="85" t="s">
        <v>27271</v>
      </c>
      <c r="C851" s="85">
        <v>90880</v>
      </c>
      <c r="D851" s="85" t="s">
        <v>77</v>
      </c>
      <c r="E851" s="85" t="s">
        <v>23179</v>
      </c>
      <c r="F851" s="85">
        <v>141546</v>
      </c>
      <c r="G851" s="85" t="s">
        <v>78</v>
      </c>
      <c r="H851" s="85">
        <v>1664853</v>
      </c>
      <c r="I851" s="85" t="s">
        <v>79</v>
      </c>
      <c r="J851" s="85"/>
      <c r="K851" s="85" t="s">
        <v>27272</v>
      </c>
      <c r="L851" s="85"/>
      <c r="M851" s="85" t="s">
        <v>9155</v>
      </c>
      <c r="N851" s="85" t="s">
        <v>9526</v>
      </c>
      <c r="O851" s="85" t="s">
        <v>18</v>
      </c>
      <c r="P851" s="85">
        <v>78232</v>
      </c>
      <c r="Q851" s="85">
        <v>4528</v>
      </c>
    </row>
    <row r="852" spans="1:17" hidden="1" x14ac:dyDescent="0.35">
      <c r="A852" s="72">
        <f t="shared" si="13"/>
        <v>141546</v>
      </c>
      <c r="B852" s="85" t="s">
        <v>10225</v>
      </c>
      <c r="C852" s="66">
        <v>90880</v>
      </c>
      <c r="D852" s="85" t="s">
        <v>77</v>
      </c>
      <c r="E852" s="85" t="s">
        <v>9849</v>
      </c>
      <c r="F852" s="66">
        <v>141546</v>
      </c>
      <c r="G852" s="85" t="s">
        <v>78</v>
      </c>
      <c r="H852" s="85" t="s">
        <v>9850</v>
      </c>
      <c r="I852" s="85" t="s">
        <v>79</v>
      </c>
      <c r="J852" s="85"/>
      <c r="K852" s="85" t="s">
        <v>10226</v>
      </c>
      <c r="L852" s="85" t="s">
        <v>80</v>
      </c>
      <c r="M852" s="85" t="s">
        <v>7383</v>
      </c>
      <c r="N852" s="85" t="s">
        <v>7384</v>
      </c>
      <c r="O852" s="85" t="s">
        <v>18</v>
      </c>
      <c r="P852" s="85" t="s">
        <v>10220</v>
      </c>
      <c r="Q852" s="85" t="s">
        <v>8780</v>
      </c>
    </row>
    <row r="853" spans="1:17" hidden="1" x14ac:dyDescent="0.35">
      <c r="A853" s="72">
        <f t="shared" si="13"/>
        <v>141188</v>
      </c>
      <c r="B853" s="85" t="s">
        <v>13893</v>
      </c>
      <c r="C853" s="66">
        <v>146564</v>
      </c>
      <c r="D853" s="85" t="s">
        <v>77</v>
      </c>
      <c r="E853" s="85" t="s">
        <v>5662</v>
      </c>
      <c r="F853" s="66">
        <v>141188</v>
      </c>
      <c r="G853" s="85" t="s">
        <v>77</v>
      </c>
      <c r="H853" s="85"/>
      <c r="I853" s="85" t="s">
        <v>79</v>
      </c>
      <c r="J853" s="85"/>
      <c r="K853" s="85" t="s">
        <v>13894</v>
      </c>
      <c r="L853" s="85"/>
      <c r="M853" s="85" t="s">
        <v>5709</v>
      </c>
      <c r="N853" s="85" t="s">
        <v>5714</v>
      </c>
      <c r="O853" s="85" t="s">
        <v>18</v>
      </c>
      <c r="P853" s="85" t="s">
        <v>5710</v>
      </c>
      <c r="Q853" s="85" t="s">
        <v>13895</v>
      </c>
    </row>
    <row r="854" spans="1:17" hidden="1" x14ac:dyDescent="0.35">
      <c r="A854" s="72">
        <f t="shared" si="13"/>
        <v>141188</v>
      </c>
      <c r="B854" s="85" t="s">
        <v>5715</v>
      </c>
      <c r="C854" s="66">
        <v>88274</v>
      </c>
      <c r="D854" s="85" t="s">
        <v>77</v>
      </c>
      <c r="E854" s="85" t="s">
        <v>5662</v>
      </c>
      <c r="F854" s="66">
        <v>141188</v>
      </c>
      <c r="G854" s="85" t="s">
        <v>77</v>
      </c>
      <c r="H854" s="85"/>
      <c r="I854" s="85" t="s">
        <v>79</v>
      </c>
      <c r="J854" s="85"/>
      <c r="K854" s="85" t="s">
        <v>5716</v>
      </c>
      <c r="L854" s="85"/>
      <c r="M854" s="85" t="s">
        <v>5709</v>
      </c>
      <c r="N854" s="85" t="s">
        <v>5714</v>
      </c>
      <c r="O854" s="85" t="s">
        <v>18</v>
      </c>
      <c r="P854" s="85" t="s">
        <v>5710</v>
      </c>
      <c r="Q854" s="85" t="s">
        <v>5717</v>
      </c>
    </row>
    <row r="855" spans="1:17" hidden="1" x14ac:dyDescent="0.35">
      <c r="A855" s="72">
        <f t="shared" si="13"/>
        <v>141188</v>
      </c>
      <c r="B855" s="85" t="s">
        <v>5711</v>
      </c>
      <c r="C855" s="66">
        <v>88273</v>
      </c>
      <c r="D855" s="85" t="s">
        <v>77</v>
      </c>
      <c r="E855" s="85" t="s">
        <v>5662</v>
      </c>
      <c r="F855" s="66">
        <v>141188</v>
      </c>
      <c r="G855" s="85" t="s">
        <v>77</v>
      </c>
      <c r="H855" s="85" t="s">
        <v>5712</v>
      </c>
      <c r="I855" s="85" t="s">
        <v>79</v>
      </c>
      <c r="J855" s="85"/>
      <c r="K855" s="85" t="s">
        <v>5713</v>
      </c>
      <c r="L855" s="85"/>
      <c r="M855" s="85" t="s">
        <v>5709</v>
      </c>
      <c r="N855" s="85" t="s">
        <v>5714</v>
      </c>
      <c r="O855" s="85" t="s">
        <v>18</v>
      </c>
      <c r="P855" s="85" t="s">
        <v>5710</v>
      </c>
      <c r="Q855" s="85"/>
    </row>
    <row r="856" spans="1:17" hidden="1" x14ac:dyDescent="0.35">
      <c r="A856" s="72">
        <f t="shared" si="13"/>
        <v>141223</v>
      </c>
      <c r="B856" s="85" t="s">
        <v>7037</v>
      </c>
      <c r="C856" s="66">
        <v>88937</v>
      </c>
      <c r="D856" s="85" t="s">
        <v>77</v>
      </c>
      <c r="E856" s="85" t="s">
        <v>6077</v>
      </c>
      <c r="F856" s="66">
        <v>141223</v>
      </c>
      <c r="G856" s="85" t="s">
        <v>78</v>
      </c>
      <c r="H856" s="85" t="s">
        <v>7038</v>
      </c>
      <c r="I856" s="85" t="s">
        <v>79</v>
      </c>
      <c r="J856" s="85"/>
      <c r="K856" s="85" t="s">
        <v>7039</v>
      </c>
      <c r="L856" s="85"/>
      <c r="M856" s="85" t="s">
        <v>3090</v>
      </c>
      <c r="N856" s="85" t="s">
        <v>6071</v>
      </c>
      <c r="O856" s="85" t="s">
        <v>18</v>
      </c>
      <c r="P856" s="85" t="s">
        <v>7032</v>
      </c>
      <c r="Q856" s="85" t="s">
        <v>7040</v>
      </c>
    </row>
    <row r="857" spans="1:17" hidden="1" x14ac:dyDescent="0.35">
      <c r="A857" s="72">
        <f t="shared" si="13"/>
        <v>231593</v>
      </c>
      <c r="B857" s="85" t="s">
        <v>14773</v>
      </c>
      <c r="C857" s="85">
        <v>231593</v>
      </c>
      <c r="D857" s="85" t="s">
        <v>78</v>
      </c>
      <c r="E857" s="85" t="s">
        <v>23237</v>
      </c>
      <c r="F857" s="85">
        <v>17015391</v>
      </c>
      <c r="G857" s="85" t="s">
        <v>1750</v>
      </c>
      <c r="H857" s="85">
        <v>14281273</v>
      </c>
      <c r="I857" s="85" t="s">
        <v>79</v>
      </c>
      <c r="J857" s="85" t="s">
        <v>200</v>
      </c>
      <c r="K857" s="85" t="s">
        <v>25126</v>
      </c>
      <c r="L857" s="85"/>
      <c r="M857" s="85" t="s">
        <v>9155</v>
      </c>
      <c r="N857" s="85" t="s">
        <v>9526</v>
      </c>
      <c r="O857" s="85" t="s">
        <v>18</v>
      </c>
      <c r="P857" s="85">
        <v>78250</v>
      </c>
      <c r="Q857" s="85"/>
    </row>
    <row r="858" spans="1:17" hidden="1" x14ac:dyDescent="0.35">
      <c r="A858" s="72">
        <f t="shared" si="13"/>
        <v>140661</v>
      </c>
      <c r="B858" s="85" t="s">
        <v>2462</v>
      </c>
      <c r="C858" s="66">
        <v>86663</v>
      </c>
      <c r="D858" s="85" t="s">
        <v>77</v>
      </c>
      <c r="E858" s="85" t="s">
        <v>2463</v>
      </c>
      <c r="F858" s="66">
        <v>140661</v>
      </c>
      <c r="G858" s="85" t="s">
        <v>78</v>
      </c>
      <c r="H858" s="85" t="s">
        <v>2464</v>
      </c>
      <c r="I858" s="85" t="s">
        <v>79</v>
      </c>
      <c r="J858" s="85"/>
      <c r="K858" s="85" t="s">
        <v>2465</v>
      </c>
      <c r="L858" s="85"/>
      <c r="M858" s="85" t="s">
        <v>2447</v>
      </c>
      <c r="N858" s="85" t="s">
        <v>2466</v>
      </c>
      <c r="O858" s="85" t="s">
        <v>18</v>
      </c>
      <c r="P858" s="85" t="s">
        <v>2449</v>
      </c>
      <c r="Q858" s="85" t="s">
        <v>2451</v>
      </c>
    </row>
    <row r="859" spans="1:17" hidden="1" x14ac:dyDescent="0.35">
      <c r="A859" s="72">
        <f t="shared" si="13"/>
        <v>140448</v>
      </c>
      <c r="B859" s="85" t="s">
        <v>26366</v>
      </c>
      <c r="C859" s="85">
        <v>85660</v>
      </c>
      <c r="D859" s="85" t="s">
        <v>77</v>
      </c>
      <c r="E859" s="85" t="s">
        <v>23209</v>
      </c>
      <c r="F859" s="85">
        <v>140448</v>
      </c>
      <c r="G859" s="85" t="s">
        <v>78</v>
      </c>
      <c r="H859" s="85">
        <v>12698908</v>
      </c>
      <c r="I859" s="85" t="s">
        <v>79</v>
      </c>
      <c r="J859" s="85"/>
      <c r="K859" s="85" t="s">
        <v>26367</v>
      </c>
      <c r="L859" s="85"/>
      <c r="M859" s="85" t="s">
        <v>13920</v>
      </c>
      <c r="N859" s="85" t="s">
        <v>232</v>
      </c>
      <c r="O859" s="85" t="s">
        <v>18</v>
      </c>
      <c r="P859" s="85">
        <v>75062</v>
      </c>
      <c r="Q859" s="85">
        <v>6902</v>
      </c>
    </row>
    <row r="860" spans="1:17" hidden="1" x14ac:dyDescent="0.35">
      <c r="A860" s="72">
        <f t="shared" si="13"/>
        <v>140448</v>
      </c>
      <c r="B860" s="85" t="s">
        <v>742</v>
      </c>
      <c r="C860" s="66">
        <v>85660</v>
      </c>
      <c r="D860" s="85" t="s">
        <v>77</v>
      </c>
      <c r="E860" s="85" t="s">
        <v>366</v>
      </c>
      <c r="F860" s="66">
        <v>140448</v>
      </c>
      <c r="G860" s="85" t="s">
        <v>78</v>
      </c>
      <c r="H860" s="85" t="s">
        <v>672</v>
      </c>
      <c r="I860" s="85" t="s">
        <v>79</v>
      </c>
      <c r="J860" s="85"/>
      <c r="K860" s="85" t="s">
        <v>743</v>
      </c>
      <c r="L860" s="85"/>
      <c r="M860" s="85" t="s">
        <v>226</v>
      </c>
      <c r="N860" s="85" t="s">
        <v>189</v>
      </c>
      <c r="O860" s="85" t="s">
        <v>18</v>
      </c>
      <c r="P860" s="85" t="s">
        <v>728</v>
      </c>
      <c r="Q860" s="85" t="s">
        <v>744</v>
      </c>
    </row>
    <row r="861" spans="1:17" hidden="1" x14ac:dyDescent="0.35">
      <c r="A861" s="72">
        <f t="shared" si="13"/>
        <v>140783</v>
      </c>
      <c r="B861" s="85" t="s">
        <v>3219</v>
      </c>
      <c r="C861" s="66">
        <v>86994</v>
      </c>
      <c r="D861" s="85" t="s">
        <v>77</v>
      </c>
      <c r="E861" s="85" t="s">
        <v>3192</v>
      </c>
      <c r="F861" s="66">
        <v>140783</v>
      </c>
      <c r="G861" s="85" t="s">
        <v>78</v>
      </c>
      <c r="H861" s="85"/>
      <c r="I861" s="85" t="s">
        <v>79</v>
      </c>
      <c r="J861" s="85"/>
      <c r="K861" s="85" t="s">
        <v>3220</v>
      </c>
      <c r="L861" s="85"/>
      <c r="M861" s="85" t="s">
        <v>3188</v>
      </c>
      <c r="N861" s="85" t="s">
        <v>3189</v>
      </c>
      <c r="O861" s="85" t="s">
        <v>18</v>
      </c>
      <c r="P861" s="85" t="s">
        <v>3213</v>
      </c>
      <c r="Q861" s="85" t="s">
        <v>3221</v>
      </c>
    </row>
    <row r="862" spans="1:17" hidden="1" x14ac:dyDescent="0.35">
      <c r="A862" s="72">
        <f t="shared" si="13"/>
        <v>141334</v>
      </c>
      <c r="B862" s="85" t="s">
        <v>23933</v>
      </c>
      <c r="C862" s="85">
        <v>89828</v>
      </c>
      <c r="D862" s="85" t="s">
        <v>77</v>
      </c>
      <c r="E862" s="85" t="s">
        <v>23261</v>
      </c>
      <c r="F862" s="85">
        <v>141334</v>
      </c>
      <c r="G862" s="85" t="s">
        <v>78</v>
      </c>
      <c r="H862" s="85">
        <v>4542296</v>
      </c>
      <c r="I862" s="85" t="s">
        <v>79</v>
      </c>
      <c r="J862" s="85"/>
      <c r="K862" s="85" t="s">
        <v>23934</v>
      </c>
      <c r="L862" s="85"/>
      <c r="M862" s="85" t="s">
        <v>21623</v>
      </c>
      <c r="N862" s="85" t="s">
        <v>7998</v>
      </c>
      <c r="O862" s="85" t="s">
        <v>18</v>
      </c>
      <c r="P862" s="85">
        <v>77566</v>
      </c>
      <c r="Q862" s="85">
        <v>4299</v>
      </c>
    </row>
    <row r="863" spans="1:17" hidden="1" x14ac:dyDescent="0.35">
      <c r="A863" s="72">
        <f t="shared" si="13"/>
        <v>140860</v>
      </c>
      <c r="B863" s="85" t="s">
        <v>25977</v>
      </c>
      <c r="C863" s="85">
        <v>87251</v>
      </c>
      <c r="D863" s="85" t="s">
        <v>77</v>
      </c>
      <c r="E863" s="85" t="s">
        <v>23221</v>
      </c>
      <c r="F863" s="85">
        <v>140860</v>
      </c>
      <c r="G863" s="85" t="s">
        <v>78</v>
      </c>
      <c r="H863" s="85">
        <v>13135975</v>
      </c>
      <c r="I863" s="85" t="s">
        <v>79</v>
      </c>
      <c r="J863" s="85"/>
      <c r="K863" s="85" t="s">
        <v>25978</v>
      </c>
      <c r="L863" s="85"/>
      <c r="M863" s="85" t="s">
        <v>14648</v>
      </c>
      <c r="N863" s="85" t="s">
        <v>571</v>
      </c>
      <c r="O863" s="85" t="s">
        <v>18</v>
      </c>
      <c r="P863" s="85">
        <v>76034</v>
      </c>
      <c r="Q863" s="85">
        <v>3643</v>
      </c>
    </row>
    <row r="864" spans="1:17" hidden="1" x14ac:dyDescent="0.35">
      <c r="A864" s="72">
        <f t="shared" si="13"/>
        <v>140860</v>
      </c>
      <c r="B864" s="85" t="s">
        <v>3505</v>
      </c>
      <c r="C864" s="66">
        <v>87251</v>
      </c>
      <c r="D864" s="85" t="s">
        <v>77</v>
      </c>
      <c r="E864" s="85" t="s">
        <v>3506</v>
      </c>
      <c r="F864" s="66">
        <v>140860</v>
      </c>
      <c r="G864" s="85" t="s">
        <v>78</v>
      </c>
      <c r="H864" s="85" t="s">
        <v>3507</v>
      </c>
      <c r="I864" s="85" t="s">
        <v>79</v>
      </c>
      <c r="J864" s="85"/>
      <c r="K864" s="85" t="s">
        <v>3508</v>
      </c>
      <c r="L864" s="85"/>
      <c r="M864" s="85" t="s">
        <v>3503</v>
      </c>
      <c r="N864" s="85" t="s">
        <v>573</v>
      </c>
      <c r="O864" s="85" t="s">
        <v>18</v>
      </c>
      <c r="P864" s="85" t="s">
        <v>3504</v>
      </c>
      <c r="Q864" s="85" t="s">
        <v>3509</v>
      </c>
    </row>
    <row r="865" spans="1:17" hidden="1" x14ac:dyDescent="0.35">
      <c r="A865" s="72">
        <f t="shared" si="13"/>
        <v>141555</v>
      </c>
      <c r="B865" s="85" t="s">
        <v>10369</v>
      </c>
      <c r="C865" s="66">
        <v>90956</v>
      </c>
      <c r="D865" s="85" t="s">
        <v>77</v>
      </c>
      <c r="E865" s="85" t="s">
        <v>4810</v>
      </c>
      <c r="F865" s="66">
        <v>141555</v>
      </c>
      <c r="G865" s="85" t="s">
        <v>78</v>
      </c>
      <c r="H865" s="85" t="s">
        <v>10370</v>
      </c>
      <c r="I865" s="85" t="s">
        <v>79</v>
      </c>
      <c r="J865" s="85"/>
      <c r="K865" s="85" t="s">
        <v>10371</v>
      </c>
      <c r="L865" s="85"/>
      <c r="M865" s="85" t="s">
        <v>7383</v>
      </c>
      <c r="N865" s="85" t="s">
        <v>7384</v>
      </c>
      <c r="O865" s="85" t="s">
        <v>18</v>
      </c>
      <c r="P865" s="85" t="s">
        <v>10372</v>
      </c>
      <c r="Q865" s="85" t="s">
        <v>5576</v>
      </c>
    </row>
    <row r="866" spans="1:17" hidden="1" x14ac:dyDescent="0.35">
      <c r="A866" s="72">
        <f t="shared" si="13"/>
        <v>141555</v>
      </c>
      <c r="B866" s="85" t="s">
        <v>10365</v>
      </c>
      <c r="C866" s="66">
        <v>90955</v>
      </c>
      <c r="D866" s="85" t="s">
        <v>77</v>
      </c>
      <c r="E866" s="85" t="s">
        <v>4810</v>
      </c>
      <c r="F866" s="66">
        <v>141555</v>
      </c>
      <c r="G866" s="85" t="s">
        <v>78</v>
      </c>
      <c r="H866" s="85" t="s">
        <v>10366</v>
      </c>
      <c r="I866" s="85" t="s">
        <v>79</v>
      </c>
      <c r="J866" s="85"/>
      <c r="K866" s="85" t="s">
        <v>10367</v>
      </c>
      <c r="L866" s="85"/>
      <c r="M866" s="85" t="s">
        <v>7383</v>
      </c>
      <c r="N866" s="85" t="s">
        <v>9526</v>
      </c>
      <c r="O866" s="85" t="s">
        <v>18</v>
      </c>
      <c r="P866" s="85" t="s">
        <v>10364</v>
      </c>
      <c r="Q866" s="85" t="s">
        <v>10368</v>
      </c>
    </row>
    <row r="867" spans="1:17" hidden="1" x14ac:dyDescent="0.35">
      <c r="A867" s="72">
        <f t="shared" si="13"/>
        <v>141307</v>
      </c>
      <c r="B867" s="85" t="s">
        <v>8083</v>
      </c>
      <c r="C867" s="66">
        <v>89563</v>
      </c>
      <c r="D867" s="85" t="s">
        <v>77</v>
      </c>
      <c r="E867" s="85" t="s">
        <v>6769</v>
      </c>
      <c r="F867" s="66">
        <v>141307</v>
      </c>
      <c r="G867" s="85" t="s">
        <v>78</v>
      </c>
      <c r="H867" s="85"/>
      <c r="I867" s="85" t="s">
        <v>79</v>
      </c>
      <c r="J867" s="85"/>
      <c r="K867" s="85" t="s">
        <v>8084</v>
      </c>
      <c r="L867" s="85"/>
      <c r="M867" s="85" t="s">
        <v>8036</v>
      </c>
      <c r="N867" s="85" t="s">
        <v>6771</v>
      </c>
      <c r="O867" s="85" t="s">
        <v>18</v>
      </c>
      <c r="P867" s="85" t="s">
        <v>8067</v>
      </c>
      <c r="Q867" s="85" t="s">
        <v>8085</v>
      </c>
    </row>
    <row r="868" spans="1:17" hidden="1" x14ac:dyDescent="0.35">
      <c r="A868" s="72">
        <f t="shared" si="13"/>
        <v>141295</v>
      </c>
      <c r="B868" s="85" t="s">
        <v>18659</v>
      </c>
      <c r="C868" s="66">
        <v>16023461</v>
      </c>
      <c r="D868" s="85" t="s">
        <v>83</v>
      </c>
      <c r="E868" s="85" t="s">
        <v>7764</v>
      </c>
      <c r="F868" s="66">
        <v>141295</v>
      </c>
      <c r="G868" s="85" t="s">
        <v>78</v>
      </c>
      <c r="H868" s="85" t="s">
        <v>350</v>
      </c>
      <c r="I868" s="85" t="s">
        <v>79</v>
      </c>
      <c r="J868" s="85"/>
      <c r="K868" s="85" t="s">
        <v>13786</v>
      </c>
      <c r="L868" s="85" t="s">
        <v>80</v>
      </c>
      <c r="M868" s="85" t="s">
        <v>7982</v>
      </c>
      <c r="N868" s="85" t="s">
        <v>7262</v>
      </c>
      <c r="O868" s="85" t="s">
        <v>18</v>
      </c>
      <c r="P868" s="85" t="s">
        <v>7983</v>
      </c>
      <c r="Q868" s="85" t="s">
        <v>87</v>
      </c>
    </row>
    <row r="869" spans="1:17" hidden="1" x14ac:dyDescent="0.35">
      <c r="A869" s="72">
        <f t="shared" si="13"/>
        <v>141139</v>
      </c>
      <c r="B869" s="85" t="s">
        <v>21334</v>
      </c>
      <c r="C869" s="66">
        <v>17013341</v>
      </c>
      <c r="D869" s="85" t="s">
        <v>77</v>
      </c>
      <c r="E869" s="85" t="s">
        <v>5535</v>
      </c>
      <c r="F869" s="66">
        <v>141139</v>
      </c>
      <c r="G869" s="85" t="s">
        <v>78</v>
      </c>
      <c r="H869" s="85"/>
      <c r="I869" s="85" t="s">
        <v>79</v>
      </c>
      <c r="J869" s="85"/>
      <c r="K869" s="85" t="s">
        <v>21335</v>
      </c>
      <c r="L869" s="85"/>
      <c r="M869" s="85" t="s">
        <v>5356</v>
      </c>
      <c r="N869" s="85" t="s">
        <v>5355</v>
      </c>
      <c r="O869" s="85" t="s">
        <v>18</v>
      </c>
      <c r="P869" s="85" t="s">
        <v>5357</v>
      </c>
      <c r="Q869" s="85" t="s">
        <v>17720</v>
      </c>
    </row>
    <row r="870" spans="1:17" hidden="1" x14ac:dyDescent="0.35">
      <c r="A870" s="72">
        <f t="shared" si="13"/>
        <v>141334</v>
      </c>
      <c r="B870" s="85" t="s">
        <v>21622</v>
      </c>
      <c r="C870" s="85">
        <v>17016447</v>
      </c>
      <c r="D870" s="85" t="s">
        <v>77</v>
      </c>
      <c r="E870" s="85" t="s">
        <v>23261</v>
      </c>
      <c r="F870" s="85">
        <v>141334</v>
      </c>
      <c r="G870" s="85" t="s">
        <v>78</v>
      </c>
      <c r="H870" s="85"/>
      <c r="I870" s="85" t="s">
        <v>79</v>
      </c>
      <c r="J870" s="85"/>
      <c r="K870" s="85" t="s">
        <v>23955</v>
      </c>
      <c r="L870" s="85"/>
      <c r="M870" s="85" t="s">
        <v>21623</v>
      </c>
      <c r="N870" s="85" t="s">
        <v>7998</v>
      </c>
      <c r="O870" s="85" t="s">
        <v>18</v>
      </c>
      <c r="P870" s="85">
        <v>77531</v>
      </c>
      <c r="Q870" s="85"/>
    </row>
    <row r="871" spans="1:17" hidden="1" x14ac:dyDescent="0.35">
      <c r="A871" s="72">
        <f t="shared" si="13"/>
        <v>141334</v>
      </c>
      <c r="B871" s="85" t="s">
        <v>23949</v>
      </c>
      <c r="C871" s="85">
        <v>89776</v>
      </c>
      <c r="D871" s="85" t="s">
        <v>77</v>
      </c>
      <c r="E871" s="85" t="s">
        <v>23261</v>
      </c>
      <c r="F871" s="85">
        <v>141334</v>
      </c>
      <c r="G871" s="85" t="s">
        <v>78</v>
      </c>
      <c r="H871" s="85">
        <v>4542296</v>
      </c>
      <c r="I871" s="85" t="s">
        <v>79</v>
      </c>
      <c r="J871" s="85"/>
      <c r="K871" s="85" t="s">
        <v>23950</v>
      </c>
      <c r="L871" s="85"/>
      <c r="M871" s="85" t="s">
        <v>23942</v>
      </c>
      <c r="N871" s="85" t="s">
        <v>7998</v>
      </c>
      <c r="O871" s="85" t="s">
        <v>18</v>
      </c>
      <c r="P871" s="85">
        <v>77541</v>
      </c>
      <c r="Q871" s="85"/>
    </row>
    <row r="872" spans="1:17" hidden="1" x14ac:dyDescent="0.35">
      <c r="A872" s="72">
        <f t="shared" si="13"/>
        <v>141334</v>
      </c>
      <c r="B872" s="85" t="s">
        <v>23977</v>
      </c>
      <c r="C872" s="85">
        <v>16024142</v>
      </c>
      <c r="D872" s="85" t="s">
        <v>23281</v>
      </c>
      <c r="E872" s="85" t="s">
        <v>23261</v>
      </c>
      <c r="F872" s="85">
        <v>141334</v>
      </c>
      <c r="G872" s="85" t="s">
        <v>78</v>
      </c>
      <c r="H872" s="85">
        <v>4542296</v>
      </c>
      <c r="I872" s="85" t="s">
        <v>79</v>
      </c>
      <c r="J872" s="85"/>
      <c r="K872" s="85" t="s">
        <v>23978</v>
      </c>
      <c r="L872" s="85"/>
      <c r="M872" s="85" t="s">
        <v>22368</v>
      </c>
      <c r="N872" s="85" t="s">
        <v>7998</v>
      </c>
      <c r="O872" s="85" t="s">
        <v>18</v>
      </c>
      <c r="P872" s="85">
        <v>77531</v>
      </c>
      <c r="Q872" s="85"/>
    </row>
    <row r="873" spans="1:17" hidden="1" x14ac:dyDescent="0.35">
      <c r="A873" s="72">
        <f t="shared" si="13"/>
        <v>141334</v>
      </c>
      <c r="B873" s="85" t="s">
        <v>23943</v>
      </c>
      <c r="C873" s="85">
        <v>17028562</v>
      </c>
      <c r="D873" s="85" t="s">
        <v>23281</v>
      </c>
      <c r="E873" s="85" t="s">
        <v>23261</v>
      </c>
      <c r="F873" s="85">
        <v>141334</v>
      </c>
      <c r="G873" s="85" t="s">
        <v>78</v>
      </c>
      <c r="H873" s="85"/>
      <c r="I873" s="85" t="s">
        <v>79</v>
      </c>
      <c r="J873" s="85"/>
      <c r="K873" s="85" t="s">
        <v>23944</v>
      </c>
      <c r="L873" s="85"/>
      <c r="M873" s="85" t="s">
        <v>22368</v>
      </c>
      <c r="N873" s="85" t="s">
        <v>8128</v>
      </c>
      <c r="O873" s="85" t="s">
        <v>18</v>
      </c>
      <c r="P873" s="85">
        <v>77531</v>
      </c>
      <c r="Q873" s="85"/>
    </row>
    <row r="874" spans="1:17" hidden="1" x14ac:dyDescent="0.35">
      <c r="A874" s="72">
        <f t="shared" si="13"/>
        <v>141334</v>
      </c>
      <c r="B874" s="85" t="s">
        <v>22366</v>
      </c>
      <c r="C874" s="85">
        <v>17022542</v>
      </c>
      <c r="D874" s="85" t="s">
        <v>23281</v>
      </c>
      <c r="E874" s="85" t="s">
        <v>23261</v>
      </c>
      <c r="F874" s="85">
        <v>141334</v>
      </c>
      <c r="G874" s="85" t="s">
        <v>78</v>
      </c>
      <c r="H874" s="85"/>
      <c r="I874" s="85" t="s">
        <v>79</v>
      </c>
      <c r="J874" s="85"/>
      <c r="K874" s="85" t="s">
        <v>22367</v>
      </c>
      <c r="L874" s="85"/>
      <c r="M874" s="85" t="s">
        <v>22368</v>
      </c>
      <c r="N874" s="85" t="s">
        <v>7998</v>
      </c>
      <c r="O874" s="85" t="s">
        <v>18</v>
      </c>
      <c r="P874" s="85">
        <v>77531</v>
      </c>
      <c r="Q874" s="85"/>
    </row>
    <row r="875" spans="1:17" hidden="1" x14ac:dyDescent="0.35">
      <c r="A875" s="72">
        <f t="shared" si="13"/>
        <v>141334</v>
      </c>
      <c r="B875" s="85" t="s">
        <v>23951</v>
      </c>
      <c r="C875" s="85">
        <v>89777</v>
      </c>
      <c r="D875" s="85" t="s">
        <v>77</v>
      </c>
      <c r="E875" s="85" t="s">
        <v>23261</v>
      </c>
      <c r="F875" s="85">
        <v>141334</v>
      </c>
      <c r="G875" s="85" t="s">
        <v>78</v>
      </c>
      <c r="H875" s="85">
        <v>4542296</v>
      </c>
      <c r="I875" s="85" t="s">
        <v>79</v>
      </c>
      <c r="J875" s="85"/>
      <c r="K875" s="85" t="s">
        <v>23952</v>
      </c>
      <c r="L875" s="85"/>
      <c r="M875" s="85" t="s">
        <v>22368</v>
      </c>
      <c r="N875" s="85" t="s">
        <v>7998</v>
      </c>
      <c r="O875" s="85" t="s">
        <v>18</v>
      </c>
      <c r="P875" s="85">
        <v>77531</v>
      </c>
      <c r="Q875" s="85"/>
    </row>
    <row r="876" spans="1:17" hidden="1" x14ac:dyDescent="0.35">
      <c r="A876" s="72">
        <f t="shared" si="13"/>
        <v>140867</v>
      </c>
      <c r="B876" s="85" t="s">
        <v>22294</v>
      </c>
      <c r="C876" s="85">
        <v>17022099</v>
      </c>
      <c r="D876" s="85" t="s">
        <v>77</v>
      </c>
      <c r="E876" s="85" t="s">
        <v>23184</v>
      </c>
      <c r="F876" s="85">
        <v>140867</v>
      </c>
      <c r="G876" s="85" t="s">
        <v>78</v>
      </c>
      <c r="H876" s="85"/>
      <c r="I876" s="85" t="s">
        <v>79</v>
      </c>
      <c r="J876" s="85"/>
      <c r="K876" s="85" t="s">
        <v>27129</v>
      </c>
      <c r="L876" s="85"/>
      <c r="M876" s="85" t="s">
        <v>21981</v>
      </c>
      <c r="N876" s="85"/>
      <c r="O876" s="85" t="s">
        <v>18</v>
      </c>
      <c r="P876" s="85">
        <v>76063</v>
      </c>
      <c r="Q876" s="85"/>
    </row>
    <row r="877" spans="1:17" hidden="1" x14ac:dyDescent="0.35">
      <c r="A877" s="72">
        <f t="shared" si="13"/>
        <v>140867</v>
      </c>
      <c r="B877" s="85" t="s">
        <v>22294</v>
      </c>
      <c r="C877" s="66">
        <v>17022099</v>
      </c>
      <c r="D877" s="85" t="s">
        <v>77</v>
      </c>
      <c r="E877" s="85" t="s">
        <v>3405</v>
      </c>
      <c r="F877" s="66">
        <v>140867</v>
      </c>
      <c r="G877" s="85" t="s">
        <v>78</v>
      </c>
      <c r="H877" s="85"/>
      <c r="I877" s="85" t="s">
        <v>79</v>
      </c>
      <c r="J877" s="85"/>
      <c r="K877" s="85" t="s">
        <v>22291</v>
      </c>
      <c r="L877" s="85"/>
      <c r="M877" s="85" t="s">
        <v>21981</v>
      </c>
      <c r="N877" s="85"/>
      <c r="O877" s="85" t="s">
        <v>18</v>
      </c>
      <c r="P877" s="85" t="s">
        <v>3742</v>
      </c>
      <c r="Q877" s="85"/>
    </row>
    <row r="878" spans="1:17" hidden="1" x14ac:dyDescent="0.35">
      <c r="A878" s="72">
        <f t="shared" si="13"/>
        <v>140477</v>
      </c>
      <c r="B878" s="85" t="s">
        <v>1838</v>
      </c>
      <c r="C878" s="66">
        <v>86397</v>
      </c>
      <c r="D878" s="85" t="s">
        <v>77</v>
      </c>
      <c r="E878" s="85" t="s">
        <v>450</v>
      </c>
      <c r="F878" s="66">
        <v>140477</v>
      </c>
      <c r="G878" s="85" t="s">
        <v>78</v>
      </c>
      <c r="H878" s="85"/>
      <c r="I878" s="85" t="s">
        <v>79</v>
      </c>
      <c r="J878" s="85"/>
      <c r="K878" s="85" t="s">
        <v>1839</v>
      </c>
      <c r="L878" s="85"/>
      <c r="M878" s="85" t="s">
        <v>189</v>
      </c>
      <c r="N878" s="85" t="s">
        <v>189</v>
      </c>
      <c r="O878" s="85" t="s">
        <v>18</v>
      </c>
      <c r="P878" s="85" t="s">
        <v>1836</v>
      </c>
      <c r="Q878" s="85" t="s">
        <v>1840</v>
      </c>
    </row>
    <row r="879" spans="1:17" hidden="1" x14ac:dyDescent="0.35">
      <c r="A879" s="72">
        <f t="shared" si="13"/>
        <v>141739</v>
      </c>
      <c r="B879" s="85" t="s">
        <v>23712</v>
      </c>
      <c r="C879" s="85">
        <v>91962</v>
      </c>
      <c r="D879" s="85" t="s">
        <v>77</v>
      </c>
      <c r="E879" s="85" t="s">
        <v>23266</v>
      </c>
      <c r="F879" s="85">
        <v>141739</v>
      </c>
      <c r="G879" s="85" t="s">
        <v>78</v>
      </c>
      <c r="H879" s="85">
        <v>12688206</v>
      </c>
      <c r="I879" s="85" t="s">
        <v>79</v>
      </c>
      <c r="J879" s="85"/>
      <c r="K879" s="85" t="s">
        <v>23713</v>
      </c>
      <c r="L879" s="85"/>
      <c r="M879" s="85" t="s">
        <v>125</v>
      </c>
      <c r="N879" s="85" t="s">
        <v>137</v>
      </c>
      <c r="O879" s="85" t="s">
        <v>18</v>
      </c>
      <c r="P879" s="85">
        <v>78757</v>
      </c>
      <c r="Q879" s="85">
        <v>2599</v>
      </c>
    </row>
    <row r="880" spans="1:17" hidden="1" x14ac:dyDescent="0.35">
      <c r="A880" s="72">
        <f t="shared" si="13"/>
        <v>127700</v>
      </c>
      <c r="B880" s="85" t="s">
        <v>24236</v>
      </c>
      <c r="C880" s="85">
        <v>17028224</v>
      </c>
      <c r="D880" s="85" t="s">
        <v>23281</v>
      </c>
      <c r="E880" s="85" t="s">
        <v>23260</v>
      </c>
      <c r="F880" s="85">
        <v>127700</v>
      </c>
      <c r="G880" s="85" t="s">
        <v>78</v>
      </c>
      <c r="H880" s="85"/>
      <c r="I880" s="85" t="s">
        <v>79</v>
      </c>
      <c r="J880" s="85"/>
      <c r="K880" s="85" t="s">
        <v>24237</v>
      </c>
      <c r="L880" s="85"/>
      <c r="M880" s="85" t="s">
        <v>23996</v>
      </c>
      <c r="N880" s="85" t="s">
        <v>23987</v>
      </c>
      <c r="O880" s="85" t="s">
        <v>23988</v>
      </c>
      <c r="P880" s="85">
        <v>32940</v>
      </c>
      <c r="Q880" s="85"/>
    </row>
    <row r="881" spans="1:17" hidden="1" x14ac:dyDescent="0.35">
      <c r="A881" s="72">
        <f t="shared" si="13"/>
        <v>127700</v>
      </c>
      <c r="B881" s="85" t="s">
        <v>24014</v>
      </c>
      <c r="C881" s="85">
        <v>213075</v>
      </c>
      <c r="D881" s="85" t="s">
        <v>77</v>
      </c>
      <c r="E881" s="85" t="s">
        <v>23260</v>
      </c>
      <c r="F881" s="85">
        <v>127700</v>
      </c>
      <c r="G881" s="85" t="s">
        <v>78</v>
      </c>
      <c r="H881" s="85">
        <v>13014840</v>
      </c>
      <c r="I881" s="85" t="s">
        <v>79</v>
      </c>
      <c r="J881" s="85"/>
      <c r="K881" s="85" t="s">
        <v>24015</v>
      </c>
      <c r="L881" s="85"/>
      <c r="M881" s="85" t="s">
        <v>24016</v>
      </c>
      <c r="N881" s="85"/>
      <c r="O881" s="85" t="s">
        <v>23988</v>
      </c>
      <c r="P881" s="85">
        <v>32927</v>
      </c>
      <c r="Q881" s="85"/>
    </row>
    <row r="882" spans="1:17" hidden="1" x14ac:dyDescent="0.35">
      <c r="A882" s="72">
        <f t="shared" si="13"/>
        <v>127700</v>
      </c>
      <c r="B882" s="85" t="s">
        <v>24025</v>
      </c>
      <c r="C882" s="85">
        <v>17005565</v>
      </c>
      <c r="D882" s="85" t="s">
        <v>77</v>
      </c>
      <c r="E882" s="85" t="s">
        <v>23260</v>
      </c>
      <c r="F882" s="85">
        <v>127700</v>
      </c>
      <c r="G882" s="85" t="s">
        <v>78</v>
      </c>
      <c r="H882" s="85"/>
      <c r="I882" s="85" t="s">
        <v>79</v>
      </c>
      <c r="J882" s="85"/>
      <c r="K882" s="85" t="s">
        <v>24026</v>
      </c>
      <c r="L882" s="85"/>
      <c r="M882" s="85" t="s">
        <v>23991</v>
      </c>
      <c r="N882" s="85" t="s">
        <v>23987</v>
      </c>
      <c r="O882" s="85" t="s">
        <v>23988</v>
      </c>
      <c r="P882" s="85">
        <v>32922</v>
      </c>
      <c r="Q882" s="85">
        <v>6403</v>
      </c>
    </row>
    <row r="883" spans="1:17" hidden="1" x14ac:dyDescent="0.35">
      <c r="A883" s="72">
        <f t="shared" si="13"/>
        <v>141544</v>
      </c>
      <c r="B883" s="85" t="s">
        <v>14129</v>
      </c>
      <c r="C883" s="66">
        <v>199682</v>
      </c>
      <c r="D883" s="85" t="s">
        <v>77</v>
      </c>
      <c r="E883" s="85" t="s">
        <v>9751</v>
      </c>
      <c r="F883" s="66">
        <v>141544</v>
      </c>
      <c r="G883" s="85" t="s">
        <v>78</v>
      </c>
      <c r="H883" s="85" t="s">
        <v>9752</v>
      </c>
      <c r="I883" s="85" t="s">
        <v>79</v>
      </c>
      <c r="J883" s="85"/>
      <c r="K883" s="85" t="s">
        <v>14130</v>
      </c>
      <c r="L883" s="85"/>
      <c r="M883" s="85" t="s">
        <v>7383</v>
      </c>
      <c r="N883" s="85" t="s">
        <v>9526</v>
      </c>
      <c r="O883" s="85" t="s">
        <v>18</v>
      </c>
      <c r="P883" s="85" t="s">
        <v>9806</v>
      </c>
      <c r="Q883" s="85"/>
    </row>
    <row r="884" spans="1:17" hidden="1" x14ac:dyDescent="0.35">
      <c r="A884" s="72">
        <f t="shared" si="13"/>
        <v>141544</v>
      </c>
      <c r="B884" s="85" t="s">
        <v>9834</v>
      </c>
      <c r="C884" s="66">
        <v>90625</v>
      </c>
      <c r="D884" s="85" t="s">
        <v>77</v>
      </c>
      <c r="E884" s="85" t="s">
        <v>9751</v>
      </c>
      <c r="F884" s="66">
        <v>141544</v>
      </c>
      <c r="G884" s="85" t="s">
        <v>78</v>
      </c>
      <c r="H884" s="85"/>
      <c r="I884" s="85" t="s">
        <v>559</v>
      </c>
      <c r="J884" s="85"/>
      <c r="K884" s="85" t="s">
        <v>9835</v>
      </c>
      <c r="L884" s="85"/>
      <c r="M884" s="85" t="s">
        <v>7383</v>
      </c>
      <c r="N884" s="85" t="s">
        <v>7384</v>
      </c>
      <c r="O884" s="85" t="s">
        <v>18</v>
      </c>
      <c r="P884" s="85" t="s">
        <v>9806</v>
      </c>
      <c r="Q884" s="85" t="s">
        <v>9836</v>
      </c>
    </row>
    <row r="885" spans="1:17" hidden="1" x14ac:dyDescent="0.35">
      <c r="A885" s="72">
        <f t="shared" si="13"/>
        <v>140890</v>
      </c>
      <c r="B885" s="85" t="s">
        <v>4084</v>
      </c>
      <c r="C885" s="66">
        <v>87472</v>
      </c>
      <c r="D885" s="85" t="s">
        <v>77</v>
      </c>
      <c r="E885" s="85" t="s">
        <v>4074</v>
      </c>
      <c r="F885" s="66">
        <v>140890</v>
      </c>
      <c r="G885" s="85" t="s">
        <v>78</v>
      </c>
      <c r="H885" s="85" t="s">
        <v>4085</v>
      </c>
      <c r="I885" s="85" t="s">
        <v>79</v>
      </c>
      <c r="J885" s="85"/>
      <c r="K885" s="85" t="s">
        <v>4086</v>
      </c>
      <c r="L885" s="85"/>
      <c r="M885" s="85" t="s">
        <v>3904</v>
      </c>
      <c r="N885" s="85" t="s">
        <v>573</v>
      </c>
      <c r="O885" s="85" t="s">
        <v>18</v>
      </c>
      <c r="P885" s="85" t="s">
        <v>4072</v>
      </c>
      <c r="Q885" s="85" t="s">
        <v>4087</v>
      </c>
    </row>
    <row r="886" spans="1:17" hidden="1" x14ac:dyDescent="0.35">
      <c r="A886" s="72">
        <f t="shared" si="13"/>
        <v>140890</v>
      </c>
      <c r="B886" s="85" t="s">
        <v>4088</v>
      </c>
      <c r="C886" s="66">
        <v>87473</v>
      </c>
      <c r="D886" s="85" t="s">
        <v>77</v>
      </c>
      <c r="E886" s="85" t="s">
        <v>4074</v>
      </c>
      <c r="F886" s="66">
        <v>140890</v>
      </c>
      <c r="G886" s="85" t="s">
        <v>78</v>
      </c>
      <c r="H886" s="85" t="s">
        <v>4089</v>
      </c>
      <c r="I886" s="85" t="s">
        <v>79</v>
      </c>
      <c r="J886" s="85"/>
      <c r="K886" s="85" t="s">
        <v>4090</v>
      </c>
      <c r="L886" s="85"/>
      <c r="M886" s="85" t="s">
        <v>4080</v>
      </c>
      <c r="N886" s="85" t="s">
        <v>573</v>
      </c>
      <c r="O886" s="85" t="s">
        <v>18</v>
      </c>
      <c r="P886" s="85" t="s">
        <v>4072</v>
      </c>
      <c r="Q886" s="85" t="s">
        <v>4087</v>
      </c>
    </row>
    <row r="887" spans="1:17" hidden="1" x14ac:dyDescent="0.35">
      <c r="A887" s="72">
        <f t="shared" si="13"/>
        <v>141307</v>
      </c>
      <c r="B887" s="85" t="s">
        <v>8154</v>
      </c>
      <c r="C887" s="66">
        <v>89600</v>
      </c>
      <c r="D887" s="85" t="s">
        <v>77</v>
      </c>
      <c r="E887" s="85" t="s">
        <v>6769</v>
      </c>
      <c r="F887" s="66">
        <v>141307</v>
      </c>
      <c r="G887" s="85" t="s">
        <v>78</v>
      </c>
      <c r="H887" s="85"/>
      <c r="I887" s="85" t="s">
        <v>79</v>
      </c>
      <c r="J887" s="85"/>
      <c r="K887" s="85" t="s">
        <v>8155</v>
      </c>
      <c r="L887" s="85"/>
      <c r="M887" s="85" t="s">
        <v>7912</v>
      </c>
      <c r="N887" s="85" t="s">
        <v>6771</v>
      </c>
      <c r="O887" s="85" t="s">
        <v>18</v>
      </c>
      <c r="P887" s="85" t="s">
        <v>8144</v>
      </c>
      <c r="Q887" s="85" t="s">
        <v>95</v>
      </c>
    </row>
    <row r="888" spans="1:17" hidden="1" x14ac:dyDescent="0.35">
      <c r="A888" s="72">
        <f t="shared" si="13"/>
        <v>141223</v>
      </c>
      <c r="B888" s="85" t="s">
        <v>6814</v>
      </c>
      <c r="C888" s="66">
        <v>88797</v>
      </c>
      <c r="D888" s="85" t="s">
        <v>77</v>
      </c>
      <c r="E888" s="85" t="s">
        <v>6077</v>
      </c>
      <c r="F888" s="66">
        <v>141223</v>
      </c>
      <c r="G888" s="85" t="s">
        <v>78</v>
      </c>
      <c r="H888" s="85" t="s">
        <v>6815</v>
      </c>
      <c r="I888" s="85" t="s">
        <v>79</v>
      </c>
      <c r="J888" s="85"/>
      <c r="K888" s="85" t="s">
        <v>6816</v>
      </c>
      <c r="L888" s="85"/>
      <c r="M888" s="85" t="s">
        <v>3090</v>
      </c>
      <c r="N888" s="85" t="s">
        <v>6071</v>
      </c>
      <c r="O888" s="85" t="s">
        <v>18</v>
      </c>
      <c r="P888" s="85" t="s">
        <v>6813</v>
      </c>
      <c r="Q888" s="85" t="s">
        <v>99</v>
      </c>
    </row>
    <row r="889" spans="1:17" hidden="1" x14ac:dyDescent="0.35">
      <c r="A889" s="72">
        <f t="shared" si="13"/>
        <v>140469</v>
      </c>
      <c r="B889" s="85" t="s">
        <v>26968</v>
      </c>
      <c r="C889" s="85">
        <v>85677</v>
      </c>
      <c r="D889" s="85" t="s">
        <v>77</v>
      </c>
      <c r="E889" s="85" t="s">
        <v>23191</v>
      </c>
      <c r="F889" s="85">
        <v>140469</v>
      </c>
      <c r="G889" s="85" t="s">
        <v>78</v>
      </c>
      <c r="H889" s="85">
        <v>13461769</v>
      </c>
      <c r="I889" s="85" t="s">
        <v>79</v>
      </c>
      <c r="J889" s="85"/>
      <c r="K889" s="85" t="s">
        <v>26969</v>
      </c>
      <c r="L889" s="85"/>
      <c r="M889" s="85" t="s">
        <v>26942</v>
      </c>
      <c r="N889" s="85" t="s">
        <v>205</v>
      </c>
      <c r="O889" s="85" t="s">
        <v>18</v>
      </c>
      <c r="P889" s="85">
        <v>75077</v>
      </c>
      <c r="Q889" s="85">
        <v>3174</v>
      </c>
    </row>
    <row r="890" spans="1:17" hidden="1" x14ac:dyDescent="0.35">
      <c r="A890" s="72">
        <f t="shared" si="13"/>
        <v>140469</v>
      </c>
      <c r="B890" s="85" t="s">
        <v>788</v>
      </c>
      <c r="C890" s="66">
        <v>85677</v>
      </c>
      <c r="D890" s="85" t="s">
        <v>77</v>
      </c>
      <c r="E890" s="85" t="s">
        <v>212</v>
      </c>
      <c r="F890" s="66">
        <v>140469</v>
      </c>
      <c r="G890" s="85" t="s">
        <v>78</v>
      </c>
      <c r="H890" s="85" t="s">
        <v>213</v>
      </c>
      <c r="I890" s="85" t="s">
        <v>79</v>
      </c>
      <c r="J890" s="85"/>
      <c r="K890" s="85" t="s">
        <v>789</v>
      </c>
      <c r="L890" s="85"/>
      <c r="M890" s="85" t="s">
        <v>790</v>
      </c>
      <c r="N890" s="85" t="s">
        <v>205</v>
      </c>
      <c r="O890" s="85" t="s">
        <v>18</v>
      </c>
      <c r="P890" s="85" t="s">
        <v>780</v>
      </c>
      <c r="Q890" s="85" t="s">
        <v>791</v>
      </c>
    </row>
    <row r="891" spans="1:17" hidden="1" x14ac:dyDescent="0.35">
      <c r="A891" s="72">
        <f t="shared" si="13"/>
        <v>141223</v>
      </c>
      <c r="B891" s="85" t="s">
        <v>15310</v>
      </c>
      <c r="C891" s="66">
        <v>231210</v>
      </c>
      <c r="D891" s="85" t="s">
        <v>77</v>
      </c>
      <c r="E891" s="85" t="s">
        <v>6077</v>
      </c>
      <c r="F891" s="66">
        <v>141223</v>
      </c>
      <c r="G891" s="85" t="s">
        <v>78</v>
      </c>
      <c r="H891" s="85" t="s">
        <v>15311</v>
      </c>
      <c r="I891" s="85" t="s">
        <v>79</v>
      </c>
      <c r="J891" s="85"/>
      <c r="K891" s="85" t="s">
        <v>14299</v>
      </c>
      <c r="L891" s="85"/>
      <c r="M891" s="85" t="s">
        <v>3090</v>
      </c>
      <c r="N891" s="85" t="s">
        <v>6071</v>
      </c>
      <c r="O891" s="85" t="s">
        <v>18</v>
      </c>
      <c r="P891" s="85" t="s">
        <v>6845</v>
      </c>
      <c r="Q891" s="85"/>
    </row>
    <row r="892" spans="1:17" hidden="1" x14ac:dyDescent="0.35">
      <c r="A892" s="72">
        <f t="shared" si="13"/>
        <v>140887</v>
      </c>
      <c r="B892" s="85" t="s">
        <v>25333</v>
      </c>
      <c r="C892" s="85">
        <v>203645</v>
      </c>
      <c r="D892" s="85" t="s">
        <v>77</v>
      </c>
      <c r="E892" s="85" t="s">
        <v>23231</v>
      </c>
      <c r="F892" s="85">
        <v>140887</v>
      </c>
      <c r="G892" s="85" t="s">
        <v>78</v>
      </c>
      <c r="H892" s="85">
        <v>12027249</v>
      </c>
      <c r="I892" s="85" t="s">
        <v>79</v>
      </c>
      <c r="J892" s="85"/>
      <c r="K892" s="85" t="s">
        <v>25334</v>
      </c>
      <c r="L892" s="85"/>
      <c r="M892" s="85" t="s">
        <v>20648</v>
      </c>
      <c r="N892" s="85" t="s">
        <v>571</v>
      </c>
      <c r="O892" s="85" t="s">
        <v>18</v>
      </c>
      <c r="P892" s="85">
        <v>76104</v>
      </c>
      <c r="Q892" s="85">
        <v>1205</v>
      </c>
    </row>
    <row r="893" spans="1:17" hidden="1" x14ac:dyDescent="0.35">
      <c r="A893" s="72">
        <f t="shared" si="13"/>
        <v>140887</v>
      </c>
      <c r="B893" s="85" t="s">
        <v>14259</v>
      </c>
      <c r="C893" s="66">
        <v>203645</v>
      </c>
      <c r="D893" s="85" t="s">
        <v>77</v>
      </c>
      <c r="E893" s="85" t="s">
        <v>3907</v>
      </c>
      <c r="F893" s="66">
        <v>140887</v>
      </c>
      <c r="G893" s="85" t="s">
        <v>78</v>
      </c>
      <c r="H893" s="85" t="s">
        <v>14248</v>
      </c>
      <c r="I893" s="85" t="s">
        <v>79</v>
      </c>
      <c r="J893" s="85"/>
      <c r="K893" s="85" t="s">
        <v>14260</v>
      </c>
      <c r="L893" s="85"/>
      <c r="M893" s="85" t="s">
        <v>3904</v>
      </c>
      <c r="N893" s="85" t="s">
        <v>571</v>
      </c>
      <c r="O893" s="85" t="s">
        <v>18</v>
      </c>
      <c r="P893" s="85" t="s">
        <v>3927</v>
      </c>
      <c r="Q893" s="85" t="s">
        <v>7166</v>
      </c>
    </row>
    <row r="894" spans="1:17" hidden="1" x14ac:dyDescent="0.35">
      <c r="A894" s="72">
        <f t="shared" si="13"/>
        <v>140995</v>
      </c>
      <c r="B894" s="85" t="s">
        <v>24240</v>
      </c>
      <c r="C894" s="85">
        <v>87855</v>
      </c>
      <c r="D894" s="85" t="s">
        <v>77</v>
      </c>
      <c r="E894" s="85" t="s">
        <v>23259</v>
      </c>
      <c r="F894" s="85">
        <v>140995</v>
      </c>
      <c r="G894" s="85" t="s">
        <v>78</v>
      </c>
      <c r="H894" s="85">
        <v>9419458</v>
      </c>
      <c r="I894" s="85" t="s">
        <v>79</v>
      </c>
      <c r="J894" s="85"/>
      <c r="K894" s="85" t="s">
        <v>24241</v>
      </c>
      <c r="L894" s="85"/>
      <c r="M894" s="85" t="s">
        <v>24242</v>
      </c>
      <c r="N894" s="85" t="s">
        <v>3829</v>
      </c>
      <c r="O894" s="85" t="s">
        <v>18</v>
      </c>
      <c r="P894" s="85">
        <v>76426</v>
      </c>
      <c r="Q894" s="85">
        <v>3208</v>
      </c>
    </row>
    <row r="895" spans="1:17" hidden="1" x14ac:dyDescent="0.35">
      <c r="A895" s="72">
        <f t="shared" si="13"/>
        <v>140995</v>
      </c>
      <c r="B895" s="85" t="s">
        <v>24245</v>
      </c>
      <c r="C895" s="85">
        <v>87857</v>
      </c>
      <c r="D895" s="85" t="s">
        <v>77</v>
      </c>
      <c r="E895" s="85" t="s">
        <v>23259</v>
      </c>
      <c r="F895" s="85">
        <v>140995</v>
      </c>
      <c r="G895" s="85" t="s">
        <v>78</v>
      </c>
      <c r="H895" s="85">
        <v>9419458</v>
      </c>
      <c r="I895" s="85" t="s">
        <v>79</v>
      </c>
      <c r="J895" s="85"/>
      <c r="K895" s="85" t="s">
        <v>24246</v>
      </c>
      <c r="L895" s="85"/>
      <c r="M895" s="85" t="s">
        <v>24242</v>
      </c>
      <c r="N895" s="85" t="s">
        <v>3829</v>
      </c>
      <c r="O895" s="85" t="s">
        <v>18</v>
      </c>
      <c r="P895" s="85">
        <v>76426</v>
      </c>
      <c r="Q895" s="85">
        <v>9632</v>
      </c>
    </row>
    <row r="896" spans="1:17" hidden="1" x14ac:dyDescent="0.35">
      <c r="A896" s="72">
        <f t="shared" si="13"/>
        <v>140995</v>
      </c>
      <c r="B896" s="85" t="s">
        <v>24247</v>
      </c>
      <c r="C896" s="85">
        <v>87854</v>
      </c>
      <c r="D896" s="85" t="s">
        <v>77</v>
      </c>
      <c r="E896" s="85" t="s">
        <v>23259</v>
      </c>
      <c r="F896" s="85">
        <v>140995</v>
      </c>
      <c r="G896" s="85" t="s">
        <v>78</v>
      </c>
      <c r="H896" s="85">
        <v>9419458</v>
      </c>
      <c r="I896" s="85" t="s">
        <v>79</v>
      </c>
      <c r="J896" s="85"/>
      <c r="K896" s="85" t="s">
        <v>24248</v>
      </c>
      <c r="L896" s="85"/>
      <c r="M896" s="85" t="s">
        <v>24242</v>
      </c>
      <c r="N896" s="85" t="s">
        <v>3829</v>
      </c>
      <c r="O896" s="85" t="s">
        <v>18</v>
      </c>
      <c r="P896" s="85">
        <v>76426</v>
      </c>
      <c r="Q896" s="85">
        <v>2050</v>
      </c>
    </row>
    <row r="897" spans="1:17" hidden="1" x14ac:dyDescent="0.35">
      <c r="A897" s="72">
        <f t="shared" si="13"/>
        <v>140995</v>
      </c>
      <c r="B897" s="85" t="s">
        <v>24249</v>
      </c>
      <c r="C897" s="85">
        <v>16036998</v>
      </c>
      <c r="D897" s="85" t="s">
        <v>23281</v>
      </c>
      <c r="E897" s="85" t="s">
        <v>23259</v>
      </c>
      <c r="F897" s="85">
        <v>140995</v>
      </c>
      <c r="G897" s="85" t="s">
        <v>78</v>
      </c>
      <c r="H897" s="85">
        <v>9419458</v>
      </c>
      <c r="I897" s="85" t="s">
        <v>79</v>
      </c>
      <c r="J897" s="85"/>
      <c r="K897" s="85" t="s">
        <v>24250</v>
      </c>
      <c r="L897" s="85"/>
      <c r="M897" s="85" t="s">
        <v>24242</v>
      </c>
      <c r="N897" s="85" t="s">
        <v>3829</v>
      </c>
      <c r="O897" s="85" t="s">
        <v>18</v>
      </c>
      <c r="P897" s="85">
        <v>76426</v>
      </c>
      <c r="Q897" s="85"/>
    </row>
    <row r="898" spans="1:17" hidden="1" x14ac:dyDescent="0.35">
      <c r="A898" s="72">
        <f t="shared" ref="A898:A961" si="14">IF(F898="", "", IF(D898="School District", C898, F898))</f>
        <v>140995</v>
      </c>
      <c r="B898" s="85" t="s">
        <v>24251</v>
      </c>
      <c r="C898" s="85">
        <v>16036999</v>
      </c>
      <c r="D898" s="85" t="s">
        <v>23281</v>
      </c>
      <c r="E898" s="85" t="s">
        <v>23259</v>
      </c>
      <c r="F898" s="85">
        <v>140995</v>
      </c>
      <c r="G898" s="85" t="s">
        <v>78</v>
      </c>
      <c r="H898" s="85">
        <v>9419458</v>
      </c>
      <c r="I898" s="85" t="s">
        <v>79</v>
      </c>
      <c r="J898" s="85"/>
      <c r="K898" s="85" t="s">
        <v>24252</v>
      </c>
      <c r="L898" s="85"/>
      <c r="M898" s="85" t="s">
        <v>24242</v>
      </c>
      <c r="N898" s="85" t="s">
        <v>3829</v>
      </c>
      <c r="O898" s="85" t="s">
        <v>18</v>
      </c>
      <c r="P898" s="85">
        <v>76426</v>
      </c>
      <c r="Q898" s="85"/>
    </row>
    <row r="899" spans="1:17" hidden="1" x14ac:dyDescent="0.35">
      <c r="A899" s="72">
        <f t="shared" si="14"/>
        <v>140995</v>
      </c>
      <c r="B899" s="85" t="s">
        <v>24253</v>
      </c>
      <c r="C899" s="85">
        <v>16037000</v>
      </c>
      <c r="D899" s="85" t="s">
        <v>23281</v>
      </c>
      <c r="E899" s="85" t="s">
        <v>23259</v>
      </c>
      <c r="F899" s="85">
        <v>140995</v>
      </c>
      <c r="G899" s="85" t="s">
        <v>78</v>
      </c>
      <c r="H899" s="85">
        <v>9419458</v>
      </c>
      <c r="I899" s="85" t="s">
        <v>79</v>
      </c>
      <c r="J899" s="85"/>
      <c r="K899" s="85" t="s">
        <v>24254</v>
      </c>
      <c r="L899" s="85"/>
      <c r="M899" s="85" t="s">
        <v>24242</v>
      </c>
      <c r="N899" s="85" t="s">
        <v>3829</v>
      </c>
      <c r="O899" s="85" t="s">
        <v>18</v>
      </c>
      <c r="P899" s="85">
        <v>76426</v>
      </c>
      <c r="Q899" s="85"/>
    </row>
    <row r="900" spans="1:17" hidden="1" x14ac:dyDescent="0.35">
      <c r="A900" s="72">
        <f t="shared" si="14"/>
        <v>140995</v>
      </c>
      <c r="B900" s="85" t="s">
        <v>24243</v>
      </c>
      <c r="C900" s="85">
        <v>87856</v>
      </c>
      <c r="D900" s="85" t="s">
        <v>77</v>
      </c>
      <c r="E900" s="85" t="s">
        <v>23259</v>
      </c>
      <c r="F900" s="85">
        <v>140995</v>
      </c>
      <c r="G900" s="85" t="s">
        <v>78</v>
      </c>
      <c r="H900" s="85">
        <v>9419458</v>
      </c>
      <c r="I900" s="85" t="s">
        <v>79</v>
      </c>
      <c r="J900" s="85"/>
      <c r="K900" s="85" t="s">
        <v>24244</v>
      </c>
      <c r="L900" s="85"/>
      <c r="M900" s="85" t="s">
        <v>24242</v>
      </c>
      <c r="N900" s="85" t="s">
        <v>3829</v>
      </c>
      <c r="O900" s="85" t="s">
        <v>18</v>
      </c>
      <c r="P900" s="85">
        <v>76426</v>
      </c>
      <c r="Q900" s="85">
        <v>3903</v>
      </c>
    </row>
    <row r="901" spans="1:17" hidden="1" x14ac:dyDescent="0.35">
      <c r="A901" s="72">
        <f t="shared" si="14"/>
        <v>140887</v>
      </c>
      <c r="B901" s="85" t="s">
        <v>25466</v>
      </c>
      <c r="C901" s="85">
        <v>17008322</v>
      </c>
      <c r="D901" s="85" t="s">
        <v>23281</v>
      </c>
      <c r="E901" s="85" t="s">
        <v>23231</v>
      </c>
      <c r="F901" s="85">
        <v>140887</v>
      </c>
      <c r="G901" s="85" t="s">
        <v>78</v>
      </c>
      <c r="H901" s="85">
        <v>12027249</v>
      </c>
      <c r="I901" s="85" t="s">
        <v>79</v>
      </c>
      <c r="J901" s="85"/>
      <c r="K901" s="85" t="s">
        <v>25467</v>
      </c>
      <c r="L901" s="85"/>
      <c r="M901" s="85" t="s">
        <v>22588</v>
      </c>
      <c r="N901" s="85" t="s">
        <v>571</v>
      </c>
      <c r="O901" s="85" t="s">
        <v>18</v>
      </c>
      <c r="P901" s="85">
        <v>76112</v>
      </c>
      <c r="Q901" s="85">
        <v>802</v>
      </c>
    </row>
    <row r="902" spans="1:17" hidden="1" x14ac:dyDescent="0.35">
      <c r="A902" s="72">
        <f t="shared" si="14"/>
        <v>140887</v>
      </c>
      <c r="B902" s="85" t="s">
        <v>20724</v>
      </c>
      <c r="C902" s="66">
        <v>17008322</v>
      </c>
      <c r="D902" s="85" t="s">
        <v>83</v>
      </c>
      <c r="E902" s="85" t="s">
        <v>3907</v>
      </c>
      <c r="F902" s="66">
        <v>140887</v>
      </c>
      <c r="G902" s="85" t="s">
        <v>78</v>
      </c>
      <c r="H902" s="85" t="s">
        <v>14248</v>
      </c>
      <c r="I902" s="85" t="s">
        <v>79</v>
      </c>
      <c r="J902" s="85"/>
      <c r="K902" s="85" t="s">
        <v>20725</v>
      </c>
      <c r="L902" s="85"/>
      <c r="M902" s="85" t="s">
        <v>13718</v>
      </c>
      <c r="N902" s="85" t="s">
        <v>571</v>
      </c>
      <c r="O902" s="85" t="s">
        <v>18</v>
      </c>
      <c r="P902" s="85" t="s">
        <v>4171</v>
      </c>
      <c r="Q902" s="85" t="s">
        <v>20726</v>
      </c>
    </row>
    <row r="903" spans="1:17" hidden="1" x14ac:dyDescent="0.35">
      <c r="A903" s="72">
        <f t="shared" si="14"/>
        <v>140469</v>
      </c>
      <c r="B903" s="85" t="s">
        <v>26884</v>
      </c>
      <c r="C903" s="85">
        <v>211164</v>
      </c>
      <c r="D903" s="85" t="s">
        <v>77</v>
      </c>
      <c r="E903" s="85" t="s">
        <v>23191</v>
      </c>
      <c r="F903" s="85">
        <v>140469</v>
      </c>
      <c r="G903" s="85" t="s">
        <v>78</v>
      </c>
      <c r="H903" s="85">
        <v>13461769</v>
      </c>
      <c r="I903" s="85" t="s">
        <v>79</v>
      </c>
      <c r="J903" s="85"/>
      <c r="K903" s="85" t="s">
        <v>26885</v>
      </c>
      <c r="L903" s="85"/>
      <c r="M903" s="85" t="s">
        <v>20146</v>
      </c>
      <c r="N903" s="85" t="s">
        <v>205</v>
      </c>
      <c r="O903" s="85" t="s">
        <v>18</v>
      </c>
      <c r="P903" s="85">
        <v>75028</v>
      </c>
      <c r="Q903" s="85">
        <v>3096</v>
      </c>
    </row>
    <row r="904" spans="1:17" hidden="1" x14ac:dyDescent="0.35">
      <c r="A904" s="72">
        <f t="shared" si="14"/>
        <v>140469</v>
      </c>
      <c r="B904" s="85" t="s">
        <v>14460</v>
      </c>
      <c r="C904" s="66">
        <v>211164</v>
      </c>
      <c r="D904" s="85" t="s">
        <v>77</v>
      </c>
      <c r="E904" s="85" t="s">
        <v>212</v>
      </c>
      <c r="F904" s="66">
        <v>140469</v>
      </c>
      <c r="G904" s="85" t="s">
        <v>78</v>
      </c>
      <c r="H904" s="85" t="s">
        <v>213</v>
      </c>
      <c r="I904" s="85" t="s">
        <v>79</v>
      </c>
      <c r="J904" s="85"/>
      <c r="K904" s="85" t="s">
        <v>14461</v>
      </c>
      <c r="L904" s="85"/>
      <c r="M904" s="85" t="s">
        <v>311</v>
      </c>
      <c r="N904" s="85" t="s">
        <v>205</v>
      </c>
      <c r="O904" s="85" t="s">
        <v>18</v>
      </c>
      <c r="P904" s="85" t="s">
        <v>312</v>
      </c>
      <c r="Q904" s="85" t="s">
        <v>14462</v>
      </c>
    </row>
    <row r="905" spans="1:17" hidden="1" x14ac:dyDescent="0.35">
      <c r="A905" s="72">
        <f t="shared" si="14"/>
        <v>141534</v>
      </c>
      <c r="B905" s="85" t="s">
        <v>28282</v>
      </c>
      <c r="C905" s="85">
        <v>90546</v>
      </c>
      <c r="D905" s="85" t="s">
        <v>77</v>
      </c>
      <c r="E905" s="85" t="s">
        <v>23151</v>
      </c>
      <c r="F905" s="85">
        <v>141534</v>
      </c>
      <c r="G905" s="85" t="s">
        <v>78</v>
      </c>
      <c r="H905" s="85"/>
      <c r="I905" s="85" t="s">
        <v>79</v>
      </c>
      <c r="J905" s="85"/>
      <c r="K905" s="85" t="s">
        <v>28283</v>
      </c>
      <c r="L905" s="85"/>
      <c r="M905" s="85" t="s">
        <v>25072</v>
      </c>
      <c r="N905" s="85" t="s">
        <v>9697</v>
      </c>
      <c r="O905" s="85" t="s">
        <v>18</v>
      </c>
      <c r="P905" s="85">
        <v>78155</v>
      </c>
      <c r="Q905" s="85">
        <v>3306</v>
      </c>
    </row>
    <row r="906" spans="1:17" hidden="1" x14ac:dyDescent="0.35">
      <c r="A906" s="72">
        <f t="shared" si="14"/>
        <v>141534</v>
      </c>
      <c r="B906" s="85" t="s">
        <v>9724</v>
      </c>
      <c r="C906" s="66">
        <v>90546</v>
      </c>
      <c r="D906" s="85" t="s">
        <v>77</v>
      </c>
      <c r="E906" s="85" t="s">
        <v>9584</v>
      </c>
      <c r="F906" s="66">
        <v>141534</v>
      </c>
      <c r="G906" s="85" t="s">
        <v>78</v>
      </c>
      <c r="H906" s="85"/>
      <c r="I906" s="85" t="s">
        <v>79</v>
      </c>
      <c r="J906" s="85"/>
      <c r="K906" s="85" t="s">
        <v>9725</v>
      </c>
      <c r="L906" s="85"/>
      <c r="M906" s="85" t="s">
        <v>9545</v>
      </c>
      <c r="N906" s="85" t="s">
        <v>9511</v>
      </c>
      <c r="O906" s="85" t="s">
        <v>18</v>
      </c>
      <c r="P906" s="85" t="s">
        <v>9546</v>
      </c>
      <c r="Q906" s="85" t="s">
        <v>7338</v>
      </c>
    </row>
    <row r="907" spans="1:17" hidden="1" x14ac:dyDescent="0.35">
      <c r="A907" s="72">
        <f t="shared" si="14"/>
        <v>140457</v>
      </c>
      <c r="B907" s="85" t="s">
        <v>15202</v>
      </c>
      <c r="C907" s="66">
        <v>230226</v>
      </c>
      <c r="D907" s="85" t="s">
        <v>77</v>
      </c>
      <c r="E907" s="85" t="s">
        <v>345</v>
      </c>
      <c r="F907" s="66">
        <v>140457</v>
      </c>
      <c r="G907" s="85" t="s">
        <v>78</v>
      </c>
      <c r="H907" s="85" t="s">
        <v>350</v>
      </c>
      <c r="I907" s="85" t="s">
        <v>79</v>
      </c>
      <c r="J907" s="85"/>
      <c r="K907" s="85" t="s">
        <v>15203</v>
      </c>
      <c r="L907" s="85" t="s">
        <v>80</v>
      </c>
      <c r="M907" s="85" t="s">
        <v>347</v>
      </c>
      <c r="N907" s="85" t="s">
        <v>215</v>
      </c>
      <c r="O907" s="85" t="s">
        <v>18</v>
      </c>
      <c r="P907" s="85" t="s">
        <v>348</v>
      </c>
      <c r="Q907" s="85" t="s">
        <v>87</v>
      </c>
    </row>
    <row r="908" spans="1:17" hidden="1" x14ac:dyDescent="0.35">
      <c r="A908" s="72">
        <f t="shared" si="14"/>
        <v>141269</v>
      </c>
      <c r="B908" s="85" t="s">
        <v>7661</v>
      </c>
      <c r="C908" s="66">
        <v>89318</v>
      </c>
      <c r="D908" s="85" t="s">
        <v>77</v>
      </c>
      <c r="E908" s="85" t="s">
        <v>6855</v>
      </c>
      <c r="F908" s="66">
        <v>141269</v>
      </c>
      <c r="G908" s="85" t="s">
        <v>78</v>
      </c>
      <c r="H908" s="85" t="s">
        <v>7662</v>
      </c>
      <c r="I908" s="85" t="s">
        <v>79</v>
      </c>
      <c r="J908" s="85"/>
      <c r="K908" s="85" t="s">
        <v>7663</v>
      </c>
      <c r="L908" s="85"/>
      <c r="M908" s="85" t="s">
        <v>7647</v>
      </c>
      <c r="N908" s="85" t="s">
        <v>6073</v>
      </c>
      <c r="O908" s="85" t="s">
        <v>18</v>
      </c>
      <c r="P908" s="85" t="s">
        <v>7648</v>
      </c>
      <c r="Q908" s="85" t="s">
        <v>6826</v>
      </c>
    </row>
    <row r="909" spans="1:17" hidden="1" x14ac:dyDescent="0.35">
      <c r="A909" s="72">
        <f t="shared" si="14"/>
        <v>140473</v>
      </c>
      <c r="B909" s="85" t="s">
        <v>27793</v>
      </c>
      <c r="C909" s="85">
        <v>85807</v>
      </c>
      <c r="D909" s="85" t="s">
        <v>77</v>
      </c>
      <c r="E909" s="85" t="s">
        <v>23171</v>
      </c>
      <c r="F909" s="85">
        <v>140473</v>
      </c>
      <c r="G909" s="85" t="s">
        <v>78</v>
      </c>
      <c r="H909" s="85"/>
      <c r="I909" s="85" t="s">
        <v>79</v>
      </c>
      <c r="J909" s="85"/>
      <c r="K909" s="85" t="s">
        <v>27794</v>
      </c>
      <c r="L909" s="85"/>
      <c r="M909" s="85" t="s">
        <v>20750</v>
      </c>
      <c r="N909" s="85" t="s">
        <v>176</v>
      </c>
      <c r="O909" s="85" t="s">
        <v>18</v>
      </c>
      <c r="P909" s="85">
        <v>75093</v>
      </c>
      <c r="Q909" s="85">
        <v>7720</v>
      </c>
    </row>
    <row r="910" spans="1:17" hidden="1" x14ac:dyDescent="0.35">
      <c r="A910" s="72">
        <f t="shared" si="14"/>
        <v>140473</v>
      </c>
      <c r="B910" s="85" t="s">
        <v>1137</v>
      </c>
      <c r="C910" s="66">
        <v>85807</v>
      </c>
      <c r="D910" s="85" t="s">
        <v>77</v>
      </c>
      <c r="E910" s="85" t="s">
        <v>252</v>
      </c>
      <c r="F910" s="66">
        <v>140473</v>
      </c>
      <c r="G910" s="85" t="s">
        <v>78</v>
      </c>
      <c r="H910" s="85"/>
      <c r="I910" s="85" t="s">
        <v>79</v>
      </c>
      <c r="J910" s="85"/>
      <c r="K910" s="85" t="s">
        <v>1138</v>
      </c>
      <c r="L910" s="85"/>
      <c r="M910" s="85" t="s">
        <v>254</v>
      </c>
      <c r="N910" s="85" t="s">
        <v>185</v>
      </c>
      <c r="O910" s="85" t="s">
        <v>18</v>
      </c>
      <c r="P910" s="85" t="s">
        <v>1139</v>
      </c>
      <c r="Q910" s="85" t="s">
        <v>1140</v>
      </c>
    </row>
    <row r="911" spans="1:17" hidden="1" x14ac:dyDescent="0.35">
      <c r="A911" s="72">
        <f t="shared" si="14"/>
        <v>141223</v>
      </c>
      <c r="B911" s="85" t="s">
        <v>6199</v>
      </c>
      <c r="C911" s="66">
        <v>88464</v>
      </c>
      <c r="D911" s="85" t="s">
        <v>77</v>
      </c>
      <c r="E911" s="85" t="s">
        <v>6077</v>
      </c>
      <c r="F911" s="66">
        <v>141223</v>
      </c>
      <c r="G911" s="85" t="s">
        <v>78</v>
      </c>
      <c r="H911" s="85" t="s">
        <v>6200</v>
      </c>
      <c r="I911" s="85" t="s">
        <v>79</v>
      </c>
      <c r="J911" s="85"/>
      <c r="K911" s="85" t="s">
        <v>6201</v>
      </c>
      <c r="L911" s="85"/>
      <c r="M911" s="85" t="s">
        <v>3090</v>
      </c>
      <c r="N911" s="85" t="s">
        <v>6071</v>
      </c>
      <c r="O911" s="85" t="s">
        <v>18</v>
      </c>
      <c r="P911" s="85" t="s">
        <v>6181</v>
      </c>
      <c r="Q911" s="85" t="s">
        <v>1862</v>
      </c>
    </row>
    <row r="912" spans="1:17" hidden="1" x14ac:dyDescent="0.35">
      <c r="A912" s="72">
        <f t="shared" si="14"/>
        <v>141544</v>
      </c>
      <c r="B912" s="85" t="s">
        <v>6199</v>
      </c>
      <c r="C912" s="66">
        <v>90594</v>
      </c>
      <c r="D912" s="85" t="s">
        <v>77</v>
      </c>
      <c r="E912" s="85" t="s">
        <v>9751</v>
      </c>
      <c r="F912" s="66">
        <v>141544</v>
      </c>
      <c r="G912" s="85" t="s">
        <v>78</v>
      </c>
      <c r="H912" s="85" t="s">
        <v>9752</v>
      </c>
      <c r="I912" s="85" t="s">
        <v>79</v>
      </c>
      <c r="J912" s="85"/>
      <c r="K912" s="85" t="s">
        <v>9788</v>
      </c>
      <c r="L912" s="85"/>
      <c r="M912" s="85" t="s">
        <v>7383</v>
      </c>
      <c r="N912" s="85" t="s">
        <v>7384</v>
      </c>
      <c r="O912" s="85" t="s">
        <v>18</v>
      </c>
      <c r="P912" s="85" t="s">
        <v>9787</v>
      </c>
      <c r="Q912" s="85" t="s">
        <v>9789</v>
      </c>
    </row>
    <row r="913" spans="1:17" hidden="1" x14ac:dyDescent="0.35">
      <c r="A913" s="72">
        <f t="shared" si="14"/>
        <v>141295</v>
      </c>
      <c r="B913" s="85" t="s">
        <v>15143</v>
      </c>
      <c r="C913" s="66">
        <v>229538</v>
      </c>
      <c r="D913" s="85" t="s">
        <v>77</v>
      </c>
      <c r="E913" s="85" t="s">
        <v>7764</v>
      </c>
      <c r="F913" s="66">
        <v>141295</v>
      </c>
      <c r="G913" s="85" t="s">
        <v>78</v>
      </c>
      <c r="H913" s="85"/>
      <c r="I913" s="85" t="s">
        <v>79</v>
      </c>
      <c r="J913" s="85"/>
      <c r="K913" s="85" t="s">
        <v>15144</v>
      </c>
      <c r="L913" s="85"/>
      <c r="M913" s="85" t="s">
        <v>7391</v>
      </c>
      <c r="N913" s="85"/>
      <c r="O913" s="85" t="s">
        <v>18</v>
      </c>
      <c r="P913" s="85" t="s">
        <v>7959</v>
      </c>
      <c r="Q913" s="85"/>
    </row>
    <row r="914" spans="1:17" hidden="1" x14ac:dyDescent="0.35">
      <c r="A914" s="72">
        <f t="shared" si="14"/>
        <v>145777</v>
      </c>
      <c r="B914" s="85" t="s">
        <v>23931</v>
      </c>
      <c r="C914" s="85">
        <v>16071397</v>
      </c>
      <c r="D914" s="85" t="s">
        <v>23281</v>
      </c>
      <c r="E914" s="85" t="s">
        <v>11976</v>
      </c>
      <c r="F914" s="85">
        <v>145777</v>
      </c>
      <c r="G914" s="85" t="s">
        <v>78</v>
      </c>
      <c r="H914" s="85"/>
      <c r="I914" s="85" t="s">
        <v>79</v>
      </c>
      <c r="J914" s="85"/>
      <c r="K914" s="85" t="s">
        <v>23932</v>
      </c>
      <c r="L914" s="85"/>
      <c r="M914" s="85" t="s">
        <v>23926</v>
      </c>
      <c r="N914" s="85" t="s">
        <v>12282</v>
      </c>
      <c r="O914" s="85" t="s">
        <v>18</v>
      </c>
      <c r="P914" s="85">
        <v>79010</v>
      </c>
      <c r="Q914" s="85"/>
    </row>
    <row r="915" spans="1:17" hidden="1" x14ac:dyDescent="0.35">
      <c r="A915" s="72">
        <f t="shared" si="14"/>
        <v>140448</v>
      </c>
      <c r="B915" s="85" t="s">
        <v>26349</v>
      </c>
      <c r="C915" s="85">
        <v>85634</v>
      </c>
      <c r="D915" s="85" t="s">
        <v>77</v>
      </c>
      <c r="E915" s="85" t="s">
        <v>23209</v>
      </c>
      <c r="F915" s="85">
        <v>140448</v>
      </c>
      <c r="G915" s="85" t="s">
        <v>78</v>
      </c>
      <c r="H915" s="85">
        <v>12698908</v>
      </c>
      <c r="I915" s="85" t="s">
        <v>79</v>
      </c>
      <c r="J915" s="85"/>
      <c r="K915" s="85" t="s">
        <v>26350</v>
      </c>
      <c r="L915" s="85"/>
      <c r="M915" s="85" t="s">
        <v>13920</v>
      </c>
      <c r="N915" s="85" t="s">
        <v>232</v>
      </c>
      <c r="O915" s="85" t="s">
        <v>18</v>
      </c>
      <c r="P915" s="85">
        <v>75060</v>
      </c>
      <c r="Q915" s="85">
        <v>5410</v>
      </c>
    </row>
    <row r="916" spans="1:17" hidden="1" x14ac:dyDescent="0.35">
      <c r="A916" s="72">
        <f t="shared" si="14"/>
        <v>140448</v>
      </c>
      <c r="B916" s="85" t="s">
        <v>685</v>
      </c>
      <c r="C916" s="66">
        <v>85634</v>
      </c>
      <c r="D916" s="85" t="s">
        <v>77</v>
      </c>
      <c r="E916" s="85" t="s">
        <v>366</v>
      </c>
      <c r="F916" s="66">
        <v>140448</v>
      </c>
      <c r="G916" s="85" t="s">
        <v>78</v>
      </c>
      <c r="H916" s="85" t="s">
        <v>672</v>
      </c>
      <c r="I916" s="85" t="s">
        <v>79</v>
      </c>
      <c r="J916" s="85"/>
      <c r="K916" s="85" t="s">
        <v>686</v>
      </c>
      <c r="L916" s="85"/>
      <c r="M916" s="85" t="s">
        <v>226</v>
      </c>
      <c r="N916" s="85" t="s">
        <v>189</v>
      </c>
      <c r="O916" s="85" t="s">
        <v>18</v>
      </c>
      <c r="P916" s="85" t="s">
        <v>674</v>
      </c>
      <c r="Q916" s="85" t="s">
        <v>369</v>
      </c>
    </row>
    <row r="917" spans="1:17" hidden="1" x14ac:dyDescent="0.35">
      <c r="A917" s="72">
        <f t="shared" si="14"/>
        <v>140789</v>
      </c>
      <c r="B917" s="85" t="s">
        <v>24262</v>
      </c>
      <c r="C917" s="85">
        <v>146499</v>
      </c>
      <c r="D917" s="85" t="s">
        <v>77</v>
      </c>
      <c r="E917" s="85" t="s">
        <v>23258</v>
      </c>
      <c r="F917" s="85">
        <v>140789</v>
      </c>
      <c r="G917" s="85" t="s">
        <v>78</v>
      </c>
      <c r="H917" s="85">
        <v>11612942</v>
      </c>
      <c r="I917" s="85" t="s">
        <v>79</v>
      </c>
      <c r="J917" s="85"/>
      <c r="K917" s="85" t="s">
        <v>24263</v>
      </c>
      <c r="L917" s="85" t="s">
        <v>24259</v>
      </c>
      <c r="M917" s="85" t="s">
        <v>24260</v>
      </c>
      <c r="N917" s="85" t="s">
        <v>13892</v>
      </c>
      <c r="O917" s="85" t="s">
        <v>18</v>
      </c>
      <c r="P917" s="85">
        <v>75929</v>
      </c>
      <c r="Q917" s="85">
        <v>58</v>
      </c>
    </row>
    <row r="918" spans="1:17" hidden="1" x14ac:dyDescent="0.35">
      <c r="A918" s="72">
        <f t="shared" si="14"/>
        <v>140789</v>
      </c>
      <c r="B918" s="85" t="s">
        <v>24257</v>
      </c>
      <c r="C918" s="85">
        <v>87007</v>
      </c>
      <c r="D918" s="85" t="s">
        <v>77</v>
      </c>
      <c r="E918" s="85" t="s">
        <v>23258</v>
      </c>
      <c r="F918" s="85">
        <v>140789</v>
      </c>
      <c r="G918" s="85" t="s">
        <v>78</v>
      </c>
      <c r="H918" s="85">
        <v>11612991</v>
      </c>
      <c r="I918" s="85" t="s">
        <v>79</v>
      </c>
      <c r="J918" s="85"/>
      <c r="K918" s="85" t="s">
        <v>24258</v>
      </c>
      <c r="L918" s="85" t="s">
        <v>24259</v>
      </c>
      <c r="M918" s="85" t="s">
        <v>24260</v>
      </c>
      <c r="N918" s="85" t="s">
        <v>24261</v>
      </c>
      <c r="O918" s="85" t="s">
        <v>18</v>
      </c>
      <c r="P918" s="85">
        <v>75929</v>
      </c>
      <c r="Q918" s="85">
        <v>58</v>
      </c>
    </row>
    <row r="919" spans="1:17" hidden="1" x14ac:dyDescent="0.35">
      <c r="A919" s="72">
        <f t="shared" si="14"/>
        <v>140680</v>
      </c>
      <c r="B919" s="85" t="s">
        <v>2598</v>
      </c>
      <c r="C919" s="66">
        <v>86718</v>
      </c>
      <c r="D919" s="85" t="s">
        <v>77</v>
      </c>
      <c r="E919" s="85" t="s">
        <v>2595</v>
      </c>
      <c r="F919" s="66">
        <v>140680</v>
      </c>
      <c r="G919" s="85" t="s">
        <v>78</v>
      </c>
      <c r="H919" s="85" t="s">
        <v>350</v>
      </c>
      <c r="I919" s="85" t="s">
        <v>79</v>
      </c>
      <c r="J919" s="85"/>
      <c r="K919" s="85" t="s">
        <v>2599</v>
      </c>
      <c r="L919" s="85" t="s">
        <v>80</v>
      </c>
      <c r="M919" s="85" t="s">
        <v>2588</v>
      </c>
      <c r="N919" s="85" t="s">
        <v>2448</v>
      </c>
      <c r="O919" s="85" t="s">
        <v>18</v>
      </c>
      <c r="P919" s="85" t="s">
        <v>2590</v>
      </c>
      <c r="Q919" s="85" t="s">
        <v>2600</v>
      </c>
    </row>
    <row r="920" spans="1:17" hidden="1" x14ac:dyDescent="0.35">
      <c r="A920" s="72">
        <f t="shared" si="14"/>
        <v>141188</v>
      </c>
      <c r="B920" s="85" t="s">
        <v>5993</v>
      </c>
      <c r="C920" s="66">
        <v>88363</v>
      </c>
      <c r="D920" s="85" t="s">
        <v>77</v>
      </c>
      <c r="E920" s="85" t="s">
        <v>5662</v>
      </c>
      <c r="F920" s="66">
        <v>141188</v>
      </c>
      <c r="G920" s="85" t="s">
        <v>77</v>
      </c>
      <c r="H920" s="85"/>
      <c r="I920" s="85" t="s">
        <v>79</v>
      </c>
      <c r="J920" s="85"/>
      <c r="K920" s="85" t="s">
        <v>5994</v>
      </c>
      <c r="L920" s="85"/>
      <c r="M920" s="85" t="s">
        <v>5995</v>
      </c>
      <c r="N920" s="85" t="s">
        <v>5996</v>
      </c>
      <c r="O920" s="85" t="s">
        <v>18</v>
      </c>
      <c r="P920" s="85" t="s">
        <v>5997</v>
      </c>
      <c r="Q920" s="85"/>
    </row>
    <row r="921" spans="1:17" hidden="1" x14ac:dyDescent="0.35">
      <c r="A921" s="72">
        <f t="shared" si="14"/>
        <v>141188</v>
      </c>
      <c r="B921" s="85" t="s">
        <v>5998</v>
      </c>
      <c r="C921" s="66">
        <v>88364</v>
      </c>
      <c r="D921" s="85" t="s">
        <v>77</v>
      </c>
      <c r="E921" s="85" t="s">
        <v>5662</v>
      </c>
      <c r="F921" s="66">
        <v>141188</v>
      </c>
      <c r="G921" s="85" t="s">
        <v>77</v>
      </c>
      <c r="H921" s="85"/>
      <c r="I921" s="85" t="s">
        <v>79</v>
      </c>
      <c r="J921" s="85"/>
      <c r="K921" s="85" t="s">
        <v>5994</v>
      </c>
      <c r="L921" s="85"/>
      <c r="M921" s="85" t="s">
        <v>5995</v>
      </c>
      <c r="N921" s="85" t="s">
        <v>5996</v>
      </c>
      <c r="O921" s="85" t="s">
        <v>18</v>
      </c>
      <c r="P921" s="85" t="s">
        <v>5997</v>
      </c>
      <c r="Q921" s="85"/>
    </row>
    <row r="922" spans="1:17" hidden="1" x14ac:dyDescent="0.35">
      <c r="A922" s="72">
        <f t="shared" si="14"/>
        <v>141139</v>
      </c>
      <c r="B922" s="85" t="s">
        <v>14608</v>
      </c>
      <c r="C922" s="66">
        <v>212846</v>
      </c>
      <c r="D922" s="85" t="s">
        <v>77</v>
      </c>
      <c r="E922" s="85" t="s">
        <v>5535</v>
      </c>
      <c r="F922" s="66">
        <v>141139</v>
      </c>
      <c r="G922" s="85" t="s">
        <v>78</v>
      </c>
      <c r="H922" s="85" t="s">
        <v>14609</v>
      </c>
      <c r="I922" s="85" t="s">
        <v>79</v>
      </c>
      <c r="J922" s="85"/>
      <c r="K922" s="85" t="s">
        <v>14610</v>
      </c>
      <c r="L922" s="85"/>
      <c r="M922" s="85" t="s">
        <v>5356</v>
      </c>
      <c r="N922" s="85" t="s">
        <v>5355</v>
      </c>
      <c r="O922" s="85" t="s">
        <v>18</v>
      </c>
      <c r="P922" s="85" t="s">
        <v>5357</v>
      </c>
      <c r="Q922" s="85" t="s">
        <v>9144</v>
      </c>
    </row>
    <row r="923" spans="1:17" hidden="1" x14ac:dyDescent="0.35">
      <c r="A923" s="72">
        <f t="shared" si="14"/>
        <v>140959</v>
      </c>
      <c r="B923" s="85" t="s">
        <v>14328</v>
      </c>
      <c r="C923" s="66">
        <v>205452</v>
      </c>
      <c r="D923" s="85" t="s">
        <v>77</v>
      </c>
      <c r="E923" s="85" t="s">
        <v>4629</v>
      </c>
      <c r="F923" s="66">
        <v>140959</v>
      </c>
      <c r="G923" s="85" t="s">
        <v>78</v>
      </c>
      <c r="H923" s="85" t="s">
        <v>14329</v>
      </c>
      <c r="I923" s="85" t="s">
        <v>79</v>
      </c>
      <c r="J923" s="85"/>
      <c r="K923" s="85" t="s">
        <v>14330</v>
      </c>
      <c r="L923" s="85"/>
      <c r="M923" s="85" t="s">
        <v>4632</v>
      </c>
      <c r="N923" s="85" t="s">
        <v>4645</v>
      </c>
      <c r="O923" s="85" t="s">
        <v>18</v>
      </c>
      <c r="P923" s="85" t="s">
        <v>4634</v>
      </c>
      <c r="Q923" s="85" t="s">
        <v>14331</v>
      </c>
    </row>
    <row r="924" spans="1:17" hidden="1" x14ac:dyDescent="0.35">
      <c r="A924" s="72">
        <f t="shared" si="14"/>
        <v>141739</v>
      </c>
      <c r="B924" s="85" t="s">
        <v>23662</v>
      </c>
      <c r="C924" s="85">
        <v>91802</v>
      </c>
      <c r="D924" s="85" t="s">
        <v>77</v>
      </c>
      <c r="E924" s="85" t="s">
        <v>23266</v>
      </c>
      <c r="F924" s="85">
        <v>141739</v>
      </c>
      <c r="G924" s="85" t="s">
        <v>78</v>
      </c>
      <c r="H924" s="85">
        <v>7097322</v>
      </c>
      <c r="I924" s="85" t="s">
        <v>79</v>
      </c>
      <c r="J924" s="85"/>
      <c r="K924" s="85" t="s">
        <v>23663</v>
      </c>
      <c r="L924" s="85"/>
      <c r="M924" s="85" t="s">
        <v>125</v>
      </c>
      <c r="N924" s="85" t="s">
        <v>137</v>
      </c>
      <c r="O924" s="85" t="s">
        <v>18</v>
      </c>
      <c r="P924" s="85">
        <v>78702</v>
      </c>
      <c r="Q924" s="85">
        <v>4813</v>
      </c>
    </row>
    <row r="925" spans="1:17" hidden="1" x14ac:dyDescent="0.35">
      <c r="A925" s="72">
        <f t="shared" si="14"/>
        <v>141065</v>
      </c>
      <c r="B925" s="85" t="s">
        <v>5189</v>
      </c>
      <c r="C925" s="66">
        <v>88023</v>
      </c>
      <c r="D925" s="85" t="s">
        <v>77</v>
      </c>
      <c r="E925" s="85" t="s">
        <v>5158</v>
      </c>
      <c r="F925" s="66">
        <v>141065</v>
      </c>
      <c r="G925" s="85" t="s">
        <v>78</v>
      </c>
      <c r="H925" s="85"/>
      <c r="I925" s="85" t="s">
        <v>79</v>
      </c>
      <c r="J925" s="85"/>
      <c r="K925" s="85" t="s">
        <v>5190</v>
      </c>
      <c r="L925" s="85"/>
      <c r="M925" s="85" t="s">
        <v>5156</v>
      </c>
      <c r="N925" s="85" t="s">
        <v>5040</v>
      </c>
      <c r="O925" s="85" t="s">
        <v>18</v>
      </c>
      <c r="P925" s="85" t="s">
        <v>5162</v>
      </c>
      <c r="Q925" s="85" t="s">
        <v>5191</v>
      </c>
    </row>
    <row r="926" spans="1:17" hidden="1" x14ac:dyDescent="0.35">
      <c r="A926" s="72">
        <f t="shared" si="14"/>
        <v>141133</v>
      </c>
      <c r="B926" s="85" t="s">
        <v>14149</v>
      </c>
      <c r="C926" s="66">
        <v>201362</v>
      </c>
      <c r="D926" s="85" t="s">
        <v>77</v>
      </c>
      <c r="E926" s="85" t="s">
        <v>5515</v>
      </c>
      <c r="F926" s="66">
        <v>141133</v>
      </c>
      <c r="G926" s="85" t="s">
        <v>78</v>
      </c>
      <c r="H926" s="85" t="s">
        <v>14150</v>
      </c>
      <c r="I926" s="85" t="s">
        <v>79</v>
      </c>
      <c r="J926" s="85"/>
      <c r="K926" s="85" t="s">
        <v>14151</v>
      </c>
      <c r="L926" s="85"/>
      <c r="M926" s="85" t="s">
        <v>5517</v>
      </c>
      <c r="N926" s="85" t="s">
        <v>5355</v>
      </c>
      <c r="O926" s="85" t="s">
        <v>18</v>
      </c>
      <c r="P926" s="85" t="s">
        <v>5518</v>
      </c>
      <c r="Q926" s="85"/>
    </row>
    <row r="927" spans="1:17" hidden="1" x14ac:dyDescent="0.35">
      <c r="A927" s="72">
        <f t="shared" si="14"/>
        <v>141729</v>
      </c>
      <c r="B927" s="85" t="s">
        <v>27617</v>
      </c>
      <c r="C927" s="85">
        <v>91742</v>
      </c>
      <c r="D927" s="85" t="s">
        <v>77</v>
      </c>
      <c r="E927" s="85" t="s">
        <v>23173</v>
      </c>
      <c r="F927" s="85">
        <v>141729</v>
      </c>
      <c r="G927" s="85" t="s">
        <v>78</v>
      </c>
      <c r="H927" s="85">
        <v>12029880</v>
      </c>
      <c r="I927" s="85" t="s">
        <v>79</v>
      </c>
      <c r="J927" s="85"/>
      <c r="K927" s="85" t="s">
        <v>27618</v>
      </c>
      <c r="L927" s="85"/>
      <c r="M927" s="85" t="s">
        <v>22028</v>
      </c>
      <c r="N927" s="85" t="s">
        <v>137</v>
      </c>
      <c r="O927" s="85" t="s">
        <v>18</v>
      </c>
      <c r="P927" s="85">
        <v>78660</v>
      </c>
      <c r="Q927" s="85">
        <v>2720</v>
      </c>
    </row>
    <row r="928" spans="1:17" hidden="1" x14ac:dyDescent="0.35">
      <c r="A928" s="72">
        <f t="shared" si="14"/>
        <v>141729</v>
      </c>
      <c r="B928" s="85" t="s">
        <v>11584</v>
      </c>
      <c r="C928" s="66">
        <v>91742</v>
      </c>
      <c r="D928" s="85" t="s">
        <v>77</v>
      </c>
      <c r="E928" s="85" t="s">
        <v>11585</v>
      </c>
      <c r="F928" s="66">
        <v>141729</v>
      </c>
      <c r="G928" s="85" t="s">
        <v>78</v>
      </c>
      <c r="H928" s="85" t="s">
        <v>11586</v>
      </c>
      <c r="I928" s="85" t="s">
        <v>79</v>
      </c>
      <c r="J928" s="85"/>
      <c r="K928" s="85" t="s">
        <v>11587</v>
      </c>
      <c r="L928" s="85" t="s">
        <v>10453</v>
      </c>
      <c r="M928" s="85" t="s">
        <v>11588</v>
      </c>
      <c r="N928" s="85" t="s">
        <v>137</v>
      </c>
      <c r="O928" s="85" t="s">
        <v>18</v>
      </c>
      <c r="P928" s="85" t="s">
        <v>11589</v>
      </c>
      <c r="Q928" s="85" t="s">
        <v>6895</v>
      </c>
    </row>
    <row r="929" spans="1:17" hidden="1" x14ac:dyDescent="0.35">
      <c r="A929" s="72">
        <f t="shared" si="14"/>
        <v>140783</v>
      </c>
      <c r="B929" s="85" t="s">
        <v>3224</v>
      </c>
      <c r="C929" s="66">
        <v>86996</v>
      </c>
      <c r="D929" s="85" t="s">
        <v>77</v>
      </c>
      <c r="E929" s="85" t="s">
        <v>3192</v>
      </c>
      <c r="F929" s="66">
        <v>140783</v>
      </c>
      <c r="G929" s="85" t="s">
        <v>78</v>
      </c>
      <c r="H929" s="85"/>
      <c r="I929" s="85" t="s">
        <v>79</v>
      </c>
      <c r="J929" s="85"/>
      <c r="K929" s="85" t="s">
        <v>3225</v>
      </c>
      <c r="L929" s="85"/>
      <c r="M929" s="85" t="s">
        <v>3188</v>
      </c>
      <c r="N929" s="85" t="s">
        <v>3189</v>
      </c>
      <c r="O929" s="85" t="s">
        <v>18</v>
      </c>
      <c r="P929" s="85" t="s">
        <v>3213</v>
      </c>
      <c r="Q929" s="85" t="s">
        <v>3226</v>
      </c>
    </row>
    <row r="930" spans="1:17" hidden="1" x14ac:dyDescent="0.35">
      <c r="A930" s="72">
        <f t="shared" si="14"/>
        <v>141223</v>
      </c>
      <c r="B930" s="85" t="s">
        <v>7085</v>
      </c>
      <c r="C930" s="66">
        <v>88964</v>
      </c>
      <c r="D930" s="85" t="s">
        <v>77</v>
      </c>
      <c r="E930" s="85" t="s">
        <v>6077</v>
      </c>
      <c r="F930" s="66">
        <v>141223</v>
      </c>
      <c r="G930" s="85" t="s">
        <v>78</v>
      </c>
      <c r="H930" s="85" t="s">
        <v>7086</v>
      </c>
      <c r="I930" s="85" t="s">
        <v>79</v>
      </c>
      <c r="J930" s="85"/>
      <c r="K930" s="85" t="s">
        <v>7087</v>
      </c>
      <c r="L930" s="85"/>
      <c r="M930" s="85" t="s">
        <v>3090</v>
      </c>
      <c r="N930" s="85" t="s">
        <v>6071</v>
      </c>
      <c r="O930" s="85" t="s">
        <v>18</v>
      </c>
      <c r="P930" s="85" t="s">
        <v>7088</v>
      </c>
      <c r="Q930" s="85" t="s">
        <v>7089</v>
      </c>
    </row>
    <row r="931" spans="1:17" hidden="1" x14ac:dyDescent="0.35">
      <c r="A931" s="72">
        <f t="shared" si="14"/>
        <v>141571</v>
      </c>
      <c r="B931" s="85" t="s">
        <v>24268</v>
      </c>
      <c r="C931" s="85">
        <v>17007104</v>
      </c>
      <c r="D931" s="85" t="s">
        <v>23281</v>
      </c>
      <c r="E931" s="85" t="s">
        <v>23257</v>
      </c>
      <c r="F931" s="85">
        <v>141571</v>
      </c>
      <c r="G931" s="85" t="s">
        <v>78</v>
      </c>
      <c r="H931" s="85"/>
      <c r="I931" s="85" t="s">
        <v>79</v>
      </c>
      <c r="J931" s="85"/>
      <c r="K931" s="85" t="s">
        <v>20635</v>
      </c>
      <c r="L931" s="85"/>
      <c r="M931" s="85" t="s">
        <v>20634</v>
      </c>
      <c r="N931" s="85"/>
      <c r="O931" s="85" t="s">
        <v>18</v>
      </c>
      <c r="P931" s="85">
        <v>78355</v>
      </c>
      <c r="Q931" s="85"/>
    </row>
    <row r="932" spans="1:17" hidden="1" x14ac:dyDescent="0.35">
      <c r="A932" s="72">
        <f t="shared" si="14"/>
        <v>141571</v>
      </c>
      <c r="B932" s="85" t="s">
        <v>23257</v>
      </c>
      <c r="C932" s="85">
        <v>141571</v>
      </c>
      <c r="D932" s="85" t="s">
        <v>78</v>
      </c>
      <c r="E932" s="85" t="s">
        <v>23177</v>
      </c>
      <c r="F932" s="85">
        <v>17016080</v>
      </c>
      <c r="G932" s="85" t="s">
        <v>1750</v>
      </c>
      <c r="H932" s="85">
        <v>11928405</v>
      </c>
      <c r="I932" s="85" t="s">
        <v>79</v>
      </c>
      <c r="J932" s="85" t="s">
        <v>200</v>
      </c>
      <c r="K932" s="85" t="s">
        <v>27504</v>
      </c>
      <c r="L932" s="85"/>
      <c r="M932" s="85" t="s">
        <v>20634</v>
      </c>
      <c r="N932" s="85" t="s">
        <v>22574</v>
      </c>
      <c r="O932" s="85" t="s">
        <v>18</v>
      </c>
      <c r="P932" s="85">
        <v>78355</v>
      </c>
      <c r="Q932" s="85"/>
    </row>
    <row r="933" spans="1:17" hidden="1" x14ac:dyDescent="0.35">
      <c r="A933" s="72">
        <f t="shared" si="14"/>
        <v>140867</v>
      </c>
      <c r="B933" s="85" t="s">
        <v>27152</v>
      </c>
      <c r="C933" s="85">
        <v>87348</v>
      </c>
      <c r="D933" s="85" t="s">
        <v>77</v>
      </c>
      <c r="E933" s="85" t="s">
        <v>23184</v>
      </c>
      <c r="F933" s="85">
        <v>140867</v>
      </c>
      <c r="G933" s="85" t="s">
        <v>78</v>
      </c>
      <c r="H933" s="85"/>
      <c r="I933" s="85" t="s">
        <v>79</v>
      </c>
      <c r="J933" s="85"/>
      <c r="K933" s="85" t="s">
        <v>27153</v>
      </c>
      <c r="L933" s="85"/>
      <c r="M933" s="85" t="s">
        <v>21981</v>
      </c>
      <c r="N933" s="85" t="s">
        <v>571</v>
      </c>
      <c r="O933" s="85" t="s">
        <v>18</v>
      </c>
      <c r="P933" s="85">
        <v>76063</v>
      </c>
      <c r="Q933" s="85">
        <v>2912</v>
      </c>
    </row>
    <row r="934" spans="1:17" hidden="1" x14ac:dyDescent="0.35">
      <c r="A934" s="72">
        <f t="shared" si="14"/>
        <v>140867</v>
      </c>
      <c r="B934" s="85" t="s">
        <v>3756</v>
      </c>
      <c r="C934" s="66">
        <v>87348</v>
      </c>
      <c r="D934" s="85" t="s">
        <v>77</v>
      </c>
      <c r="E934" s="85" t="s">
        <v>3405</v>
      </c>
      <c r="F934" s="66">
        <v>140867</v>
      </c>
      <c r="G934" s="85" t="s">
        <v>78</v>
      </c>
      <c r="H934" s="85"/>
      <c r="I934" s="85" t="s">
        <v>79</v>
      </c>
      <c r="J934" s="85"/>
      <c r="K934" s="85" t="s">
        <v>3757</v>
      </c>
      <c r="L934" s="85"/>
      <c r="M934" s="85" t="s">
        <v>3741</v>
      </c>
      <c r="N934" s="85" t="s">
        <v>573</v>
      </c>
      <c r="O934" s="85" t="s">
        <v>18</v>
      </c>
      <c r="P934" s="85" t="s">
        <v>3742</v>
      </c>
      <c r="Q934" s="85" t="s">
        <v>3758</v>
      </c>
    </row>
    <row r="935" spans="1:17" hidden="1" x14ac:dyDescent="0.35">
      <c r="A935" s="72">
        <f t="shared" si="14"/>
        <v>140819</v>
      </c>
      <c r="B935" s="85" t="s">
        <v>3330</v>
      </c>
      <c r="C935" s="66">
        <v>87070</v>
      </c>
      <c r="D935" s="85" t="s">
        <v>77</v>
      </c>
      <c r="E935" s="85" t="s">
        <v>3308</v>
      </c>
      <c r="F935" s="66">
        <v>140819</v>
      </c>
      <c r="G935" s="85" t="s">
        <v>78</v>
      </c>
      <c r="H935" s="85" t="s">
        <v>3331</v>
      </c>
      <c r="I935" s="85" t="s">
        <v>79</v>
      </c>
      <c r="J935" s="85"/>
      <c r="K935" s="85" t="s">
        <v>3332</v>
      </c>
      <c r="L935" s="85"/>
      <c r="M935" s="85" t="s">
        <v>2895</v>
      </c>
      <c r="N935" s="85" t="s">
        <v>2895</v>
      </c>
      <c r="O935" s="85" t="s">
        <v>18</v>
      </c>
      <c r="P935" s="85" t="s">
        <v>3333</v>
      </c>
      <c r="Q935" s="85" t="s">
        <v>2875</v>
      </c>
    </row>
    <row r="936" spans="1:17" hidden="1" x14ac:dyDescent="0.35">
      <c r="A936" s="72">
        <f t="shared" si="14"/>
        <v>141260</v>
      </c>
      <c r="B936" s="85" t="s">
        <v>21726</v>
      </c>
      <c r="C936" s="66">
        <v>17017090</v>
      </c>
      <c r="D936" s="85" t="s">
        <v>77</v>
      </c>
      <c r="E936" s="85" t="s">
        <v>7504</v>
      </c>
      <c r="F936" s="66">
        <v>141260</v>
      </c>
      <c r="G936" s="85" t="s">
        <v>78</v>
      </c>
      <c r="H936" s="85"/>
      <c r="I936" s="85" t="s">
        <v>79</v>
      </c>
      <c r="J936" s="85"/>
      <c r="K936" s="85" t="s">
        <v>21727</v>
      </c>
      <c r="L936" s="85"/>
      <c r="M936" s="85" t="s">
        <v>18001</v>
      </c>
      <c r="N936" s="85" t="s">
        <v>7268</v>
      </c>
      <c r="O936" s="85" t="s">
        <v>18</v>
      </c>
      <c r="P936" s="85" t="s">
        <v>7542</v>
      </c>
      <c r="Q936" s="85"/>
    </row>
    <row r="937" spans="1:17" hidden="1" x14ac:dyDescent="0.35">
      <c r="A937" s="72">
        <f t="shared" si="14"/>
        <v>140749</v>
      </c>
      <c r="B937" s="85" t="s">
        <v>3032</v>
      </c>
      <c r="C937" s="66">
        <v>86912</v>
      </c>
      <c r="D937" s="85" t="s">
        <v>77</v>
      </c>
      <c r="E937" s="85" t="s">
        <v>3033</v>
      </c>
      <c r="F937" s="66">
        <v>140749</v>
      </c>
      <c r="G937" s="85" t="s">
        <v>78</v>
      </c>
      <c r="H937" s="85" t="s">
        <v>3034</v>
      </c>
      <c r="I937" s="85" t="s">
        <v>79</v>
      </c>
      <c r="J937" s="85"/>
      <c r="K937" s="85" t="s">
        <v>3035</v>
      </c>
      <c r="L937" s="85"/>
      <c r="M937" s="85" t="s">
        <v>3036</v>
      </c>
      <c r="N937" s="85" t="s">
        <v>2791</v>
      </c>
      <c r="O937" s="85" t="s">
        <v>18</v>
      </c>
      <c r="P937" s="85" t="s">
        <v>2871</v>
      </c>
      <c r="Q937" s="85"/>
    </row>
    <row r="938" spans="1:17" hidden="1" x14ac:dyDescent="0.35">
      <c r="A938" s="72">
        <f t="shared" si="14"/>
        <v>141739</v>
      </c>
      <c r="B938" s="85" t="s">
        <v>23769</v>
      </c>
      <c r="C938" s="85">
        <v>91936</v>
      </c>
      <c r="D938" s="85" t="s">
        <v>77</v>
      </c>
      <c r="E938" s="85" t="s">
        <v>23266</v>
      </c>
      <c r="F938" s="85">
        <v>141739</v>
      </c>
      <c r="G938" s="85" t="s">
        <v>78</v>
      </c>
      <c r="H938" s="85">
        <v>12688222</v>
      </c>
      <c r="I938" s="85" t="s">
        <v>79</v>
      </c>
      <c r="J938" s="85"/>
      <c r="K938" s="85" t="s">
        <v>23770</v>
      </c>
      <c r="L938" s="85"/>
      <c r="M938" s="85" t="s">
        <v>125</v>
      </c>
      <c r="N938" s="85" t="s">
        <v>137</v>
      </c>
      <c r="O938" s="85" t="s">
        <v>18</v>
      </c>
      <c r="P938" s="85">
        <v>78752</v>
      </c>
      <c r="Q938" s="85">
        <v>1111</v>
      </c>
    </row>
    <row r="939" spans="1:17" hidden="1" x14ac:dyDescent="0.35">
      <c r="A939" s="72">
        <f t="shared" si="14"/>
        <v>140448</v>
      </c>
      <c r="B939" s="85" t="s">
        <v>23769</v>
      </c>
      <c r="C939" s="85">
        <v>85631</v>
      </c>
      <c r="D939" s="85" t="s">
        <v>77</v>
      </c>
      <c r="E939" s="85" t="s">
        <v>23209</v>
      </c>
      <c r="F939" s="85">
        <v>140448</v>
      </c>
      <c r="G939" s="85" t="s">
        <v>78</v>
      </c>
      <c r="H939" s="85">
        <v>12698908</v>
      </c>
      <c r="I939" s="85" t="s">
        <v>79</v>
      </c>
      <c r="J939" s="85"/>
      <c r="K939" s="85" t="s">
        <v>26361</v>
      </c>
      <c r="L939" s="85"/>
      <c r="M939" s="85" t="s">
        <v>13920</v>
      </c>
      <c r="N939" s="85" t="s">
        <v>232</v>
      </c>
      <c r="O939" s="85" t="s">
        <v>18</v>
      </c>
      <c r="P939" s="85">
        <v>75060</v>
      </c>
      <c r="Q939" s="85">
        <v>3545</v>
      </c>
    </row>
    <row r="940" spans="1:17" hidden="1" x14ac:dyDescent="0.35">
      <c r="A940" s="72">
        <f t="shared" si="14"/>
        <v>140448</v>
      </c>
      <c r="B940" s="85" t="s">
        <v>96</v>
      </c>
      <c r="C940" s="66">
        <v>85631</v>
      </c>
      <c r="D940" s="85" t="s">
        <v>77</v>
      </c>
      <c r="E940" s="85" t="s">
        <v>366</v>
      </c>
      <c r="F940" s="66">
        <v>140448</v>
      </c>
      <c r="G940" s="85" t="s">
        <v>78</v>
      </c>
      <c r="H940" s="85" t="s">
        <v>672</v>
      </c>
      <c r="I940" s="85" t="s">
        <v>79</v>
      </c>
      <c r="J940" s="85"/>
      <c r="K940" s="85" t="s">
        <v>679</v>
      </c>
      <c r="L940" s="85"/>
      <c r="M940" s="85" t="s">
        <v>226</v>
      </c>
      <c r="N940" s="85" t="s">
        <v>189</v>
      </c>
      <c r="O940" s="85" t="s">
        <v>18</v>
      </c>
      <c r="P940" s="85" t="s">
        <v>674</v>
      </c>
      <c r="Q940" s="85" t="s">
        <v>680</v>
      </c>
    </row>
    <row r="941" spans="1:17" hidden="1" x14ac:dyDescent="0.35">
      <c r="A941" s="72">
        <f t="shared" si="14"/>
        <v>141986</v>
      </c>
      <c r="B941" s="85" t="s">
        <v>96</v>
      </c>
      <c r="C941" s="66">
        <v>92556</v>
      </c>
      <c r="D941" s="85" t="s">
        <v>77</v>
      </c>
      <c r="E941" s="85" t="s">
        <v>12702</v>
      </c>
      <c r="F941" s="66">
        <v>141986</v>
      </c>
      <c r="G941" s="85" t="s">
        <v>78</v>
      </c>
      <c r="H941" s="85" t="s">
        <v>12767</v>
      </c>
      <c r="I941" s="85" t="s">
        <v>79</v>
      </c>
      <c r="J941" s="85"/>
      <c r="K941" s="85" t="s">
        <v>12768</v>
      </c>
      <c r="L941" s="85"/>
      <c r="M941" s="85" t="s">
        <v>12447</v>
      </c>
      <c r="N941" s="85" t="s">
        <v>12609</v>
      </c>
      <c r="O941" s="85" t="s">
        <v>18</v>
      </c>
      <c r="P941" s="85" t="s">
        <v>12769</v>
      </c>
      <c r="Q941" s="85" t="s">
        <v>2753</v>
      </c>
    </row>
    <row r="942" spans="1:17" hidden="1" x14ac:dyDescent="0.35">
      <c r="A942" s="72">
        <f t="shared" si="14"/>
        <v>140503</v>
      </c>
      <c r="B942" s="85" t="s">
        <v>25257</v>
      </c>
      <c r="C942" s="85">
        <v>16037018</v>
      </c>
      <c r="D942" s="85" t="s">
        <v>77</v>
      </c>
      <c r="E942" s="85" t="s">
        <v>23232</v>
      </c>
      <c r="F942" s="85">
        <v>140503</v>
      </c>
      <c r="G942" s="85" t="s">
        <v>78</v>
      </c>
      <c r="H942" s="85">
        <v>4965059</v>
      </c>
      <c r="I942" s="85" t="s">
        <v>79</v>
      </c>
      <c r="J942" s="85"/>
      <c r="K942" s="85" t="s">
        <v>25258</v>
      </c>
      <c r="L942" s="85"/>
      <c r="M942" s="85" t="s">
        <v>20811</v>
      </c>
      <c r="N942" s="85" t="s">
        <v>1182</v>
      </c>
      <c r="O942" s="85" t="s">
        <v>18</v>
      </c>
      <c r="P942" s="85">
        <v>75126</v>
      </c>
      <c r="Q942" s="85">
        <v>6352</v>
      </c>
    </row>
    <row r="943" spans="1:17" hidden="1" x14ac:dyDescent="0.35">
      <c r="A943" s="72">
        <f t="shared" si="14"/>
        <v>142118</v>
      </c>
      <c r="B943" s="85" t="s">
        <v>10792</v>
      </c>
      <c r="C943" s="66">
        <v>16046746</v>
      </c>
      <c r="D943" s="85" t="s">
        <v>77</v>
      </c>
      <c r="E943" s="85" t="s">
        <v>13343</v>
      </c>
      <c r="F943" s="66">
        <v>142118</v>
      </c>
      <c r="G943" s="85" t="s">
        <v>78</v>
      </c>
      <c r="H943" s="85"/>
      <c r="I943" s="85" t="s">
        <v>79</v>
      </c>
      <c r="J943" s="85"/>
      <c r="K943" s="85" t="s">
        <v>16679</v>
      </c>
      <c r="L943" s="85"/>
      <c r="M943" s="85" t="s">
        <v>7395</v>
      </c>
      <c r="N943" s="85" t="s">
        <v>13252</v>
      </c>
      <c r="O943" s="85" t="s">
        <v>18</v>
      </c>
      <c r="P943" s="85" t="s">
        <v>13439</v>
      </c>
      <c r="Q943" s="85"/>
    </row>
    <row r="944" spans="1:17" hidden="1" x14ac:dyDescent="0.35">
      <c r="A944" s="72">
        <f t="shared" si="14"/>
        <v>140503</v>
      </c>
      <c r="B944" s="85" t="s">
        <v>10792</v>
      </c>
      <c r="C944" s="66">
        <v>16037018</v>
      </c>
      <c r="D944" s="85" t="s">
        <v>77</v>
      </c>
      <c r="E944" s="85" t="s">
        <v>1244</v>
      </c>
      <c r="F944" s="66">
        <v>140503</v>
      </c>
      <c r="G944" s="85" t="s">
        <v>78</v>
      </c>
      <c r="H944" s="85" t="s">
        <v>1245</v>
      </c>
      <c r="I944" s="85" t="s">
        <v>79</v>
      </c>
      <c r="J944" s="85"/>
      <c r="K944" s="85" t="s">
        <v>16314</v>
      </c>
      <c r="L944" s="85"/>
      <c r="M944" s="85" t="s">
        <v>1247</v>
      </c>
      <c r="N944" s="85" t="s">
        <v>1248</v>
      </c>
      <c r="O944" s="85" t="s">
        <v>18</v>
      </c>
      <c r="P944" s="85" t="s">
        <v>1249</v>
      </c>
      <c r="Q944" s="85" t="s">
        <v>2707</v>
      </c>
    </row>
    <row r="945" spans="1:17" hidden="1" x14ac:dyDescent="0.35">
      <c r="A945" s="72">
        <f t="shared" si="14"/>
        <v>141633</v>
      </c>
      <c r="B945" s="85" t="s">
        <v>10792</v>
      </c>
      <c r="C945" s="66">
        <v>91289</v>
      </c>
      <c r="D945" s="85" t="s">
        <v>77</v>
      </c>
      <c r="E945" s="85" t="s">
        <v>10736</v>
      </c>
      <c r="F945" s="66">
        <v>141633</v>
      </c>
      <c r="G945" s="85" t="s">
        <v>78</v>
      </c>
      <c r="H945" s="85" t="s">
        <v>10793</v>
      </c>
      <c r="I945" s="85" t="s">
        <v>79</v>
      </c>
      <c r="J945" s="85"/>
      <c r="K945" s="85" t="s">
        <v>10794</v>
      </c>
      <c r="L945" s="85"/>
      <c r="M945" s="85" t="s">
        <v>10734</v>
      </c>
      <c r="N945" s="85" t="s">
        <v>10739</v>
      </c>
      <c r="O945" s="85" t="s">
        <v>18</v>
      </c>
      <c r="P945" s="85" t="s">
        <v>10740</v>
      </c>
      <c r="Q945" s="85" t="s">
        <v>10795</v>
      </c>
    </row>
    <row r="946" spans="1:17" hidden="1" x14ac:dyDescent="0.35">
      <c r="A946" s="72">
        <f t="shared" si="14"/>
        <v>141798</v>
      </c>
      <c r="B946" s="85" t="s">
        <v>11944</v>
      </c>
      <c r="C946" s="66">
        <v>92095</v>
      </c>
      <c r="D946" s="85" t="s">
        <v>77</v>
      </c>
      <c r="E946" s="85" t="s">
        <v>11945</v>
      </c>
      <c r="F946" s="66">
        <v>141798</v>
      </c>
      <c r="G946" s="85" t="s">
        <v>78</v>
      </c>
      <c r="H946" s="85"/>
      <c r="I946" s="85" t="s">
        <v>79</v>
      </c>
      <c r="J946" s="85"/>
      <c r="K946" s="85" t="s">
        <v>11946</v>
      </c>
      <c r="L946" s="85"/>
      <c r="M946" s="85" t="s">
        <v>11947</v>
      </c>
      <c r="N946" s="85" t="s">
        <v>11358</v>
      </c>
      <c r="O946" s="85" t="s">
        <v>18</v>
      </c>
      <c r="P946" s="85" t="s">
        <v>11948</v>
      </c>
      <c r="Q946" s="85"/>
    </row>
    <row r="947" spans="1:17" hidden="1" x14ac:dyDescent="0.35">
      <c r="A947" s="72">
        <f t="shared" si="14"/>
        <v>141223</v>
      </c>
      <c r="B947" s="85" t="s">
        <v>6153</v>
      </c>
      <c r="C947" s="66">
        <v>88443</v>
      </c>
      <c r="D947" s="85" t="s">
        <v>77</v>
      </c>
      <c r="E947" s="85" t="s">
        <v>6077</v>
      </c>
      <c r="F947" s="66">
        <v>141223</v>
      </c>
      <c r="G947" s="85" t="s">
        <v>78</v>
      </c>
      <c r="H947" s="85" t="s">
        <v>6154</v>
      </c>
      <c r="I947" s="85" t="s">
        <v>79</v>
      </c>
      <c r="J947" s="85"/>
      <c r="K947" s="85" t="s">
        <v>6155</v>
      </c>
      <c r="L947" s="85"/>
      <c r="M947" s="85" t="s">
        <v>3090</v>
      </c>
      <c r="N947" s="85" t="s">
        <v>6071</v>
      </c>
      <c r="O947" s="85" t="s">
        <v>18</v>
      </c>
      <c r="P947" s="85" t="s">
        <v>6150</v>
      </c>
      <c r="Q947" s="85" t="s">
        <v>6156</v>
      </c>
    </row>
    <row r="948" spans="1:17" hidden="1" x14ac:dyDescent="0.35">
      <c r="A948" s="72">
        <f t="shared" si="14"/>
        <v>141188</v>
      </c>
      <c r="B948" s="85" t="s">
        <v>5666</v>
      </c>
      <c r="C948" s="66">
        <v>88254</v>
      </c>
      <c r="D948" s="85" t="s">
        <v>77</v>
      </c>
      <c r="E948" s="85" t="s">
        <v>5662</v>
      </c>
      <c r="F948" s="66">
        <v>141188</v>
      </c>
      <c r="G948" s="85" t="s">
        <v>77</v>
      </c>
      <c r="H948" s="85" t="s">
        <v>5667</v>
      </c>
      <c r="I948" s="85" t="s">
        <v>79</v>
      </c>
      <c r="J948" s="85"/>
      <c r="K948" s="85" t="s">
        <v>5668</v>
      </c>
      <c r="L948" s="85"/>
      <c r="M948" s="85" t="s">
        <v>5660</v>
      </c>
      <c r="N948" s="85" t="s">
        <v>4872</v>
      </c>
      <c r="O948" s="85" t="s">
        <v>18</v>
      </c>
      <c r="P948" s="85" t="s">
        <v>5661</v>
      </c>
      <c r="Q948" s="85"/>
    </row>
    <row r="949" spans="1:17" hidden="1" x14ac:dyDescent="0.35">
      <c r="A949" s="72">
        <f t="shared" si="14"/>
        <v>141188</v>
      </c>
      <c r="B949" s="85" t="s">
        <v>5686</v>
      </c>
      <c r="C949" s="66">
        <v>88263</v>
      </c>
      <c r="D949" s="85" t="s">
        <v>77</v>
      </c>
      <c r="E949" s="85" t="s">
        <v>5662</v>
      </c>
      <c r="F949" s="66">
        <v>141188</v>
      </c>
      <c r="G949" s="85" t="s">
        <v>77</v>
      </c>
      <c r="H949" s="85" t="s">
        <v>5687</v>
      </c>
      <c r="I949" s="85" t="s">
        <v>559</v>
      </c>
      <c r="J949" s="85"/>
      <c r="K949" s="85" t="s">
        <v>5688</v>
      </c>
      <c r="L949" s="85"/>
      <c r="M949" s="85" t="s">
        <v>5660</v>
      </c>
      <c r="N949" s="85" t="s">
        <v>4872</v>
      </c>
      <c r="O949" s="85" t="s">
        <v>18</v>
      </c>
      <c r="P949" s="85" t="s">
        <v>5661</v>
      </c>
      <c r="Q949" s="85"/>
    </row>
    <row r="950" spans="1:17" hidden="1" x14ac:dyDescent="0.35">
      <c r="A950" s="72">
        <f t="shared" si="14"/>
        <v>141188</v>
      </c>
      <c r="B950" s="85" t="s">
        <v>5689</v>
      </c>
      <c r="C950" s="66">
        <v>88265</v>
      </c>
      <c r="D950" s="85" t="s">
        <v>77</v>
      </c>
      <c r="E950" s="85" t="s">
        <v>5662</v>
      </c>
      <c r="F950" s="66">
        <v>141188</v>
      </c>
      <c r="G950" s="85" t="s">
        <v>77</v>
      </c>
      <c r="H950" s="85" t="s">
        <v>5690</v>
      </c>
      <c r="I950" s="85" t="s">
        <v>79</v>
      </c>
      <c r="J950" s="85"/>
      <c r="K950" s="85" t="s">
        <v>5691</v>
      </c>
      <c r="L950" s="85"/>
      <c r="M950" s="85" t="s">
        <v>5660</v>
      </c>
      <c r="N950" s="85" t="s">
        <v>4872</v>
      </c>
      <c r="O950" s="85" t="s">
        <v>18</v>
      </c>
      <c r="P950" s="85" t="s">
        <v>5661</v>
      </c>
      <c r="Q950" s="85"/>
    </row>
    <row r="951" spans="1:17" hidden="1" x14ac:dyDescent="0.35">
      <c r="A951" s="72">
        <f t="shared" si="14"/>
        <v>141223</v>
      </c>
      <c r="B951" s="85" t="s">
        <v>6386</v>
      </c>
      <c r="C951" s="66">
        <v>88557</v>
      </c>
      <c r="D951" s="85" t="s">
        <v>77</v>
      </c>
      <c r="E951" s="85" t="s">
        <v>6077</v>
      </c>
      <c r="F951" s="66">
        <v>141223</v>
      </c>
      <c r="G951" s="85" t="s">
        <v>78</v>
      </c>
      <c r="H951" s="85" t="s">
        <v>6387</v>
      </c>
      <c r="I951" s="85" t="s">
        <v>79</v>
      </c>
      <c r="J951" s="85"/>
      <c r="K951" s="85" t="s">
        <v>6388</v>
      </c>
      <c r="L951" s="85"/>
      <c r="M951" s="85" t="s">
        <v>3090</v>
      </c>
      <c r="N951" s="85" t="s">
        <v>6071</v>
      </c>
      <c r="O951" s="85" t="s">
        <v>18</v>
      </c>
      <c r="P951" s="85" t="s">
        <v>6084</v>
      </c>
      <c r="Q951" s="85"/>
    </row>
    <row r="952" spans="1:17" hidden="1" x14ac:dyDescent="0.35">
      <c r="A952" s="72">
        <f t="shared" si="14"/>
        <v>140673</v>
      </c>
      <c r="B952" s="85" t="s">
        <v>16155</v>
      </c>
      <c r="C952" s="66">
        <v>16034815</v>
      </c>
      <c r="D952" s="85" t="s">
        <v>77</v>
      </c>
      <c r="E952" s="85" t="s">
        <v>2561</v>
      </c>
      <c r="F952" s="66">
        <v>140673</v>
      </c>
      <c r="G952" s="85" t="s">
        <v>78</v>
      </c>
      <c r="H952" s="85"/>
      <c r="I952" s="85" t="s">
        <v>79</v>
      </c>
      <c r="J952" s="85"/>
      <c r="K952" s="85" t="s">
        <v>16156</v>
      </c>
      <c r="L952" s="85"/>
      <c r="M952" s="85" t="s">
        <v>2563</v>
      </c>
      <c r="N952" s="85" t="s">
        <v>2979</v>
      </c>
      <c r="O952" s="85" t="s">
        <v>18</v>
      </c>
      <c r="P952" s="85" t="s">
        <v>2564</v>
      </c>
      <c r="Q952" s="85"/>
    </row>
    <row r="953" spans="1:17" hidden="1" x14ac:dyDescent="0.35">
      <c r="A953" s="72">
        <f t="shared" si="14"/>
        <v>140887</v>
      </c>
      <c r="B953" s="85" t="s">
        <v>25388</v>
      </c>
      <c r="C953" s="85">
        <v>87592</v>
      </c>
      <c r="D953" s="85" t="s">
        <v>77</v>
      </c>
      <c r="E953" s="85" t="s">
        <v>23231</v>
      </c>
      <c r="F953" s="85">
        <v>140887</v>
      </c>
      <c r="G953" s="85" t="s">
        <v>78</v>
      </c>
      <c r="H953" s="85">
        <v>12057444</v>
      </c>
      <c r="I953" s="85" t="s">
        <v>79</v>
      </c>
      <c r="J953" s="85"/>
      <c r="K953" s="85" t="s">
        <v>25389</v>
      </c>
      <c r="L953" s="85"/>
      <c r="M953" s="85" t="s">
        <v>20648</v>
      </c>
      <c r="N953" s="85" t="s">
        <v>571</v>
      </c>
      <c r="O953" s="85" t="s">
        <v>18</v>
      </c>
      <c r="P953" s="85">
        <v>76133</v>
      </c>
      <c r="Q953" s="85">
        <v>2619</v>
      </c>
    </row>
    <row r="954" spans="1:17" hidden="1" x14ac:dyDescent="0.35">
      <c r="A954" s="72">
        <f t="shared" si="14"/>
        <v>140887</v>
      </c>
      <c r="B954" s="85" t="s">
        <v>4342</v>
      </c>
      <c r="C954" s="66">
        <v>87592</v>
      </c>
      <c r="D954" s="85" t="s">
        <v>77</v>
      </c>
      <c r="E954" s="85" t="s">
        <v>3907</v>
      </c>
      <c r="F954" s="66">
        <v>140887</v>
      </c>
      <c r="G954" s="85" t="s">
        <v>78</v>
      </c>
      <c r="H954" s="85" t="s">
        <v>4343</v>
      </c>
      <c r="I954" s="85" t="s">
        <v>79</v>
      </c>
      <c r="J954" s="85"/>
      <c r="K954" s="85" t="s">
        <v>4344</v>
      </c>
      <c r="L954" s="85"/>
      <c r="M954" s="85" t="s">
        <v>3904</v>
      </c>
      <c r="N954" s="85" t="s">
        <v>573</v>
      </c>
      <c r="O954" s="85" t="s">
        <v>18</v>
      </c>
      <c r="P954" s="85" t="s">
        <v>4336</v>
      </c>
      <c r="Q954" s="85" t="s">
        <v>2885</v>
      </c>
    </row>
    <row r="955" spans="1:17" hidden="1" x14ac:dyDescent="0.35">
      <c r="A955" s="72">
        <f t="shared" si="14"/>
        <v>141421</v>
      </c>
      <c r="B955" s="85" t="s">
        <v>8971</v>
      </c>
      <c r="C955" s="66">
        <v>90171</v>
      </c>
      <c r="D955" s="85" t="s">
        <v>77</v>
      </c>
      <c r="E955" s="85" t="s">
        <v>8958</v>
      </c>
      <c r="F955" s="66">
        <v>141421</v>
      </c>
      <c r="G955" s="85" t="s">
        <v>78</v>
      </c>
      <c r="H955" s="85" t="s">
        <v>8972</v>
      </c>
      <c r="I955" s="85" t="s">
        <v>79</v>
      </c>
      <c r="J955" s="85"/>
      <c r="K955" s="85" t="s">
        <v>8973</v>
      </c>
      <c r="L955" s="85"/>
      <c r="M955" s="85" t="s">
        <v>8961</v>
      </c>
      <c r="N955" s="85" t="s">
        <v>8962</v>
      </c>
      <c r="O955" s="85" t="s">
        <v>18</v>
      </c>
      <c r="P955" s="85" t="s">
        <v>8963</v>
      </c>
      <c r="Q955" s="85"/>
    </row>
    <row r="956" spans="1:17" hidden="1" x14ac:dyDescent="0.35">
      <c r="A956" s="72">
        <f t="shared" si="14"/>
        <v>141595</v>
      </c>
      <c r="B956" s="85" t="s">
        <v>10573</v>
      </c>
      <c r="C956" s="66">
        <v>91085</v>
      </c>
      <c r="D956" s="85" t="s">
        <v>77</v>
      </c>
      <c r="E956" s="85" t="s">
        <v>10574</v>
      </c>
      <c r="F956" s="66">
        <v>141595</v>
      </c>
      <c r="G956" s="85" t="s">
        <v>78</v>
      </c>
      <c r="H956" s="85"/>
      <c r="I956" s="85" t="s">
        <v>79</v>
      </c>
      <c r="J956" s="85"/>
      <c r="K956" s="85" t="s">
        <v>10575</v>
      </c>
      <c r="L956" s="85"/>
      <c r="M956" s="85" t="s">
        <v>10576</v>
      </c>
      <c r="N956" s="85" t="s">
        <v>10456</v>
      </c>
      <c r="O956" s="85" t="s">
        <v>18</v>
      </c>
      <c r="P956" s="85" t="s">
        <v>10577</v>
      </c>
      <c r="Q956" s="85" t="s">
        <v>1494</v>
      </c>
    </row>
    <row r="957" spans="1:17" hidden="1" x14ac:dyDescent="0.35">
      <c r="A957" s="72">
        <f t="shared" si="14"/>
        <v>141486</v>
      </c>
      <c r="B957" s="85" t="s">
        <v>26720</v>
      </c>
      <c r="C957" s="85">
        <v>90348</v>
      </c>
      <c r="D957" s="85" t="s">
        <v>77</v>
      </c>
      <c r="E957" s="85" t="s">
        <v>23195</v>
      </c>
      <c r="F957" s="85">
        <v>141486</v>
      </c>
      <c r="G957" s="85" t="s">
        <v>78</v>
      </c>
      <c r="H957" s="85">
        <v>12729265</v>
      </c>
      <c r="I957" s="85" t="s">
        <v>79</v>
      </c>
      <c r="J957" s="85"/>
      <c r="K957" s="85" t="s">
        <v>9244</v>
      </c>
      <c r="L957" s="85"/>
      <c r="M957" s="85" t="s">
        <v>9223</v>
      </c>
      <c r="N957" s="85" t="s">
        <v>20296</v>
      </c>
      <c r="O957" s="85" t="s">
        <v>18</v>
      </c>
      <c r="P957" s="85">
        <v>78040</v>
      </c>
      <c r="Q957" s="85">
        <v>3861</v>
      </c>
    </row>
    <row r="958" spans="1:17" hidden="1" x14ac:dyDescent="0.35">
      <c r="A958" s="72">
        <f t="shared" si="14"/>
        <v>141486</v>
      </c>
      <c r="B958" s="85" t="s">
        <v>9242</v>
      </c>
      <c r="C958" s="66">
        <v>90348</v>
      </c>
      <c r="D958" s="85" t="s">
        <v>77</v>
      </c>
      <c r="E958" s="85" t="s">
        <v>9220</v>
      </c>
      <c r="F958" s="66">
        <v>141486</v>
      </c>
      <c r="G958" s="85" t="s">
        <v>78</v>
      </c>
      <c r="H958" s="85" t="s">
        <v>9243</v>
      </c>
      <c r="I958" s="85" t="s">
        <v>79</v>
      </c>
      <c r="J958" s="85"/>
      <c r="K958" s="85" t="s">
        <v>9244</v>
      </c>
      <c r="L958" s="85"/>
      <c r="M958" s="85" t="s">
        <v>9223</v>
      </c>
      <c r="N958" s="85" t="s">
        <v>9217</v>
      </c>
      <c r="O958" s="85" t="s">
        <v>18</v>
      </c>
      <c r="P958" s="85" t="s">
        <v>9218</v>
      </c>
      <c r="Q958" s="85" t="s">
        <v>9245</v>
      </c>
    </row>
    <row r="959" spans="1:17" hidden="1" x14ac:dyDescent="0.35">
      <c r="A959" s="72">
        <f t="shared" si="14"/>
        <v>141569</v>
      </c>
      <c r="B959" s="85" t="s">
        <v>10459</v>
      </c>
      <c r="C959" s="66">
        <v>91030</v>
      </c>
      <c r="D959" s="85" t="s">
        <v>77</v>
      </c>
      <c r="E959" s="85" t="s">
        <v>10460</v>
      </c>
      <c r="F959" s="66">
        <v>141569</v>
      </c>
      <c r="G959" s="85" t="s">
        <v>78</v>
      </c>
      <c r="H959" s="85" t="s">
        <v>10461</v>
      </c>
      <c r="I959" s="85" t="s">
        <v>79</v>
      </c>
      <c r="J959" s="85"/>
      <c r="K959" s="85" t="s">
        <v>10462</v>
      </c>
      <c r="L959" s="85"/>
      <c r="M959" s="85" t="s">
        <v>10463</v>
      </c>
      <c r="N959" s="85" t="s">
        <v>9217</v>
      </c>
      <c r="O959" s="85" t="s">
        <v>18</v>
      </c>
      <c r="P959" s="85" t="s">
        <v>10464</v>
      </c>
      <c r="Q959" s="85"/>
    </row>
    <row r="960" spans="1:17" hidden="1" x14ac:dyDescent="0.35">
      <c r="A960" s="72">
        <f t="shared" si="14"/>
        <v>141569</v>
      </c>
      <c r="B960" s="85" t="s">
        <v>10465</v>
      </c>
      <c r="C960" s="66">
        <v>91031</v>
      </c>
      <c r="D960" s="85" t="s">
        <v>77</v>
      </c>
      <c r="E960" s="85" t="s">
        <v>10460</v>
      </c>
      <c r="F960" s="66">
        <v>141569</v>
      </c>
      <c r="G960" s="85" t="s">
        <v>78</v>
      </c>
      <c r="H960" s="85" t="s">
        <v>10461</v>
      </c>
      <c r="I960" s="85" t="s">
        <v>79</v>
      </c>
      <c r="J960" s="85"/>
      <c r="K960" s="85" t="s">
        <v>10462</v>
      </c>
      <c r="L960" s="85"/>
      <c r="M960" s="85" t="s">
        <v>10463</v>
      </c>
      <c r="N960" s="85" t="s">
        <v>9217</v>
      </c>
      <c r="O960" s="85" t="s">
        <v>18</v>
      </c>
      <c r="P960" s="85" t="s">
        <v>10464</v>
      </c>
      <c r="Q960" s="85"/>
    </row>
    <row r="961" spans="1:17" hidden="1" x14ac:dyDescent="0.35">
      <c r="A961" s="72">
        <f t="shared" si="14"/>
        <v>141589</v>
      </c>
      <c r="B961" s="85" t="s">
        <v>18165</v>
      </c>
      <c r="C961" s="66">
        <v>16037496</v>
      </c>
      <c r="D961" s="85" t="s">
        <v>83</v>
      </c>
      <c r="E961" s="85" t="s">
        <v>10541</v>
      </c>
      <c r="F961" s="66">
        <v>141589</v>
      </c>
      <c r="G961" s="85" t="s">
        <v>78</v>
      </c>
      <c r="H961" s="85"/>
      <c r="I961" s="85" t="s">
        <v>79</v>
      </c>
      <c r="J961" s="85"/>
      <c r="K961" s="85" t="s">
        <v>18166</v>
      </c>
      <c r="L961" s="85"/>
      <c r="M961" s="85" t="s">
        <v>10543</v>
      </c>
      <c r="N961" s="85" t="s">
        <v>10454</v>
      </c>
      <c r="O961" s="85" t="s">
        <v>18</v>
      </c>
      <c r="P961" s="85" t="s">
        <v>10544</v>
      </c>
      <c r="Q961" s="85"/>
    </row>
    <row r="962" spans="1:17" hidden="1" x14ac:dyDescent="0.35">
      <c r="A962" s="72">
        <f t="shared" ref="A962:A1025" si="15">IF(F962="", "", IF(D962="School District", C962, F962))</f>
        <v>141736</v>
      </c>
      <c r="B962" s="85" t="s">
        <v>11670</v>
      </c>
      <c r="C962" s="66">
        <v>91780</v>
      </c>
      <c r="D962" s="85" t="s">
        <v>77</v>
      </c>
      <c r="E962" s="85" t="s">
        <v>11615</v>
      </c>
      <c r="F962" s="66">
        <v>141736</v>
      </c>
      <c r="G962" s="85" t="s">
        <v>78</v>
      </c>
      <c r="H962" s="85"/>
      <c r="I962" s="85" t="s">
        <v>79</v>
      </c>
      <c r="J962" s="85"/>
      <c r="K962" s="85" t="s">
        <v>11671</v>
      </c>
      <c r="L962" s="85"/>
      <c r="M962" s="85" t="s">
        <v>11617</v>
      </c>
      <c r="N962" s="85" t="s">
        <v>5106</v>
      </c>
      <c r="O962" s="85" t="s">
        <v>18</v>
      </c>
      <c r="P962" s="85" t="s">
        <v>11663</v>
      </c>
      <c r="Q962" s="85" t="s">
        <v>10685</v>
      </c>
    </row>
    <row r="963" spans="1:17" hidden="1" x14ac:dyDescent="0.35">
      <c r="A963" s="72">
        <f t="shared" si="15"/>
        <v>141663</v>
      </c>
      <c r="B963" s="85" t="s">
        <v>11102</v>
      </c>
      <c r="C963" s="66">
        <v>91495</v>
      </c>
      <c r="D963" s="85" t="s">
        <v>77</v>
      </c>
      <c r="E963" s="85" t="s">
        <v>11096</v>
      </c>
      <c r="F963" s="66">
        <v>141663</v>
      </c>
      <c r="G963" s="85" t="s">
        <v>78</v>
      </c>
      <c r="H963" s="85"/>
      <c r="I963" s="85" t="s">
        <v>79</v>
      </c>
      <c r="J963" s="85"/>
      <c r="K963" s="85" t="s">
        <v>11103</v>
      </c>
      <c r="L963" s="85"/>
      <c r="M963" s="85" t="s">
        <v>10987</v>
      </c>
      <c r="N963" s="85" t="s">
        <v>10739</v>
      </c>
      <c r="O963" s="85" t="s">
        <v>18</v>
      </c>
      <c r="P963" s="85" t="s">
        <v>10978</v>
      </c>
      <c r="Q963" s="85"/>
    </row>
    <row r="964" spans="1:17" hidden="1" x14ac:dyDescent="0.35">
      <c r="A964" s="72">
        <f t="shared" si="15"/>
        <v>140475</v>
      </c>
      <c r="B964" s="85" t="s">
        <v>27893</v>
      </c>
      <c r="C964" s="85">
        <v>17026067</v>
      </c>
      <c r="D964" s="85" t="s">
        <v>77</v>
      </c>
      <c r="E964" s="85" t="s">
        <v>23165</v>
      </c>
      <c r="F964" s="85">
        <v>140475</v>
      </c>
      <c r="G964" s="85" t="s">
        <v>78</v>
      </c>
      <c r="H964" s="85"/>
      <c r="I964" s="85" t="s">
        <v>79</v>
      </c>
      <c r="J964" s="85"/>
      <c r="K964" s="85" t="s">
        <v>22722</v>
      </c>
      <c r="L964" s="85"/>
      <c r="M964" s="85" t="s">
        <v>20785</v>
      </c>
      <c r="N964" s="85" t="s">
        <v>956</v>
      </c>
      <c r="O964" s="85" t="s">
        <v>18</v>
      </c>
      <c r="P964" s="85">
        <v>75078</v>
      </c>
      <c r="Q964" s="85"/>
    </row>
    <row r="965" spans="1:17" hidden="1" x14ac:dyDescent="0.35">
      <c r="A965" s="72">
        <f t="shared" si="15"/>
        <v>140475</v>
      </c>
      <c r="B965" s="85" t="s">
        <v>22721</v>
      </c>
      <c r="C965" s="66">
        <v>17026067</v>
      </c>
      <c r="D965" s="85" t="s">
        <v>77</v>
      </c>
      <c r="E965" s="85" t="s">
        <v>952</v>
      </c>
      <c r="F965" s="66">
        <v>140475</v>
      </c>
      <c r="G965" s="85" t="s">
        <v>78</v>
      </c>
      <c r="H965" s="85"/>
      <c r="I965" s="85" t="s">
        <v>79</v>
      </c>
      <c r="J965" s="85"/>
      <c r="K965" s="85" t="s">
        <v>22722</v>
      </c>
      <c r="L965" s="85"/>
      <c r="M965" s="85" t="s">
        <v>20785</v>
      </c>
      <c r="N965" s="85" t="s">
        <v>956</v>
      </c>
      <c r="O965" s="85" t="s">
        <v>18</v>
      </c>
      <c r="P965" s="85" t="s">
        <v>957</v>
      </c>
      <c r="Q965" s="85"/>
    </row>
    <row r="966" spans="1:17" hidden="1" x14ac:dyDescent="0.35">
      <c r="A966" s="72">
        <f t="shared" si="15"/>
        <v>140841</v>
      </c>
      <c r="B966" s="85" t="s">
        <v>23474</v>
      </c>
      <c r="C966" s="85">
        <v>87202</v>
      </c>
      <c r="D966" s="85" t="s">
        <v>77</v>
      </c>
      <c r="E966" s="85" t="s">
        <v>23268</v>
      </c>
      <c r="F966" s="85">
        <v>140841</v>
      </c>
      <c r="G966" s="85" t="s">
        <v>78</v>
      </c>
      <c r="H966" s="85">
        <v>12691218</v>
      </c>
      <c r="I966" s="85" t="s">
        <v>79</v>
      </c>
      <c r="J966" s="85"/>
      <c r="K966" s="85" t="s">
        <v>23475</v>
      </c>
      <c r="L966" s="85"/>
      <c r="M966" s="85" t="s">
        <v>19690</v>
      </c>
      <c r="N966" s="85" t="s">
        <v>571</v>
      </c>
      <c r="O966" s="85" t="s">
        <v>18</v>
      </c>
      <c r="P966" s="85">
        <v>76018</v>
      </c>
      <c r="Q966" s="85">
        <v>2546</v>
      </c>
    </row>
    <row r="967" spans="1:17" hidden="1" x14ac:dyDescent="0.35">
      <c r="A967" s="72">
        <f t="shared" si="15"/>
        <v>141739</v>
      </c>
      <c r="B967" s="85" t="s">
        <v>23777</v>
      </c>
      <c r="C967" s="85">
        <v>91807</v>
      </c>
      <c r="D967" s="85" t="s">
        <v>77</v>
      </c>
      <c r="E967" s="85" t="s">
        <v>23266</v>
      </c>
      <c r="F967" s="85">
        <v>141739</v>
      </c>
      <c r="G967" s="85" t="s">
        <v>78</v>
      </c>
      <c r="H967" s="85">
        <v>12688230</v>
      </c>
      <c r="I967" s="85" t="s">
        <v>79</v>
      </c>
      <c r="J967" s="85"/>
      <c r="K967" s="85" t="s">
        <v>23778</v>
      </c>
      <c r="L967" s="85"/>
      <c r="M967" s="85" t="s">
        <v>125</v>
      </c>
      <c r="N967" s="85" t="s">
        <v>137</v>
      </c>
      <c r="O967" s="85" t="s">
        <v>18</v>
      </c>
      <c r="P967" s="85">
        <v>78703</v>
      </c>
      <c r="Q967" s="85">
        <v>1492</v>
      </c>
    </row>
    <row r="968" spans="1:17" hidden="1" x14ac:dyDescent="0.35">
      <c r="A968" s="72">
        <f t="shared" si="15"/>
        <v>140906</v>
      </c>
      <c r="B968" s="85" t="s">
        <v>24665</v>
      </c>
      <c r="C968" s="85">
        <v>87627</v>
      </c>
      <c r="D968" s="85" t="s">
        <v>77</v>
      </c>
      <c r="E968" s="85" t="s">
        <v>23244</v>
      </c>
      <c r="F968" s="85">
        <v>140906</v>
      </c>
      <c r="G968" s="85" t="s">
        <v>78</v>
      </c>
      <c r="H968" s="85">
        <v>13850763</v>
      </c>
      <c r="I968" s="85" t="s">
        <v>79</v>
      </c>
      <c r="J968" s="85"/>
      <c r="K968" s="85" t="s">
        <v>24666</v>
      </c>
      <c r="L968" s="85"/>
      <c r="M968" s="85" t="s">
        <v>24662</v>
      </c>
      <c r="N968" s="85" t="s">
        <v>571</v>
      </c>
      <c r="O968" s="85" t="s">
        <v>18</v>
      </c>
      <c r="P968" s="85">
        <v>76179</v>
      </c>
      <c r="Q968" s="85">
        <v>4312</v>
      </c>
    </row>
    <row r="969" spans="1:17" hidden="1" x14ac:dyDescent="0.35">
      <c r="A969" s="72">
        <f t="shared" si="15"/>
        <v>141715</v>
      </c>
      <c r="B969" s="85" t="s">
        <v>11360</v>
      </c>
      <c r="C969" s="66">
        <v>91635</v>
      </c>
      <c r="D969" s="85" t="s">
        <v>77</v>
      </c>
      <c r="E969" s="85" t="s">
        <v>11361</v>
      </c>
      <c r="F969" s="66">
        <v>141715</v>
      </c>
      <c r="G969" s="85" t="s">
        <v>78</v>
      </c>
      <c r="H969" s="85"/>
      <c r="I969" s="85" t="s">
        <v>79</v>
      </c>
      <c r="J969" s="85"/>
      <c r="K969" s="85" t="s">
        <v>11362</v>
      </c>
      <c r="L969" s="85"/>
      <c r="M969" s="85" t="s">
        <v>11363</v>
      </c>
      <c r="N969" s="85" t="s">
        <v>11364</v>
      </c>
      <c r="O969" s="85" t="s">
        <v>18</v>
      </c>
      <c r="P969" s="85" t="s">
        <v>11365</v>
      </c>
      <c r="Q969" s="85"/>
    </row>
    <row r="970" spans="1:17" hidden="1" x14ac:dyDescent="0.35">
      <c r="A970" s="72">
        <f t="shared" si="15"/>
        <v>141667</v>
      </c>
      <c r="B970" s="85" t="s">
        <v>11146</v>
      </c>
      <c r="C970" s="66">
        <v>16070560</v>
      </c>
      <c r="D970" s="85" t="s">
        <v>77</v>
      </c>
      <c r="E970" s="85" t="s">
        <v>10820</v>
      </c>
      <c r="F970" s="66">
        <v>141667</v>
      </c>
      <c r="G970" s="85" t="s">
        <v>78</v>
      </c>
      <c r="H970" s="85" t="s">
        <v>350</v>
      </c>
      <c r="I970" s="85" t="s">
        <v>79</v>
      </c>
      <c r="J970" s="85"/>
      <c r="K970" s="85" t="s">
        <v>17766</v>
      </c>
      <c r="L970" s="85" t="s">
        <v>80</v>
      </c>
      <c r="M970" s="85" t="s">
        <v>10950</v>
      </c>
      <c r="N970" s="85" t="s">
        <v>7398</v>
      </c>
      <c r="O970" s="85" t="s">
        <v>18</v>
      </c>
      <c r="P970" s="85" t="s">
        <v>10951</v>
      </c>
      <c r="Q970" s="85" t="s">
        <v>87</v>
      </c>
    </row>
    <row r="971" spans="1:17" hidden="1" x14ac:dyDescent="0.35">
      <c r="A971" s="72">
        <f t="shared" si="15"/>
        <v>141770</v>
      </c>
      <c r="B971" s="85" t="s">
        <v>28197</v>
      </c>
      <c r="C971" s="85">
        <v>92018</v>
      </c>
      <c r="D971" s="85" t="s">
        <v>77</v>
      </c>
      <c r="E971" s="85" t="s">
        <v>23156</v>
      </c>
      <c r="F971" s="85">
        <v>141770</v>
      </c>
      <c r="G971" s="85" t="s">
        <v>78</v>
      </c>
      <c r="H971" s="85">
        <v>10299790</v>
      </c>
      <c r="I971" s="85" t="s">
        <v>79</v>
      </c>
      <c r="J971" s="85"/>
      <c r="K971" s="85" t="s">
        <v>28198</v>
      </c>
      <c r="L971" s="85"/>
      <c r="M971" s="85" t="s">
        <v>20775</v>
      </c>
      <c r="N971" s="85" t="s">
        <v>11805</v>
      </c>
      <c r="O971" s="85" t="s">
        <v>18</v>
      </c>
      <c r="P971" s="85">
        <v>78840</v>
      </c>
      <c r="Q971" s="85">
        <v>2027</v>
      </c>
    </row>
    <row r="972" spans="1:17" hidden="1" x14ac:dyDescent="0.35">
      <c r="A972" s="72">
        <f t="shared" si="15"/>
        <v>141188</v>
      </c>
      <c r="B972" s="85" t="s">
        <v>11810</v>
      </c>
      <c r="C972" s="66">
        <v>92018</v>
      </c>
      <c r="D972" s="85" t="s">
        <v>77</v>
      </c>
      <c r="E972" s="85" t="s">
        <v>5662</v>
      </c>
      <c r="F972" s="66">
        <v>141188</v>
      </c>
      <c r="G972" s="85" t="s">
        <v>77</v>
      </c>
      <c r="H972" s="85" t="s">
        <v>11811</v>
      </c>
      <c r="I972" s="85" t="s">
        <v>79</v>
      </c>
      <c r="J972" s="85"/>
      <c r="K972" s="85" t="s">
        <v>11812</v>
      </c>
      <c r="L972" s="85"/>
      <c r="M972" s="85" t="s">
        <v>11808</v>
      </c>
      <c r="N972" s="85" t="s">
        <v>11800</v>
      </c>
      <c r="O972" s="85" t="s">
        <v>18</v>
      </c>
      <c r="P972" s="85" t="s">
        <v>11809</v>
      </c>
      <c r="Q972" s="85" t="s">
        <v>10351</v>
      </c>
    </row>
    <row r="973" spans="1:17" hidden="1" x14ac:dyDescent="0.35">
      <c r="A973" s="72">
        <f t="shared" si="15"/>
        <v>141770</v>
      </c>
      <c r="B973" s="85" t="s">
        <v>11810</v>
      </c>
      <c r="C973" s="66">
        <v>92018</v>
      </c>
      <c r="D973" s="85" t="s">
        <v>77</v>
      </c>
      <c r="E973" s="85" t="s">
        <v>11813</v>
      </c>
      <c r="F973" s="66">
        <v>141770</v>
      </c>
      <c r="G973" s="85" t="s">
        <v>78</v>
      </c>
      <c r="H973" s="85" t="s">
        <v>11811</v>
      </c>
      <c r="I973" s="85" t="s">
        <v>79</v>
      </c>
      <c r="J973" s="85"/>
      <c r="K973" s="85" t="s">
        <v>11812</v>
      </c>
      <c r="L973" s="85"/>
      <c r="M973" s="85" t="s">
        <v>11808</v>
      </c>
      <c r="N973" s="85" t="s">
        <v>11800</v>
      </c>
      <c r="O973" s="85" t="s">
        <v>18</v>
      </c>
      <c r="P973" s="85" t="s">
        <v>11809</v>
      </c>
      <c r="Q973" s="85" t="s">
        <v>10351</v>
      </c>
    </row>
    <row r="974" spans="1:17" hidden="1" x14ac:dyDescent="0.35">
      <c r="A974" s="72">
        <f t="shared" si="15"/>
        <v>142066</v>
      </c>
      <c r="B974" s="85" t="s">
        <v>24782</v>
      </c>
      <c r="C974" s="85">
        <v>142066</v>
      </c>
      <c r="D974" s="85" t="s">
        <v>78</v>
      </c>
      <c r="E974" s="85" t="s">
        <v>13757</v>
      </c>
      <c r="F974" s="85">
        <v>17019123</v>
      </c>
      <c r="G974" s="85" t="s">
        <v>1750</v>
      </c>
      <c r="H974" s="85">
        <v>20685368</v>
      </c>
      <c r="I974" s="85" t="s">
        <v>79</v>
      </c>
      <c r="J974" s="85" t="s">
        <v>200</v>
      </c>
      <c r="K974" s="85" t="s">
        <v>24783</v>
      </c>
      <c r="L974" s="85"/>
      <c r="M974" s="85" t="s">
        <v>24784</v>
      </c>
      <c r="N974" s="85" t="s">
        <v>13134</v>
      </c>
      <c r="O974" s="85" t="s">
        <v>18</v>
      </c>
      <c r="P974" s="85">
        <v>79743</v>
      </c>
      <c r="Q974" s="85"/>
    </row>
    <row r="975" spans="1:17" hidden="1" x14ac:dyDescent="0.35">
      <c r="A975" s="72">
        <f t="shared" si="15"/>
        <v>142066</v>
      </c>
      <c r="B975" s="85" t="s">
        <v>24782</v>
      </c>
      <c r="C975" s="85">
        <v>142066</v>
      </c>
      <c r="D975" s="85" t="s">
        <v>78</v>
      </c>
      <c r="E975" s="85" t="s">
        <v>23241</v>
      </c>
      <c r="F975" s="85">
        <v>142047</v>
      </c>
      <c r="G975" s="85" t="s">
        <v>78</v>
      </c>
      <c r="H975" s="85">
        <v>20685368</v>
      </c>
      <c r="I975" s="85" t="s">
        <v>79</v>
      </c>
      <c r="J975" s="85" t="s">
        <v>200</v>
      </c>
      <c r="K975" s="85" t="s">
        <v>24783</v>
      </c>
      <c r="L975" s="85"/>
      <c r="M975" s="85" t="s">
        <v>24784</v>
      </c>
      <c r="N975" s="85" t="s">
        <v>13134</v>
      </c>
      <c r="O975" s="85" t="s">
        <v>18</v>
      </c>
      <c r="P975" s="85">
        <v>79743</v>
      </c>
      <c r="Q975" s="85"/>
    </row>
    <row r="976" spans="1:17" hidden="1" x14ac:dyDescent="0.35">
      <c r="A976" s="72">
        <f t="shared" si="15"/>
        <v>141234</v>
      </c>
      <c r="B976" s="85" t="s">
        <v>7006</v>
      </c>
      <c r="C976" s="66">
        <v>88920</v>
      </c>
      <c r="D976" s="85" t="s">
        <v>77</v>
      </c>
      <c r="E976" s="85" t="s">
        <v>6473</v>
      </c>
      <c r="F976" s="66">
        <v>141234</v>
      </c>
      <c r="G976" s="85" t="s">
        <v>78</v>
      </c>
      <c r="H976" s="85"/>
      <c r="I976" s="85" t="s">
        <v>79</v>
      </c>
      <c r="J976" s="85"/>
      <c r="K976" s="85" t="s">
        <v>7007</v>
      </c>
      <c r="L976" s="85"/>
      <c r="M976" s="85" t="s">
        <v>3090</v>
      </c>
      <c r="N976" s="85" t="s">
        <v>6073</v>
      </c>
      <c r="O976" s="85" t="s">
        <v>18</v>
      </c>
      <c r="P976" s="85" t="s">
        <v>7002</v>
      </c>
      <c r="Q976" s="85" t="s">
        <v>2456</v>
      </c>
    </row>
    <row r="977" spans="1:17" hidden="1" x14ac:dyDescent="0.35">
      <c r="A977" s="72">
        <f t="shared" si="15"/>
        <v>140845</v>
      </c>
      <c r="B977" s="85" t="s">
        <v>26225</v>
      </c>
      <c r="C977" s="85">
        <v>17013677</v>
      </c>
      <c r="D977" s="85" t="s">
        <v>77</v>
      </c>
      <c r="E977" s="85" t="s">
        <v>23211</v>
      </c>
      <c r="F977" s="85">
        <v>140845</v>
      </c>
      <c r="G977" s="85" t="s">
        <v>78</v>
      </c>
      <c r="H977" s="85">
        <v>1647809</v>
      </c>
      <c r="I977" s="85" t="s">
        <v>79</v>
      </c>
      <c r="J977" s="85"/>
      <c r="K977" s="85" t="s">
        <v>21407</v>
      </c>
      <c r="L977" s="85"/>
      <c r="M977" s="85" t="s">
        <v>21408</v>
      </c>
      <c r="N977" s="85" t="s">
        <v>571</v>
      </c>
      <c r="O977" s="85" t="s">
        <v>18</v>
      </c>
      <c r="P977" s="85">
        <v>76022</v>
      </c>
      <c r="Q977" s="85">
        <v>6096</v>
      </c>
    </row>
    <row r="978" spans="1:17" hidden="1" x14ac:dyDescent="0.35">
      <c r="A978" s="72">
        <f t="shared" si="15"/>
        <v>140845</v>
      </c>
      <c r="B978" s="85" t="s">
        <v>21406</v>
      </c>
      <c r="C978" s="66">
        <v>17013677</v>
      </c>
      <c r="D978" s="85" t="s">
        <v>77</v>
      </c>
      <c r="E978" s="85" t="s">
        <v>3465</v>
      </c>
      <c r="F978" s="66">
        <v>140845</v>
      </c>
      <c r="G978" s="85" t="s">
        <v>78</v>
      </c>
      <c r="H978" s="85" t="s">
        <v>13703</v>
      </c>
      <c r="I978" s="85" t="s">
        <v>79</v>
      </c>
      <c r="J978" s="85"/>
      <c r="K978" s="85" t="s">
        <v>21407</v>
      </c>
      <c r="L978" s="85"/>
      <c r="M978" s="85" t="s">
        <v>21408</v>
      </c>
      <c r="N978" s="85" t="s">
        <v>571</v>
      </c>
      <c r="O978" s="85" t="s">
        <v>18</v>
      </c>
      <c r="P978" s="85" t="s">
        <v>3485</v>
      </c>
      <c r="Q978" s="85" t="s">
        <v>14069</v>
      </c>
    </row>
    <row r="979" spans="1:17" hidden="1" x14ac:dyDescent="0.35">
      <c r="A979" s="72">
        <f t="shared" si="15"/>
        <v>140461</v>
      </c>
      <c r="B979" s="85" t="s">
        <v>25780</v>
      </c>
      <c r="C979" s="85">
        <v>85547</v>
      </c>
      <c r="D979" s="85" t="s">
        <v>77</v>
      </c>
      <c r="E979" s="85" t="s">
        <v>23227</v>
      </c>
      <c r="F979" s="85">
        <v>140461</v>
      </c>
      <c r="G979" s="85" t="s">
        <v>78</v>
      </c>
      <c r="H979" s="85">
        <v>1647890</v>
      </c>
      <c r="I979" s="85" t="s">
        <v>79</v>
      </c>
      <c r="J979" s="85"/>
      <c r="K979" s="85" t="s">
        <v>25781</v>
      </c>
      <c r="L979" s="85"/>
      <c r="M979" s="85" t="s">
        <v>20923</v>
      </c>
      <c r="N979" s="85" t="s">
        <v>232</v>
      </c>
      <c r="O979" s="85" t="s">
        <v>18</v>
      </c>
      <c r="P979" s="85">
        <v>75042</v>
      </c>
      <c r="Q979" s="85">
        <v>6999</v>
      </c>
    </row>
    <row r="980" spans="1:17" hidden="1" x14ac:dyDescent="0.35">
      <c r="A980" s="72">
        <f t="shared" si="15"/>
        <v>140461</v>
      </c>
      <c r="B980" s="85" t="s">
        <v>472</v>
      </c>
      <c r="C980" s="66">
        <v>85547</v>
      </c>
      <c r="D980" s="85" t="s">
        <v>77</v>
      </c>
      <c r="E980" s="85" t="s">
        <v>371</v>
      </c>
      <c r="F980" s="66">
        <v>140461</v>
      </c>
      <c r="G980" s="85" t="s">
        <v>78</v>
      </c>
      <c r="H980" s="85" t="s">
        <v>372</v>
      </c>
      <c r="I980" s="85" t="s">
        <v>79</v>
      </c>
      <c r="J980" s="85"/>
      <c r="K980" s="85" t="s">
        <v>473</v>
      </c>
      <c r="L980" s="85"/>
      <c r="M980" s="85" t="s">
        <v>374</v>
      </c>
      <c r="N980" s="85" t="s">
        <v>189</v>
      </c>
      <c r="O980" s="85" t="s">
        <v>18</v>
      </c>
      <c r="P980" s="85" t="s">
        <v>448</v>
      </c>
      <c r="Q980" s="85" t="s">
        <v>474</v>
      </c>
    </row>
    <row r="981" spans="1:17" hidden="1" x14ac:dyDescent="0.35">
      <c r="A981" s="72">
        <f t="shared" si="15"/>
        <v>141546</v>
      </c>
      <c r="B981" s="85" t="s">
        <v>27286</v>
      </c>
      <c r="C981" s="85">
        <v>16029647</v>
      </c>
      <c r="D981" s="85" t="s">
        <v>77</v>
      </c>
      <c r="E981" s="85" t="s">
        <v>23179</v>
      </c>
      <c r="F981" s="85">
        <v>141546</v>
      </c>
      <c r="G981" s="85" t="s">
        <v>78</v>
      </c>
      <c r="H981" s="85">
        <v>1664853</v>
      </c>
      <c r="I981" s="85" t="s">
        <v>79</v>
      </c>
      <c r="J981" s="85"/>
      <c r="K981" s="85" t="s">
        <v>27287</v>
      </c>
      <c r="L981" s="85"/>
      <c r="M981" s="85" t="s">
        <v>9155</v>
      </c>
      <c r="N981" s="85" t="s">
        <v>9526</v>
      </c>
      <c r="O981" s="85" t="s">
        <v>18</v>
      </c>
      <c r="P981" s="85">
        <v>78259</v>
      </c>
      <c r="Q981" s="85">
        <v>2367</v>
      </c>
    </row>
    <row r="982" spans="1:17" hidden="1" x14ac:dyDescent="0.35">
      <c r="A982" s="72">
        <f t="shared" si="15"/>
        <v>141546</v>
      </c>
      <c r="B982" s="85" t="s">
        <v>15955</v>
      </c>
      <c r="C982" s="66">
        <v>16029647</v>
      </c>
      <c r="D982" s="85" t="s">
        <v>77</v>
      </c>
      <c r="E982" s="85" t="s">
        <v>9849</v>
      </c>
      <c r="F982" s="66">
        <v>141546</v>
      </c>
      <c r="G982" s="85" t="s">
        <v>78</v>
      </c>
      <c r="H982" s="85" t="s">
        <v>9850</v>
      </c>
      <c r="I982" s="85" t="s">
        <v>79</v>
      </c>
      <c r="J982" s="85"/>
      <c r="K982" s="85" t="s">
        <v>15956</v>
      </c>
      <c r="L982" s="85"/>
      <c r="M982" s="85" t="s">
        <v>7383</v>
      </c>
      <c r="N982" s="85" t="s">
        <v>7384</v>
      </c>
      <c r="O982" s="85" t="s">
        <v>18</v>
      </c>
      <c r="P982" s="85" t="s">
        <v>10446</v>
      </c>
      <c r="Q982" s="85" t="s">
        <v>15957</v>
      </c>
    </row>
    <row r="983" spans="1:17" hidden="1" x14ac:dyDescent="0.35">
      <c r="A983" s="72">
        <f t="shared" si="15"/>
        <v>142043</v>
      </c>
      <c r="B983" s="85" t="s">
        <v>13062</v>
      </c>
      <c r="C983" s="66">
        <v>92741</v>
      </c>
      <c r="D983" s="85" t="s">
        <v>77</v>
      </c>
      <c r="E983" s="85" t="s">
        <v>13037</v>
      </c>
      <c r="F983" s="66">
        <v>142043</v>
      </c>
      <c r="G983" s="85" t="s">
        <v>78</v>
      </c>
      <c r="H983" s="85"/>
      <c r="I983" s="85" t="s">
        <v>79</v>
      </c>
      <c r="J983" s="85"/>
      <c r="K983" s="85" t="s">
        <v>13063</v>
      </c>
      <c r="L983" s="85"/>
      <c r="M983" s="85" t="s">
        <v>13039</v>
      </c>
      <c r="N983" s="85" t="s">
        <v>13039</v>
      </c>
      <c r="O983" s="85" t="s">
        <v>18</v>
      </c>
      <c r="P983" s="85" t="s">
        <v>13040</v>
      </c>
      <c r="Q983" s="85" t="s">
        <v>13064</v>
      </c>
    </row>
    <row r="984" spans="1:17" hidden="1" x14ac:dyDescent="0.35">
      <c r="A984" s="72">
        <f t="shared" si="15"/>
        <v>141234</v>
      </c>
      <c r="B984" s="85" t="s">
        <v>6485</v>
      </c>
      <c r="C984" s="66">
        <v>88599</v>
      </c>
      <c r="D984" s="85" t="s">
        <v>77</v>
      </c>
      <c r="E984" s="85" t="s">
        <v>6473</v>
      </c>
      <c r="F984" s="66">
        <v>141234</v>
      </c>
      <c r="G984" s="85" t="s">
        <v>78</v>
      </c>
      <c r="H984" s="85"/>
      <c r="I984" s="85" t="s">
        <v>79</v>
      </c>
      <c r="J984" s="85"/>
      <c r="K984" s="85" t="s">
        <v>6486</v>
      </c>
      <c r="L984" s="85"/>
      <c r="M984" s="85" t="s">
        <v>3090</v>
      </c>
      <c r="N984" s="85" t="s">
        <v>6073</v>
      </c>
      <c r="O984" s="85" t="s">
        <v>18</v>
      </c>
      <c r="P984" s="85" t="s">
        <v>6471</v>
      </c>
      <c r="Q984" s="85" t="s">
        <v>6487</v>
      </c>
    </row>
    <row r="985" spans="1:17" hidden="1" x14ac:dyDescent="0.35">
      <c r="A985" s="72">
        <f t="shared" si="15"/>
        <v>141223</v>
      </c>
      <c r="B985" s="85" t="s">
        <v>6414</v>
      </c>
      <c r="C985" s="66">
        <v>88569</v>
      </c>
      <c r="D985" s="85" t="s">
        <v>77</v>
      </c>
      <c r="E985" s="85" t="s">
        <v>6077</v>
      </c>
      <c r="F985" s="66">
        <v>141223</v>
      </c>
      <c r="G985" s="85" t="s">
        <v>78</v>
      </c>
      <c r="H985" s="85" t="s">
        <v>6415</v>
      </c>
      <c r="I985" s="85" t="s">
        <v>79</v>
      </c>
      <c r="J985" s="85"/>
      <c r="K985" s="85" t="s">
        <v>6416</v>
      </c>
      <c r="L985" s="85"/>
      <c r="M985" s="85" t="s">
        <v>3090</v>
      </c>
      <c r="N985" s="85" t="s">
        <v>6071</v>
      </c>
      <c r="O985" s="85" t="s">
        <v>18</v>
      </c>
      <c r="P985" s="85" t="s">
        <v>6417</v>
      </c>
      <c r="Q985" s="85" t="s">
        <v>618</v>
      </c>
    </row>
    <row r="986" spans="1:17" hidden="1" x14ac:dyDescent="0.35">
      <c r="A986" s="72">
        <f t="shared" si="15"/>
        <v>141544</v>
      </c>
      <c r="B986" s="85" t="s">
        <v>9796</v>
      </c>
      <c r="C986" s="66">
        <v>90599</v>
      </c>
      <c r="D986" s="85" t="s">
        <v>77</v>
      </c>
      <c r="E986" s="85" t="s">
        <v>9751</v>
      </c>
      <c r="F986" s="66">
        <v>141544</v>
      </c>
      <c r="G986" s="85" t="s">
        <v>78</v>
      </c>
      <c r="H986" s="85" t="s">
        <v>9752</v>
      </c>
      <c r="I986" s="85" t="s">
        <v>79</v>
      </c>
      <c r="J986" s="85"/>
      <c r="K986" s="85" t="s">
        <v>9797</v>
      </c>
      <c r="L986" s="85"/>
      <c r="M986" s="85" t="s">
        <v>7383</v>
      </c>
      <c r="N986" s="85" t="s">
        <v>7384</v>
      </c>
      <c r="O986" s="85" t="s">
        <v>18</v>
      </c>
      <c r="P986" s="85" t="s">
        <v>9787</v>
      </c>
      <c r="Q986" s="85" t="s">
        <v>1694</v>
      </c>
    </row>
    <row r="987" spans="1:17" hidden="1" x14ac:dyDescent="0.35">
      <c r="A987" s="72">
        <f t="shared" si="15"/>
        <v>141223</v>
      </c>
      <c r="B987" s="85" t="s">
        <v>6420</v>
      </c>
      <c r="C987" s="66">
        <v>88572</v>
      </c>
      <c r="D987" s="85" t="s">
        <v>77</v>
      </c>
      <c r="E987" s="85" t="s">
        <v>6077</v>
      </c>
      <c r="F987" s="66">
        <v>141223</v>
      </c>
      <c r="G987" s="85" t="s">
        <v>78</v>
      </c>
      <c r="H987" s="85" t="s">
        <v>6421</v>
      </c>
      <c r="I987" s="85" t="s">
        <v>79</v>
      </c>
      <c r="J987" s="85"/>
      <c r="K987" s="85" t="s">
        <v>6422</v>
      </c>
      <c r="L987" s="85"/>
      <c r="M987" s="85" t="s">
        <v>3090</v>
      </c>
      <c r="N987" s="85" t="s">
        <v>6071</v>
      </c>
      <c r="O987" s="85" t="s">
        <v>18</v>
      </c>
      <c r="P987" s="85" t="s">
        <v>6417</v>
      </c>
      <c r="Q987" s="85" t="s">
        <v>6423</v>
      </c>
    </row>
    <row r="988" spans="1:17" hidden="1" x14ac:dyDescent="0.35">
      <c r="A988" s="72">
        <f t="shared" si="15"/>
        <v>232641</v>
      </c>
      <c r="B988" s="85" t="s">
        <v>15472</v>
      </c>
      <c r="C988" s="66">
        <v>232640</v>
      </c>
      <c r="D988" s="85" t="s">
        <v>77</v>
      </c>
      <c r="E988" s="85" t="s">
        <v>15473</v>
      </c>
      <c r="F988" s="66">
        <v>232641</v>
      </c>
      <c r="G988" s="85" t="s">
        <v>78</v>
      </c>
      <c r="H988" s="85" t="s">
        <v>15474</v>
      </c>
      <c r="I988" s="85" t="s">
        <v>79</v>
      </c>
      <c r="J988" s="85"/>
      <c r="K988" s="85" t="s">
        <v>9992</v>
      </c>
      <c r="L988" s="85" t="s">
        <v>80</v>
      </c>
      <c r="M988" s="85" t="s">
        <v>7383</v>
      </c>
      <c r="N988" s="85" t="s">
        <v>7384</v>
      </c>
      <c r="O988" s="85" t="s">
        <v>18</v>
      </c>
      <c r="P988" s="85" t="s">
        <v>9981</v>
      </c>
      <c r="Q988" s="85" t="s">
        <v>87</v>
      </c>
    </row>
    <row r="989" spans="1:17" hidden="1" x14ac:dyDescent="0.35">
      <c r="A989" s="72">
        <f t="shared" si="15"/>
        <v>141739</v>
      </c>
      <c r="B989" s="85" t="s">
        <v>23815</v>
      </c>
      <c r="C989" s="85">
        <v>16066158</v>
      </c>
      <c r="D989" s="85" t="s">
        <v>23281</v>
      </c>
      <c r="E989" s="85" t="s">
        <v>23266</v>
      </c>
      <c r="F989" s="85">
        <v>141739</v>
      </c>
      <c r="G989" s="85" t="s">
        <v>78</v>
      </c>
      <c r="H989" s="85">
        <v>12688008</v>
      </c>
      <c r="I989" s="85" t="s">
        <v>79</v>
      </c>
      <c r="J989" s="85"/>
      <c r="K989" s="85" t="s">
        <v>23816</v>
      </c>
      <c r="L989" s="85"/>
      <c r="M989" s="85" t="s">
        <v>125</v>
      </c>
      <c r="N989" s="85" t="s">
        <v>137</v>
      </c>
      <c r="O989" s="85" t="s">
        <v>18</v>
      </c>
      <c r="P989" s="85">
        <v>78745</v>
      </c>
      <c r="Q989" s="85"/>
    </row>
    <row r="990" spans="1:17" hidden="1" x14ac:dyDescent="0.35">
      <c r="A990" s="72">
        <f t="shared" si="15"/>
        <v>142118</v>
      </c>
      <c r="B990" s="85" t="s">
        <v>13514</v>
      </c>
      <c r="C990" s="66">
        <v>93100</v>
      </c>
      <c r="D990" s="85" t="s">
        <v>77</v>
      </c>
      <c r="E990" s="85" t="s">
        <v>13343</v>
      </c>
      <c r="F990" s="66">
        <v>142118</v>
      </c>
      <c r="G990" s="85" t="s">
        <v>78</v>
      </c>
      <c r="H990" s="85" t="s">
        <v>13515</v>
      </c>
      <c r="I990" s="85" t="s">
        <v>79</v>
      </c>
      <c r="J990" s="85"/>
      <c r="K990" s="85" t="s">
        <v>13516</v>
      </c>
      <c r="L990" s="85"/>
      <c r="M990" s="85" t="s">
        <v>7395</v>
      </c>
      <c r="N990" s="85" t="s">
        <v>13252</v>
      </c>
      <c r="O990" s="85" t="s">
        <v>18</v>
      </c>
      <c r="P990" s="85" t="s">
        <v>13430</v>
      </c>
      <c r="Q990" s="85" t="s">
        <v>3923</v>
      </c>
    </row>
    <row r="991" spans="1:17" hidden="1" x14ac:dyDescent="0.35">
      <c r="A991" s="72">
        <f t="shared" si="15"/>
        <v>140959</v>
      </c>
      <c r="B991" s="85" t="s">
        <v>4663</v>
      </c>
      <c r="C991" s="66">
        <v>87773</v>
      </c>
      <c r="D991" s="85" t="s">
        <v>77</v>
      </c>
      <c r="E991" s="85" t="s">
        <v>4629</v>
      </c>
      <c r="F991" s="66">
        <v>140959</v>
      </c>
      <c r="G991" s="85" t="s">
        <v>78</v>
      </c>
      <c r="H991" s="85" t="s">
        <v>4664</v>
      </c>
      <c r="I991" s="85" t="s">
        <v>79</v>
      </c>
      <c r="J991" s="85"/>
      <c r="K991" s="85" t="s">
        <v>4665</v>
      </c>
      <c r="L991" s="85"/>
      <c r="M991" s="85" t="s">
        <v>4632</v>
      </c>
      <c r="N991" s="85" t="s">
        <v>4645</v>
      </c>
      <c r="O991" s="85" t="s">
        <v>18</v>
      </c>
      <c r="P991" s="85" t="s">
        <v>4661</v>
      </c>
      <c r="Q991" s="85" t="s">
        <v>4666</v>
      </c>
    </row>
    <row r="992" spans="1:17" hidden="1" x14ac:dyDescent="0.35">
      <c r="A992" s="72">
        <f t="shared" si="15"/>
        <v>140841</v>
      </c>
      <c r="B992" s="85" t="s">
        <v>23442</v>
      </c>
      <c r="C992" s="85">
        <v>212498</v>
      </c>
      <c r="D992" s="85" t="s">
        <v>77</v>
      </c>
      <c r="E992" s="85" t="s">
        <v>23268</v>
      </c>
      <c r="F992" s="85">
        <v>140841</v>
      </c>
      <c r="G992" s="85" t="s">
        <v>78</v>
      </c>
      <c r="H992" s="85">
        <v>12691226</v>
      </c>
      <c r="I992" s="85" t="s">
        <v>79</v>
      </c>
      <c r="J992" s="85"/>
      <c r="K992" s="85" t="s">
        <v>23443</v>
      </c>
      <c r="L992" s="85"/>
      <c r="M992" s="85" t="s">
        <v>19690</v>
      </c>
      <c r="N992" s="85" t="s">
        <v>571</v>
      </c>
      <c r="O992" s="85" t="s">
        <v>18</v>
      </c>
      <c r="P992" s="85">
        <v>76014</v>
      </c>
      <c r="Q992" s="85"/>
    </row>
    <row r="993" spans="1:17" hidden="1" x14ac:dyDescent="0.35">
      <c r="A993" s="72">
        <f t="shared" si="15"/>
        <v>141555</v>
      </c>
      <c r="B993" s="85" t="s">
        <v>14764</v>
      </c>
      <c r="C993" s="66">
        <v>222214</v>
      </c>
      <c r="D993" s="85" t="s">
        <v>77</v>
      </c>
      <c r="E993" s="85" t="s">
        <v>4810</v>
      </c>
      <c r="F993" s="66">
        <v>141555</v>
      </c>
      <c r="G993" s="85" t="s">
        <v>78</v>
      </c>
      <c r="H993" s="85" t="s">
        <v>14765</v>
      </c>
      <c r="I993" s="85" t="s">
        <v>79</v>
      </c>
      <c r="J993" s="85"/>
      <c r="K993" s="85" t="s">
        <v>14766</v>
      </c>
      <c r="L993" s="85"/>
      <c r="M993" s="85" t="s">
        <v>7383</v>
      </c>
      <c r="N993" s="85" t="s">
        <v>7384</v>
      </c>
      <c r="O993" s="85" t="s">
        <v>18</v>
      </c>
      <c r="P993" s="85" t="s">
        <v>10372</v>
      </c>
      <c r="Q993" s="85"/>
    </row>
    <row r="994" spans="1:17" hidden="1" x14ac:dyDescent="0.35">
      <c r="A994" s="72">
        <f t="shared" si="15"/>
        <v>140471</v>
      </c>
      <c r="B994" s="85" t="s">
        <v>843</v>
      </c>
      <c r="C994" s="66">
        <v>85697</v>
      </c>
      <c r="D994" s="85" t="s">
        <v>77</v>
      </c>
      <c r="E994" s="85" t="s">
        <v>833</v>
      </c>
      <c r="F994" s="66">
        <v>140471</v>
      </c>
      <c r="G994" s="85" t="s">
        <v>78</v>
      </c>
      <c r="H994" s="85" t="s">
        <v>844</v>
      </c>
      <c r="I994" s="85" t="s">
        <v>79</v>
      </c>
      <c r="J994" s="85"/>
      <c r="K994" s="85" t="s">
        <v>845</v>
      </c>
      <c r="L994" s="85"/>
      <c r="M994" s="85" t="s">
        <v>836</v>
      </c>
      <c r="N994" s="85" t="s">
        <v>185</v>
      </c>
      <c r="O994" s="85" t="s">
        <v>18</v>
      </c>
      <c r="P994" s="85" t="s">
        <v>837</v>
      </c>
      <c r="Q994" s="85" t="s">
        <v>846</v>
      </c>
    </row>
    <row r="995" spans="1:17" hidden="1" x14ac:dyDescent="0.35">
      <c r="A995" s="72">
        <f t="shared" si="15"/>
        <v>140849</v>
      </c>
      <c r="B995" s="85" t="s">
        <v>21396</v>
      </c>
      <c r="C995" s="85">
        <v>17013658</v>
      </c>
      <c r="D995" s="85" t="s">
        <v>77</v>
      </c>
      <c r="E995" s="85" t="s">
        <v>23256</v>
      </c>
      <c r="F995" s="85">
        <v>140849</v>
      </c>
      <c r="G995" s="85" t="s">
        <v>78</v>
      </c>
      <c r="H995" s="85">
        <v>1655828</v>
      </c>
      <c r="I995" s="85" t="s">
        <v>79</v>
      </c>
      <c r="J995" s="85"/>
      <c r="K995" s="85" t="s">
        <v>24311</v>
      </c>
      <c r="L995" s="85"/>
      <c r="M995" s="85" t="s">
        <v>8911</v>
      </c>
      <c r="N995" s="85" t="s">
        <v>3419</v>
      </c>
      <c r="O995" s="85" t="s">
        <v>18</v>
      </c>
      <c r="P995" s="85">
        <v>76028</v>
      </c>
      <c r="Q995" s="85">
        <v>5054</v>
      </c>
    </row>
    <row r="996" spans="1:17" hidden="1" x14ac:dyDescent="0.35">
      <c r="A996" s="72">
        <f t="shared" si="15"/>
        <v>140849</v>
      </c>
      <c r="B996" s="85" t="s">
        <v>24287</v>
      </c>
      <c r="C996" s="85">
        <v>87236</v>
      </c>
      <c r="D996" s="85" t="s">
        <v>77</v>
      </c>
      <c r="E996" s="85" t="s">
        <v>23256</v>
      </c>
      <c r="F996" s="85">
        <v>140849</v>
      </c>
      <c r="G996" s="85" t="s">
        <v>78</v>
      </c>
      <c r="H996" s="85">
        <v>1655828</v>
      </c>
      <c r="I996" s="85" t="s">
        <v>79</v>
      </c>
      <c r="J996" s="85"/>
      <c r="K996" s="85" t="s">
        <v>24288</v>
      </c>
      <c r="L996" s="85"/>
      <c r="M996" s="85" t="s">
        <v>8911</v>
      </c>
      <c r="N996" s="85" t="s">
        <v>3419</v>
      </c>
      <c r="O996" s="85" t="s">
        <v>18</v>
      </c>
      <c r="P996" s="85">
        <v>76028</v>
      </c>
      <c r="Q996" s="85">
        <v>5395</v>
      </c>
    </row>
    <row r="997" spans="1:17" hidden="1" x14ac:dyDescent="0.35">
      <c r="A997" s="72">
        <f t="shared" si="15"/>
        <v>140849</v>
      </c>
      <c r="B997" s="85" t="s">
        <v>23256</v>
      </c>
      <c r="C997" s="85">
        <v>140849</v>
      </c>
      <c r="D997" s="85" t="s">
        <v>78</v>
      </c>
      <c r="E997" s="85" t="s">
        <v>23238</v>
      </c>
      <c r="F997" s="85">
        <v>17002993</v>
      </c>
      <c r="G997" s="85" t="s">
        <v>1750</v>
      </c>
      <c r="H997" s="85">
        <v>1655828</v>
      </c>
      <c r="I997" s="85" t="s">
        <v>79</v>
      </c>
      <c r="J997" s="85" t="s">
        <v>200</v>
      </c>
      <c r="K997" s="85" t="s">
        <v>24281</v>
      </c>
      <c r="L997" s="85"/>
      <c r="M997" s="85" t="s">
        <v>8911</v>
      </c>
      <c r="N997" s="85" t="s">
        <v>3419</v>
      </c>
      <c r="O997" s="85" t="s">
        <v>18</v>
      </c>
      <c r="P997" s="85">
        <v>76028</v>
      </c>
      <c r="Q997" s="85">
        <v>5719</v>
      </c>
    </row>
    <row r="998" spans="1:17" hidden="1" x14ac:dyDescent="0.35">
      <c r="A998" s="72">
        <f t="shared" si="15"/>
        <v>140849</v>
      </c>
      <c r="B998" s="85" t="s">
        <v>24314</v>
      </c>
      <c r="C998" s="85">
        <v>16025145</v>
      </c>
      <c r="D998" s="85" t="s">
        <v>23281</v>
      </c>
      <c r="E998" s="85" t="s">
        <v>23256</v>
      </c>
      <c r="F998" s="85">
        <v>140849</v>
      </c>
      <c r="G998" s="85" t="s">
        <v>78</v>
      </c>
      <c r="H998" s="85">
        <v>1655828</v>
      </c>
      <c r="I998" s="85" t="s">
        <v>79</v>
      </c>
      <c r="J998" s="85"/>
      <c r="K998" s="85" t="s">
        <v>24315</v>
      </c>
      <c r="L998" s="85"/>
      <c r="M998" s="85" t="s">
        <v>8911</v>
      </c>
      <c r="N998" s="85" t="s">
        <v>3419</v>
      </c>
      <c r="O998" s="85" t="s">
        <v>18</v>
      </c>
      <c r="P998" s="85">
        <v>76028</v>
      </c>
      <c r="Q998" s="85"/>
    </row>
    <row r="999" spans="1:17" hidden="1" x14ac:dyDescent="0.35">
      <c r="A999" s="72">
        <f t="shared" si="15"/>
        <v>140783</v>
      </c>
      <c r="B999" s="85" t="s">
        <v>17185</v>
      </c>
      <c r="C999" s="66">
        <v>16056107</v>
      </c>
      <c r="D999" s="85" t="s">
        <v>77</v>
      </c>
      <c r="E999" s="85" t="s">
        <v>3192</v>
      </c>
      <c r="F999" s="66">
        <v>140783</v>
      </c>
      <c r="G999" s="85" t="s">
        <v>78</v>
      </c>
      <c r="H999" s="85"/>
      <c r="I999" s="85" t="s">
        <v>79</v>
      </c>
      <c r="J999" s="85"/>
      <c r="K999" s="85" t="s">
        <v>17186</v>
      </c>
      <c r="L999" s="85"/>
      <c r="M999" s="85" t="s">
        <v>3188</v>
      </c>
      <c r="N999" s="85" t="s">
        <v>3189</v>
      </c>
      <c r="O999" s="85" t="s">
        <v>18</v>
      </c>
      <c r="P999" s="85" t="s">
        <v>3190</v>
      </c>
      <c r="Q999" s="85"/>
    </row>
    <row r="1000" spans="1:17" hidden="1" x14ac:dyDescent="0.35">
      <c r="A1000" s="72">
        <f t="shared" si="15"/>
        <v>142118</v>
      </c>
      <c r="B1000" s="85" t="s">
        <v>22504</v>
      </c>
      <c r="C1000" s="66">
        <v>17023294</v>
      </c>
      <c r="D1000" s="85" t="s">
        <v>83</v>
      </c>
      <c r="E1000" s="85" t="s">
        <v>13343</v>
      </c>
      <c r="F1000" s="66">
        <v>142118</v>
      </c>
      <c r="G1000" s="85" t="s">
        <v>78</v>
      </c>
      <c r="H1000" s="85"/>
      <c r="I1000" s="85" t="s">
        <v>79</v>
      </c>
      <c r="J1000" s="85"/>
      <c r="K1000" s="85" t="s">
        <v>22505</v>
      </c>
      <c r="L1000" s="85"/>
      <c r="M1000" s="85" t="s">
        <v>7395</v>
      </c>
      <c r="N1000" s="85" t="s">
        <v>13252</v>
      </c>
      <c r="O1000" s="85" t="s">
        <v>18</v>
      </c>
      <c r="P1000" s="85" t="s">
        <v>13384</v>
      </c>
      <c r="Q1000" s="85"/>
    </row>
    <row r="1001" spans="1:17" hidden="1" x14ac:dyDescent="0.35">
      <c r="A1001" s="72">
        <f t="shared" si="15"/>
        <v>141339</v>
      </c>
      <c r="B1001" s="85" t="s">
        <v>17976</v>
      </c>
      <c r="C1001" s="66">
        <v>16076324</v>
      </c>
      <c r="D1001" s="85" t="s">
        <v>77</v>
      </c>
      <c r="E1001" s="85" t="s">
        <v>8417</v>
      </c>
      <c r="F1001" s="66">
        <v>141339</v>
      </c>
      <c r="G1001" s="85" t="s">
        <v>78</v>
      </c>
      <c r="H1001" s="85"/>
      <c r="I1001" s="85" t="s">
        <v>79</v>
      </c>
      <c r="J1001" s="85"/>
      <c r="K1001" s="85" t="s">
        <v>8442</v>
      </c>
      <c r="L1001" s="85"/>
      <c r="M1001" s="85" t="s">
        <v>6827</v>
      </c>
      <c r="N1001" s="85" t="s">
        <v>8314</v>
      </c>
      <c r="O1001" s="85" t="s">
        <v>18</v>
      </c>
      <c r="P1001" s="85" t="s">
        <v>8427</v>
      </c>
      <c r="Q1001" s="85"/>
    </row>
    <row r="1002" spans="1:17" hidden="1" x14ac:dyDescent="0.35">
      <c r="A1002" s="72">
        <f t="shared" si="15"/>
        <v>141223</v>
      </c>
      <c r="B1002" s="85" t="s">
        <v>6182</v>
      </c>
      <c r="C1002" s="66">
        <v>88457</v>
      </c>
      <c r="D1002" s="85" t="s">
        <v>77</v>
      </c>
      <c r="E1002" s="85" t="s">
        <v>6077</v>
      </c>
      <c r="F1002" s="66">
        <v>141223</v>
      </c>
      <c r="G1002" s="85" t="s">
        <v>78</v>
      </c>
      <c r="H1002" s="85" t="s">
        <v>6183</v>
      </c>
      <c r="I1002" s="85" t="s">
        <v>79</v>
      </c>
      <c r="J1002" s="85"/>
      <c r="K1002" s="85" t="s">
        <v>6184</v>
      </c>
      <c r="L1002" s="85"/>
      <c r="M1002" s="85" t="s">
        <v>3090</v>
      </c>
      <c r="N1002" s="85" t="s">
        <v>6071</v>
      </c>
      <c r="O1002" s="85" t="s">
        <v>18</v>
      </c>
      <c r="P1002" s="85" t="s">
        <v>6181</v>
      </c>
      <c r="Q1002" s="85" t="s">
        <v>105</v>
      </c>
    </row>
    <row r="1003" spans="1:17" hidden="1" x14ac:dyDescent="0.35">
      <c r="A1003" s="72">
        <f t="shared" si="15"/>
        <v>142043</v>
      </c>
      <c r="B1003" s="85" t="s">
        <v>6182</v>
      </c>
      <c r="C1003" s="66">
        <v>92748</v>
      </c>
      <c r="D1003" s="85" t="s">
        <v>77</v>
      </c>
      <c r="E1003" s="85" t="s">
        <v>13037</v>
      </c>
      <c r="F1003" s="66">
        <v>142043</v>
      </c>
      <c r="G1003" s="85" t="s">
        <v>78</v>
      </c>
      <c r="H1003" s="85"/>
      <c r="I1003" s="85" t="s">
        <v>79</v>
      </c>
      <c r="J1003" s="85"/>
      <c r="K1003" s="85" t="s">
        <v>13077</v>
      </c>
      <c r="L1003" s="85"/>
      <c r="M1003" s="85" t="s">
        <v>13039</v>
      </c>
      <c r="N1003" s="85" t="s">
        <v>13039</v>
      </c>
      <c r="O1003" s="85" t="s">
        <v>18</v>
      </c>
      <c r="P1003" s="85" t="s">
        <v>13069</v>
      </c>
      <c r="Q1003" s="85" t="s">
        <v>13078</v>
      </c>
    </row>
    <row r="1004" spans="1:17" hidden="1" x14ac:dyDescent="0.35">
      <c r="A1004" s="72">
        <f t="shared" si="15"/>
        <v>141739</v>
      </c>
      <c r="B1004" s="85" t="s">
        <v>11377</v>
      </c>
      <c r="C1004" s="85">
        <v>91965</v>
      </c>
      <c r="D1004" s="85" t="s">
        <v>77</v>
      </c>
      <c r="E1004" s="85" t="s">
        <v>23266</v>
      </c>
      <c r="F1004" s="85">
        <v>141739</v>
      </c>
      <c r="G1004" s="85" t="s">
        <v>78</v>
      </c>
      <c r="H1004" s="85">
        <v>12688248</v>
      </c>
      <c r="I1004" s="85" t="s">
        <v>79</v>
      </c>
      <c r="J1004" s="85"/>
      <c r="K1004" s="85" t="s">
        <v>23610</v>
      </c>
      <c r="L1004" s="85"/>
      <c r="M1004" s="85" t="s">
        <v>125</v>
      </c>
      <c r="N1004" s="85" t="s">
        <v>137</v>
      </c>
      <c r="O1004" s="85" t="s">
        <v>18</v>
      </c>
      <c r="P1004" s="85">
        <v>78757</v>
      </c>
      <c r="Q1004" s="85">
        <v>7097</v>
      </c>
    </row>
    <row r="1005" spans="1:17" hidden="1" x14ac:dyDescent="0.35">
      <c r="A1005" s="72">
        <f t="shared" si="15"/>
        <v>140527</v>
      </c>
      <c r="B1005" s="85" t="s">
        <v>28415</v>
      </c>
      <c r="C1005" s="85">
        <v>86010</v>
      </c>
      <c r="D1005" s="85" t="s">
        <v>77</v>
      </c>
      <c r="E1005" s="85" t="s">
        <v>23141</v>
      </c>
      <c r="F1005" s="85">
        <v>140527</v>
      </c>
      <c r="G1005" s="85" t="s">
        <v>78</v>
      </c>
      <c r="H1005" s="85">
        <v>11917895</v>
      </c>
      <c r="I1005" s="85" t="s">
        <v>79</v>
      </c>
      <c r="J1005" s="85"/>
      <c r="K1005" s="85" t="s">
        <v>28416</v>
      </c>
      <c r="L1005" s="85"/>
      <c r="M1005" s="85" t="s">
        <v>20718</v>
      </c>
      <c r="N1005" s="85" t="s">
        <v>1182</v>
      </c>
      <c r="O1005" s="85" t="s">
        <v>18</v>
      </c>
      <c r="P1005" s="85">
        <v>75160</v>
      </c>
      <c r="Q1005" s="85">
        <v>4411</v>
      </c>
    </row>
    <row r="1006" spans="1:17" hidden="1" x14ac:dyDescent="0.35">
      <c r="A1006" s="72">
        <f t="shared" si="15"/>
        <v>141312</v>
      </c>
      <c r="B1006" s="85" t="s">
        <v>1557</v>
      </c>
      <c r="C1006" s="66">
        <v>88993</v>
      </c>
      <c r="D1006" s="85" t="s">
        <v>77</v>
      </c>
      <c r="E1006" s="85" t="s">
        <v>6602</v>
      </c>
      <c r="F1006" s="66">
        <v>141312</v>
      </c>
      <c r="G1006" s="85" t="s">
        <v>78</v>
      </c>
      <c r="H1006" s="85" t="s">
        <v>7144</v>
      </c>
      <c r="I1006" s="85" t="s">
        <v>79</v>
      </c>
      <c r="J1006" s="85"/>
      <c r="K1006" s="85" t="s">
        <v>7145</v>
      </c>
      <c r="L1006" s="85"/>
      <c r="M1006" s="85" t="s">
        <v>3090</v>
      </c>
      <c r="N1006" s="85" t="s">
        <v>6071</v>
      </c>
      <c r="O1006" s="85" t="s">
        <v>18</v>
      </c>
      <c r="P1006" s="85" t="s">
        <v>6231</v>
      </c>
      <c r="Q1006" s="85" t="s">
        <v>4429</v>
      </c>
    </row>
    <row r="1007" spans="1:17" hidden="1" x14ac:dyDescent="0.35">
      <c r="A1007" s="72">
        <f t="shared" si="15"/>
        <v>140527</v>
      </c>
      <c r="B1007" s="85" t="s">
        <v>1557</v>
      </c>
      <c r="C1007" s="66">
        <v>86010</v>
      </c>
      <c r="D1007" s="85" t="s">
        <v>77</v>
      </c>
      <c r="E1007" s="85" t="s">
        <v>1549</v>
      </c>
      <c r="F1007" s="66">
        <v>140527</v>
      </c>
      <c r="G1007" s="85" t="s">
        <v>78</v>
      </c>
      <c r="H1007" s="85" t="s">
        <v>1550</v>
      </c>
      <c r="I1007" s="85" t="s">
        <v>79</v>
      </c>
      <c r="J1007" s="85"/>
      <c r="K1007" s="85" t="s">
        <v>1558</v>
      </c>
      <c r="L1007" s="85" t="s">
        <v>80</v>
      </c>
      <c r="M1007" s="85" t="s">
        <v>1552</v>
      </c>
      <c r="N1007" s="85" t="s">
        <v>1248</v>
      </c>
      <c r="O1007" s="85" t="s">
        <v>18</v>
      </c>
      <c r="P1007" s="85" t="s">
        <v>1553</v>
      </c>
      <c r="Q1007" s="85" t="s">
        <v>1559</v>
      </c>
    </row>
    <row r="1008" spans="1:17" hidden="1" x14ac:dyDescent="0.35">
      <c r="A1008" s="72">
        <f t="shared" si="15"/>
        <v>141223</v>
      </c>
      <c r="B1008" s="85" t="s">
        <v>6430</v>
      </c>
      <c r="C1008" s="66">
        <v>88576</v>
      </c>
      <c r="D1008" s="85" t="s">
        <v>77</v>
      </c>
      <c r="E1008" s="85" t="s">
        <v>6077</v>
      </c>
      <c r="F1008" s="66">
        <v>141223</v>
      </c>
      <c r="G1008" s="85" t="s">
        <v>78</v>
      </c>
      <c r="H1008" s="85" t="s">
        <v>6431</v>
      </c>
      <c r="I1008" s="85" t="s">
        <v>79</v>
      </c>
      <c r="J1008" s="85"/>
      <c r="K1008" s="85" t="s">
        <v>6432</v>
      </c>
      <c r="L1008" s="85"/>
      <c r="M1008" s="85" t="s">
        <v>3090</v>
      </c>
      <c r="N1008" s="85" t="s">
        <v>6071</v>
      </c>
      <c r="O1008" s="85" t="s">
        <v>18</v>
      </c>
      <c r="P1008" s="85" t="s">
        <v>6417</v>
      </c>
      <c r="Q1008" s="85" t="s">
        <v>6433</v>
      </c>
    </row>
    <row r="1009" spans="1:17" hidden="1" x14ac:dyDescent="0.35">
      <c r="A1009" s="72">
        <f t="shared" si="15"/>
        <v>141307</v>
      </c>
      <c r="B1009" s="85" t="s">
        <v>8384</v>
      </c>
      <c r="C1009" s="66">
        <v>89779</v>
      </c>
      <c r="D1009" s="85" t="s">
        <v>77</v>
      </c>
      <c r="E1009" s="85" t="s">
        <v>6769</v>
      </c>
      <c r="F1009" s="66">
        <v>141307</v>
      </c>
      <c r="G1009" s="85" t="s">
        <v>78</v>
      </c>
      <c r="H1009" s="85"/>
      <c r="I1009" s="85" t="s">
        <v>79</v>
      </c>
      <c r="J1009" s="85"/>
      <c r="K1009" s="85" t="s">
        <v>8385</v>
      </c>
      <c r="L1009" s="85"/>
      <c r="M1009" s="85" t="s">
        <v>8386</v>
      </c>
      <c r="N1009" s="85" t="s">
        <v>6771</v>
      </c>
      <c r="O1009" s="85" t="s">
        <v>18</v>
      </c>
      <c r="P1009" s="85" t="s">
        <v>8387</v>
      </c>
      <c r="Q1009" s="85" t="s">
        <v>8388</v>
      </c>
    </row>
    <row r="1010" spans="1:17" hidden="1" x14ac:dyDescent="0.35">
      <c r="A1010" s="72">
        <f t="shared" si="15"/>
        <v>140887</v>
      </c>
      <c r="B1010" s="85" t="s">
        <v>25508</v>
      </c>
      <c r="C1010" s="85">
        <v>87528</v>
      </c>
      <c r="D1010" s="85" t="s">
        <v>77</v>
      </c>
      <c r="E1010" s="85" t="s">
        <v>23231</v>
      </c>
      <c r="F1010" s="85">
        <v>140887</v>
      </c>
      <c r="G1010" s="85" t="s">
        <v>78</v>
      </c>
      <c r="H1010" s="85">
        <v>12022067</v>
      </c>
      <c r="I1010" s="85" t="s">
        <v>79</v>
      </c>
      <c r="J1010" s="85"/>
      <c r="K1010" s="85" t="s">
        <v>25509</v>
      </c>
      <c r="L1010" s="85"/>
      <c r="M1010" s="85" t="s">
        <v>20648</v>
      </c>
      <c r="N1010" s="85" t="s">
        <v>571</v>
      </c>
      <c r="O1010" s="85" t="s">
        <v>18</v>
      </c>
      <c r="P1010" s="85">
        <v>76114</v>
      </c>
      <c r="Q1010" s="85">
        <v>4242</v>
      </c>
    </row>
    <row r="1011" spans="1:17" hidden="1" x14ac:dyDescent="0.35">
      <c r="A1011" s="72">
        <f t="shared" si="15"/>
        <v>140887</v>
      </c>
      <c r="B1011" s="85" t="s">
        <v>4205</v>
      </c>
      <c r="C1011" s="66">
        <v>87528</v>
      </c>
      <c r="D1011" s="85" t="s">
        <v>77</v>
      </c>
      <c r="E1011" s="85" t="s">
        <v>3907</v>
      </c>
      <c r="F1011" s="66">
        <v>140887</v>
      </c>
      <c r="G1011" s="85" t="s">
        <v>78</v>
      </c>
      <c r="H1011" s="85" t="s">
        <v>4206</v>
      </c>
      <c r="I1011" s="85" t="s">
        <v>79</v>
      </c>
      <c r="J1011" s="85"/>
      <c r="K1011" s="85" t="s">
        <v>4207</v>
      </c>
      <c r="L1011" s="85"/>
      <c r="M1011" s="85" t="s">
        <v>3904</v>
      </c>
      <c r="N1011" s="85" t="s">
        <v>573</v>
      </c>
      <c r="O1011" s="85" t="s">
        <v>18</v>
      </c>
      <c r="P1011" s="85" t="s">
        <v>4200</v>
      </c>
      <c r="Q1011" s="85" t="s">
        <v>4208</v>
      </c>
    </row>
    <row r="1012" spans="1:17" hidden="1" x14ac:dyDescent="0.35">
      <c r="A1012" s="72">
        <f t="shared" si="15"/>
        <v>141151</v>
      </c>
      <c r="B1012" s="85" t="s">
        <v>20605</v>
      </c>
      <c r="C1012" s="85">
        <v>17020839</v>
      </c>
      <c r="D1012" s="85" t="s">
        <v>23281</v>
      </c>
      <c r="E1012" s="85" t="s">
        <v>23264</v>
      </c>
      <c r="F1012" s="85">
        <v>141151</v>
      </c>
      <c r="G1012" s="85" t="s">
        <v>78</v>
      </c>
      <c r="H1012" s="85"/>
      <c r="I1012" s="85" t="s">
        <v>79</v>
      </c>
      <c r="J1012" s="85"/>
      <c r="K1012" s="85" t="s">
        <v>22132</v>
      </c>
      <c r="L1012" s="85"/>
      <c r="M1012" s="85" t="s">
        <v>22133</v>
      </c>
      <c r="N1012" s="85"/>
      <c r="O1012" s="85" t="s">
        <v>18</v>
      </c>
      <c r="P1012" s="85">
        <v>76821</v>
      </c>
      <c r="Q1012" s="85"/>
    </row>
    <row r="1013" spans="1:17" hidden="1" x14ac:dyDescent="0.35">
      <c r="A1013" s="72">
        <f t="shared" si="15"/>
        <v>140469</v>
      </c>
      <c r="B1013" s="85" t="s">
        <v>20605</v>
      </c>
      <c r="C1013" s="85">
        <v>16050787</v>
      </c>
      <c r="D1013" s="85" t="s">
        <v>23281</v>
      </c>
      <c r="E1013" s="85" t="s">
        <v>23191</v>
      </c>
      <c r="F1013" s="85">
        <v>140469</v>
      </c>
      <c r="G1013" s="85" t="s">
        <v>78</v>
      </c>
      <c r="H1013" s="85"/>
      <c r="I1013" s="85" t="s">
        <v>79</v>
      </c>
      <c r="J1013" s="85"/>
      <c r="K1013" s="85" t="s">
        <v>26970</v>
      </c>
      <c r="L1013" s="85"/>
      <c r="M1013" s="85" t="s">
        <v>13635</v>
      </c>
      <c r="N1013" s="85" t="s">
        <v>205</v>
      </c>
      <c r="O1013" s="85" t="s">
        <v>18</v>
      </c>
      <c r="P1013" s="85">
        <v>75067</v>
      </c>
      <c r="Q1013" s="85"/>
    </row>
    <row r="1014" spans="1:17" hidden="1" x14ac:dyDescent="0.35">
      <c r="A1014" s="72">
        <f t="shared" si="15"/>
        <v>140945</v>
      </c>
      <c r="B1014" s="85" t="s">
        <v>20605</v>
      </c>
      <c r="C1014" s="85">
        <v>17030301</v>
      </c>
      <c r="D1014" s="85" t="s">
        <v>23281</v>
      </c>
      <c r="E1014" s="85" t="s">
        <v>23169</v>
      </c>
      <c r="F1014" s="85">
        <v>140945</v>
      </c>
      <c r="G1014" s="85" t="s">
        <v>78</v>
      </c>
      <c r="H1014" s="85"/>
      <c r="I1014" s="85" t="s">
        <v>79</v>
      </c>
      <c r="J1014" s="85"/>
      <c r="K1014" s="85" t="s">
        <v>27829</v>
      </c>
      <c r="L1014" s="85"/>
      <c r="M1014" s="85" t="s">
        <v>25019</v>
      </c>
      <c r="N1014" s="85" t="s">
        <v>205</v>
      </c>
      <c r="O1014" s="85" t="s">
        <v>18</v>
      </c>
      <c r="P1014" s="85">
        <v>76259</v>
      </c>
      <c r="Q1014" s="85"/>
    </row>
    <row r="1015" spans="1:17" hidden="1" x14ac:dyDescent="0.35">
      <c r="A1015" s="72">
        <f t="shared" si="15"/>
        <v>140469</v>
      </c>
      <c r="B1015" s="85" t="s">
        <v>18620</v>
      </c>
      <c r="C1015" s="66">
        <v>16050787</v>
      </c>
      <c r="D1015" s="85" t="s">
        <v>83</v>
      </c>
      <c r="E1015" s="85" t="s">
        <v>212</v>
      </c>
      <c r="F1015" s="66">
        <v>140469</v>
      </c>
      <c r="G1015" s="85" t="s">
        <v>78</v>
      </c>
      <c r="H1015" s="85"/>
      <c r="I1015" s="85" t="s">
        <v>79</v>
      </c>
      <c r="J1015" s="85"/>
      <c r="K1015" s="85" t="s">
        <v>19413</v>
      </c>
      <c r="L1015" s="85"/>
      <c r="M1015" s="85" t="s">
        <v>343</v>
      </c>
      <c r="N1015" s="85" t="s">
        <v>215</v>
      </c>
      <c r="O1015" s="85" t="s">
        <v>18</v>
      </c>
      <c r="P1015" s="85" t="s">
        <v>797</v>
      </c>
      <c r="Q1015" s="85"/>
    </row>
    <row r="1016" spans="1:17" hidden="1" x14ac:dyDescent="0.35">
      <c r="A1016" s="72">
        <f t="shared" si="15"/>
        <v>141794</v>
      </c>
      <c r="B1016" s="85" t="s">
        <v>18620</v>
      </c>
      <c r="C1016" s="66">
        <v>16026464</v>
      </c>
      <c r="D1016" s="85" t="s">
        <v>83</v>
      </c>
      <c r="E1016" s="85" t="s">
        <v>11921</v>
      </c>
      <c r="F1016" s="66">
        <v>141794</v>
      </c>
      <c r="G1016" s="85" t="s">
        <v>78</v>
      </c>
      <c r="H1016" s="85" t="s">
        <v>19224</v>
      </c>
      <c r="I1016" s="85" t="s">
        <v>79</v>
      </c>
      <c r="J1016" s="85"/>
      <c r="K1016" s="85" t="s">
        <v>19225</v>
      </c>
      <c r="L1016" s="85"/>
      <c r="M1016" s="85" t="s">
        <v>11924</v>
      </c>
      <c r="N1016" s="85" t="s">
        <v>8915</v>
      </c>
      <c r="O1016" s="85" t="s">
        <v>18</v>
      </c>
      <c r="P1016" s="85" t="s">
        <v>11925</v>
      </c>
      <c r="Q1016" s="85"/>
    </row>
    <row r="1017" spans="1:17" hidden="1" x14ac:dyDescent="0.35">
      <c r="A1017" s="72">
        <f t="shared" si="15"/>
        <v>141493</v>
      </c>
      <c r="B1017" s="85" t="s">
        <v>20605</v>
      </c>
      <c r="C1017" s="66">
        <v>17017357</v>
      </c>
      <c r="D1017" s="85" t="s">
        <v>83</v>
      </c>
      <c r="E1017" s="85" t="s">
        <v>9416</v>
      </c>
      <c r="F1017" s="66">
        <v>141493</v>
      </c>
      <c r="G1017" s="85" t="s">
        <v>78</v>
      </c>
      <c r="H1017" s="85"/>
      <c r="I1017" s="85" t="s">
        <v>79</v>
      </c>
      <c r="J1017" s="85"/>
      <c r="K1017" s="85" t="s">
        <v>21735</v>
      </c>
      <c r="L1017" s="85"/>
      <c r="M1017" s="85" t="s">
        <v>21736</v>
      </c>
      <c r="N1017" s="85"/>
      <c r="O1017" s="85" t="s">
        <v>18</v>
      </c>
      <c r="P1017" s="85" t="s">
        <v>9419</v>
      </c>
      <c r="Q1017" s="85"/>
    </row>
    <row r="1018" spans="1:17" hidden="1" x14ac:dyDescent="0.35">
      <c r="A1018" s="72">
        <f t="shared" si="15"/>
        <v>140830</v>
      </c>
      <c r="B1018" s="85" t="s">
        <v>18620</v>
      </c>
      <c r="C1018" s="66">
        <v>16025276</v>
      </c>
      <c r="D1018" s="85" t="s">
        <v>83</v>
      </c>
      <c r="E1018" s="85" t="s">
        <v>3385</v>
      </c>
      <c r="F1018" s="66">
        <v>140830</v>
      </c>
      <c r="G1018" s="85" t="s">
        <v>78</v>
      </c>
      <c r="H1018" s="85" t="s">
        <v>18621</v>
      </c>
      <c r="I1018" s="85" t="s">
        <v>79</v>
      </c>
      <c r="J1018" s="85"/>
      <c r="K1018" s="85" t="s">
        <v>3381</v>
      </c>
      <c r="L1018" s="85"/>
      <c r="M1018" s="85" t="s">
        <v>3382</v>
      </c>
      <c r="N1018" s="85" t="s">
        <v>3242</v>
      </c>
      <c r="O1018" s="85" t="s">
        <v>18</v>
      </c>
      <c r="P1018" s="85" t="s">
        <v>3383</v>
      </c>
      <c r="Q1018" s="85"/>
    </row>
    <row r="1019" spans="1:17" hidden="1" x14ac:dyDescent="0.35">
      <c r="A1019" s="72">
        <f t="shared" si="15"/>
        <v>141978</v>
      </c>
      <c r="B1019" s="85" t="s">
        <v>18620</v>
      </c>
      <c r="C1019" s="66">
        <v>16026478</v>
      </c>
      <c r="D1019" s="85" t="s">
        <v>83</v>
      </c>
      <c r="E1019" s="85" t="s">
        <v>12661</v>
      </c>
      <c r="F1019" s="66">
        <v>141978</v>
      </c>
      <c r="G1019" s="85" t="s">
        <v>78</v>
      </c>
      <c r="H1019" s="85" t="s">
        <v>19235</v>
      </c>
      <c r="I1019" s="85" t="s">
        <v>79</v>
      </c>
      <c r="J1019" s="85"/>
      <c r="K1019" s="85" t="s">
        <v>12668</v>
      </c>
      <c r="L1019" s="85"/>
      <c r="M1019" s="85" t="s">
        <v>12664</v>
      </c>
      <c r="N1019" s="85" t="s">
        <v>12429</v>
      </c>
      <c r="O1019" s="85" t="s">
        <v>18</v>
      </c>
      <c r="P1019" s="85" t="s">
        <v>12665</v>
      </c>
      <c r="Q1019" s="85"/>
    </row>
    <row r="1020" spans="1:17" hidden="1" x14ac:dyDescent="0.35">
      <c r="A1020" s="72">
        <f t="shared" si="15"/>
        <v>142096</v>
      </c>
      <c r="B1020" s="85" t="s">
        <v>18840</v>
      </c>
      <c r="C1020" s="66">
        <v>16037020</v>
      </c>
      <c r="D1020" s="85" t="s">
        <v>83</v>
      </c>
      <c r="E1020" s="85" t="s">
        <v>13275</v>
      </c>
      <c r="F1020" s="66">
        <v>142096</v>
      </c>
      <c r="G1020" s="85" t="s">
        <v>78</v>
      </c>
      <c r="H1020" s="85"/>
      <c r="I1020" s="85" t="s">
        <v>79</v>
      </c>
      <c r="J1020" s="85"/>
      <c r="K1020" s="85" t="s">
        <v>13276</v>
      </c>
      <c r="L1020" s="85"/>
      <c r="M1020" s="85" t="s">
        <v>13277</v>
      </c>
      <c r="N1020" s="85" t="s">
        <v>2979</v>
      </c>
      <c r="O1020" s="85" t="s">
        <v>18</v>
      </c>
      <c r="P1020" s="85" t="s">
        <v>13278</v>
      </c>
      <c r="Q1020" s="85"/>
    </row>
    <row r="1021" spans="1:17" hidden="1" x14ac:dyDescent="0.35">
      <c r="A1021" s="72">
        <f t="shared" si="15"/>
        <v>140475</v>
      </c>
      <c r="B1021" s="85" t="s">
        <v>22313</v>
      </c>
      <c r="C1021" s="85">
        <v>17022269</v>
      </c>
      <c r="D1021" s="85" t="s">
        <v>23281</v>
      </c>
      <c r="E1021" s="85" t="s">
        <v>23165</v>
      </c>
      <c r="F1021" s="85">
        <v>140475</v>
      </c>
      <c r="G1021" s="85" t="s">
        <v>78</v>
      </c>
      <c r="H1021" s="85"/>
      <c r="I1021" s="85" t="s">
        <v>79</v>
      </c>
      <c r="J1021" s="85"/>
      <c r="K1021" s="85" t="s">
        <v>22314</v>
      </c>
      <c r="L1021" s="85"/>
      <c r="M1021" s="85" t="s">
        <v>20149</v>
      </c>
      <c r="N1021" s="85"/>
      <c r="O1021" s="85" t="s">
        <v>18</v>
      </c>
      <c r="P1021" s="85">
        <v>75035</v>
      </c>
      <c r="Q1021" s="85"/>
    </row>
    <row r="1022" spans="1:17" hidden="1" x14ac:dyDescent="0.35">
      <c r="A1022" s="72">
        <f t="shared" si="15"/>
        <v>140475</v>
      </c>
      <c r="B1022" s="85" t="s">
        <v>22313</v>
      </c>
      <c r="C1022" s="66">
        <v>17022269</v>
      </c>
      <c r="D1022" s="85" t="s">
        <v>83</v>
      </c>
      <c r="E1022" s="85" t="s">
        <v>952</v>
      </c>
      <c r="F1022" s="66">
        <v>140475</v>
      </c>
      <c r="G1022" s="85" t="s">
        <v>78</v>
      </c>
      <c r="H1022" s="85"/>
      <c r="I1022" s="85" t="s">
        <v>79</v>
      </c>
      <c r="J1022" s="85"/>
      <c r="K1022" s="85" t="s">
        <v>22314</v>
      </c>
      <c r="L1022" s="85"/>
      <c r="M1022" s="85" t="s">
        <v>20149</v>
      </c>
      <c r="N1022" s="85"/>
      <c r="O1022" s="85" t="s">
        <v>18</v>
      </c>
      <c r="P1022" s="85" t="s">
        <v>352</v>
      </c>
      <c r="Q1022" s="85"/>
    </row>
    <row r="1023" spans="1:17" hidden="1" x14ac:dyDescent="0.35">
      <c r="A1023" s="72">
        <f t="shared" si="15"/>
        <v>141261</v>
      </c>
      <c r="B1023" s="85" t="s">
        <v>18595</v>
      </c>
      <c r="C1023" s="66">
        <v>16025231</v>
      </c>
      <c r="D1023" s="85" t="s">
        <v>83</v>
      </c>
      <c r="E1023" s="85" t="s">
        <v>7522</v>
      </c>
      <c r="F1023" s="66">
        <v>141261</v>
      </c>
      <c r="G1023" s="85" t="s">
        <v>78</v>
      </c>
      <c r="H1023" s="85" t="s">
        <v>18596</v>
      </c>
      <c r="I1023" s="85" t="s">
        <v>79</v>
      </c>
      <c r="J1023" s="85"/>
      <c r="K1023" s="85" t="s">
        <v>18597</v>
      </c>
      <c r="L1023" s="85"/>
      <c r="M1023" s="85" t="s">
        <v>7519</v>
      </c>
      <c r="N1023" s="85" t="s">
        <v>7349</v>
      </c>
      <c r="O1023" s="85" t="s">
        <v>18</v>
      </c>
      <c r="P1023" s="85" t="s">
        <v>7502</v>
      </c>
      <c r="Q1023" s="85"/>
    </row>
    <row r="1024" spans="1:17" hidden="1" x14ac:dyDescent="0.35">
      <c r="A1024" s="72">
        <f t="shared" si="15"/>
        <v>141223</v>
      </c>
      <c r="B1024" s="85" t="s">
        <v>6956</v>
      </c>
      <c r="C1024" s="66">
        <v>88895</v>
      </c>
      <c r="D1024" s="85" t="s">
        <v>77</v>
      </c>
      <c r="E1024" s="85" t="s">
        <v>6077</v>
      </c>
      <c r="F1024" s="66">
        <v>141223</v>
      </c>
      <c r="G1024" s="85" t="s">
        <v>78</v>
      </c>
      <c r="H1024" s="85" t="s">
        <v>6957</v>
      </c>
      <c r="I1024" s="85" t="s">
        <v>79</v>
      </c>
      <c r="J1024" s="85"/>
      <c r="K1024" s="85" t="s">
        <v>6958</v>
      </c>
      <c r="L1024" s="85"/>
      <c r="M1024" s="85" t="s">
        <v>3090</v>
      </c>
      <c r="N1024" s="85" t="s">
        <v>6071</v>
      </c>
      <c r="O1024" s="85" t="s">
        <v>18</v>
      </c>
      <c r="P1024" s="85" t="s">
        <v>6955</v>
      </c>
      <c r="Q1024" s="85" t="s">
        <v>6959</v>
      </c>
    </row>
    <row r="1025" spans="1:17" hidden="1" x14ac:dyDescent="0.35">
      <c r="A1025" s="72">
        <f t="shared" si="15"/>
        <v>142043</v>
      </c>
      <c r="B1025" s="85" t="s">
        <v>6956</v>
      </c>
      <c r="C1025" s="66">
        <v>92765</v>
      </c>
      <c r="D1025" s="85" t="s">
        <v>77</v>
      </c>
      <c r="E1025" s="85" t="s">
        <v>13037</v>
      </c>
      <c r="F1025" s="66">
        <v>142043</v>
      </c>
      <c r="G1025" s="85" t="s">
        <v>78</v>
      </c>
      <c r="H1025" s="85"/>
      <c r="I1025" s="85" t="s">
        <v>79</v>
      </c>
      <c r="J1025" s="85"/>
      <c r="K1025" s="85" t="s">
        <v>13107</v>
      </c>
      <c r="L1025" s="85"/>
      <c r="M1025" s="85" t="s">
        <v>13039</v>
      </c>
      <c r="N1025" s="85" t="s">
        <v>13039</v>
      </c>
      <c r="O1025" s="85" t="s">
        <v>18</v>
      </c>
      <c r="P1025" s="85" t="s">
        <v>13100</v>
      </c>
      <c r="Q1025" s="85" t="s">
        <v>5962</v>
      </c>
    </row>
    <row r="1026" spans="1:17" hidden="1" x14ac:dyDescent="0.35">
      <c r="A1026" s="72">
        <f t="shared" ref="A1026:A1089" si="16">IF(F1026="", "", IF(D1026="School District", C1026, F1026))</f>
        <v>141546</v>
      </c>
      <c r="B1026" s="85" t="s">
        <v>27275</v>
      </c>
      <c r="C1026" s="85">
        <v>184591</v>
      </c>
      <c r="D1026" s="85" t="s">
        <v>77</v>
      </c>
      <c r="E1026" s="85" t="s">
        <v>23179</v>
      </c>
      <c r="F1026" s="85">
        <v>141546</v>
      </c>
      <c r="G1026" s="85" t="s">
        <v>78</v>
      </c>
      <c r="H1026" s="85">
        <v>1664853</v>
      </c>
      <c r="I1026" s="85" t="s">
        <v>79</v>
      </c>
      <c r="J1026" s="85"/>
      <c r="K1026" s="85" t="s">
        <v>27276</v>
      </c>
      <c r="L1026" s="85"/>
      <c r="M1026" s="85" t="s">
        <v>9155</v>
      </c>
      <c r="N1026" s="85" t="s">
        <v>9526</v>
      </c>
      <c r="O1026" s="85" t="s">
        <v>18</v>
      </c>
      <c r="P1026" s="85">
        <v>78258</v>
      </c>
      <c r="Q1026" s="85">
        <v>6900</v>
      </c>
    </row>
    <row r="1027" spans="1:17" hidden="1" x14ac:dyDescent="0.35">
      <c r="A1027" s="72">
        <f t="shared" si="16"/>
        <v>141546</v>
      </c>
      <c r="B1027" s="85" t="s">
        <v>14000</v>
      </c>
      <c r="C1027" s="66">
        <v>184591</v>
      </c>
      <c r="D1027" s="85" t="s">
        <v>77</v>
      </c>
      <c r="E1027" s="85" t="s">
        <v>9849</v>
      </c>
      <c r="F1027" s="66">
        <v>141546</v>
      </c>
      <c r="G1027" s="85" t="s">
        <v>78</v>
      </c>
      <c r="H1027" s="85" t="s">
        <v>9850</v>
      </c>
      <c r="I1027" s="85" t="s">
        <v>79</v>
      </c>
      <c r="J1027" s="85"/>
      <c r="K1027" s="85" t="s">
        <v>14001</v>
      </c>
      <c r="L1027" s="85" t="s">
        <v>80</v>
      </c>
      <c r="M1027" s="85" t="s">
        <v>7383</v>
      </c>
      <c r="N1027" s="85" t="s">
        <v>7384</v>
      </c>
      <c r="O1027" s="85" t="s">
        <v>18</v>
      </c>
      <c r="P1027" s="85" t="s">
        <v>10443</v>
      </c>
      <c r="Q1027" s="85" t="s">
        <v>4666</v>
      </c>
    </row>
    <row r="1028" spans="1:17" hidden="1" x14ac:dyDescent="0.35">
      <c r="A1028" s="72">
        <f t="shared" si="16"/>
        <v>142043</v>
      </c>
      <c r="B1028" s="85" t="s">
        <v>19621</v>
      </c>
      <c r="C1028" s="66">
        <v>16067570</v>
      </c>
      <c r="D1028" s="85" t="s">
        <v>83</v>
      </c>
      <c r="E1028" s="85" t="s">
        <v>13037</v>
      </c>
      <c r="F1028" s="66">
        <v>142043</v>
      </c>
      <c r="G1028" s="85" t="s">
        <v>78</v>
      </c>
      <c r="H1028" s="85"/>
      <c r="I1028" s="85" t="s">
        <v>79</v>
      </c>
      <c r="J1028" s="85"/>
      <c r="K1028" s="85" t="s">
        <v>19622</v>
      </c>
      <c r="L1028" s="85"/>
      <c r="M1028" s="85" t="s">
        <v>13039</v>
      </c>
      <c r="N1028" s="85" t="s">
        <v>13039</v>
      </c>
      <c r="O1028" s="85" t="s">
        <v>18</v>
      </c>
      <c r="P1028" s="85" t="s">
        <v>13080</v>
      </c>
      <c r="Q1028" s="85"/>
    </row>
    <row r="1029" spans="1:17" hidden="1" x14ac:dyDescent="0.35">
      <c r="A1029" s="72">
        <f t="shared" si="16"/>
        <v>141722</v>
      </c>
      <c r="B1029" s="85" t="s">
        <v>20960</v>
      </c>
      <c r="C1029" s="85">
        <v>17010084</v>
      </c>
      <c r="D1029" s="85" t="s">
        <v>23281</v>
      </c>
      <c r="E1029" s="85" t="s">
        <v>23194</v>
      </c>
      <c r="F1029" s="85">
        <v>141722</v>
      </c>
      <c r="G1029" s="85" t="s">
        <v>78</v>
      </c>
      <c r="H1029" s="85">
        <v>1664895</v>
      </c>
      <c r="I1029" s="85" t="s">
        <v>79</v>
      </c>
      <c r="J1029" s="85"/>
      <c r="K1029" s="85" t="s">
        <v>20961</v>
      </c>
      <c r="L1029" s="85"/>
      <c r="M1029" s="85" t="s">
        <v>19807</v>
      </c>
      <c r="N1029" s="85" t="s">
        <v>5106</v>
      </c>
      <c r="O1029" s="85" t="s">
        <v>18</v>
      </c>
      <c r="P1029" s="85">
        <v>78641</v>
      </c>
      <c r="Q1029" s="85"/>
    </row>
    <row r="1030" spans="1:17" hidden="1" x14ac:dyDescent="0.35">
      <c r="A1030" s="72">
        <f t="shared" si="16"/>
        <v>141722</v>
      </c>
      <c r="B1030" s="85" t="s">
        <v>20960</v>
      </c>
      <c r="C1030" s="66">
        <v>17010084</v>
      </c>
      <c r="D1030" s="85" t="s">
        <v>83</v>
      </c>
      <c r="E1030" s="85" t="s">
        <v>11379</v>
      </c>
      <c r="F1030" s="66">
        <v>141722</v>
      </c>
      <c r="G1030" s="85" t="s">
        <v>78</v>
      </c>
      <c r="H1030" s="85" t="s">
        <v>11380</v>
      </c>
      <c r="I1030" s="85" t="s">
        <v>79</v>
      </c>
      <c r="J1030" s="85"/>
      <c r="K1030" s="85" t="s">
        <v>20961</v>
      </c>
      <c r="L1030" s="85"/>
      <c r="M1030" s="85" t="s">
        <v>19807</v>
      </c>
      <c r="N1030" s="85" t="s">
        <v>5106</v>
      </c>
      <c r="O1030" s="85" t="s">
        <v>18</v>
      </c>
      <c r="P1030" s="85" t="s">
        <v>11486</v>
      </c>
      <c r="Q1030" s="85"/>
    </row>
    <row r="1031" spans="1:17" hidden="1" x14ac:dyDescent="0.35">
      <c r="A1031" s="72">
        <f t="shared" si="16"/>
        <v>141863</v>
      </c>
      <c r="B1031" s="85" t="s">
        <v>19176</v>
      </c>
      <c r="C1031" s="66">
        <v>16034474</v>
      </c>
      <c r="D1031" s="85" t="s">
        <v>83</v>
      </c>
      <c r="E1031" s="85" t="s">
        <v>12195</v>
      </c>
      <c r="F1031" s="66">
        <v>141863</v>
      </c>
      <c r="G1031" s="85" t="s">
        <v>78</v>
      </c>
      <c r="H1031" s="85" t="s">
        <v>350</v>
      </c>
      <c r="I1031" s="85" t="s">
        <v>79</v>
      </c>
      <c r="J1031" s="85"/>
      <c r="K1031" s="85" t="s">
        <v>19177</v>
      </c>
      <c r="L1031" s="85" t="s">
        <v>80</v>
      </c>
      <c r="M1031" s="85" t="s">
        <v>12197</v>
      </c>
      <c r="N1031" s="85" t="s">
        <v>11986</v>
      </c>
      <c r="O1031" s="85" t="s">
        <v>18</v>
      </c>
      <c r="P1031" s="85" t="s">
        <v>12198</v>
      </c>
      <c r="Q1031" s="85" t="s">
        <v>87</v>
      </c>
    </row>
    <row r="1032" spans="1:17" hidden="1" x14ac:dyDescent="0.35">
      <c r="A1032" s="72">
        <f t="shared" si="16"/>
        <v>141303</v>
      </c>
      <c r="B1032" s="85" t="s">
        <v>19334</v>
      </c>
      <c r="C1032" s="66">
        <v>16049965</v>
      </c>
      <c r="D1032" s="85" t="s">
        <v>83</v>
      </c>
      <c r="E1032" s="85" t="s">
        <v>7830</v>
      </c>
      <c r="F1032" s="66">
        <v>141303</v>
      </c>
      <c r="G1032" s="85" t="s">
        <v>78</v>
      </c>
      <c r="H1032" s="85" t="s">
        <v>350</v>
      </c>
      <c r="I1032" s="85" t="s">
        <v>79</v>
      </c>
      <c r="J1032" s="85"/>
      <c r="K1032" s="85" t="s">
        <v>19335</v>
      </c>
      <c r="L1032" s="85" t="s">
        <v>80</v>
      </c>
      <c r="M1032" s="85" t="s">
        <v>7626</v>
      </c>
      <c r="N1032" s="85" t="s">
        <v>7626</v>
      </c>
      <c r="O1032" s="85" t="s">
        <v>18</v>
      </c>
      <c r="P1032" s="85" t="s">
        <v>8119</v>
      </c>
      <c r="Q1032" s="85" t="s">
        <v>87</v>
      </c>
    </row>
    <row r="1033" spans="1:17" hidden="1" x14ac:dyDescent="0.35">
      <c r="A1033" s="72">
        <f t="shared" si="16"/>
        <v>140461</v>
      </c>
      <c r="B1033" s="85" t="s">
        <v>25756</v>
      </c>
      <c r="C1033" s="85">
        <v>85511</v>
      </c>
      <c r="D1033" s="85" t="s">
        <v>77</v>
      </c>
      <c r="E1033" s="85" t="s">
        <v>23227</v>
      </c>
      <c r="F1033" s="85">
        <v>140461</v>
      </c>
      <c r="G1033" s="85" t="s">
        <v>78</v>
      </c>
      <c r="H1033" s="85">
        <v>1647890</v>
      </c>
      <c r="I1033" s="85" t="s">
        <v>79</v>
      </c>
      <c r="J1033" s="85"/>
      <c r="K1033" s="85" t="s">
        <v>25757</v>
      </c>
      <c r="L1033" s="85"/>
      <c r="M1033" s="85" t="s">
        <v>20923</v>
      </c>
      <c r="N1033" s="85" t="s">
        <v>232</v>
      </c>
      <c r="O1033" s="85" t="s">
        <v>18</v>
      </c>
      <c r="P1033" s="85">
        <v>75040</v>
      </c>
      <c r="Q1033" s="85">
        <v>4998</v>
      </c>
    </row>
    <row r="1034" spans="1:17" hidden="1" x14ac:dyDescent="0.35">
      <c r="A1034" s="72">
        <f t="shared" si="16"/>
        <v>140461</v>
      </c>
      <c r="B1034" s="85" t="s">
        <v>385</v>
      </c>
      <c r="C1034" s="66">
        <v>85511</v>
      </c>
      <c r="D1034" s="85" t="s">
        <v>77</v>
      </c>
      <c r="E1034" s="85" t="s">
        <v>371</v>
      </c>
      <c r="F1034" s="66">
        <v>140461</v>
      </c>
      <c r="G1034" s="85" t="s">
        <v>78</v>
      </c>
      <c r="H1034" s="85" t="s">
        <v>372</v>
      </c>
      <c r="I1034" s="85" t="s">
        <v>79</v>
      </c>
      <c r="J1034" s="85"/>
      <c r="K1034" s="85" t="s">
        <v>386</v>
      </c>
      <c r="L1034" s="85"/>
      <c r="M1034" s="85" t="s">
        <v>374</v>
      </c>
      <c r="N1034" s="85" t="s">
        <v>189</v>
      </c>
      <c r="O1034" s="85" t="s">
        <v>18</v>
      </c>
      <c r="P1034" s="85" t="s">
        <v>375</v>
      </c>
      <c r="Q1034" s="85" t="s">
        <v>387</v>
      </c>
    </row>
    <row r="1035" spans="1:17" hidden="1" x14ac:dyDescent="0.35">
      <c r="A1035" s="72">
        <f t="shared" si="16"/>
        <v>140841</v>
      </c>
      <c r="B1035" s="85" t="s">
        <v>23430</v>
      </c>
      <c r="C1035" s="85">
        <v>87151</v>
      </c>
      <c r="D1035" s="85" t="s">
        <v>77</v>
      </c>
      <c r="E1035" s="85" t="s">
        <v>23268</v>
      </c>
      <c r="F1035" s="85">
        <v>140841</v>
      </c>
      <c r="G1035" s="85" t="s">
        <v>78</v>
      </c>
      <c r="H1035" s="85">
        <v>12691234</v>
      </c>
      <c r="I1035" s="85" t="s">
        <v>79</v>
      </c>
      <c r="J1035" s="85"/>
      <c r="K1035" s="85" t="s">
        <v>23431</v>
      </c>
      <c r="L1035" s="85"/>
      <c r="M1035" s="85" t="s">
        <v>19690</v>
      </c>
      <c r="N1035" s="85" t="s">
        <v>571</v>
      </c>
      <c r="O1035" s="85" t="s">
        <v>18</v>
      </c>
      <c r="P1035" s="85">
        <v>76012</v>
      </c>
      <c r="Q1035" s="85">
        <v>1832</v>
      </c>
    </row>
    <row r="1036" spans="1:17" hidden="1" x14ac:dyDescent="0.35">
      <c r="A1036" s="72">
        <f t="shared" si="16"/>
        <v>141223</v>
      </c>
      <c r="B1036" s="85" t="s">
        <v>19564</v>
      </c>
      <c r="C1036" s="66">
        <v>16052829</v>
      </c>
      <c r="D1036" s="85" t="s">
        <v>83</v>
      </c>
      <c r="E1036" s="85" t="s">
        <v>6077</v>
      </c>
      <c r="F1036" s="66">
        <v>141223</v>
      </c>
      <c r="G1036" s="85" t="s">
        <v>78</v>
      </c>
      <c r="H1036" s="85"/>
      <c r="I1036" s="85" t="s">
        <v>79</v>
      </c>
      <c r="J1036" s="85"/>
      <c r="K1036" s="85" t="s">
        <v>19565</v>
      </c>
      <c r="L1036" s="85"/>
      <c r="M1036" s="85" t="s">
        <v>3090</v>
      </c>
      <c r="N1036" s="85" t="s">
        <v>6073</v>
      </c>
      <c r="O1036" s="85" t="s">
        <v>18</v>
      </c>
      <c r="P1036" s="85" t="s">
        <v>6632</v>
      </c>
      <c r="Q1036" s="85"/>
    </row>
    <row r="1037" spans="1:17" hidden="1" x14ac:dyDescent="0.35">
      <c r="A1037" s="72">
        <f t="shared" si="16"/>
        <v>140949</v>
      </c>
      <c r="B1037" s="85" t="s">
        <v>16864</v>
      </c>
      <c r="C1037" s="66">
        <v>16049922</v>
      </c>
      <c r="D1037" s="85" t="s">
        <v>77</v>
      </c>
      <c r="E1037" s="85" t="s">
        <v>4591</v>
      </c>
      <c r="F1037" s="66">
        <v>140949</v>
      </c>
      <c r="G1037" s="85" t="s">
        <v>78</v>
      </c>
      <c r="H1037" s="85"/>
      <c r="I1037" s="85" t="s">
        <v>79</v>
      </c>
      <c r="J1037" s="85"/>
      <c r="K1037" s="85" t="s">
        <v>16865</v>
      </c>
      <c r="L1037" s="85"/>
      <c r="M1037" s="85" t="s">
        <v>4593</v>
      </c>
      <c r="N1037" s="85" t="s">
        <v>215</v>
      </c>
      <c r="O1037" s="85" t="s">
        <v>18</v>
      </c>
      <c r="P1037" s="85" t="s">
        <v>4594</v>
      </c>
      <c r="Q1037" s="85"/>
    </row>
    <row r="1038" spans="1:17" hidden="1" x14ac:dyDescent="0.35">
      <c r="A1038" s="72">
        <f t="shared" si="16"/>
        <v>142061</v>
      </c>
      <c r="B1038" s="85" t="s">
        <v>18699</v>
      </c>
      <c r="C1038" s="66">
        <v>92812</v>
      </c>
      <c r="D1038" s="85" t="s">
        <v>83</v>
      </c>
      <c r="E1038" s="85" t="s">
        <v>13130</v>
      </c>
      <c r="F1038" s="66">
        <v>142061</v>
      </c>
      <c r="G1038" s="85" t="s">
        <v>78</v>
      </c>
      <c r="H1038" s="85"/>
      <c r="I1038" s="85" t="s">
        <v>79</v>
      </c>
      <c r="J1038" s="85"/>
      <c r="K1038" s="85" t="s">
        <v>18700</v>
      </c>
      <c r="L1038" s="85"/>
      <c r="M1038" s="85" t="s">
        <v>13133</v>
      </c>
      <c r="N1038" s="85" t="s">
        <v>13134</v>
      </c>
      <c r="O1038" s="85" t="s">
        <v>18</v>
      </c>
      <c r="P1038" s="85" t="s">
        <v>13135</v>
      </c>
      <c r="Q1038" s="85" t="s">
        <v>18701</v>
      </c>
    </row>
    <row r="1039" spans="1:17" hidden="1" x14ac:dyDescent="0.35">
      <c r="A1039" s="72">
        <f t="shared" si="16"/>
        <v>141986</v>
      </c>
      <c r="B1039" s="85" t="s">
        <v>19191</v>
      </c>
      <c r="C1039" s="66">
        <v>16026136</v>
      </c>
      <c r="D1039" s="85" t="s">
        <v>83</v>
      </c>
      <c r="E1039" s="85" t="s">
        <v>12702</v>
      </c>
      <c r="F1039" s="66">
        <v>141986</v>
      </c>
      <c r="G1039" s="85" t="s">
        <v>78</v>
      </c>
      <c r="H1039" s="85" t="s">
        <v>19192</v>
      </c>
      <c r="I1039" s="85" t="s">
        <v>79</v>
      </c>
      <c r="J1039" s="85"/>
      <c r="K1039" s="85" t="s">
        <v>19193</v>
      </c>
      <c r="L1039" s="85"/>
      <c r="M1039" s="85" t="s">
        <v>12447</v>
      </c>
      <c r="N1039" s="85" t="s">
        <v>12447</v>
      </c>
      <c r="O1039" s="85" t="s">
        <v>18</v>
      </c>
      <c r="P1039" s="85" t="s">
        <v>12812</v>
      </c>
      <c r="Q1039" s="85"/>
    </row>
    <row r="1040" spans="1:17" hidden="1" x14ac:dyDescent="0.35">
      <c r="A1040" s="72">
        <f t="shared" si="16"/>
        <v>140931</v>
      </c>
      <c r="B1040" s="85" t="s">
        <v>27477</v>
      </c>
      <c r="C1040" s="85">
        <v>16050153</v>
      </c>
      <c r="D1040" s="85" t="s">
        <v>77</v>
      </c>
      <c r="E1040" s="85" t="s">
        <v>23178</v>
      </c>
      <c r="F1040" s="85">
        <v>140931</v>
      </c>
      <c r="G1040" s="85" t="s">
        <v>78</v>
      </c>
      <c r="H1040" s="85">
        <v>11979168</v>
      </c>
      <c r="I1040" s="85" t="s">
        <v>79</v>
      </c>
      <c r="J1040" s="85"/>
      <c r="K1040" s="85" t="s">
        <v>27478</v>
      </c>
      <c r="L1040" s="85"/>
      <c r="M1040" s="85" t="s">
        <v>27429</v>
      </c>
      <c r="N1040" s="85" t="s">
        <v>571</v>
      </c>
      <c r="O1040" s="85" t="s">
        <v>18</v>
      </c>
      <c r="P1040" s="85">
        <v>76262</v>
      </c>
      <c r="Q1040" s="85"/>
    </row>
    <row r="1041" spans="1:17" hidden="1" x14ac:dyDescent="0.35">
      <c r="A1041" s="72">
        <f t="shared" si="16"/>
        <v>140931</v>
      </c>
      <c r="B1041" s="85" t="s">
        <v>16876</v>
      </c>
      <c r="C1041" s="66">
        <v>16050153</v>
      </c>
      <c r="D1041" s="85" t="s">
        <v>77</v>
      </c>
      <c r="E1041" s="85" t="s">
        <v>3662</v>
      </c>
      <c r="F1041" s="66">
        <v>140931</v>
      </c>
      <c r="G1041" s="85" t="s">
        <v>78</v>
      </c>
      <c r="H1041" s="85" t="s">
        <v>3663</v>
      </c>
      <c r="I1041" s="85" t="s">
        <v>79</v>
      </c>
      <c r="J1041" s="85"/>
      <c r="K1041" s="85" t="s">
        <v>16877</v>
      </c>
      <c r="L1041" s="85"/>
      <c r="M1041" s="85" t="s">
        <v>14186</v>
      </c>
      <c r="N1041" s="85" t="s">
        <v>573</v>
      </c>
      <c r="O1041" s="85" t="s">
        <v>18</v>
      </c>
      <c r="P1041" s="85" t="s">
        <v>4567</v>
      </c>
      <c r="Q1041" s="85"/>
    </row>
    <row r="1042" spans="1:17" hidden="1" x14ac:dyDescent="0.35">
      <c r="A1042" s="72">
        <f t="shared" si="16"/>
        <v>141532</v>
      </c>
      <c r="B1042" s="85" t="s">
        <v>28273</v>
      </c>
      <c r="C1042" s="85">
        <v>16031765</v>
      </c>
      <c r="D1042" s="85" t="s">
        <v>77</v>
      </c>
      <c r="E1042" s="85" t="s">
        <v>23152</v>
      </c>
      <c r="F1042" s="85">
        <v>141532</v>
      </c>
      <c r="G1042" s="85" t="s">
        <v>78</v>
      </c>
      <c r="H1042" s="85">
        <v>9980335</v>
      </c>
      <c r="I1042" s="85" t="s">
        <v>79</v>
      </c>
      <c r="J1042" s="85"/>
      <c r="K1042" s="85" t="s">
        <v>28274</v>
      </c>
      <c r="L1042" s="85"/>
      <c r="M1042" s="85" t="s">
        <v>20325</v>
      </c>
      <c r="N1042" s="85" t="s">
        <v>28275</v>
      </c>
      <c r="O1042" s="85" t="s">
        <v>18</v>
      </c>
      <c r="P1042" s="85">
        <v>78108</v>
      </c>
      <c r="Q1042" s="85">
        <v>3758</v>
      </c>
    </row>
    <row r="1043" spans="1:17" hidden="1" x14ac:dyDescent="0.35">
      <c r="A1043" s="72">
        <f t="shared" si="16"/>
        <v>141532</v>
      </c>
      <c r="B1043" s="85" t="s">
        <v>16072</v>
      </c>
      <c r="C1043" s="66">
        <v>16031765</v>
      </c>
      <c r="D1043" s="85" t="s">
        <v>77</v>
      </c>
      <c r="E1043" s="85" t="s">
        <v>9507</v>
      </c>
      <c r="F1043" s="66">
        <v>141532</v>
      </c>
      <c r="G1043" s="85" t="s">
        <v>78</v>
      </c>
      <c r="H1043" s="85" t="s">
        <v>9508</v>
      </c>
      <c r="I1043" s="85" t="s">
        <v>79</v>
      </c>
      <c r="J1043" s="85"/>
      <c r="K1043" s="85" t="s">
        <v>16073</v>
      </c>
      <c r="L1043" s="85" t="s">
        <v>80</v>
      </c>
      <c r="M1043" s="85" t="s">
        <v>9510</v>
      </c>
      <c r="N1043" s="85" t="s">
        <v>9511</v>
      </c>
      <c r="O1043" s="85" t="s">
        <v>18</v>
      </c>
      <c r="P1043" s="85" t="s">
        <v>9512</v>
      </c>
      <c r="Q1043" s="85" t="s">
        <v>87</v>
      </c>
    </row>
    <row r="1044" spans="1:17" hidden="1" x14ac:dyDescent="0.35">
      <c r="A1044" s="72">
        <f t="shared" si="16"/>
        <v>141736</v>
      </c>
      <c r="B1044" s="85" t="s">
        <v>11626</v>
      </c>
      <c r="C1044" s="66">
        <v>91754</v>
      </c>
      <c r="D1044" s="85" t="s">
        <v>77</v>
      </c>
      <c r="E1044" s="85" t="s">
        <v>11615</v>
      </c>
      <c r="F1044" s="66">
        <v>141736</v>
      </c>
      <c r="G1044" s="85" t="s">
        <v>78</v>
      </c>
      <c r="H1044" s="85"/>
      <c r="I1044" s="85" t="s">
        <v>79</v>
      </c>
      <c r="J1044" s="85"/>
      <c r="K1044" s="85" t="s">
        <v>11627</v>
      </c>
      <c r="L1044" s="85"/>
      <c r="M1044" s="85" t="s">
        <v>11617</v>
      </c>
      <c r="N1044" s="85" t="s">
        <v>5106</v>
      </c>
      <c r="O1044" s="85" t="s">
        <v>18</v>
      </c>
      <c r="P1044" s="85" t="s">
        <v>11624</v>
      </c>
      <c r="Q1044" s="85" t="s">
        <v>8875</v>
      </c>
    </row>
    <row r="1045" spans="1:17" hidden="1" x14ac:dyDescent="0.35">
      <c r="A1045" s="72">
        <f t="shared" si="16"/>
        <v>141652</v>
      </c>
      <c r="B1045" s="85" t="s">
        <v>10962</v>
      </c>
      <c r="C1045" s="66">
        <v>91446</v>
      </c>
      <c r="D1045" s="85" t="s">
        <v>77</v>
      </c>
      <c r="E1045" s="85" t="s">
        <v>10953</v>
      </c>
      <c r="F1045" s="66">
        <v>141652</v>
      </c>
      <c r="G1045" s="85" t="s">
        <v>78</v>
      </c>
      <c r="H1045" s="85"/>
      <c r="I1045" s="85" t="s">
        <v>79</v>
      </c>
      <c r="J1045" s="85"/>
      <c r="K1045" s="85" t="s">
        <v>10963</v>
      </c>
      <c r="L1045" s="85"/>
      <c r="M1045" s="85" t="s">
        <v>10955</v>
      </c>
      <c r="N1045" s="85" t="s">
        <v>5082</v>
      </c>
      <c r="O1045" s="85" t="s">
        <v>18</v>
      </c>
      <c r="P1045" s="85" t="s">
        <v>10956</v>
      </c>
      <c r="Q1045" s="85" t="s">
        <v>10964</v>
      </c>
    </row>
    <row r="1046" spans="1:17" hidden="1" x14ac:dyDescent="0.35">
      <c r="A1046" s="72">
        <f t="shared" si="16"/>
        <v>141354</v>
      </c>
      <c r="B1046" s="85" t="s">
        <v>8572</v>
      </c>
      <c r="C1046" s="66">
        <v>89900</v>
      </c>
      <c r="D1046" s="85" t="s">
        <v>77</v>
      </c>
      <c r="E1046" s="85" t="s">
        <v>8566</v>
      </c>
      <c r="F1046" s="66">
        <v>141354</v>
      </c>
      <c r="G1046" s="85" t="s">
        <v>78</v>
      </c>
      <c r="H1046" s="85"/>
      <c r="I1046" s="85" t="s">
        <v>79</v>
      </c>
      <c r="J1046" s="85"/>
      <c r="K1046" s="85" t="s">
        <v>8573</v>
      </c>
      <c r="L1046" s="85"/>
      <c r="M1046" s="85" t="s">
        <v>8531</v>
      </c>
      <c r="N1046" s="85" t="s">
        <v>7379</v>
      </c>
      <c r="O1046" s="85" t="s">
        <v>18</v>
      </c>
      <c r="P1046" s="85" t="s">
        <v>8532</v>
      </c>
      <c r="Q1046" s="85"/>
    </row>
    <row r="1047" spans="1:17" hidden="1" x14ac:dyDescent="0.35">
      <c r="A1047" s="72">
        <f t="shared" si="16"/>
        <v>140473</v>
      </c>
      <c r="B1047" s="85" t="s">
        <v>27728</v>
      </c>
      <c r="C1047" s="85">
        <v>199403</v>
      </c>
      <c r="D1047" s="85" t="s">
        <v>77</v>
      </c>
      <c r="E1047" s="85" t="s">
        <v>23171</v>
      </c>
      <c r="F1047" s="85">
        <v>140473</v>
      </c>
      <c r="G1047" s="85" t="s">
        <v>78</v>
      </c>
      <c r="H1047" s="85"/>
      <c r="I1047" s="85" t="s">
        <v>79</v>
      </c>
      <c r="J1047" s="85"/>
      <c r="K1047" s="85" t="s">
        <v>27729</v>
      </c>
      <c r="L1047" s="85"/>
      <c r="M1047" s="85" t="s">
        <v>20750</v>
      </c>
      <c r="N1047" s="85" t="s">
        <v>176</v>
      </c>
      <c r="O1047" s="85" t="s">
        <v>18</v>
      </c>
      <c r="P1047" s="85">
        <v>75025</v>
      </c>
      <c r="Q1047" s="85"/>
    </row>
    <row r="1048" spans="1:17" hidden="1" x14ac:dyDescent="0.35">
      <c r="A1048" s="72">
        <f t="shared" si="16"/>
        <v>140473</v>
      </c>
      <c r="B1048" s="85" t="s">
        <v>14121</v>
      </c>
      <c r="C1048" s="66">
        <v>199403</v>
      </c>
      <c r="D1048" s="85" t="s">
        <v>77</v>
      </c>
      <c r="E1048" s="85" t="s">
        <v>252</v>
      </c>
      <c r="F1048" s="66">
        <v>140473</v>
      </c>
      <c r="G1048" s="85" t="s">
        <v>78</v>
      </c>
      <c r="H1048" s="85"/>
      <c r="I1048" s="85" t="s">
        <v>79</v>
      </c>
      <c r="J1048" s="85"/>
      <c r="K1048" s="85" t="s">
        <v>14122</v>
      </c>
      <c r="L1048" s="85"/>
      <c r="M1048" s="85" t="s">
        <v>254</v>
      </c>
      <c r="N1048" s="85" t="s">
        <v>176</v>
      </c>
      <c r="O1048" s="85" t="s">
        <v>18</v>
      </c>
      <c r="P1048" s="85" t="s">
        <v>294</v>
      </c>
      <c r="Q1048" s="85"/>
    </row>
    <row r="1049" spans="1:17" hidden="1" x14ac:dyDescent="0.35">
      <c r="A1049" s="72">
        <f t="shared" si="16"/>
        <v>140471</v>
      </c>
      <c r="B1049" s="85" t="s">
        <v>14201</v>
      </c>
      <c r="C1049" s="66">
        <v>202707</v>
      </c>
      <c r="D1049" s="85" t="s">
        <v>77</v>
      </c>
      <c r="E1049" s="85" t="s">
        <v>833</v>
      </c>
      <c r="F1049" s="66">
        <v>140471</v>
      </c>
      <c r="G1049" s="85" t="s">
        <v>78</v>
      </c>
      <c r="H1049" s="85" t="s">
        <v>14202</v>
      </c>
      <c r="I1049" s="85" t="s">
        <v>79</v>
      </c>
      <c r="J1049" s="85"/>
      <c r="K1049" s="85" t="s">
        <v>14203</v>
      </c>
      <c r="L1049" s="85"/>
      <c r="M1049" s="85" t="s">
        <v>836</v>
      </c>
      <c r="N1049" s="85" t="s">
        <v>176</v>
      </c>
      <c r="O1049" s="85" t="s">
        <v>18</v>
      </c>
      <c r="P1049" s="85" t="s">
        <v>842</v>
      </c>
      <c r="Q1049" s="85"/>
    </row>
    <row r="1050" spans="1:17" hidden="1" x14ac:dyDescent="0.35">
      <c r="A1050" s="72">
        <f t="shared" si="16"/>
        <v>140931</v>
      </c>
      <c r="B1050" s="85" t="s">
        <v>27481</v>
      </c>
      <c r="C1050" s="85">
        <v>17030906</v>
      </c>
      <c r="D1050" s="85" t="s">
        <v>77</v>
      </c>
      <c r="E1050" s="85" t="s">
        <v>23178</v>
      </c>
      <c r="F1050" s="85">
        <v>140931</v>
      </c>
      <c r="G1050" s="85" t="s">
        <v>78</v>
      </c>
      <c r="H1050" s="85"/>
      <c r="I1050" s="85" t="s">
        <v>79</v>
      </c>
      <c r="J1050" s="85"/>
      <c r="K1050" s="85" t="s">
        <v>27482</v>
      </c>
      <c r="L1050" s="85"/>
      <c r="M1050" s="85" t="s">
        <v>21563</v>
      </c>
      <c r="N1050" s="85" t="s">
        <v>205</v>
      </c>
      <c r="O1050" s="85" t="s">
        <v>18</v>
      </c>
      <c r="P1050" s="85">
        <v>76052</v>
      </c>
      <c r="Q1050" s="85"/>
    </row>
    <row r="1051" spans="1:17" hidden="1" x14ac:dyDescent="0.35">
      <c r="A1051" s="72">
        <f t="shared" si="16"/>
        <v>141722</v>
      </c>
      <c r="B1051" s="85" t="s">
        <v>26778</v>
      </c>
      <c r="C1051" s="85">
        <v>177974</v>
      </c>
      <c r="D1051" s="85" t="s">
        <v>77</v>
      </c>
      <c r="E1051" s="85" t="s">
        <v>23194</v>
      </c>
      <c r="F1051" s="85">
        <v>141722</v>
      </c>
      <c r="G1051" s="85" t="s">
        <v>78</v>
      </c>
      <c r="H1051" s="85">
        <v>1664895</v>
      </c>
      <c r="I1051" s="85" t="s">
        <v>79</v>
      </c>
      <c r="J1051" s="85"/>
      <c r="K1051" s="85" t="s">
        <v>26779</v>
      </c>
      <c r="L1051" s="85"/>
      <c r="M1051" s="85" t="s">
        <v>20759</v>
      </c>
      <c r="N1051" s="85" t="s">
        <v>5106</v>
      </c>
      <c r="O1051" s="85" t="s">
        <v>18</v>
      </c>
      <c r="P1051" s="85">
        <v>78613</v>
      </c>
      <c r="Q1051" s="85"/>
    </row>
    <row r="1052" spans="1:17" hidden="1" x14ac:dyDescent="0.35">
      <c r="A1052" s="72">
        <f t="shared" si="16"/>
        <v>141722</v>
      </c>
      <c r="B1052" s="85" t="s">
        <v>13973</v>
      </c>
      <c r="C1052" s="66">
        <v>177974</v>
      </c>
      <c r="D1052" s="85" t="s">
        <v>77</v>
      </c>
      <c r="E1052" s="85" t="s">
        <v>11379</v>
      </c>
      <c r="F1052" s="66">
        <v>141722</v>
      </c>
      <c r="G1052" s="85" t="s">
        <v>78</v>
      </c>
      <c r="H1052" s="85" t="s">
        <v>11380</v>
      </c>
      <c r="I1052" s="85" t="s">
        <v>79</v>
      </c>
      <c r="J1052" s="85"/>
      <c r="K1052" s="85" t="s">
        <v>13974</v>
      </c>
      <c r="L1052" s="85"/>
      <c r="M1052" s="85" t="s">
        <v>11382</v>
      </c>
      <c r="N1052" s="85" t="s">
        <v>5106</v>
      </c>
      <c r="O1052" s="85" t="s">
        <v>18</v>
      </c>
      <c r="P1052" s="85" t="s">
        <v>11383</v>
      </c>
      <c r="Q1052" s="85"/>
    </row>
    <row r="1053" spans="1:17" hidden="1" x14ac:dyDescent="0.35">
      <c r="A1053" s="72">
        <f t="shared" si="16"/>
        <v>141555</v>
      </c>
      <c r="B1053" s="85" t="s">
        <v>10139</v>
      </c>
      <c r="C1053" s="66">
        <v>90829</v>
      </c>
      <c r="D1053" s="85" t="s">
        <v>77</v>
      </c>
      <c r="E1053" s="85" t="s">
        <v>4810</v>
      </c>
      <c r="F1053" s="66">
        <v>141555</v>
      </c>
      <c r="G1053" s="85" t="s">
        <v>78</v>
      </c>
      <c r="H1053" s="85" t="s">
        <v>10140</v>
      </c>
      <c r="I1053" s="85" t="s">
        <v>79</v>
      </c>
      <c r="J1053" s="85"/>
      <c r="K1053" s="85" t="s">
        <v>10141</v>
      </c>
      <c r="L1053" s="85"/>
      <c r="M1053" s="85" t="s">
        <v>7383</v>
      </c>
      <c r="N1053" s="85" t="s">
        <v>7384</v>
      </c>
      <c r="O1053" s="85" t="s">
        <v>18</v>
      </c>
      <c r="P1053" s="85" t="s">
        <v>10119</v>
      </c>
      <c r="Q1053" s="85" t="s">
        <v>10142</v>
      </c>
    </row>
    <row r="1054" spans="1:17" hidden="1" x14ac:dyDescent="0.35">
      <c r="A1054" s="72">
        <f t="shared" si="16"/>
        <v>141943</v>
      </c>
      <c r="B1054" s="85" t="s">
        <v>12465</v>
      </c>
      <c r="C1054" s="66">
        <v>92424</v>
      </c>
      <c r="D1054" s="85" t="s">
        <v>77</v>
      </c>
      <c r="E1054" s="85" t="s">
        <v>12466</v>
      </c>
      <c r="F1054" s="66">
        <v>141943</v>
      </c>
      <c r="G1054" s="85" t="s">
        <v>78</v>
      </c>
      <c r="H1054" s="85" t="s">
        <v>12467</v>
      </c>
      <c r="I1054" s="85" t="s">
        <v>79</v>
      </c>
      <c r="J1054" s="85"/>
      <c r="K1054" s="85" t="s">
        <v>12468</v>
      </c>
      <c r="L1054" s="85"/>
      <c r="M1054" s="85" t="s">
        <v>12463</v>
      </c>
      <c r="N1054" s="85" t="s">
        <v>12469</v>
      </c>
      <c r="O1054" s="85" t="s">
        <v>18</v>
      </c>
      <c r="P1054" s="85" t="s">
        <v>12464</v>
      </c>
      <c r="Q1054" s="85"/>
    </row>
    <row r="1055" spans="1:17" hidden="1" x14ac:dyDescent="0.35">
      <c r="A1055" s="72">
        <f t="shared" si="16"/>
        <v>141736</v>
      </c>
      <c r="B1055" s="85" t="s">
        <v>15241</v>
      </c>
      <c r="C1055" s="66">
        <v>230297</v>
      </c>
      <c r="D1055" s="85" t="s">
        <v>77</v>
      </c>
      <c r="E1055" s="85" t="s">
        <v>11615</v>
      </c>
      <c r="F1055" s="66">
        <v>141736</v>
      </c>
      <c r="G1055" s="85" t="s">
        <v>78</v>
      </c>
      <c r="H1055" s="85"/>
      <c r="I1055" s="85" t="s">
        <v>79</v>
      </c>
      <c r="J1055" s="85"/>
      <c r="K1055" s="85" t="s">
        <v>15242</v>
      </c>
      <c r="L1055" s="85"/>
      <c r="M1055" s="85" t="s">
        <v>11617</v>
      </c>
      <c r="N1055" s="85" t="s">
        <v>5106</v>
      </c>
      <c r="O1055" s="85" t="s">
        <v>18</v>
      </c>
      <c r="P1055" s="85" t="s">
        <v>11663</v>
      </c>
      <c r="Q1055" s="85" t="s">
        <v>15243</v>
      </c>
    </row>
    <row r="1056" spans="1:17" hidden="1" x14ac:dyDescent="0.35">
      <c r="A1056" s="72">
        <f t="shared" si="16"/>
        <v>142116</v>
      </c>
      <c r="B1056" s="85" t="s">
        <v>21965</v>
      </c>
      <c r="C1056" s="66">
        <v>17019533</v>
      </c>
      <c r="D1056" s="85" t="s">
        <v>77</v>
      </c>
      <c r="E1056" s="85" t="s">
        <v>13524</v>
      </c>
      <c r="F1056" s="66">
        <v>142116</v>
      </c>
      <c r="G1056" s="85" t="s">
        <v>78</v>
      </c>
      <c r="H1056" s="85"/>
      <c r="I1056" s="85" t="s">
        <v>79</v>
      </c>
      <c r="J1056" s="85"/>
      <c r="K1056" s="85" t="s">
        <v>21966</v>
      </c>
      <c r="L1056" s="85"/>
      <c r="M1056" s="85" t="s">
        <v>7395</v>
      </c>
      <c r="N1056" s="85" t="s">
        <v>13252</v>
      </c>
      <c r="O1056" s="85" t="s">
        <v>18</v>
      </c>
      <c r="P1056" s="85" t="s">
        <v>7396</v>
      </c>
      <c r="Q1056" s="85" t="s">
        <v>21967</v>
      </c>
    </row>
    <row r="1057" spans="1:17" hidden="1" x14ac:dyDescent="0.35">
      <c r="A1057" s="72">
        <f t="shared" si="16"/>
        <v>140505</v>
      </c>
      <c r="B1057" s="85" t="s">
        <v>24937</v>
      </c>
      <c r="C1057" s="85">
        <v>140505</v>
      </c>
      <c r="D1057" s="85" t="s">
        <v>78</v>
      </c>
      <c r="E1057" s="85" t="s">
        <v>23240</v>
      </c>
      <c r="F1057" s="85">
        <v>16048959</v>
      </c>
      <c r="G1057" s="85" t="s">
        <v>1750</v>
      </c>
      <c r="H1057" s="85">
        <v>6034458</v>
      </c>
      <c r="I1057" s="85" t="s">
        <v>79</v>
      </c>
      <c r="J1057" s="85"/>
      <c r="K1057" s="85" t="s">
        <v>23072</v>
      </c>
      <c r="L1057" s="85"/>
      <c r="M1057" s="85" t="s">
        <v>24938</v>
      </c>
      <c r="N1057" s="85" t="s">
        <v>1914</v>
      </c>
      <c r="O1057" s="85" t="s">
        <v>18</v>
      </c>
      <c r="P1057" s="85">
        <v>75135</v>
      </c>
      <c r="Q1057" s="85"/>
    </row>
    <row r="1058" spans="1:17" hidden="1" x14ac:dyDescent="0.35">
      <c r="A1058" s="72">
        <f t="shared" si="16"/>
        <v>141431</v>
      </c>
      <c r="B1058" s="85" t="s">
        <v>17454</v>
      </c>
      <c r="C1058" s="66">
        <v>16062473</v>
      </c>
      <c r="D1058" s="85" t="s">
        <v>77</v>
      </c>
      <c r="E1058" s="85" t="s">
        <v>9010</v>
      </c>
      <c r="F1058" s="66">
        <v>141431</v>
      </c>
      <c r="G1058" s="85" t="s">
        <v>78</v>
      </c>
      <c r="H1058" s="85"/>
      <c r="I1058" s="85" t="s">
        <v>79</v>
      </c>
      <c r="J1058" s="85"/>
      <c r="K1058" s="85" t="s">
        <v>17455</v>
      </c>
      <c r="L1058" s="85" t="s">
        <v>11053</v>
      </c>
      <c r="M1058" s="85" t="s">
        <v>9006</v>
      </c>
      <c r="N1058" s="85" t="s">
        <v>9008</v>
      </c>
      <c r="O1058" s="85" t="s">
        <v>18</v>
      </c>
      <c r="P1058" s="85" t="s">
        <v>9030</v>
      </c>
      <c r="Q1058" s="85"/>
    </row>
    <row r="1059" spans="1:17" hidden="1" x14ac:dyDescent="0.35">
      <c r="A1059" s="72">
        <f t="shared" si="16"/>
        <v>141223</v>
      </c>
      <c r="B1059" s="85" t="s">
        <v>6452</v>
      </c>
      <c r="C1059" s="66">
        <v>88583</v>
      </c>
      <c r="D1059" s="85" t="s">
        <v>77</v>
      </c>
      <c r="E1059" s="85" t="s">
        <v>6077</v>
      </c>
      <c r="F1059" s="66">
        <v>141223</v>
      </c>
      <c r="G1059" s="85" t="s">
        <v>78</v>
      </c>
      <c r="H1059" s="85" t="s">
        <v>6453</v>
      </c>
      <c r="I1059" s="85" t="s">
        <v>79</v>
      </c>
      <c r="J1059" s="85"/>
      <c r="K1059" s="85" t="s">
        <v>6454</v>
      </c>
      <c r="L1059" s="85"/>
      <c r="M1059" s="85" t="s">
        <v>3090</v>
      </c>
      <c r="N1059" s="85" t="s">
        <v>6071</v>
      </c>
      <c r="O1059" s="85" t="s">
        <v>18</v>
      </c>
      <c r="P1059" s="85" t="s">
        <v>6446</v>
      </c>
      <c r="Q1059" s="85" t="s">
        <v>6455</v>
      </c>
    </row>
    <row r="1060" spans="1:17" hidden="1" x14ac:dyDescent="0.35">
      <c r="A1060" s="72">
        <f t="shared" si="16"/>
        <v>140749</v>
      </c>
      <c r="B1060" s="85" t="s">
        <v>3048</v>
      </c>
      <c r="C1060" s="66">
        <v>86916</v>
      </c>
      <c r="D1060" s="85" t="s">
        <v>77</v>
      </c>
      <c r="E1060" s="85" t="s">
        <v>3033</v>
      </c>
      <c r="F1060" s="66">
        <v>140749</v>
      </c>
      <c r="G1060" s="85" t="s">
        <v>78</v>
      </c>
      <c r="H1060" s="85" t="s">
        <v>3034</v>
      </c>
      <c r="I1060" s="85" t="s">
        <v>79</v>
      </c>
      <c r="J1060" s="85"/>
      <c r="K1060" s="85" t="s">
        <v>3049</v>
      </c>
      <c r="L1060" s="85"/>
      <c r="M1060" s="85" t="s">
        <v>3041</v>
      </c>
      <c r="N1060" s="85" t="s">
        <v>2791</v>
      </c>
      <c r="O1060" s="85" t="s">
        <v>18</v>
      </c>
      <c r="P1060" s="85" t="s">
        <v>3038</v>
      </c>
      <c r="Q1060" s="85" t="s">
        <v>3050</v>
      </c>
    </row>
    <row r="1061" spans="1:17" hidden="1" x14ac:dyDescent="0.35">
      <c r="A1061" s="72">
        <f t="shared" si="16"/>
        <v>141332</v>
      </c>
      <c r="B1061" s="85" t="s">
        <v>24598</v>
      </c>
      <c r="C1061" s="85">
        <v>16052624</v>
      </c>
      <c r="D1061" s="85" t="s">
        <v>77</v>
      </c>
      <c r="E1061" s="85" t="s">
        <v>23245</v>
      </c>
      <c r="F1061" s="85">
        <v>141332</v>
      </c>
      <c r="G1061" s="85" t="s">
        <v>78</v>
      </c>
      <c r="H1061" s="85">
        <v>14683924</v>
      </c>
      <c r="I1061" s="85" t="s">
        <v>79</v>
      </c>
      <c r="J1061" s="85"/>
      <c r="K1061" s="85" t="s">
        <v>24599</v>
      </c>
      <c r="L1061" s="85"/>
      <c r="M1061" s="85" t="s">
        <v>24600</v>
      </c>
      <c r="N1061" s="85" t="s">
        <v>8314</v>
      </c>
      <c r="O1061" s="85" t="s">
        <v>18</v>
      </c>
      <c r="P1061" s="85">
        <v>77539</v>
      </c>
      <c r="Q1061" s="85"/>
    </row>
    <row r="1062" spans="1:17" hidden="1" x14ac:dyDescent="0.35">
      <c r="A1062" s="72">
        <f t="shared" si="16"/>
        <v>140714</v>
      </c>
      <c r="B1062" s="85" t="s">
        <v>15133</v>
      </c>
      <c r="C1062" s="66">
        <v>229051</v>
      </c>
      <c r="D1062" s="85" t="s">
        <v>77</v>
      </c>
      <c r="E1062" s="85" t="s">
        <v>2794</v>
      </c>
      <c r="F1062" s="66">
        <v>140714</v>
      </c>
      <c r="G1062" s="85" t="s">
        <v>78</v>
      </c>
      <c r="H1062" s="85" t="s">
        <v>15134</v>
      </c>
      <c r="I1062" s="85" t="s">
        <v>79</v>
      </c>
      <c r="J1062" s="85"/>
      <c r="K1062" s="85" t="s">
        <v>15135</v>
      </c>
      <c r="L1062" s="85"/>
      <c r="M1062" s="85" t="s">
        <v>2790</v>
      </c>
      <c r="N1062" s="85" t="s">
        <v>2797</v>
      </c>
      <c r="O1062" s="85" t="s">
        <v>18</v>
      </c>
      <c r="P1062" s="85" t="s">
        <v>2801</v>
      </c>
      <c r="Q1062" s="85"/>
    </row>
    <row r="1063" spans="1:17" hidden="1" x14ac:dyDescent="0.35">
      <c r="A1063" s="72">
        <f t="shared" si="16"/>
        <v>140461</v>
      </c>
      <c r="B1063" s="85" t="s">
        <v>25764</v>
      </c>
      <c r="C1063" s="85">
        <v>85535</v>
      </c>
      <c r="D1063" s="85" t="s">
        <v>77</v>
      </c>
      <c r="E1063" s="85" t="s">
        <v>23227</v>
      </c>
      <c r="F1063" s="85">
        <v>140461</v>
      </c>
      <c r="G1063" s="85" t="s">
        <v>78</v>
      </c>
      <c r="H1063" s="85">
        <v>1647890</v>
      </c>
      <c r="I1063" s="85" t="s">
        <v>79</v>
      </c>
      <c r="J1063" s="85"/>
      <c r="K1063" s="85" t="s">
        <v>25765</v>
      </c>
      <c r="L1063" s="85"/>
      <c r="M1063" s="85" t="s">
        <v>20923</v>
      </c>
      <c r="N1063" s="85" t="s">
        <v>232</v>
      </c>
      <c r="O1063" s="85" t="s">
        <v>18</v>
      </c>
      <c r="P1063" s="85">
        <v>75041</v>
      </c>
      <c r="Q1063" s="85">
        <v>4398</v>
      </c>
    </row>
    <row r="1064" spans="1:17" hidden="1" x14ac:dyDescent="0.35">
      <c r="A1064" s="72">
        <f t="shared" si="16"/>
        <v>141729</v>
      </c>
      <c r="B1064" s="85" t="s">
        <v>25764</v>
      </c>
      <c r="C1064" s="85">
        <v>235164</v>
      </c>
      <c r="D1064" s="85" t="s">
        <v>77</v>
      </c>
      <c r="E1064" s="85" t="s">
        <v>23173</v>
      </c>
      <c r="F1064" s="85">
        <v>141729</v>
      </c>
      <c r="G1064" s="85" t="s">
        <v>78</v>
      </c>
      <c r="H1064" s="85">
        <v>12029880</v>
      </c>
      <c r="I1064" s="85" t="s">
        <v>79</v>
      </c>
      <c r="J1064" s="85"/>
      <c r="K1064" s="85" t="s">
        <v>27613</v>
      </c>
      <c r="L1064" s="85"/>
      <c r="M1064" s="85" t="s">
        <v>14519</v>
      </c>
      <c r="N1064" s="85" t="s">
        <v>5106</v>
      </c>
      <c r="O1064" s="85" t="s">
        <v>18</v>
      </c>
      <c r="P1064" s="85">
        <v>78664</v>
      </c>
      <c r="Q1064" s="85"/>
    </row>
    <row r="1065" spans="1:17" hidden="1" x14ac:dyDescent="0.35">
      <c r="A1065" s="72">
        <f t="shared" si="16"/>
        <v>140461</v>
      </c>
      <c r="B1065" s="85" t="s">
        <v>440</v>
      </c>
      <c r="C1065" s="66">
        <v>85535</v>
      </c>
      <c r="D1065" s="85" t="s">
        <v>77</v>
      </c>
      <c r="E1065" s="85" t="s">
        <v>371</v>
      </c>
      <c r="F1065" s="66">
        <v>140461</v>
      </c>
      <c r="G1065" s="85" t="s">
        <v>78</v>
      </c>
      <c r="H1065" s="85" t="s">
        <v>372</v>
      </c>
      <c r="I1065" s="85" t="s">
        <v>79</v>
      </c>
      <c r="J1065" s="85"/>
      <c r="K1065" s="85" t="s">
        <v>441</v>
      </c>
      <c r="L1065" s="85"/>
      <c r="M1065" s="85" t="s">
        <v>374</v>
      </c>
      <c r="N1065" s="85" t="s">
        <v>189</v>
      </c>
      <c r="O1065" s="85" t="s">
        <v>18</v>
      </c>
      <c r="P1065" s="85" t="s">
        <v>420</v>
      </c>
      <c r="Q1065" s="85" t="s">
        <v>442</v>
      </c>
    </row>
    <row r="1066" spans="1:17" hidden="1" x14ac:dyDescent="0.35">
      <c r="A1066" s="72">
        <f t="shared" si="16"/>
        <v>140471</v>
      </c>
      <c r="B1066" s="85" t="s">
        <v>440</v>
      </c>
      <c r="C1066" s="66">
        <v>85699</v>
      </c>
      <c r="D1066" s="85" t="s">
        <v>77</v>
      </c>
      <c r="E1066" s="85" t="s">
        <v>833</v>
      </c>
      <c r="F1066" s="66">
        <v>140471</v>
      </c>
      <c r="G1066" s="85" t="s">
        <v>78</v>
      </c>
      <c r="H1066" s="85" t="s">
        <v>851</v>
      </c>
      <c r="I1066" s="85" t="s">
        <v>79</v>
      </c>
      <c r="J1066" s="85"/>
      <c r="K1066" s="85" t="s">
        <v>852</v>
      </c>
      <c r="L1066" s="85"/>
      <c r="M1066" s="85" t="s">
        <v>836</v>
      </c>
      <c r="N1066" s="85" t="s">
        <v>185</v>
      </c>
      <c r="O1066" s="85" t="s">
        <v>18</v>
      </c>
      <c r="P1066" s="85" t="s">
        <v>837</v>
      </c>
      <c r="Q1066" s="85" t="s">
        <v>853</v>
      </c>
    </row>
    <row r="1067" spans="1:17" hidden="1" x14ac:dyDescent="0.35">
      <c r="A1067" s="72">
        <f t="shared" si="16"/>
        <v>141729</v>
      </c>
      <c r="B1067" s="85" t="s">
        <v>440</v>
      </c>
      <c r="C1067" s="66">
        <v>235164</v>
      </c>
      <c r="D1067" s="85" t="s">
        <v>77</v>
      </c>
      <c r="E1067" s="85" t="s">
        <v>11585</v>
      </c>
      <c r="F1067" s="66">
        <v>141729</v>
      </c>
      <c r="G1067" s="85" t="s">
        <v>78</v>
      </c>
      <c r="H1067" s="85" t="s">
        <v>11586</v>
      </c>
      <c r="I1067" s="85" t="s">
        <v>79</v>
      </c>
      <c r="J1067" s="85"/>
      <c r="K1067" s="85" t="s">
        <v>15610</v>
      </c>
      <c r="L1067" s="85"/>
      <c r="M1067" s="85" t="s">
        <v>11617</v>
      </c>
      <c r="N1067" s="85" t="s">
        <v>5106</v>
      </c>
      <c r="O1067" s="85" t="s">
        <v>18</v>
      </c>
      <c r="P1067" s="85" t="s">
        <v>11624</v>
      </c>
      <c r="Q1067" s="85"/>
    </row>
    <row r="1068" spans="1:17" hidden="1" x14ac:dyDescent="0.35">
      <c r="A1068" s="72">
        <f t="shared" si="16"/>
        <v>141736</v>
      </c>
      <c r="B1068" s="85" t="s">
        <v>14517</v>
      </c>
      <c r="C1068" s="66">
        <v>211901</v>
      </c>
      <c r="D1068" s="85" t="s">
        <v>77</v>
      </c>
      <c r="E1068" s="85" t="s">
        <v>11615</v>
      </c>
      <c r="F1068" s="66">
        <v>141736</v>
      </c>
      <c r="G1068" s="85" t="s">
        <v>78</v>
      </c>
      <c r="H1068" s="85"/>
      <c r="I1068" s="85" t="s">
        <v>79</v>
      </c>
      <c r="J1068" s="85"/>
      <c r="K1068" s="85" t="s">
        <v>14518</v>
      </c>
      <c r="L1068" s="85"/>
      <c r="M1068" s="85" t="s">
        <v>11617</v>
      </c>
      <c r="N1068" s="85" t="s">
        <v>5106</v>
      </c>
      <c r="O1068" s="85" t="s">
        <v>18</v>
      </c>
      <c r="P1068" s="85" t="s">
        <v>11618</v>
      </c>
      <c r="Q1068" s="85" t="s">
        <v>7267</v>
      </c>
    </row>
    <row r="1069" spans="1:17" hidden="1" x14ac:dyDescent="0.35">
      <c r="A1069" s="72">
        <f t="shared" si="16"/>
        <v>140927</v>
      </c>
      <c r="B1069" s="85" t="s">
        <v>25047</v>
      </c>
      <c r="C1069" s="85">
        <v>140927</v>
      </c>
      <c r="D1069" s="85" t="s">
        <v>78</v>
      </c>
      <c r="E1069" s="85" t="s">
        <v>23238</v>
      </c>
      <c r="F1069" s="85">
        <v>17002993</v>
      </c>
      <c r="G1069" s="85" t="s">
        <v>1750</v>
      </c>
      <c r="H1069" s="85">
        <v>11670882</v>
      </c>
      <c r="I1069" s="85" t="s">
        <v>79</v>
      </c>
      <c r="J1069" s="85" t="s">
        <v>200</v>
      </c>
      <c r="K1069" s="85" t="s">
        <v>25048</v>
      </c>
      <c r="L1069" s="85"/>
      <c r="M1069" s="85" t="s">
        <v>25049</v>
      </c>
      <c r="N1069" s="85" t="s">
        <v>4459</v>
      </c>
      <c r="O1069" s="85" t="s">
        <v>18</v>
      </c>
      <c r="P1069" s="85">
        <v>76240</v>
      </c>
      <c r="Q1069" s="85"/>
    </row>
    <row r="1070" spans="1:17" hidden="1" x14ac:dyDescent="0.35">
      <c r="A1070" s="72">
        <f t="shared" si="16"/>
        <v>141356</v>
      </c>
      <c r="B1070" s="85" t="s">
        <v>17130</v>
      </c>
      <c r="C1070" s="66">
        <v>16054641</v>
      </c>
      <c r="D1070" s="85" t="s">
        <v>77</v>
      </c>
      <c r="E1070" s="85" t="s">
        <v>8483</v>
      </c>
      <c r="F1070" s="66">
        <v>141356</v>
      </c>
      <c r="G1070" s="85" t="s">
        <v>78</v>
      </c>
      <c r="H1070" s="85"/>
      <c r="I1070" s="85" t="s">
        <v>79</v>
      </c>
      <c r="J1070" s="85"/>
      <c r="K1070" s="85" t="s">
        <v>17131</v>
      </c>
      <c r="L1070" s="85"/>
      <c r="M1070" s="85" t="s">
        <v>8590</v>
      </c>
      <c r="N1070" s="85" t="s">
        <v>8314</v>
      </c>
      <c r="O1070" s="85" t="s">
        <v>18</v>
      </c>
      <c r="P1070" s="85" t="s">
        <v>8591</v>
      </c>
      <c r="Q1070" s="85" t="s">
        <v>15000</v>
      </c>
    </row>
    <row r="1071" spans="1:17" hidden="1" x14ac:dyDescent="0.35">
      <c r="A1071" s="72">
        <f t="shared" si="16"/>
        <v>127700</v>
      </c>
      <c r="B1071" s="85" t="s">
        <v>24147</v>
      </c>
      <c r="C1071" s="85">
        <v>36200</v>
      </c>
      <c r="D1071" s="85" t="s">
        <v>77</v>
      </c>
      <c r="E1071" s="85" t="s">
        <v>23260</v>
      </c>
      <c r="F1071" s="85">
        <v>127700</v>
      </c>
      <c r="G1071" s="85" t="s">
        <v>78</v>
      </c>
      <c r="H1071" s="85">
        <v>13009154</v>
      </c>
      <c r="I1071" s="85" t="s">
        <v>79</v>
      </c>
      <c r="J1071" s="85"/>
      <c r="K1071" s="85" t="s">
        <v>24148</v>
      </c>
      <c r="L1071" s="85"/>
      <c r="M1071" s="85" t="s">
        <v>23991</v>
      </c>
      <c r="N1071" s="85" t="s">
        <v>23987</v>
      </c>
      <c r="O1071" s="85" t="s">
        <v>23988</v>
      </c>
      <c r="P1071" s="85">
        <v>32922</v>
      </c>
      <c r="Q1071" s="85">
        <v>6513</v>
      </c>
    </row>
    <row r="1072" spans="1:17" hidden="1" x14ac:dyDescent="0.35">
      <c r="A1072" s="72">
        <f t="shared" si="16"/>
        <v>141546</v>
      </c>
      <c r="B1072" s="85" t="s">
        <v>27416</v>
      </c>
      <c r="C1072" s="85">
        <v>90748</v>
      </c>
      <c r="D1072" s="85" t="s">
        <v>77</v>
      </c>
      <c r="E1072" s="85" t="s">
        <v>23179</v>
      </c>
      <c r="F1072" s="85">
        <v>141546</v>
      </c>
      <c r="G1072" s="85" t="s">
        <v>78</v>
      </c>
      <c r="H1072" s="85">
        <v>1664853</v>
      </c>
      <c r="I1072" s="85" t="s">
        <v>79</v>
      </c>
      <c r="J1072" s="85"/>
      <c r="K1072" s="85" t="s">
        <v>27417</v>
      </c>
      <c r="L1072" s="85"/>
      <c r="M1072" s="85" t="s">
        <v>9155</v>
      </c>
      <c r="N1072" s="85" t="s">
        <v>9526</v>
      </c>
      <c r="O1072" s="85" t="s">
        <v>18</v>
      </c>
      <c r="P1072" s="85">
        <v>78218</v>
      </c>
      <c r="Q1072" s="85">
        <v>2836</v>
      </c>
    </row>
    <row r="1073" spans="1:17" hidden="1" x14ac:dyDescent="0.35">
      <c r="A1073" s="72">
        <f t="shared" si="16"/>
        <v>141546</v>
      </c>
      <c r="B1073" s="85" t="s">
        <v>10026</v>
      </c>
      <c r="C1073" s="66">
        <v>90748</v>
      </c>
      <c r="D1073" s="85" t="s">
        <v>77</v>
      </c>
      <c r="E1073" s="85" t="s">
        <v>9849</v>
      </c>
      <c r="F1073" s="66">
        <v>141546</v>
      </c>
      <c r="G1073" s="85" t="s">
        <v>78</v>
      </c>
      <c r="H1073" s="85" t="s">
        <v>9850</v>
      </c>
      <c r="I1073" s="85" t="s">
        <v>79</v>
      </c>
      <c r="J1073" s="85"/>
      <c r="K1073" s="85" t="s">
        <v>10027</v>
      </c>
      <c r="L1073" s="85"/>
      <c r="M1073" s="85" t="s">
        <v>7383</v>
      </c>
      <c r="N1073" s="85" t="s">
        <v>7384</v>
      </c>
      <c r="O1073" s="85" t="s">
        <v>18</v>
      </c>
      <c r="P1073" s="85" t="s">
        <v>10017</v>
      </c>
      <c r="Q1073" s="85" t="s">
        <v>3439</v>
      </c>
    </row>
    <row r="1074" spans="1:17" hidden="1" x14ac:dyDescent="0.35">
      <c r="A1074" s="72">
        <f t="shared" si="16"/>
        <v>141681</v>
      </c>
      <c r="B1074" s="85" t="s">
        <v>14626</v>
      </c>
      <c r="C1074" s="66">
        <v>214180</v>
      </c>
      <c r="D1074" s="85" t="s">
        <v>77</v>
      </c>
      <c r="E1074" s="85" t="s">
        <v>11249</v>
      </c>
      <c r="F1074" s="66">
        <v>141681</v>
      </c>
      <c r="G1074" s="85" t="s">
        <v>78</v>
      </c>
      <c r="H1074" s="85"/>
      <c r="I1074" s="85" t="s">
        <v>79</v>
      </c>
      <c r="J1074" s="85"/>
      <c r="K1074" s="85" t="s">
        <v>14190</v>
      </c>
      <c r="L1074" s="85"/>
      <c r="M1074" s="85" t="s">
        <v>11037</v>
      </c>
      <c r="N1074" s="85" t="s">
        <v>5082</v>
      </c>
      <c r="O1074" s="85" t="s">
        <v>18</v>
      </c>
      <c r="P1074" s="85" t="s">
        <v>11038</v>
      </c>
      <c r="Q1074" s="85" t="s">
        <v>6927</v>
      </c>
    </row>
    <row r="1075" spans="1:17" hidden="1" x14ac:dyDescent="0.35">
      <c r="A1075" s="72">
        <f t="shared" si="16"/>
        <v>141649</v>
      </c>
      <c r="B1075" s="85" t="s">
        <v>26022</v>
      </c>
      <c r="C1075" s="85">
        <v>17020375</v>
      </c>
      <c r="D1075" s="85" t="s">
        <v>77</v>
      </c>
      <c r="E1075" s="85" t="s">
        <v>23220</v>
      </c>
      <c r="F1075" s="85">
        <v>141649</v>
      </c>
      <c r="G1075" s="85" t="s">
        <v>78</v>
      </c>
      <c r="H1075" s="85"/>
      <c r="I1075" s="85" t="s">
        <v>79</v>
      </c>
      <c r="J1075" s="85"/>
      <c r="K1075" s="85" t="s">
        <v>26023</v>
      </c>
      <c r="L1075" s="85"/>
      <c r="M1075" s="85" t="s">
        <v>20012</v>
      </c>
      <c r="N1075" s="85" t="s">
        <v>10825</v>
      </c>
      <c r="O1075" s="85" t="s">
        <v>18</v>
      </c>
      <c r="P1075" s="85">
        <v>78550</v>
      </c>
      <c r="Q1075" s="85">
        <v>7129</v>
      </c>
    </row>
    <row r="1076" spans="1:17" hidden="1" x14ac:dyDescent="0.35">
      <c r="A1076" s="72">
        <f t="shared" si="16"/>
        <v>141649</v>
      </c>
      <c r="B1076" s="85" t="s">
        <v>22095</v>
      </c>
      <c r="C1076" s="66">
        <v>17020375</v>
      </c>
      <c r="D1076" s="85" t="s">
        <v>77</v>
      </c>
      <c r="E1076" s="85" t="s">
        <v>10836</v>
      </c>
      <c r="F1076" s="66">
        <v>141649</v>
      </c>
      <c r="G1076" s="85" t="s">
        <v>78</v>
      </c>
      <c r="H1076" s="85"/>
      <c r="I1076" s="85" t="s">
        <v>79</v>
      </c>
      <c r="J1076" s="85"/>
      <c r="K1076" s="85" t="s">
        <v>22096</v>
      </c>
      <c r="L1076" s="85"/>
      <c r="M1076" s="85" t="s">
        <v>20012</v>
      </c>
      <c r="N1076" s="85" t="s">
        <v>10825</v>
      </c>
      <c r="O1076" s="85" t="s">
        <v>18</v>
      </c>
      <c r="P1076" s="85" t="s">
        <v>10877</v>
      </c>
      <c r="Q1076" s="85" t="s">
        <v>22097</v>
      </c>
    </row>
    <row r="1077" spans="1:17" hidden="1" x14ac:dyDescent="0.35">
      <c r="A1077" s="72">
        <f t="shared" si="16"/>
        <v>141544</v>
      </c>
      <c r="B1077" s="85" t="s">
        <v>5083</v>
      </c>
      <c r="C1077" s="66">
        <v>90756</v>
      </c>
      <c r="D1077" s="85" t="s">
        <v>77</v>
      </c>
      <c r="E1077" s="85" t="s">
        <v>9751</v>
      </c>
      <c r="F1077" s="66">
        <v>141544</v>
      </c>
      <c r="G1077" s="85" t="s">
        <v>78</v>
      </c>
      <c r="H1077" s="85" t="s">
        <v>9752</v>
      </c>
      <c r="I1077" s="85" t="s">
        <v>79</v>
      </c>
      <c r="J1077" s="85"/>
      <c r="K1077" s="85" t="s">
        <v>10033</v>
      </c>
      <c r="L1077" s="85"/>
      <c r="M1077" s="85" t="s">
        <v>7383</v>
      </c>
      <c r="N1077" s="85" t="s">
        <v>7384</v>
      </c>
      <c r="O1077" s="85" t="s">
        <v>18</v>
      </c>
      <c r="P1077" s="85" t="s">
        <v>10031</v>
      </c>
      <c r="Q1077" s="85" t="s">
        <v>1741</v>
      </c>
    </row>
    <row r="1078" spans="1:17" hidden="1" x14ac:dyDescent="0.35">
      <c r="A1078" s="72">
        <f t="shared" si="16"/>
        <v>140469</v>
      </c>
      <c r="B1078" s="85" t="s">
        <v>26935</v>
      </c>
      <c r="C1078" s="85">
        <v>85613</v>
      </c>
      <c r="D1078" s="85" t="s">
        <v>77</v>
      </c>
      <c r="E1078" s="85" t="s">
        <v>23191</v>
      </c>
      <c r="F1078" s="85">
        <v>140469</v>
      </c>
      <c r="G1078" s="85" t="s">
        <v>78</v>
      </c>
      <c r="H1078" s="85">
        <v>13461769</v>
      </c>
      <c r="I1078" s="85" t="s">
        <v>79</v>
      </c>
      <c r="J1078" s="85"/>
      <c r="K1078" s="85" t="s">
        <v>26936</v>
      </c>
      <c r="L1078" s="85"/>
      <c r="M1078" s="85" t="s">
        <v>21595</v>
      </c>
      <c r="N1078" s="85" t="s">
        <v>205</v>
      </c>
      <c r="O1078" s="85" t="s">
        <v>18</v>
      </c>
      <c r="P1078" s="85">
        <v>75056</v>
      </c>
      <c r="Q1078" s="85">
        <v>2430</v>
      </c>
    </row>
    <row r="1079" spans="1:17" hidden="1" x14ac:dyDescent="0.35">
      <c r="A1079" s="72">
        <f t="shared" si="16"/>
        <v>140469</v>
      </c>
      <c r="B1079" s="85" t="s">
        <v>643</v>
      </c>
      <c r="C1079" s="66">
        <v>85613</v>
      </c>
      <c r="D1079" s="85" t="s">
        <v>77</v>
      </c>
      <c r="E1079" s="85" t="s">
        <v>212</v>
      </c>
      <c r="F1079" s="66">
        <v>140469</v>
      </c>
      <c r="G1079" s="85" t="s">
        <v>78</v>
      </c>
      <c r="H1079" s="85" t="s">
        <v>213</v>
      </c>
      <c r="I1079" s="85" t="s">
        <v>79</v>
      </c>
      <c r="J1079" s="85"/>
      <c r="K1079" s="85" t="s">
        <v>644</v>
      </c>
      <c r="L1079" s="85" t="s">
        <v>80</v>
      </c>
      <c r="M1079" s="85" t="s">
        <v>632</v>
      </c>
      <c r="N1079" s="85" t="s">
        <v>215</v>
      </c>
      <c r="O1079" s="85" t="s">
        <v>18</v>
      </c>
      <c r="P1079" s="85" t="s">
        <v>633</v>
      </c>
      <c r="Q1079" s="85" t="s">
        <v>645</v>
      </c>
    </row>
    <row r="1080" spans="1:17" hidden="1" x14ac:dyDescent="0.35">
      <c r="A1080" s="72">
        <f t="shared" si="16"/>
        <v>141715</v>
      </c>
      <c r="B1080" s="85" t="s">
        <v>16741</v>
      </c>
      <c r="C1080" s="66">
        <v>16047660</v>
      </c>
      <c r="D1080" s="85" t="s">
        <v>77</v>
      </c>
      <c r="E1080" s="85" t="s">
        <v>11361</v>
      </c>
      <c r="F1080" s="66">
        <v>141715</v>
      </c>
      <c r="G1080" s="85" t="s">
        <v>78</v>
      </c>
      <c r="H1080" s="85"/>
      <c r="I1080" s="85" t="s">
        <v>79</v>
      </c>
      <c r="J1080" s="85"/>
      <c r="K1080" s="85" t="s">
        <v>16742</v>
      </c>
      <c r="L1080" s="85"/>
      <c r="M1080" s="85" t="s">
        <v>16743</v>
      </c>
      <c r="N1080" s="85" t="s">
        <v>8909</v>
      </c>
      <c r="O1080" s="85" t="s">
        <v>18</v>
      </c>
      <c r="P1080" s="85" t="s">
        <v>11481</v>
      </c>
      <c r="Q1080" s="85"/>
    </row>
    <row r="1081" spans="1:17" hidden="1" x14ac:dyDescent="0.35">
      <c r="A1081" s="72">
        <f t="shared" si="16"/>
        <v>141739</v>
      </c>
      <c r="B1081" s="85" t="s">
        <v>23767</v>
      </c>
      <c r="C1081" s="85">
        <v>91842</v>
      </c>
      <c r="D1081" s="85" t="s">
        <v>77</v>
      </c>
      <c r="E1081" s="85" t="s">
        <v>23266</v>
      </c>
      <c r="F1081" s="85">
        <v>141739</v>
      </c>
      <c r="G1081" s="85" t="s">
        <v>78</v>
      </c>
      <c r="H1081" s="85">
        <v>7097322</v>
      </c>
      <c r="I1081" s="85" t="s">
        <v>79</v>
      </c>
      <c r="J1081" s="85"/>
      <c r="K1081" s="85" t="s">
        <v>23768</v>
      </c>
      <c r="L1081" s="85"/>
      <c r="M1081" s="85" t="s">
        <v>125</v>
      </c>
      <c r="N1081" s="85" t="s">
        <v>137</v>
      </c>
      <c r="O1081" s="85" t="s">
        <v>18</v>
      </c>
      <c r="P1081" s="85">
        <v>78722</v>
      </c>
      <c r="Q1081" s="85">
        <v>1299</v>
      </c>
    </row>
    <row r="1082" spans="1:17" hidden="1" x14ac:dyDescent="0.35">
      <c r="A1082" s="72">
        <f t="shared" si="16"/>
        <v>141295</v>
      </c>
      <c r="B1082" s="85" t="s">
        <v>148</v>
      </c>
      <c r="C1082" s="66">
        <v>223855</v>
      </c>
      <c r="D1082" s="85" t="s">
        <v>77</v>
      </c>
      <c r="E1082" s="85" t="s">
        <v>7764</v>
      </c>
      <c r="F1082" s="66">
        <v>141295</v>
      </c>
      <c r="G1082" s="85" t="s">
        <v>78</v>
      </c>
      <c r="H1082" s="85" t="s">
        <v>14822</v>
      </c>
      <c r="I1082" s="85" t="s">
        <v>79</v>
      </c>
      <c r="J1082" s="85"/>
      <c r="K1082" s="85" t="s">
        <v>14823</v>
      </c>
      <c r="L1082" s="85"/>
      <c r="M1082" s="85" t="s">
        <v>8036</v>
      </c>
      <c r="N1082" s="85" t="s">
        <v>6771</v>
      </c>
      <c r="O1082" s="85" t="s">
        <v>18</v>
      </c>
      <c r="P1082" s="85" t="s">
        <v>8067</v>
      </c>
      <c r="Q1082" s="85"/>
    </row>
    <row r="1083" spans="1:17" hidden="1" x14ac:dyDescent="0.35">
      <c r="A1083" s="72">
        <f t="shared" si="16"/>
        <v>140569</v>
      </c>
      <c r="B1083" s="85" t="s">
        <v>24912</v>
      </c>
      <c r="C1083" s="85">
        <v>140569</v>
      </c>
      <c r="D1083" s="85" t="s">
        <v>78</v>
      </c>
      <c r="E1083" s="85" t="s">
        <v>23240</v>
      </c>
      <c r="F1083" s="85">
        <v>16048959</v>
      </c>
      <c r="G1083" s="85" t="s">
        <v>1750</v>
      </c>
      <c r="H1083" s="85">
        <v>12245452</v>
      </c>
      <c r="I1083" s="85" t="s">
        <v>79</v>
      </c>
      <c r="J1083" s="85"/>
      <c r="K1083" s="85" t="s">
        <v>20155</v>
      </c>
      <c r="L1083" s="85"/>
      <c r="M1083" s="85" t="s">
        <v>20156</v>
      </c>
      <c r="N1083" s="85" t="s">
        <v>1914</v>
      </c>
      <c r="O1083" s="85" t="s">
        <v>18</v>
      </c>
      <c r="P1083" s="85">
        <v>75422</v>
      </c>
      <c r="Q1083" s="85"/>
    </row>
    <row r="1084" spans="1:17" hidden="1" x14ac:dyDescent="0.35">
      <c r="A1084" s="72">
        <f t="shared" si="16"/>
        <v>142116</v>
      </c>
      <c r="B1084" s="85" t="s">
        <v>13540</v>
      </c>
      <c r="C1084" s="66">
        <v>93116</v>
      </c>
      <c r="D1084" s="85" t="s">
        <v>77</v>
      </c>
      <c r="E1084" s="85" t="s">
        <v>13524</v>
      </c>
      <c r="F1084" s="66">
        <v>142116</v>
      </c>
      <c r="G1084" s="85" t="s">
        <v>78</v>
      </c>
      <c r="H1084" s="85" t="s">
        <v>13541</v>
      </c>
      <c r="I1084" s="85" t="s">
        <v>79</v>
      </c>
      <c r="J1084" s="85"/>
      <c r="K1084" s="85" t="s">
        <v>13542</v>
      </c>
      <c r="L1084" s="85"/>
      <c r="M1084" s="85" t="s">
        <v>13534</v>
      </c>
      <c r="N1084" s="85" t="s">
        <v>7395</v>
      </c>
      <c r="O1084" s="85" t="s">
        <v>18</v>
      </c>
      <c r="P1084" s="85" t="s">
        <v>13527</v>
      </c>
      <c r="Q1084" s="85"/>
    </row>
    <row r="1085" spans="1:17" hidden="1" x14ac:dyDescent="0.35">
      <c r="A1085" s="72">
        <f t="shared" si="16"/>
        <v>140473</v>
      </c>
      <c r="B1085" s="85" t="s">
        <v>27773</v>
      </c>
      <c r="C1085" s="85">
        <v>16061080</v>
      </c>
      <c r="D1085" s="85" t="s">
        <v>23281</v>
      </c>
      <c r="E1085" s="85" t="s">
        <v>23171</v>
      </c>
      <c r="F1085" s="85">
        <v>140473</v>
      </c>
      <c r="G1085" s="85" t="s">
        <v>78</v>
      </c>
      <c r="H1085" s="85"/>
      <c r="I1085" s="85" t="s">
        <v>79</v>
      </c>
      <c r="J1085" s="85"/>
      <c r="K1085" s="85" t="s">
        <v>27774</v>
      </c>
      <c r="L1085" s="85"/>
      <c r="M1085" s="85" t="s">
        <v>20750</v>
      </c>
      <c r="N1085" s="85" t="s">
        <v>176</v>
      </c>
      <c r="O1085" s="85" t="s">
        <v>18</v>
      </c>
      <c r="P1085" s="85">
        <v>75023</v>
      </c>
      <c r="Q1085" s="85"/>
    </row>
    <row r="1086" spans="1:17" hidden="1" x14ac:dyDescent="0.35">
      <c r="A1086" s="72">
        <f t="shared" si="16"/>
        <v>140473</v>
      </c>
      <c r="B1086" s="85" t="s">
        <v>19607</v>
      </c>
      <c r="C1086" s="66">
        <v>16061080</v>
      </c>
      <c r="D1086" s="85" t="s">
        <v>83</v>
      </c>
      <c r="E1086" s="85" t="s">
        <v>252</v>
      </c>
      <c r="F1086" s="66">
        <v>140473</v>
      </c>
      <c r="G1086" s="85" t="s">
        <v>78</v>
      </c>
      <c r="H1086" s="85"/>
      <c r="I1086" s="85" t="s">
        <v>79</v>
      </c>
      <c r="J1086" s="85"/>
      <c r="K1086" s="85" t="s">
        <v>19608</v>
      </c>
      <c r="L1086" s="85"/>
      <c r="M1086" s="85" t="s">
        <v>254</v>
      </c>
      <c r="N1086" s="85" t="s">
        <v>185</v>
      </c>
      <c r="O1086" s="85" t="s">
        <v>18</v>
      </c>
      <c r="P1086" s="85" t="s">
        <v>255</v>
      </c>
      <c r="Q1086" s="85"/>
    </row>
    <row r="1087" spans="1:17" hidden="1" x14ac:dyDescent="0.35">
      <c r="A1087" s="72">
        <f t="shared" si="16"/>
        <v>141550</v>
      </c>
      <c r="B1087" s="85" t="s">
        <v>26435</v>
      </c>
      <c r="C1087" s="85">
        <v>90936</v>
      </c>
      <c r="D1087" s="85" t="s">
        <v>77</v>
      </c>
      <c r="E1087" s="85" t="s">
        <v>23206</v>
      </c>
      <c r="F1087" s="85">
        <v>141550</v>
      </c>
      <c r="G1087" s="85" t="s">
        <v>78</v>
      </c>
      <c r="H1087" s="85">
        <v>10499812</v>
      </c>
      <c r="I1087" s="85" t="s">
        <v>79</v>
      </c>
      <c r="J1087" s="85"/>
      <c r="K1087" s="85" t="s">
        <v>26436</v>
      </c>
      <c r="L1087" s="85"/>
      <c r="M1087" s="85" t="s">
        <v>9155</v>
      </c>
      <c r="N1087" s="85" t="s">
        <v>9526</v>
      </c>
      <c r="O1087" s="85" t="s">
        <v>18</v>
      </c>
      <c r="P1087" s="85">
        <v>78244</v>
      </c>
      <c r="Q1087" s="85">
        <v>2100</v>
      </c>
    </row>
    <row r="1088" spans="1:17" hidden="1" x14ac:dyDescent="0.35">
      <c r="A1088" s="72">
        <f t="shared" si="16"/>
        <v>140521</v>
      </c>
      <c r="B1088" s="85" t="s">
        <v>1487</v>
      </c>
      <c r="C1088" s="66">
        <v>85985</v>
      </c>
      <c r="D1088" s="85" t="s">
        <v>77</v>
      </c>
      <c r="E1088" s="85" t="s">
        <v>511</v>
      </c>
      <c r="F1088" s="66">
        <v>140521</v>
      </c>
      <c r="G1088" s="85" t="s">
        <v>78</v>
      </c>
      <c r="H1088" s="85" t="s">
        <v>1488</v>
      </c>
      <c r="I1088" s="85" t="s">
        <v>79</v>
      </c>
      <c r="J1088" s="85"/>
      <c r="K1088" s="85" t="s">
        <v>1489</v>
      </c>
      <c r="L1088" s="85"/>
      <c r="M1088" s="85" t="s">
        <v>1375</v>
      </c>
      <c r="N1088" s="85" t="s">
        <v>232</v>
      </c>
      <c r="O1088" s="85" t="s">
        <v>18</v>
      </c>
      <c r="P1088" s="85" t="s">
        <v>1405</v>
      </c>
      <c r="Q1088" s="85" t="s">
        <v>1490</v>
      </c>
    </row>
    <row r="1089" spans="1:17" hidden="1" x14ac:dyDescent="0.35">
      <c r="A1089" s="72">
        <f t="shared" si="16"/>
        <v>140860</v>
      </c>
      <c r="B1089" s="85" t="s">
        <v>25959</v>
      </c>
      <c r="C1089" s="85">
        <v>211351</v>
      </c>
      <c r="D1089" s="85" t="s">
        <v>77</v>
      </c>
      <c r="E1089" s="85" t="s">
        <v>23221</v>
      </c>
      <c r="F1089" s="85">
        <v>140860</v>
      </c>
      <c r="G1089" s="85" t="s">
        <v>78</v>
      </c>
      <c r="H1089" s="85">
        <v>13136072</v>
      </c>
      <c r="I1089" s="85" t="s">
        <v>79</v>
      </c>
      <c r="J1089" s="85"/>
      <c r="K1089" s="85" t="s">
        <v>25960</v>
      </c>
      <c r="L1089" s="85"/>
      <c r="M1089" s="85" t="s">
        <v>24341</v>
      </c>
      <c r="N1089" s="85" t="s">
        <v>571</v>
      </c>
      <c r="O1089" s="85" t="s">
        <v>18</v>
      </c>
      <c r="P1089" s="85">
        <v>76051</v>
      </c>
      <c r="Q1089" s="85"/>
    </row>
    <row r="1090" spans="1:17" hidden="1" x14ac:dyDescent="0.35">
      <c r="A1090" s="72">
        <f t="shared" ref="A1090:A1153" si="17">IF(F1090="", "", IF(D1090="School District", C1090, F1090))</f>
        <v>140860</v>
      </c>
      <c r="B1090" s="85" t="s">
        <v>14478</v>
      </c>
      <c r="C1090" s="66">
        <v>211351</v>
      </c>
      <c r="D1090" s="85" t="s">
        <v>77</v>
      </c>
      <c r="E1090" s="85" t="s">
        <v>3506</v>
      </c>
      <c r="F1090" s="66">
        <v>140860</v>
      </c>
      <c r="G1090" s="85" t="s">
        <v>78</v>
      </c>
      <c r="H1090" s="85" t="s">
        <v>14479</v>
      </c>
      <c r="I1090" s="85" t="s">
        <v>79</v>
      </c>
      <c r="J1090" s="85"/>
      <c r="K1090" s="85" t="s">
        <v>14480</v>
      </c>
      <c r="L1090" s="85"/>
      <c r="M1090" s="85" t="s">
        <v>3633</v>
      </c>
      <c r="N1090" s="85" t="s">
        <v>571</v>
      </c>
      <c r="O1090" s="85" t="s">
        <v>18</v>
      </c>
      <c r="P1090" s="85" t="s">
        <v>3634</v>
      </c>
      <c r="Q1090" s="85"/>
    </row>
    <row r="1091" spans="1:17" hidden="1" x14ac:dyDescent="0.35">
      <c r="A1091" s="72">
        <f t="shared" si="17"/>
        <v>141663</v>
      </c>
      <c r="B1091" s="85" t="s">
        <v>11104</v>
      </c>
      <c r="C1091" s="66">
        <v>91496</v>
      </c>
      <c r="D1091" s="85" t="s">
        <v>77</v>
      </c>
      <c r="E1091" s="85" t="s">
        <v>11096</v>
      </c>
      <c r="F1091" s="66">
        <v>141663</v>
      </c>
      <c r="G1091" s="85" t="s">
        <v>78</v>
      </c>
      <c r="H1091" s="85"/>
      <c r="I1091" s="85" t="s">
        <v>79</v>
      </c>
      <c r="J1091" s="85"/>
      <c r="K1091" s="85" t="s">
        <v>11105</v>
      </c>
      <c r="L1091" s="85"/>
      <c r="M1091" s="85" t="s">
        <v>11099</v>
      </c>
      <c r="N1091" s="85" t="s">
        <v>7398</v>
      </c>
      <c r="O1091" s="85" t="s">
        <v>18</v>
      </c>
      <c r="P1091" s="85" t="s">
        <v>11100</v>
      </c>
      <c r="Q1091" s="85" t="s">
        <v>11106</v>
      </c>
    </row>
    <row r="1092" spans="1:17" hidden="1" x14ac:dyDescent="0.35">
      <c r="A1092" s="72">
        <f t="shared" si="17"/>
        <v>141736</v>
      </c>
      <c r="B1092" s="85" t="s">
        <v>14520</v>
      </c>
      <c r="C1092" s="66">
        <v>211903</v>
      </c>
      <c r="D1092" s="85" t="s">
        <v>77</v>
      </c>
      <c r="E1092" s="85" t="s">
        <v>11615</v>
      </c>
      <c r="F1092" s="66">
        <v>141736</v>
      </c>
      <c r="G1092" s="85" t="s">
        <v>78</v>
      </c>
      <c r="H1092" s="85"/>
      <c r="I1092" s="85" t="s">
        <v>79</v>
      </c>
      <c r="J1092" s="85"/>
      <c r="K1092" s="85" t="s">
        <v>14521</v>
      </c>
      <c r="L1092" s="85"/>
      <c r="M1092" s="85" t="s">
        <v>126</v>
      </c>
      <c r="N1092" s="85" t="s">
        <v>137</v>
      </c>
      <c r="O1092" s="85" t="s">
        <v>18</v>
      </c>
      <c r="P1092" s="85" t="s">
        <v>14522</v>
      </c>
      <c r="Q1092" s="85" t="s">
        <v>3423</v>
      </c>
    </row>
    <row r="1093" spans="1:17" hidden="1" x14ac:dyDescent="0.35">
      <c r="A1093" s="72">
        <f t="shared" si="17"/>
        <v>140477</v>
      </c>
      <c r="B1093" s="85" t="s">
        <v>966</v>
      </c>
      <c r="C1093" s="66">
        <v>85742</v>
      </c>
      <c r="D1093" s="85" t="s">
        <v>77</v>
      </c>
      <c r="E1093" s="85" t="s">
        <v>450</v>
      </c>
      <c r="F1093" s="66">
        <v>140477</v>
      </c>
      <c r="G1093" s="85" t="s">
        <v>78</v>
      </c>
      <c r="H1093" s="85"/>
      <c r="I1093" s="85" t="s">
        <v>79</v>
      </c>
      <c r="J1093" s="85"/>
      <c r="K1093" s="85" t="s">
        <v>967</v>
      </c>
      <c r="L1093" s="85"/>
      <c r="M1093" s="85" t="s">
        <v>963</v>
      </c>
      <c r="N1093" s="85" t="s">
        <v>189</v>
      </c>
      <c r="O1093" s="85" t="s">
        <v>18</v>
      </c>
      <c r="P1093" s="85" t="s">
        <v>964</v>
      </c>
      <c r="Q1093" s="85" t="s">
        <v>968</v>
      </c>
    </row>
    <row r="1094" spans="1:17" hidden="1" x14ac:dyDescent="0.35">
      <c r="A1094" s="72">
        <f t="shared" si="17"/>
        <v>141517</v>
      </c>
      <c r="B1094" s="85" t="s">
        <v>24512</v>
      </c>
      <c r="C1094" s="85">
        <v>90496</v>
      </c>
      <c r="D1094" s="85" t="s">
        <v>77</v>
      </c>
      <c r="E1094" s="85" t="s">
        <v>23250</v>
      </c>
      <c r="F1094" s="85">
        <v>141517</v>
      </c>
      <c r="G1094" s="85" t="s">
        <v>78</v>
      </c>
      <c r="H1094" s="85">
        <v>11635042</v>
      </c>
      <c r="I1094" s="85" t="s">
        <v>79</v>
      </c>
      <c r="J1094" s="85"/>
      <c r="K1094" s="85" t="s">
        <v>24513</v>
      </c>
      <c r="L1094" s="85"/>
      <c r="M1094" s="85" t="s">
        <v>21474</v>
      </c>
      <c r="N1094" s="85" t="s">
        <v>9473</v>
      </c>
      <c r="O1094" s="85" t="s">
        <v>18</v>
      </c>
      <c r="P1094" s="85">
        <v>78130</v>
      </c>
      <c r="Q1094" s="85">
        <v>2897</v>
      </c>
    </row>
    <row r="1095" spans="1:17" hidden="1" x14ac:dyDescent="0.35">
      <c r="A1095" s="72">
        <f t="shared" si="17"/>
        <v>142118</v>
      </c>
      <c r="B1095" s="85" t="s">
        <v>13381</v>
      </c>
      <c r="C1095" s="66">
        <v>92984</v>
      </c>
      <c r="D1095" s="85" t="s">
        <v>77</v>
      </c>
      <c r="E1095" s="85" t="s">
        <v>13343</v>
      </c>
      <c r="F1095" s="66">
        <v>142118</v>
      </c>
      <c r="G1095" s="85" t="s">
        <v>78</v>
      </c>
      <c r="H1095" s="85" t="s">
        <v>13382</v>
      </c>
      <c r="I1095" s="85" t="s">
        <v>79</v>
      </c>
      <c r="J1095" s="85"/>
      <c r="K1095" s="85" t="s">
        <v>13383</v>
      </c>
      <c r="L1095" s="85"/>
      <c r="M1095" s="85" t="s">
        <v>7395</v>
      </c>
      <c r="N1095" s="85" t="s">
        <v>13252</v>
      </c>
      <c r="O1095" s="85" t="s">
        <v>18</v>
      </c>
      <c r="P1095" s="85" t="s">
        <v>13384</v>
      </c>
      <c r="Q1095" s="85" t="s">
        <v>2805</v>
      </c>
    </row>
    <row r="1096" spans="1:17" hidden="1" x14ac:dyDescent="0.35">
      <c r="A1096" s="72">
        <f t="shared" si="17"/>
        <v>141517</v>
      </c>
      <c r="B1096" s="85" t="s">
        <v>24503</v>
      </c>
      <c r="C1096" s="85">
        <v>16036170</v>
      </c>
      <c r="D1096" s="85" t="s">
        <v>77</v>
      </c>
      <c r="E1096" s="85" t="s">
        <v>23250</v>
      </c>
      <c r="F1096" s="85">
        <v>141517</v>
      </c>
      <c r="G1096" s="85" t="s">
        <v>78</v>
      </c>
      <c r="H1096" s="85">
        <v>11635042</v>
      </c>
      <c r="I1096" s="85" t="s">
        <v>79</v>
      </c>
      <c r="J1096" s="85"/>
      <c r="K1096" s="85" t="s">
        <v>24504</v>
      </c>
      <c r="L1096" s="85"/>
      <c r="M1096" s="85" t="s">
        <v>24505</v>
      </c>
      <c r="N1096" s="85" t="s">
        <v>9473</v>
      </c>
      <c r="O1096" s="85" t="s">
        <v>18</v>
      </c>
      <c r="P1096" s="85">
        <v>78623</v>
      </c>
      <c r="Q1096" s="85"/>
    </row>
    <row r="1097" spans="1:17" hidden="1" x14ac:dyDescent="0.35">
      <c r="A1097" s="72">
        <f t="shared" si="17"/>
        <v>141517</v>
      </c>
      <c r="B1097" s="85" t="s">
        <v>24477</v>
      </c>
      <c r="C1097" s="85">
        <v>90495</v>
      </c>
      <c r="D1097" s="85" t="s">
        <v>77</v>
      </c>
      <c r="E1097" s="85" t="s">
        <v>23250</v>
      </c>
      <c r="F1097" s="85">
        <v>141517</v>
      </c>
      <c r="G1097" s="85" t="s">
        <v>78</v>
      </c>
      <c r="H1097" s="85">
        <v>11635042</v>
      </c>
      <c r="I1097" s="85" t="s">
        <v>79</v>
      </c>
      <c r="J1097" s="85"/>
      <c r="K1097" s="85" t="s">
        <v>24478</v>
      </c>
      <c r="L1097" s="85"/>
      <c r="M1097" s="85" t="s">
        <v>21474</v>
      </c>
      <c r="N1097" s="85" t="s">
        <v>9473</v>
      </c>
      <c r="O1097" s="85" t="s">
        <v>18</v>
      </c>
      <c r="P1097" s="85">
        <v>78130</v>
      </c>
      <c r="Q1097" s="85">
        <v>9768</v>
      </c>
    </row>
    <row r="1098" spans="1:17" hidden="1" x14ac:dyDescent="0.35">
      <c r="A1098" s="72">
        <f t="shared" si="17"/>
        <v>141267</v>
      </c>
      <c r="B1098" s="85" t="s">
        <v>16599</v>
      </c>
      <c r="C1098" s="66">
        <v>16044479</v>
      </c>
      <c r="D1098" s="85" t="s">
        <v>77</v>
      </c>
      <c r="E1098" s="85" t="s">
        <v>7612</v>
      </c>
      <c r="F1098" s="66">
        <v>141267</v>
      </c>
      <c r="G1098" s="85" t="s">
        <v>78</v>
      </c>
      <c r="H1098" s="85"/>
      <c r="I1098" s="85" t="s">
        <v>79</v>
      </c>
      <c r="J1098" s="85"/>
      <c r="K1098" s="85" t="s">
        <v>16600</v>
      </c>
      <c r="L1098" s="85"/>
      <c r="M1098" s="85" t="s">
        <v>7609</v>
      </c>
      <c r="N1098" s="85" t="s">
        <v>6071</v>
      </c>
      <c r="O1098" s="85" t="s">
        <v>18</v>
      </c>
      <c r="P1098" s="85" t="s">
        <v>14172</v>
      </c>
      <c r="Q1098" s="85"/>
    </row>
    <row r="1099" spans="1:17" hidden="1" x14ac:dyDescent="0.35">
      <c r="A1099" s="72">
        <f t="shared" si="17"/>
        <v>141546</v>
      </c>
      <c r="B1099" s="85" t="s">
        <v>27277</v>
      </c>
      <c r="C1099" s="85">
        <v>16029649</v>
      </c>
      <c r="D1099" s="85" t="s">
        <v>77</v>
      </c>
      <c r="E1099" s="85" t="s">
        <v>23179</v>
      </c>
      <c r="F1099" s="85">
        <v>141546</v>
      </c>
      <c r="G1099" s="85" t="s">
        <v>78</v>
      </c>
      <c r="H1099" s="85">
        <v>1664853</v>
      </c>
      <c r="I1099" s="85" t="s">
        <v>79</v>
      </c>
      <c r="J1099" s="85"/>
      <c r="K1099" s="85" t="s">
        <v>27278</v>
      </c>
      <c r="L1099" s="85"/>
      <c r="M1099" s="85" t="s">
        <v>9155</v>
      </c>
      <c r="N1099" s="85" t="s">
        <v>9526</v>
      </c>
      <c r="O1099" s="85" t="s">
        <v>18</v>
      </c>
      <c r="P1099" s="85">
        <v>78258</v>
      </c>
      <c r="Q1099" s="85">
        <v>6927</v>
      </c>
    </row>
    <row r="1100" spans="1:17" hidden="1" x14ac:dyDescent="0.35">
      <c r="A1100" s="72">
        <f t="shared" si="17"/>
        <v>141546</v>
      </c>
      <c r="B1100" s="85" t="s">
        <v>15958</v>
      </c>
      <c r="C1100" s="66">
        <v>16029649</v>
      </c>
      <c r="D1100" s="85" t="s">
        <v>77</v>
      </c>
      <c r="E1100" s="85" t="s">
        <v>9849</v>
      </c>
      <c r="F1100" s="66">
        <v>141546</v>
      </c>
      <c r="G1100" s="85" t="s">
        <v>78</v>
      </c>
      <c r="H1100" s="85" t="s">
        <v>9850</v>
      </c>
      <c r="I1100" s="85" t="s">
        <v>79</v>
      </c>
      <c r="J1100" s="85"/>
      <c r="K1100" s="85" t="s">
        <v>15959</v>
      </c>
      <c r="L1100" s="85"/>
      <c r="M1100" s="85" t="s">
        <v>7383</v>
      </c>
      <c r="N1100" s="85" t="s">
        <v>9526</v>
      </c>
      <c r="O1100" s="85" t="s">
        <v>18</v>
      </c>
      <c r="P1100" s="85" t="s">
        <v>10443</v>
      </c>
      <c r="Q1100" s="85" t="s">
        <v>15960</v>
      </c>
    </row>
    <row r="1101" spans="1:17" hidden="1" x14ac:dyDescent="0.35">
      <c r="A1101" s="72">
        <f t="shared" si="17"/>
        <v>141722</v>
      </c>
      <c r="B1101" s="85" t="s">
        <v>26809</v>
      </c>
      <c r="C1101" s="85">
        <v>16021986</v>
      </c>
      <c r="D1101" s="85" t="s">
        <v>77</v>
      </c>
      <c r="E1101" s="85" t="s">
        <v>23194</v>
      </c>
      <c r="F1101" s="85">
        <v>141722</v>
      </c>
      <c r="G1101" s="85" t="s">
        <v>78</v>
      </c>
      <c r="H1101" s="85">
        <v>1664895</v>
      </c>
      <c r="I1101" s="85" t="s">
        <v>79</v>
      </c>
      <c r="J1101" s="85"/>
      <c r="K1101" s="85" t="s">
        <v>26810</v>
      </c>
      <c r="L1101" s="85"/>
      <c r="M1101" s="85" t="s">
        <v>125</v>
      </c>
      <c r="N1101" s="85" t="s">
        <v>5106</v>
      </c>
      <c r="O1101" s="85" t="s">
        <v>18</v>
      </c>
      <c r="P1101" s="85">
        <v>78732</v>
      </c>
      <c r="Q1101" s="85"/>
    </row>
    <row r="1102" spans="1:17" hidden="1" x14ac:dyDescent="0.35">
      <c r="A1102" s="72">
        <f t="shared" si="17"/>
        <v>141722</v>
      </c>
      <c r="B1102" s="85" t="s">
        <v>15766</v>
      </c>
      <c r="C1102" s="66">
        <v>16021986</v>
      </c>
      <c r="D1102" s="85" t="s">
        <v>77</v>
      </c>
      <c r="E1102" s="85" t="s">
        <v>11379</v>
      </c>
      <c r="F1102" s="66">
        <v>141722</v>
      </c>
      <c r="G1102" s="85" t="s">
        <v>78</v>
      </c>
      <c r="H1102" s="85" t="s">
        <v>11380</v>
      </c>
      <c r="I1102" s="85" t="s">
        <v>79</v>
      </c>
      <c r="J1102" s="85"/>
      <c r="K1102" s="85" t="s">
        <v>15767</v>
      </c>
      <c r="L1102" s="85"/>
      <c r="M1102" s="85" t="s">
        <v>126</v>
      </c>
      <c r="N1102" s="85" t="s">
        <v>5129</v>
      </c>
      <c r="O1102" s="85" t="s">
        <v>18</v>
      </c>
      <c r="P1102" s="85" t="s">
        <v>11545</v>
      </c>
      <c r="Q1102" s="85"/>
    </row>
    <row r="1103" spans="1:17" hidden="1" x14ac:dyDescent="0.35">
      <c r="A1103" s="72">
        <f t="shared" si="17"/>
        <v>141736</v>
      </c>
      <c r="B1103" s="85" t="s">
        <v>11760</v>
      </c>
      <c r="C1103" s="66">
        <v>91976</v>
      </c>
      <c r="D1103" s="85" t="s">
        <v>77</v>
      </c>
      <c r="E1103" s="85" t="s">
        <v>11615</v>
      </c>
      <c r="F1103" s="66">
        <v>141736</v>
      </c>
      <c r="G1103" s="85" t="s">
        <v>78</v>
      </c>
      <c r="H1103" s="85"/>
      <c r="I1103" s="85" t="s">
        <v>79</v>
      </c>
      <c r="J1103" s="85"/>
      <c r="K1103" s="85" t="s">
        <v>11761</v>
      </c>
      <c r="L1103" s="85"/>
      <c r="M1103" s="85" t="s">
        <v>126</v>
      </c>
      <c r="N1103" s="85" t="s">
        <v>137</v>
      </c>
      <c r="O1103" s="85" t="s">
        <v>18</v>
      </c>
      <c r="P1103" s="85" t="s">
        <v>161</v>
      </c>
      <c r="Q1103" s="85" t="s">
        <v>9855</v>
      </c>
    </row>
    <row r="1104" spans="1:17" hidden="1" x14ac:dyDescent="0.35">
      <c r="A1104" s="72">
        <f t="shared" si="17"/>
        <v>127700</v>
      </c>
      <c r="B1104" s="85" t="s">
        <v>24081</v>
      </c>
      <c r="C1104" s="85">
        <v>36197</v>
      </c>
      <c r="D1104" s="85" t="s">
        <v>77</v>
      </c>
      <c r="E1104" s="85" t="s">
        <v>23260</v>
      </c>
      <c r="F1104" s="85">
        <v>127700</v>
      </c>
      <c r="G1104" s="85" t="s">
        <v>78</v>
      </c>
      <c r="H1104" s="85">
        <v>13009337</v>
      </c>
      <c r="I1104" s="85" t="s">
        <v>79</v>
      </c>
      <c r="J1104" s="85"/>
      <c r="K1104" s="85" t="s">
        <v>24082</v>
      </c>
      <c r="L1104" s="85"/>
      <c r="M1104" s="85" t="s">
        <v>24083</v>
      </c>
      <c r="N1104" s="85" t="s">
        <v>23987</v>
      </c>
      <c r="O1104" s="85" t="s">
        <v>23988</v>
      </c>
      <c r="P1104" s="85">
        <v>32920</v>
      </c>
      <c r="Q1104" s="85">
        <v>2124</v>
      </c>
    </row>
    <row r="1105" spans="1:17" hidden="1" x14ac:dyDescent="0.35">
      <c r="A1105" s="72">
        <f t="shared" si="17"/>
        <v>141943</v>
      </c>
      <c r="B1105" s="85" t="s">
        <v>12470</v>
      </c>
      <c r="C1105" s="66">
        <v>92425</v>
      </c>
      <c r="D1105" s="85" t="s">
        <v>77</v>
      </c>
      <c r="E1105" s="85" t="s">
        <v>12466</v>
      </c>
      <c r="F1105" s="66">
        <v>141943</v>
      </c>
      <c r="G1105" s="85" t="s">
        <v>78</v>
      </c>
      <c r="H1105" s="85" t="s">
        <v>12471</v>
      </c>
      <c r="I1105" s="85" t="s">
        <v>79</v>
      </c>
      <c r="J1105" s="85"/>
      <c r="K1105" s="85" t="s">
        <v>12472</v>
      </c>
      <c r="L1105" s="85"/>
      <c r="M1105" s="85" t="s">
        <v>12463</v>
      </c>
      <c r="N1105" s="85" t="s">
        <v>12469</v>
      </c>
      <c r="O1105" s="85" t="s">
        <v>18</v>
      </c>
      <c r="P1105" s="85" t="s">
        <v>12464</v>
      </c>
      <c r="Q1105" s="85"/>
    </row>
    <row r="1106" spans="1:17" hidden="1" x14ac:dyDescent="0.35">
      <c r="A1106" s="72">
        <f t="shared" si="17"/>
        <v>141722</v>
      </c>
      <c r="B1106" s="85" t="s">
        <v>26797</v>
      </c>
      <c r="C1106" s="85">
        <v>17010086</v>
      </c>
      <c r="D1106" s="85" t="s">
        <v>23281</v>
      </c>
      <c r="E1106" s="85" t="s">
        <v>23194</v>
      </c>
      <c r="F1106" s="85">
        <v>141722</v>
      </c>
      <c r="G1106" s="85" t="s">
        <v>78</v>
      </c>
      <c r="H1106" s="85">
        <v>1664895</v>
      </c>
      <c r="I1106" s="85" t="s">
        <v>79</v>
      </c>
      <c r="J1106" s="85"/>
      <c r="K1106" s="85" t="s">
        <v>20959</v>
      </c>
      <c r="L1106" s="85"/>
      <c r="M1106" s="85" t="s">
        <v>19807</v>
      </c>
      <c r="N1106" s="85"/>
      <c r="O1106" s="85" t="s">
        <v>18</v>
      </c>
      <c r="P1106" s="85">
        <v>78641</v>
      </c>
      <c r="Q1106" s="85"/>
    </row>
    <row r="1107" spans="1:17" hidden="1" x14ac:dyDescent="0.35">
      <c r="A1107" s="72">
        <f t="shared" si="17"/>
        <v>141722</v>
      </c>
      <c r="B1107" s="85" t="s">
        <v>20962</v>
      </c>
      <c r="C1107" s="66">
        <v>17010086</v>
      </c>
      <c r="D1107" s="85" t="s">
        <v>83</v>
      </c>
      <c r="E1107" s="85" t="s">
        <v>11379</v>
      </c>
      <c r="F1107" s="66">
        <v>141722</v>
      </c>
      <c r="G1107" s="85" t="s">
        <v>78</v>
      </c>
      <c r="H1107" s="85" t="s">
        <v>11380</v>
      </c>
      <c r="I1107" s="85" t="s">
        <v>79</v>
      </c>
      <c r="J1107" s="85"/>
      <c r="K1107" s="85" t="s">
        <v>20959</v>
      </c>
      <c r="L1107" s="85"/>
      <c r="M1107" s="85" t="s">
        <v>19807</v>
      </c>
      <c r="N1107" s="85"/>
      <c r="O1107" s="85" t="s">
        <v>18</v>
      </c>
      <c r="P1107" s="85" t="s">
        <v>11486</v>
      </c>
      <c r="Q1107" s="85"/>
    </row>
    <row r="1108" spans="1:17" hidden="1" x14ac:dyDescent="0.35">
      <c r="A1108" s="72">
        <f t="shared" si="17"/>
        <v>140932</v>
      </c>
      <c r="B1108" s="85" t="s">
        <v>26540</v>
      </c>
      <c r="C1108" s="85">
        <v>16050186</v>
      </c>
      <c r="D1108" s="85" t="s">
        <v>77</v>
      </c>
      <c r="E1108" s="85" t="s">
        <v>23203</v>
      </c>
      <c r="F1108" s="85">
        <v>140932</v>
      </c>
      <c r="G1108" s="85" t="s">
        <v>78</v>
      </c>
      <c r="H1108" s="85">
        <v>14296040</v>
      </c>
      <c r="I1108" s="85" t="s">
        <v>79</v>
      </c>
      <c r="J1108" s="85"/>
      <c r="K1108" s="85" t="s">
        <v>26541</v>
      </c>
      <c r="L1108" s="85"/>
      <c r="M1108" s="85" t="s">
        <v>20648</v>
      </c>
      <c r="N1108" s="85" t="s">
        <v>571</v>
      </c>
      <c r="O1108" s="85" t="s">
        <v>18</v>
      </c>
      <c r="P1108" s="85">
        <v>76244</v>
      </c>
      <c r="Q1108" s="85">
        <v>5597</v>
      </c>
    </row>
    <row r="1109" spans="1:17" hidden="1" x14ac:dyDescent="0.35">
      <c r="A1109" s="72">
        <f t="shared" si="17"/>
        <v>140932</v>
      </c>
      <c r="B1109" s="85" t="s">
        <v>16883</v>
      </c>
      <c r="C1109" s="66">
        <v>16050186</v>
      </c>
      <c r="D1109" s="85" t="s">
        <v>77</v>
      </c>
      <c r="E1109" s="85" t="s">
        <v>3887</v>
      </c>
      <c r="F1109" s="66">
        <v>140932</v>
      </c>
      <c r="G1109" s="85" t="s">
        <v>78</v>
      </c>
      <c r="H1109" s="85" t="s">
        <v>3888</v>
      </c>
      <c r="I1109" s="85" t="s">
        <v>79</v>
      </c>
      <c r="J1109" s="85"/>
      <c r="K1109" s="85" t="s">
        <v>16884</v>
      </c>
      <c r="L1109" s="85" t="s">
        <v>80</v>
      </c>
      <c r="M1109" s="85" t="s">
        <v>3904</v>
      </c>
      <c r="N1109" s="85" t="s">
        <v>573</v>
      </c>
      <c r="O1109" s="85" t="s">
        <v>18</v>
      </c>
      <c r="P1109" s="85" t="s">
        <v>4500</v>
      </c>
      <c r="Q1109" s="85" t="s">
        <v>16885</v>
      </c>
    </row>
    <row r="1110" spans="1:17" hidden="1" x14ac:dyDescent="0.35">
      <c r="A1110" s="72">
        <f t="shared" si="17"/>
        <v>142116</v>
      </c>
      <c r="B1110" s="85" t="s">
        <v>13595</v>
      </c>
      <c r="C1110" s="66">
        <v>93144</v>
      </c>
      <c r="D1110" s="85" t="s">
        <v>77</v>
      </c>
      <c r="E1110" s="85" t="s">
        <v>13524</v>
      </c>
      <c r="F1110" s="66">
        <v>142116</v>
      </c>
      <c r="G1110" s="85" t="s">
        <v>78</v>
      </c>
      <c r="H1110" s="85" t="s">
        <v>13596</v>
      </c>
      <c r="I1110" s="85" t="s">
        <v>79</v>
      </c>
      <c r="J1110" s="85"/>
      <c r="K1110" s="85" t="s">
        <v>13597</v>
      </c>
      <c r="L1110" s="85" t="s">
        <v>80</v>
      </c>
      <c r="M1110" s="85" t="s">
        <v>7395</v>
      </c>
      <c r="N1110" s="85" t="s">
        <v>7395</v>
      </c>
      <c r="O1110" s="85" t="s">
        <v>18</v>
      </c>
      <c r="P1110" s="85" t="s">
        <v>13598</v>
      </c>
      <c r="Q1110" s="85" t="s">
        <v>87</v>
      </c>
    </row>
    <row r="1111" spans="1:17" hidden="1" x14ac:dyDescent="0.35">
      <c r="A1111" s="72">
        <f t="shared" si="17"/>
        <v>141311</v>
      </c>
      <c r="B1111" s="85" t="s">
        <v>16705</v>
      </c>
      <c r="C1111" s="66">
        <v>16047464</v>
      </c>
      <c r="D1111" s="85" t="s">
        <v>77</v>
      </c>
      <c r="E1111" s="85" t="s">
        <v>6973</v>
      </c>
      <c r="F1111" s="66">
        <v>141311</v>
      </c>
      <c r="G1111" s="85" t="s">
        <v>78</v>
      </c>
      <c r="H1111" s="85"/>
      <c r="I1111" s="85" t="s">
        <v>79</v>
      </c>
      <c r="J1111" s="85"/>
      <c r="K1111" s="85" t="s">
        <v>16706</v>
      </c>
      <c r="L1111" s="85"/>
      <c r="M1111" s="85" t="s">
        <v>7841</v>
      </c>
      <c r="N1111" s="85" t="s">
        <v>6071</v>
      </c>
      <c r="O1111" s="85" t="s">
        <v>18</v>
      </c>
      <c r="P1111" s="85" t="s">
        <v>7842</v>
      </c>
      <c r="Q1111" s="85"/>
    </row>
    <row r="1112" spans="1:17" hidden="1" x14ac:dyDescent="0.35">
      <c r="A1112" s="72">
        <f t="shared" si="17"/>
        <v>141770</v>
      </c>
      <c r="B1112" s="85" t="s">
        <v>28213</v>
      </c>
      <c r="C1112" s="85">
        <v>212651</v>
      </c>
      <c r="D1112" s="85" t="s">
        <v>23281</v>
      </c>
      <c r="E1112" s="85" t="s">
        <v>23156</v>
      </c>
      <c r="F1112" s="85">
        <v>141770</v>
      </c>
      <c r="G1112" s="85" t="s">
        <v>78</v>
      </c>
      <c r="H1112" s="85">
        <v>10299790</v>
      </c>
      <c r="I1112" s="85" t="s">
        <v>79</v>
      </c>
      <c r="J1112" s="85"/>
      <c r="K1112" s="85" t="s">
        <v>28214</v>
      </c>
      <c r="L1112" s="85"/>
      <c r="M1112" s="85" t="s">
        <v>20775</v>
      </c>
      <c r="N1112" s="85"/>
      <c r="O1112" s="85" t="s">
        <v>18</v>
      </c>
      <c r="P1112" s="85">
        <v>78840</v>
      </c>
      <c r="Q1112" s="85"/>
    </row>
    <row r="1113" spans="1:17" hidden="1" x14ac:dyDescent="0.35">
      <c r="A1113" s="72">
        <f t="shared" si="17"/>
        <v>141188</v>
      </c>
      <c r="B1113" s="85" t="s">
        <v>14598</v>
      </c>
      <c r="C1113" s="66">
        <v>212651</v>
      </c>
      <c r="D1113" s="85" t="s">
        <v>83</v>
      </c>
      <c r="E1113" s="85" t="s">
        <v>5662</v>
      </c>
      <c r="F1113" s="66">
        <v>141188</v>
      </c>
      <c r="G1113" s="85" t="s">
        <v>77</v>
      </c>
      <c r="H1113" s="85" t="s">
        <v>11811</v>
      </c>
      <c r="I1113" s="85" t="s">
        <v>79</v>
      </c>
      <c r="J1113" s="85"/>
      <c r="K1113" s="85" t="s">
        <v>14599</v>
      </c>
      <c r="L1113" s="85" t="s">
        <v>80</v>
      </c>
      <c r="M1113" s="85" t="s">
        <v>11808</v>
      </c>
      <c r="N1113" s="85" t="s">
        <v>80</v>
      </c>
      <c r="O1113" s="85" t="s">
        <v>18</v>
      </c>
      <c r="P1113" s="85" t="s">
        <v>11809</v>
      </c>
      <c r="Q1113" s="85" t="s">
        <v>87</v>
      </c>
    </row>
    <row r="1114" spans="1:17" hidden="1" x14ac:dyDescent="0.35">
      <c r="A1114" s="72">
        <f t="shared" si="17"/>
        <v>141770</v>
      </c>
      <c r="B1114" s="85" t="s">
        <v>14598</v>
      </c>
      <c r="C1114" s="66">
        <v>212651</v>
      </c>
      <c r="D1114" s="85" t="s">
        <v>83</v>
      </c>
      <c r="E1114" s="85" t="s">
        <v>11813</v>
      </c>
      <c r="F1114" s="66">
        <v>141770</v>
      </c>
      <c r="G1114" s="85" t="s">
        <v>78</v>
      </c>
      <c r="H1114" s="85" t="s">
        <v>11811</v>
      </c>
      <c r="I1114" s="85" t="s">
        <v>79</v>
      </c>
      <c r="J1114" s="85"/>
      <c r="K1114" s="85" t="s">
        <v>14599</v>
      </c>
      <c r="L1114" s="85" t="s">
        <v>80</v>
      </c>
      <c r="M1114" s="85" t="s">
        <v>11808</v>
      </c>
      <c r="N1114" s="85" t="s">
        <v>80</v>
      </c>
      <c r="O1114" s="85" t="s">
        <v>18</v>
      </c>
      <c r="P1114" s="85" t="s">
        <v>11809</v>
      </c>
      <c r="Q1114" s="85" t="s">
        <v>87</v>
      </c>
    </row>
    <row r="1115" spans="1:17" hidden="1" x14ac:dyDescent="0.35">
      <c r="A1115" s="72">
        <f t="shared" si="17"/>
        <v>141312</v>
      </c>
      <c r="B1115" s="85" t="s">
        <v>21029</v>
      </c>
      <c r="C1115" s="66">
        <v>17010716</v>
      </c>
      <c r="D1115" s="85" t="s">
        <v>77</v>
      </c>
      <c r="E1115" s="85" t="s">
        <v>6602</v>
      </c>
      <c r="F1115" s="66">
        <v>141312</v>
      </c>
      <c r="G1115" s="85" t="s">
        <v>78</v>
      </c>
      <c r="H1115" s="85"/>
      <c r="I1115" s="85" t="s">
        <v>79</v>
      </c>
      <c r="J1115" s="85"/>
      <c r="K1115" s="85" t="s">
        <v>21030</v>
      </c>
      <c r="L1115" s="85"/>
      <c r="M1115" s="85" t="s">
        <v>3090</v>
      </c>
      <c r="N1115" s="85" t="s">
        <v>6071</v>
      </c>
      <c r="O1115" s="85" t="s">
        <v>18</v>
      </c>
      <c r="P1115" s="85" t="s">
        <v>6605</v>
      </c>
      <c r="Q1115" s="85" t="s">
        <v>6326</v>
      </c>
    </row>
    <row r="1116" spans="1:17" hidden="1" x14ac:dyDescent="0.35">
      <c r="A1116" s="72">
        <f t="shared" si="17"/>
        <v>140480</v>
      </c>
      <c r="B1116" s="85" t="s">
        <v>21698</v>
      </c>
      <c r="C1116" s="66">
        <v>17016988</v>
      </c>
      <c r="D1116" s="85" t="s">
        <v>77</v>
      </c>
      <c r="E1116" s="85" t="s">
        <v>1041</v>
      </c>
      <c r="F1116" s="66">
        <v>140480</v>
      </c>
      <c r="G1116" s="85" t="s">
        <v>78</v>
      </c>
      <c r="H1116" s="85"/>
      <c r="I1116" s="85" t="s">
        <v>79</v>
      </c>
      <c r="J1116" s="85"/>
      <c r="K1116" s="85" t="s">
        <v>21699</v>
      </c>
      <c r="L1116" s="85"/>
      <c r="M1116" s="85" t="s">
        <v>1044</v>
      </c>
      <c r="N1116" s="85" t="s">
        <v>1044</v>
      </c>
      <c r="O1116" s="85" t="s">
        <v>18</v>
      </c>
      <c r="P1116" s="85" t="s">
        <v>1045</v>
      </c>
      <c r="Q1116" s="85"/>
    </row>
    <row r="1117" spans="1:17" hidden="1" x14ac:dyDescent="0.35">
      <c r="A1117" s="72">
        <f t="shared" si="17"/>
        <v>141377</v>
      </c>
      <c r="B1117" s="85" t="s">
        <v>17348</v>
      </c>
      <c r="C1117" s="66">
        <v>16059634</v>
      </c>
      <c r="D1117" s="85" t="s">
        <v>77</v>
      </c>
      <c r="E1117" s="85" t="s">
        <v>8739</v>
      </c>
      <c r="F1117" s="66">
        <v>141377</v>
      </c>
      <c r="G1117" s="85" t="s">
        <v>78</v>
      </c>
      <c r="H1117" s="85"/>
      <c r="I1117" s="85" t="s">
        <v>559</v>
      </c>
      <c r="J1117" s="85"/>
      <c r="K1117" s="85" t="s">
        <v>17349</v>
      </c>
      <c r="L1117" s="85"/>
      <c r="M1117" s="85" t="s">
        <v>8742</v>
      </c>
      <c r="N1117" s="85" t="s">
        <v>2669</v>
      </c>
      <c r="O1117" s="85" t="s">
        <v>18</v>
      </c>
      <c r="P1117" s="85" t="s">
        <v>8743</v>
      </c>
      <c r="Q1117" s="85"/>
    </row>
    <row r="1118" spans="1:17" hidden="1" x14ac:dyDescent="0.35">
      <c r="A1118" s="72">
        <f t="shared" si="17"/>
        <v>140959</v>
      </c>
      <c r="B1118" s="85" t="s">
        <v>17348</v>
      </c>
      <c r="C1118" s="66">
        <v>17013439</v>
      </c>
      <c r="D1118" s="85" t="s">
        <v>83</v>
      </c>
      <c r="E1118" s="85" t="s">
        <v>4629</v>
      </c>
      <c r="F1118" s="66">
        <v>140959</v>
      </c>
      <c r="G1118" s="85" t="s">
        <v>78</v>
      </c>
      <c r="H1118" s="85"/>
      <c r="I1118" s="85" t="s">
        <v>79</v>
      </c>
      <c r="J1118" s="85"/>
      <c r="K1118" s="85" t="s">
        <v>21350</v>
      </c>
      <c r="L1118" s="85"/>
      <c r="M1118" s="85" t="s">
        <v>21351</v>
      </c>
      <c r="N1118" s="85" t="s">
        <v>4645</v>
      </c>
      <c r="O1118" s="85" t="s">
        <v>18</v>
      </c>
      <c r="P1118" s="85" t="s">
        <v>4641</v>
      </c>
      <c r="Q1118" s="85"/>
    </row>
    <row r="1119" spans="1:17" hidden="1" x14ac:dyDescent="0.35">
      <c r="A1119" s="72">
        <f t="shared" si="17"/>
        <v>140457</v>
      </c>
      <c r="B1119" s="85" t="s">
        <v>19491</v>
      </c>
      <c r="C1119" s="66">
        <v>16044283</v>
      </c>
      <c r="D1119" s="85" t="s">
        <v>77</v>
      </c>
      <c r="E1119" s="85" t="s">
        <v>345</v>
      </c>
      <c r="F1119" s="66">
        <v>140457</v>
      </c>
      <c r="G1119" s="85" t="s">
        <v>78</v>
      </c>
      <c r="H1119" s="85"/>
      <c r="I1119" s="85" t="s">
        <v>79</v>
      </c>
      <c r="J1119" s="85"/>
      <c r="K1119" s="85" t="s">
        <v>19492</v>
      </c>
      <c r="L1119" s="85"/>
      <c r="M1119" s="85" t="s">
        <v>347</v>
      </c>
      <c r="N1119" s="85" t="s">
        <v>176</v>
      </c>
      <c r="O1119" s="85" t="s">
        <v>18</v>
      </c>
      <c r="P1119" s="85" t="s">
        <v>352</v>
      </c>
      <c r="Q1119" s="85"/>
    </row>
    <row r="1120" spans="1:17" hidden="1" x14ac:dyDescent="0.35">
      <c r="A1120" s="72">
        <f t="shared" si="17"/>
        <v>140714</v>
      </c>
      <c r="B1120" s="85" t="s">
        <v>19958</v>
      </c>
      <c r="C1120" s="66">
        <v>16075989</v>
      </c>
      <c r="D1120" s="85" t="s">
        <v>83</v>
      </c>
      <c r="E1120" s="85" t="s">
        <v>2794</v>
      </c>
      <c r="F1120" s="66">
        <v>140714</v>
      </c>
      <c r="G1120" s="85" t="s">
        <v>78</v>
      </c>
      <c r="H1120" s="85" t="s">
        <v>19959</v>
      </c>
      <c r="I1120" s="85" t="s">
        <v>79</v>
      </c>
      <c r="J1120" s="85"/>
      <c r="K1120" s="85" t="s">
        <v>19960</v>
      </c>
      <c r="L1120" s="85"/>
      <c r="M1120" s="85" t="s">
        <v>2790</v>
      </c>
      <c r="N1120" s="85" t="s">
        <v>2791</v>
      </c>
      <c r="O1120" s="85" t="s">
        <v>18</v>
      </c>
      <c r="P1120" s="85" t="s">
        <v>2792</v>
      </c>
      <c r="Q1120" s="85"/>
    </row>
    <row r="1121" spans="1:17" hidden="1" x14ac:dyDescent="0.35">
      <c r="A1121" s="72">
        <f t="shared" si="17"/>
        <v>141252</v>
      </c>
      <c r="B1121" s="85" t="s">
        <v>21384</v>
      </c>
      <c r="C1121" s="66">
        <v>17013636</v>
      </c>
      <c r="D1121" s="85" t="s">
        <v>83</v>
      </c>
      <c r="E1121" s="85" t="s">
        <v>7310</v>
      </c>
      <c r="F1121" s="66">
        <v>141252</v>
      </c>
      <c r="G1121" s="85" t="s">
        <v>78</v>
      </c>
      <c r="H1121" s="85"/>
      <c r="I1121" s="85" t="s">
        <v>79</v>
      </c>
      <c r="J1121" s="85"/>
      <c r="K1121" s="85" t="s">
        <v>21385</v>
      </c>
      <c r="L1121" s="85"/>
      <c r="M1121" s="85" t="s">
        <v>6651</v>
      </c>
      <c r="N1121" s="85"/>
      <c r="O1121" s="85" t="s">
        <v>18</v>
      </c>
      <c r="P1121" s="85" t="s">
        <v>7308</v>
      </c>
      <c r="Q1121" s="85"/>
    </row>
    <row r="1122" spans="1:17" hidden="1" x14ac:dyDescent="0.35">
      <c r="A1122" s="72">
        <f t="shared" si="17"/>
        <v>141268</v>
      </c>
      <c r="B1122" s="85" t="s">
        <v>20275</v>
      </c>
      <c r="C1122" s="66">
        <v>17003147</v>
      </c>
      <c r="D1122" s="85" t="s">
        <v>83</v>
      </c>
      <c r="E1122" s="85" t="s">
        <v>7628</v>
      </c>
      <c r="F1122" s="66">
        <v>141268</v>
      </c>
      <c r="G1122" s="85" t="s">
        <v>78</v>
      </c>
      <c r="H1122" s="85"/>
      <c r="I1122" s="85" t="s">
        <v>79</v>
      </c>
      <c r="J1122" s="85"/>
      <c r="K1122" s="85" t="s">
        <v>20276</v>
      </c>
      <c r="L1122" s="85"/>
      <c r="M1122" s="85" t="s">
        <v>20268</v>
      </c>
      <c r="N1122" s="85" t="s">
        <v>7268</v>
      </c>
      <c r="O1122" s="85" t="s">
        <v>18</v>
      </c>
      <c r="P1122" s="85" t="s">
        <v>7632</v>
      </c>
      <c r="Q1122" s="85"/>
    </row>
    <row r="1123" spans="1:17" hidden="1" x14ac:dyDescent="0.35">
      <c r="A1123" s="72">
        <f t="shared" si="17"/>
        <v>141268</v>
      </c>
      <c r="B1123" s="85" t="s">
        <v>20273</v>
      </c>
      <c r="C1123" s="66">
        <v>17003146</v>
      </c>
      <c r="D1123" s="85" t="s">
        <v>83</v>
      </c>
      <c r="E1123" s="85" t="s">
        <v>7628</v>
      </c>
      <c r="F1123" s="66">
        <v>141268</v>
      </c>
      <c r="G1123" s="85" t="s">
        <v>78</v>
      </c>
      <c r="H1123" s="85"/>
      <c r="I1123" s="85" t="s">
        <v>79</v>
      </c>
      <c r="J1123" s="85"/>
      <c r="K1123" s="85" t="s">
        <v>20274</v>
      </c>
      <c r="L1123" s="85"/>
      <c r="M1123" s="85" t="s">
        <v>20268</v>
      </c>
      <c r="N1123" s="85" t="s">
        <v>7268</v>
      </c>
      <c r="O1123" s="85" t="s">
        <v>18</v>
      </c>
      <c r="P1123" s="85" t="s">
        <v>7632</v>
      </c>
      <c r="Q1123" s="85"/>
    </row>
    <row r="1124" spans="1:17" hidden="1" x14ac:dyDescent="0.35">
      <c r="A1124" s="72">
        <f t="shared" si="17"/>
        <v>140931</v>
      </c>
      <c r="B1124" s="85" t="s">
        <v>27453</v>
      </c>
      <c r="C1124" s="85">
        <v>16064655</v>
      </c>
      <c r="D1124" s="85" t="s">
        <v>77</v>
      </c>
      <c r="E1124" s="85" t="s">
        <v>23178</v>
      </c>
      <c r="F1124" s="85">
        <v>140931</v>
      </c>
      <c r="G1124" s="85" t="s">
        <v>78</v>
      </c>
      <c r="H1124" s="85">
        <v>11979168</v>
      </c>
      <c r="I1124" s="85" t="s">
        <v>79</v>
      </c>
      <c r="J1124" s="85"/>
      <c r="K1124" s="85" t="s">
        <v>27454</v>
      </c>
      <c r="L1124" s="85"/>
      <c r="M1124" s="85" t="s">
        <v>21563</v>
      </c>
      <c r="N1124" s="85" t="s">
        <v>205</v>
      </c>
      <c r="O1124" s="85" t="s">
        <v>18</v>
      </c>
      <c r="P1124" s="85">
        <v>76052</v>
      </c>
      <c r="Q1124" s="85"/>
    </row>
    <row r="1125" spans="1:17" hidden="1" x14ac:dyDescent="0.35">
      <c r="A1125" s="72">
        <f t="shared" si="17"/>
        <v>140931</v>
      </c>
      <c r="B1125" s="85" t="s">
        <v>17548</v>
      </c>
      <c r="C1125" s="66">
        <v>16064655</v>
      </c>
      <c r="D1125" s="85" t="s">
        <v>77</v>
      </c>
      <c r="E1125" s="85" t="s">
        <v>3662</v>
      </c>
      <c r="F1125" s="66">
        <v>140931</v>
      </c>
      <c r="G1125" s="85" t="s">
        <v>78</v>
      </c>
      <c r="H1125" s="85" t="s">
        <v>3663</v>
      </c>
      <c r="I1125" s="85" t="s">
        <v>79</v>
      </c>
      <c r="J1125" s="85"/>
      <c r="K1125" s="85" t="s">
        <v>17549</v>
      </c>
      <c r="L1125" s="85"/>
      <c r="M1125" s="85" t="s">
        <v>3665</v>
      </c>
      <c r="N1125" s="85" t="s">
        <v>215</v>
      </c>
      <c r="O1125" s="85" t="s">
        <v>18</v>
      </c>
      <c r="P1125" s="85" t="s">
        <v>3667</v>
      </c>
      <c r="Q1125" s="85"/>
    </row>
    <row r="1126" spans="1:17" hidden="1" x14ac:dyDescent="0.35">
      <c r="A1126" s="72">
        <f t="shared" si="17"/>
        <v>141519</v>
      </c>
      <c r="B1126" s="85" t="s">
        <v>9611</v>
      </c>
      <c r="C1126" s="66">
        <v>90504</v>
      </c>
      <c r="D1126" s="85" t="s">
        <v>77</v>
      </c>
      <c r="E1126" s="85" t="s">
        <v>9597</v>
      </c>
      <c r="F1126" s="66">
        <v>141519</v>
      </c>
      <c r="G1126" s="85" t="s">
        <v>78</v>
      </c>
      <c r="H1126" s="85" t="s">
        <v>9612</v>
      </c>
      <c r="I1126" s="85" t="s">
        <v>79</v>
      </c>
      <c r="J1126" s="85"/>
      <c r="K1126" s="85" t="s">
        <v>9613</v>
      </c>
      <c r="L1126" s="85"/>
      <c r="M1126" s="85" t="s">
        <v>9600</v>
      </c>
      <c r="N1126" s="85" t="s">
        <v>9601</v>
      </c>
      <c r="O1126" s="85" t="s">
        <v>18</v>
      </c>
      <c r="P1126" s="85" t="s">
        <v>9602</v>
      </c>
      <c r="Q1126" s="85" t="s">
        <v>9614</v>
      </c>
    </row>
    <row r="1127" spans="1:17" hidden="1" x14ac:dyDescent="0.35">
      <c r="A1127" s="72">
        <f t="shared" si="17"/>
        <v>141555</v>
      </c>
      <c r="B1127" s="85" t="s">
        <v>16183</v>
      </c>
      <c r="C1127" s="66">
        <v>16035243</v>
      </c>
      <c r="D1127" s="85" t="s">
        <v>77</v>
      </c>
      <c r="E1127" s="85" t="s">
        <v>4810</v>
      </c>
      <c r="F1127" s="66">
        <v>141555</v>
      </c>
      <c r="G1127" s="85" t="s">
        <v>78</v>
      </c>
      <c r="H1127" s="85"/>
      <c r="I1127" s="85" t="s">
        <v>79</v>
      </c>
      <c r="J1127" s="85"/>
      <c r="K1127" s="85" t="s">
        <v>16184</v>
      </c>
      <c r="L1127" s="85"/>
      <c r="M1127" s="85" t="s">
        <v>7383</v>
      </c>
      <c r="N1127" s="85" t="s">
        <v>7384</v>
      </c>
      <c r="O1127" s="85" t="s">
        <v>18</v>
      </c>
      <c r="P1127" s="85" t="s">
        <v>10347</v>
      </c>
      <c r="Q1127" s="85"/>
    </row>
    <row r="1128" spans="1:17" hidden="1" x14ac:dyDescent="0.35">
      <c r="A1128" s="72">
        <f t="shared" si="17"/>
        <v>141231</v>
      </c>
      <c r="B1128" s="85" t="s">
        <v>18688</v>
      </c>
      <c r="C1128" s="66">
        <v>89280</v>
      </c>
      <c r="D1128" s="85" t="s">
        <v>77</v>
      </c>
      <c r="E1128" s="85" t="s">
        <v>6244</v>
      </c>
      <c r="F1128" s="66">
        <v>141231</v>
      </c>
      <c r="G1128" s="85" t="s">
        <v>78</v>
      </c>
      <c r="H1128" s="85" t="s">
        <v>18689</v>
      </c>
      <c r="I1128" s="85" t="s">
        <v>79</v>
      </c>
      <c r="J1128" s="85"/>
      <c r="K1128" s="85" t="s">
        <v>18690</v>
      </c>
      <c r="L1128" s="85"/>
      <c r="M1128" s="85" t="s">
        <v>7579</v>
      </c>
      <c r="N1128" s="85" t="s">
        <v>6073</v>
      </c>
      <c r="O1128" s="85" t="s">
        <v>18</v>
      </c>
      <c r="P1128" s="85" t="s">
        <v>7580</v>
      </c>
      <c r="Q1128" s="85" t="s">
        <v>1788</v>
      </c>
    </row>
    <row r="1129" spans="1:17" hidden="1" x14ac:dyDescent="0.35">
      <c r="A1129" s="72">
        <f t="shared" si="17"/>
        <v>140445</v>
      </c>
      <c r="B1129" s="85" t="s">
        <v>23295</v>
      </c>
      <c r="C1129" s="85">
        <v>16036436</v>
      </c>
      <c r="D1129" s="85" t="s">
        <v>77</v>
      </c>
      <c r="E1129" s="85" t="s">
        <v>23272</v>
      </c>
      <c r="F1129" s="85">
        <v>140445</v>
      </c>
      <c r="G1129" s="85" t="s">
        <v>78</v>
      </c>
      <c r="H1129" s="85"/>
      <c r="I1129" s="85" t="s">
        <v>79</v>
      </c>
      <c r="J1129" s="85"/>
      <c r="K1129" s="85" t="s">
        <v>23296</v>
      </c>
      <c r="L1129" s="85"/>
      <c r="M1129" s="85" t="s">
        <v>20950</v>
      </c>
      <c r="N1129" s="85" t="s">
        <v>176</v>
      </c>
      <c r="O1129" s="85" t="s">
        <v>18</v>
      </c>
      <c r="P1129" s="85">
        <v>75002</v>
      </c>
      <c r="Q1129" s="85"/>
    </row>
    <row r="1130" spans="1:17" hidden="1" x14ac:dyDescent="0.35">
      <c r="A1130" s="72">
        <f t="shared" si="17"/>
        <v>140473</v>
      </c>
      <c r="B1130" s="85" t="s">
        <v>27798</v>
      </c>
      <c r="C1130" s="85">
        <v>85469</v>
      </c>
      <c r="D1130" s="85" t="s">
        <v>77</v>
      </c>
      <c r="E1130" s="85" t="s">
        <v>23171</v>
      </c>
      <c r="F1130" s="85">
        <v>140473</v>
      </c>
      <c r="G1130" s="85" t="s">
        <v>78</v>
      </c>
      <c r="H1130" s="85"/>
      <c r="I1130" s="85" t="s">
        <v>79</v>
      </c>
      <c r="J1130" s="85"/>
      <c r="K1130" s="85" t="s">
        <v>27799</v>
      </c>
      <c r="L1130" s="85"/>
      <c r="M1130" s="85" t="s">
        <v>20750</v>
      </c>
      <c r="N1130" s="85" t="s">
        <v>176</v>
      </c>
      <c r="O1130" s="85" t="s">
        <v>18</v>
      </c>
      <c r="P1130" s="85">
        <v>75023</v>
      </c>
      <c r="Q1130" s="85">
        <v>4129</v>
      </c>
    </row>
    <row r="1131" spans="1:17" hidden="1" x14ac:dyDescent="0.35">
      <c r="A1131" s="72">
        <f t="shared" si="17"/>
        <v>140473</v>
      </c>
      <c r="B1131" s="85" t="s">
        <v>262</v>
      </c>
      <c r="C1131" s="66">
        <v>85469</v>
      </c>
      <c r="D1131" s="85" t="s">
        <v>77</v>
      </c>
      <c r="E1131" s="85" t="s">
        <v>252</v>
      </c>
      <c r="F1131" s="66">
        <v>140473</v>
      </c>
      <c r="G1131" s="85" t="s">
        <v>78</v>
      </c>
      <c r="H1131" s="85"/>
      <c r="I1131" s="85" t="s">
        <v>79</v>
      </c>
      <c r="J1131" s="85"/>
      <c r="K1131" s="85" t="s">
        <v>263</v>
      </c>
      <c r="L1131" s="85"/>
      <c r="M1131" s="85" t="s">
        <v>254</v>
      </c>
      <c r="N1131" s="85" t="s">
        <v>185</v>
      </c>
      <c r="O1131" s="85" t="s">
        <v>18</v>
      </c>
      <c r="P1131" s="85" t="s">
        <v>255</v>
      </c>
      <c r="Q1131" s="85" t="s">
        <v>264</v>
      </c>
    </row>
    <row r="1132" spans="1:17" hidden="1" x14ac:dyDescent="0.35">
      <c r="A1132" s="72">
        <f t="shared" si="17"/>
        <v>141555</v>
      </c>
      <c r="B1132" s="85" t="s">
        <v>10393</v>
      </c>
      <c r="C1132" s="66">
        <v>90964</v>
      </c>
      <c r="D1132" s="85" t="s">
        <v>77</v>
      </c>
      <c r="E1132" s="85" t="s">
        <v>4810</v>
      </c>
      <c r="F1132" s="66">
        <v>141555</v>
      </c>
      <c r="G1132" s="85" t="s">
        <v>78</v>
      </c>
      <c r="H1132" s="85" t="s">
        <v>10394</v>
      </c>
      <c r="I1132" s="85" t="s">
        <v>79</v>
      </c>
      <c r="J1132" s="85"/>
      <c r="K1132" s="85" t="s">
        <v>10395</v>
      </c>
      <c r="L1132" s="85"/>
      <c r="M1132" s="85" t="s">
        <v>7383</v>
      </c>
      <c r="N1132" s="85" t="s">
        <v>7384</v>
      </c>
      <c r="O1132" s="85" t="s">
        <v>18</v>
      </c>
      <c r="P1132" s="85" t="s">
        <v>10396</v>
      </c>
      <c r="Q1132" s="85" t="s">
        <v>9919</v>
      </c>
    </row>
    <row r="1133" spans="1:17" hidden="1" x14ac:dyDescent="0.35">
      <c r="A1133" s="72">
        <f t="shared" si="17"/>
        <v>141667</v>
      </c>
      <c r="B1133" s="85" t="s">
        <v>11292</v>
      </c>
      <c r="C1133" s="66">
        <v>91587</v>
      </c>
      <c r="D1133" s="85" t="s">
        <v>77</v>
      </c>
      <c r="E1133" s="85" t="s">
        <v>10820</v>
      </c>
      <c r="F1133" s="66">
        <v>141667</v>
      </c>
      <c r="G1133" s="85" t="s">
        <v>78</v>
      </c>
      <c r="H1133" s="85"/>
      <c r="I1133" s="85" t="s">
        <v>79</v>
      </c>
      <c r="J1133" s="85"/>
      <c r="K1133" s="85" t="s">
        <v>11293</v>
      </c>
      <c r="L1133" s="85"/>
      <c r="M1133" s="85" t="s">
        <v>11288</v>
      </c>
      <c r="N1133" s="85" t="s">
        <v>7398</v>
      </c>
      <c r="O1133" s="85" t="s">
        <v>18</v>
      </c>
      <c r="P1133" s="85" t="s">
        <v>11289</v>
      </c>
      <c r="Q1133" s="85"/>
    </row>
    <row r="1134" spans="1:17" hidden="1" x14ac:dyDescent="0.35">
      <c r="A1134" s="72">
        <f t="shared" si="17"/>
        <v>141667</v>
      </c>
      <c r="B1134" s="85" t="s">
        <v>16401</v>
      </c>
      <c r="C1134" s="66">
        <v>16038828</v>
      </c>
      <c r="D1134" s="85" t="s">
        <v>77</v>
      </c>
      <c r="E1134" s="85" t="s">
        <v>10820</v>
      </c>
      <c r="F1134" s="66">
        <v>141667</v>
      </c>
      <c r="G1134" s="85" t="s">
        <v>78</v>
      </c>
      <c r="H1134" s="85"/>
      <c r="I1134" s="85" t="s">
        <v>79</v>
      </c>
      <c r="J1134" s="85"/>
      <c r="K1134" s="85" t="s">
        <v>16402</v>
      </c>
      <c r="L1134" s="85"/>
      <c r="M1134" s="85" t="s">
        <v>10950</v>
      </c>
      <c r="N1134" s="85" t="s">
        <v>7398</v>
      </c>
      <c r="O1134" s="85" t="s">
        <v>18</v>
      </c>
      <c r="P1134" s="85" t="s">
        <v>10951</v>
      </c>
      <c r="Q1134" s="85"/>
    </row>
    <row r="1135" spans="1:17" hidden="1" x14ac:dyDescent="0.35">
      <c r="A1135" s="72">
        <f t="shared" si="17"/>
        <v>141783</v>
      </c>
      <c r="B1135" s="85" t="s">
        <v>11878</v>
      </c>
      <c r="C1135" s="66">
        <v>92065</v>
      </c>
      <c r="D1135" s="85" t="s">
        <v>77</v>
      </c>
      <c r="E1135" s="85" t="s">
        <v>11879</v>
      </c>
      <c r="F1135" s="66">
        <v>141783</v>
      </c>
      <c r="G1135" s="85" t="s">
        <v>78</v>
      </c>
      <c r="H1135" s="85"/>
      <c r="I1135" s="85" t="s">
        <v>79</v>
      </c>
      <c r="J1135" s="85"/>
      <c r="K1135" s="85" t="s">
        <v>11880</v>
      </c>
      <c r="L1135" s="85"/>
      <c r="M1135" s="85" t="s">
        <v>11881</v>
      </c>
      <c r="N1135" s="85" t="s">
        <v>3922</v>
      </c>
      <c r="O1135" s="85" t="s">
        <v>18</v>
      </c>
      <c r="P1135" s="85" t="s">
        <v>11882</v>
      </c>
      <c r="Q1135" s="85"/>
    </row>
    <row r="1136" spans="1:17" hidden="1" x14ac:dyDescent="0.35">
      <c r="A1136" s="72">
        <f t="shared" si="17"/>
        <v>141223</v>
      </c>
      <c r="B1136" s="85" t="s">
        <v>15558</v>
      </c>
      <c r="C1136" s="66">
        <v>234353</v>
      </c>
      <c r="D1136" s="85" t="s">
        <v>77</v>
      </c>
      <c r="E1136" s="85" t="s">
        <v>6077</v>
      </c>
      <c r="F1136" s="66">
        <v>141223</v>
      </c>
      <c r="G1136" s="85" t="s">
        <v>78</v>
      </c>
      <c r="H1136" s="85" t="s">
        <v>15559</v>
      </c>
      <c r="I1136" s="85" t="s">
        <v>79</v>
      </c>
      <c r="J1136" s="85"/>
      <c r="K1136" s="85" t="s">
        <v>15560</v>
      </c>
      <c r="L1136" s="85"/>
      <c r="M1136" s="85" t="s">
        <v>3090</v>
      </c>
      <c r="N1136" s="85" t="s">
        <v>6071</v>
      </c>
      <c r="O1136" s="85" t="s">
        <v>18</v>
      </c>
      <c r="P1136" s="85" t="s">
        <v>6756</v>
      </c>
      <c r="Q1136" s="85"/>
    </row>
    <row r="1137" spans="1:17" hidden="1" x14ac:dyDescent="0.35">
      <c r="A1137" s="72">
        <f t="shared" si="17"/>
        <v>141076</v>
      </c>
      <c r="B1137" s="85" t="s">
        <v>21538</v>
      </c>
      <c r="C1137" s="66">
        <v>17016082</v>
      </c>
      <c r="D1137" s="85" t="s">
        <v>77</v>
      </c>
      <c r="E1137" s="85" t="s">
        <v>5289</v>
      </c>
      <c r="F1137" s="66">
        <v>141076</v>
      </c>
      <c r="G1137" s="85" t="s">
        <v>78</v>
      </c>
      <c r="H1137" s="85"/>
      <c r="I1137" s="85" t="s">
        <v>79</v>
      </c>
      <c r="J1137" s="85"/>
      <c r="K1137" s="85" t="s">
        <v>5090</v>
      </c>
      <c r="L1137" s="85"/>
      <c r="M1137" s="85" t="s">
        <v>5292</v>
      </c>
      <c r="N1137" s="85" t="s">
        <v>5044</v>
      </c>
      <c r="O1137" s="85" t="s">
        <v>18</v>
      </c>
      <c r="P1137" s="85" t="s">
        <v>5293</v>
      </c>
      <c r="Q1137" s="85"/>
    </row>
    <row r="1138" spans="1:17" hidden="1" x14ac:dyDescent="0.35">
      <c r="A1138" s="72">
        <f t="shared" si="17"/>
        <v>140867</v>
      </c>
      <c r="B1138" s="85" t="s">
        <v>27180</v>
      </c>
      <c r="C1138" s="85">
        <v>16038292</v>
      </c>
      <c r="D1138" s="85" t="s">
        <v>77</v>
      </c>
      <c r="E1138" s="85" t="s">
        <v>23184</v>
      </c>
      <c r="F1138" s="85">
        <v>140867</v>
      </c>
      <c r="G1138" s="85" t="s">
        <v>78</v>
      </c>
      <c r="H1138" s="85"/>
      <c r="I1138" s="85" t="s">
        <v>79</v>
      </c>
      <c r="J1138" s="85"/>
      <c r="K1138" s="85" t="s">
        <v>27181</v>
      </c>
      <c r="L1138" s="85"/>
      <c r="M1138" s="85" t="s">
        <v>19690</v>
      </c>
      <c r="N1138" s="85" t="s">
        <v>571</v>
      </c>
      <c r="O1138" s="85" t="s">
        <v>18</v>
      </c>
      <c r="P1138" s="85">
        <v>76001</v>
      </c>
      <c r="Q1138" s="85"/>
    </row>
    <row r="1139" spans="1:17" hidden="1" x14ac:dyDescent="0.35">
      <c r="A1139" s="72">
        <f t="shared" si="17"/>
        <v>140867</v>
      </c>
      <c r="B1139" s="85" t="s">
        <v>16374</v>
      </c>
      <c r="C1139" s="66">
        <v>16038292</v>
      </c>
      <c r="D1139" s="85" t="s">
        <v>77</v>
      </c>
      <c r="E1139" s="85" t="s">
        <v>3405</v>
      </c>
      <c r="F1139" s="66">
        <v>140867</v>
      </c>
      <c r="G1139" s="85" t="s">
        <v>78</v>
      </c>
      <c r="H1139" s="85"/>
      <c r="I1139" s="85" t="s">
        <v>79</v>
      </c>
      <c r="J1139" s="85"/>
      <c r="K1139" s="85" t="s">
        <v>16375</v>
      </c>
      <c r="L1139" s="85"/>
      <c r="M1139" s="85" t="s">
        <v>3401</v>
      </c>
      <c r="N1139" s="85" t="s">
        <v>573</v>
      </c>
      <c r="O1139" s="85" t="s">
        <v>18</v>
      </c>
      <c r="P1139" s="85" t="s">
        <v>3402</v>
      </c>
      <c r="Q1139" s="85"/>
    </row>
    <row r="1140" spans="1:17" hidden="1" x14ac:dyDescent="0.35">
      <c r="A1140" s="72">
        <f t="shared" si="17"/>
        <v>141584</v>
      </c>
      <c r="B1140" s="85" t="s">
        <v>20233</v>
      </c>
      <c r="C1140" s="66">
        <v>17002958</v>
      </c>
      <c r="D1140" s="85" t="s">
        <v>83</v>
      </c>
      <c r="E1140" s="85" t="s">
        <v>10531</v>
      </c>
      <c r="F1140" s="66">
        <v>141584</v>
      </c>
      <c r="G1140" s="85" t="s">
        <v>78</v>
      </c>
      <c r="H1140" s="85"/>
      <c r="I1140" s="85" t="s">
        <v>79</v>
      </c>
      <c r="J1140" s="85"/>
      <c r="K1140" s="85" t="s">
        <v>20234</v>
      </c>
      <c r="L1140" s="85"/>
      <c r="M1140" s="85" t="s">
        <v>17975</v>
      </c>
      <c r="N1140" s="85" t="s">
        <v>10511</v>
      </c>
      <c r="O1140" s="85" t="s">
        <v>18</v>
      </c>
      <c r="P1140" s="85" t="s">
        <v>10512</v>
      </c>
      <c r="Q1140" s="85"/>
    </row>
    <row r="1141" spans="1:17" hidden="1" x14ac:dyDescent="0.35">
      <c r="A1141" s="72">
        <f t="shared" si="17"/>
        <v>141231</v>
      </c>
      <c r="B1141" s="85" t="s">
        <v>17077</v>
      </c>
      <c r="C1141" s="66">
        <v>16053743</v>
      </c>
      <c r="D1141" s="85" t="s">
        <v>77</v>
      </c>
      <c r="E1141" s="85" t="s">
        <v>6244</v>
      </c>
      <c r="F1141" s="66">
        <v>141231</v>
      </c>
      <c r="G1141" s="85" t="s">
        <v>78</v>
      </c>
      <c r="H1141" s="85" t="s">
        <v>350</v>
      </c>
      <c r="I1141" s="85" t="s">
        <v>79</v>
      </c>
      <c r="J1141" s="85"/>
      <c r="K1141" s="85" t="s">
        <v>17078</v>
      </c>
      <c r="L1141" s="85" t="s">
        <v>80</v>
      </c>
      <c r="M1141" s="85" t="s">
        <v>3090</v>
      </c>
      <c r="N1141" s="85" t="s">
        <v>6073</v>
      </c>
      <c r="O1141" s="85" t="s">
        <v>18</v>
      </c>
      <c r="P1141" s="85" t="s">
        <v>6896</v>
      </c>
      <c r="Q1141" s="85" t="s">
        <v>87</v>
      </c>
    </row>
    <row r="1142" spans="1:17" hidden="1" x14ac:dyDescent="0.35">
      <c r="A1142" s="72">
        <f t="shared" si="17"/>
        <v>141307</v>
      </c>
      <c r="B1142" s="85" t="s">
        <v>17005</v>
      </c>
      <c r="C1142" s="66">
        <v>16052131</v>
      </c>
      <c r="D1142" s="85" t="s">
        <v>77</v>
      </c>
      <c r="E1142" s="85" t="s">
        <v>6769</v>
      </c>
      <c r="F1142" s="66">
        <v>141307</v>
      </c>
      <c r="G1142" s="85" t="s">
        <v>78</v>
      </c>
      <c r="H1142" s="85"/>
      <c r="I1142" s="85" t="s">
        <v>79</v>
      </c>
      <c r="J1142" s="85"/>
      <c r="K1142" s="85" t="s">
        <v>17006</v>
      </c>
      <c r="L1142" s="85"/>
      <c r="M1142" s="85" t="s">
        <v>7391</v>
      </c>
      <c r="N1142" s="85" t="s">
        <v>6771</v>
      </c>
      <c r="O1142" s="85" t="s">
        <v>18</v>
      </c>
      <c r="P1142" s="85" t="s">
        <v>15607</v>
      </c>
      <c r="Q1142" s="85"/>
    </row>
    <row r="1143" spans="1:17" hidden="1" x14ac:dyDescent="0.35">
      <c r="A1143" s="72">
        <f t="shared" si="17"/>
        <v>140477</v>
      </c>
      <c r="B1143" s="85" t="s">
        <v>16036</v>
      </c>
      <c r="C1143" s="66">
        <v>16031187</v>
      </c>
      <c r="D1143" s="85" t="s">
        <v>77</v>
      </c>
      <c r="E1143" s="85" t="s">
        <v>450</v>
      </c>
      <c r="F1143" s="66">
        <v>140477</v>
      </c>
      <c r="G1143" s="85" t="s">
        <v>78</v>
      </c>
      <c r="H1143" s="85"/>
      <c r="I1143" s="85" t="s">
        <v>79</v>
      </c>
      <c r="J1143" s="85"/>
      <c r="K1143" s="85" t="s">
        <v>16037</v>
      </c>
      <c r="L1143" s="85"/>
      <c r="M1143" s="85" t="s">
        <v>189</v>
      </c>
      <c r="N1143" s="85" t="s">
        <v>189</v>
      </c>
      <c r="O1143" s="85" t="s">
        <v>18</v>
      </c>
      <c r="P1143" s="85" t="s">
        <v>1799</v>
      </c>
      <c r="Q1143" s="85"/>
    </row>
    <row r="1144" spans="1:17" hidden="1" x14ac:dyDescent="0.35">
      <c r="A1144" s="72">
        <f t="shared" si="17"/>
        <v>141329</v>
      </c>
      <c r="B1144" s="85" t="s">
        <v>24585</v>
      </c>
      <c r="C1144" s="85">
        <v>89756</v>
      </c>
      <c r="D1144" s="85" t="s">
        <v>77</v>
      </c>
      <c r="E1144" s="85" t="s">
        <v>23246</v>
      </c>
      <c r="F1144" s="85">
        <v>141329</v>
      </c>
      <c r="G1144" s="85" t="s">
        <v>78</v>
      </c>
      <c r="H1144" s="85">
        <v>1670710</v>
      </c>
      <c r="I1144" s="85" t="s">
        <v>79</v>
      </c>
      <c r="J1144" s="85"/>
      <c r="K1144" s="85" t="s">
        <v>24586</v>
      </c>
      <c r="L1144" s="85"/>
      <c r="M1144" s="85" t="s">
        <v>20216</v>
      </c>
      <c r="N1144" s="85" t="s">
        <v>6071</v>
      </c>
      <c r="O1144" s="85" t="s">
        <v>18</v>
      </c>
      <c r="P1144" s="85">
        <v>77536</v>
      </c>
      <c r="Q1144" s="85">
        <v>5706</v>
      </c>
    </row>
    <row r="1145" spans="1:17" hidden="1" x14ac:dyDescent="0.35">
      <c r="A1145" s="72">
        <f t="shared" si="17"/>
        <v>140819</v>
      </c>
      <c r="B1145" s="85" t="s">
        <v>3326</v>
      </c>
      <c r="C1145" s="66">
        <v>87066</v>
      </c>
      <c r="D1145" s="85" t="s">
        <v>77</v>
      </c>
      <c r="E1145" s="85" t="s">
        <v>3308</v>
      </c>
      <c r="F1145" s="66">
        <v>140819</v>
      </c>
      <c r="G1145" s="85" t="s">
        <v>78</v>
      </c>
      <c r="H1145" s="85" t="s">
        <v>3327</v>
      </c>
      <c r="I1145" s="85" t="s">
        <v>79</v>
      </c>
      <c r="J1145" s="85"/>
      <c r="K1145" s="85" t="s">
        <v>3328</v>
      </c>
      <c r="L1145" s="85"/>
      <c r="M1145" s="85" t="s">
        <v>2895</v>
      </c>
      <c r="N1145" s="85" t="s">
        <v>2895</v>
      </c>
      <c r="O1145" s="85" t="s">
        <v>18</v>
      </c>
      <c r="P1145" s="85" t="s">
        <v>3306</v>
      </c>
      <c r="Q1145" s="85" t="s">
        <v>3329</v>
      </c>
    </row>
    <row r="1146" spans="1:17" hidden="1" x14ac:dyDescent="0.35">
      <c r="A1146" s="72">
        <f t="shared" si="17"/>
        <v>141715</v>
      </c>
      <c r="B1146" s="85" t="s">
        <v>17514</v>
      </c>
      <c r="C1146" s="66">
        <v>16064216</v>
      </c>
      <c r="D1146" s="85" t="s">
        <v>77</v>
      </c>
      <c r="E1146" s="85" t="s">
        <v>11361</v>
      </c>
      <c r="F1146" s="66">
        <v>141715</v>
      </c>
      <c r="G1146" s="85" t="s">
        <v>78</v>
      </c>
      <c r="H1146" s="85" t="s">
        <v>350</v>
      </c>
      <c r="I1146" s="85" t="s">
        <v>79</v>
      </c>
      <c r="J1146" s="85"/>
      <c r="K1146" s="85" t="s">
        <v>17515</v>
      </c>
      <c r="L1146" s="85" t="s">
        <v>10453</v>
      </c>
      <c r="M1146" s="85" t="s">
        <v>11363</v>
      </c>
      <c r="N1146" s="85" t="s">
        <v>11364</v>
      </c>
      <c r="O1146" s="85" t="s">
        <v>18</v>
      </c>
      <c r="P1146" s="85" t="s">
        <v>11365</v>
      </c>
      <c r="Q1146" s="85" t="s">
        <v>87</v>
      </c>
    </row>
    <row r="1147" spans="1:17" hidden="1" x14ac:dyDescent="0.35">
      <c r="A1147" s="72">
        <f t="shared" si="17"/>
        <v>140473</v>
      </c>
      <c r="B1147" s="85" t="s">
        <v>27800</v>
      </c>
      <c r="C1147" s="85">
        <v>85471</v>
      </c>
      <c r="D1147" s="85" t="s">
        <v>77</v>
      </c>
      <c r="E1147" s="85" t="s">
        <v>23171</v>
      </c>
      <c r="F1147" s="85">
        <v>140473</v>
      </c>
      <c r="G1147" s="85" t="s">
        <v>78</v>
      </c>
      <c r="H1147" s="85"/>
      <c r="I1147" s="85" t="s">
        <v>79</v>
      </c>
      <c r="J1147" s="85"/>
      <c r="K1147" s="85" t="s">
        <v>27801</v>
      </c>
      <c r="L1147" s="85"/>
      <c r="M1147" s="85" t="s">
        <v>20750</v>
      </c>
      <c r="N1147" s="85" t="s">
        <v>176</v>
      </c>
      <c r="O1147" s="85" t="s">
        <v>18</v>
      </c>
      <c r="P1147" s="85">
        <v>75023</v>
      </c>
      <c r="Q1147" s="85">
        <v>5017</v>
      </c>
    </row>
    <row r="1148" spans="1:17" hidden="1" x14ac:dyDescent="0.35">
      <c r="A1148" s="72">
        <f t="shared" si="17"/>
        <v>140473</v>
      </c>
      <c r="B1148" s="85" t="s">
        <v>268</v>
      </c>
      <c r="C1148" s="66">
        <v>85471</v>
      </c>
      <c r="D1148" s="85" t="s">
        <v>77</v>
      </c>
      <c r="E1148" s="85" t="s">
        <v>252</v>
      </c>
      <c r="F1148" s="66">
        <v>140473</v>
      </c>
      <c r="G1148" s="85" t="s">
        <v>78</v>
      </c>
      <c r="H1148" s="85"/>
      <c r="I1148" s="85" t="s">
        <v>79</v>
      </c>
      <c r="J1148" s="85"/>
      <c r="K1148" s="85" t="s">
        <v>269</v>
      </c>
      <c r="L1148" s="85"/>
      <c r="M1148" s="85" t="s">
        <v>254</v>
      </c>
      <c r="N1148" s="85" t="s">
        <v>185</v>
      </c>
      <c r="O1148" s="85" t="s">
        <v>18</v>
      </c>
      <c r="P1148" s="85" t="s">
        <v>255</v>
      </c>
      <c r="Q1148" s="85" t="s">
        <v>270</v>
      </c>
    </row>
    <row r="1149" spans="1:17" hidden="1" x14ac:dyDescent="0.35">
      <c r="A1149" s="72">
        <f t="shared" si="17"/>
        <v>141837</v>
      </c>
      <c r="B1149" s="85" t="s">
        <v>12058</v>
      </c>
      <c r="C1149" s="66">
        <v>92176</v>
      </c>
      <c r="D1149" s="85" t="s">
        <v>77</v>
      </c>
      <c r="E1149" s="85" t="s">
        <v>12054</v>
      </c>
      <c r="F1149" s="66">
        <v>141837</v>
      </c>
      <c r="G1149" s="85" t="s">
        <v>78</v>
      </c>
      <c r="H1149" s="85"/>
      <c r="I1149" s="85" t="s">
        <v>79</v>
      </c>
      <c r="J1149" s="85"/>
      <c r="K1149" s="85" t="s">
        <v>12059</v>
      </c>
      <c r="L1149" s="85"/>
      <c r="M1149" s="85" t="s">
        <v>12056</v>
      </c>
      <c r="N1149" s="85" t="s">
        <v>11986</v>
      </c>
      <c r="O1149" s="85" t="s">
        <v>18</v>
      </c>
      <c r="P1149" s="85" t="s">
        <v>12057</v>
      </c>
      <c r="Q1149" s="85"/>
    </row>
    <row r="1150" spans="1:17" hidden="1" x14ac:dyDescent="0.35">
      <c r="A1150" s="72">
        <f t="shared" si="17"/>
        <v>140959</v>
      </c>
      <c r="B1150" s="85" t="s">
        <v>4639</v>
      </c>
      <c r="C1150" s="66">
        <v>87762</v>
      </c>
      <c r="D1150" s="85" t="s">
        <v>77</v>
      </c>
      <c r="E1150" s="85" t="s">
        <v>4629</v>
      </c>
      <c r="F1150" s="66">
        <v>140959</v>
      </c>
      <c r="G1150" s="85" t="s">
        <v>78</v>
      </c>
      <c r="H1150" s="85" t="s">
        <v>4630</v>
      </c>
      <c r="I1150" s="85" t="s">
        <v>79</v>
      </c>
      <c r="J1150" s="85"/>
      <c r="K1150" s="85" t="s">
        <v>4640</v>
      </c>
      <c r="L1150" s="85"/>
      <c r="M1150" s="85" t="s">
        <v>4632</v>
      </c>
      <c r="N1150" s="85" t="s">
        <v>4633</v>
      </c>
      <c r="O1150" s="85" t="s">
        <v>18</v>
      </c>
      <c r="P1150" s="85" t="s">
        <v>4634</v>
      </c>
      <c r="Q1150" s="85" t="s">
        <v>570</v>
      </c>
    </row>
    <row r="1151" spans="1:17" hidden="1" x14ac:dyDescent="0.35">
      <c r="A1151" s="72">
        <f t="shared" si="17"/>
        <v>141223</v>
      </c>
      <c r="B1151" s="85" t="s">
        <v>6459</v>
      </c>
      <c r="C1151" s="66">
        <v>88585</v>
      </c>
      <c r="D1151" s="85" t="s">
        <v>77</v>
      </c>
      <c r="E1151" s="85" t="s">
        <v>6077</v>
      </c>
      <c r="F1151" s="66">
        <v>141223</v>
      </c>
      <c r="G1151" s="85" t="s">
        <v>78</v>
      </c>
      <c r="H1151" s="85" t="s">
        <v>6460</v>
      </c>
      <c r="I1151" s="85" t="s">
        <v>79</v>
      </c>
      <c r="J1151" s="85"/>
      <c r="K1151" s="85" t="s">
        <v>6461</v>
      </c>
      <c r="L1151" s="85"/>
      <c r="M1151" s="85" t="s">
        <v>3090</v>
      </c>
      <c r="N1151" s="85" t="s">
        <v>6071</v>
      </c>
      <c r="O1151" s="85" t="s">
        <v>18</v>
      </c>
      <c r="P1151" s="85" t="s">
        <v>6446</v>
      </c>
      <c r="Q1151" s="85" t="s">
        <v>1695</v>
      </c>
    </row>
    <row r="1152" spans="1:17" hidden="1" x14ac:dyDescent="0.35">
      <c r="A1152" s="72">
        <f t="shared" si="17"/>
        <v>141765</v>
      </c>
      <c r="B1152" s="85" t="s">
        <v>25185</v>
      </c>
      <c r="C1152" s="85">
        <v>141765</v>
      </c>
      <c r="D1152" s="85" t="s">
        <v>78</v>
      </c>
      <c r="E1152" s="85" t="s">
        <v>23237</v>
      </c>
      <c r="F1152" s="85">
        <v>17015391</v>
      </c>
      <c r="G1152" s="85" t="s">
        <v>1750</v>
      </c>
      <c r="H1152" s="85">
        <v>12731816</v>
      </c>
      <c r="I1152" s="85" t="s">
        <v>79</v>
      </c>
      <c r="J1152" s="85"/>
      <c r="K1152" s="85" t="s">
        <v>25186</v>
      </c>
      <c r="L1152" s="85"/>
      <c r="M1152" s="85" t="s">
        <v>25187</v>
      </c>
      <c r="N1152" s="85" t="s">
        <v>15809</v>
      </c>
      <c r="O1152" s="85" t="s">
        <v>18</v>
      </c>
      <c r="P1152" s="85">
        <v>78834</v>
      </c>
      <c r="Q1152" s="85">
        <v>3102</v>
      </c>
    </row>
    <row r="1153" spans="1:17" hidden="1" x14ac:dyDescent="0.35">
      <c r="A1153" s="72">
        <f t="shared" si="17"/>
        <v>140883</v>
      </c>
      <c r="B1153" s="85" t="s">
        <v>24338</v>
      </c>
      <c r="C1153" s="85">
        <v>228014</v>
      </c>
      <c r="D1153" s="85" t="s">
        <v>77</v>
      </c>
      <c r="E1153" s="85" t="s">
        <v>23255</v>
      </c>
      <c r="F1153" s="85">
        <v>140883</v>
      </c>
      <c r="G1153" s="85" t="s">
        <v>78</v>
      </c>
      <c r="H1153" s="85">
        <v>11667227</v>
      </c>
      <c r="I1153" s="85" t="s">
        <v>79</v>
      </c>
      <c r="J1153" s="85"/>
      <c r="K1153" s="85" t="s">
        <v>24339</v>
      </c>
      <c r="L1153" s="85"/>
      <c r="M1153" s="85" t="s">
        <v>23079</v>
      </c>
      <c r="N1153" s="85" t="s">
        <v>571</v>
      </c>
      <c r="O1153" s="85" t="s">
        <v>18</v>
      </c>
      <c r="P1153" s="85">
        <v>76092</v>
      </c>
      <c r="Q1153" s="85"/>
    </row>
    <row r="1154" spans="1:17" hidden="1" x14ac:dyDescent="0.35">
      <c r="A1154" s="72">
        <f t="shared" ref="A1154:A1217" si="18">IF(F1154="", "", IF(D1154="School District", C1154, F1154))</f>
        <v>140883</v>
      </c>
      <c r="B1154" s="85" t="s">
        <v>24342</v>
      </c>
      <c r="C1154" s="85">
        <v>16064246</v>
      </c>
      <c r="D1154" s="85" t="s">
        <v>23281</v>
      </c>
      <c r="E1154" s="85" t="s">
        <v>23255</v>
      </c>
      <c r="F1154" s="85">
        <v>140883</v>
      </c>
      <c r="G1154" s="85" t="s">
        <v>78</v>
      </c>
      <c r="H1154" s="85">
        <v>11667227</v>
      </c>
      <c r="I1154" s="85" t="s">
        <v>79</v>
      </c>
      <c r="J1154" s="85"/>
      <c r="K1154" s="85" t="s">
        <v>24343</v>
      </c>
      <c r="L1154" s="85"/>
      <c r="M1154" s="85" t="s">
        <v>24341</v>
      </c>
      <c r="N1154" s="85" t="s">
        <v>571</v>
      </c>
      <c r="O1154" s="85" t="s">
        <v>18</v>
      </c>
      <c r="P1154" s="85">
        <v>76092</v>
      </c>
      <c r="Q1154" s="85"/>
    </row>
    <row r="1155" spans="1:17" hidden="1" x14ac:dyDescent="0.35">
      <c r="A1155" s="72">
        <f t="shared" si="18"/>
        <v>141545</v>
      </c>
      <c r="B1155" s="85" t="s">
        <v>10052</v>
      </c>
      <c r="C1155" s="66">
        <v>90772</v>
      </c>
      <c r="D1155" s="85" t="s">
        <v>77</v>
      </c>
      <c r="E1155" s="85" t="s">
        <v>9891</v>
      </c>
      <c r="F1155" s="66">
        <v>141545</v>
      </c>
      <c r="G1155" s="85" t="s">
        <v>78</v>
      </c>
      <c r="H1155" s="85"/>
      <c r="I1155" s="85" t="s">
        <v>79</v>
      </c>
      <c r="J1155" s="85"/>
      <c r="K1155" s="85" t="s">
        <v>10053</v>
      </c>
      <c r="L1155" s="85"/>
      <c r="M1155" s="85" t="s">
        <v>7383</v>
      </c>
      <c r="N1155" s="85" t="s">
        <v>7384</v>
      </c>
      <c r="O1155" s="85" t="s">
        <v>18</v>
      </c>
      <c r="P1155" s="85" t="s">
        <v>9966</v>
      </c>
      <c r="Q1155" s="85"/>
    </row>
    <row r="1156" spans="1:17" hidden="1" x14ac:dyDescent="0.35">
      <c r="A1156" s="72">
        <f t="shared" si="18"/>
        <v>141544</v>
      </c>
      <c r="B1156" s="85" t="s">
        <v>17304</v>
      </c>
      <c r="C1156" s="66">
        <v>16058547</v>
      </c>
      <c r="D1156" s="85" t="s">
        <v>77</v>
      </c>
      <c r="E1156" s="85" t="s">
        <v>9751</v>
      </c>
      <c r="F1156" s="66">
        <v>141544</v>
      </c>
      <c r="G1156" s="85" t="s">
        <v>78</v>
      </c>
      <c r="H1156" s="85" t="s">
        <v>9752</v>
      </c>
      <c r="I1156" s="85" t="s">
        <v>79</v>
      </c>
      <c r="J1156" s="85"/>
      <c r="K1156" s="85" t="s">
        <v>17305</v>
      </c>
      <c r="L1156" s="85"/>
      <c r="M1156" s="85" t="s">
        <v>7383</v>
      </c>
      <c r="N1156" s="85" t="s">
        <v>7384</v>
      </c>
      <c r="O1156" s="85" t="s">
        <v>18</v>
      </c>
      <c r="P1156" s="85" t="s">
        <v>10034</v>
      </c>
      <c r="Q1156" s="85"/>
    </row>
    <row r="1157" spans="1:17" hidden="1" x14ac:dyDescent="0.35">
      <c r="A1157" s="72">
        <f t="shared" si="18"/>
        <v>140883</v>
      </c>
      <c r="B1157" s="85" t="s">
        <v>24326</v>
      </c>
      <c r="C1157" s="85">
        <v>87402</v>
      </c>
      <c r="D1157" s="85" t="s">
        <v>77</v>
      </c>
      <c r="E1157" s="85" t="s">
        <v>23255</v>
      </c>
      <c r="F1157" s="85">
        <v>140883</v>
      </c>
      <c r="G1157" s="85" t="s">
        <v>78</v>
      </c>
      <c r="H1157" s="85">
        <v>11667227</v>
      </c>
      <c r="I1157" s="85" t="s">
        <v>79</v>
      </c>
      <c r="J1157" s="85"/>
      <c r="K1157" s="85" t="s">
        <v>24327</v>
      </c>
      <c r="L1157" s="85"/>
      <c r="M1157" s="85" t="s">
        <v>23079</v>
      </c>
      <c r="N1157" s="85" t="s">
        <v>571</v>
      </c>
      <c r="O1157" s="85" t="s">
        <v>18</v>
      </c>
      <c r="P1157" s="85">
        <v>76092</v>
      </c>
      <c r="Q1157" s="85">
        <v>8377</v>
      </c>
    </row>
    <row r="1158" spans="1:17" hidden="1" x14ac:dyDescent="0.35">
      <c r="A1158" s="72">
        <f t="shared" si="18"/>
        <v>140457</v>
      </c>
      <c r="B1158" s="85" t="s">
        <v>1174</v>
      </c>
      <c r="C1158" s="66">
        <v>16038457</v>
      </c>
      <c r="D1158" s="85" t="s">
        <v>77</v>
      </c>
      <c r="E1158" s="85" t="s">
        <v>345</v>
      </c>
      <c r="F1158" s="66">
        <v>140457</v>
      </c>
      <c r="G1158" s="85" t="s">
        <v>78</v>
      </c>
      <c r="H1158" s="85" t="s">
        <v>350</v>
      </c>
      <c r="I1158" s="85" t="s">
        <v>79</v>
      </c>
      <c r="J1158" s="85"/>
      <c r="K1158" s="85" t="s">
        <v>16387</v>
      </c>
      <c r="L1158" s="85" t="s">
        <v>80</v>
      </c>
      <c r="M1158" s="85" t="s">
        <v>347</v>
      </c>
      <c r="N1158" s="85" t="s">
        <v>185</v>
      </c>
      <c r="O1158" s="85" t="s">
        <v>18</v>
      </c>
      <c r="P1158" s="85" t="s">
        <v>360</v>
      </c>
      <c r="Q1158" s="85" t="s">
        <v>87</v>
      </c>
    </row>
    <row r="1159" spans="1:17" hidden="1" x14ac:dyDescent="0.35">
      <c r="A1159" s="72">
        <f t="shared" si="18"/>
        <v>140883</v>
      </c>
      <c r="B1159" s="85" t="s">
        <v>23255</v>
      </c>
      <c r="C1159" s="85">
        <v>140883</v>
      </c>
      <c r="D1159" s="85" t="s">
        <v>78</v>
      </c>
      <c r="E1159" s="85" t="s">
        <v>23238</v>
      </c>
      <c r="F1159" s="85">
        <v>17002993</v>
      </c>
      <c r="G1159" s="85" t="s">
        <v>1750</v>
      </c>
      <c r="H1159" s="85">
        <v>11667227</v>
      </c>
      <c r="I1159" s="85" t="s">
        <v>79</v>
      </c>
      <c r="J1159" s="85" t="s">
        <v>200</v>
      </c>
      <c r="K1159" s="85" t="s">
        <v>24343</v>
      </c>
      <c r="L1159" s="85"/>
      <c r="M1159" s="85" t="s">
        <v>23079</v>
      </c>
      <c r="N1159" s="85" t="s">
        <v>571</v>
      </c>
      <c r="O1159" s="85" t="s">
        <v>18</v>
      </c>
      <c r="P1159" s="85">
        <v>76092</v>
      </c>
      <c r="Q1159" s="85"/>
    </row>
    <row r="1160" spans="1:17" hidden="1" x14ac:dyDescent="0.35">
      <c r="A1160" s="72">
        <f t="shared" si="18"/>
        <v>140883</v>
      </c>
      <c r="B1160" s="85" t="s">
        <v>24332</v>
      </c>
      <c r="C1160" s="85">
        <v>16065748</v>
      </c>
      <c r="D1160" s="85" t="s">
        <v>77</v>
      </c>
      <c r="E1160" s="85" t="s">
        <v>23255</v>
      </c>
      <c r="F1160" s="85">
        <v>140883</v>
      </c>
      <c r="G1160" s="85" t="s">
        <v>78</v>
      </c>
      <c r="H1160" s="85">
        <v>11667227</v>
      </c>
      <c r="I1160" s="85" t="s">
        <v>79</v>
      </c>
      <c r="J1160" s="85"/>
      <c r="K1160" s="85" t="s">
        <v>24333</v>
      </c>
      <c r="L1160" s="85"/>
      <c r="M1160" s="85" t="s">
        <v>23079</v>
      </c>
      <c r="N1160" s="85" t="s">
        <v>571</v>
      </c>
      <c r="O1160" s="85" t="s">
        <v>18</v>
      </c>
      <c r="P1160" s="85">
        <v>76092</v>
      </c>
      <c r="Q1160" s="85"/>
    </row>
    <row r="1161" spans="1:17" hidden="1" x14ac:dyDescent="0.35">
      <c r="A1161" s="72">
        <f t="shared" si="18"/>
        <v>140887</v>
      </c>
      <c r="B1161" s="85" t="s">
        <v>25484</v>
      </c>
      <c r="C1161" s="85">
        <v>87423</v>
      </c>
      <c r="D1161" s="85" t="s">
        <v>77</v>
      </c>
      <c r="E1161" s="85" t="s">
        <v>23231</v>
      </c>
      <c r="F1161" s="85">
        <v>140887</v>
      </c>
      <c r="G1161" s="85" t="s">
        <v>78</v>
      </c>
      <c r="H1161" s="85">
        <v>12056065</v>
      </c>
      <c r="I1161" s="85" t="s">
        <v>79</v>
      </c>
      <c r="J1161" s="85"/>
      <c r="K1161" s="85" t="s">
        <v>25485</v>
      </c>
      <c r="L1161" s="85"/>
      <c r="M1161" s="85" t="s">
        <v>20648</v>
      </c>
      <c r="N1161" s="85" t="s">
        <v>571</v>
      </c>
      <c r="O1161" s="85" t="s">
        <v>18</v>
      </c>
      <c r="P1161" s="85">
        <v>76104</v>
      </c>
      <c r="Q1161" s="85">
        <v>5775</v>
      </c>
    </row>
    <row r="1162" spans="1:17" hidden="1" x14ac:dyDescent="0.35">
      <c r="A1162" s="72">
        <f t="shared" si="18"/>
        <v>140887</v>
      </c>
      <c r="B1162" s="85" t="s">
        <v>3936</v>
      </c>
      <c r="C1162" s="66">
        <v>87423</v>
      </c>
      <c r="D1162" s="85" t="s">
        <v>77</v>
      </c>
      <c r="E1162" s="85" t="s">
        <v>3907</v>
      </c>
      <c r="F1162" s="66">
        <v>140887</v>
      </c>
      <c r="G1162" s="85" t="s">
        <v>78</v>
      </c>
      <c r="H1162" s="85" t="s">
        <v>3937</v>
      </c>
      <c r="I1162" s="85" t="s">
        <v>79</v>
      </c>
      <c r="J1162" s="85"/>
      <c r="K1162" s="85" t="s">
        <v>3938</v>
      </c>
      <c r="L1162" s="85"/>
      <c r="M1162" s="85" t="s">
        <v>3904</v>
      </c>
      <c r="N1162" s="85" t="s">
        <v>573</v>
      </c>
      <c r="O1162" s="85" t="s">
        <v>18</v>
      </c>
      <c r="P1162" s="85" t="s">
        <v>3927</v>
      </c>
      <c r="Q1162" s="85" t="s">
        <v>3939</v>
      </c>
    </row>
    <row r="1163" spans="1:17" hidden="1" x14ac:dyDescent="0.35">
      <c r="A1163" s="72">
        <f t="shared" si="18"/>
        <v>140883</v>
      </c>
      <c r="B1163" s="85" t="s">
        <v>24334</v>
      </c>
      <c r="C1163" s="85">
        <v>87401</v>
      </c>
      <c r="D1163" s="85" t="s">
        <v>77</v>
      </c>
      <c r="E1163" s="85" t="s">
        <v>23255</v>
      </c>
      <c r="F1163" s="85">
        <v>140883</v>
      </c>
      <c r="G1163" s="85" t="s">
        <v>78</v>
      </c>
      <c r="H1163" s="85">
        <v>11667227</v>
      </c>
      <c r="I1163" s="85" t="s">
        <v>79</v>
      </c>
      <c r="J1163" s="85"/>
      <c r="K1163" s="85" t="s">
        <v>24335</v>
      </c>
      <c r="L1163" s="85"/>
      <c r="M1163" s="85" t="s">
        <v>23079</v>
      </c>
      <c r="N1163" s="85" t="s">
        <v>571</v>
      </c>
      <c r="O1163" s="85" t="s">
        <v>18</v>
      </c>
      <c r="P1163" s="85">
        <v>76092</v>
      </c>
      <c r="Q1163" s="85">
        <v>5948</v>
      </c>
    </row>
    <row r="1164" spans="1:17" hidden="1" x14ac:dyDescent="0.35">
      <c r="A1164" s="72">
        <f t="shared" si="18"/>
        <v>232165</v>
      </c>
      <c r="B1164" s="85" t="s">
        <v>16735</v>
      </c>
      <c r="C1164" s="66">
        <v>16047641</v>
      </c>
      <c r="D1164" s="85" t="s">
        <v>77</v>
      </c>
      <c r="E1164" s="85" t="s">
        <v>15416</v>
      </c>
      <c r="F1164" s="66">
        <v>232165</v>
      </c>
      <c r="G1164" s="85" t="s">
        <v>78</v>
      </c>
      <c r="H1164" s="85" t="s">
        <v>15417</v>
      </c>
      <c r="I1164" s="85" t="s">
        <v>79</v>
      </c>
      <c r="J1164" s="85"/>
      <c r="K1164" s="85" t="s">
        <v>16736</v>
      </c>
      <c r="L1164" s="85" t="s">
        <v>80</v>
      </c>
      <c r="M1164" s="85" t="s">
        <v>188</v>
      </c>
      <c r="N1164" s="85" t="s">
        <v>5320</v>
      </c>
      <c r="O1164" s="85" t="s">
        <v>18</v>
      </c>
      <c r="P1164" s="85" t="s">
        <v>190</v>
      </c>
      <c r="Q1164" s="85" t="s">
        <v>87</v>
      </c>
    </row>
    <row r="1165" spans="1:17" hidden="1" x14ac:dyDescent="0.35">
      <c r="A1165" s="72">
        <f t="shared" si="18"/>
        <v>140444</v>
      </c>
      <c r="B1165" s="85" t="s">
        <v>24385</v>
      </c>
      <c r="C1165" s="85">
        <v>85415</v>
      </c>
      <c r="D1165" s="85" t="s">
        <v>77</v>
      </c>
      <c r="E1165" s="85" t="s">
        <v>23254</v>
      </c>
      <c r="F1165" s="85">
        <v>140444</v>
      </c>
      <c r="G1165" s="85" t="s">
        <v>78</v>
      </c>
      <c r="H1165" s="85">
        <v>12718730</v>
      </c>
      <c r="I1165" s="85" t="s">
        <v>79</v>
      </c>
      <c r="J1165" s="85"/>
      <c r="K1165" s="85" t="s">
        <v>24386</v>
      </c>
      <c r="L1165" s="85"/>
      <c r="M1165" s="85" t="s">
        <v>20080</v>
      </c>
      <c r="N1165" s="85" t="s">
        <v>232</v>
      </c>
      <c r="O1165" s="85" t="s">
        <v>18</v>
      </c>
      <c r="P1165" s="85">
        <v>75006</v>
      </c>
      <c r="Q1165" s="85">
        <v>6123</v>
      </c>
    </row>
    <row r="1166" spans="1:17" hidden="1" x14ac:dyDescent="0.35">
      <c r="A1166" s="72">
        <f t="shared" si="18"/>
        <v>140444</v>
      </c>
      <c r="B1166" s="85" t="s">
        <v>23254</v>
      </c>
      <c r="C1166" s="85">
        <v>140444</v>
      </c>
      <c r="D1166" s="85" t="s">
        <v>78</v>
      </c>
      <c r="E1166" s="85" t="s">
        <v>23240</v>
      </c>
      <c r="F1166" s="85">
        <v>16048959</v>
      </c>
      <c r="G1166" s="85" t="s">
        <v>1750</v>
      </c>
      <c r="H1166" s="85">
        <v>11874906</v>
      </c>
      <c r="I1166" s="85" t="s">
        <v>79</v>
      </c>
      <c r="J1166" s="85" t="s">
        <v>200</v>
      </c>
      <c r="K1166" s="85" t="s">
        <v>24895</v>
      </c>
      <c r="L1166" s="85" t="s">
        <v>24896</v>
      </c>
      <c r="M1166" s="85" t="s">
        <v>20080</v>
      </c>
      <c r="N1166" s="85" t="s">
        <v>232</v>
      </c>
      <c r="O1166" s="85" t="s">
        <v>18</v>
      </c>
      <c r="P1166" s="85">
        <v>75006</v>
      </c>
      <c r="Q1166" s="85"/>
    </row>
    <row r="1167" spans="1:17" hidden="1" x14ac:dyDescent="0.35">
      <c r="A1167" s="72">
        <f t="shared" si="18"/>
        <v>140921</v>
      </c>
      <c r="B1167" s="85" t="s">
        <v>24554</v>
      </c>
      <c r="C1167" s="85">
        <v>227536</v>
      </c>
      <c r="D1167" s="85" t="s">
        <v>77</v>
      </c>
      <c r="E1167" s="85" t="s">
        <v>23247</v>
      </c>
      <c r="F1167" s="85">
        <v>140921</v>
      </c>
      <c r="G1167" s="85" t="s">
        <v>78</v>
      </c>
      <c r="H1167" s="85">
        <v>7380116</v>
      </c>
      <c r="I1167" s="85" t="s">
        <v>79</v>
      </c>
      <c r="J1167" s="85"/>
      <c r="K1167" s="85" t="s">
        <v>24555</v>
      </c>
      <c r="L1167" s="85"/>
      <c r="M1167" s="85" t="s">
        <v>22006</v>
      </c>
      <c r="N1167" s="85" t="s">
        <v>3829</v>
      </c>
      <c r="O1167" s="85" t="s">
        <v>18</v>
      </c>
      <c r="P1167" s="85">
        <v>76234</v>
      </c>
      <c r="Q1167" s="85"/>
    </row>
    <row r="1168" spans="1:17" hidden="1" x14ac:dyDescent="0.35">
      <c r="A1168" s="72">
        <f t="shared" si="18"/>
        <v>140841</v>
      </c>
      <c r="B1168" s="85" t="s">
        <v>23419</v>
      </c>
      <c r="C1168" s="85">
        <v>87131</v>
      </c>
      <c r="D1168" s="85" t="s">
        <v>77</v>
      </c>
      <c r="E1168" s="85" t="s">
        <v>23268</v>
      </c>
      <c r="F1168" s="85">
        <v>140841</v>
      </c>
      <c r="G1168" s="85" t="s">
        <v>78</v>
      </c>
      <c r="H1168" s="85">
        <v>12691242</v>
      </c>
      <c r="I1168" s="85" t="s">
        <v>79</v>
      </c>
      <c r="J1168" s="85"/>
      <c r="K1168" s="85" t="s">
        <v>23420</v>
      </c>
      <c r="L1168" s="85"/>
      <c r="M1168" s="85" t="s">
        <v>19690</v>
      </c>
      <c r="N1168" s="85" t="s">
        <v>571</v>
      </c>
      <c r="O1168" s="85" t="s">
        <v>18</v>
      </c>
      <c r="P1168" s="85">
        <v>76010</v>
      </c>
      <c r="Q1168" s="85">
        <v>2851</v>
      </c>
    </row>
    <row r="1169" spans="1:17" hidden="1" x14ac:dyDescent="0.35">
      <c r="A1169" s="72">
        <f t="shared" si="18"/>
        <v>141312</v>
      </c>
      <c r="B1169" s="85" t="s">
        <v>16327</v>
      </c>
      <c r="C1169" s="66">
        <v>16037106</v>
      </c>
      <c r="D1169" s="85" t="s">
        <v>77</v>
      </c>
      <c r="E1169" s="85" t="s">
        <v>6602</v>
      </c>
      <c r="F1169" s="66">
        <v>141312</v>
      </c>
      <c r="G1169" s="85" t="s">
        <v>78</v>
      </c>
      <c r="H1169" s="85"/>
      <c r="I1169" s="85" t="s">
        <v>79</v>
      </c>
      <c r="J1169" s="85"/>
      <c r="K1169" s="85" t="s">
        <v>16328</v>
      </c>
      <c r="L1169" s="85"/>
      <c r="M1169" s="85" t="s">
        <v>8194</v>
      </c>
      <c r="N1169" s="85" t="s">
        <v>6071</v>
      </c>
      <c r="O1169" s="85" t="s">
        <v>18</v>
      </c>
      <c r="P1169" s="85" t="s">
        <v>8240</v>
      </c>
      <c r="Q1169" s="85" t="s">
        <v>3672</v>
      </c>
    </row>
    <row r="1170" spans="1:17" hidden="1" x14ac:dyDescent="0.35">
      <c r="A1170" s="72">
        <f t="shared" si="18"/>
        <v>140887</v>
      </c>
      <c r="B1170" s="85" t="s">
        <v>25460</v>
      </c>
      <c r="C1170" s="85">
        <v>87533</v>
      </c>
      <c r="D1170" s="85" t="s">
        <v>77</v>
      </c>
      <c r="E1170" s="85" t="s">
        <v>23231</v>
      </c>
      <c r="F1170" s="85">
        <v>140887</v>
      </c>
      <c r="G1170" s="85" t="s">
        <v>78</v>
      </c>
      <c r="H1170" s="85">
        <v>12022562</v>
      </c>
      <c r="I1170" s="85" t="s">
        <v>79</v>
      </c>
      <c r="J1170" s="85"/>
      <c r="K1170" s="85" t="s">
        <v>25461</v>
      </c>
      <c r="L1170" s="85"/>
      <c r="M1170" s="85" t="s">
        <v>20648</v>
      </c>
      <c r="N1170" s="85" t="s">
        <v>571</v>
      </c>
      <c r="O1170" s="85" t="s">
        <v>18</v>
      </c>
      <c r="P1170" s="85">
        <v>76115</v>
      </c>
      <c r="Q1170" s="85">
        <v>2823</v>
      </c>
    </row>
    <row r="1171" spans="1:17" hidden="1" x14ac:dyDescent="0.35">
      <c r="A1171" s="72">
        <f t="shared" si="18"/>
        <v>140887</v>
      </c>
      <c r="B1171" s="85" t="s">
        <v>4217</v>
      </c>
      <c r="C1171" s="66">
        <v>87533</v>
      </c>
      <c r="D1171" s="85" t="s">
        <v>77</v>
      </c>
      <c r="E1171" s="85" t="s">
        <v>3907</v>
      </c>
      <c r="F1171" s="66">
        <v>140887</v>
      </c>
      <c r="G1171" s="85" t="s">
        <v>78</v>
      </c>
      <c r="H1171" s="85" t="s">
        <v>4218</v>
      </c>
      <c r="I1171" s="85" t="s">
        <v>79</v>
      </c>
      <c r="J1171" s="85"/>
      <c r="K1171" s="85" t="s">
        <v>4219</v>
      </c>
      <c r="L1171" s="85"/>
      <c r="M1171" s="85" t="s">
        <v>3904</v>
      </c>
      <c r="N1171" s="85" t="s">
        <v>573</v>
      </c>
      <c r="O1171" s="85" t="s">
        <v>18</v>
      </c>
      <c r="P1171" s="85" t="s">
        <v>4209</v>
      </c>
      <c r="Q1171" s="85" t="s">
        <v>4220</v>
      </c>
    </row>
    <row r="1172" spans="1:17" hidden="1" x14ac:dyDescent="0.35">
      <c r="A1172" s="72">
        <f t="shared" si="18"/>
        <v>140887</v>
      </c>
      <c r="B1172" s="85" t="s">
        <v>25584</v>
      </c>
      <c r="C1172" s="85">
        <v>87506</v>
      </c>
      <c r="D1172" s="85" t="s">
        <v>77</v>
      </c>
      <c r="E1172" s="85" t="s">
        <v>23231</v>
      </c>
      <c r="F1172" s="85">
        <v>140887</v>
      </c>
      <c r="G1172" s="85" t="s">
        <v>78</v>
      </c>
      <c r="H1172" s="85">
        <v>11975943</v>
      </c>
      <c r="I1172" s="85" t="s">
        <v>79</v>
      </c>
      <c r="J1172" s="85"/>
      <c r="K1172" s="85" t="s">
        <v>25585</v>
      </c>
      <c r="L1172" s="85"/>
      <c r="M1172" s="85" t="s">
        <v>20648</v>
      </c>
      <c r="N1172" s="85" t="s">
        <v>571</v>
      </c>
      <c r="O1172" s="85" t="s">
        <v>18</v>
      </c>
      <c r="P1172" s="85">
        <v>76111</v>
      </c>
      <c r="Q1172" s="85">
        <v>4836</v>
      </c>
    </row>
    <row r="1173" spans="1:17" hidden="1" x14ac:dyDescent="0.35">
      <c r="A1173" s="72">
        <f t="shared" si="18"/>
        <v>140887</v>
      </c>
      <c r="B1173" s="85" t="s">
        <v>4155</v>
      </c>
      <c r="C1173" s="66">
        <v>87506</v>
      </c>
      <c r="D1173" s="85" t="s">
        <v>77</v>
      </c>
      <c r="E1173" s="85" t="s">
        <v>3907</v>
      </c>
      <c r="F1173" s="66">
        <v>140887</v>
      </c>
      <c r="G1173" s="85" t="s">
        <v>78</v>
      </c>
      <c r="H1173" s="85" t="s">
        <v>4156</v>
      </c>
      <c r="I1173" s="85" t="s">
        <v>79</v>
      </c>
      <c r="J1173" s="85"/>
      <c r="K1173" s="85" t="s">
        <v>4157</v>
      </c>
      <c r="L1173" s="85"/>
      <c r="M1173" s="85" t="s">
        <v>3904</v>
      </c>
      <c r="N1173" s="85" t="s">
        <v>573</v>
      </c>
      <c r="O1173" s="85" t="s">
        <v>18</v>
      </c>
      <c r="P1173" s="85" t="s">
        <v>4144</v>
      </c>
      <c r="Q1173" s="85" t="s">
        <v>4158</v>
      </c>
    </row>
    <row r="1174" spans="1:17" hidden="1" x14ac:dyDescent="0.35">
      <c r="A1174" s="72">
        <f t="shared" si="18"/>
        <v>141544</v>
      </c>
      <c r="B1174" s="85" t="s">
        <v>17306</v>
      </c>
      <c r="C1174" s="66">
        <v>16058550</v>
      </c>
      <c r="D1174" s="85" t="s">
        <v>77</v>
      </c>
      <c r="E1174" s="85" t="s">
        <v>9751</v>
      </c>
      <c r="F1174" s="66">
        <v>141544</v>
      </c>
      <c r="G1174" s="85" t="s">
        <v>78</v>
      </c>
      <c r="H1174" s="85" t="s">
        <v>9752</v>
      </c>
      <c r="I1174" s="85" t="s">
        <v>79</v>
      </c>
      <c r="J1174" s="85"/>
      <c r="K1174" s="85" t="s">
        <v>17307</v>
      </c>
      <c r="L1174" s="85"/>
      <c r="M1174" s="85" t="s">
        <v>7383</v>
      </c>
      <c r="N1174" s="85" t="s">
        <v>7384</v>
      </c>
      <c r="O1174" s="85" t="s">
        <v>18</v>
      </c>
      <c r="P1174" s="85" t="s">
        <v>9806</v>
      </c>
      <c r="Q1174" s="85"/>
    </row>
    <row r="1175" spans="1:17" hidden="1" x14ac:dyDescent="0.35">
      <c r="A1175" s="72">
        <f t="shared" si="18"/>
        <v>140514</v>
      </c>
      <c r="B1175" s="85" t="s">
        <v>16603</v>
      </c>
      <c r="C1175" s="66">
        <v>16044691</v>
      </c>
      <c r="D1175" s="85" t="s">
        <v>77</v>
      </c>
      <c r="E1175" s="85" t="s">
        <v>1326</v>
      </c>
      <c r="F1175" s="66">
        <v>140514</v>
      </c>
      <c r="G1175" s="85" t="s">
        <v>78</v>
      </c>
      <c r="H1175" s="85"/>
      <c r="I1175" s="85" t="s">
        <v>79</v>
      </c>
      <c r="J1175" s="85"/>
      <c r="K1175" s="85" t="s">
        <v>1322</v>
      </c>
      <c r="L1175" s="85"/>
      <c r="M1175" s="85" t="s">
        <v>1323</v>
      </c>
      <c r="N1175" s="85"/>
      <c r="O1175" s="85" t="s">
        <v>18</v>
      </c>
      <c r="P1175" s="85" t="s">
        <v>1324</v>
      </c>
      <c r="Q1175" s="85"/>
    </row>
    <row r="1176" spans="1:17" hidden="1" x14ac:dyDescent="0.35">
      <c r="A1176" s="72">
        <f t="shared" si="18"/>
        <v>141139</v>
      </c>
      <c r="B1176" s="85" t="s">
        <v>5534</v>
      </c>
      <c r="C1176" s="66">
        <v>88186</v>
      </c>
      <c r="D1176" s="85" t="s">
        <v>77</v>
      </c>
      <c r="E1176" s="85" t="s">
        <v>5535</v>
      </c>
      <c r="F1176" s="66">
        <v>141139</v>
      </c>
      <c r="G1176" s="85" t="s">
        <v>78</v>
      </c>
      <c r="H1176" s="85" t="s">
        <v>5536</v>
      </c>
      <c r="I1176" s="85" t="s">
        <v>79</v>
      </c>
      <c r="J1176" s="85"/>
      <c r="K1176" s="85" t="s">
        <v>5537</v>
      </c>
      <c r="L1176" s="85"/>
      <c r="M1176" s="85" t="s">
        <v>5356</v>
      </c>
      <c r="N1176" s="85" t="s">
        <v>5091</v>
      </c>
      <c r="O1176" s="85" t="s">
        <v>18</v>
      </c>
      <c r="P1176" s="85" t="s">
        <v>5538</v>
      </c>
      <c r="Q1176" s="85" t="s">
        <v>484</v>
      </c>
    </row>
    <row r="1177" spans="1:17" hidden="1" x14ac:dyDescent="0.35">
      <c r="A1177" s="72">
        <f t="shared" si="18"/>
        <v>142043</v>
      </c>
      <c r="B1177" s="85" t="s">
        <v>13051</v>
      </c>
      <c r="C1177" s="66">
        <v>92732</v>
      </c>
      <c r="D1177" s="85" t="s">
        <v>77</v>
      </c>
      <c r="E1177" s="85" t="s">
        <v>13037</v>
      </c>
      <c r="F1177" s="66">
        <v>142043</v>
      </c>
      <c r="G1177" s="85" t="s">
        <v>78</v>
      </c>
      <c r="H1177" s="85"/>
      <c r="I1177" s="85" t="s">
        <v>79</v>
      </c>
      <c r="J1177" s="85"/>
      <c r="K1177" s="85" t="s">
        <v>13052</v>
      </c>
      <c r="L1177" s="85"/>
      <c r="M1177" s="85" t="s">
        <v>13039</v>
      </c>
      <c r="N1177" s="85" t="s">
        <v>13039</v>
      </c>
      <c r="O1177" s="85" t="s">
        <v>18</v>
      </c>
      <c r="P1177" s="85" t="s">
        <v>13040</v>
      </c>
      <c r="Q1177" s="85" t="s">
        <v>4424</v>
      </c>
    </row>
    <row r="1178" spans="1:17" hidden="1" x14ac:dyDescent="0.35">
      <c r="A1178" s="72">
        <f t="shared" si="18"/>
        <v>140561</v>
      </c>
      <c r="B1178" s="85" t="s">
        <v>15080</v>
      </c>
      <c r="C1178" s="66">
        <v>227147</v>
      </c>
      <c r="D1178" s="85" t="s">
        <v>77</v>
      </c>
      <c r="E1178" s="85" t="s">
        <v>1870</v>
      </c>
      <c r="F1178" s="66">
        <v>140561</v>
      </c>
      <c r="G1178" s="85" t="s">
        <v>78</v>
      </c>
      <c r="H1178" s="85"/>
      <c r="I1178" s="85" t="s">
        <v>79</v>
      </c>
      <c r="J1178" s="85"/>
      <c r="K1178" s="85" t="s">
        <v>15081</v>
      </c>
      <c r="L1178" s="85"/>
      <c r="M1178" s="85" t="s">
        <v>1868</v>
      </c>
      <c r="N1178" s="85" t="s">
        <v>1914</v>
      </c>
      <c r="O1178" s="85" t="s">
        <v>18</v>
      </c>
      <c r="P1178" s="85" t="s">
        <v>1869</v>
      </c>
      <c r="Q1178" s="85"/>
    </row>
    <row r="1179" spans="1:17" hidden="1" x14ac:dyDescent="0.35">
      <c r="A1179" s="72">
        <f t="shared" si="18"/>
        <v>141707</v>
      </c>
      <c r="B1179" s="85" t="s">
        <v>8345</v>
      </c>
      <c r="C1179" s="66">
        <v>17018661</v>
      </c>
      <c r="D1179" s="85" t="s">
        <v>83</v>
      </c>
      <c r="E1179" s="85" t="s">
        <v>11428</v>
      </c>
      <c r="F1179" s="66">
        <v>141707</v>
      </c>
      <c r="G1179" s="85" t="s">
        <v>78</v>
      </c>
      <c r="H1179" s="85"/>
      <c r="I1179" s="85" t="s">
        <v>79</v>
      </c>
      <c r="J1179" s="85"/>
      <c r="K1179" s="85" t="s">
        <v>11431</v>
      </c>
      <c r="L1179" s="85"/>
      <c r="M1179" s="85" t="s">
        <v>11425</v>
      </c>
      <c r="N1179" s="85" t="s">
        <v>5129</v>
      </c>
      <c r="O1179" s="85" t="s">
        <v>18</v>
      </c>
      <c r="P1179" s="85" t="s">
        <v>11426</v>
      </c>
      <c r="Q1179" s="85"/>
    </row>
    <row r="1180" spans="1:17" hidden="1" x14ac:dyDescent="0.35">
      <c r="A1180" s="72">
        <f t="shared" si="18"/>
        <v>141707</v>
      </c>
      <c r="B1180" s="85" t="s">
        <v>8345</v>
      </c>
      <c r="C1180" s="66">
        <v>16084930</v>
      </c>
      <c r="D1180" s="85" t="s">
        <v>77</v>
      </c>
      <c r="E1180" s="85" t="s">
        <v>11428</v>
      </c>
      <c r="F1180" s="66">
        <v>141707</v>
      </c>
      <c r="G1180" s="85" t="s">
        <v>78</v>
      </c>
      <c r="H1180" s="85"/>
      <c r="I1180" s="85" t="s">
        <v>79</v>
      </c>
      <c r="J1180" s="85"/>
      <c r="K1180" s="85" t="s">
        <v>18070</v>
      </c>
      <c r="L1180" s="85"/>
      <c r="M1180" s="85" t="s">
        <v>11425</v>
      </c>
      <c r="N1180" s="85" t="s">
        <v>5129</v>
      </c>
      <c r="O1180" s="85" t="s">
        <v>18</v>
      </c>
      <c r="P1180" s="85" t="s">
        <v>11426</v>
      </c>
      <c r="Q1180" s="85"/>
    </row>
    <row r="1181" spans="1:17" hidden="1" x14ac:dyDescent="0.35">
      <c r="A1181" s="72">
        <f t="shared" si="18"/>
        <v>141322</v>
      </c>
      <c r="B1181" s="85" t="s">
        <v>8345</v>
      </c>
      <c r="C1181" s="66">
        <v>89708</v>
      </c>
      <c r="D1181" s="85" t="s">
        <v>77</v>
      </c>
      <c r="E1181" s="85" t="s">
        <v>8316</v>
      </c>
      <c r="F1181" s="66">
        <v>141322</v>
      </c>
      <c r="G1181" s="85" t="s">
        <v>78</v>
      </c>
      <c r="H1181" s="85" t="s">
        <v>350</v>
      </c>
      <c r="I1181" s="85" t="s">
        <v>79</v>
      </c>
      <c r="J1181" s="85"/>
      <c r="K1181" s="85" t="s">
        <v>8346</v>
      </c>
      <c r="L1181" s="85" t="s">
        <v>80</v>
      </c>
      <c r="M1181" s="85" t="s">
        <v>8318</v>
      </c>
      <c r="N1181" s="85" t="s">
        <v>6073</v>
      </c>
      <c r="O1181" s="85" t="s">
        <v>18</v>
      </c>
      <c r="P1181" s="85" t="s">
        <v>8319</v>
      </c>
      <c r="Q1181" s="85" t="s">
        <v>87</v>
      </c>
    </row>
    <row r="1182" spans="1:17" hidden="1" x14ac:dyDescent="0.35">
      <c r="A1182" s="72">
        <f t="shared" si="18"/>
        <v>141943</v>
      </c>
      <c r="B1182" s="85" t="s">
        <v>5936</v>
      </c>
      <c r="C1182" s="66">
        <v>16042561</v>
      </c>
      <c r="D1182" s="85" t="s">
        <v>83</v>
      </c>
      <c r="E1182" s="85" t="s">
        <v>12466</v>
      </c>
      <c r="F1182" s="66">
        <v>141943</v>
      </c>
      <c r="G1182" s="85" t="s">
        <v>78</v>
      </c>
      <c r="H1182" s="85"/>
      <c r="I1182" s="85" t="s">
        <v>79</v>
      </c>
      <c r="J1182" s="85"/>
      <c r="K1182" s="85" t="s">
        <v>19358</v>
      </c>
      <c r="L1182" s="85"/>
      <c r="M1182" s="85" t="s">
        <v>12463</v>
      </c>
      <c r="N1182" s="85" t="s">
        <v>7836</v>
      </c>
      <c r="O1182" s="85" t="s">
        <v>18</v>
      </c>
      <c r="P1182" s="85" t="s">
        <v>12464</v>
      </c>
      <c r="Q1182" s="85"/>
    </row>
    <row r="1183" spans="1:17" hidden="1" x14ac:dyDescent="0.35">
      <c r="A1183" s="72">
        <f t="shared" si="18"/>
        <v>141190</v>
      </c>
      <c r="B1183" s="85" t="s">
        <v>5936</v>
      </c>
      <c r="C1183" s="66">
        <v>88343</v>
      </c>
      <c r="D1183" s="85" t="s">
        <v>77</v>
      </c>
      <c r="E1183" s="85" t="s">
        <v>5877</v>
      </c>
      <c r="F1183" s="66">
        <v>141190</v>
      </c>
      <c r="G1183" s="85" t="s">
        <v>78</v>
      </c>
      <c r="H1183" s="85" t="s">
        <v>5937</v>
      </c>
      <c r="I1183" s="85" t="s">
        <v>79</v>
      </c>
      <c r="J1183" s="85"/>
      <c r="K1183" s="85" t="s">
        <v>5938</v>
      </c>
      <c r="L1183" s="85"/>
      <c r="M1183" s="85" t="s">
        <v>5874</v>
      </c>
      <c r="N1183" s="85" t="s">
        <v>5875</v>
      </c>
      <c r="O1183" s="85" t="s">
        <v>18</v>
      </c>
      <c r="P1183" s="85" t="s">
        <v>5914</v>
      </c>
      <c r="Q1183" s="85" t="s">
        <v>5939</v>
      </c>
    </row>
    <row r="1184" spans="1:17" hidden="1" x14ac:dyDescent="0.35">
      <c r="A1184" s="72">
        <f t="shared" si="18"/>
        <v>145196</v>
      </c>
      <c r="B1184" s="85" t="s">
        <v>26157</v>
      </c>
      <c r="C1184" s="85">
        <v>115233</v>
      </c>
      <c r="D1184" s="85" t="s">
        <v>77</v>
      </c>
      <c r="E1184" s="85" t="s">
        <v>23216</v>
      </c>
      <c r="F1184" s="85">
        <v>145196</v>
      </c>
      <c r="G1184" s="85" t="s">
        <v>78</v>
      </c>
      <c r="H1184" s="85"/>
      <c r="I1184" s="85" t="s">
        <v>79</v>
      </c>
      <c r="J1184" s="85"/>
      <c r="K1184" s="85" t="s">
        <v>26158</v>
      </c>
      <c r="L1184" s="85"/>
      <c r="M1184" s="85" t="s">
        <v>26083</v>
      </c>
      <c r="N1184" s="85" t="s">
        <v>26084</v>
      </c>
      <c r="O1184" s="85" t="s">
        <v>26085</v>
      </c>
      <c r="P1184" s="85">
        <v>98146</v>
      </c>
      <c r="Q1184" s="85">
        <v>2265</v>
      </c>
    </row>
    <row r="1185" spans="1:17" hidden="1" x14ac:dyDescent="0.35">
      <c r="A1185" s="72">
        <f t="shared" si="18"/>
        <v>141982</v>
      </c>
      <c r="B1185" s="85" t="s">
        <v>25631</v>
      </c>
      <c r="C1185" s="85">
        <v>16068066</v>
      </c>
      <c r="D1185" s="85" t="s">
        <v>23281</v>
      </c>
      <c r="E1185" s="85" t="s">
        <v>23230</v>
      </c>
      <c r="F1185" s="85">
        <v>141982</v>
      </c>
      <c r="G1185" s="85" t="s">
        <v>78</v>
      </c>
      <c r="H1185" s="85"/>
      <c r="I1185" s="85" t="s">
        <v>79</v>
      </c>
      <c r="J1185" s="85"/>
      <c r="K1185" s="85" t="s">
        <v>25632</v>
      </c>
      <c r="L1185" s="85"/>
      <c r="M1185" s="85" t="s">
        <v>25608</v>
      </c>
      <c r="N1185" s="85"/>
      <c r="O1185" s="85" t="s">
        <v>18</v>
      </c>
      <c r="P1185" s="85">
        <v>79382</v>
      </c>
      <c r="Q1185" s="85"/>
    </row>
    <row r="1186" spans="1:17" hidden="1" x14ac:dyDescent="0.35">
      <c r="A1186" s="72">
        <f t="shared" si="18"/>
        <v>141982</v>
      </c>
      <c r="B1186" s="85" t="s">
        <v>19899</v>
      </c>
      <c r="C1186" s="66">
        <v>16068066</v>
      </c>
      <c r="D1186" s="85" t="s">
        <v>83</v>
      </c>
      <c r="E1186" s="85" t="s">
        <v>12679</v>
      </c>
      <c r="F1186" s="66">
        <v>141982</v>
      </c>
      <c r="G1186" s="85" t="s">
        <v>78</v>
      </c>
      <c r="H1186" s="85"/>
      <c r="I1186" s="85" t="s">
        <v>79</v>
      </c>
      <c r="J1186" s="85"/>
      <c r="K1186" s="85" t="s">
        <v>12684</v>
      </c>
      <c r="L1186" s="85"/>
      <c r="M1186" s="85" t="s">
        <v>12682</v>
      </c>
      <c r="N1186" s="85"/>
      <c r="O1186" s="85" t="s">
        <v>18</v>
      </c>
      <c r="P1186" s="85" t="s">
        <v>12683</v>
      </c>
      <c r="Q1186" s="85"/>
    </row>
    <row r="1187" spans="1:17" hidden="1" x14ac:dyDescent="0.35">
      <c r="A1187" s="72">
        <f t="shared" si="18"/>
        <v>141739</v>
      </c>
      <c r="B1187" s="85" t="s">
        <v>23790</v>
      </c>
      <c r="C1187" s="85">
        <v>209011</v>
      </c>
      <c r="D1187" s="85" t="s">
        <v>77</v>
      </c>
      <c r="E1187" s="85" t="s">
        <v>23266</v>
      </c>
      <c r="F1187" s="85">
        <v>141739</v>
      </c>
      <c r="G1187" s="85" t="s">
        <v>78</v>
      </c>
      <c r="H1187" s="85">
        <v>12688156</v>
      </c>
      <c r="I1187" s="85" t="s">
        <v>79</v>
      </c>
      <c r="J1187" s="85"/>
      <c r="K1187" s="85" t="s">
        <v>23791</v>
      </c>
      <c r="L1187" s="85"/>
      <c r="M1187" s="85" t="s">
        <v>125</v>
      </c>
      <c r="N1187" s="85" t="s">
        <v>137</v>
      </c>
      <c r="O1187" s="85" t="s">
        <v>18</v>
      </c>
      <c r="P1187" s="85">
        <v>78748</v>
      </c>
      <c r="Q1187" s="85"/>
    </row>
    <row r="1188" spans="1:17" hidden="1" x14ac:dyDescent="0.35">
      <c r="A1188" s="72">
        <f t="shared" si="18"/>
        <v>141681</v>
      </c>
      <c r="B1188" s="85" t="s">
        <v>11268</v>
      </c>
      <c r="C1188" s="66">
        <v>91577</v>
      </c>
      <c r="D1188" s="85" t="s">
        <v>77</v>
      </c>
      <c r="E1188" s="85" t="s">
        <v>11249</v>
      </c>
      <c r="F1188" s="66">
        <v>141681</v>
      </c>
      <c r="G1188" s="85" t="s">
        <v>78</v>
      </c>
      <c r="H1188" s="85"/>
      <c r="I1188" s="85" t="s">
        <v>79</v>
      </c>
      <c r="J1188" s="85"/>
      <c r="K1188" s="85" t="s">
        <v>11269</v>
      </c>
      <c r="L1188" s="85"/>
      <c r="M1188" s="85" t="s">
        <v>11037</v>
      </c>
      <c r="N1188" s="85" t="s">
        <v>5082</v>
      </c>
      <c r="O1188" s="85" t="s">
        <v>18</v>
      </c>
      <c r="P1188" s="85" t="s">
        <v>11038</v>
      </c>
      <c r="Q1188" s="85" t="s">
        <v>11270</v>
      </c>
    </row>
    <row r="1189" spans="1:17" hidden="1" x14ac:dyDescent="0.35">
      <c r="A1189" s="72">
        <f t="shared" si="18"/>
        <v>141739</v>
      </c>
      <c r="B1189" s="85" t="s">
        <v>23628</v>
      </c>
      <c r="C1189" s="85">
        <v>91809</v>
      </c>
      <c r="D1189" s="85" t="s">
        <v>77</v>
      </c>
      <c r="E1189" s="85" t="s">
        <v>23266</v>
      </c>
      <c r="F1189" s="85">
        <v>141739</v>
      </c>
      <c r="G1189" s="85" t="s">
        <v>78</v>
      </c>
      <c r="H1189" s="85">
        <v>12688263</v>
      </c>
      <c r="I1189" s="85" t="s">
        <v>79</v>
      </c>
      <c r="J1189" s="85"/>
      <c r="K1189" s="85" t="s">
        <v>23629</v>
      </c>
      <c r="L1189" s="85"/>
      <c r="M1189" s="85" t="s">
        <v>125</v>
      </c>
      <c r="N1189" s="85" t="s">
        <v>137</v>
      </c>
      <c r="O1189" s="85" t="s">
        <v>18</v>
      </c>
      <c r="P1189" s="85">
        <v>78703</v>
      </c>
      <c r="Q1189" s="85">
        <v>1756</v>
      </c>
    </row>
    <row r="1190" spans="1:17" hidden="1" x14ac:dyDescent="0.35">
      <c r="A1190" s="72">
        <f t="shared" si="18"/>
        <v>141544</v>
      </c>
      <c r="B1190" s="85" t="s">
        <v>22029</v>
      </c>
      <c r="C1190" s="66">
        <v>17019953</v>
      </c>
      <c r="D1190" s="85" t="s">
        <v>77</v>
      </c>
      <c r="E1190" s="85" t="s">
        <v>9751</v>
      </c>
      <c r="F1190" s="66">
        <v>141544</v>
      </c>
      <c r="G1190" s="85" t="s">
        <v>78</v>
      </c>
      <c r="H1190" s="85"/>
      <c r="I1190" s="85" t="s">
        <v>79</v>
      </c>
      <c r="J1190" s="85"/>
      <c r="K1190" s="85" t="s">
        <v>22030</v>
      </c>
      <c r="L1190" s="85"/>
      <c r="M1190" s="85" t="s">
        <v>9155</v>
      </c>
      <c r="N1190" s="85" t="s">
        <v>9526</v>
      </c>
      <c r="O1190" s="85" t="s">
        <v>18</v>
      </c>
      <c r="P1190" s="85" t="s">
        <v>17861</v>
      </c>
      <c r="Q1190" s="85"/>
    </row>
    <row r="1191" spans="1:17" hidden="1" x14ac:dyDescent="0.35">
      <c r="A1191" s="72">
        <f t="shared" si="18"/>
        <v>141556</v>
      </c>
      <c r="B1191" s="85" t="s">
        <v>22481</v>
      </c>
      <c r="C1191" s="66">
        <v>17023208</v>
      </c>
      <c r="D1191" s="85" t="s">
        <v>77</v>
      </c>
      <c r="E1191" s="85" t="s">
        <v>10404</v>
      </c>
      <c r="F1191" s="66">
        <v>141556</v>
      </c>
      <c r="G1191" s="85" t="s">
        <v>78</v>
      </c>
      <c r="H1191" s="85"/>
      <c r="I1191" s="85" t="s">
        <v>79</v>
      </c>
      <c r="J1191" s="85"/>
      <c r="K1191" s="85" t="s">
        <v>15065</v>
      </c>
      <c r="L1191" s="85" t="s">
        <v>22482</v>
      </c>
      <c r="M1191" s="85" t="s">
        <v>9155</v>
      </c>
      <c r="N1191" s="85" t="s">
        <v>9526</v>
      </c>
      <c r="O1191" s="85" t="s">
        <v>18</v>
      </c>
      <c r="P1191" s="85" t="s">
        <v>7385</v>
      </c>
      <c r="Q1191" s="85"/>
    </row>
    <row r="1192" spans="1:17" hidden="1" x14ac:dyDescent="0.35">
      <c r="A1192" s="72">
        <f t="shared" si="18"/>
        <v>141544</v>
      </c>
      <c r="B1192" s="85" t="s">
        <v>21297</v>
      </c>
      <c r="C1192" s="66">
        <v>17013235</v>
      </c>
      <c r="D1192" s="85" t="s">
        <v>77</v>
      </c>
      <c r="E1192" s="85" t="s">
        <v>9751</v>
      </c>
      <c r="F1192" s="66">
        <v>141544</v>
      </c>
      <c r="G1192" s="85" t="s">
        <v>78</v>
      </c>
      <c r="H1192" s="85" t="s">
        <v>9752</v>
      </c>
      <c r="I1192" s="85" t="s">
        <v>79</v>
      </c>
      <c r="J1192" s="85"/>
      <c r="K1192" s="85" t="s">
        <v>9799</v>
      </c>
      <c r="L1192" s="85"/>
      <c r="M1192" s="85" t="s">
        <v>7383</v>
      </c>
      <c r="N1192" s="85" t="s">
        <v>9526</v>
      </c>
      <c r="O1192" s="85" t="s">
        <v>18</v>
      </c>
      <c r="P1192" s="85" t="s">
        <v>9800</v>
      </c>
      <c r="Q1192" s="85" t="s">
        <v>8095</v>
      </c>
    </row>
    <row r="1193" spans="1:17" hidden="1" x14ac:dyDescent="0.35">
      <c r="A1193" s="72">
        <f t="shared" si="18"/>
        <v>141633</v>
      </c>
      <c r="B1193" s="85" t="s">
        <v>10831</v>
      </c>
      <c r="C1193" s="66">
        <v>209849</v>
      </c>
      <c r="D1193" s="85" t="s">
        <v>77</v>
      </c>
      <c r="E1193" s="85" t="s">
        <v>10736</v>
      </c>
      <c r="F1193" s="66">
        <v>141633</v>
      </c>
      <c r="G1193" s="85" t="s">
        <v>78</v>
      </c>
      <c r="H1193" s="85" t="s">
        <v>14392</v>
      </c>
      <c r="I1193" s="85" t="s">
        <v>79</v>
      </c>
      <c r="J1193" s="85"/>
      <c r="K1193" s="85" t="s">
        <v>14393</v>
      </c>
      <c r="L1193" s="85"/>
      <c r="M1193" s="85" t="s">
        <v>10734</v>
      </c>
      <c r="N1193" s="85" t="s">
        <v>10739</v>
      </c>
      <c r="O1193" s="85" t="s">
        <v>18</v>
      </c>
      <c r="P1193" s="85" t="s">
        <v>10799</v>
      </c>
      <c r="Q1193" s="85" t="s">
        <v>1148</v>
      </c>
    </row>
    <row r="1194" spans="1:17" hidden="1" x14ac:dyDescent="0.35">
      <c r="A1194" s="72">
        <f t="shared" si="18"/>
        <v>140469</v>
      </c>
      <c r="B1194" s="85" t="s">
        <v>26900</v>
      </c>
      <c r="C1194" s="85">
        <v>230057</v>
      </c>
      <c r="D1194" s="85" t="s">
        <v>77</v>
      </c>
      <c r="E1194" s="85" t="s">
        <v>23191</v>
      </c>
      <c r="F1194" s="85">
        <v>140469</v>
      </c>
      <c r="G1194" s="85" t="s">
        <v>78</v>
      </c>
      <c r="H1194" s="85">
        <v>13461769</v>
      </c>
      <c r="I1194" s="85" t="s">
        <v>79</v>
      </c>
      <c r="J1194" s="85"/>
      <c r="K1194" s="85" t="s">
        <v>26901</v>
      </c>
      <c r="L1194" s="85"/>
      <c r="M1194" s="85" t="s">
        <v>13635</v>
      </c>
      <c r="N1194" s="85" t="s">
        <v>205</v>
      </c>
      <c r="O1194" s="85" t="s">
        <v>18</v>
      </c>
      <c r="P1194" s="85">
        <v>75056</v>
      </c>
      <c r="Q1194" s="85">
        <v>5732</v>
      </c>
    </row>
    <row r="1195" spans="1:17" hidden="1" x14ac:dyDescent="0.35">
      <c r="A1195" s="72">
        <f t="shared" si="18"/>
        <v>141546</v>
      </c>
      <c r="B1195" s="85" t="s">
        <v>26900</v>
      </c>
      <c r="C1195" s="85">
        <v>90693</v>
      </c>
      <c r="D1195" s="85" t="s">
        <v>77</v>
      </c>
      <c r="E1195" s="85" t="s">
        <v>23179</v>
      </c>
      <c r="F1195" s="85">
        <v>141546</v>
      </c>
      <c r="G1195" s="85" t="s">
        <v>78</v>
      </c>
      <c r="H1195" s="85">
        <v>1664853</v>
      </c>
      <c r="I1195" s="85" t="s">
        <v>79</v>
      </c>
      <c r="J1195" s="85"/>
      <c r="K1195" s="85" t="s">
        <v>27295</v>
      </c>
      <c r="L1195" s="85"/>
      <c r="M1195" s="85" t="s">
        <v>9155</v>
      </c>
      <c r="N1195" s="85" t="s">
        <v>9526</v>
      </c>
      <c r="O1195" s="85" t="s">
        <v>18</v>
      </c>
      <c r="P1195" s="85">
        <v>78213</v>
      </c>
      <c r="Q1195" s="85">
        <v>2409</v>
      </c>
    </row>
    <row r="1196" spans="1:17" hidden="1" x14ac:dyDescent="0.35">
      <c r="A1196" s="72">
        <f t="shared" si="18"/>
        <v>140469</v>
      </c>
      <c r="B1196" s="85" t="s">
        <v>9936</v>
      </c>
      <c r="C1196" s="66">
        <v>230057</v>
      </c>
      <c r="D1196" s="85" t="s">
        <v>77</v>
      </c>
      <c r="E1196" s="85" t="s">
        <v>212</v>
      </c>
      <c r="F1196" s="66">
        <v>140469</v>
      </c>
      <c r="G1196" s="85" t="s">
        <v>78</v>
      </c>
      <c r="H1196" s="85" t="s">
        <v>213</v>
      </c>
      <c r="I1196" s="85" t="s">
        <v>79</v>
      </c>
      <c r="J1196" s="85"/>
      <c r="K1196" s="85" t="s">
        <v>15165</v>
      </c>
      <c r="L1196" s="85"/>
      <c r="M1196" s="85" t="s">
        <v>343</v>
      </c>
      <c r="N1196" s="85" t="s">
        <v>215</v>
      </c>
      <c r="O1196" s="85" t="s">
        <v>18</v>
      </c>
      <c r="P1196" s="85" t="s">
        <v>633</v>
      </c>
      <c r="Q1196" s="85" t="s">
        <v>15166</v>
      </c>
    </row>
    <row r="1197" spans="1:17" hidden="1" x14ac:dyDescent="0.35">
      <c r="A1197" s="72">
        <f t="shared" si="18"/>
        <v>141546</v>
      </c>
      <c r="B1197" s="85" t="s">
        <v>9936</v>
      </c>
      <c r="C1197" s="66">
        <v>90693</v>
      </c>
      <c r="D1197" s="85" t="s">
        <v>77</v>
      </c>
      <c r="E1197" s="85" t="s">
        <v>9849</v>
      </c>
      <c r="F1197" s="66">
        <v>141546</v>
      </c>
      <c r="G1197" s="85" t="s">
        <v>78</v>
      </c>
      <c r="H1197" s="85" t="s">
        <v>9850</v>
      </c>
      <c r="I1197" s="85" t="s">
        <v>79</v>
      </c>
      <c r="J1197" s="85"/>
      <c r="K1197" s="85" t="s">
        <v>9937</v>
      </c>
      <c r="L1197" s="85"/>
      <c r="M1197" s="85" t="s">
        <v>7383</v>
      </c>
      <c r="N1197" s="85" t="s">
        <v>7384</v>
      </c>
      <c r="O1197" s="85" t="s">
        <v>18</v>
      </c>
      <c r="P1197" s="85" t="s">
        <v>9934</v>
      </c>
      <c r="Q1197" s="85" t="s">
        <v>1764</v>
      </c>
    </row>
    <row r="1198" spans="1:17" hidden="1" x14ac:dyDescent="0.35">
      <c r="A1198" s="72">
        <f t="shared" si="18"/>
        <v>140893</v>
      </c>
      <c r="B1198" s="85" t="s">
        <v>25051</v>
      </c>
      <c r="C1198" s="85">
        <v>140893</v>
      </c>
      <c r="D1198" s="85" t="s">
        <v>78</v>
      </c>
      <c r="E1198" s="85" t="s">
        <v>23238</v>
      </c>
      <c r="F1198" s="85">
        <v>17002993</v>
      </c>
      <c r="G1198" s="85" t="s">
        <v>1750</v>
      </c>
      <c r="H1198" s="85">
        <v>5726559</v>
      </c>
      <c r="I1198" s="85" t="s">
        <v>79</v>
      </c>
      <c r="J1198" s="85" t="s">
        <v>200</v>
      </c>
      <c r="K1198" s="85" t="s">
        <v>25052</v>
      </c>
      <c r="L1198" s="85"/>
      <c r="M1198" s="85" t="s">
        <v>20648</v>
      </c>
      <c r="N1198" s="85" t="s">
        <v>571</v>
      </c>
      <c r="O1198" s="85" t="s">
        <v>18</v>
      </c>
      <c r="P1198" s="85">
        <v>76114</v>
      </c>
      <c r="Q1198" s="85">
        <v>2669</v>
      </c>
    </row>
    <row r="1199" spans="1:17" hidden="1" x14ac:dyDescent="0.35">
      <c r="A1199" s="72">
        <f t="shared" si="18"/>
        <v>141146</v>
      </c>
      <c r="B1199" s="85" t="s">
        <v>17064</v>
      </c>
      <c r="C1199" s="66">
        <v>16053563</v>
      </c>
      <c r="D1199" s="85" t="s">
        <v>77</v>
      </c>
      <c r="E1199" s="85" t="s">
        <v>4753</v>
      </c>
      <c r="F1199" s="66">
        <v>141146</v>
      </c>
      <c r="G1199" s="85" t="s">
        <v>78</v>
      </c>
      <c r="H1199" s="85"/>
      <c r="I1199" s="85" t="s">
        <v>79</v>
      </c>
      <c r="J1199" s="85"/>
      <c r="K1199" s="85" t="s">
        <v>17065</v>
      </c>
      <c r="L1199" s="85"/>
      <c r="M1199" s="85" t="s">
        <v>5639</v>
      </c>
      <c r="N1199" s="85" t="s">
        <v>5355</v>
      </c>
      <c r="O1199" s="85" t="s">
        <v>18</v>
      </c>
      <c r="P1199" s="85" t="s">
        <v>5385</v>
      </c>
      <c r="Q1199" s="85"/>
    </row>
    <row r="1200" spans="1:17" hidden="1" x14ac:dyDescent="0.35">
      <c r="A1200" s="72">
        <f t="shared" si="18"/>
        <v>141663</v>
      </c>
      <c r="B1200" s="85" t="s">
        <v>11107</v>
      </c>
      <c r="C1200" s="66">
        <v>91497</v>
      </c>
      <c r="D1200" s="85" t="s">
        <v>77</v>
      </c>
      <c r="E1200" s="85" t="s">
        <v>11096</v>
      </c>
      <c r="F1200" s="66">
        <v>141663</v>
      </c>
      <c r="G1200" s="85" t="s">
        <v>78</v>
      </c>
      <c r="H1200" s="85"/>
      <c r="I1200" s="85" t="s">
        <v>79</v>
      </c>
      <c r="J1200" s="85"/>
      <c r="K1200" s="85" t="s">
        <v>11108</v>
      </c>
      <c r="L1200" s="85"/>
      <c r="M1200" s="85" t="s">
        <v>10987</v>
      </c>
      <c r="N1200" s="85" t="s">
        <v>10739</v>
      </c>
      <c r="O1200" s="85" t="s">
        <v>18</v>
      </c>
      <c r="P1200" s="85" t="s">
        <v>10978</v>
      </c>
      <c r="Q1200" s="85" t="s">
        <v>8481</v>
      </c>
    </row>
    <row r="1201" spans="1:17" hidden="1" x14ac:dyDescent="0.35">
      <c r="A1201" s="72">
        <f t="shared" si="18"/>
        <v>141465</v>
      </c>
      <c r="B1201" s="85" t="s">
        <v>9149</v>
      </c>
      <c r="C1201" s="66">
        <v>90291</v>
      </c>
      <c r="D1201" s="85" t="s">
        <v>77</v>
      </c>
      <c r="E1201" s="85" t="s">
        <v>9150</v>
      </c>
      <c r="F1201" s="66">
        <v>141465</v>
      </c>
      <c r="G1201" s="85" t="s">
        <v>78</v>
      </c>
      <c r="H1201" s="85"/>
      <c r="I1201" s="85" t="s">
        <v>79</v>
      </c>
      <c r="J1201" s="85"/>
      <c r="K1201" s="85" t="s">
        <v>9151</v>
      </c>
      <c r="L1201" s="85"/>
      <c r="M1201" s="85" t="s">
        <v>9152</v>
      </c>
      <c r="N1201" s="85" t="s">
        <v>9153</v>
      </c>
      <c r="O1201" s="85" t="s">
        <v>18</v>
      </c>
      <c r="P1201" s="85" t="s">
        <v>9154</v>
      </c>
      <c r="Q1201" s="85" t="s">
        <v>7697</v>
      </c>
    </row>
    <row r="1202" spans="1:17" hidden="1" x14ac:dyDescent="0.35">
      <c r="A1202" s="72">
        <f t="shared" si="18"/>
        <v>141043</v>
      </c>
      <c r="B1202" s="85" t="s">
        <v>5049</v>
      </c>
      <c r="C1202" s="66">
        <v>87930</v>
      </c>
      <c r="D1202" s="85" t="s">
        <v>77</v>
      </c>
      <c r="E1202" s="85" t="s">
        <v>5036</v>
      </c>
      <c r="F1202" s="66">
        <v>141043</v>
      </c>
      <c r="G1202" s="85" t="s">
        <v>78</v>
      </c>
      <c r="H1202" s="85"/>
      <c r="I1202" s="85" t="s">
        <v>79</v>
      </c>
      <c r="J1202" s="85"/>
      <c r="K1202" s="85" t="s">
        <v>5050</v>
      </c>
      <c r="L1202" s="85"/>
      <c r="M1202" s="85" t="s">
        <v>5039</v>
      </c>
      <c r="N1202" s="85" t="s">
        <v>5040</v>
      </c>
      <c r="O1202" s="85" t="s">
        <v>18</v>
      </c>
      <c r="P1202" s="85" t="s">
        <v>5048</v>
      </c>
      <c r="Q1202" s="85" t="s">
        <v>5051</v>
      </c>
    </row>
    <row r="1203" spans="1:17" hidden="1" x14ac:dyDescent="0.35">
      <c r="A1203" s="72">
        <f t="shared" si="18"/>
        <v>140921</v>
      </c>
      <c r="B1203" s="85" t="s">
        <v>24556</v>
      </c>
      <c r="C1203" s="85">
        <v>16075199</v>
      </c>
      <c r="D1203" s="85" t="s">
        <v>23281</v>
      </c>
      <c r="E1203" s="85" t="s">
        <v>23247</v>
      </c>
      <c r="F1203" s="85">
        <v>140921</v>
      </c>
      <c r="G1203" s="85" t="s">
        <v>78</v>
      </c>
      <c r="H1203" s="85">
        <v>7380116</v>
      </c>
      <c r="I1203" s="85" t="s">
        <v>79</v>
      </c>
      <c r="J1203" s="85"/>
      <c r="K1203" s="85" t="s">
        <v>24557</v>
      </c>
      <c r="L1203" s="85"/>
      <c r="M1203" s="85" t="s">
        <v>22006</v>
      </c>
      <c r="N1203" s="85" t="s">
        <v>3829</v>
      </c>
      <c r="O1203" s="85" t="s">
        <v>18</v>
      </c>
      <c r="P1203" s="85">
        <v>76234</v>
      </c>
      <c r="Q1203" s="85"/>
    </row>
    <row r="1204" spans="1:17" hidden="1" x14ac:dyDescent="0.35">
      <c r="A1204" s="72">
        <f t="shared" si="18"/>
        <v>141966</v>
      </c>
      <c r="B1204" s="85" t="s">
        <v>12617</v>
      </c>
      <c r="C1204" s="66">
        <v>92487</v>
      </c>
      <c r="D1204" s="85" t="s">
        <v>77</v>
      </c>
      <c r="E1204" s="85" t="s">
        <v>12618</v>
      </c>
      <c r="F1204" s="66">
        <v>141966</v>
      </c>
      <c r="G1204" s="85" t="s">
        <v>78</v>
      </c>
      <c r="H1204" s="85" t="s">
        <v>12619</v>
      </c>
      <c r="I1204" s="85" t="s">
        <v>79</v>
      </c>
      <c r="J1204" s="85"/>
      <c r="K1204" s="85" t="s">
        <v>12620</v>
      </c>
      <c r="L1204" s="85"/>
      <c r="M1204" s="85" t="s">
        <v>12615</v>
      </c>
      <c r="N1204" s="85" t="s">
        <v>12609</v>
      </c>
      <c r="O1204" s="85" t="s">
        <v>18</v>
      </c>
      <c r="P1204" s="85" t="s">
        <v>12616</v>
      </c>
      <c r="Q1204" s="85" t="s">
        <v>3239</v>
      </c>
    </row>
    <row r="1205" spans="1:17" hidden="1" x14ac:dyDescent="0.35">
      <c r="A1205" s="72">
        <f t="shared" si="18"/>
        <v>141311</v>
      </c>
      <c r="B1205" s="85" t="s">
        <v>20664</v>
      </c>
      <c r="C1205" s="66">
        <v>17007588</v>
      </c>
      <c r="D1205" s="85" t="s">
        <v>77</v>
      </c>
      <c r="E1205" s="85" t="s">
        <v>6973</v>
      </c>
      <c r="F1205" s="66">
        <v>141311</v>
      </c>
      <c r="G1205" s="85" t="s">
        <v>78</v>
      </c>
      <c r="H1205" s="85"/>
      <c r="I1205" s="85" t="s">
        <v>79</v>
      </c>
      <c r="J1205" s="85"/>
      <c r="K1205" s="85" t="s">
        <v>20665</v>
      </c>
      <c r="L1205" s="85"/>
      <c r="M1205" s="85" t="s">
        <v>20404</v>
      </c>
      <c r="N1205" s="85" t="s">
        <v>7264</v>
      </c>
      <c r="O1205" s="85" t="s">
        <v>18</v>
      </c>
      <c r="P1205" s="85" t="s">
        <v>8162</v>
      </c>
      <c r="Q1205" s="85"/>
    </row>
    <row r="1206" spans="1:17" hidden="1" x14ac:dyDescent="0.35">
      <c r="A1206" s="72">
        <f t="shared" si="18"/>
        <v>141633</v>
      </c>
      <c r="B1206" s="85" t="s">
        <v>14242</v>
      </c>
      <c r="C1206" s="66">
        <v>203411</v>
      </c>
      <c r="D1206" s="85" t="s">
        <v>77</v>
      </c>
      <c r="E1206" s="85" t="s">
        <v>10736</v>
      </c>
      <c r="F1206" s="66">
        <v>141633</v>
      </c>
      <c r="G1206" s="85" t="s">
        <v>78</v>
      </c>
      <c r="H1206" s="85" t="s">
        <v>14243</v>
      </c>
      <c r="I1206" s="85" t="s">
        <v>79</v>
      </c>
      <c r="J1206" s="85"/>
      <c r="K1206" s="85" t="s">
        <v>14244</v>
      </c>
      <c r="L1206" s="85"/>
      <c r="M1206" s="85" t="s">
        <v>10734</v>
      </c>
      <c r="N1206" s="85" t="s">
        <v>10739</v>
      </c>
      <c r="O1206" s="85" t="s">
        <v>18</v>
      </c>
      <c r="P1206" s="85" t="s">
        <v>10735</v>
      </c>
      <c r="Q1206" s="85"/>
    </row>
    <row r="1207" spans="1:17" hidden="1" x14ac:dyDescent="0.35">
      <c r="A1207" s="72">
        <f t="shared" si="18"/>
        <v>141653</v>
      </c>
      <c r="B1207" s="85" t="s">
        <v>10974</v>
      </c>
      <c r="C1207" s="66">
        <v>91450</v>
      </c>
      <c r="D1207" s="85" t="s">
        <v>77</v>
      </c>
      <c r="E1207" s="85" t="s">
        <v>10969</v>
      </c>
      <c r="F1207" s="66">
        <v>141653</v>
      </c>
      <c r="G1207" s="85" t="s">
        <v>78</v>
      </c>
      <c r="H1207" s="85" t="s">
        <v>10975</v>
      </c>
      <c r="I1207" s="85" t="s">
        <v>79</v>
      </c>
      <c r="J1207" s="85"/>
      <c r="K1207" s="85" t="s">
        <v>10976</v>
      </c>
      <c r="L1207" s="85"/>
      <c r="M1207" s="85" t="s">
        <v>10977</v>
      </c>
      <c r="N1207" s="85" t="s">
        <v>7398</v>
      </c>
      <c r="O1207" s="85" t="s">
        <v>18</v>
      </c>
      <c r="P1207" s="85" t="s">
        <v>10978</v>
      </c>
      <c r="Q1207" s="85"/>
    </row>
    <row r="1208" spans="1:17" hidden="1" x14ac:dyDescent="0.35">
      <c r="A1208" s="72">
        <f t="shared" si="18"/>
        <v>141986</v>
      </c>
      <c r="B1208" s="85" t="s">
        <v>12817</v>
      </c>
      <c r="C1208" s="66">
        <v>92579</v>
      </c>
      <c r="D1208" s="85" t="s">
        <v>77</v>
      </c>
      <c r="E1208" s="85" t="s">
        <v>12702</v>
      </c>
      <c r="F1208" s="66">
        <v>141986</v>
      </c>
      <c r="G1208" s="85" t="s">
        <v>78</v>
      </c>
      <c r="H1208" s="85" t="s">
        <v>12818</v>
      </c>
      <c r="I1208" s="85" t="s">
        <v>79</v>
      </c>
      <c r="J1208" s="85"/>
      <c r="K1208" s="85" t="s">
        <v>12819</v>
      </c>
      <c r="L1208" s="85"/>
      <c r="M1208" s="85" t="s">
        <v>12447</v>
      </c>
      <c r="N1208" s="85" t="s">
        <v>12609</v>
      </c>
      <c r="O1208" s="85" t="s">
        <v>18</v>
      </c>
      <c r="P1208" s="85" t="s">
        <v>12812</v>
      </c>
      <c r="Q1208" s="85" t="s">
        <v>11621</v>
      </c>
    </row>
    <row r="1209" spans="1:17" hidden="1" x14ac:dyDescent="0.35">
      <c r="A1209" s="72">
        <f t="shared" si="18"/>
        <v>141268</v>
      </c>
      <c r="B1209" s="85" t="s">
        <v>7627</v>
      </c>
      <c r="C1209" s="66">
        <v>89303</v>
      </c>
      <c r="D1209" s="85" t="s">
        <v>77</v>
      </c>
      <c r="E1209" s="85" t="s">
        <v>7628</v>
      </c>
      <c r="F1209" s="66">
        <v>141268</v>
      </c>
      <c r="G1209" s="85" t="s">
        <v>78</v>
      </c>
      <c r="H1209" s="85" t="s">
        <v>7629</v>
      </c>
      <c r="I1209" s="85" t="s">
        <v>79</v>
      </c>
      <c r="J1209" s="85"/>
      <c r="K1209" s="85" t="s">
        <v>7630</v>
      </c>
      <c r="L1209" s="85"/>
      <c r="M1209" s="85" t="s">
        <v>7631</v>
      </c>
      <c r="N1209" s="85" t="s">
        <v>7268</v>
      </c>
      <c r="O1209" s="85" t="s">
        <v>18</v>
      </c>
      <c r="P1209" s="85" t="s">
        <v>7632</v>
      </c>
      <c r="Q1209" s="85"/>
    </row>
    <row r="1210" spans="1:17" hidden="1" x14ac:dyDescent="0.35">
      <c r="A1210" s="72">
        <f t="shared" si="18"/>
        <v>140608</v>
      </c>
      <c r="B1210" s="85" t="s">
        <v>2102</v>
      </c>
      <c r="C1210" s="66">
        <v>86526</v>
      </c>
      <c r="D1210" s="85" t="s">
        <v>77</v>
      </c>
      <c r="E1210" s="85" t="s">
        <v>2097</v>
      </c>
      <c r="F1210" s="66">
        <v>140608</v>
      </c>
      <c r="G1210" s="85" t="s">
        <v>78</v>
      </c>
      <c r="H1210" s="85" t="s">
        <v>2098</v>
      </c>
      <c r="I1210" s="85" t="s">
        <v>79</v>
      </c>
      <c r="J1210" s="85"/>
      <c r="K1210" s="85" t="s">
        <v>2099</v>
      </c>
      <c r="L1210" s="85" t="s">
        <v>2103</v>
      </c>
      <c r="M1210" s="85" t="s">
        <v>2073</v>
      </c>
      <c r="N1210" s="85" t="s">
        <v>1934</v>
      </c>
      <c r="O1210" s="85" t="s">
        <v>18</v>
      </c>
      <c r="P1210" s="85" t="s">
        <v>2075</v>
      </c>
      <c r="Q1210" s="85"/>
    </row>
    <row r="1211" spans="1:17" hidden="1" x14ac:dyDescent="0.35">
      <c r="A1211" s="72">
        <f t="shared" si="18"/>
        <v>141322</v>
      </c>
      <c r="B1211" s="85" t="s">
        <v>8347</v>
      </c>
      <c r="C1211" s="66">
        <v>89709</v>
      </c>
      <c r="D1211" s="85" t="s">
        <v>77</v>
      </c>
      <c r="E1211" s="85" t="s">
        <v>8316</v>
      </c>
      <c r="F1211" s="66">
        <v>141322</v>
      </c>
      <c r="G1211" s="85" t="s">
        <v>78</v>
      </c>
      <c r="H1211" s="85" t="s">
        <v>350</v>
      </c>
      <c r="I1211" s="85" t="s">
        <v>79</v>
      </c>
      <c r="J1211" s="85"/>
      <c r="K1211" s="85" t="s">
        <v>8348</v>
      </c>
      <c r="L1211" s="85" t="s">
        <v>80</v>
      </c>
      <c r="M1211" s="85" t="s">
        <v>8318</v>
      </c>
      <c r="N1211" s="85" t="s">
        <v>6073</v>
      </c>
      <c r="O1211" s="85" t="s">
        <v>18</v>
      </c>
      <c r="P1211" s="85" t="s">
        <v>8319</v>
      </c>
      <c r="Q1211" s="85" t="s">
        <v>87</v>
      </c>
    </row>
    <row r="1212" spans="1:17" hidden="1" x14ac:dyDescent="0.35">
      <c r="A1212" s="72">
        <f t="shared" si="18"/>
        <v>141234</v>
      </c>
      <c r="B1212" s="85" t="s">
        <v>7016</v>
      </c>
      <c r="C1212" s="66">
        <v>88927</v>
      </c>
      <c r="D1212" s="85" t="s">
        <v>77</v>
      </c>
      <c r="E1212" s="85" t="s">
        <v>6473</v>
      </c>
      <c r="F1212" s="66">
        <v>141234</v>
      </c>
      <c r="G1212" s="85" t="s">
        <v>78</v>
      </c>
      <c r="H1212" s="85"/>
      <c r="I1212" s="85" t="s">
        <v>79</v>
      </c>
      <c r="J1212" s="85"/>
      <c r="K1212" s="85" t="s">
        <v>7017</v>
      </c>
      <c r="L1212" s="85"/>
      <c r="M1212" s="85" t="s">
        <v>3090</v>
      </c>
      <c r="N1212" s="85" t="s">
        <v>6073</v>
      </c>
      <c r="O1212" s="85" t="s">
        <v>18</v>
      </c>
      <c r="P1212" s="85" t="s">
        <v>7002</v>
      </c>
      <c r="Q1212" s="85" t="s">
        <v>7018</v>
      </c>
    </row>
    <row r="1213" spans="1:17" hidden="1" x14ac:dyDescent="0.35">
      <c r="A1213" s="72">
        <f t="shared" si="18"/>
        <v>141254</v>
      </c>
      <c r="B1213" s="85" t="s">
        <v>18503</v>
      </c>
      <c r="C1213" s="66">
        <v>16083512</v>
      </c>
      <c r="D1213" s="85" t="s">
        <v>77</v>
      </c>
      <c r="E1213" s="85" t="s">
        <v>7458</v>
      </c>
      <c r="F1213" s="66">
        <v>141254</v>
      </c>
      <c r="G1213" s="85" t="s">
        <v>78</v>
      </c>
      <c r="H1213" s="85"/>
      <c r="I1213" s="85" t="s">
        <v>79</v>
      </c>
      <c r="J1213" s="85"/>
      <c r="K1213" s="85" t="s">
        <v>18504</v>
      </c>
      <c r="L1213" s="85"/>
      <c r="M1213" s="85" t="s">
        <v>7400</v>
      </c>
      <c r="N1213" s="85" t="s">
        <v>3250</v>
      </c>
      <c r="O1213" s="85" t="s">
        <v>18</v>
      </c>
      <c r="P1213" s="85" t="s">
        <v>7401</v>
      </c>
      <c r="Q1213" s="85"/>
    </row>
    <row r="1214" spans="1:17" hidden="1" x14ac:dyDescent="0.35">
      <c r="A1214" s="72">
        <f t="shared" si="18"/>
        <v>17008353</v>
      </c>
      <c r="B1214" s="85" t="s">
        <v>20757</v>
      </c>
      <c r="C1214" s="66">
        <v>17008466</v>
      </c>
      <c r="D1214" s="85" t="s">
        <v>77</v>
      </c>
      <c r="E1214" s="85" t="s">
        <v>20728</v>
      </c>
      <c r="F1214" s="66">
        <v>17008353</v>
      </c>
      <c r="G1214" s="85" t="s">
        <v>78</v>
      </c>
      <c r="H1214" s="85" t="s">
        <v>14455</v>
      </c>
      <c r="I1214" s="85" t="s">
        <v>79</v>
      </c>
      <c r="J1214" s="85"/>
      <c r="K1214" s="85" t="s">
        <v>20758</v>
      </c>
      <c r="L1214" s="85"/>
      <c r="M1214" s="85" t="s">
        <v>20759</v>
      </c>
      <c r="N1214" s="85" t="s">
        <v>5106</v>
      </c>
      <c r="O1214" s="85" t="s">
        <v>18</v>
      </c>
      <c r="P1214" s="85" t="s">
        <v>11383</v>
      </c>
      <c r="Q1214" s="85"/>
    </row>
    <row r="1215" spans="1:17" hidden="1" x14ac:dyDescent="0.35">
      <c r="A1215" s="72">
        <f t="shared" si="18"/>
        <v>141722</v>
      </c>
      <c r="B1215" s="85" t="s">
        <v>26780</v>
      </c>
      <c r="C1215" s="85">
        <v>204988</v>
      </c>
      <c r="D1215" s="85" t="s">
        <v>77</v>
      </c>
      <c r="E1215" s="85" t="s">
        <v>23194</v>
      </c>
      <c r="F1215" s="85">
        <v>141722</v>
      </c>
      <c r="G1215" s="85" t="s">
        <v>78</v>
      </c>
      <c r="H1215" s="85">
        <v>1664895</v>
      </c>
      <c r="I1215" s="85" t="s">
        <v>79</v>
      </c>
      <c r="J1215" s="85"/>
      <c r="K1215" s="85" t="s">
        <v>26781</v>
      </c>
      <c r="L1215" s="85"/>
      <c r="M1215" s="85" t="s">
        <v>20759</v>
      </c>
      <c r="N1215" s="85" t="s">
        <v>5106</v>
      </c>
      <c r="O1215" s="85" t="s">
        <v>18</v>
      </c>
      <c r="P1215" s="85">
        <v>78613</v>
      </c>
      <c r="Q1215" s="85"/>
    </row>
    <row r="1216" spans="1:17" hidden="1" x14ac:dyDescent="0.35">
      <c r="A1216" s="72">
        <f t="shared" si="18"/>
        <v>141722</v>
      </c>
      <c r="B1216" s="85" t="s">
        <v>14314</v>
      </c>
      <c r="C1216" s="66">
        <v>204988</v>
      </c>
      <c r="D1216" s="85" t="s">
        <v>77</v>
      </c>
      <c r="E1216" s="85" t="s">
        <v>11379</v>
      </c>
      <c r="F1216" s="66">
        <v>141722</v>
      </c>
      <c r="G1216" s="85" t="s">
        <v>78</v>
      </c>
      <c r="H1216" s="85" t="s">
        <v>11380</v>
      </c>
      <c r="I1216" s="85" t="s">
        <v>79</v>
      </c>
      <c r="J1216" s="85"/>
      <c r="K1216" s="85" t="s">
        <v>14315</v>
      </c>
      <c r="L1216" s="85"/>
      <c r="M1216" s="85" t="s">
        <v>11382</v>
      </c>
      <c r="N1216" s="85" t="s">
        <v>5106</v>
      </c>
      <c r="O1216" s="85" t="s">
        <v>18</v>
      </c>
      <c r="P1216" s="85" t="s">
        <v>11383</v>
      </c>
      <c r="Q1216" s="85"/>
    </row>
    <row r="1217" spans="1:17" hidden="1" x14ac:dyDescent="0.35">
      <c r="A1217" s="72">
        <f t="shared" si="18"/>
        <v>141722</v>
      </c>
      <c r="B1217" s="85" t="s">
        <v>26830</v>
      </c>
      <c r="C1217" s="85">
        <v>91646</v>
      </c>
      <c r="D1217" s="85" t="s">
        <v>77</v>
      </c>
      <c r="E1217" s="85" t="s">
        <v>23194</v>
      </c>
      <c r="F1217" s="85">
        <v>141722</v>
      </c>
      <c r="G1217" s="85" t="s">
        <v>78</v>
      </c>
      <c r="H1217" s="85">
        <v>1664895</v>
      </c>
      <c r="I1217" s="85" t="s">
        <v>79</v>
      </c>
      <c r="J1217" s="85"/>
      <c r="K1217" s="85" t="s">
        <v>26831</v>
      </c>
      <c r="L1217" s="85"/>
      <c r="M1217" s="85" t="s">
        <v>20759</v>
      </c>
      <c r="N1217" s="85" t="s">
        <v>5106</v>
      </c>
      <c r="O1217" s="85" t="s">
        <v>18</v>
      </c>
      <c r="P1217" s="85">
        <v>78613</v>
      </c>
      <c r="Q1217" s="85">
        <v>1428</v>
      </c>
    </row>
    <row r="1218" spans="1:17" hidden="1" x14ac:dyDescent="0.35">
      <c r="A1218" s="72">
        <f t="shared" ref="A1218:A1281" si="19">IF(F1218="", "", IF(D1218="School District", C1218, F1218))</f>
        <v>141722</v>
      </c>
      <c r="B1218" s="85" t="s">
        <v>11378</v>
      </c>
      <c r="C1218" s="66">
        <v>91646</v>
      </c>
      <c r="D1218" s="85" t="s">
        <v>77</v>
      </c>
      <c r="E1218" s="85" t="s">
        <v>11379</v>
      </c>
      <c r="F1218" s="66">
        <v>141722</v>
      </c>
      <c r="G1218" s="85" t="s">
        <v>78</v>
      </c>
      <c r="H1218" s="85" t="s">
        <v>11380</v>
      </c>
      <c r="I1218" s="85" t="s">
        <v>79</v>
      </c>
      <c r="J1218" s="85"/>
      <c r="K1218" s="85" t="s">
        <v>11381</v>
      </c>
      <c r="L1218" s="85"/>
      <c r="M1218" s="85" t="s">
        <v>11382</v>
      </c>
      <c r="N1218" s="85" t="s">
        <v>5129</v>
      </c>
      <c r="O1218" s="85" t="s">
        <v>18</v>
      </c>
      <c r="P1218" s="85" t="s">
        <v>11383</v>
      </c>
      <c r="Q1218" s="85" t="s">
        <v>5532</v>
      </c>
    </row>
    <row r="1219" spans="1:17" hidden="1" x14ac:dyDescent="0.35">
      <c r="A1219" s="72">
        <f t="shared" si="19"/>
        <v>141139</v>
      </c>
      <c r="B1219" s="85" t="s">
        <v>5602</v>
      </c>
      <c r="C1219" s="66">
        <v>88219</v>
      </c>
      <c r="D1219" s="85" t="s">
        <v>77</v>
      </c>
      <c r="E1219" s="85" t="s">
        <v>5535</v>
      </c>
      <c r="F1219" s="66">
        <v>141139</v>
      </c>
      <c r="G1219" s="85" t="s">
        <v>78</v>
      </c>
      <c r="H1219" s="85" t="s">
        <v>5603</v>
      </c>
      <c r="I1219" s="85" t="s">
        <v>79</v>
      </c>
      <c r="J1219" s="85"/>
      <c r="K1219" s="85" t="s">
        <v>5604</v>
      </c>
      <c r="L1219" s="85"/>
      <c r="M1219" s="85" t="s">
        <v>5356</v>
      </c>
      <c r="N1219" s="85" t="s">
        <v>5355</v>
      </c>
      <c r="O1219" s="85" t="s">
        <v>18</v>
      </c>
      <c r="P1219" s="85" t="s">
        <v>5357</v>
      </c>
      <c r="Q1219" s="85" t="s">
        <v>4878</v>
      </c>
    </row>
    <row r="1220" spans="1:17" hidden="1" x14ac:dyDescent="0.35">
      <c r="A1220" s="72">
        <f t="shared" si="19"/>
        <v>141736</v>
      </c>
      <c r="B1220" s="85" t="s">
        <v>17495</v>
      </c>
      <c r="C1220" s="66">
        <v>16062987</v>
      </c>
      <c r="D1220" s="85" t="s">
        <v>77</v>
      </c>
      <c r="E1220" s="85" t="s">
        <v>11615</v>
      </c>
      <c r="F1220" s="66">
        <v>141736</v>
      </c>
      <c r="G1220" s="85" t="s">
        <v>78</v>
      </c>
      <c r="H1220" s="85"/>
      <c r="I1220" s="85" t="s">
        <v>79</v>
      </c>
      <c r="J1220" s="85"/>
      <c r="K1220" s="85" t="s">
        <v>17496</v>
      </c>
      <c r="L1220" s="85"/>
      <c r="M1220" s="85" t="s">
        <v>11617</v>
      </c>
      <c r="N1220" s="85" t="s">
        <v>5106</v>
      </c>
      <c r="O1220" s="85" t="s">
        <v>18</v>
      </c>
      <c r="P1220" s="85" t="s">
        <v>11624</v>
      </c>
      <c r="Q1220" s="85" t="s">
        <v>1805</v>
      </c>
    </row>
    <row r="1221" spans="1:17" hidden="1" x14ac:dyDescent="0.35">
      <c r="A1221" s="72">
        <f t="shared" si="19"/>
        <v>141065</v>
      </c>
      <c r="B1221" s="85" t="s">
        <v>5179</v>
      </c>
      <c r="C1221" s="66">
        <v>88017</v>
      </c>
      <c r="D1221" s="85" t="s">
        <v>77</v>
      </c>
      <c r="E1221" s="85" t="s">
        <v>5158</v>
      </c>
      <c r="F1221" s="66">
        <v>141065</v>
      </c>
      <c r="G1221" s="85" t="s">
        <v>78</v>
      </c>
      <c r="H1221" s="85"/>
      <c r="I1221" s="85" t="s">
        <v>79</v>
      </c>
      <c r="J1221" s="85"/>
      <c r="K1221" s="85" t="s">
        <v>5180</v>
      </c>
      <c r="L1221" s="85"/>
      <c r="M1221" s="85" t="s">
        <v>5156</v>
      </c>
      <c r="N1221" s="85" t="s">
        <v>5040</v>
      </c>
      <c r="O1221" s="85" t="s">
        <v>18</v>
      </c>
      <c r="P1221" s="85" t="s">
        <v>5171</v>
      </c>
      <c r="Q1221" s="85" t="s">
        <v>5181</v>
      </c>
    </row>
    <row r="1222" spans="1:17" hidden="1" x14ac:dyDescent="0.35">
      <c r="A1222" s="72">
        <f t="shared" si="19"/>
        <v>141736</v>
      </c>
      <c r="B1222" s="85" t="s">
        <v>11690</v>
      </c>
      <c r="C1222" s="66">
        <v>91836</v>
      </c>
      <c r="D1222" s="85" t="s">
        <v>77</v>
      </c>
      <c r="E1222" s="85" t="s">
        <v>11615</v>
      </c>
      <c r="F1222" s="66">
        <v>141736</v>
      </c>
      <c r="G1222" s="85" t="s">
        <v>78</v>
      </c>
      <c r="H1222" s="85"/>
      <c r="I1222" s="85" t="s">
        <v>79</v>
      </c>
      <c r="J1222" s="85"/>
      <c r="K1222" s="85" t="s">
        <v>11691</v>
      </c>
      <c r="L1222" s="85"/>
      <c r="M1222" s="85" t="s">
        <v>126</v>
      </c>
      <c r="N1222" s="85" t="s">
        <v>5106</v>
      </c>
      <c r="O1222" s="85" t="s">
        <v>18</v>
      </c>
      <c r="P1222" s="85" t="s">
        <v>11692</v>
      </c>
      <c r="Q1222" s="85" t="s">
        <v>11693</v>
      </c>
    </row>
    <row r="1223" spans="1:17" hidden="1" x14ac:dyDescent="0.35">
      <c r="A1223" s="72">
        <f t="shared" si="19"/>
        <v>145196</v>
      </c>
      <c r="B1223" s="85" t="s">
        <v>26138</v>
      </c>
      <c r="C1223" s="85">
        <v>115269</v>
      </c>
      <c r="D1223" s="85" t="s">
        <v>77</v>
      </c>
      <c r="E1223" s="85" t="s">
        <v>23216</v>
      </c>
      <c r="F1223" s="85">
        <v>145196</v>
      </c>
      <c r="G1223" s="85" t="s">
        <v>78</v>
      </c>
      <c r="H1223" s="85">
        <v>12957544</v>
      </c>
      <c r="I1223" s="85" t="s">
        <v>79</v>
      </c>
      <c r="J1223" s="85"/>
      <c r="K1223" s="85" t="s">
        <v>26139</v>
      </c>
      <c r="L1223" s="85"/>
      <c r="M1223" s="85" t="s">
        <v>26083</v>
      </c>
      <c r="N1223" s="85" t="s">
        <v>26084</v>
      </c>
      <c r="O1223" s="85" t="s">
        <v>26085</v>
      </c>
      <c r="P1223" s="85">
        <v>98168</v>
      </c>
      <c r="Q1223" s="85">
        <v>2764</v>
      </c>
    </row>
    <row r="1224" spans="1:17" hidden="1" x14ac:dyDescent="0.35">
      <c r="A1224" s="72">
        <f t="shared" si="19"/>
        <v>141258</v>
      </c>
      <c r="B1224" s="85" t="s">
        <v>14357</v>
      </c>
      <c r="C1224" s="66">
        <v>208868</v>
      </c>
      <c r="D1224" s="85" t="s">
        <v>77</v>
      </c>
      <c r="E1224" s="85" t="s">
        <v>7475</v>
      </c>
      <c r="F1224" s="66">
        <v>141258</v>
      </c>
      <c r="G1224" s="85" t="s">
        <v>78</v>
      </c>
      <c r="H1224" s="85"/>
      <c r="I1224" s="85" t="s">
        <v>79</v>
      </c>
      <c r="J1224" s="85"/>
      <c r="K1224" s="85" t="s">
        <v>14358</v>
      </c>
      <c r="L1224" s="85"/>
      <c r="M1224" s="85" t="s">
        <v>7477</v>
      </c>
      <c r="N1224" s="85" t="s">
        <v>7265</v>
      </c>
      <c r="O1224" s="85" t="s">
        <v>18</v>
      </c>
      <c r="P1224" s="85" t="s">
        <v>7490</v>
      </c>
      <c r="Q1224" s="85"/>
    </row>
    <row r="1225" spans="1:17" hidden="1" x14ac:dyDescent="0.35">
      <c r="A1225" s="72">
        <f t="shared" si="19"/>
        <v>141729</v>
      </c>
      <c r="B1225" s="85" t="s">
        <v>27625</v>
      </c>
      <c r="C1225" s="85">
        <v>16077772</v>
      </c>
      <c r="D1225" s="85" t="s">
        <v>77</v>
      </c>
      <c r="E1225" s="85" t="s">
        <v>23173</v>
      </c>
      <c r="F1225" s="85">
        <v>141729</v>
      </c>
      <c r="G1225" s="85" t="s">
        <v>78</v>
      </c>
      <c r="H1225" s="85">
        <v>12029880</v>
      </c>
      <c r="I1225" s="85" t="s">
        <v>79</v>
      </c>
      <c r="J1225" s="85"/>
      <c r="K1225" s="85" t="s">
        <v>27626</v>
      </c>
      <c r="L1225" s="85"/>
      <c r="M1225" s="85" t="s">
        <v>22028</v>
      </c>
      <c r="N1225" s="85" t="s">
        <v>137</v>
      </c>
      <c r="O1225" s="85" t="s">
        <v>18</v>
      </c>
      <c r="P1225" s="85">
        <v>78660</v>
      </c>
      <c r="Q1225" s="85"/>
    </row>
    <row r="1226" spans="1:17" hidden="1" x14ac:dyDescent="0.35">
      <c r="A1226" s="72">
        <f t="shared" si="19"/>
        <v>141729</v>
      </c>
      <c r="B1226" s="85" t="s">
        <v>18013</v>
      </c>
      <c r="C1226" s="66">
        <v>16077772</v>
      </c>
      <c r="D1226" s="85" t="s">
        <v>77</v>
      </c>
      <c r="E1226" s="85" t="s">
        <v>11585</v>
      </c>
      <c r="F1226" s="66">
        <v>141729</v>
      </c>
      <c r="G1226" s="85" t="s">
        <v>78</v>
      </c>
      <c r="H1226" s="85" t="s">
        <v>11586</v>
      </c>
      <c r="I1226" s="85" t="s">
        <v>79</v>
      </c>
      <c r="J1226" s="85"/>
      <c r="K1226" s="85" t="s">
        <v>18014</v>
      </c>
      <c r="L1226" s="85"/>
      <c r="M1226" s="85" t="s">
        <v>11588</v>
      </c>
      <c r="N1226" s="85" t="s">
        <v>137</v>
      </c>
      <c r="O1226" s="85" t="s">
        <v>18</v>
      </c>
      <c r="P1226" s="85" t="s">
        <v>11589</v>
      </c>
      <c r="Q1226" s="85"/>
    </row>
    <row r="1227" spans="1:17" hidden="1" x14ac:dyDescent="0.35">
      <c r="A1227" s="72">
        <f t="shared" si="19"/>
        <v>140570</v>
      </c>
      <c r="B1227" s="85" t="s">
        <v>24945</v>
      </c>
      <c r="C1227" s="85">
        <v>140570</v>
      </c>
      <c r="D1227" s="85" t="s">
        <v>78</v>
      </c>
      <c r="E1227" s="85" t="s">
        <v>23240</v>
      </c>
      <c r="F1227" s="85">
        <v>16048959</v>
      </c>
      <c r="G1227" s="85" t="s">
        <v>1750</v>
      </c>
      <c r="H1227" s="85">
        <v>12245478</v>
      </c>
      <c r="I1227" s="85" t="s">
        <v>79</v>
      </c>
      <c r="J1227" s="85"/>
      <c r="K1227" s="85" t="s">
        <v>24946</v>
      </c>
      <c r="L1227" s="85"/>
      <c r="M1227" s="85" t="s">
        <v>24947</v>
      </c>
      <c r="N1227" s="85" t="s">
        <v>1914</v>
      </c>
      <c r="O1227" s="85" t="s">
        <v>18</v>
      </c>
      <c r="P1227" s="85">
        <v>75423</v>
      </c>
      <c r="Q1227" s="85"/>
    </row>
    <row r="1228" spans="1:17" hidden="1" x14ac:dyDescent="0.35">
      <c r="A1228" s="72">
        <f t="shared" si="19"/>
        <v>140480</v>
      </c>
      <c r="B1228" s="85" t="s">
        <v>16588</v>
      </c>
      <c r="C1228" s="66">
        <v>16043527</v>
      </c>
      <c r="D1228" s="85" t="s">
        <v>77</v>
      </c>
      <c r="E1228" s="85" t="s">
        <v>1041</v>
      </c>
      <c r="F1228" s="66">
        <v>140480</v>
      </c>
      <c r="G1228" s="85" t="s">
        <v>78</v>
      </c>
      <c r="H1228" s="85"/>
      <c r="I1228" s="85" t="s">
        <v>79</v>
      </c>
      <c r="J1228" s="85"/>
      <c r="K1228" s="85" t="s">
        <v>16589</v>
      </c>
      <c r="L1228" s="85"/>
      <c r="M1228" s="85" t="s">
        <v>1048</v>
      </c>
      <c r="N1228" s="85" t="s">
        <v>1044</v>
      </c>
      <c r="O1228" s="85" t="s">
        <v>18</v>
      </c>
      <c r="P1228" s="85" t="s">
        <v>1049</v>
      </c>
      <c r="Q1228" s="85"/>
    </row>
    <row r="1229" spans="1:17" hidden="1" x14ac:dyDescent="0.35">
      <c r="A1229" s="72">
        <f t="shared" si="19"/>
        <v>141770</v>
      </c>
      <c r="B1229" s="85" t="s">
        <v>28209</v>
      </c>
      <c r="C1229" s="85">
        <v>17030960</v>
      </c>
      <c r="D1229" s="85" t="s">
        <v>77</v>
      </c>
      <c r="E1229" s="85" t="s">
        <v>23156</v>
      </c>
      <c r="F1229" s="85">
        <v>141770</v>
      </c>
      <c r="G1229" s="85" t="s">
        <v>78</v>
      </c>
      <c r="H1229" s="85"/>
      <c r="I1229" s="85" t="s">
        <v>79</v>
      </c>
      <c r="J1229" s="85"/>
      <c r="K1229" s="85" t="s">
        <v>28210</v>
      </c>
      <c r="L1229" s="85"/>
      <c r="M1229" s="85" t="s">
        <v>20775</v>
      </c>
      <c r="N1229" s="85" t="s">
        <v>11805</v>
      </c>
      <c r="O1229" s="85" t="s">
        <v>18</v>
      </c>
      <c r="P1229" s="85">
        <v>78840</v>
      </c>
      <c r="Q1229" s="85">
        <v>2509</v>
      </c>
    </row>
    <row r="1230" spans="1:17" hidden="1" x14ac:dyDescent="0.35">
      <c r="A1230" s="72">
        <f t="shared" si="19"/>
        <v>140473</v>
      </c>
      <c r="B1230" s="85" t="s">
        <v>27795</v>
      </c>
      <c r="C1230" s="85">
        <v>199404</v>
      </c>
      <c r="D1230" s="85" t="s">
        <v>77</v>
      </c>
      <c r="E1230" s="85" t="s">
        <v>23171</v>
      </c>
      <c r="F1230" s="85">
        <v>140473</v>
      </c>
      <c r="G1230" s="85" t="s">
        <v>78</v>
      </c>
      <c r="H1230" s="85"/>
      <c r="I1230" s="85" t="s">
        <v>79</v>
      </c>
      <c r="J1230" s="85"/>
      <c r="K1230" s="85" t="s">
        <v>27796</v>
      </c>
      <c r="L1230" s="85"/>
      <c r="M1230" s="85" t="s">
        <v>20750</v>
      </c>
      <c r="N1230" s="85" t="s">
        <v>176</v>
      </c>
      <c r="O1230" s="85" t="s">
        <v>18</v>
      </c>
      <c r="P1230" s="85">
        <v>75093</v>
      </c>
      <c r="Q1230" s="85"/>
    </row>
    <row r="1231" spans="1:17" hidden="1" x14ac:dyDescent="0.35">
      <c r="A1231" s="72">
        <f t="shared" si="19"/>
        <v>141986</v>
      </c>
      <c r="B1231" s="85" t="s">
        <v>14123</v>
      </c>
      <c r="C1231" s="66">
        <v>16038735</v>
      </c>
      <c r="D1231" s="85" t="s">
        <v>77</v>
      </c>
      <c r="E1231" s="85" t="s">
        <v>12702</v>
      </c>
      <c r="F1231" s="66">
        <v>141986</v>
      </c>
      <c r="G1231" s="85" t="s">
        <v>78</v>
      </c>
      <c r="H1231" s="85" t="s">
        <v>16394</v>
      </c>
      <c r="I1231" s="85" t="s">
        <v>79</v>
      </c>
      <c r="J1231" s="85"/>
      <c r="K1231" s="85" t="s">
        <v>16395</v>
      </c>
      <c r="L1231" s="85"/>
      <c r="M1231" s="85" t="s">
        <v>12447</v>
      </c>
      <c r="N1231" s="85" t="s">
        <v>12609</v>
      </c>
      <c r="O1231" s="85" t="s">
        <v>18</v>
      </c>
      <c r="P1231" s="85" t="s">
        <v>12692</v>
      </c>
      <c r="Q1231" s="85"/>
    </row>
    <row r="1232" spans="1:17" hidden="1" x14ac:dyDescent="0.35">
      <c r="A1232" s="72">
        <f t="shared" si="19"/>
        <v>140473</v>
      </c>
      <c r="B1232" s="85" t="s">
        <v>14123</v>
      </c>
      <c r="C1232" s="66">
        <v>199404</v>
      </c>
      <c r="D1232" s="85" t="s">
        <v>77</v>
      </c>
      <c r="E1232" s="85" t="s">
        <v>252</v>
      </c>
      <c r="F1232" s="66">
        <v>140473</v>
      </c>
      <c r="G1232" s="85" t="s">
        <v>78</v>
      </c>
      <c r="H1232" s="85"/>
      <c r="I1232" s="85" t="s">
        <v>79</v>
      </c>
      <c r="J1232" s="85"/>
      <c r="K1232" s="85" t="s">
        <v>14124</v>
      </c>
      <c r="L1232" s="85"/>
      <c r="M1232" s="85" t="s">
        <v>254</v>
      </c>
      <c r="N1232" s="85" t="s">
        <v>176</v>
      </c>
      <c r="O1232" s="85" t="s">
        <v>18</v>
      </c>
      <c r="P1232" s="85" t="s">
        <v>1139</v>
      </c>
      <c r="Q1232" s="85"/>
    </row>
    <row r="1233" spans="1:17" hidden="1" x14ac:dyDescent="0.35">
      <c r="A1233" s="72">
        <f t="shared" si="19"/>
        <v>141252</v>
      </c>
      <c r="B1233" s="85" t="s">
        <v>22944</v>
      </c>
      <c r="C1233" s="66">
        <v>17027867</v>
      </c>
      <c r="D1233" s="85" t="s">
        <v>77</v>
      </c>
      <c r="E1233" s="85" t="s">
        <v>7310</v>
      </c>
      <c r="F1233" s="66">
        <v>141252</v>
      </c>
      <c r="G1233" s="85" t="s">
        <v>78</v>
      </c>
      <c r="H1233" s="85"/>
      <c r="I1233" s="85" t="s">
        <v>79</v>
      </c>
      <c r="J1233" s="85"/>
      <c r="K1233" s="85" t="s">
        <v>22945</v>
      </c>
      <c r="L1233" s="85"/>
      <c r="M1233" s="85" t="s">
        <v>6795</v>
      </c>
      <c r="N1233" s="85" t="s">
        <v>6071</v>
      </c>
      <c r="O1233" s="85" t="s">
        <v>18</v>
      </c>
      <c r="P1233" s="85" t="s">
        <v>6682</v>
      </c>
      <c r="Q1233" s="85"/>
    </row>
    <row r="1234" spans="1:17" hidden="1" x14ac:dyDescent="0.35">
      <c r="A1234" s="72">
        <f t="shared" si="19"/>
        <v>140849</v>
      </c>
      <c r="B1234" s="85" t="s">
        <v>17053</v>
      </c>
      <c r="C1234" s="85">
        <v>16053512</v>
      </c>
      <c r="D1234" s="85" t="s">
        <v>77</v>
      </c>
      <c r="E1234" s="85" t="s">
        <v>23256</v>
      </c>
      <c r="F1234" s="85">
        <v>140849</v>
      </c>
      <c r="G1234" s="85" t="s">
        <v>78</v>
      </c>
      <c r="H1234" s="85">
        <v>1655828</v>
      </c>
      <c r="I1234" s="85" t="s">
        <v>79</v>
      </c>
      <c r="J1234" s="85"/>
      <c r="K1234" s="85" t="s">
        <v>24284</v>
      </c>
      <c r="L1234" s="85"/>
      <c r="M1234" s="85" t="s">
        <v>8911</v>
      </c>
      <c r="N1234" s="85" t="s">
        <v>3419</v>
      </c>
      <c r="O1234" s="85" t="s">
        <v>18</v>
      </c>
      <c r="P1234" s="85">
        <v>76028</v>
      </c>
      <c r="Q1234" s="85"/>
    </row>
    <row r="1235" spans="1:17" hidden="1" x14ac:dyDescent="0.35">
      <c r="A1235" s="72">
        <f t="shared" si="19"/>
        <v>140457</v>
      </c>
      <c r="B1235" s="85" t="s">
        <v>15593</v>
      </c>
      <c r="C1235" s="66">
        <v>234901</v>
      </c>
      <c r="D1235" s="85" t="s">
        <v>77</v>
      </c>
      <c r="E1235" s="85" t="s">
        <v>345</v>
      </c>
      <c r="F1235" s="66">
        <v>140457</v>
      </c>
      <c r="G1235" s="85" t="s">
        <v>78</v>
      </c>
      <c r="H1235" s="85" t="s">
        <v>350</v>
      </c>
      <c r="I1235" s="85" t="s">
        <v>79</v>
      </c>
      <c r="J1235" s="85"/>
      <c r="K1235" s="85" t="s">
        <v>15594</v>
      </c>
      <c r="L1235" s="85" t="s">
        <v>80</v>
      </c>
      <c r="M1235" s="85" t="s">
        <v>347</v>
      </c>
      <c r="N1235" s="85" t="s">
        <v>185</v>
      </c>
      <c r="O1235" s="85" t="s">
        <v>18</v>
      </c>
      <c r="P1235" s="85" t="s">
        <v>352</v>
      </c>
      <c r="Q1235" s="85" t="s">
        <v>87</v>
      </c>
    </row>
    <row r="1236" spans="1:17" hidden="1" x14ac:dyDescent="0.35">
      <c r="A1236" s="72">
        <f t="shared" si="19"/>
        <v>142118</v>
      </c>
      <c r="B1236" s="85" t="s">
        <v>13560</v>
      </c>
      <c r="C1236" s="66">
        <v>93124</v>
      </c>
      <c r="D1236" s="85" t="s">
        <v>83</v>
      </c>
      <c r="E1236" s="85" t="s">
        <v>13343</v>
      </c>
      <c r="F1236" s="66">
        <v>142118</v>
      </c>
      <c r="G1236" s="85" t="s">
        <v>78</v>
      </c>
      <c r="H1236" s="85"/>
      <c r="I1236" s="85" t="s">
        <v>79</v>
      </c>
      <c r="J1236" s="85"/>
      <c r="K1236" s="85" t="s">
        <v>13561</v>
      </c>
      <c r="L1236" s="85"/>
      <c r="M1236" s="85" t="s">
        <v>7395</v>
      </c>
      <c r="N1236" s="85" t="s">
        <v>13252</v>
      </c>
      <c r="O1236" s="85" t="s">
        <v>18</v>
      </c>
      <c r="P1236" s="85" t="s">
        <v>13562</v>
      </c>
      <c r="Q1236" s="85"/>
    </row>
    <row r="1237" spans="1:17" hidden="1" x14ac:dyDescent="0.35">
      <c r="A1237" s="72">
        <f t="shared" si="19"/>
        <v>127700</v>
      </c>
      <c r="B1237" s="85" t="s">
        <v>24112</v>
      </c>
      <c r="C1237" s="85">
        <v>213072</v>
      </c>
      <c r="D1237" s="85" t="s">
        <v>77</v>
      </c>
      <c r="E1237" s="85" t="s">
        <v>23260</v>
      </c>
      <c r="F1237" s="85">
        <v>127700</v>
      </c>
      <c r="G1237" s="85" t="s">
        <v>78</v>
      </c>
      <c r="H1237" s="85">
        <v>13009931</v>
      </c>
      <c r="I1237" s="85" t="s">
        <v>79</v>
      </c>
      <c r="J1237" s="85"/>
      <c r="K1237" s="85" t="s">
        <v>24113</v>
      </c>
      <c r="L1237" s="85"/>
      <c r="M1237" s="85" t="s">
        <v>24010</v>
      </c>
      <c r="N1237" s="85"/>
      <c r="O1237" s="85" t="s">
        <v>23988</v>
      </c>
      <c r="P1237" s="85">
        <v>32955</v>
      </c>
      <c r="Q1237" s="85"/>
    </row>
    <row r="1238" spans="1:17" hidden="1" x14ac:dyDescent="0.35">
      <c r="A1238" s="72">
        <f t="shared" si="19"/>
        <v>141466</v>
      </c>
      <c r="B1238" s="85" t="s">
        <v>24442</v>
      </c>
      <c r="C1238" s="85">
        <v>90295</v>
      </c>
      <c r="D1238" s="85" t="s">
        <v>77</v>
      </c>
      <c r="E1238" s="85" t="s">
        <v>23253</v>
      </c>
      <c r="F1238" s="85">
        <v>141466</v>
      </c>
      <c r="G1238" s="85" t="s">
        <v>78</v>
      </c>
      <c r="H1238" s="85">
        <v>12717146</v>
      </c>
      <c r="I1238" s="85" t="s">
        <v>79</v>
      </c>
      <c r="J1238" s="85"/>
      <c r="K1238" s="85" t="s">
        <v>24443</v>
      </c>
      <c r="L1238" s="85"/>
      <c r="M1238" s="85" t="s">
        <v>23016</v>
      </c>
      <c r="N1238" s="85" t="s">
        <v>9192</v>
      </c>
      <c r="O1238" s="85" t="s">
        <v>18</v>
      </c>
      <c r="P1238" s="85">
        <v>78010</v>
      </c>
      <c r="Q1238" s="85">
        <v>377</v>
      </c>
    </row>
    <row r="1239" spans="1:17" hidden="1" x14ac:dyDescent="0.35">
      <c r="A1239" s="72">
        <f t="shared" si="19"/>
        <v>141466</v>
      </c>
      <c r="B1239" s="85" t="s">
        <v>24444</v>
      </c>
      <c r="C1239" s="85">
        <v>90296</v>
      </c>
      <c r="D1239" s="85" t="s">
        <v>77</v>
      </c>
      <c r="E1239" s="85" t="s">
        <v>23253</v>
      </c>
      <c r="F1239" s="85">
        <v>141466</v>
      </c>
      <c r="G1239" s="85" t="s">
        <v>78</v>
      </c>
      <c r="H1239" s="85">
        <v>12717161</v>
      </c>
      <c r="I1239" s="85" t="s">
        <v>79</v>
      </c>
      <c r="J1239" s="85"/>
      <c r="K1239" s="85" t="s">
        <v>24439</v>
      </c>
      <c r="L1239" s="85"/>
      <c r="M1239" s="85" t="s">
        <v>23016</v>
      </c>
      <c r="N1239" s="85" t="s">
        <v>9192</v>
      </c>
      <c r="O1239" s="85" t="s">
        <v>18</v>
      </c>
      <c r="P1239" s="85">
        <v>78010</v>
      </c>
      <c r="Q1239" s="85"/>
    </row>
    <row r="1240" spans="1:17" hidden="1" x14ac:dyDescent="0.35">
      <c r="A1240" s="72">
        <f t="shared" si="19"/>
        <v>141466</v>
      </c>
      <c r="B1240" s="85" t="s">
        <v>23253</v>
      </c>
      <c r="C1240" s="85">
        <v>141466</v>
      </c>
      <c r="D1240" s="85" t="s">
        <v>78</v>
      </c>
      <c r="E1240" s="85" t="s">
        <v>23237</v>
      </c>
      <c r="F1240" s="85">
        <v>17015391</v>
      </c>
      <c r="G1240" s="85" t="s">
        <v>1750</v>
      </c>
      <c r="H1240" s="85">
        <v>11708773</v>
      </c>
      <c r="I1240" s="85" t="s">
        <v>79</v>
      </c>
      <c r="J1240" s="85" t="s">
        <v>200</v>
      </c>
      <c r="K1240" s="85" t="s">
        <v>25096</v>
      </c>
      <c r="L1240" s="85"/>
      <c r="M1240" s="85" t="s">
        <v>23016</v>
      </c>
      <c r="N1240" s="85" t="s">
        <v>9192</v>
      </c>
      <c r="O1240" s="85" t="s">
        <v>18</v>
      </c>
      <c r="P1240" s="85">
        <v>78010</v>
      </c>
      <c r="Q1240" s="85"/>
    </row>
    <row r="1241" spans="1:17" hidden="1" x14ac:dyDescent="0.35">
      <c r="A1241" s="72">
        <f t="shared" si="19"/>
        <v>141466</v>
      </c>
      <c r="B1241" s="85" t="s">
        <v>23014</v>
      </c>
      <c r="C1241" s="85">
        <v>17028617</v>
      </c>
      <c r="D1241" s="85" t="s">
        <v>23281</v>
      </c>
      <c r="E1241" s="85" t="s">
        <v>23253</v>
      </c>
      <c r="F1241" s="85">
        <v>141466</v>
      </c>
      <c r="G1241" s="85" t="s">
        <v>78</v>
      </c>
      <c r="H1241" s="85"/>
      <c r="I1241" s="85" t="s">
        <v>79</v>
      </c>
      <c r="J1241" s="85"/>
      <c r="K1241" s="85" t="s">
        <v>23015</v>
      </c>
      <c r="L1241" s="85"/>
      <c r="M1241" s="85" t="s">
        <v>23016</v>
      </c>
      <c r="N1241" s="85" t="s">
        <v>9192</v>
      </c>
      <c r="O1241" s="85" t="s">
        <v>18</v>
      </c>
      <c r="P1241" s="85">
        <v>78010</v>
      </c>
      <c r="Q1241" s="85"/>
    </row>
    <row r="1242" spans="1:17" hidden="1" x14ac:dyDescent="0.35">
      <c r="A1242" s="72">
        <f t="shared" si="19"/>
        <v>141466</v>
      </c>
      <c r="B1242" s="85" t="s">
        <v>24438</v>
      </c>
      <c r="C1242" s="85">
        <v>90297</v>
      </c>
      <c r="D1242" s="85" t="s">
        <v>77</v>
      </c>
      <c r="E1242" s="85" t="s">
        <v>23253</v>
      </c>
      <c r="F1242" s="85">
        <v>141466</v>
      </c>
      <c r="G1242" s="85" t="s">
        <v>78</v>
      </c>
      <c r="H1242" s="85">
        <v>12717153</v>
      </c>
      <c r="I1242" s="85" t="s">
        <v>79</v>
      </c>
      <c r="J1242" s="85"/>
      <c r="K1242" s="85" t="s">
        <v>24439</v>
      </c>
      <c r="L1242" s="85"/>
      <c r="M1242" s="85" t="s">
        <v>23016</v>
      </c>
      <c r="N1242" s="85" t="s">
        <v>9192</v>
      </c>
      <c r="O1242" s="85" t="s">
        <v>18</v>
      </c>
      <c r="P1242" s="85">
        <v>78010</v>
      </c>
      <c r="Q1242" s="85"/>
    </row>
    <row r="1243" spans="1:17" hidden="1" x14ac:dyDescent="0.35">
      <c r="A1243" s="72">
        <f t="shared" si="19"/>
        <v>140461</v>
      </c>
      <c r="B1243" s="85" t="s">
        <v>25734</v>
      </c>
      <c r="C1243" s="85">
        <v>85534</v>
      </c>
      <c r="D1243" s="85" t="s">
        <v>77</v>
      </c>
      <c r="E1243" s="85" t="s">
        <v>23227</v>
      </c>
      <c r="F1243" s="85">
        <v>140461</v>
      </c>
      <c r="G1243" s="85" t="s">
        <v>78</v>
      </c>
      <c r="H1243" s="85">
        <v>1647890</v>
      </c>
      <c r="I1243" s="85" t="s">
        <v>79</v>
      </c>
      <c r="J1243" s="85"/>
      <c r="K1243" s="85" t="s">
        <v>25735</v>
      </c>
      <c r="L1243" s="85"/>
      <c r="M1243" s="85" t="s">
        <v>20923</v>
      </c>
      <c r="N1243" s="85" t="s">
        <v>232</v>
      </c>
      <c r="O1243" s="85" t="s">
        <v>18</v>
      </c>
      <c r="P1243" s="85">
        <v>75041</v>
      </c>
      <c r="Q1243" s="85">
        <v>3799</v>
      </c>
    </row>
    <row r="1244" spans="1:17" hidden="1" x14ac:dyDescent="0.35">
      <c r="A1244" s="72">
        <f t="shared" si="19"/>
        <v>140461</v>
      </c>
      <c r="B1244" s="85" t="s">
        <v>437</v>
      </c>
      <c r="C1244" s="66">
        <v>85534</v>
      </c>
      <c r="D1244" s="85" t="s">
        <v>77</v>
      </c>
      <c r="E1244" s="85" t="s">
        <v>371</v>
      </c>
      <c r="F1244" s="66">
        <v>140461</v>
      </c>
      <c r="G1244" s="85" t="s">
        <v>78</v>
      </c>
      <c r="H1244" s="85" t="s">
        <v>372</v>
      </c>
      <c r="I1244" s="85" t="s">
        <v>79</v>
      </c>
      <c r="J1244" s="85"/>
      <c r="K1244" s="85" t="s">
        <v>438</v>
      </c>
      <c r="L1244" s="85"/>
      <c r="M1244" s="85" t="s">
        <v>374</v>
      </c>
      <c r="N1244" s="85" t="s">
        <v>189</v>
      </c>
      <c r="O1244" s="85" t="s">
        <v>18</v>
      </c>
      <c r="P1244" s="85" t="s">
        <v>420</v>
      </c>
      <c r="Q1244" s="85" t="s">
        <v>439</v>
      </c>
    </row>
    <row r="1245" spans="1:17" hidden="1" x14ac:dyDescent="0.35">
      <c r="A1245" s="72">
        <f t="shared" si="19"/>
        <v>16071424</v>
      </c>
      <c r="B1245" s="85" t="s">
        <v>20179</v>
      </c>
      <c r="C1245" s="85">
        <v>17032471</v>
      </c>
      <c r="D1245" s="85" t="s">
        <v>23281</v>
      </c>
      <c r="E1245" s="85" t="s">
        <v>23193</v>
      </c>
      <c r="F1245" s="85">
        <v>16071424</v>
      </c>
      <c r="G1245" s="85" t="s">
        <v>78</v>
      </c>
      <c r="H1245" s="85"/>
      <c r="I1245" s="85" t="s">
        <v>79</v>
      </c>
      <c r="J1245" s="85"/>
      <c r="K1245" s="85" t="s">
        <v>26837</v>
      </c>
      <c r="L1245" s="85"/>
      <c r="M1245" s="85" t="s">
        <v>19118</v>
      </c>
      <c r="N1245" s="85" t="s">
        <v>232</v>
      </c>
      <c r="O1245" s="85" t="s">
        <v>18</v>
      </c>
      <c r="P1245" s="85">
        <v>75080</v>
      </c>
      <c r="Q1245" s="85"/>
    </row>
    <row r="1246" spans="1:17" hidden="1" x14ac:dyDescent="0.35">
      <c r="A1246" s="72">
        <f t="shared" si="19"/>
        <v>141547</v>
      </c>
      <c r="B1246" s="85" t="s">
        <v>18715</v>
      </c>
      <c r="C1246" s="66">
        <v>16032837</v>
      </c>
      <c r="D1246" s="85" t="s">
        <v>83</v>
      </c>
      <c r="E1246" s="85" t="s">
        <v>10069</v>
      </c>
      <c r="F1246" s="66">
        <v>141547</v>
      </c>
      <c r="G1246" s="85" t="s">
        <v>78</v>
      </c>
      <c r="H1246" s="85"/>
      <c r="I1246" s="85" t="s">
        <v>79</v>
      </c>
      <c r="J1246" s="85"/>
      <c r="K1246" s="85" t="s">
        <v>18835</v>
      </c>
      <c r="L1246" s="85"/>
      <c r="M1246" s="85" t="s">
        <v>7383</v>
      </c>
      <c r="N1246" s="85" t="s">
        <v>7384</v>
      </c>
      <c r="O1246" s="85" t="s">
        <v>18</v>
      </c>
      <c r="P1246" s="85" t="s">
        <v>9966</v>
      </c>
      <c r="Q1246" s="85"/>
    </row>
    <row r="1247" spans="1:17" hidden="1" x14ac:dyDescent="0.35">
      <c r="A1247" s="72">
        <f t="shared" si="19"/>
        <v>141633</v>
      </c>
      <c r="B1247" s="85" t="s">
        <v>20805</v>
      </c>
      <c r="C1247" s="66">
        <v>17008963</v>
      </c>
      <c r="D1247" s="85" t="s">
        <v>83</v>
      </c>
      <c r="E1247" s="85" t="s">
        <v>10736</v>
      </c>
      <c r="F1247" s="66">
        <v>141633</v>
      </c>
      <c r="G1247" s="85" t="s">
        <v>78</v>
      </c>
      <c r="H1247" s="85"/>
      <c r="I1247" s="85" t="s">
        <v>79</v>
      </c>
      <c r="J1247" s="85"/>
      <c r="K1247" s="85" t="s">
        <v>20806</v>
      </c>
      <c r="L1247" s="85"/>
      <c r="M1247" s="85" t="s">
        <v>10734</v>
      </c>
      <c r="N1247" s="85" t="s">
        <v>10739</v>
      </c>
      <c r="O1247" s="85" t="s">
        <v>18</v>
      </c>
      <c r="P1247" s="85" t="s">
        <v>10735</v>
      </c>
      <c r="Q1247" s="85"/>
    </row>
    <row r="1248" spans="1:17" hidden="1" x14ac:dyDescent="0.35">
      <c r="A1248" s="72">
        <f t="shared" si="19"/>
        <v>140587</v>
      </c>
      <c r="B1248" s="85" t="s">
        <v>18924</v>
      </c>
      <c r="C1248" s="66">
        <v>16037666</v>
      </c>
      <c r="D1248" s="85" t="s">
        <v>83</v>
      </c>
      <c r="E1248" s="85" t="s">
        <v>1953</v>
      </c>
      <c r="F1248" s="66">
        <v>140587</v>
      </c>
      <c r="G1248" s="85" t="s">
        <v>78</v>
      </c>
      <c r="H1248" s="85"/>
      <c r="I1248" s="85" t="s">
        <v>79</v>
      </c>
      <c r="J1248" s="85"/>
      <c r="K1248" s="85" t="s">
        <v>18925</v>
      </c>
      <c r="L1248" s="85"/>
      <c r="M1248" s="85" t="s">
        <v>1956</v>
      </c>
      <c r="N1248" s="85" t="s">
        <v>185</v>
      </c>
      <c r="O1248" s="85" t="s">
        <v>18</v>
      </c>
      <c r="P1248" s="85" t="s">
        <v>1957</v>
      </c>
      <c r="Q1248" s="85"/>
    </row>
    <row r="1249" spans="1:17" hidden="1" x14ac:dyDescent="0.35">
      <c r="A1249" s="72">
        <f t="shared" si="19"/>
        <v>141794</v>
      </c>
      <c r="B1249" s="85" t="s">
        <v>18924</v>
      </c>
      <c r="C1249" s="66">
        <v>16026457</v>
      </c>
      <c r="D1249" s="85" t="s">
        <v>83</v>
      </c>
      <c r="E1249" s="85" t="s">
        <v>11921</v>
      </c>
      <c r="F1249" s="66">
        <v>141794</v>
      </c>
      <c r="G1249" s="85" t="s">
        <v>78</v>
      </c>
      <c r="H1249" s="85" t="s">
        <v>19215</v>
      </c>
      <c r="I1249" s="85" t="s">
        <v>79</v>
      </c>
      <c r="J1249" s="85"/>
      <c r="K1249" s="85" t="s">
        <v>19216</v>
      </c>
      <c r="L1249" s="85"/>
      <c r="M1249" s="85" t="s">
        <v>11924</v>
      </c>
      <c r="N1249" s="85" t="s">
        <v>8915</v>
      </c>
      <c r="O1249" s="85" t="s">
        <v>18</v>
      </c>
      <c r="P1249" s="85" t="s">
        <v>11925</v>
      </c>
      <c r="Q1249" s="85"/>
    </row>
    <row r="1250" spans="1:17" hidden="1" x14ac:dyDescent="0.35">
      <c r="A1250" s="72">
        <f t="shared" si="19"/>
        <v>140587</v>
      </c>
      <c r="B1250" s="85" t="s">
        <v>25222</v>
      </c>
      <c r="C1250" s="85">
        <v>16037666</v>
      </c>
      <c r="D1250" s="85" t="s">
        <v>23281</v>
      </c>
      <c r="E1250" s="85" t="s">
        <v>23234</v>
      </c>
      <c r="F1250" s="85">
        <v>140587</v>
      </c>
      <c r="G1250" s="85" t="s">
        <v>78</v>
      </c>
      <c r="H1250" s="85"/>
      <c r="I1250" s="85" t="s">
        <v>79</v>
      </c>
      <c r="J1250" s="85"/>
      <c r="K1250" s="85" t="s">
        <v>25223</v>
      </c>
      <c r="L1250" s="85"/>
      <c r="M1250" s="85" t="s">
        <v>2056</v>
      </c>
      <c r="N1250" s="85" t="s">
        <v>176</v>
      </c>
      <c r="O1250" s="85" t="s">
        <v>18</v>
      </c>
      <c r="P1250" s="85">
        <v>75442</v>
      </c>
      <c r="Q1250" s="85"/>
    </row>
    <row r="1251" spans="1:17" hidden="1" x14ac:dyDescent="0.35">
      <c r="A1251" s="72">
        <f t="shared" si="19"/>
        <v>141261</v>
      </c>
      <c r="B1251" s="85" t="s">
        <v>18592</v>
      </c>
      <c r="C1251" s="66">
        <v>16025230</v>
      </c>
      <c r="D1251" s="85" t="s">
        <v>83</v>
      </c>
      <c r="E1251" s="85" t="s">
        <v>7522</v>
      </c>
      <c r="F1251" s="66">
        <v>141261</v>
      </c>
      <c r="G1251" s="85" t="s">
        <v>78</v>
      </c>
      <c r="H1251" s="85" t="s">
        <v>18593</v>
      </c>
      <c r="I1251" s="85" t="s">
        <v>79</v>
      </c>
      <c r="J1251" s="85"/>
      <c r="K1251" s="85" t="s">
        <v>18594</v>
      </c>
      <c r="L1251" s="85"/>
      <c r="M1251" s="85" t="s">
        <v>7519</v>
      </c>
      <c r="N1251" s="85" t="s">
        <v>7349</v>
      </c>
      <c r="O1251" s="85" t="s">
        <v>18</v>
      </c>
      <c r="P1251" s="85" t="s">
        <v>7502</v>
      </c>
      <c r="Q1251" s="85"/>
    </row>
    <row r="1252" spans="1:17" hidden="1" x14ac:dyDescent="0.35">
      <c r="A1252" s="72">
        <f t="shared" si="19"/>
        <v>141733</v>
      </c>
      <c r="B1252" s="85" t="s">
        <v>21470</v>
      </c>
      <c r="C1252" s="66">
        <v>17015631</v>
      </c>
      <c r="D1252" s="85" t="s">
        <v>83</v>
      </c>
      <c r="E1252" s="85" t="s">
        <v>11641</v>
      </c>
      <c r="F1252" s="66">
        <v>141733</v>
      </c>
      <c r="G1252" s="85" t="s">
        <v>78</v>
      </c>
      <c r="H1252" s="85" t="s">
        <v>13853</v>
      </c>
      <c r="I1252" s="85" t="s">
        <v>79</v>
      </c>
      <c r="J1252" s="85"/>
      <c r="K1252" s="85" t="s">
        <v>21471</v>
      </c>
      <c r="L1252" s="85"/>
      <c r="M1252" s="85" t="s">
        <v>19136</v>
      </c>
      <c r="N1252" s="85" t="s">
        <v>13854</v>
      </c>
      <c r="O1252" s="85" t="s">
        <v>18</v>
      </c>
      <c r="P1252" s="85" t="s">
        <v>11639</v>
      </c>
      <c r="Q1252" s="85"/>
    </row>
    <row r="1253" spans="1:17" hidden="1" x14ac:dyDescent="0.35">
      <c r="A1253" s="72">
        <f t="shared" si="19"/>
        <v>141267</v>
      </c>
      <c r="B1253" s="85" t="s">
        <v>18827</v>
      </c>
      <c r="C1253" s="66">
        <v>16027545</v>
      </c>
      <c r="D1253" s="85" t="s">
        <v>83</v>
      </c>
      <c r="E1253" s="85" t="s">
        <v>7612</v>
      </c>
      <c r="F1253" s="66">
        <v>141267</v>
      </c>
      <c r="G1253" s="85" t="s">
        <v>78</v>
      </c>
      <c r="H1253" s="85" t="s">
        <v>18828</v>
      </c>
      <c r="I1253" s="85" t="s">
        <v>79</v>
      </c>
      <c r="J1253" s="85"/>
      <c r="K1253" s="85" t="s">
        <v>18829</v>
      </c>
      <c r="L1253" s="85"/>
      <c r="M1253" s="85" t="s">
        <v>7609</v>
      </c>
      <c r="N1253" s="85" t="s">
        <v>6073</v>
      </c>
      <c r="O1253" s="85" t="s">
        <v>18</v>
      </c>
      <c r="P1253" s="85" t="s">
        <v>7610</v>
      </c>
      <c r="Q1253" s="85"/>
    </row>
    <row r="1254" spans="1:17" hidden="1" x14ac:dyDescent="0.35">
      <c r="A1254" s="72">
        <f t="shared" si="19"/>
        <v>127700</v>
      </c>
      <c r="B1254" s="85" t="s">
        <v>24029</v>
      </c>
      <c r="C1254" s="85">
        <v>17005568</v>
      </c>
      <c r="D1254" s="85" t="s">
        <v>77</v>
      </c>
      <c r="E1254" s="85" t="s">
        <v>23260</v>
      </c>
      <c r="F1254" s="85">
        <v>127700</v>
      </c>
      <c r="G1254" s="85" t="s">
        <v>78</v>
      </c>
      <c r="H1254" s="85"/>
      <c r="I1254" s="85" t="s">
        <v>79</v>
      </c>
      <c r="J1254" s="85"/>
      <c r="K1254" s="85" t="s">
        <v>24030</v>
      </c>
      <c r="L1254" s="85"/>
      <c r="M1254" s="85" t="s">
        <v>23991</v>
      </c>
      <c r="N1254" s="85" t="s">
        <v>23987</v>
      </c>
      <c r="O1254" s="85" t="s">
        <v>23988</v>
      </c>
      <c r="P1254" s="85">
        <v>32922</v>
      </c>
      <c r="Q1254" s="85">
        <v>6403</v>
      </c>
    </row>
    <row r="1255" spans="1:17" hidden="1" x14ac:dyDescent="0.35">
      <c r="A1255" s="72">
        <f t="shared" si="19"/>
        <v>127700</v>
      </c>
      <c r="B1255" s="85" t="s">
        <v>24202</v>
      </c>
      <c r="C1255" s="85">
        <v>17005582</v>
      </c>
      <c r="D1255" s="85" t="s">
        <v>77</v>
      </c>
      <c r="E1255" s="85" t="s">
        <v>23260</v>
      </c>
      <c r="F1255" s="85">
        <v>127700</v>
      </c>
      <c r="G1255" s="85" t="s">
        <v>78</v>
      </c>
      <c r="H1255" s="85"/>
      <c r="I1255" s="85" t="s">
        <v>79</v>
      </c>
      <c r="J1255" s="85"/>
      <c r="K1255" s="85" t="s">
        <v>24030</v>
      </c>
      <c r="L1255" s="85"/>
      <c r="M1255" s="85" t="s">
        <v>23991</v>
      </c>
      <c r="N1255" s="85" t="s">
        <v>23987</v>
      </c>
      <c r="O1255" s="85" t="s">
        <v>23988</v>
      </c>
      <c r="P1255" s="85">
        <v>32922</v>
      </c>
      <c r="Q1255" s="85">
        <v>6403</v>
      </c>
    </row>
    <row r="1256" spans="1:17" hidden="1" x14ac:dyDescent="0.35">
      <c r="A1256" s="72">
        <f t="shared" si="19"/>
        <v>17015391</v>
      </c>
      <c r="B1256" s="85" t="s">
        <v>25131</v>
      </c>
      <c r="C1256" s="85">
        <v>90716</v>
      </c>
      <c r="D1256" s="85" t="s">
        <v>77</v>
      </c>
      <c r="E1256" s="85" t="s">
        <v>23237</v>
      </c>
      <c r="F1256" s="85">
        <v>17015391</v>
      </c>
      <c r="G1256" s="85" t="s">
        <v>1750</v>
      </c>
      <c r="H1256" s="85">
        <v>20546008</v>
      </c>
      <c r="I1256" s="85" t="s">
        <v>79</v>
      </c>
      <c r="J1256" s="85" t="s">
        <v>200</v>
      </c>
      <c r="K1256" s="85" t="s">
        <v>25132</v>
      </c>
      <c r="L1256" s="85"/>
      <c r="M1256" s="85" t="s">
        <v>9155</v>
      </c>
      <c r="N1256" s="85" t="s">
        <v>9526</v>
      </c>
      <c r="O1256" s="85" t="s">
        <v>18</v>
      </c>
      <c r="P1256" s="85">
        <v>78215</v>
      </c>
      <c r="Q1256" s="85">
        <v>1740</v>
      </c>
    </row>
    <row r="1257" spans="1:17" hidden="1" x14ac:dyDescent="0.35">
      <c r="A1257" s="72">
        <f t="shared" si="19"/>
        <v>141982</v>
      </c>
      <c r="B1257" s="85" t="s">
        <v>25629</v>
      </c>
      <c r="C1257" s="85">
        <v>16070759</v>
      </c>
      <c r="D1257" s="85" t="s">
        <v>23281</v>
      </c>
      <c r="E1257" s="85" t="s">
        <v>23230</v>
      </c>
      <c r="F1257" s="85">
        <v>141982</v>
      </c>
      <c r="G1257" s="85" t="s">
        <v>78</v>
      </c>
      <c r="H1257" s="85"/>
      <c r="I1257" s="85" t="s">
        <v>79</v>
      </c>
      <c r="J1257" s="85"/>
      <c r="K1257" s="85" t="s">
        <v>25630</v>
      </c>
      <c r="L1257" s="85"/>
      <c r="M1257" s="85" t="s">
        <v>25608</v>
      </c>
      <c r="N1257" s="85"/>
      <c r="O1257" s="85" t="s">
        <v>18</v>
      </c>
      <c r="P1257" s="85">
        <v>7938</v>
      </c>
      <c r="Q1257" s="85"/>
    </row>
    <row r="1258" spans="1:17" hidden="1" x14ac:dyDescent="0.35">
      <c r="A1258" s="72">
        <f t="shared" si="19"/>
        <v>141982</v>
      </c>
      <c r="B1258" s="85" t="s">
        <v>18665</v>
      </c>
      <c r="C1258" s="66">
        <v>16070759</v>
      </c>
      <c r="D1258" s="85" t="s">
        <v>83</v>
      </c>
      <c r="E1258" s="85" t="s">
        <v>12679</v>
      </c>
      <c r="F1258" s="66">
        <v>141982</v>
      </c>
      <c r="G1258" s="85" t="s">
        <v>78</v>
      </c>
      <c r="H1258" s="85"/>
      <c r="I1258" s="85" t="s">
        <v>79</v>
      </c>
      <c r="J1258" s="85"/>
      <c r="K1258" s="85" t="s">
        <v>19779</v>
      </c>
      <c r="L1258" s="85"/>
      <c r="M1258" s="85" t="s">
        <v>12682</v>
      </c>
      <c r="N1258" s="85"/>
      <c r="O1258" s="85" t="s">
        <v>18</v>
      </c>
      <c r="P1258" s="85" t="s">
        <v>19780</v>
      </c>
      <c r="Q1258" s="85"/>
    </row>
    <row r="1259" spans="1:17" hidden="1" x14ac:dyDescent="0.35">
      <c r="A1259" s="72">
        <f t="shared" si="19"/>
        <v>140516</v>
      </c>
      <c r="B1259" s="85" t="s">
        <v>27077</v>
      </c>
      <c r="C1259" s="85">
        <v>85941</v>
      </c>
      <c r="D1259" s="85" t="s">
        <v>77</v>
      </c>
      <c r="E1259" s="85" t="s">
        <v>23185</v>
      </c>
      <c r="F1259" s="85">
        <v>140516</v>
      </c>
      <c r="G1259" s="85" t="s">
        <v>78</v>
      </c>
      <c r="H1259" s="85">
        <v>8786907</v>
      </c>
      <c r="I1259" s="85" t="s">
        <v>79</v>
      </c>
      <c r="J1259" s="85"/>
      <c r="K1259" s="85" t="s">
        <v>27078</v>
      </c>
      <c r="L1259" s="85"/>
      <c r="M1259" s="85" t="s">
        <v>24963</v>
      </c>
      <c r="N1259" s="85" t="s">
        <v>1182</v>
      </c>
      <c r="O1259" s="85" t="s">
        <v>18</v>
      </c>
      <c r="P1259" s="85">
        <v>75147</v>
      </c>
      <c r="Q1259" s="85"/>
    </row>
    <row r="1260" spans="1:17" hidden="1" x14ac:dyDescent="0.35">
      <c r="A1260" s="72">
        <f t="shared" si="19"/>
        <v>140516</v>
      </c>
      <c r="B1260" s="85" t="s">
        <v>1344</v>
      </c>
      <c r="C1260" s="66">
        <v>85941</v>
      </c>
      <c r="D1260" s="85" t="s">
        <v>77</v>
      </c>
      <c r="E1260" s="85" t="s">
        <v>1345</v>
      </c>
      <c r="F1260" s="66">
        <v>140516</v>
      </c>
      <c r="G1260" s="85" t="s">
        <v>78</v>
      </c>
      <c r="H1260" s="85" t="s">
        <v>1346</v>
      </c>
      <c r="I1260" s="85" t="s">
        <v>79</v>
      </c>
      <c r="J1260" s="85"/>
      <c r="K1260" s="85" t="s">
        <v>1347</v>
      </c>
      <c r="L1260" s="85" t="s">
        <v>80</v>
      </c>
      <c r="M1260" s="85" t="s">
        <v>1348</v>
      </c>
      <c r="N1260" s="85" t="s">
        <v>1248</v>
      </c>
      <c r="O1260" s="85" t="s">
        <v>18</v>
      </c>
      <c r="P1260" s="85" t="s">
        <v>1349</v>
      </c>
      <c r="Q1260" s="85" t="s">
        <v>87</v>
      </c>
    </row>
    <row r="1261" spans="1:17" hidden="1" x14ac:dyDescent="0.35">
      <c r="A1261" s="72">
        <f t="shared" si="19"/>
        <v>140444</v>
      </c>
      <c r="B1261" s="85" t="s">
        <v>24405</v>
      </c>
      <c r="C1261" s="85">
        <v>85420</v>
      </c>
      <c r="D1261" s="85" t="s">
        <v>77</v>
      </c>
      <c r="E1261" s="85" t="s">
        <v>23254</v>
      </c>
      <c r="F1261" s="85">
        <v>140444</v>
      </c>
      <c r="G1261" s="85" t="s">
        <v>78</v>
      </c>
      <c r="H1261" s="85">
        <v>12718771</v>
      </c>
      <c r="I1261" s="85" t="s">
        <v>79</v>
      </c>
      <c r="J1261" s="85"/>
      <c r="K1261" s="85" t="s">
        <v>24406</v>
      </c>
      <c r="L1261" s="85"/>
      <c r="M1261" s="85" t="s">
        <v>20080</v>
      </c>
      <c r="N1261" s="85" t="s">
        <v>232</v>
      </c>
      <c r="O1261" s="85" t="s">
        <v>18</v>
      </c>
      <c r="P1261" s="85">
        <v>75006</v>
      </c>
      <c r="Q1261" s="85">
        <v>7489</v>
      </c>
    </row>
    <row r="1262" spans="1:17" hidden="1" x14ac:dyDescent="0.35">
      <c r="A1262" s="72">
        <f t="shared" si="19"/>
        <v>140825</v>
      </c>
      <c r="B1262" s="85" t="s">
        <v>24405</v>
      </c>
      <c r="C1262" s="85">
        <v>87081</v>
      </c>
      <c r="D1262" s="85" t="s">
        <v>77</v>
      </c>
      <c r="E1262" s="85" t="s">
        <v>23252</v>
      </c>
      <c r="F1262" s="85">
        <v>140825</v>
      </c>
      <c r="G1262" s="85" t="s">
        <v>78</v>
      </c>
      <c r="H1262" s="85">
        <v>12244091</v>
      </c>
      <c r="I1262" s="85" t="s">
        <v>79</v>
      </c>
      <c r="J1262" s="85"/>
      <c r="K1262" s="85" t="s">
        <v>24446</v>
      </c>
      <c r="L1262" s="85"/>
      <c r="M1262" s="85" t="s">
        <v>24447</v>
      </c>
      <c r="N1262" s="85" t="s">
        <v>3251</v>
      </c>
      <c r="O1262" s="85" t="s">
        <v>18</v>
      </c>
      <c r="P1262" s="85">
        <v>75969</v>
      </c>
      <c r="Q1262" s="85">
        <v>9710</v>
      </c>
    </row>
    <row r="1263" spans="1:17" hidden="1" x14ac:dyDescent="0.35">
      <c r="A1263" s="72">
        <f t="shared" si="19"/>
        <v>140469</v>
      </c>
      <c r="B1263" s="85" t="s">
        <v>24405</v>
      </c>
      <c r="C1263" s="85">
        <v>85621</v>
      </c>
      <c r="D1263" s="85" t="s">
        <v>77</v>
      </c>
      <c r="E1263" s="85" t="s">
        <v>23191</v>
      </c>
      <c r="F1263" s="85">
        <v>140469</v>
      </c>
      <c r="G1263" s="85" t="s">
        <v>78</v>
      </c>
      <c r="H1263" s="85">
        <v>13461769</v>
      </c>
      <c r="I1263" s="85" t="s">
        <v>79</v>
      </c>
      <c r="J1263" s="85"/>
      <c r="K1263" s="85" t="s">
        <v>26928</v>
      </c>
      <c r="L1263" s="85"/>
      <c r="M1263" s="85" t="s">
        <v>13635</v>
      </c>
      <c r="N1263" s="85" t="s">
        <v>205</v>
      </c>
      <c r="O1263" s="85" t="s">
        <v>18</v>
      </c>
      <c r="P1263" s="85">
        <v>75057</v>
      </c>
      <c r="Q1263" s="85">
        <v>3635</v>
      </c>
    </row>
    <row r="1264" spans="1:17" hidden="1" x14ac:dyDescent="0.35">
      <c r="A1264" s="72">
        <f t="shared" si="19"/>
        <v>140990</v>
      </c>
      <c r="B1264" s="85" t="s">
        <v>24405</v>
      </c>
      <c r="C1264" s="85">
        <v>87842</v>
      </c>
      <c r="D1264" s="85" t="s">
        <v>77</v>
      </c>
      <c r="E1264" s="85" t="s">
        <v>23146</v>
      </c>
      <c r="F1264" s="85">
        <v>140990</v>
      </c>
      <c r="G1264" s="85" t="s">
        <v>78</v>
      </c>
      <c r="H1264" s="85">
        <v>9694969</v>
      </c>
      <c r="I1264" s="85" t="s">
        <v>79</v>
      </c>
      <c r="J1264" s="85"/>
      <c r="K1264" s="85" t="s">
        <v>28378</v>
      </c>
      <c r="L1264" s="85"/>
      <c r="M1264" s="85" t="s">
        <v>25046</v>
      </c>
      <c r="N1264" s="85" t="s">
        <v>4859</v>
      </c>
      <c r="O1264" s="85" t="s">
        <v>18</v>
      </c>
      <c r="P1264" s="85">
        <v>76401</v>
      </c>
      <c r="Q1264" s="85">
        <v>4838</v>
      </c>
    </row>
    <row r="1265" spans="1:17" hidden="1" x14ac:dyDescent="0.35">
      <c r="A1265" s="72">
        <f t="shared" si="19"/>
        <v>140469</v>
      </c>
      <c r="B1265" s="85" t="s">
        <v>199</v>
      </c>
      <c r="C1265" s="66">
        <v>85621</v>
      </c>
      <c r="D1265" s="85" t="s">
        <v>77</v>
      </c>
      <c r="E1265" s="85" t="s">
        <v>212</v>
      </c>
      <c r="F1265" s="66">
        <v>140469</v>
      </c>
      <c r="G1265" s="85" t="s">
        <v>78</v>
      </c>
      <c r="H1265" s="85" t="s">
        <v>213</v>
      </c>
      <c r="I1265" s="85" t="s">
        <v>79</v>
      </c>
      <c r="J1265" s="85"/>
      <c r="K1265" s="85" t="s">
        <v>660</v>
      </c>
      <c r="L1265" s="85" t="s">
        <v>80</v>
      </c>
      <c r="M1265" s="85" t="s">
        <v>343</v>
      </c>
      <c r="N1265" s="85" t="s">
        <v>215</v>
      </c>
      <c r="O1265" s="85" t="s">
        <v>18</v>
      </c>
      <c r="P1265" s="85" t="s">
        <v>657</v>
      </c>
      <c r="Q1265" s="85" t="s">
        <v>661</v>
      </c>
    </row>
    <row r="1266" spans="1:17" hidden="1" x14ac:dyDescent="0.35">
      <c r="A1266" s="72">
        <f t="shared" si="19"/>
        <v>141291</v>
      </c>
      <c r="B1266" s="85" t="s">
        <v>199</v>
      </c>
      <c r="C1266" s="66">
        <v>89496</v>
      </c>
      <c r="D1266" s="85" t="s">
        <v>77</v>
      </c>
      <c r="E1266" s="85" t="s">
        <v>7936</v>
      </c>
      <c r="F1266" s="66">
        <v>141291</v>
      </c>
      <c r="G1266" s="85" t="s">
        <v>78</v>
      </c>
      <c r="H1266" s="85" t="s">
        <v>7945</v>
      </c>
      <c r="I1266" s="85" t="s">
        <v>79</v>
      </c>
      <c r="J1266" s="85"/>
      <c r="K1266" s="85" t="s">
        <v>7946</v>
      </c>
      <c r="L1266" s="85"/>
      <c r="M1266" s="85" t="s">
        <v>7939</v>
      </c>
      <c r="N1266" s="85" t="s">
        <v>7741</v>
      </c>
      <c r="O1266" s="85" t="s">
        <v>18</v>
      </c>
      <c r="P1266" s="85" t="s">
        <v>7940</v>
      </c>
      <c r="Q1266" s="85" t="s">
        <v>196</v>
      </c>
    </row>
    <row r="1267" spans="1:17" hidden="1" x14ac:dyDescent="0.35">
      <c r="A1267" s="72">
        <f t="shared" si="19"/>
        <v>140990</v>
      </c>
      <c r="B1267" s="85" t="s">
        <v>199</v>
      </c>
      <c r="C1267" s="66">
        <v>87842</v>
      </c>
      <c r="D1267" s="85" t="s">
        <v>77</v>
      </c>
      <c r="E1267" s="85" t="s">
        <v>4844</v>
      </c>
      <c r="F1267" s="66">
        <v>140990</v>
      </c>
      <c r="G1267" s="85" t="s">
        <v>78</v>
      </c>
      <c r="H1267" s="85" t="s">
        <v>4845</v>
      </c>
      <c r="I1267" s="85" t="s">
        <v>79</v>
      </c>
      <c r="J1267" s="85"/>
      <c r="K1267" s="85" t="s">
        <v>4846</v>
      </c>
      <c r="L1267" s="85"/>
      <c r="M1267" s="85" t="s">
        <v>4841</v>
      </c>
      <c r="N1267" s="85" t="s">
        <v>4842</v>
      </c>
      <c r="O1267" s="85" t="s">
        <v>18</v>
      </c>
      <c r="P1267" s="85" t="s">
        <v>4843</v>
      </c>
      <c r="Q1267" s="85"/>
    </row>
    <row r="1268" spans="1:17" hidden="1" x14ac:dyDescent="0.35">
      <c r="A1268" s="72">
        <f t="shared" si="19"/>
        <v>140986</v>
      </c>
      <c r="B1268" s="85" t="s">
        <v>199</v>
      </c>
      <c r="C1268" s="66">
        <v>87836</v>
      </c>
      <c r="D1268" s="85" t="s">
        <v>77</v>
      </c>
      <c r="E1268" s="85" t="s">
        <v>4816</v>
      </c>
      <c r="F1268" s="66">
        <v>140986</v>
      </c>
      <c r="G1268" s="85" t="s">
        <v>78</v>
      </c>
      <c r="H1268" s="85"/>
      <c r="I1268" s="85" t="s">
        <v>79</v>
      </c>
      <c r="J1268" s="85"/>
      <c r="K1268" s="85" t="s">
        <v>4824</v>
      </c>
      <c r="L1268" s="85"/>
      <c r="M1268" s="85" t="s">
        <v>4812</v>
      </c>
      <c r="N1268" s="85" t="s">
        <v>4740</v>
      </c>
      <c r="O1268" s="85" t="s">
        <v>18</v>
      </c>
      <c r="P1268" s="85" t="s">
        <v>4813</v>
      </c>
      <c r="Q1268" s="85" t="s">
        <v>292</v>
      </c>
    </row>
    <row r="1269" spans="1:17" hidden="1" x14ac:dyDescent="0.35">
      <c r="A1269" s="72">
        <f t="shared" si="19"/>
        <v>141188</v>
      </c>
      <c r="B1269" s="85" t="s">
        <v>5940</v>
      </c>
      <c r="C1269" s="66">
        <v>88344</v>
      </c>
      <c r="D1269" s="85" t="s">
        <v>77</v>
      </c>
      <c r="E1269" s="85" t="s">
        <v>5662</v>
      </c>
      <c r="F1269" s="66">
        <v>141188</v>
      </c>
      <c r="G1269" s="85" t="s">
        <v>77</v>
      </c>
      <c r="H1269" s="85" t="s">
        <v>5941</v>
      </c>
      <c r="I1269" s="85" t="s">
        <v>79</v>
      </c>
      <c r="J1269" s="85"/>
      <c r="K1269" s="85" t="s">
        <v>5942</v>
      </c>
      <c r="L1269" s="85"/>
      <c r="M1269" s="85" t="s">
        <v>5874</v>
      </c>
      <c r="N1269" s="85" t="s">
        <v>5862</v>
      </c>
      <c r="O1269" s="85" t="s">
        <v>18</v>
      </c>
      <c r="P1269" s="85" t="s">
        <v>5914</v>
      </c>
      <c r="Q1269" s="85" t="s">
        <v>4467</v>
      </c>
    </row>
    <row r="1270" spans="1:17" hidden="1" x14ac:dyDescent="0.35">
      <c r="A1270" s="72">
        <f t="shared" si="19"/>
        <v>141190</v>
      </c>
      <c r="B1270" s="85" t="s">
        <v>5940</v>
      </c>
      <c r="C1270" s="66">
        <v>88344</v>
      </c>
      <c r="D1270" s="85" t="s">
        <v>77</v>
      </c>
      <c r="E1270" s="85" t="s">
        <v>5877</v>
      </c>
      <c r="F1270" s="66">
        <v>141190</v>
      </c>
      <c r="G1270" s="85" t="s">
        <v>78</v>
      </c>
      <c r="H1270" s="85" t="s">
        <v>5941</v>
      </c>
      <c r="I1270" s="85" t="s">
        <v>79</v>
      </c>
      <c r="J1270" s="85"/>
      <c r="K1270" s="85" t="s">
        <v>5942</v>
      </c>
      <c r="L1270" s="85"/>
      <c r="M1270" s="85" t="s">
        <v>5874</v>
      </c>
      <c r="N1270" s="85" t="s">
        <v>5862</v>
      </c>
      <c r="O1270" s="85" t="s">
        <v>18</v>
      </c>
      <c r="P1270" s="85" t="s">
        <v>5914</v>
      </c>
      <c r="Q1270" s="85" t="s">
        <v>4467</v>
      </c>
    </row>
    <row r="1271" spans="1:17" hidden="1" x14ac:dyDescent="0.35">
      <c r="A1271" s="72">
        <f t="shared" si="19"/>
        <v>140825</v>
      </c>
      <c r="B1271" s="85" t="s">
        <v>24450</v>
      </c>
      <c r="C1271" s="85">
        <v>87082</v>
      </c>
      <c r="D1271" s="85" t="s">
        <v>77</v>
      </c>
      <c r="E1271" s="85" t="s">
        <v>23252</v>
      </c>
      <c r="F1271" s="85">
        <v>140825</v>
      </c>
      <c r="G1271" s="85" t="s">
        <v>78</v>
      </c>
      <c r="H1271" s="85">
        <v>12244091</v>
      </c>
      <c r="I1271" s="85" t="s">
        <v>79</v>
      </c>
      <c r="J1271" s="85"/>
      <c r="K1271" s="85" t="s">
        <v>24449</v>
      </c>
      <c r="L1271" s="85"/>
      <c r="M1271" s="85" t="s">
        <v>24447</v>
      </c>
      <c r="N1271" s="85" t="s">
        <v>3251</v>
      </c>
      <c r="O1271" s="85" t="s">
        <v>18</v>
      </c>
      <c r="P1271" s="85">
        <v>75969</v>
      </c>
      <c r="Q1271" s="85">
        <v>9710</v>
      </c>
    </row>
    <row r="1272" spans="1:17" hidden="1" x14ac:dyDescent="0.35">
      <c r="A1272" s="72">
        <f t="shared" si="19"/>
        <v>140932</v>
      </c>
      <c r="B1272" s="85" t="s">
        <v>24450</v>
      </c>
      <c r="C1272" s="85">
        <v>16021504</v>
      </c>
      <c r="D1272" s="85" t="s">
        <v>77</v>
      </c>
      <c r="E1272" s="85" t="s">
        <v>23203</v>
      </c>
      <c r="F1272" s="85">
        <v>140932</v>
      </c>
      <c r="G1272" s="85" t="s">
        <v>78</v>
      </c>
      <c r="H1272" s="85">
        <v>14296040</v>
      </c>
      <c r="I1272" s="85" t="s">
        <v>79</v>
      </c>
      <c r="J1272" s="85"/>
      <c r="K1272" s="85" t="s">
        <v>26579</v>
      </c>
      <c r="L1272" s="85"/>
      <c r="M1272" s="85" t="s">
        <v>20648</v>
      </c>
      <c r="N1272" s="85" t="s">
        <v>571</v>
      </c>
      <c r="O1272" s="85" t="s">
        <v>18</v>
      </c>
      <c r="P1272" s="85">
        <v>76244</v>
      </c>
      <c r="Q1272" s="85">
        <v>6110</v>
      </c>
    </row>
    <row r="1273" spans="1:17" hidden="1" x14ac:dyDescent="0.35">
      <c r="A1273" s="72">
        <f t="shared" si="19"/>
        <v>141188</v>
      </c>
      <c r="B1273" s="85" t="s">
        <v>3363</v>
      </c>
      <c r="C1273" s="66">
        <v>88329</v>
      </c>
      <c r="D1273" s="85" t="s">
        <v>77</v>
      </c>
      <c r="E1273" s="85" t="s">
        <v>5662</v>
      </c>
      <c r="F1273" s="66">
        <v>141188</v>
      </c>
      <c r="G1273" s="85" t="s">
        <v>77</v>
      </c>
      <c r="H1273" s="85" t="s">
        <v>5893</v>
      </c>
      <c r="I1273" s="85" t="s">
        <v>79</v>
      </c>
      <c r="J1273" s="85"/>
      <c r="K1273" s="85" t="s">
        <v>5894</v>
      </c>
      <c r="L1273" s="85"/>
      <c r="M1273" s="85" t="s">
        <v>5874</v>
      </c>
      <c r="N1273" s="85" t="s">
        <v>5875</v>
      </c>
      <c r="O1273" s="85" t="s">
        <v>18</v>
      </c>
      <c r="P1273" s="85" t="s">
        <v>5876</v>
      </c>
      <c r="Q1273" s="85" t="s">
        <v>5895</v>
      </c>
    </row>
    <row r="1274" spans="1:17" hidden="1" x14ac:dyDescent="0.35">
      <c r="A1274" s="72">
        <f t="shared" si="19"/>
        <v>140932</v>
      </c>
      <c r="B1274" s="85" t="s">
        <v>3363</v>
      </c>
      <c r="C1274" s="66">
        <v>16021504</v>
      </c>
      <c r="D1274" s="85" t="s">
        <v>77</v>
      </c>
      <c r="E1274" s="85" t="s">
        <v>3887</v>
      </c>
      <c r="F1274" s="66">
        <v>140932</v>
      </c>
      <c r="G1274" s="85" t="s">
        <v>78</v>
      </c>
      <c r="H1274" s="85" t="s">
        <v>3888</v>
      </c>
      <c r="I1274" s="85" t="s">
        <v>79</v>
      </c>
      <c r="J1274" s="85"/>
      <c r="K1274" s="85" t="s">
        <v>15754</v>
      </c>
      <c r="L1274" s="85" t="s">
        <v>80</v>
      </c>
      <c r="M1274" s="85" t="s">
        <v>3904</v>
      </c>
      <c r="N1274" s="85" t="s">
        <v>573</v>
      </c>
      <c r="O1274" s="85" t="s">
        <v>18</v>
      </c>
      <c r="P1274" s="85" t="s">
        <v>4500</v>
      </c>
      <c r="Q1274" s="85" t="s">
        <v>15755</v>
      </c>
    </row>
    <row r="1275" spans="1:17" hidden="1" x14ac:dyDescent="0.35">
      <c r="A1275" s="72">
        <f t="shared" si="19"/>
        <v>141190</v>
      </c>
      <c r="B1275" s="85" t="s">
        <v>3363</v>
      </c>
      <c r="C1275" s="66">
        <v>88329</v>
      </c>
      <c r="D1275" s="85" t="s">
        <v>77</v>
      </c>
      <c r="E1275" s="85" t="s">
        <v>5877</v>
      </c>
      <c r="F1275" s="66">
        <v>141190</v>
      </c>
      <c r="G1275" s="85" t="s">
        <v>78</v>
      </c>
      <c r="H1275" s="85" t="s">
        <v>5893</v>
      </c>
      <c r="I1275" s="85" t="s">
        <v>79</v>
      </c>
      <c r="J1275" s="85"/>
      <c r="K1275" s="85" t="s">
        <v>5894</v>
      </c>
      <c r="L1275" s="85"/>
      <c r="M1275" s="85" t="s">
        <v>5874</v>
      </c>
      <c r="N1275" s="85" t="s">
        <v>5875</v>
      </c>
      <c r="O1275" s="85" t="s">
        <v>18</v>
      </c>
      <c r="P1275" s="85" t="s">
        <v>5876</v>
      </c>
      <c r="Q1275" s="85" t="s">
        <v>5895</v>
      </c>
    </row>
    <row r="1276" spans="1:17" hidden="1" x14ac:dyDescent="0.35">
      <c r="A1276" s="72">
        <f t="shared" si="19"/>
        <v>140825</v>
      </c>
      <c r="B1276" s="85" t="s">
        <v>24451</v>
      </c>
      <c r="C1276" s="85">
        <v>17032538</v>
      </c>
      <c r="D1276" s="85" t="s">
        <v>77</v>
      </c>
      <c r="E1276" s="85" t="s">
        <v>23252</v>
      </c>
      <c r="F1276" s="85">
        <v>140825</v>
      </c>
      <c r="G1276" s="85" t="s">
        <v>78</v>
      </c>
      <c r="H1276" s="85"/>
      <c r="I1276" s="85" t="s">
        <v>79</v>
      </c>
      <c r="J1276" s="85"/>
      <c r="K1276" s="85" t="s">
        <v>24452</v>
      </c>
      <c r="L1276" s="85"/>
      <c r="M1276" s="85" t="s">
        <v>24447</v>
      </c>
      <c r="N1276" s="85" t="s">
        <v>3251</v>
      </c>
      <c r="O1276" s="85" t="s">
        <v>18</v>
      </c>
      <c r="P1276" s="85">
        <v>75969</v>
      </c>
      <c r="Q1276" s="85"/>
    </row>
    <row r="1277" spans="1:17" hidden="1" x14ac:dyDescent="0.35">
      <c r="A1277" s="72">
        <f t="shared" si="19"/>
        <v>140825</v>
      </c>
      <c r="B1277" s="85" t="s">
        <v>24448</v>
      </c>
      <c r="C1277" s="85">
        <v>87083</v>
      </c>
      <c r="D1277" s="85" t="s">
        <v>77</v>
      </c>
      <c r="E1277" s="85" t="s">
        <v>23252</v>
      </c>
      <c r="F1277" s="85">
        <v>140825</v>
      </c>
      <c r="G1277" s="85" t="s">
        <v>78</v>
      </c>
      <c r="H1277" s="85">
        <v>12244091</v>
      </c>
      <c r="I1277" s="85" t="s">
        <v>79</v>
      </c>
      <c r="J1277" s="85"/>
      <c r="K1277" s="85" t="s">
        <v>24449</v>
      </c>
      <c r="L1277" s="85"/>
      <c r="M1277" s="85" t="s">
        <v>24447</v>
      </c>
      <c r="N1277" s="85" t="s">
        <v>3251</v>
      </c>
      <c r="O1277" s="85" t="s">
        <v>18</v>
      </c>
      <c r="P1277" s="85">
        <v>75969</v>
      </c>
      <c r="Q1277" s="85">
        <v>9710</v>
      </c>
    </row>
    <row r="1278" spans="1:17" hidden="1" x14ac:dyDescent="0.35">
      <c r="A1278" s="72">
        <f t="shared" si="19"/>
        <v>140845</v>
      </c>
      <c r="B1278" s="85" t="s">
        <v>24448</v>
      </c>
      <c r="C1278" s="85">
        <v>87274</v>
      </c>
      <c r="D1278" s="85" t="s">
        <v>77</v>
      </c>
      <c r="E1278" s="85" t="s">
        <v>23211</v>
      </c>
      <c r="F1278" s="85">
        <v>140845</v>
      </c>
      <c r="G1278" s="85" t="s">
        <v>78</v>
      </c>
      <c r="H1278" s="85">
        <v>14357479</v>
      </c>
      <c r="I1278" s="85" t="s">
        <v>79</v>
      </c>
      <c r="J1278" s="85"/>
      <c r="K1278" s="85" t="s">
        <v>26255</v>
      </c>
      <c r="L1278" s="85"/>
      <c r="M1278" s="85" t="s">
        <v>21069</v>
      </c>
      <c r="N1278" s="85" t="s">
        <v>571</v>
      </c>
      <c r="O1278" s="85" t="s">
        <v>18</v>
      </c>
      <c r="P1278" s="85">
        <v>76040</v>
      </c>
      <c r="Q1278" s="85">
        <v>6235</v>
      </c>
    </row>
    <row r="1279" spans="1:17" hidden="1" x14ac:dyDescent="0.35">
      <c r="A1279" s="72">
        <f t="shared" si="19"/>
        <v>140845</v>
      </c>
      <c r="B1279" s="85" t="s">
        <v>3364</v>
      </c>
      <c r="C1279" s="66">
        <v>87274</v>
      </c>
      <c r="D1279" s="85" t="s">
        <v>77</v>
      </c>
      <c r="E1279" s="85" t="s">
        <v>3465</v>
      </c>
      <c r="F1279" s="66">
        <v>140845</v>
      </c>
      <c r="G1279" s="85" t="s">
        <v>78</v>
      </c>
      <c r="H1279" s="85" t="s">
        <v>3466</v>
      </c>
      <c r="I1279" s="85" t="s">
        <v>79</v>
      </c>
      <c r="J1279" s="85"/>
      <c r="K1279" s="85" t="s">
        <v>3561</v>
      </c>
      <c r="L1279" s="85" t="s">
        <v>80</v>
      </c>
      <c r="M1279" s="85" t="s">
        <v>3537</v>
      </c>
      <c r="N1279" s="85" t="s">
        <v>573</v>
      </c>
      <c r="O1279" s="85" t="s">
        <v>18</v>
      </c>
      <c r="P1279" s="85" t="s">
        <v>3554</v>
      </c>
      <c r="Q1279" s="85" t="s">
        <v>1688</v>
      </c>
    </row>
    <row r="1280" spans="1:17" hidden="1" x14ac:dyDescent="0.35">
      <c r="A1280" s="72">
        <f t="shared" si="19"/>
        <v>16040266</v>
      </c>
      <c r="B1280" s="85" t="s">
        <v>23048</v>
      </c>
      <c r="C1280" s="66">
        <v>17029557</v>
      </c>
      <c r="D1280" s="85" t="s">
        <v>83</v>
      </c>
      <c r="E1280" s="85" t="s">
        <v>15021</v>
      </c>
      <c r="F1280" s="66">
        <v>16040266</v>
      </c>
      <c r="G1280" s="85" t="s">
        <v>78</v>
      </c>
      <c r="H1280" s="85"/>
      <c r="I1280" s="85" t="s">
        <v>79</v>
      </c>
      <c r="J1280" s="85"/>
      <c r="K1280" s="85" t="s">
        <v>23049</v>
      </c>
      <c r="L1280" s="85"/>
      <c r="M1280" s="85" t="s">
        <v>232</v>
      </c>
      <c r="N1280" s="85" t="s">
        <v>232</v>
      </c>
      <c r="O1280" s="85" t="s">
        <v>18</v>
      </c>
      <c r="P1280" s="85" t="s">
        <v>19997</v>
      </c>
      <c r="Q1280" s="85"/>
    </row>
    <row r="1281" spans="1:17" hidden="1" x14ac:dyDescent="0.35">
      <c r="A1281" s="72">
        <f t="shared" si="19"/>
        <v>127700</v>
      </c>
      <c r="B1281" s="85" t="s">
        <v>24068</v>
      </c>
      <c r="C1281" s="85">
        <v>36182</v>
      </c>
      <c r="D1281" s="85" t="s">
        <v>77</v>
      </c>
      <c r="E1281" s="85" t="s">
        <v>23260</v>
      </c>
      <c r="F1281" s="85">
        <v>127700</v>
      </c>
      <c r="G1281" s="85" t="s">
        <v>78</v>
      </c>
      <c r="H1281" s="85">
        <v>13010061</v>
      </c>
      <c r="I1281" s="85" t="s">
        <v>79</v>
      </c>
      <c r="J1281" s="85"/>
      <c r="K1281" s="85" t="s">
        <v>24069</v>
      </c>
      <c r="L1281" s="85"/>
      <c r="M1281" s="85" t="s">
        <v>23996</v>
      </c>
      <c r="N1281" s="85" t="s">
        <v>23987</v>
      </c>
      <c r="O1281" s="85" t="s">
        <v>23988</v>
      </c>
      <c r="P1281" s="85">
        <v>32904</v>
      </c>
      <c r="Q1281" s="85">
        <v>7463</v>
      </c>
    </row>
    <row r="1282" spans="1:17" hidden="1" x14ac:dyDescent="0.35">
      <c r="A1282" s="72">
        <f t="shared" ref="A1282:A1345" si="20">IF(F1282="", "", IF(D1282="School District", C1282, F1282))</f>
        <v>141339</v>
      </c>
      <c r="B1282" s="85" t="s">
        <v>8422</v>
      </c>
      <c r="C1282" s="66">
        <v>89801</v>
      </c>
      <c r="D1282" s="85" t="s">
        <v>77</v>
      </c>
      <c r="E1282" s="85" t="s">
        <v>8417</v>
      </c>
      <c r="F1282" s="66">
        <v>141339</v>
      </c>
      <c r="G1282" s="85" t="s">
        <v>78</v>
      </c>
      <c r="H1282" s="85"/>
      <c r="I1282" s="85" t="s">
        <v>79</v>
      </c>
      <c r="J1282" s="85"/>
      <c r="K1282" s="85" t="s">
        <v>8423</v>
      </c>
      <c r="L1282" s="85"/>
      <c r="M1282" s="85" t="s">
        <v>6827</v>
      </c>
      <c r="N1282" s="85" t="s">
        <v>8314</v>
      </c>
      <c r="O1282" s="85" t="s">
        <v>18</v>
      </c>
      <c r="P1282" s="85" t="s">
        <v>8416</v>
      </c>
      <c r="Q1282" s="85" t="s">
        <v>8424</v>
      </c>
    </row>
    <row r="1283" spans="1:17" hidden="1" x14ac:dyDescent="0.35">
      <c r="A1283" s="72">
        <f t="shared" si="20"/>
        <v>141370</v>
      </c>
      <c r="B1283" s="85" t="s">
        <v>8422</v>
      </c>
      <c r="C1283" s="66">
        <v>89949</v>
      </c>
      <c r="D1283" s="85" t="s">
        <v>77</v>
      </c>
      <c r="E1283" s="85" t="s">
        <v>8670</v>
      </c>
      <c r="F1283" s="66">
        <v>141370</v>
      </c>
      <c r="G1283" s="85" t="s">
        <v>78</v>
      </c>
      <c r="H1283" s="85" t="s">
        <v>8671</v>
      </c>
      <c r="I1283" s="85" t="s">
        <v>79</v>
      </c>
      <c r="J1283" s="85"/>
      <c r="K1283" s="85" t="s">
        <v>8672</v>
      </c>
      <c r="L1283" s="85"/>
      <c r="M1283" s="85" t="s">
        <v>8673</v>
      </c>
      <c r="N1283" s="85" t="s">
        <v>2669</v>
      </c>
      <c r="O1283" s="85" t="s">
        <v>18</v>
      </c>
      <c r="P1283" s="85" t="s">
        <v>8674</v>
      </c>
      <c r="Q1283" s="85"/>
    </row>
    <row r="1284" spans="1:17" hidden="1" x14ac:dyDescent="0.35">
      <c r="A1284" s="72">
        <f t="shared" si="20"/>
        <v>141688</v>
      </c>
      <c r="B1284" s="85" t="s">
        <v>8422</v>
      </c>
      <c r="C1284" s="66">
        <v>91604</v>
      </c>
      <c r="D1284" s="85" t="s">
        <v>77</v>
      </c>
      <c r="E1284" s="85" t="s">
        <v>11324</v>
      </c>
      <c r="F1284" s="66">
        <v>141688</v>
      </c>
      <c r="G1284" s="85" t="s">
        <v>78</v>
      </c>
      <c r="H1284" s="85"/>
      <c r="I1284" s="85" t="s">
        <v>79</v>
      </c>
      <c r="J1284" s="85"/>
      <c r="K1284" s="85" t="s">
        <v>11339</v>
      </c>
      <c r="L1284" s="85"/>
      <c r="M1284" s="85" t="s">
        <v>11326</v>
      </c>
      <c r="N1284" s="85" t="s">
        <v>7398</v>
      </c>
      <c r="O1284" s="85" t="s">
        <v>18</v>
      </c>
      <c r="P1284" s="85" t="s">
        <v>11327</v>
      </c>
      <c r="Q1284" s="85"/>
    </row>
    <row r="1285" spans="1:17" hidden="1" x14ac:dyDescent="0.35">
      <c r="A1285" s="72">
        <f t="shared" si="20"/>
        <v>141508</v>
      </c>
      <c r="B1285" s="85" t="s">
        <v>20503</v>
      </c>
      <c r="C1285" s="85">
        <v>16065622</v>
      </c>
      <c r="D1285" s="85" t="s">
        <v>23281</v>
      </c>
      <c r="E1285" s="85" t="s">
        <v>23233</v>
      </c>
      <c r="F1285" s="85">
        <v>141508</v>
      </c>
      <c r="G1285" s="85" t="s">
        <v>78</v>
      </c>
      <c r="H1285" s="85"/>
      <c r="I1285" s="85" t="s">
        <v>79</v>
      </c>
      <c r="J1285" s="85"/>
      <c r="K1285" s="85" t="s">
        <v>25244</v>
      </c>
      <c r="L1285" s="85"/>
      <c r="M1285" s="85" t="s">
        <v>22886</v>
      </c>
      <c r="N1285" s="85" t="s">
        <v>9674</v>
      </c>
      <c r="O1285" s="85" t="s">
        <v>18</v>
      </c>
      <c r="P1285" s="85">
        <v>78114</v>
      </c>
      <c r="Q1285" s="85"/>
    </row>
    <row r="1286" spans="1:17" hidden="1" x14ac:dyDescent="0.35">
      <c r="A1286" s="72">
        <f t="shared" si="20"/>
        <v>141508</v>
      </c>
      <c r="B1286" s="85" t="s">
        <v>18713</v>
      </c>
      <c r="C1286" s="66">
        <v>16065622</v>
      </c>
      <c r="D1286" s="85" t="s">
        <v>83</v>
      </c>
      <c r="E1286" s="85" t="s">
        <v>9531</v>
      </c>
      <c r="F1286" s="66">
        <v>141508</v>
      </c>
      <c r="G1286" s="85" t="s">
        <v>78</v>
      </c>
      <c r="H1286" s="85" t="s">
        <v>350</v>
      </c>
      <c r="I1286" s="85" t="s">
        <v>79</v>
      </c>
      <c r="J1286" s="85"/>
      <c r="K1286" s="85" t="s">
        <v>9527</v>
      </c>
      <c r="L1286" s="85" t="s">
        <v>80</v>
      </c>
      <c r="M1286" s="85" t="s">
        <v>9523</v>
      </c>
      <c r="N1286" s="85" t="s">
        <v>9524</v>
      </c>
      <c r="O1286" s="85" t="s">
        <v>18</v>
      </c>
      <c r="P1286" s="85" t="s">
        <v>9525</v>
      </c>
      <c r="Q1286" s="85" t="s">
        <v>87</v>
      </c>
    </row>
    <row r="1287" spans="1:17" hidden="1" x14ac:dyDescent="0.35">
      <c r="A1287" s="72">
        <f t="shared" si="20"/>
        <v>141704</v>
      </c>
      <c r="B1287" s="85" t="s">
        <v>20503</v>
      </c>
      <c r="C1287" s="66">
        <v>17017911</v>
      </c>
      <c r="D1287" s="85" t="s">
        <v>83</v>
      </c>
      <c r="E1287" s="85" t="s">
        <v>11402</v>
      </c>
      <c r="F1287" s="66">
        <v>141704</v>
      </c>
      <c r="G1287" s="85" t="s">
        <v>78</v>
      </c>
      <c r="H1287" s="85" t="s">
        <v>13840</v>
      </c>
      <c r="I1287" s="85" t="s">
        <v>79</v>
      </c>
      <c r="J1287" s="85"/>
      <c r="K1287" s="85" t="s">
        <v>21776</v>
      </c>
      <c r="L1287" s="85"/>
      <c r="M1287" s="85" t="s">
        <v>21777</v>
      </c>
      <c r="N1287" s="85" t="s">
        <v>11414</v>
      </c>
      <c r="O1287" s="85" t="s">
        <v>18</v>
      </c>
      <c r="P1287" s="85" t="s">
        <v>11406</v>
      </c>
      <c r="Q1287" s="85"/>
    </row>
    <row r="1288" spans="1:17" hidden="1" x14ac:dyDescent="0.35">
      <c r="A1288" s="72">
        <f t="shared" si="20"/>
        <v>141074</v>
      </c>
      <c r="B1288" s="85" t="s">
        <v>18713</v>
      </c>
      <c r="C1288" s="66">
        <v>16038437</v>
      </c>
      <c r="D1288" s="85" t="s">
        <v>83</v>
      </c>
      <c r="E1288" s="85" t="s">
        <v>5279</v>
      </c>
      <c r="F1288" s="66">
        <v>141074</v>
      </c>
      <c r="G1288" s="85" t="s">
        <v>78</v>
      </c>
      <c r="H1288" s="85" t="s">
        <v>350</v>
      </c>
      <c r="I1288" s="85" t="s">
        <v>79</v>
      </c>
      <c r="J1288" s="85"/>
      <c r="K1288" s="85" t="s">
        <v>19139</v>
      </c>
      <c r="L1288" s="85" t="s">
        <v>80</v>
      </c>
      <c r="M1288" s="85" t="s">
        <v>5281</v>
      </c>
      <c r="N1288" s="85" t="s">
        <v>5080</v>
      </c>
      <c r="O1288" s="85" t="s">
        <v>18</v>
      </c>
      <c r="P1288" s="85" t="s">
        <v>5282</v>
      </c>
      <c r="Q1288" s="85" t="s">
        <v>87</v>
      </c>
    </row>
    <row r="1289" spans="1:17" hidden="1" x14ac:dyDescent="0.35">
      <c r="A1289" s="72">
        <f t="shared" si="20"/>
        <v>141544</v>
      </c>
      <c r="B1289" s="85" t="s">
        <v>18713</v>
      </c>
      <c r="C1289" s="66">
        <v>16044085</v>
      </c>
      <c r="D1289" s="85" t="s">
        <v>83</v>
      </c>
      <c r="E1289" s="85" t="s">
        <v>9751</v>
      </c>
      <c r="F1289" s="66">
        <v>141544</v>
      </c>
      <c r="G1289" s="85" t="s">
        <v>78</v>
      </c>
      <c r="H1289" s="85" t="s">
        <v>9752</v>
      </c>
      <c r="I1289" s="85" t="s">
        <v>79</v>
      </c>
      <c r="J1289" s="85"/>
      <c r="K1289" s="85" t="s">
        <v>19465</v>
      </c>
      <c r="L1289" s="85"/>
      <c r="M1289" s="85" t="s">
        <v>7383</v>
      </c>
      <c r="N1289" s="85" t="s">
        <v>9526</v>
      </c>
      <c r="O1289" s="85" t="s">
        <v>18</v>
      </c>
      <c r="P1289" s="85" t="s">
        <v>9800</v>
      </c>
      <c r="Q1289" s="85"/>
    </row>
    <row r="1290" spans="1:17" hidden="1" x14ac:dyDescent="0.35">
      <c r="A1290" s="72">
        <f t="shared" si="20"/>
        <v>140561</v>
      </c>
      <c r="B1290" s="85" t="s">
        <v>20509</v>
      </c>
      <c r="C1290" s="66">
        <v>17005202</v>
      </c>
      <c r="D1290" s="85" t="s">
        <v>83</v>
      </c>
      <c r="E1290" s="85" t="s">
        <v>1870</v>
      </c>
      <c r="F1290" s="66">
        <v>140561</v>
      </c>
      <c r="G1290" s="85" t="s">
        <v>78</v>
      </c>
      <c r="H1290" s="85"/>
      <c r="I1290" s="85" t="s">
        <v>79</v>
      </c>
      <c r="J1290" s="85"/>
      <c r="K1290" s="85" t="s">
        <v>20510</v>
      </c>
      <c r="L1290" s="85"/>
      <c r="M1290" s="85" t="s">
        <v>19144</v>
      </c>
      <c r="N1290" s="85"/>
      <c r="O1290" s="85" t="s">
        <v>18</v>
      </c>
      <c r="P1290" s="85" t="s">
        <v>1869</v>
      </c>
      <c r="Q1290" s="85"/>
    </row>
    <row r="1291" spans="1:17" hidden="1" x14ac:dyDescent="0.35">
      <c r="A1291" s="72">
        <f t="shared" si="20"/>
        <v>16040266</v>
      </c>
      <c r="B1291" s="85" t="s">
        <v>23044</v>
      </c>
      <c r="C1291" s="66">
        <v>17029405</v>
      </c>
      <c r="D1291" s="85" t="s">
        <v>83</v>
      </c>
      <c r="E1291" s="85" t="s">
        <v>15021</v>
      </c>
      <c r="F1291" s="66">
        <v>16040266</v>
      </c>
      <c r="G1291" s="85" t="s">
        <v>78</v>
      </c>
      <c r="H1291" s="85"/>
      <c r="I1291" s="85" t="s">
        <v>79</v>
      </c>
      <c r="J1291" s="85"/>
      <c r="K1291" s="85" t="s">
        <v>23045</v>
      </c>
      <c r="L1291" s="85"/>
      <c r="M1291" s="85" t="s">
        <v>232</v>
      </c>
      <c r="N1291" s="85" t="s">
        <v>232</v>
      </c>
      <c r="O1291" s="85" t="s">
        <v>18</v>
      </c>
      <c r="P1291" s="85" t="s">
        <v>19997</v>
      </c>
      <c r="Q1291" s="85"/>
    </row>
    <row r="1292" spans="1:17" hidden="1" x14ac:dyDescent="0.35">
      <c r="A1292" s="72">
        <f t="shared" si="20"/>
        <v>16040266</v>
      </c>
      <c r="B1292" s="85" t="s">
        <v>23042</v>
      </c>
      <c r="C1292" s="66">
        <v>17029404</v>
      </c>
      <c r="D1292" s="85" t="s">
        <v>83</v>
      </c>
      <c r="E1292" s="85" t="s">
        <v>15021</v>
      </c>
      <c r="F1292" s="66">
        <v>16040266</v>
      </c>
      <c r="G1292" s="85" t="s">
        <v>78</v>
      </c>
      <c r="H1292" s="85"/>
      <c r="I1292" s="85" t="s">
        <v>79</v>
      </c>
      <c r="J1292" s="85"/>
      <c r="K1292" s="85" t="s">
        <v>23043</v>
      </c>
      <c r="L1292" s="85"/>
      <c r="M1292" s="85" t="s">
        <v>20648</v>
      </c>
      <c r="N1292" s="85" t="s">
        <v>571</v>
      </c>
      <c r="O1292" s="85" t="s">
        <v>18</v>
      </c>
      <c r="P1292" s="85" t="s">
        <v>4171</v>
      </c>
      <c r="Q1292" s="85"/>
    </row>
    <row r="1293" spans="1:17" hidden="1" x14ac:dyDescent="0.35">
      <c r="A1293" s="72">
        <f t="shared" si="20"/>
        <v>141649</v>
      </c>
      <c r="B1293" s="85" t="s">
        <v>20013</v>
      </c>
      <c r="C1293" s="85">
        <v>16085301</v>
      </c>
      <c r="D1293" s="85" t="s">
        <v>23281</v>
      </c>
      <c r="E1293" s="85" t="s">
        <v>23220</v>
      </c>
      <c r="F1293" s="85">
        <v>141649</v>
      </c>
      <c r="G1293" s="85" t="s">
        <v>78</v>
      </c>
      <c r="H1293" s="85"/>
      <c r="I1293" s="85" t="s">
        <v>79</v>
      </c>
      <c r="J1293" s="85"/>
      <c r="K1293" s="85" t="s">
        <v>20014</v>
      </c>
      <c r="L1293" s="85"/>
      <c r="M1293" s="85" t="s">
        <v>20012</v>
      </c>
      <c r="N1293" s="85" t="s">
        <v>10825</v>
      </c>
      <c r="O1293" s="85" t="s">
        <v>18</v>
      </c>
      <c r="P1293" s="85">
        <v>78550</v>
      </c>
      <c r="Q1293" s="85"/>
    </row>
    <row r="1294" spans="1:17" hidden="1" x14ac:dyDescent="0.35">
      <c r="A1294" s="72">
        <f t="shared" si="20"/>
        <v>141649</v>
      </c>
      <c r="B1294" s="85" t="s">
        <v>20013</v>
      </c>
      <c r="C1294" s="66">
        <v>16085301</v>
      </c>
      <c r="D1294" s="85" t="s">
        <v>83</v>
      </c>
      <c r="E1294" s="85" t="s">
        <v>10836</v>
      </c>
      <c r="F1294" s="66">
        <v>141649</v>
      </c>
      <c r="G1294" s="85" t="s">
        <v>78</v>
      </c>
      <c r="H1294" s="85"/>
      <c r="I1294" s="85" t="s">
        <v>79</v>
      </c>
      <c r="J1294" s="85"/>
      <c r="K1294" s="85" t="s">
        <v>20014</v>
      </c>
      <c r="L1294" s="85"/>
      <c r="M1294" s="85" t="s">
        <v>20012</v>
      </c>
      <c r="N1294" s="85" t="s">
        <v>5082</v>
      </c>
      <c r="O1294" s="85" t="s">
        <v>18</v>
      </c>
      <c r="P1294" s="85" t="s">
        <v>10877</v>
      </c>
      <c r="Q1294" s="85"/>
    </row>
    <row r="1295" spans="1:17" hidden="1" x14ac:dyDescent="0.35">
      <c r="A1295" s="72">
        <f t="shared" si="20"/>
        <v>140480</v>
      </c>
      <c r="B1295" s="85" t="s">
        <v>19707</v>
      </c>
      <c r="C1295" s="66">
        <v>16047764</v>
      </c>
      <c r="D1295" s="85" t="s">
        <v>83</v>
      </c>
      <c r="E1295" s="85" t="s">
        <v>1041</v>
      </c>
      <c r="F1295" s="66">
        <v>140480</v>
      </c>
      <c r="G1295" s="85" t="s">
        <v>78</v>
      </c>
      <c r="H1295" s="85"/>
      <c r="I1295" s="85" t="s">
        <v>79</v>
      </c>
      <c r="J1295" s="85"/>
      <c r="K1295" s="85" t="s">
        <v>19708</v>
      </c>
      <c r="L1295" s="85"/>
      <c r="M1295" s="85" t="s">
        <v>1048</v>
      </c>
      <c r="N1295" s="85" t="s">
        <v>1048</v>
      </c>
      <c r="O1295" s="85" t="s">
        <v>18</v>
      </c>
      <c r="P1295" s="85" t="s">
        <v>1049</v>
      </c>
      <c r="Q1295" s="85"/>
    </row>
    <row r="1296" spans="1:17" hidden="1" x14ac:dyDescent="0.35">
      <c r="A1296" s="72" t="str">
        <f t="shared" si="20"/>
        <v/>
      </c>
      <c r="B1296" s="85" t="s">
        <v>5364</v>
      </c>
      <c r="C1296" s="66">
        <v>17015897</v>
      </c>
      <c r="D1296" s="85" t="s">
        <v>1750</v>
      </c>
      <c r="E1296" s="85"/>
      <c r="G1296" s="85"/>
      <c r="H1296" s="85" t="s">
        <v>21512</v>
      </c>
      <c r="I1296" s="85" t="s">
        <v>79</v>
      </c>
      <c r="J1296" s="85"/>
      <c r="K1296" s="85" t="s">
        <v>21513</v>
      </c>
      <c r="L1296" s="85"/>
      <c r="M1296" s="85" t="s">
        <v>5643</v>
      </c>
      <c r="N1296" s="85" t="s">
        <v>5355</v>
      </c>
      <c r="O1296" s="85" t="s">
        <v>18</v>
      </c>
      <c r="P1296" s="85" t="s">
        <v>5644</v>
      </c>
      <c r="Q1296" s="85"/>
    </row>
    <row r="1297" spans="1:17" hidden="1" x14ac:dyDescent="0.35">
      <c r="A1297" s="72">
        <f t="shared" si="20"/>
        <v>141234</v>
      </c>
      <c r="B1297" s="85" t="s">
        <v>17119</v>
      </c>
      <c r="C1297" s="66">
        <v>16053999</v>
      </c>
      <c r="D1297" s="85" t="s">
        <v>83</v>
      </c>
      <c r="E1297" s="85" t="s">
        <v>6473</v>
      </c>
      <c r="F1297" s="66">
        <v>141234</v>
      </c>
      <c r="G1297" s="85" t="s">
        <v>78</v>
      </c>
      <c r="H1297" s="85"/>
      <c r="I1297" s="85" t="s">
        <v>79</v>
      </c>
      <c r="J1297" s="85"/>
      <c r="K1297" s="85" t="s">
        <v>17120</v>
      </c>
      <c r="L1297" s="85"/>
      <c r="M1297" s="85" t="s">
        <v>3090</v>
      </c>
      <c r="N1297" s="85" t="s">
        <v>6073</v>
      </c>
      <c r="O1297" s="85" t="s">
        <v>18</v>
      </c>
      <c r="P1297" s="85" t="s">
        <v>6783</v>
      </c>
      <c r="Q1297" s="85"/>
    </row>
    <row r="1298" spans="1:17" hidden="1" x14ac:dyDescent="0.35">
      <c r="A1298" s="72">
        <f t="shared" si="20"/>
        <v>140470</v>
      </c>
      <c r="B1298" s="85" t="s">
        <v>27010</v>
      </c>
      <c r="C1298" s="85">
        <v>225181</v>
      </c>
      <c r="D1298" s="85" t="s">
        <v>77</v>
      </c>
      <c r="E1298" s="85" t="s">
        <v>23189</v>
      </c>
      <c r="F1298" s="85">
        <v>140470</v>
      </c>
      <c r="G1298" s="85" t="s">
        <v>78</v>
      </c>
      <c r="H1298" s="85">
        <v>6750319</v>
      </c>
      <c r="I1298" s="85" t="s">
        <v>79</v>
      </c>
      <c r="J1298" s="85"/>
      <c r="K1298" s="85" t="s">
        <v>27011</v>
      </c>
      <c r="L1298" s="85"/>
      <c r="M1298" s="85" t="s">
        <v>21544</v>
      </c>
      <c r="N1298" s="85" t="s">
        <v>205</v>
      </c>
      <c r="O1298" s="85" t="s">
        <v>18</v>
      </c>
      <c r="P1298" s="85">
        <v>75068</v>
      </c>
      <c r="Q1298" s="85"/>
    </row>
    <row r="1299" spans="1:17" hidden="1" x14ac:dyDescent="0.35">
      <c r="A1299" s="72">
        <f t="shared" si="20"/>
        <v>140470</v>
      </c>
      <c r="B1299" s="85" t="s">
        <v>11148</v>
      </c>
      <c r="C1299" s="66">
        <v>225181</v>
      </c>
      <c r="D1299" s="85" t="s">
        <v>77</v>
      </c>
      <c r="E1299" s="85" t="s">
        <v>824</v>
      </c>
      <c r="F1299" s="66">
        <v>140470</v>
      </c>
      <c r="G1299" s="85" t="s">
        <v>78</v>
      </c>
      <c r="H1299" s="85" t="s">
        <v>825</v>
      </c>
      <c r="I1299" s="85" t="s">
        <v>79</v>
      </c>
      <c r="J1299" s="85"/>
      <c r="K1299" s="85" t="s">
        <v>14907</v>
      </c>
      <c r="L1299" s="85"/>
      <c r="M1299" s="85" t="s">
        <v>827</v>
      </c>
      <c r="N1299" s="85" t="s">
        <v>215</v>
      </c>
      <c r="O1299" s="85" t="s">
        <v>18</v>
      </c>
      <c r="P1299" s="85" t="s">
        <v>828</v>
      </c>
      <c r="Q1299" s="85"/>
    </row>
    <row r="1300" spans="1:17" hidden="1" x14ac:dyDescent="0.35">
      <c r="A1300" s="72">
        <f t="shared" si="20"/>
        <v>141667</v>
      </c>
      <c r="B1300" s="85" t="s">
        <v>11148</v>
      </c>
      <c r="C1300" s="66">
        <v>211626</v>
      </c>
      <c r="D1300" s="85" t="s">
        <v>77</v>
      </c>
      <c r="E1300" s="85" t="s">
        <v>10820</v>
      </c>
      <c r="F1300" s="66">
        <v>141667</v>
      </c>
      <c r="G1300" s="85" t="s">
        <v>78</v>
      </c>
      <c r="H1300" s="85"/>
      <c r="I1300" s="85" t="s">
        <v>79</v>
      </c>
      <c r="J1300" s="85"/>
      <c r="K1300" s="85" t="s">
        <v>14487</v>
      </c>
      <c r="L1300" s="85"/>
      <c r="M1300" s="85" t="s">
        <v>10950</v>
      </c>
      <c r="N1300" s="85"/>
      <c r="O1300" s="85" t="s">
        <v>18</v>
      </c>
      <c r="P1300" s="85" t="s">
        <v>10951</v>
      </c>
      <c r="Q1300" s="85"/>
    </row>
    <row r="1301" spans="1:17" hidden="1" x14ac:dyDescent="0.35">
      <c r="A1301" s="72">
        <f t="shared" si="20"/>
        <v>141139</v>
      </c>
      <c r="B1301" s="85" t="s">
        <v>14054</v>
      </c>
      <c r="C1301" s="66">
        <v>192131</v>
      </c>
      <c r="D1301" s="85" t="s">
        <v>77</v>
      </c>
      <c r="E1301" s="85" t="s">
        <v>5535</v>
      </c>
      <c r="F1301" s="66">
        <v>141139</v>
      </c>
      <c r="G1301" s="85" t="s">
        <v>78</v>
      </c>
      <c r="H1301" s="85" t="s">
        <v>14055</v>
      </c>
      <c r="I1301" s="85" t="s">
        <v>79</v>
      </c>
      <c r="J1301" s="85"/>
      <c r="K1301" s="85" t="s">
        <v>14056</v>
      </c>
      <c r="L1301" s="85"/>
      <c r="M1301" s="85" t="s">
        <v>5356</v>
      </c>
      <c r="N1301" s="85" t="s">
        <v>5355</v>
      </c>
      <c r="O1301" s="85" t="s">
        <v>18</v>
      </c>
      <c r="P1301" s="85" t="s">
        <v>5533</v>
      </c>
      <c r="Q1301" s="85" t="s">
        <v>1755</v>
      </c>
    </row>
    <row r="1302" spans="1:17" hidden="1" x14ac:dyDescent="0.35">
      <c r="A1302" s="72">
        <f t="shared" si="20"/>
        <v>140887</v>
      </c>
      <c r="B1302" s="85" t="s">
        <v>25548</v>
      </c>
      <c r="C1302" s="85">
        <v>16021218</v>
      </c>
      <c r="D1302" s="85" t="s">
        <v>77</v>
      </c>
      <c r="E1302" s="85" t="s">
        <v>23231</v>
      </c>
      <c r="F1302" s="85">
        <v>140887</v>
      </c>
      <c r="G1302" s="85" t="s">
        <v>78</v>
      </c>
      <c r="H1302" s="85">
        <v>12022893</v>
      </c>
      <c r="I1302" s="85" t="s">
        <v>79</v>
      </c>
      <c r="J1302" s="85"/>
      <c r="K1302" s="85" t="s">
        <v>25549</v>
      </c>
      <c r="L1302" s="85"/>
      <c r="M1302" s="85" t="s">
        <v>20648</v>
      </c>
      <c r="N1302" s="85" t="s">
        <v>571</v>
      </c>
      <c r="O1302" s="85" t="s">
        <v>18</v>
      </c>
      <c r="P1302" s="85">
        <v>76106</v>
      </c>
      <c r="Q1302" s="85"/>
    </row>
    <row r="1303" spans="1:17" hidden="1" x14ac:dyDescent="0.35">
      <c r="A1303" s="72">
        <f t="shared" si="20"/>
        <v>140887</v>
      </c>
      <c r="B1303" s="85" t="s">
        <v>15727</v>
      </c>
      <c r="C1303" s="66">
        <v>16021218</v>
      </c>
      <c r="D1303" s="85" t="s">
        <v>77</v>
      </c>
      <c r="E1303" s="85" t="s">
        <v>3907</v>
      </c>
      <c r="F1303" s="66">
        <v>140887</v>
      </c>
      <c r="G1303" s="85" t="s">
        <v>78</v>
      </c>
      <c r="H1303" s="85" t="s">
        <v>15728</v>
      </c>
      <c r="I1303" s="85" t="s">
        <v>79</v>
      </c>
      <c r="J1303" s="85"/>
      <c r="K1303" s="85" t="s">
        <v>15729</v>
      </c>
      <c r="L1303" s="85"/>
      <c r="M1303" s="85" t="s">
        <v>3904</v>
      </c>
      <c r="N1303" s="85" t="s">
        <v>573</v>
      </c>
      <c r="O1303" s="85" t="s">
        <v>18</v>
      </c>
      <c r="P1303" s="85" t="s">
        <v>3982</v>
      </c>
      <c r="Q1303" s="85"/>
    </row>
    <row r="1304" spans="1:17" hidden="1" x14ac:dyDescent="0.35">
      <c r="A1304" s="72">
        <f t="shared" si="20"/>
        <v>16046396</v>
      </c>
      <c r="B1304" s="85" t="s">
        <v>15696</v>
      </c>
      <c r="C1304" s="66">
        <v>16020909</v>
      </c>
      <c r="D1304" s="85" t="s">
        <v>77</v>
      </c>
      <c r="E1304" s="85" t="s">
        <v>15509</v>
      </c>
      <c r="F1304" s="66">
        <v>16046396</v>
      </c>
      <c r="G1304" s="85" t="s">
        <v>78</v>
      </c>
      <c r="H1304" s="85"/>
      <c r="I1304" s="85" t="s">
        <v>79</v>
      </c>
      <c r="J1304" s="85"/>
      <c r="K1304" s="85" t="s">
        <v>15697</v>
      </c>
      <c r="L1304" s="85"/>
      <c r="M1304" s="85" t="s">
        <v>10675</v>
      </c>
      <c r="N1304" s="85" t="s">
        <v>7384</v>
      </c>
      <c r="O1304" s="85" t="s">
        <v>18</v>
      </c>
      <c r="P1304" s="85" t="s">
        <v>10682</v>
      </c>
      <c r="Q1304" s="85"/>
    </row>
    <row r="1305" spans="1:17" hidden="1" x14ac:dyDescent="0.35">
      <c r="A1305" s="72">
        <f t="shared" si="20"/>
        <v>140444</v>
      </c>
      <c r="B1305" s="85" t="s">
        <v>24436</v>
      </c>
      <c r="C1305" s="85">
        <v>86420</v>
      </c>
      <c r="D1305" s="85" t="s">
        <v>23281</v>
      </c>
      <c r="E1305" s="85" t="s">
        <v>23254</v>
      </c>
      <c r="F1305" s="85">
        <v>140444</v>
      </c>
      <c r="G1305" s="85" t="s">
        <v>78</v>
      </c>
      <c r="H1305" s="85">
        <v>1271908400</v>
      </c>
      <c r="I1305" s="85" t="s">
        <v>79</v>
      </c>
      <c r="J1305" s="85"/>
      <c r="K1305" s="85" t="s">
        <v>24437</v>
      </c>
      <c r="L1305" s="85"/>
      <c r="M1305" s="85" t="s">
        <v>24380</v>
      </c>
      <c r="N1305" s="85" t="s">
        <v>232</v>
      </c>
      <c r="O1305" s="85" t="s">
        <v>18</v>
      </c>
      <c r="P1305" s="85">
        <v>75234</v>
      </c>
      <c r="Q1305" s="85"/>
    </row>
    <row r="1306" spans="1:17" hidden="1" x14ac:dyDescent="0.35">
      <c r="A1306" s="72">
        <f t="shared" si="20"/>
        <v>141223</v>
      </c>
      <c r="B1306" s="85" t="s">
        <v>21422</v>
      </c>
      <c r="C1306" s="66">
        <v>17013912</v>
      </c>
      <c r="D1306" s="85" t="s">
        <v>83</v>
      </c>
      <c r="E1306" s="85" t="s">
        <v>6077</v>
      </c>
      <c r="F1306" s="66">
        <v>141223</v>
      </c>
      <c r="G1306" s="85" t="s">
        <v>78</v>
      </c>
      <c r="H1306" s="85"/>
      <c r="I1306" s="85" t="s">
        <v>79</v>
      </c>
      <c r="J1306" s="85"/>
      <c r="K1306" s="85" t="s">
        <v>21423</v>
      </c>
      <c r="L1306" s="85"/>
      <c r="M1306" s="85" t="s">
        <v>3090</v>
      </c>
      <c r="N1306" s="85"/>
      <c r="O1306" s="85" t="s">
        <v>18</v>
      </c>
      <c r="P1306" s="85" t="s">
        <v>6110</v>
      </c>
      <c r="Q1306" s="85"/>
    </row>
    <row r="1307" spans="1:17" hidden="1" x14ac:dyDescent="0.35">
      <c r="A1307" s="72">
        <f t="shared" si="20"/>
        <v>141139</v>
      </c>
      <c r="B1307" s="85" t="s">
        <v>13949</v>
      </c>
      <c r="C1307" s="66">
        <v>226560</v>
      </c>
      <c r="D1307" s="85" t="s">
        <v>77</v>
      </c>
      <c r="E1307" s="85" t="s">
        <v>5535</v>
      </c>
      <c r="F1307" s="66">
        <v>141139</v>
      </c>
      <c r="G1307" s="85" t="s">
        <v>78</v>
      </c>
      <c r="H1307" s="85"/>
      <c r="I1307" s="85" t="s">
        <v>79</v>
      </c>
      <c r="J1307" s="85"/>
      <c r="K1307" s="85" t="s">
        <v>15030</v>
      </c>
      <c r="L1307" s="85"/>
      <c r="M1307" s="85" t="s">
        <v>5356</v>
      </c>
      <c r="N1307" s="85" t="s">
        <v>5355</v>
      </c>
      <c r="O1307" s="85" t="s">
        <v>18</v>
      </c>
      <c r="P1307" s="85" t="s">
        <v>5357</v>
      </c>
      <c r="Q1307" s="85"/>
    </row>
    <row r="1308" spans="1:17" hidden="1" x14ac:dyDescent="0.35">
      <c r="A1308" s="72">
        <f t="shared" si="20"/>
        <v>141223</v>
      </c>
      <c r="B1308" s="85" t="s">
        <v>15756</v>
      </c>
      <c r="C1308" s="66">
        <v>16021734</v>
      </c>
      <c r="D1308" s="85" t="s">
        <v>77</v>
      </c>
      <c r="E1308" s="85" t="s">
        <v>6077</v>
      </c>
      <c r="F1308" s="66">
        <v>141223</v>
      </c>
      <c r="G1308" s="85" t="s">
        <v>78</v>
      </c>
      <c r="H1308" s="85" t="s">
        <v>15757</v>
      </c>
      <c r="I1308" s="85" t="s">
        <v>79</v>
      </c>
      <c r="J1308" s="85"/>
      <c r="K1308" s="85" t="s">
        <v>15758</v>
      </c>
      <c r="L1308" s="85"/>
      <c r="M1308" s="85" t="s">
        <v>3090</v>
      </c>
      <c r="N1308" s="85" t="s">
        <v>6071</v>
      </c>
      <c r="O1308" s="85" t="s">
        <v>18</v>
      </c>
      <c r="P1308" s="85" t="s">
        <v>7032</v>
      </c>
      <c r="Q1308" s="85"/>
    </row>
    <row r="1309" spans="1:17" hidden="1" x14ac:dyDescent="0.35">
      <c r="A1309" s="72">
        <f t="shared" si="20"/>
        <v>142068</v>
      </c>
      <c r="B1309" s="85" t="s">
        <v>14311</v>
      </c>
      <c r="C1309" s="66">
        <v>204766</v>
      </c>
      <c r="D1309" s="85" t="s">
        <v>77</v>
      </c>
      <c r="E1309" s="85" t="s">
        <v>13158</v>
      </c>
      <c r="F1309" s="66">
        <v>142068</v>
      </c>
      <c r="G1309" s="85" t="s">
        <v>78</v>
      </c>
      <c r="H1309" s="85"/>
      <c r="I1309" s="85" t="s">
        <v>79</v>
      </c>
      <c r="J1309" s="85"/>
      <c r="K1309" s="85" t="s">
        <v>13162</v>
      </c>
      <c r="L1309" s="85"/>
      <c r="M1309" s="85" t="s">
        <v>13160</v>
      </c>
      <c r="N1309" s="85" t="s">
        <v>14312</v>
      </c>
      <c r="O1309" s="85" t="s">
        <v>18</v>
      </c>
      <c r="P1309" s="85" t="s">
        <v>13161</v>
      </c>
      <c r="Q1309" s="85" t="s">
        <v>13163</v>
      </c>
    </row>
    <row r="1310" spans="1:17" hidden="1" x14ac:dyDescent="0.35">
      <c r="A1310" s="72">
        <f t="shared" si="20"/>
        <v>127700</v>
      </c>
      <c r="B1310" s="85" t="s">
        <v>24120</v>
      </c>
      <c r="C1310" s="85">
        <v>36210</v>
      </c>
      <c r="D1310" s="85" t="s">
        <v>77</v>
      </c>
      <c r="E1310" s="85" t="s">
        <v>23260</v>
      </c>
      <c r="F1310" s="85">
        <v>127700</v>
      </c>
      <c r="G1310" s="85" t="s">
        <v>78</v>
      </c>
      <c r="H1310" s="85">
        <v>13010210</v>
      </c>
      <c r="I1310" s="85" t="s">
        <v>79</v>
      </c>
      <c r="J1310" s="85"/>
      <c r="K1310" s="85" t="s">
        <v>24121</v>
      </c>
      <c r="L1310" s="85"/>
      <c r="M1310" s="85" t="s">
        <v>23991</v>
      </c>
      <c r="N1310" s="85" t="s">
        <v>23987</v>
      </c>
      <c r="O1310" s="85" t="s">
        <v>23988</v>
      </c>
      <c r="P1310" s="85">
        <v>32927</v>
      </c>
      <c r="Q1310" s="85">
        <v>8260</v>
      </c>
    </row>
    <row r="1311" spans="1:17" hidden="1" x14ac:dyDescent="0.35">
      <c r="A1311" s="72">
        <f t="shared" si="20"/>
        <v>141354</v>
      </c>
      <c r="B1311" s="85" t="s">
        <v>8570</v>
      </c>
      <c r="C1311" s="66">
        <v>89899</v>
      </c>
      <c r="D1311" s="85" t="s">
        <v>77</v>
      </c>
      <c r="E1311" s="85" t="s">
        <v>8566</v>
      </c>
      <c r="F1311" s="66">
        <v>141354</v>
      </c>
      <c r="G1311" s="85" t="s">
        <v>78</v>
      </c>
      <c r="H1311" s="85"/>
      <c r="I1311" s="85" t="s">
        <v>79</v>
      </c>
      <c r="J1311" s="85"/>
      <c r="K1311" s="85" t="s">
        <v>8571</v>
      </c>
      <c r="L1311" s="85"/>
      <c r="M1311" s="85" t="s">
        <v>8531</v>
      </c>
      <c r="N1311" s="85" t="s">
        <v>7379</v>
      </c>
      <c r="O1311" s="85" t="s">
        <v>18</v>
      </c>
      <c r="P1311" s="85" t="s">
        <v>8568</v>
      </c>
      <c r="Q1311" s="85"/>
    </row>
    <row r="1312" spans="1:17" hidden="1" x14ac:dyDescent="0.35">
      <c r="A1312" s="72">
        <f t="shared" si="20"/>
        <v>140990</v>
      </c>
      <c r="B1312" s="85" t="s">
        <v>28383</v>
      </c>
      <c r="C1312" s="85">
        <v>87843</v>
      </c>
      <c r="D1312" s="85" t="s">
        <v>77</v>
      </c>
      <c r="E1312" s="85" t="s">
        <v>23146</v>
      </c>
      <c r="F1312" s="85">
        <v>140990</v>
      </c>
      <c r="G1312" s="85" t="s">
        <v>78</v>
      </c>
      <c r="H1312" s="85">
        <v>9694969</v>
      </c>
      <c r="I1312" s="85" t="s">
        <v>79</v>
      </c>
      <c r="J1312" s="85"/>
      <c r="K1312" s="85" t="s">
        <v>28384</v>
      </c>
      <c r="L1312" s="85"/>
      <c r="M1312" s="85" t="s">
        <v>25046</v>
      </c>
      <c r="N1312" s="85" t="s">
        <v>4859</v>
      </c>
      <c r="O1312" s="85" t="s">
        <v>18</v>
      </c>
      <c r="P1312" s="85">
        <v>76401</v>
      </c>
      <c r="Q1312" s="85">
        <v>2963</v>
      </c>
    </row>
    <row r="1313" spans="1:17" hidden="1" x14ac:dyDescent="0.35">
      <c r="A1313" s="72">
        <f t="shared" si="20"/>
        <v>140990</v>
      </c>
      <c r="B1313" s="85" t="s">
        <v>4847</v>
      </c>
      <c r="C1313" s="66">
        <v>87843</v>
      </c>
      <c r="D1313" s="85" t="s">
        <v>77</v>
      </c>
      <c r="E1313" s="85" t="s">
        <v>4844</v>
      </c>
      <c r="F1313" s="66">
        <v>140990</v>
      </c>
      <c r="G1313" s="85" t="s">
        <v>78</v>
      </c>
      <c r="H1313" s="85" t="s">
        <v>4845</v>
      </c>
      <c r="I1313" s="85" t="s">
        <v>79</v>
      </c>
      <c r="J1313" s="85"/>
      <c r="K1313" s="85" t="s">
        <v>4848</v>
      </c>
      <c r="L1313" s="85"/>
      <c r="M1313" s="85" t="s">
        <v>4841</v>
      </c>
      <c r="N1313" s="85" t="s">
        <v>4842</v>
      </c>
      <c r="O1313" s="85" t="s">
        <v>18</v>
      </c>
      <c r="P1313" s="85" t="s">
        <v>4843</v>
      </c>
      <c r="Q1313" s="85"/>
    </row>
    <row r="1314" spans="1:17" hidden="1" x14ac:dyDescent="0.35">
      <c r="A1314" s="72">
        <f t="shared" si="20"/>
        <v>140695</v>
      </c>
      <c r="B1314" s="85" t="s">
        <v>2679</v>
      </c>
      <c r="C1314" s="66">
        <v>86751</v>
      </c>
      <c r="D1314" s="85" t="s">
        <v>77</v>
      </c>
      <c r="E1314" s="85" t="s">
        <v>2680</v>
      </c>
      <c r="F1314" s="66">
        <v>140695</v>
      </c>
      <c r="G1314" s="85" t="s">
        <v>78</v>
      </c>
      <c r="H1314" s="85" t="s">
        <v>350</v>
      </c>
      <c r="I1314" s="85" t="s">
        <v>79</v>
      </c>
      <c r="J1314" s="85"/>
      <c r="K1314" s="85" t="s">
        <v>2681</v>
      </c>
      <c r="L1314" s="85" t="s">
        <v>80</v>
      </c>
      <c r="M1314" s="85" t="s">
        <v>2682</v>
      </c>
      <c r="N1314" s="85" t="s">
        <v>2448</v>
      </c>
      <c r="O1314" s="85" t="s">
        <v>18</v>
      </c>
      <c r="P1314" s="85" t="s">
        <v>2614</v>
      </c>
      <c r="Q1314" s="85" t="s">
        <v>87</v>
      </c>
    </row>
    <row r="1315" spans="1:17" hidden="1" x14ac:dyDescent="0.35">
      <c r="A1315" s="72">
        <f t="shared" si="20"/>
        <v>141431</v>
      </c>
      <c r="B1315" s="85" t="s">
        <v>15155</v>
      </c>
      <c r="C1315" s="66">
        <v>230048</v>
      </c>
      <c r="D1315" s="85" t="s">
        <v>77</v>
      </c>
      <c r="E1315" s="85" t="s">
        <v>9010</v>
      </c>
      <c r="F1315" s="66">
        <v>141431</v>
      </c>
      <c r="G1315" s="85" t="s">
        <v>78</v>
      </c>
      <c r="H1315" s="85"/>
      <c r="I1315" s="85" t="s">
        <v>79</v>
      </c>
      <c r="J1315" s="85"/>
      <c r="K1315" s="85" t="s">
        <v>15156</v>
      </c>
      <c r="L1315" s="85"/>
      <c r="M1315" s="85" t="s">
        <v>9008</v>
      </c>
      <c r="N1315" s="85" t="s">
        <v>9008</v>
      </c>
      <c r="O1315" s="85" t="s">
        <v>18</v>
      </c>
      <c r="P1315" s="85" t="s">
        <v>9030</v>
      </c>
      <c r="Q1315" s="85" t="s">
        <v>1104</v>
      </c>
    </row>
    <row r="1316" spans="1:17" hidden="1" x14ac:dyDescent="0.35">
      <c r="A1316" s="72">
        <f t="shared" si="20"/>
        <v>141736</v>
      </c>
      <c r="B1316" s="85" t="s">
        <v>17497</v>
      </c>
      <c r="C1316" s="66">
        <v>16062988</v>
      </c>
      <c r="D1316" s="85" t="s">
        <v>77</v>
      </c>
      <c r="E1316" s="85" t="s">
        <v>11615</v>
      </c>
      <c r="F1316" s="66">
        <v>141736</v>
      </c>
      <c r="G1316" s="85" t="s">
        <v>78</v>
      </c>
      <c r="H1316" s="85"/>
      <c r="I1316" s="85" t="s">
        <v>79</v>
      </c>
      <c r="J1316" s="85"/>
      <c r="K1316" s="85" t="s">
        <v>17498</v>
      </c>
      <c r="L1316" s="85"/>
      <c r="M1316" s="85" t="s">
        <v>11617</v>
      </c>
      <c r="N1316" s="85" t="s">
        <v>5106</v>
      </c>
      <c r="O1316" s="85" t="s">
        <v>18</v>
      </c>
      <c r="P1316" s="85" t="s">
        <v>11663</v>
      </c>
      <c r="Q1316" s="85" t="s">
        <v>316</v>
      </c>
    </row>
    <row r="1317" spans="1:17" hidden="1" x14ac:dyDescent="0.35">
      <c r="A1317" s="72">
        <f t="shared" si="20"/>
        <v>141219</v>
      </c>
      <c r="B1317" s="85" t="s">
        <v>17397</v>
      </c>
      <c r="C1317" s="66">
        <v>16061057</v>
      </c>
      <c r="D1317" s="85" t="s">
        <v>77</v>
      </c>
      <c r="E1317" s="85" t="s">
        <v>6740</v>
      </c>
      <c r="F1317" s="66">
        <v>141219</v>
      </c>
      <c r="G1317" s="85" t="s">
        <v>78</v>
      </c>
      <c r="H1317" s="85"/>
      <c r="I1317" s="85" t="s">
        <v>79</v>
      </c>
      <c r="J1317" s="85"/>
      <c r="K1317" s="85" t="s">
        <v>17398</v>
      </c>
      <c r="L1317" s="85"/>
      <c r="M1317" s="85" t="s">
        <v>8360</v>
      </c>
      <c r="N1317" s="85" t="s">
        <v>6071</v>
      </c>
      <c r="O1317" s="85" t="s">
        <v>18</v>
      </c>
      <c r="P1317" s="85" t="s">
        <v>8361</v>
      </c>
      <c r="Q1317" s="85"/>
    </row>
    <row r="1318" spans="1:17" hidden="1" x14ac:dyDescent="0.35">
      <c r="A1318" s="72">
        <f t="shared" si="20"/>
        <v>141653</v>
      </c>
      <c r="B1318" s="85" t="s">
        <v>10979</v>
      </c>
      <c r="C1318" s="66">
        <v>91451</v>
      </c>
      <c r="D1318" s="85" t="s">
        <v>77</v>
      </c>
      <c r="E1318" s="85" t="s">
        <v>10969</v>
      </c>
      <c r="F1318" s="66">
        <v>141653</v>
      </c>
      <c r="G1318" s="85" t="s">
        <v>78</v>
      </c>
      <c r="H1318" s="85" t="s">
        <v>10980</v>
      </c>
      <c r="I1318" s="85" t="s">
        <v>79</v>
      </c>
      <c r="J1318" s="85"/>
      <c r="K1318" s="85" t="s">
        <v>10981</v>
      </c>
      <c r="L1318" s="85"/>
      <c r="M1318" s="85" t="s">
        <v>10977</v>
      </c>
      <c r="N1318" s="85" t="s">
        <v>7398</v>
      </c>
      <c r="O1318" s="85" t="s">
        <v>18</v>
      </c>
      <c r="P1318" s="85" t="s">
        <v>10978</v>
      </c>
      <c r="Q1318" s="85" t="s">
        <v>10982</v>
      </c>
    </row>
    <row r="1319" spans="1:17" hidden="1" x14ac:dyDescent="0.35">
      <c r="A1319" s="72">
        <f t="shared" si="20"/>
        <v>141715</v>
      </c>
      <c r="B1319" s="85" t="s">
        <v>16519</v>
      </c>
      <c r="C1319" s="66">
        <v>16041838</v>
      </c>
      <c r="D1319" s="85" t="s">
        <v>77</v>
      </c>
      <c r="E1319" s="85" t="s">
        <v>11361</v>
      </c>
      <c r="F1319" s="66">
        <v>141715</v>
      </c>
      <c r="G1319" s="85" t="s">
        <v>78</v>
      </c>
      <c r="H1319" s="85"/>
      <c r="I1319" s="85" t="s">
        <v>79</v>
      </c>
      <c r="J1319" s="85"/>
      <c r="K1319" s="85" t="s">
        <v>16520</v>
      </c>
      <c r="L1319" s="85"/>
      <c r="M1319" s="85" t="s">
        <v>11480</v>
      </c>
      <c r="N1319" s="85" t="s">
        <v>11364</v>
      </c>
      <c r="O1319" s="85" t="s">
        <v>18</v>
      </c>
      <c r="P1319" s="85" t="s">
        <v>11481</v>
      </c>
      <c r="Q1319" s="85"/>
    </row>
    <row r="1320" spans="1:17" hidden="1" x14ac:dyDescent="0.35">
      <c r="A1320" s="72">
        <f t="shared" si="20"/>
        <v>142118</v>
      </c>
      <c r="B1320" s="85" t="s">
        <v>14481</v>
      </c>
      <c r="C1320" s="66">
        <v>211458</v>
      </c>
      <c r="D1320" s="85" t="s">
        <v>77</v>
      </c>
      <c r="E1320" s="85" t="s">
        <v>13343</v>
      </c>
      <c r="F1320" s="66">
        <v>142118</v>
      </c>
      <c r="G1320" s="85" t="s">
        <v>78</v>
      </c>
      <c r="H1320" s="85" t="s">
        <v>14482</v>
      </c>
      <c r="I1320" s="85" t="s">
        <v>79</v>
      </c>
      <c r="J1320" s="85"/>
      <c r="K1320" s="85" t="s">
        <v>14483</v>
      </c>
      <c r="L1320" s="85"/>
      <c r="M1320" s="85" t="s">
        <v>7395</v>
      </c>
      <c r="N1320" s="85" t="s">
        <v>13252</v>
      </c>
      <c r="O1320" s="85" t="s">
        <v>18</v>
      </c>
      <c r="P1320" s="85" t="s">
        <v>13384</v>
      </c>
      <c r="Q1320" s="85"/>
    </row>
    <row r="1321" spans="1:17" hidden="1" x14ac:dyDescent="0.35">
      <c r="A1321" s="72">
        <f t="shared" si="20"/>
        <v>141986</v>
      </c>
      <c r="B1321" s="85" t="s">
        <v>19025</v>
      </c>
      <c r="C1321" s="66">
        <v>16028460</v>
      </c>
      <c r="D1321" s="85" t="s">
        <v>83</v>
      </c>
      <c r="E1321" s="85" t="s">
        <v>12702</v>
      </c>
      <c r="F1321" s="66">
        <v>141986</v>
      </c>
      <c r="G1321" s="85" t="s">
        <v>78</v>
      </c>
      <c r="H1321" s="85" t="s">
        <v>19026</v>
      </c>
      <c r="I1321" s="85" t="s">
        <v>79</v>
      </c>
      <c r="J1321" s="85"/>
      <c r="K1321" s="85" t="s">
        <v>19027</v>
      </c>
      <c r="L1321" s="85"/>
      <c r="M1321" s="85" t="s">
        <v>12447</v>
      </c>
      <c r="N1321" s="85" t="s">
        <v>12609</v>
      </c>
      <c r="O1321" s="85" t="s">
        <v>18</v>
      </c>
      <c r="P1321" s="85" t="s">
        <v>12740</v>
      </c>
      <c r="Q1321" s="85"/>
    </row>
    <row r="1322" spans="1:17" hidden="1" x14ac:dyDescent="0.35">
      <c r="A1322" s="72">
        <f t="shared" si="20"/>
        <v>140867</v>
      </c>
      <c r="B1322" s="85" t="s">
        <v>27090</v>
      </c>
      <c r="C1322" s="85">
        <v>17022098</v>
      </c>
      <c r="D1322" s="85" t="s">
        <v>77</v>
      </c>
      <c r="E1322" s="85" t="s">
        <v>23184</v>
      </c>
      <c r="F1322" s="85">
        <v>140867</v>
      </c>
      <c r="G1322" s="85" t="s">
        <v>78</v>
      </c>
      <c r="H1322" s="85"/>
      <c r="I1322" s="85" t="s">
        <v>79</v>
      </c>
      <c r="J1322" s="85"/>
      <c r="K1322" s="85" t="s">
        <v>22293</v>
      </c>
      <c r="L1322" s="85"/>
      <c r="M1322" s="85" t="s">
        <v>21981</v>
      </c>
      <c r="N1322" s="85"/>
      <c r="O1322" s="85" t="s">
        <v>18</v>
      </c>
      <c r="P1322" s="85">
        <v>76063</v>
      </c>
      <c r="Q1322" s="85"/>
    </row>
    <row r="1323" spans="1:17" hidden="1" x14ac:dyDescent="0.35">
      <c r="A1323" s="72">
        <f t="shared" si="20"/>
        <v>140867</v>
      </c>
      <c r="B1323" s="85" t="s">
        <v>22292</v>
      </c>
      <c r="C1323" s="66">
        <v>17022098</v>
      </c>
      <c r="D1323" s="85" t="s">
        <v>77</v>
      </c>
      <c r="E1323" s="85" t="s">
        <v>3405</v>
      </c>
      <c r="F1323" s="66">
        <v>140867</v>
      </c>
      <c r="G1323" s="85" t="s">
        <v>78</v>
      </c>
      <c r="H1323" s="85"/>
      <c r="I1323" s="85" t="s">
        <v>79</v>
      </c>
      <c r="J1323" s="85"/>
      <c r="K1323" s="85" t="s">
        <v>22293</v>
      </c>
      <c r="L1323" s="85"/>
      <c r="M1323" s="85" t="s">
        <v>21981</v>
      </c>
      <c r="N1323" s="85"/>
      <c r="O1323" s="85" t="s">
        <v>18</v>
      </c>
      <c r="P1323" s="85" t="s">
        <v>3742</v>
      </c>
      <c r="Q1323" s="85"/>
    </row>
    <row r="1324" spans="1:17" hidden="1" x14ac:dyDescent="0.35">
      <c r="A1324" s="72">
        <f t="shared" si="20"/>
        <v>141707</v>
      </c>
      <c r="B1324" s="85" t="s">
        <v>15341</v>
      </c>
      <c r="C1324" s="66">
        <v>231238</v>
      </c>
      <c r="D1324" s="85" t="s">
        <v>77</v>
      </c>
      <c r="E1324" s="85" t="s">
        <v>11428</v>
      </c>
      <c r="F1324" s="66">
        <v>141707</v>
      </c>
      <c r="G1324" s="85" t="s">
        <v>78</v>
      </c>
      <c r="H1324" s="85"/>
      <c r="I1324" s="85" t="s">
        <v>79</v>
      </c>
      <c r="J1324" s="85"/>
      <c r="K1324" s="85" t="s">
        <v>15342</v>
      </c>
      <c r="L1324" s="85"/>
      <c r="M1324" s="85" t="s">
        <v>11425</v>
      </c>
      <c r="N1324" s="85" t="s">
        <v>5129</v>
      </c>
      <c r="O1324" s="85" t="s">
        <v>18</v>
      </c>
      <c r="P1324" s="85" t="s">
        <v>11426</v>
      </c>
      <c r="Q1324" s="85"/>
    </row>
    <row r="1325" spans="1:17" hidden="1" x14ac:dyDescent="0.35">
      <c r="A1325" s="72">
        <f t="shared" si="20"/>
        <v>140903</v>
      </c>
      <c r="B1325" s="85" t="s">
        <v>25206</v>
      </c>
      <c r="C1325" s="85">
        <v>16053155</v>
      </c>
      <c r="D1325" s="85" t="s">
        <v>77</v>
      </c>
      <c r="E1325" s="85" t="s">
        <v>23236</v>
      </c>
      <c r="F1325" s="85">
        <v>140903</v>
      </c>
      <c r="G1325" s="85" t="s">
        <v>78</v>
      </c>
      <c r="H1325" s="85">
        <v>10839066</v>
      </c>
      <c r="I1325" s="85" t="s">
        <v>79</v>
      </c>
      <c r="J1325" s="85"/>
      <c r="K1325" s="85" t="s">
        <v>25207</v>
      </c>
      <c r="L1325" s="85"/>
      <c r="M1325" s="85" t="s">
        <v>17895</v>
      </c>
      <c r="N1325" s="85" t="s">
        <v>571</v>
      </c>
      <c r="O1325" s="85" t="s">
        <v>18</v>
      </c>
      <c r="P1325" s="85">
        <v>76140</v>
      </c>
      <c r="Q1325" s="85">
        <v>4818</v>
      </c>
    </row>
    <row r="1326" spans="1:17" hidden="1" x14ac:dyDescent="0.35">
      <c r="A1326" s="72">
        <f t="shared" si="20"/>
        <v>140903</v>
      </c>
      <c r="B1326" s="85" t="s">
        <v>17047</v>
      </c>
      <c r="C1326" s="66">
        <v>16053155</v>
      </c>
      <c r="D1326" s="85" t="s">
        <v>77</v>
      </c>
      <c r="E1326" s="85" t="s">
        <v>4366</v>
      </c>
      <c r="F1326" s="66">
        <v>140903</v>
      </c>
      <c r="G1326" s="85" t="s">
        <v>78</v>
      </c>
      <c r="H1326" s="85" t="s">
        <v>4367</v>
      </c>
      <c r="I1326" s="85" t="s">
        <v>79</v>
      </c>
      <c r="J1326" s="85"/>
      <c r="K1326" s="85" t="s">
        <v>17048</v>
      </c>
      <c r="L1326" s="85"/>
      <c r="M1326" s="85" t="s">
        <v>4395</v>
      </c>
      <c r="N1326" s="85" t="s">
        <v>573</v>
      </c>
      <c r="O1326" s="85" t="s">
        <v>18</v>
      </c>
      <c r="P1326" s="85" t="s">
        <v>4396</v>
      </c>
      <c r="Q1326" s="85" t="s">
        <v>6954</v>
      </c>
    </row>
    <row r="1327" spans="1:17" hidden="1" x14ac:dyDescent="0.35">
      <c r="A1327" s="72">
        <f t="shared" si="20"/>
        <v>141487</v>
      </c>
      <c r="B1327" s="85" t="s">
        <v>15579</v>
      </c>
      <c r="C1327" s="66">
        <v>234763</v>
      </c>
      <c r="D1327" s="85" t="s">
        <v>77</v>
      </c>
      <c r="E1327" s="85" t="s">
        <v>9269</v>
      </c>
      <c r="F1327" s="66">
        <v>141487</v>
      </c>
      <c r="G1327" s="85" t="s">
        <v>78</v>
      </c>
      <c r="H1327" s="85"/>
      <c r="I1327" s="85" t="s">
        <v>79</v>
      </c>
      <c r="J1327" s="85"/>
      <c r="K1327" s="85" t="s">
        <v>15580</v>
      </c>
      <c r="L1327" s="85"/>
      <c r="M1327" s="85" t="s">
        <v>9216</v>
      </c>
      <c r="N1327" s="85" t="s">
        <v>9217</v>
      </c>
      <c r="O1327" s="85" t="s">
        <v>18</v>
      </c>
      <c r="P1327" s="85" t="s">
        <v>9325</v>
      </c>
      <c r="Q1327" s="85"/>
    </row>
    <row r="1328" spans="1:17" hidden="1" x14ac:dyDescent="0.35">
      <c r="A1328" s="72">
        <f t="shared" si="20"/>
        <v>141065</v>
      </c>
      <c r="B1328" s="85" t="s">
        <v>17126</v>
      </c>
      <c r="C1328" s="66">
        <v>16054194</v>
      </c>
      <c r="D1328" s="85" t="s">
        <v>77</v>
      </c>
      <c r="E1328" s="85" t="s">
        <v>5158</v>
      </c>
      <c r="F1328" s="66">
        <v>141065</v>
      </c>
      <c r="G1328" s="85" t="s">
        <v>78</v>
      </c>
      <c r="H1328" s="85"/>
      <c r="I1328" s="85" t="s">
        <v>79</v>
      </c>
      <c r="J1328" s="85"/>
      <c r="K1328" s="85" t="s">
        <v>17127</v>
      </c>
      <c r="L1328" s="85"/>
      <c r="M1328" s="85" t="s">
        <v>17128</v>
      </c>
      <c r="N1328" s="85" t="s">
        <v>5044</v>
      </c>
      <c r="O1328" s="85" t="s">
        <v>18</v>
      </c>
      <c r="P1328" s="85" t="s">
        <v>5171</v>
      </c>
      <c r="Q1328" s="85"/>
    </row>
    <row r="1329" spans="1:17" hidden="1" x14ac:dyDescent="0.35">
      <c r="A1329" s="72">
        <f t="shared" si="20"/>
        <v>141555</v>
      </c>
      <c r="B1329" s="85" t="s">
        <v>16939</v>
      </c>
      <c r="C1329" s="66">
        <v>16050520</v>
      </c>
      <c r="D1329" s="85" t="s">
        <v>77</v>
      </c>
      <c r="E1329" s="85" t="s">
        <v>4810</v>
      </c>
      <c r="F1329" s="66">
        <v>141555</v>
      </c>
      <c r="G1329" s="85" t="s">
        <v>78</v>
      </c>
      <c r="H1329" s="85"/>
      <c r="I1329" s="85" t="s">
        <v>79</v>
      </c>
      <c r="J1329" s="85"/>
      <c r="K1329" s="85" t="s">
        <v>16940</v>
      </c>
      <c r="L1329" s="85"/>
      <c r="M1329" s="85" t="s">
        <v>9180</v>
      </c>
      <c r="N1329" s="85" t="s">
        <v>7384</v>
      </c>
      <c r="O1329" s="85" t="s">
        <v>18</v>
      </c>
      <c r="P1329" s="85" t="s">
        <v>9181</v>
      </c>
      <c r="Q1329" s="85"/>
    </row>
    <row r="1330" spans="1:17" hidden="1" x14ac:dyDescent="0.35">
      <c r="A1330" s="72">
        <f t="shared" si="20"/>
        <v>142118</v>
      </c>
      <c r="B1330" s="85" t="s">
        <v>13474</v>
      </c>
      <c r="C1330" s="66">
        <v>93077</v>
      </c>
      <c r="D1330" s="85" t="s">
        <v>77</v>
      </c>
      <c r="E1330" s="85" t="s">
        <v>13343</v>
      </c>
      <c r="F1330" s="66">
        <v>142118</v>
      </c>
      <c r="G1330" s="85" t="s">
        <v>78</v>
      </c>
      <c r="H1330" s="85" t="s">
        <v>13475</v>
      </c>
      <c r="I1330" s="85" t="s">
        <v>79</v>
      </c>
      <c r="J1330" s="85"/>
      <c r="K1330" s="85" t="s">
        <v>13476</v>
      </c>
      <c r="L1330" s="85"/>
      <c r="M1330" s="85" t="s">
        <v>7395</v>
      </c>
      <c r="N1330" s="85" t="s">
        <v>13252</v>
      </c>
      <c r="O1330" s="85" t="s">
        <v>18</v>
      </c>
      <c r="P1330" s="85" t="s">
        <v>13473</v>
      </c>
      <c r="Q1330" s="85" t="s">
        <v>9972</v>
      </c>
    </row>
    <row r="1331" spans="1:17" hidden="1" x14ac:dyDescent="0.35">
      <c r="A1331" s="72">
        <f t="shared" si="20"/>
        <v>140887</v>
      </c>
      <c r="B1331" s="85" t="s">
        <v>25301</v>
      </c>
      <c r="C1331" s="85">
        <v>87407</v>
      </c>
      <c r="D1331" s="85" t="s">
        <v>77</v>
      </c>
      <c r="E1331" s="85" t="s">
        <v>23231</v>
      </c>
      <c r="F1331" s="85">
        <v>140887</v>
      </c>
      <c r="G1331" s="85" t="s">
        <v>78</v>
      </c>
      <c r="H1331" s="85">
        <v>12048179</v>
      </c>
      <c r="I1331" s="85" t="s">
        <v>79</v>
      </c>
      <c r="J1331" s="85"/>
      <c r="K1331" s="85" t="s">
        <v>25302</v>
      </c>
      <c r="L1331" s="85"/>
      <c r="M1331" s="85" t="s">
        <v>20648</v>
      </c>
      <c r="N1331" s="85" t="s">
        <v>571</v>
      </c>
      <c r="O1331" s="85" t="s">
        <v>18</v>
      </c>
      <c r="P1331" s="85">
        <v>76102</v>
      </c>
      <c r="Q1331" s="85">
        <v>2344</v>
      </c>
    </row>
    <row r="1332" spans="1:17" hidden="1" x14ac:dyDescent="0.35">
      <c r="A1332" s="72">
        <f t="shared" si="20"/>
        <v>140887</v>
      </c>
      <c r="B1332" s="85" t="s">
        <v>3906</v>
      </c>
      <c r="C1332" s="66">
        <v>87407</v>
      </c>
      <c r="D1332" s="85" t="s">
        <v>77</v>
      </c>
      <c r="E1332" s="85" t="s">
        <v>3907</v>
      </c>
      <c r="F1332" s="66">
        <v>140887</v>
      </c>
      <c r="G1332" s="85" t="s">
        <v>78</v>
      </c>
      <c r="H1332" s="85" t="s">
        <v>3908</v>
      </c>
      <c r="I1332" s="85" t="s">
        <v>79</v>
      </c>
      <c r="J1332" s="85"/>
      <c r="K1332" s="85" t="s">
        <v>3909</v>
      </c>
      <c r="L1332" s="85"/>
      <c r="M1332" s="85" t="s">
        <v>3904</v>
      </c>
      <c r="N1332" s="85" t="s">
        <v>573</v>
      </c>
      <c r="O1332" s="85" t="s">
        <v>18</v>
      </c>
      <c r="P1332" s="85" t="s">
        <v>3905</v>
      </c>
      <c r="Q1332" s="85" t="s">
        <v>3910</v>
      </c>
    </row>
    <row r="1333" spans="1:17" hidden="1" x14ac:dyDescent="0.35">
      <c r="A1333" s="72">
        <f t="shared" si="20"/>
        <v>140903</v>
      </c>
      <c r="B1333" s="85" t="s">
        <v>25200</v>
      </c>
      <c r="C1333" s="85">
        <v>16050577</v>
      </c>
      <c r="D1333" s="85" t="s">
        <v>23281</v>
      </c>
      <c r="E1333" s="85" t="s">
        <v>23236</v>
      </c>
      <c r="F1333" s="85">
        <v>140903</v>
      </c>
      <c r="G1333" s="85" t="s">
        <v>78</v>
      </c>
      <c r="H1333" s="85">
        <v>10839066</v>
      </c>
      <c r="I1333" s="85" t="s">
        <v>79</v>
      </c>
      <c r="J1333" s="85"/>
      <c r="K1333" s="85" t="s">
        <v>25201</v>
      </c>
      <c r="L1333" s="85"/>
      <c r="M1333" s="85" t="s">
        <v>20648</v>
      </c>
      <c r="N1333" s="85" t="s">
        <v>571</v>
      </c>
      <c r="O1333" s="85" t="s">
        <v>18</v>
      </c>
      <c r="P1333" s="85">
        <v>76140</v>
      </c>
      <c r="Q1333" s="85">
        <v>5018</v>
      </c>
    </row>
    <row r="1334" spans="1:17" hidden="1" x14ac:dyDescent="0.35">
      <c r="A1334" s="72">
        <f t="shared" si="20"/>
        <v>140903</v>
      </c>
      <c r="B1334" s="85" t="s">
        <v>19380</v>
      </c>
      <c r="C1334" s="66">
        <v>16050577</v>
      </c>
      <c r="D1334" s="85" t="s">
        <v>83</v>
      </c>
      <c r="E1334" s="85" t="s">
        <v>4366</v>
      </c>
      <c r="F1334" s="66">
        <v>140903</v>
      </c>
      <c r="G1334" s="85" t="s">
        <v>78</v>
      </c>
      <c r="H1334" s="85" t="s">
        <v>4367</v>
      </c>
      <c r="I1334" s="85" t="s">
        <v>79</v>
      </c>
      <c r="J1334" s="85"/>
      <c r="K1334" s="85" t="s">
        <v>19381</v>
      </c>
      <c r="L1334" s="85"/>
      <c r="M1334" s="85" t="s">
        <v>3904</v>
      </c>
      <c r="N1334" s="85" t="s">
        <v>571</v>
      </c>
      <c r="O1334" s="85" t="s">
        <v>18</v>
      </c>
      <c r="P1334" s="85" t="s">
        <v>4396</v>
      </c>
      <c r="Q1334" s="85" t="s">
        <v>2503</v>
      </c>
    </row>
    <row r="1335" spans="1:17" hidden="1" x14ac:dyDescent="0.35">
      <c r="A1335" s="72">
        <f t="shared" si="20"/>
        <v>140867</v>
      </c>
      <c r="B1335" s="85" t="s">
        <v>27173</v>
      </c>
      <c r="C1335" s="85">
        <v>87193</v>
      </c>
      <c r="D1335" s="85" t="s">
        <v>77</v>
      </c>
      <c r="E1335" s="85" t="s">
        <v>23184</v>
      </c>
      <c r="F1335" s="85">
        <v>140867</v>
      </c>
      <c r="G1335" s="85" t="s">
        <v>78</v>
      </c>
      <c r="H1335" s="85"/>
      <c r="I1335" s="85" t="s">
        <v>79</v>
      </c>
      <c r="J1335" s="85"/>
      <c r="K1335" s="85" t="s">
        <v>3455</v>
      </c>
      <c r="L1335" s="85"/>
      <c r="M1335" s="85" t="s">
        <v>19690</v>
      </c>
      <c r="N1335" s="85" t="s">
        <v>571</v>
      </c>
      <c r="O1335" s="85" t="s">
        <v>18</v>
      </c>
      <c r="P1335" s="85">
        <v>76017</v>
      </c>
      <c r="Q1335" s="85"/>
    </row>
    <row r="1336" spans="1:17" hidden="1" x14ac:dyDescent="0.35">
      <c r="A1336" s="72">
        <f t="shared" si="20"/>
        <v>140867</v>
      </c>
      <c r="B1336" s="85" t="s">
        <v>3454</v>
      </c>
      <c r="C1336" s="66">
        <v>87193</v>
      </c>
      <c r="D1336" s="85" t="s">
        <v>77</v>
      </c>
      <c r="E1336" s="85" t="s">
        <v>3405</v>
      </c>
      <c r="F1336" s="66">
        <v>140867</v>
      </c>
      <c r="G1336" s="85" t="s">
        <v>78</v>
      </c>
      <c r="H1336" s="85"/>
      <c r="I1336" s="85" t="s">
        <v>79</v>
      </c>
      <c r="J1336" s="85"/>
      <c r="K1336" s="85" t="s">
        <v>3455</v>
      </c>
      <c r="L1336" s="85"/>
      <c r="M1336" s="85" t="s">
        <v>3401</v>
      </c>
      <c r="N1336" s="85" t="s">
        <v>573</v>
      </c>
      <c r="O1336" s="85" t="s">
        <v>18</v>
      </c>
      <c r="P1336" s="85" t="s">
        <v>3452</v>
      </c>
      <c r="Q1336" s="85"/>
    </row>
    <row r="1337" spans="1:17" hidden="1" x14ac:dyDescent="0.35">
      <c r="A1337" s="72">
        <f t="shared" si="20"/>
        <v>141722</v>
      </c>
      <c r="B1337" s="85" t="s">
        <v>26813</v>
      </c>
      <c r="C1337" s="85">
        <v>222653</v>
      </c>
      <c r="D1337" s="85" t="s">
        <v>77</v>
      </c>
      <c r="E1337" s="85" t="s">
        <v>23194</v>
      </c>
      <c r="F1337" s="85">
        <v>141722</v>
      </c>
      <c r="G1337" s="85" t="s">
        <v>78</v>
      </c>
      <c r="H1337" s="85">
        <v>7097322</v>
      </c>
      <c r="I1337" s="85" t="s">
        <v>79</v>
      </c>
      <c r="J1337" s="85"/>
      <c r="K1337" s="85" t="s">
        <v>26814</v>
      </c>
      <c r="L1337" s="85"/>
      <c r="M1337" s="85" t="s">
        <v>20759</v>
      </c>
      <c r="N1337" s="85" t="s">
        <v>5106</v>
      </c>
      <c r="O1337" s="85" t="s">
        <v>18</v>
      </c>
      <c r="P1337" s="85">
        <v>78613</v>
      </c>
      <c r="Q1337" s="85"/>
    </row>
    <row r="1338" spans="1:17" hidden="1" x14ac:dyDescent="0.35">
      <c r="A1338" s="72">
        <f t="shared" si="20"/>
        <v>141722</v>
      </c>
      <c r="B1338" s="85" t="s">
        <v>14786</v>
      </c>
      <c r="C1338" s="66">
        <v>222653</v>
      </c>
      <c r="D1338" s="85" t="s">
        <v>77</v>
      </c>
      <c r="E1338" s="85" t="s">
        <v>11379</v>
      </c>
      <c r="F1338" s="66">
        <v>141722</v>
      </c>
      <c r="G1338" s="85" t="s">
        <v>78</v>
      </c>
      <c r="H1338" s="85" t="s">
        <v>115</v>
      </c>
      <c r="I1338" s="85" t="s">
        <v>79</v>
      </c>
      <c r="J1338" s="85"/>
      <c r="K1338" s="85" t="s">
        <v>14787</v>
      </c>
      <c r="L1338" s="85"/>
      <c r="M1338" s="85" t="s">
        <v>11382</v>
      </c>
      <c r="N1338" s="85" t="s">
        <v>5106</v>
      </c>
      <c r="O1338" s="85" t="s">
        <v>18</v>
      </c>
      <c r="P1338" s="85" t="s">
        <v>11383</v>
      </c>
      <c r="Q1338" s="85"/>
    </row>
    <row r="1339" spans="1:17" hidden="1" x14ac:dyDescent="0.35">
      <c r="A1339" s="72">
        <f t="shared" si="20"/>
        <v>141467</v>
      </c>
      <c r="B1339" s="85" t="s">
        <v>25133</v>
      </c>
      <c r="C1339" s="85">
        <v>141467</v>
      </c>
      <c r="D1339" s="85" t="s">
        <v>78</v>
      </c>
      <c r="E1339" s="85" t="s">
        <v>23237</v>
      </c>
      <c r="F1339" s="85">
        <v>17015391</v>
      </c>
      <c r="G1339" s="85" t="s">
        <v>1750</v>
      </c>
      <c r="H1339" s="85">
        <v>7935604</v>
      </c>
      <c r="I1339" s="85" t="s">
        <v>79</v>
      </c>
      <c r="J1339" s="85" t="s">
        <v>200</v>
      </c>
      <c r="K1339" s="85" t="s">
        <v>25134</v>
      </c>
      <c r="L1339" s="85"/>
      <c r="M1339" s="85" t="s">
        <v>22233</v>
      </c>
      <c r="N1339" s="85" t="s">
        <v>9391</v>
      </c>
      <c r="O1339" s="85" t="s">
        <v>18</v>
      </c>
      <c r="P1339" s="85">
        <v>78011</v>
      </c>
      <c r="Q1339" s="85"/>
    </row>
    <row r="1340" spans="1:17" hidden="1" x14ac:dyDescent="0.35">
      <c r="A1340" s="72">
        <f t="shared" si="20"/>
        <v>17015391</v>
      </c>
      <c r="B1340" s="85" t="s">
        <v>25092</v>
      </c>
      <c r="C1340" s="85">
        <v>141468</v>
      </c>
      <c r="D1340" s="85" t="s">
        <v>25065</v>
      </c>
      <c r="E1340" s="85" t="s">
        <v>23237</v>
      </c>
      <c r="F1340" s="85">
        <v>17015391</v>
      </c>
      <c r="G1340" s="85" t="s">
        <v>1750</v>
      </c>
      <c r="H1340" s="85">
        <v>14395776</v>
      </c>
      <c r="I1340" s="85" t="s">
        <v>79</v>
      </c>
      <c r="J1340" s="85"/>
      <c r="K1340" s="85" t="s">
        <v>25093</v>
      </c>
      <c r="L1340" s="85"/>
      <c r="M1340" s="85" t="s">
        <v>22233</v>
      </c>
      <c r="N1340" s="85" t="s">
        <v>9391</v>
      </c>
      <c r="O1340" s="85" t="s">
        <v>18</v>
      </c>
      <c r="P1340" s="85">
        <v>78011</v>
      </c>
      <c r="Q1340" s="85"/>
    </row>
    <row r="1341" spans="1:17" hidden="1" x14ac:dyDescent="0.35">
      <c r="A1341" s="72">
        <f t="shared" si="20"/>
        <v>141223</v>
      </c>
      <c r="B1341" s="85" t="s">
        <v>14288</v>
      </c>
      <c r="C1341" s="66">
        <v>204473</v>
      </c>
      <c r="D1341" s="85" t="s">
        <v>77</v>
      </c>
      <c r="E1341" s="85" t="s">
        <v>6077</v>
      </c>
      <c r="F1341" s="66">
        <v>141223</v>
      </c>
      <c r="G1341" s="85" t="s">
        <v>78</v>
      </c>
      <c r="H1341" s="85" t="s">
        <v>14289</v>
      </c>
      <c r="I1341" s="85" t="s">
        <v>79</v>
      </c>
      <c r="J1341" s="85"/>
      <c r="K1341" s="85" t="s">
        <v>14290</v>
      </c>
      <c r="L1341" s="85"/>
      <c r="M1341" s="85" t="s">
        <v>3090</v>
      </c>
      <c r="N1341" s="85" t="s">
        <v>6071</v>
      </c>
      <c r="O1341" s="85" t="s">
        <v>18</v>
      </c>
      <c r="P1341" s="85" t="s">
        <v>6300</v>
      </c>
      <c r="Q1341" s="85"/>
    </row>
    <row r="1342" spans="1:17" hidden="1" x14ac:dyDescent="0.35">
      <c r="A1342" s="72">
        <f t="shared" si="20"/>
        <v>141653</v>
      </c>
      <c r="B1342" s="85" t="s">
        <v>10983</v>
      </c>
      <c r="C1342" s="66">
        <v>91452</v>
      </c>
      <c r="D1342" s="85" t="s">
        <v>77</v>
      </c>
      <c r="E1342" s="85" t="s">
        <v>10969</v>
      </c>
      <c r="F1342" s="66">
        <v>141653</v>
      </c>
      <c r="G1342" s="85" t="s">
        <v>78</v>
      </c>
      <c r="H1342" s="85" t="s">
        <v>10984</v>
      </c>
      <c r="I1342" s="85" t="s">
        <v>79</v>
      </c>
      <c r="J1342" s="85"/>
      <c r="K1342" s="85" t="s">
        <v>10985</v>
      </c>
      <c r="L1342" s="85"/>
      <c r="M1342" s="85" t="s">
        <v>10977</v>
      </c>
      <c r="N1342" s="85" t="s">
        <v>7398</v>
      </c>
      <c r="O1342" s="85" t="s">
        <v>18</v>
      </c>
      <c r="P1342" s="85" t="s">
        <v>10978</v>
      </c>
      <c r="Q1342" s="85"/>
    </row>
    <row r="1343" spans="1:17" hidden="1" x14ac:dyDescent="0.35">
      <c r="A1343" s="72">
        <f t="shared" si="20"/>
        <v>140895</v>
      </c>
      <c r="B1343" s="85" t="s">
        <v>23901</v>
      </c>
      <c r="C1343" s="85">
        <v>17028241</v>
      </c>
      <c r="D1343" s="85" t="s">
        <v>77</v>
      </c>
      <c r="E1343" s="85" t="s">
        <v>23263</v>
      </c>
      <c r="F1343" s="85">
        <v>140895</v>
      </c>
      <c r="G1343" s="85" t="s">
        <v>78</v>
      </c>
      <c r="H1343" s="85"/>
      <c r="I1343" s="85" t="s">
        <v>79</v>
      </c>
      <c r="J1343" s="85"/>
      <c r="K1343" s="85" t="s">
        <v>22977</v>
      </c>
      <c r="L1343" s="85"/>
      <c r="M1343" s="85" t="s">
        <v>20412</v>
      </c>
      <c r="N1343" s="85" t="s">
        <v>571</v>
      </c>
      <c r="O1343" s="85" t="s">
        <v>18</v>
      </c>
      <c r="P1343" s="85">
        <v>76182</v>
      </c>
      <c r="Q1343" s="85"/>
    </row>
    <row r="1344" spans="1:17" hidden="1" x14ac:dyDescent="0.35">
      <c r="A1344" s="72">
        <f t="shared" si="20"/>
        <v>141188</v>
      </c>
      <c r="B1344" s="85" t="s">
        <v>5718</v>
      </c>
      <c r="C1344" s="66">
        <v>88279</v>
      </c>
      <c r="D1344" s="85" t="s">
        <v>77</v>
      </c>
      <c r="E1344" s="85" t="s">
        <v>5662</v>
      </c>
      <c r="F1344" s="66">
        <v>141188</v>
      </c>
      <c r="G1344" s="85" t="s">
        <v>77</v>
      </c>
      <c r="H1344" s="85"/>
      <c r="I1344" s="85" t="s">
        <v>79</v>
      </c>
      <c r="J1344" s="85"/>
      <c r="K1344" s="85" t="s">
        <v>5719</v>
      </c>
      <c r="L1344" s="85"/>
      <c r="M1344" s="85" t="s">
        <v>2922</v>
      </c>
      <c r="N1344" s="85" t="s">
        <v>5720</v>
      </c>
      <c r="O1344" s="85" t="s">
        <v>18</v>
      </c>
      <c r="P1344" s="85" t="s">
        <v>5721</v>
      </c>
      <c r="Q1344" s="85"/>
    </row>
    <row r="1345" spans="1:17" hidden="1" x14ac:dyDescent="0.35">
      <c r="A1345" s="72">
        <f t="shared" si="20"/>
        <v>142116</v>
      </c>
      <c r="B1345" s="85" t="s">
        <v>16556</v>
      </c>
      <c r="C1345" s="66">
        <v>16042804</v>
      </c>
      <c r="D1345" s="85" t="s">
        <v>77</v>
      </c>
      <c r="E1345" s="85" t="s">
        <v>13524</v>
      </c>
      <c r="F1345" s="66">
        <v>142116</v>
      </c>
      <c r="G1345" s="85" t="s">
        <v>78</v>
      </c>
      <c r="H1345" s="85" t="s">
        <v>16557</v>
      </c>
      <c r="I1345" s="85" t="s">
        <v>79</v>
      </c>
      <c r="J1345" s="85"/>
      <c r="K1345" s="85" t="s">
        <v>16558</v>
      </c>
      <c r="L1345" s="85" t="s">
        <v>80</v>
      </c>
      <c r="M1345" s="85" t="s">
        <v>7395</v>
      </c>
      <c r="N1345" s="85" t="s">
        <v>7395</v>
      </c>
      <c r="O1345" s="85" t="s">
        <v>18</v>
      </c>
      <c r="P1345" s="85" t="s">
        <v>7396</v>
      </c>
      <c r="Q1345" s="85" t="s">
        <v>87</v>
      </c>
    </row>
    <row r="1346" spans="1:17" hidden="1" x14ac:dyDescent="0.35">
      <c r="A1346" s="72">
        <f t="shared" ref="A1346:A1409" si="21">IF(F1346="", "", IF(D1346="School District", C1346, F1346))</f>
        <v>141231</v>
      </c>
      <c r="B1346" s="85" t="s">
        <v>16235</v>
      </c>
      <c r="C1346" s="66">
        <v>16035646</v>
      </c>
      <c r="D1346" s="85" t="s">
        <v>77</v>
      </c>
      <c r="E1346" s="85" t="s">
        <v>6244</v>
      </c>
      <c r="F1346" s="66">
        <v>141231</v>
      </c>
      <c r="G1346" s="85" t="s">
        <v>78</v>
      </c>
      <c r="H1346" s="85" t="s">
        <v>350</v>
      </c>
      <c r="I1346" s="85" t="s">
        <v>79</v>
      </c>
      <c r="J1346" s="85"/>
      <c r="K1346" s="85" t="s">
        <v>16236</v>
      </c>
      <c r="L1346" s="85" t="s">
        <v>80</v>
      </c>
      <c r="M1346" s="85" t="s">
        <v>7579</v>
      </c>
      <c r="N1346" s="85" t="s">
        <v>6073</v>
      </c>
      <c r="O1346" s="85" t="s">
        <v>18</v>
      </c>
      <c r="P1346" s="85" t="s">
        <v>7580</v>
      </c>
      <c r="Q1346" s="85" t="s">
        <v>87</v>
      </c>
    </row>
    <row r="1347" spans="1:17" hidden="1" x14ac:dyDescent="0.35">
      <c r="A1347" s="72">
        <f t="shared" si="21"/>
        <v>141000</v>
      </c>
      <c r="B1347" s="85" t="s">
        <v>24455</v>
      </c>
      <c r="C1347" s="85">
        <v>87861</v>
      </c>
      <c r="D1347" s="85" t="s">
        <v>77</v>
      </c>
      <c r="E1347" s="85" t="s">
        <v>23251</v>
      </c>
      <c r="F1347" s="85">
        <v>141000</v>
      </c>
      <c r="G1347" s="85" t="s">
        <v>78</v>
      </c>
      <c r="H1347" s="85">
        <v>13381314</v>
      </c>
      <c r="I1347" s="85" t="s">
        <v>79</v>
      </c>
      <c r="J1347" s="85"/>
      <c r="K1347" s="85" t="s">
        <v>4868</v>
      </c>
      <c r="L1347" s="85"/>
      <c r="M1347" s="85" t="s">
        <v>24456</v>
      </c>
      <c r="N1347" s="85" t="s">
        <v>3829</v>
      </c>
      <c r="O1347" s="85" t="s">
        <v>18</v>
      </c>
      <c r="P1347" s="85">
        <v>76431</v>
      </c>
      <c r="Q1347" s="85"/>
    </row>
    <row r="1348" spans="1:17" hidden="1" x14ac:dyDescent="0.35">
      <c r="A1348" s="72">
        <f t="shared" si="21"/>
        <v>141000</v>
      </c>
      <c r="B1348" s="85" t="s">
        <v>24457</v>
      </c>
      <c r="C1348" s="85">
        <v>87862</v>
      </c>
      <c r="D1348" s="85" t="s">
        <v>77</v>
      </c>
      <c r="E1348" s="85" t="s">
        <v>23251</v>
      </c>
      <c r="F1348" s="85">
        <v>141000</v>
      </c>
      <c r="G1348" s="85" t="s">
        <v>78</v>
      </c>
      <c r="H1348" s="85">
        <v>13381314</v>
      </c>
      <c r="I1348" s="85" t="s">
        <v>79</v>
      </c>
      <c r="J1348" s="85"/>
      <c r="K1348" s="85" t="s">
        <v>24458</v>
      </c>
      <c r="L1348" s="85"/>
      <c r="M1348" s="85" t="s">
        <v>24456</v>
      </c>
      <c r="N1348" s="85" t="s">
        <v>3829</v>
      </c>
      <c r="O1348" s="85" t="s">
        <v>18</v>
      </c>
      <c r="P1348" s="85">
        <v>76431</v>
      </c>
      <c r="Q1348" s="85"/>
    </row>
    <row r="1349" spans="1:17" hidden="1" x14ac:dyDescent="0.35">
      <c r="A1349" s="72">
        <f t="shared" si="21"/>
        <v>141000</v>
      </c>
      <c r="B1349" s="85" t="s">
        <v>24459</v>
      </c>
      <c r="C1349" s="85">
        <v>87863</v>
      </c>
      <c r="D1349" s="85" t="s">
        <v>77</v>
      </c>
      <c r="E1349" s="85" t="s">
        <v>23251</v>
      </c>
      <c r="F1349" s="85">
        <v>141000</v>
      </c>
      <c r="G1349" s="85" t="s">
        <v>78</v>
      </c>
      <c r="H1349" s="85">
        <v>13381314</v>
      </c>
      <c r="I1349" s="85" t="s">
        <v>79</v>
      </c>
      <c r="J1349" s="85"/>
      <c r="K1349" s="85" t="s">
        <v>4870</v>
      </c>
      <c r="L1349" s="85"/>
      <c r="M1349" s="85" t="s">
        <v>24456</v>
      </c>
      <c r="N1349" s="85" t="s">
        <v>3829</v>
      </c>
      <c r="O1349" s="85" t="s">
        <v>18</v>
      </c>
      <c r="P1349" s="85">
        <v>76431</v>
      </c>
      <c r="Q1349" s="85"/>
    </row>
    <row r="1350" spans="1:17" hidden="1" x14ac:dyDescent="0.35">
      <c r="A1350" s="72">
        <f t="shared" si="21"/>
        <v>140598</v>
      </c>
      <c r="B1350" s="85" t="s">
        <v>14613</v>
      </c>
      <c r="C1350" s="66">
        <v>213401</v>
      </c>
      <c r="D1350" s="85" t="s">
        <v>77</v>
      </c>
      <c r="E1350" s="85" t="s">
        <v>2027</v>
      </c>
      <c r="F1350" s="66">
        <v>140598</v>
      </c>
      <c r="G1350" s="85" t="s">
        <v>78</v>
      </c>
      <c r="H1350" s="85" t="s">
        <v>2028</v>
      </c>
      <c r="I1350" s="85" t="s">
        <v>79</v>
      </c>
      <c r="J1350" s="85"/>
      <c r="K1350" s="85" t="s">
        <v>14614</v>
      </c>
      <c r="L1350" s="85"/>
      <c r="M1350" s="85" t="s">
        <v>14615</v>
      </c>
      <c r="N1350" s="85" t="s">
        <v>2023</v>
      </c>
      <c r="O1350" s="85" t="s">
        <v>18</v>
      </c>
      <c r="P1350" s="85" t="s">
        <v>2024</v>
      </c>
      <c r="Q1350" s="85"/>
    </row>
    <row r="1351" spans="1:17" hidden="1" x14ac:dyDescent="0.35">
      <c r="A1351" s="72">
        <f t="shared" si="21"/>
        <v>141332</v>
      </c>
      <c r="B1351" s="85" t="s">
        <v>20504</v>
      </c>
      <c r="C1351" s="85">
        <v>16065419</v>
      </c>
      <c r="D1351" s="85" t="s">
        <v>23281</v>
      </c>
      <c r="E1351" s="85" t="s">
        <v>23245</v>
      </c>
      <c r="F1351" s="85">
        <v>141332</v>
      </c>
      <c r="G1351" s="85" t="s">
        <v>78</v>
      </c>
      <c r="H1351" s="85"/>
      <c r="I1351" s="85" t="s">
        <v>79</v>
      </c>
      <c r="J1351" s="85"/>
      <c r="K1351" s="85" t="s">
        <v>24634</v>
      </c>
      <c r="L1351" s="85"/>
      <c r="M1351" s="85" t="s">
        <v>24600</v>
      </c>
      <c r="N1351" s="85" t="s">
        <v>8314</v>
      </c>
      <c r="O1351" s="85" t="s">
        <v>18</v>
      </c>
      <c r="P1351" s="85">
        <v>77539</v>
      </c>
      <c r="Q1351" s="85"/>
    </row>
    <row r="1352" spans="1:17" hidden="1" x14ac:dyDescent="0.35">
      <c r="A1352" s="72">
        <f t="shared" si="21"/>
        <v>141557</v>
      </c>
      <c r="B1352" s="85" t="s">
        <v>20504</v>
      </c>
      <c r="C1352" s="85">
        <v>17022505</v>
      </c>
      <c r="D1352" s="85" t="s">
        <v>23281</v>
      </c>
      <c r="E1352" s="85" t="s">
        <v>23243</v>
      </c>
      <c r="F1352" s="85">
        <v>141557</v>
      </c>
      <c r="G1352" s="85" t="s">
        <v>78</v>
      </c>
      <c r="H1352" s="85"/>
      <c r="I1352" s="85" t="s">
        <v>79</v>
      </c>
      <c r="J1352" s="85"/>
      <c r="K1352" s="85" t="s">
        <v>22357</v>
      </c>
      <c r="L1352" s="85"/>
      <c r="M1352" s="85" t="s">
        <v>9155</v>
      </c>
      <c r="N1352" s="85"/>
      <c r="O1352" s="85" t="s">
        <v>18</v>
      </c>
      <c r="P1352" s="85">
        <v>78223</v>
      </c>
      <c r="Q1352" s="85"/>
    </row>
    <row r="1353" spans="1:17" hidden="1" x14ac:dyDescent="0.35">
      <c r="A1353" s="72">
        <f t="shared" si="21"/>
        <v>141487</v>
      </c>
      <c r="B1353" s="85" t="s">
        <v>20504</v>
      </c>
      <c r="C1353" s="66">
        <v>17005110</v>
      </c>
      <c r="D1353" s="85" t="s">
        <v>83</v>
      </c>
      <c r="E1353" s="85" t="s">
        <v>9269</v>
      </c>
      <c r="F1353" s="66">
        <v>141487</v>
      </c>
      <c r="G1353" s="85" t="s">
        <v>78</v>
      </c>
      <c r="H1353" s="85" t="s">
        <v>350</v>
      </c>
      <c r="I1353" s="85" t="s">
        <v>79</v>
      </c>
      <c r="J1353" s="85"/>
      <c r="K1353" s="85" t="s">
        <v>20505</v>
      </c>
      <c r="L1353" s="85" t="s">
        <v>80</v>
      </c>
      <c r="M1353" s="85" t="s">
        <v>9223</v>
      </c>
      <c r="N1353" s="85" t="s">
        <v>80</v>
      </c>
      <c r="O1353" s="85" t="s">
        <v>18</v>
      </c>
      <c r="P1353" s="85" t="s">
        <v>9271</v>
      </c>
      <c r="Q1353" s="85" t="s">
        <v>87</v>
      </c>
    </row>
    <row r="1354" spans="1:17" hidden="1" x14ac:dyDescent="0.35">
      <c r="A1354" s="72">
        <f t="shared" si="21"/>
        <v>140469</v>
      </c>
      <c r="B1354" s="85" t="s">
        <v>26974</v>
      </c>
      <c r="C1354" s="85">
        <v>16074760</v>
      </c>
      <c r="D1354" s="85" t="s">
        <v>23281</v>
      </c>
      <c r="E1354" s="85" t="s">
        <v>23191</v>
      </c>
      <c r="F1354" s="85">
        <v>140469</v>
      </c>
      <c r="G1354" s="85" t="s">
        <v>78</v>
      </c>
      <c r="H1354" s="85"/>
      <c r="I1354" s="85" t="s">
        <v>79</v>
      </c>
      <c r="J1354" s="85"/>
      <c r="K1354" s="85" t="s">
        <v>26975</v>
      </c>
      <c r="L1354" s="85"/>
      <c r="M1354" s="85" t="s">
        <v>13635</v>
      </c>
      <c r="N1354" s="85" t="s">
        <v>205</v>
      </c>
      <c r="O1354" s="85" t="s">
        <v>18</v>
      </c>
      <c r="P1354" s="85">
        <v>75057</v>
      </c>
      <c r="Q1354" s="85"/>
    </row>
    <row r="1355" spans="1:17" hidden="1" x14ac:dyDescent="0.35">
      <c r="A1355" s="72">
        <f t="shared" si="21"/>
        <v>140469</v>
      </c>
      <c r="B1355" s="85" t="s">
        <v>19884</v>
      </c>
      <c r="C1355" s="66">
        <v>16074760</v>
      </c>
      <c r="D1355" s="85" t="s">
        <v>83</v>
      </c>
      <c r="E1355" s="85" t="s">
        <v>212</v>
      </c>
      <c r="F1355" s="66">
        <v>140469</v>
      </c>
      <c r="G1355" s="85" t="s">
        <v>78</v>
      </c>
      <c r="H1355" s="85"/>
      <c r="I1355" s="85" t="s">
        <v>79</v>
      </c>
      <c r="J1355" s="85"/>
      <c r="K1355" s="85" t="s">
        <v>19885</v>
      </c>
      <c r="L1355" s="85"/>
      <c r="M1355" s="85" t="s">
        <v>343</v>
      </c>
      <c r="N1355" s="85" t="s">
        <v>215</v>
      </c>
      <c r="O1355" s="85" t="s">
        <v>18</v>
      </c>
      <c r="P1355" s="85" t="s">
        <v>657</v>
      </c>
      <c r="Q1355" s="85"/>
    </row>
    <row r="1356" spans="1:17" hidden="1" x14ac:dyDescent="0.35">
      <c r="A1356" s="72">
        <f t="shared" si="21"/>
        <v>141260</v>
      </c>
      <c r="B1356" s="85" t="s">
        <v>19905</v>
      </c>
      <c r="C1356" s="66">
        <v>16068193</v>
      </c>
      <c r="D1356" s="85" t="s">
        <v>83</v>
      </c>
      <c r="E1356" s="85" t="s">
        <v>7504</v>
      </c>
      <c r="F1356" s="66">
        <v>141260</v>
      </c>
      <c r="G1356" s="85" t="s">
        <v>78</v>
      </c>
      <c r="H1356" s="85"/>
      <c r="I1356" s="85" t="s">
        <v>79</v>
      </c>
      <c r="J1356" s="85"/>
      <c r="K1356" s="85" t="s">
        <v>19906</v>
      </c>
      <c r="L1356" s="85"/>
      <c r="M1356" s="85" t="s">
        <v>7501</v>
      </c>
      <c r="N1356" s="85" t="s">
        <v>7265</v>
      </c>
      <c r="O1356" s="85" t="s">
        <v>18</v>
      </c>
      <c r="P1356" s="85" t="s">
        <v>7502</v>
      </c>
      <c r="Q1356" s="85"/>
    </row>
    <row r="1357" spans="1:17" hidden="1" x14ac:dyDescent="0.35">
      <c r="A1357" s="72">
        <f t="shared" si="21"/>
        <v>141653</v>
      </c>
      <c r="B1357" s="85" t="s">
        <v>19822</v>
      </c>
      <c r="C1357" s="66">
        <v>16079084</v>
      </c>
      <c r="D1357" s="85" t="s">
        <v>83</v>
      </c>
      <c r="E1357" s="85" t="s">
        <v>10969</v>
      </c>
      <c r="F1357" s="66">
        <v>141653</v>
      </c>
      <c r="G1357" s="85" t="s">
        <v>78</v>
      </c>
      <c r="H1357" s="85"/>
      <c r="I1357" s="85" t="s">
        <v>79</v>
      </c>
      <c r="J1357" s="85"/>
      <c r="K1357" s="85" t="s">
        <v>19823</v>
      </c>
      <c r="L1357" s="85"/>
      <c r="M1357" s="85" t="s">
        <v>10987</v>
      </c>
      <c r="N1357" s="85" t="s">
        <v>2979</v>
      </c>
      <c r="O1357" s="85" t="s">
        <v>18</v>
      </c>
      <c r="P1357" s="85" t="s">
        <v>10978</v>
      </c>
      <c r="Q1357" s="85"/>
    </row>
    <row r="1358" spans="1:17" hidden="1" x14ac:dyDescent="0.35">
      <c r="A1358" s="72">
        <f t="shared" si="21"/>
        <v>141544</v>
      </c>
      <c r="B1358" s="85" t="s">
        <v>22553</v>
      </c>
      <c r="C1358" s="66">
        <v>17023926</v>
      </c>
      <c r="D1358" s="85" t="s">
        <v>83</v>
      </c>
      <c r="E1358" s="85" t="s">
        <v>9751</v>
      </c>
      <c r="F1358" s="66">
        <v>141544</v>
      </c>
      <c r="G1358" s="85" t="s">
        <v>78</v>
      </c>
      <c r="H1358" s="85"/>
      <c r="I1358" s="85" t="s">
        <v>79</v>
      </c>
      <c r="J1358" s="85"/>
      <c r="K1358" s="85" t="s">
        <v>22554</v>
      </c>
      <c r="L1358" s="85"/>
      <c r="M1358" s="85" t="s">
        <v>9155</v>
      </c>
      <c r="N1358" s="85" t="s">
        <v>9526</v>
      </c>
      <c r="O1358" s="85" t="s">
        <v>18</v>
      </c>
      <c r="P1358" s="85" t="s">
        <v>9806</v>
      </c>
      <c r="Q1358" s="85"/>
    </row>
    <row r="1359" spans="1:17" hidden="1" x14ac:dyDescent="0.35">
      <c r="A1359" s="72">
        <f t="shared" si="21"/>
        <v>140887</v>
      </c>
      <c r="B1359" s="85" t="s">
        <v>25372</v>
      </c>
      <c r="C1359" s="85">
        <v>203637</v>
      </c>
      <c r="D1359" s="85" t="s">
        <v>77</v>
      </c>
      <c r="E1359" s="85" t="s">
        <v>23231</v>
      </c>
      <c r="F1359" s="85">
        <v>140887</v>
      </c>
      <c r="G1359" s="85" t="s">
        <v>78</v>
      </c>
      <c r="H1359" s="85">
        <v>13221916</v>
      </c>
      <c r="I1359" s="85" t="s">
        <v>79</v>
      </c>
      <c r="J1359" s="85"/>
      <c r="K1359" s="85" t="s">
        <v>25373</v>
      </c>
      <c r="L1359" s="85"/>
      <c r="M1359" s="85" t="s">
        <v>20648</v>
      </c>
      <c r="N1359" s="85" t="s">
        <v>571</v>
      </c>
      <c r="O1359" s="85" t="s">
        <v>18</v>
      </c>
      <c r="P1359" s="85">
        <v>76107</v>
      </c>
      <c r="Q1359" s="85">
        <v>1360</v>
      </c>
    </row>
    <row r="1360" spans="1:17" hidden="1" x14ac:dyDescent="0.35">
      <c r="A1360" s="72">
        <f t="shared" si="21"/>
        <v>140887</v>
      </c>
      <c r="B1360" s="85" t="s">
        <v>14252</v>
      </c>
      <c r="C1360" s="66">
        <v>203637</v>
      </c>
      <c r="D1360" s="85" t="s">
        <v>77</v>
      </c>
      <c r="E1360" s="85" t="s">
        <v>3907</v>
      </c>
      <c r="F1360" s="66">
        <v>140887</v>
      </c>
      <c r="G1360" s="85" t="s">
        <v>78</v>
      </c>
      <c r="H1360" s="85" t="s">
        <v>14253</v>
      </c>
      <c r="I1360" s="85" t="s">
        <v>79</v>
      </c>
      <c r="J1360" s="85"/>
      <c r="K1360" s="85" t="s">
        <v>14251</v>
      </c>
      <c r="L1360" s="85"/>
      <c r="M1360" s="85" t="s">
        <v>3904</v>
      </c>
      <c r="N1360" s="85" t="s">
        <v>571</v>
      </c>
      <c r="O1360" s="85" t="s">
        <v>18</v>
      </c>
      <c r="P1360" s="85" t="s">
        <v>3978</v>
      </c>
      <c r="Q1360" s="85" t="s">
        <v>4038</v>
      </c>
    </row>
    <row r="1361" spans="1:17" hidden="1" x14ac:dyDescent="0.35">
      <c r="A1361" s="72">
        <f t="shared" si="21"/>
        <v>141386</v>
      </c>
      <c r="B1361" s="85" t="s">
        <v>8613</v>
      </c>
      <c r="C1361" s="66">
        <v>89933</v>
      </c>
      <c r="D1361" s="85" t="s">
        <v>77</v>
      </c>
      <c r="E1361" s="85" t="s">
        <v>8609</v>
      </c>
      <c r="F1361" s="66">
        <v>141386</v>
      </c>
      <c r="G1361" s="85" t="s">
        <v>78</v>
      </c>
      <c r="H1361" s="85" t="s">
        <v>8614</v>
      </c>
      <c r="I1361" s="85" t="s">
        <v>79</v>
      </c>
      <c r="J1361" s="85"/>
      <c r="K1361" s="85" t="s">
        <v>8615</v>
      </c>
      <c r="L1361" s="85"/>
      <c r="M1361" s="85" t="s">
        <v>8616</v>
      </c>
      <c r="N1361" s="85" t="s">
        <v>8454</v>
      </c>
      <c r="O1361" s="85" t="s">
        <v>18</v>
      </c>
      <c r="P1361" s="85" t="s">
        <v>8617</v>
      </c>
      <c r="Q1361" s="85"/>
    </row>
    <row r="1362" spans="1:17" hidden="1" x14ac:dyDescent="0.35">
      <c r="A1362" s="72">
        <f t="shared" si="21"/>
        <v>145196</v>
      </c>
      <c r="B1362" s="85" t="s">
        <v>26153</v>
      </c>
      <c r="C1362" s="85">
        <v>115298</v>
      </c>
      <c r="D1362" s="85" t="s">
        <v>77</v>
      </c>
      <c r="E1362" s="85" t="s">
        <v>23216</v>
      </c>
      <c r="F1362" s="85">
        <v>145196</v>
      </c>
      <c r="G1362" s="85" t="s">
        <v>78</v>
      </c>
      <c r="H1362" s="85">
        <v>12965521</v>
      </c>
      <c r="I1362" s="85" t="s">
        <v>79</v>
      </c>
      <c r="J1362" s="85"/>
      <c r="K1362" s="85" t="s">
        <v>26154</v>
      </c>
      <c r="L1362" s="85"/>
      <c r="M1362" s="85" t="s">
        <v>26095</v>
      </c>
      <c r="N1362" s="85" t="s">
        <v>26084</v>
      </c>
      <c r="O1362" s="85" t="s">
        <v>26085</v>
      </c>
      <c r="P1362" s="85">
        <v>98188</v>
      </c>
      <c r="Q1362" s="85">
        <v>5012</v>
      </c>
    </row>
    <row r="1363" spans="1:17" hidden="1" x14ac:dyDescent="0.35">
      <c r="A1363" s="72">
        <f t="shared" si="21"/>
        <v>140906</v>
      </c>
      <c r="B1363" s="85" t="s">
        <v>24695</v>
      </c>
      <c r="C1363" s="85">
        <v>16029844</v>
      </c>
      <c r="D1363" s="85" t="s">
        <v>77</v>
      </c>
      <c r="E1363" s="85" t="s">
        <v>23244</v>
      </c>
      <c r="F1363" s="85">
        <v>140906</v>
      </c>
      <c r="G1363" s="85" t="s">
        <v>78</v>
      </c>
      <c r="H1363" s="85">
        <v>13850763</v>
      </c>
      <c r="I1363" s="85" t="s">
        <v>79</v>
      </c>
      <c r="J1363" s="85"/>
      <c r="K1363" s="85" t="s">
        <v>24696</v>
      </c>
      <c r="L1363" s="85"/>
      <c r="M1363" s="85" t="s">
        <v>20648</v>
      </c>
      <c r="N1363" s="85" t="s">
        <v>571</v>
      </c>
      <c r="O1363" s="85" t="s">
        <v>18</v>
      </c>
      <c r="P1363" s="85">
        <v>76131</v>
      </c>
      <c r="Q1363" s="85">
        <v>5436</v>
      </c>
    </row>
    <row r="1364" spans="1:17" hidden="1" x14ac:dyDescent="0.35">
      <c r="A1364" s="72">
        <f t="shared" si="21"/>
        <v>17002993</v>
      </c>
      <c r="B1364" s="85" t="s">
        <v>25053</v>
      </c>
      <c r="C1364" s="85">
        <v>87337</v>
      </c>
      <c r="D1364" s="85" t="s">
        <v>77</v>
      </c>
      <c r="E1364" s="85" t="s">
        <v>23238</v>
      </c>
      <c r="F1364" s="85">
        <v>17002993</v>
      </c>
      <c r="G1364" s="85" t="s">
        <v>1750</v>
      </c>
      <c r="H1364" s="85"/>
      <c r="I1364" s="85" t="s">
        <v>79</v>
      </c>
      <c r="J1364" s="85"/>
      <c r="K1364" s="85" t="s">
        <v>25054</v>
      </c>
      <c r="L1364" s="85"/>
      <c r="M1364" s="85" t="s">
        <v>25007</v>
      </c>
      <c r="N1364" s="85" t="s">
        <v>3419</v>
      </c>
      <c r="O1364" s="85" t="s">
        <v>18</v>
      </c>
      <c r="P1364" s="85">
        <v>76059</v>
      </c>
      <c r="Q1364" s="85"/>
    </row>
    <row r="1365" spans="1:17" hidden="1" x14ac:dyDescent="0.35">
      <c r="A1365" s="72">
        <f t="shared" si="21"/>
        <v>140949</v>
      </c>
      <c r="B1365" s="85" t="s">
        <v>4590</v>
      </c>
      <c r="C1365" s="66">
        <v>87744</v>
      </c>
      <c r="D1365" s="85" t="s">
        <v>77</v>
      </c>
      <c r="E1365" s="85" t="s">
        <v>4591</v>
      </c>
      <c r="F1365" s="66">
        <v>140949</v>
      </c>
      <c r="G1365" s="85" t="s">
        <v>78</v>
      </c>
      <c r="H1365" s="85"/>
      <c r="I1365" s="85" t="s">
        <v>79</v>
      </c>
      <c r="J1365" s="85"/>
      <c r="K1365" s="85" t="s">
        <v>4592</v>
      </c>
      <c r="L1365" s="85"/>
      <c r="M1365" s="85" t="s">
        <v>4593</v>
      </c>
      <c r="N1365" s="85" t="s">
        <v>215</v>
      </c>
      <c r="O1365" s="85" t="s">
        <v>18</v>
      </c>
      <c r="P1365" s="85" t="s">
        <v>4594</v>
      </c>
      <c r="Q1365" s="85"/>
    </row>
    <row r="1366" spans="1:17" hidden="1" x14ac:dyDescent="0.35">
      <c r="A1366" s="72">
        <f t="shared" si="21"/>
        <v>140906</v>
      </c>
      <c r="B1366" s="85" t="s">
        <v>24679</v>
      </c>
      <c r="C1366" s="85">
        <v>16066682</v>
      </c>
      <c r="D1366" s="85" t="s">
        <v>77</v>
      </c>
      <c r="E1366" s="85" t="s">
        <v>23244</v>
      </c>
      <c r="F1366" s="85">
        <v>140906</v>
      </c>
      <c r="G1366" s="85" t="s">
        <v>78</v>
      </c>
      <c r="H1366" s="85">
        <v>13850763</v>
      </c>
      <c r="I1366" s="85" t="s">
        <v>79</v>
      </c>
      <c r="J1366" s="85"/>
      <c r="K1366" s="85" t="s">
        <v>24680</v>
      </c>
      <c r="L1366" s="85"/>
      <c r="M1366" s="85" t="s">
        <v>22588</v>
      </c>
      <c r="N1366" s="85" t="s">
        <v>3666</v>
      </c>
      <c r="O1366" s="85" t="s">
        <v>18</v>
      </c>
      <c r="P1366" s="85">
        <v>76179</v>
      </c>
      <c r="Q1366" s="85">
        <v>3511</v>
      </c>
    </row>
    <row r="1367" spans="1:17" hidden="1" x14ac:dyDescent="0.35">
      <c r="A1367" s="72">
        <f t="shared" si="21"/>
        <v>140931</v>
      </c>
      <c r="B1367" s="85" t="s">
        <v>27430</v>
      </c>
      <c r="C1367" s="85">
        <v>222098</v>
      </c>
      <c r="D1367" s="85" t="s">
        <v>77</v>
      </c>
      <c r="E1367" s="85" t="s">
        <v>23178</v>
      </c>
      <c r="F1367" s="85">
        <v>140931</v>
      </c>
      <c r="G1367" s="85" t="s">
        <v>78</v>
      </c>
      <c r="H1367" s="85">
        <v>11979168</v>
      </c>
      <c r="I1367" s="85" t="s">
        <v>79</v>
      </c>
      <c r="J1367" s="85"/>
      <c r="K1367" s="85" t="s">
        <v>27431</v>
      </c>
      <c r="L1367" s="85"/>
      <c r="M1367" s="85" t="s">
        <v>27432</v>
      </c>
      <c r="N1367" s="85" t="s">
        <v>3830</v>
      </c>
      <c r="O1367" s="85" t="s">
        <v>18</v>
      </c>
      <c r="P1367" s="85">
        <v>76078</v>
      </c>
      <c r="Q1367" s="85">
        <v>227</v>
      </c>
    </row>
    <row r="1368" spans="1:17" hidden="1" x14ac:dyDescent="0.35">
      <c r="A1368" s="72">
        <f t="shared" si="21"/>
        <v>140931</v>
      </c>
      <c r="B1368" s="85" t="s">
        <v>14747</v>
      </c>
      <c r="C1368" s="66">
        <v>222098</v>
      </c>
      <c r="D1368" s="85" t="s">
        <v>77</v>
      </c>
      <c r="E1368" s="85" t="s">
        <v>3662</v>
      </c>
      <c r="F1368" s="66">
        <v>140931</v>
      </c>
      <c r="G1368" s="85" t="s">
        <v>78</v>
      </c>
      <c r="H1368" s="85" t="s">
        <v>3663</v>
      </c>
      <c r="I1368" s="85" t="s">
        <v>79</v>
      </c>
      <c r="J1368" s="85"/>
      <c r="K1368" s="85" t="s">
        <v>14748</v>
      </c>
      <c r="L1368" s="85"/>
      <c r="M1368" s="85" t="s">
        <v>3834</v>
      </c>
      <c r="N1368" s="85" t="s">
        <v>3830</v>
      </c>
      <c r="O1368" s="85" t="s">
        <v>18</v>
      </c>
      <c r="P1368" s="85" t="s">
        <v>3835</v>
      </c>
      <c r="Q1368" s="85" t="s">
        <v>14746</v>
      </c>
    </row>
    <row r="1369" spans="1:17" hidden="1" x14ac:dyDescent="0.35">
      <c r="A1369" s="72">
        <f t="shared" si="21"/>
        <v>141736</v>
      </c>
      <c r="B1369" s="85" t="s">
        <v>11674</v>
      </c>
      <c r="C1369" s="66">
        <v>91782</v>
      </c>
      <c r="D1369" s="85" t="s">
        <v>77</v>
      </c>
      <c r="E1369" s="85" t="s">
        <v>11615</v>
      </c>
      <c r="F1369" s="66">
        <v>141736</v>
      </c>
      <c r="G1369" s="85" t="s">
        <v>78</v>
      </c>
      <c r="H1369" s="85"/>
      <c r="I1369" s="85" t="s">
        <v>79</v>
      </c>
      <c r="J1369" s="85"/>
      <c r="K1369" s="85" t="s">
        <v>11675</v>
      </c>
      <c r="L1369" s="85"/>
      <c r="M1369" s="85" t="s">
        <v>11617</v>
      </c>
      <c r="N1369" s="85" t="s">
        <v>5106</v>
      </c>
      <c r="O1369" s="85" t="s">
        <v>18</v>
      </c>
      <c r="P1369" s="85" t="s">
        <v>11663</v>
      </c>
      <c r="Q1369" s="85" t="s">
        <v>995</v>
      </c>
    </row>
    <row r="1370" spans="1:17" hidden="1" x14ac:dyDescent="0.35">
      <c r="A1370" s="72">
        <f t="shared" si="21"/>
        <v>127700</v>
      </c>
      <c r="B1370" s="85" t="s">
        <v>24023</v>
      </c>
      <c r="C1370" s="85">
        <v>36189</v>
      </c>
      <c r="D1370" s="85" t="s">
        <v>77</v>
      </c>
      <c r="E1370" s="85" t="s">
        <v>23260</v>
      </c>
      <c r="F1370" s="85">
        <v>127700</v>
      </c>
      <c r="G1370" s="85" t="s">
        <v>78</v>
      </c>
      <c r="H1370" s="85">
        <v>13010657</v>
      </c>
      <c r="I1370" s="85" t="s">
        <v>79</v>
      </c>
      <c r="J1370" s="85"/>
      <c r="K1370" s="85" t="s">
        <v>24024</v>
      </c>
      <c r="L1370" s="85"/>
      <c r="M1370" s="85" t="s">
        <v>24004</v>
      </c>
      <c r="N1370" s="85" t="s">
        <v>23987</v>
      </c>
      <c r="O1370" s="85" t="s">
        <v>23988</v>
      </c>
      <c r="P1370" s="85">
        <v>32907</v>
      </c>
      <c r="Q1370" s="85">
        <v>1862</v>
      </c>
    </row>
    <row r="1371" spans="1:17" hidden="1" x14ac:dyDescent="0.35">
      <c r="A1371" s="72">
        <f t="shared" si="21"/>
        <v>140477</v>
      </c>
      <c r="B1371" s="85" t="s">
        <v>1011</v>
      </c>
      <c r="C1371" s="66">
        <v>85763</v>
      </c>
      <c r="D1371" s="85" t="s">
        <v>77</v>
      </c>
      <c r="E1371" s="85" t="s">
        <v>450</v>
      </c>
      <c r="F1371" s="66">
        <v>140477</v>
      </c>
      <c r="G1371" s="85" t="s">
        <v>78</v>
      </c>
      <c r="H1371" s="85"/>
      <c r="I1371" s="85" t="s">
        <v>79</v>
      </c>
      <c r="J1371" s="85"/>
      <c r="K1371" s="85" t="s">
        <v>1012</v>
      </c>
      <c r="L1371" s="85"/>
      <c r="M1371" s="85" t="s">
        <v>963</v>
      </c>
      <c r="N1371" s="85" t="s">
        <v>189</v>
      </c>
      <c r="O1371" s="85" t="s">
        <v>18</v>
      </c>
      <c r="P1371" s="85" t="s">
        <v>1004</v>
      </c>
      <c r="Q1371" s="85" t="s">
        <v>1010</v>
      </c>
    </row>
    <row r="1372" spans="1:17" hidden="1" x14ac:dyDescent="0.35">
      <c r="A1372" s="72">
        <f t="shared" si="21"/>
        <v>141556</v>
      </c>
      <c r="B1372" s="85" t="s">
        <v>10411</v>
      </c>
      <c r="C1372" s="66">
        <v>90970</v>
      </c>
      <c r="D1372" s="85" t="s">
        <v>77</v>
      </c>
      <c r="E1372" s="85" t="s">
        <v>10404</v>
      </c>
      <c r="F1372" s="66">
        <v>141556</v>
      </c>
      <c r="G1372" s="85" t="s">
        <v>78</v>
      </c>
      <c r="H1372" s="85"/>
      <c r="I1372" s="85" t="s">
        <v>79</v>
      </c>
      <c r="J1372" s="85"/>
      <c r="K1372" s="85" t="s">
        <v>10412</v>
      </c>
      <c r="L1372" s="85"/>
      <c r="M1372" s="85" t="s">
        <v>7383</v>
      </c>
      <c r="N1372" s="85" t="s">
        <v>9526</v>
      </c>
      <c r="O1372" s="85" t="s">
        <v>18</v>
      </c>
      <c r="P1372" s="85" t="s">
        <v>10297</v>
      </c>
      <c r="Q1372" s="85"/>
    </row>
    <row r="1373" spans="1:17" hidden="1" x14ac:dyDescent="0.35">
      <c r="A1373" s="72">
        <f t="shared" si="21"/>
        <v>141486</v>
      </c>
      <c r="B1373" s="85" t="s">
        <v>26732</v>
      </c>
      <c r="C1373" s="85">
        <v>90343</v>
      </c>
      <c r="D1373" s="85" t="s">
        <v>77</v>
      </c>
      <c r="E1373" s="85" t="s">
        <v>23195</v>
      </c>
      <c r="F1373" s="85">
        <v>141486</v>
      </c>
      <c r="G1373" s="85" t="s">
        <v>78</v>
      </c>
      <c r="H1373" s="85">
        <v>12729281</v>
      </c>
      <c r="I1373" s="85" t="s">
        <v>79</v>
      </c>
      <c r="J1373" s="85"/>
      <c r="K1373" s="85" t="s">
        <v>9230</v>
      </c>
      <c r="L1373" s="85"/>
      <c r="M1373" s="85" t="s">
        <v>9223</v>
      </c>
      <c r="N1373" s="85" t="s">
        <v>20296</v>
      </c>
      <c r="O1373" s="85" t="s">
        <v>18</v>
      </c>
      <c r="P1373" s="85">
        <v>78040</v>
      </c>
      <c r="Q1373" s="85">
        <v>3107</v>
      </c>
    </row>
    <row r="1374" spans="1:17" hidden="1" x14ac:dyDescent="0.35">
      <c r="A1374" s="72">
        <f t="shared" si="21"/>
        <v>141486</v>
      </c>
      <c r="B1374" s="85" t="s">
        <v>9228</v>
      </c>
      <c r="C1374" s="66">
        <v>90343</v>
      </c>
      <c r="D1374" s="85" t="s">
        <v>77</v>
      </c>
      <c r="E1374" s="85" t="s">
        <v>9220</v>
      </c>
      <c r="F1374" s="66">
        <v>141486</v>
      </c>
      <c r="G1374" s="85" t="s">
        <v>78</v>
      </c>
      <c r="H1374" s="85" t="s">
        <v>9229</v>
      </c>
      <c r="I1374" s="85" t="s">
        <v>79</v>
      </c>
      <c r="J1374" s="85"/>
      <c r="K1374" s="85" t="s">
        <v>9230</v>
      </c>
      <c r="L1374" s="85"/>
      <c r="M1374" s="85" t="s">
        <v>9223</v>
      </c>
      <c r="N1374" s="85" t="s">
        <v>9217</v>
      </c>
      <c r="O1374" s="85" t="s">
        <v>18</v>
      </c>
      <c r="P1374" s="85" t="s">
        <v>9218</v>
      </c>
      <c r="Q1374" s="85" t="s">
        <v>7257</v>
      </c>
    </row>
    <row r="1375" spans="1:17" hidden="1" x14ac:dyDescent="0.35">
      <c r="A1375" s="72">
        <f t="shared" si="21"/>
        <v>140887</v>
      </c>
      <c r="B1375" s="85" t="s">
        <v>25426</v>
      </c>
      <c r="C1375" s="85">
        <v>232099</v>
      </c>
      <c r="D1375" s="85" t="s">
        <v>77</v>
      </c>
      <c r="E1375" s="85" t="s">
        <v>23231</v>
      </c>
      <c r="F1375" s="85">
        <v>140887</v>
      </c>
      <c r="G1375" s="85" t="s">
        <v>78</v>
      </c>
      <c r="H1375" s="85">
        <v>12047940</v>
      </c>
      <c r="I1375" s="85" t="s">
        <v>79</v>
      </c>
      <c r="J1375" s="85"/>
      <c r="K1375" s="85" t="s">
        <v>25427</v>
      </c>
      <c r="L1375" s="85"/>
      <c r="M1375" s="85" t="s">
        <v>20648</v>
      </c>
      <c r="N1375" s="85" t="s">
        <v>571</v>
      </c>
      <c r="O1375" s="85" t="s">
        <v>18</v>
      </c>
      <c r="P1375" s="85">
        <v>76119</v>
      </c>
      <c r="Q1375" s="85"/>
    </row>
    <row r="1376" spans="1:17" hidden="1" x14ac:dyDescent="0.35">
      <c r="A1376" s="72">
        <f t="shared" si="21"/>
        <v>140887</v>
      </c>
      <c r="B1376" s="85" t="s">
        <v>15397</v>
      </c>
      <c r="C1376" s="66">
        <v>232099</v>
      </c>
      <c r="D1376" s="85" t="s">
        <v>77</v>
      </c>
      <c r="E1376" s="85" t="s">
        <v>3907</v>
      </c>
      <c r="F1376" s="66">
        <v>140887</v>
      </c>
      <c r="G1376" s="85" t="s">
        <v>78</v>
      </c>
      <c r="H1376" s="85" t="s">
        <v>15398</v>
      </c>
      <c r="I1376" s="85" t="s">
        <v>79</v>
      </c>
      <c r="J1376" s="85"/>
      <c r="K1376" s="85" t="s">
        <v>15399</v>
      </c>
      <c r="L1376" s="85"/>
      <c r="M1376" s="85" t="s">
        <v>3904</v>
      </c>
      <c r="N1376" s="85" t="s">
        <v>573</v>
      </c>
      <c r="O1376" s="85" t="s">
        <v>18</v>
      </c>
      <c r="P1376" s="85" t="s">
        <v>4265</v>
      </c>
      <c r="Q1376" s="85"/>
    </row>
    <row r="1377" spans="1:17" hidden="1" x14ac:dyDescent="0.35">
      <c r="A1377" s="72">
        <f t="shared" si="21"/>
        <v>140473</v>
      </c>
      <c r="B1377" s="85" t="s">
        <v>27791</v>
      </c>
      <c r="C1377" s="85">
        <v>85474</v>
      </c>
      <c r="D1377" s="85" t="s">
        <v>77</v>
      </c>
      <c r="E1377" s="85" t="s">
        <v>23171</v>
      </c>
      <c r="F1377" s="85">
        <v>140473</v>
      </c>
      <c r="G1377" s="85" t="s">
        <v>78</v>
      </c>
      <c r="H1377" s="85"/>
      <c r="I1377" s="85" t="s">
        <v>79</v>
      </c>
      <c r="J1377" s="85"/>
      <c r="K1377" s="85" t="s">
        <v>27792</v>
      </c>
      <c r="L1377" s="85"/>
      <c r="M1377" s="85" t="s">
        <v>20750</v>
      </c>
      <c r="N1377" s="85" t="s">
        <v>176</v>
      </c>
      <c r="O1377" s="85" t="s">
        <v>18</v>
      </c>
      <c r="P1377" s="85">
        <v>75023</v>
      </c>
      <c r="Q1377" s="85">
        <v>7220</v>
      </c>
    </row>
    <row r="1378" spans="1:17" hidden="1" x14ac:dyDescent="0.35">
      <c r="A1378" s="72">
        <f t="shared" si="21"/>
        <v>140457</v>
      </c>
      <c r="B1378" s="85" t="s">
        <v>274</v>
      </c>
      <c r="C1378" s="66">
        <v>226421</v>
      </c>
      <c r="D1378" s="85" t="s">
        <v>77</v>
      </c>
      <c r="E1378" s="85" t="s">
        <v>345</v>
      </c>
      <c r="F1378" s="66">
        <v>140457</v>
      </c>
      <c r="G1378" s="85" t="s">
        <v>78</v>
      </c>
      <c r="H1378" s="85"/>
      <c r="I1378" s="85" t="s">
        <v>79</v>
      </c>
      <c r="J1378" s="85"/>
      <c r="K1378" s="85" t="s">
        <v>15002</v>
      </c>
      <c r="L1378" s="85"/>
      <c r="M1378" s="85" t="s">
        <v>347</v>
      </c>
      <c r="N1378" s="85" t="s">
        <v>176</v>
      </c>
      <c r="O1378" s="85" t="s">
        <v>18</v>
      </c>
      <c r="P1378" s="85" t="s">
        <v>352</v>
      </c>
      <c r="Q1378" s="85"/>
    </row>
    <row r="1379" spans="1:17" hidden="1" x14ac:dyDescent="0.35">
      <c r="A1379" s="72">
        <f t="shared" si="21"/>
        <v>140473</v>
      </c>
      <c r="B1379" s="85" t="s">
        <v>274</v>
      </c>
      <c r="C1379" s="66">
        <v>85474</v>
      </c>
      <c r="D1379" s="85" t="s">
        <v>77</v>
      </c>
      <c r="E1379" s="85" t="s">
        <v>252</v>
      </c>
      <c r="F1379" s="66">
        <v>140473</v>
      </c>
      <c r="G1379" s="85" t="s">
        <v>78</v>
      </c>
      <c r="H1379" s="85"/>
      <c r="I1379" s="85" t="s">
        <v>79</v>
      </c>
      <c r="J1379" s="85"/>
      <c r="K1379" s="85" t="s">
        <v>275</v>
      </c>
      <c r="L1379" s="85"/>
      <c r="M1379" s="85" t="s">
        <v>254</v>
      </c>
      <c r="N1379" s="85" t="s">
        <v>185</v>
      </c>
      <c r="O1379" s="85" t="s">
        <v>18</v>
      </c>
      <c r="P1379" s="85" t="s">
        <v>255</v>
      </c>
      <c r="Q1379" s="85" t="s">
        <v>276</v>
      </c>
    </row>
    <row r="1380" spans="1:17" hidden="1" x14ac:dyDescent="0.35">
      <c r="A1380" s="72">
        <f t="shared" si="21"/>
        <v>141722</v>
      </c>
      <c r="B1380" s="85" t="s">
        <v>20540</v>
      </c>
      <c r="C1380" s="85">
        <v>17005916</v>
      </c>
      <c r="D1380" s="85" t="s">
        <v>77</v>
      </c>
      <c r="E1380" s="85" t="s">
        <v>23194</v>
      </c>
      <c r="F1380" s="85">
        <v>141722</v>
      </c>
      <c r="G1380" s="85" t="s">
        <v>78</v>
      </c>
      <c r="H1380" s="85">
        <v>1664895</v>
      </c>
      <c r="I1380" s="85" t="s">
        <v>79</v>
      </c>
      <c r="J1380" s="85"/>
      <c r="K1380" s="85" t="s">
        <v>26788</v>
      </c>
      <c r="L1380" s="85"/>
      <c r="M1380" s="85" t="s">
        <v>19807</v>
      </c>
      <c r="N1380" s="85" t="s">
        <v>137</v>
      </c>
      <c r="O1380" s="85" t="s">
        <v>18</v>
      </c>
      <c r="P1380" s="85">
        <v>78641</v>
      </c>
      <c r="Q1380" s="85">
        <v>2373</v>
      </c>
    </row>
    <row r="1381" spans="1:17" hidden="1" x14ac:dyDescent="0.35">
      <c r="A1381" s="72">
        <f t="shared" si="21"/>
        <v>141722</v>
      </c>
      <c r="B1381" s="85" t="s">
        <v>20540</v>
      </c>
      <c r="C1381" s="66">
        <v>17005916</v>
      </c>
      <c r="D1381" s="85" t="s">
        <v>77</v>
      </c>
      <c r="E1381" s="85" t="s">
        <v>11379</v>
      </c>
      <c r="F1381" s="66">
        <v>141722</v>
      </c>
      <c r="G1381" s="85" t="s">
        <v>78</v>
      </c>
      <c r="H1381" s="85" t="s">
        <v>11380</v>
      </c>
      <c r="I1381" s="85" t="s">
        <v>79</v>
      </c>
      <c r="J1381" s="85"/>
      <c r="K1381" s="85" t="s">
        <v>20541</v>
      </c>
      <c r="L1381" s="85"/>
      <c r="M1381" s="85" t="s">
        <v>11485</v>
      </c>
      <c r="N1381" s="85" t="s">
        <v>137</v>
      </c>
      <c r="O1381" s="85" t="s">
        <v>18</v>
      </c>
      <c r="P1381" s="85" t="s">
        <v>11486</v>
      </c>
      <c r="Q1381" s="85" t="s">
        <v>20542</v>
      </c>
    </row>
    <row r="1382" spans="1:17" hidden="1" x14ac:dyDescent="0.35">
      <c r="A1382" s="72">
        <f t="shared" si="21"/>
        <v>141188</v>
      </c>
      <c r="B1382" s="85" t="s">
        <v>5999</v>
      </c>
      <c r="C1382" s="66">
        <v>88365</v>
      </c>
      <c r="D1382" s="85" t="s">
        <v>77</v>
      </c>
      <c r="E1382" s="85" t="s">
        <v>5662</v>
      </c>
      <c r="F1382" s="66">
        <v>141188</v>
      </c>
      <c r="G1382" s="85" t="s">
        <v>77</v>
      </c>
      <c r="H1382" s="85"/>
      <c r="I1382" s="85" t="s">
        <v>79</v>
      </c>
      <c r="J1382" s="85"/>
      <c r="K1382" s="85" t="s">
        <v>6000</v>
      </c>
      <c r="L1382" s="85"/>
      <c r="M1382" s="85" t="s">
        <v>6001</v>
      </c>
      <c r="N1382" s="85" t="s">
        <v>5862</v>
      </c>
      <c r="O1382" s="85" t="s">
        <v>18</v>
      </c>
      <c r="P1382" s="85" t="s">
        <v>6002</v>
      </c>
      <c r="Q1382" s="85"/>
    </row>
    <row r="1383" spans="1:17" hidden="1" x14ac:dyDescent="0.35">
      <c r="A1383" s="72">
        <f t="shared" si="21"/>
        <v>141188</v>
      </c>
      <c r="B1383" s="85" t="s">
        <v>6003</v>
      </c>
      <c r="C1383" s="66">
        <v>88366</v>
      </c>
      <c r="D1383" s="85" t="s">
        <v>77</v>
      </c>
      <c r="E1383" s="85" t="s">
        <v>5662</v>
      </c>
      <c r="F1383" s="66">
        <v>141188</v>
      </c>
      <c r="G1383" s="85" t="s">
        <v>77</v>
      </c>
      <c r="H1383" s="85"/>
      <c r="I1383" s="85" t="s">
        <v>79</v>
      </c>
      <c r="J1383" s="85"/>
      <c r="K1383" s="85" t="s">
        <v>6004</v>
      </c>
      <c r="L1383" s="85"/>
      <c r="M1383" s="85" t="s">
        <v>6001</v>
      </c>
      <c r="N1383" s="85" t="s">
        <v>5862</v>
      </c>
      <c r="O1383" s="85" t="s">
        <v>18</v>
      </c>
      <c r="P1383" s="85" t="s">
        <v>6002</v>
      </c>
      <c r="Q1383" s="85"/>
    </row>
    <row r="1384" spans="1:17" hidden="1" x14ac:dyDescent="0.35">
      <c r="A1384" s="72">
        <f t="shared" si="21"/>
        <v>141517</v>
      </c>
      <c r="B1384" s="85" t="s">
        <v>24467</v>
      </c>
      <c r="C1384" s="85">
        <v>90498</v>
      </c>
      <c r="D1384" s="85" t="s">
        <v>77</v>
      </c>
      <c r="E1384" s="85" t="s">
        <v>23250</v>
      </c>
      <c r="F1384" s="85">
        <v>141517</v>
      </c>
      <c r="G1384" s="85" t="s">
        <v>78</v>
      </c>
      <c r="H1384" s="85">
        <v>11635042</v>
      </c>
      <c r="I1384" s="85" t="s">
        <v>79</v>
      </c>
      <c r="J1384" s="85"/>
      <c r="K1384" s="85" t="s">
        <v>24468</v>
      </c>
      <c r="L1384" s="85"/>
      <c r="M1384" s="85" t="s">
        <v>21474</v>
      </c>
      <c r="N1384" s="85" t="s">
        <v>9473</v>
      </c>
      <c r="O1384" s="85" t="s">
        <v>18</v>
      </c>
      <c r="P1384" s="85">
        <v>78130</v>
      </c>
      <c r="Q1384" s="85">
        <v>3238</v>
      </c>
    </row>
    <row r="1385" spans="1:17" hidden="1" x14ac:dyDescent="0.35">
      <c r="A1385" s="72">
        <f t="shared" si="21"/>
        <v>141546</v>
      </c>
      <c r="B1385" s="85" t="s">
        <v>27279</v>
      </c>
      <c r="C1385" s="85">
        <v>90717</v>
      </c>
      <c r="D1385" s="85" t="s">
        <v>77</v>
      </c>
      <c r="E1385" s="85" t="s">
        <v>23179</v>
      </c>
      <c r="F1385" s="85">
        <v>141546</v>
      </c>
      <c r="G1385" s="85" t="s">
        <v>78</v>
      </c>
      <c r="H1385" s="85">
        <v>1664853</v>
      </c>
      <c r="I1385" s="85" t="s">
        <v>79</v>
      </c>
      <c r="J1385" s="85"/>
      <c r="K1385" s="85" t="s">
        <v>27280</v>
      </c>
      <c r="L1385" s="85"/>
      <c r="M1385" s="85" t="s">
        <v>9155</v>
      </c>
      <c r="N1385" s="85" t="s">
        <v>9526</v>
      </c>
      <c r="O1385" s="85" t="s">
        <v>18</v>
      </c>
      <c r="P1385" s="85">
        <v>78216</v>
      </c>
      <c r="Q1385" s="85">
        <v>2411</v>
      </c>
    </row>
    <row r="1386" spans="1:17" hidden="1" x14ac:dyDescent="0.35">
      <c r="A1386" s="72">
        <f t="shared" si="21"/>
        <v>141546</v>
      </c>
      <c r="B1386" s="85" t="s">
        <v>9979</v>
      </c>
      <c r="C1386" s="66">
        <v>90717</v>
      </c>
      <c r="D1386" s="85" t="s">
        <v>77</v>
      </c>
      <c r="E1386" s="85" t="s">
        <v>9849</v>
      </c>
      <c r="F1386" s="66">
        <v>141546</v>
      </c>
      <c r="G1386" s="85" t="s">
        <v>78</v>
      </c>
      <c r="H1386" s="85" t="s">
        <v>9850</v>
      </c>
      <c r="I1386" s="85" t="s">
        <v>79</v>
      </c>
      <c r="J1386" s="85"/>
      <c r="K1386" s="85" t="s">
        <v>9980</v>
      </c>
      <c r="L1386" s="85" t="s">
        <v>80</v>
      </c>
      <c r="M1386" s="85" t="s">
        <v>7383</v>
      </c>
      <c r="N1386" s="85" t="s">
        <v>7384</v>
      </c>
      <c r="O1386" s="85" t="s">
        <v>18</v>
      </c>
      <c r="P1386" s="85" t="s">
        <v>9981</v>
      </c>
      <c r="Q1386" s="85" t="s">
        <v>9982</v>
      </c>
    </row>
    <row r="1387" spans="1:17" hidden="1" x14ac:dyDescent="0.35">
      <c r="A1387" s="72">
        <f t="shared" si="21"/>
        <v>141546</v>
      </c>
      <c r="B1387" s="85" t="s">
        <v>27304</v>
      </c>
      <c r="C1387" s="85">
        <v>16063652</v>
      </c>
      <c r="D1387" s="85" t="s">
        <v>77</v>
      </c>
      <c r="E1387" s="85" t="s">
        <v>23179</v>
      </c>
      <c r="F1387" s="85">
        <v>141546</v>
      </c>
      <c r="G1387" s="85" t="s">
        <v>78</v>
      </c>
      <c r="H1387" s="85">
        <v>1664853</v>
      </c>
      <c r="I1387" s="85" t="s">
        <v>79</v>
      </c>
      <c r="J1387" s="85"/>
      <c r="K1387" s="85" t="s">
        <v>27305</v>
      </c>
      <c r="L1387" s="85"/>
      <c r="M1387" s="85" t="s">
        <v>9155</v>
      </c>
      <c r="N1387" s="85" t="s">
        <v>9526</v>
      </c>
      <c r="O1387" s="85" t="s">
        <v>18</v>
      </c>
      <c r="P1387" s="85">
        <v>78261</v>
      </c>
      <c r="Q1387" s="85">
        <v>2823</v>
      </c>
    </row>
    <row r="1388" spans="1:17" hidden="1" x14ac:dyDescent="0.35">
      <c r="A1388" s="72">
        <f t="shared" si="21"/>
        <v>141546</v>
      </c>
      <c r="B1388" s="85" t="s">
        <v>17502</v>
      </c>
      <c r="C1388" s="66">
        <v>16063652</v>
      </c>
      <c r="D1388" s="85" t="s">
        <v>77</v>
      </c>
      <c r="E1388" s="85" t="s">
        <v>9849</v>
      </c>
      <c r="F1388" s="66">
        <v>141546</v>
      </c>
      <c r="G1388" s="85" t="s">
        <v>78</v>
      </c>
      <c r="H1388" s="85" t="s">
        <v>9850</v>
      </c>
      <c r="I1388" s="85" t="s">
        <v>79</v>
      </c>
      <c r="J1388" s="85"/>
      <c r="K1388" s="85" t="s">
        <v>17503</v>
      </c>
      <c r="L1388" s="85"/>
      <c r="M1388" s="85" t="s">
        <v>7383</v>
      </c>
      <c r="N1388" s="85" t="s">
        <v>7384</v>
      </c>
      <c r="O1388" s="85" t="s">
        <v>18</v>
      </c>
      <c r="P1388" s="85" t="s">
        <v>17504</v>
      </c>
      <c r="Q1388" s="85" t="s">
        <v>4220</v>
      </c>
    </row>
    <row r="1389" spans="1:17" hidden="1" x14ac:dyDescent="0.35">
      <c r="A1389" s="72">
        <f t="shared" si="21"/>
        <v>141532</v>
      </c>
      <c r="B1389" s="85" t="s">
        <v>20323</v>
      </c>
      <c r="C1389" s="85">
        <v>17003403</v>
      </c>
      <c r="D1389" s="85" t="s">
        <v>77</v>
      </c>
      <c r="E1389" s="85" t="s">
        <v>23152</v>
      </c>
      <c r="F1389" s="85">
        <v>141532</v>
      </c>
      <c r="G1389" s="85" t="s">
        <v>78</v>
      </c>
      <c r="H1389" s="85">
        <v>9980335</v>
      </c>
      <c r="I1389" s="85" t="s">
        <v>79</v>
      </c>
      <c r="J1389" s="85"/>
      <c r="K1389" s="85" t="s">
        <v>20324</v>
      </c>
      <c r="L1389" s="85"/>
      <c r="M1389" s="85" t="s">
        <v>20325</v>
      </c>
      <c r="N1389" s="85" t="s">
        <v>9697</v>
      </c>
      <c r="O1389" s="85" t="s">
        <v>18</v>
      </c>
      <c r="P1389" s="85">
        <v>78108</v>
      </c>
      <c r="Q1389" s="85">
        <v>3132</v>
      </c>
    </row>
    <row r="1390" spans="1:17" hidden="1" x14ac:dyDescent="0.35">
      <c r="A1390" s="72">
        <f t="shared" si="21"/>
        <v>141532</v>
      </c>
      <c r="B1390" s="85" t="s">
        <v>20323</v>
      </c>
      <c r="C1390" s="66">
        <v>17003403</v>
      </c>
      <c r="D1390" s="85" t="s">
        <v>77</v>
      </c>
      <c r="E1390" s="85" t="s">
        <v>9507</v>
      </c>
      <c r="F1390" s="66">
        <v>141532</v>
      </c>
      <c r="G1390" s="85" t="s">
        <v>78</v>
      </c>
      <c r="H1390" s="85" t="s">
        <v>9508</v>
      </c>
      <c r="I1390" s="85" t="s">
        <v>79</v>
      </c>
      <c r="J1390" s="85"/>
      <c r="K1390" s="85" t="s">
        <v>20324</v>
      </c>
      <c r="L1390" s="85"/>
      <c r="M1390" s="85" t="s">
        <v>20325</v>
      </c>
      <c r="N1390" s="85" t="s">
        <v>9697</v>
      </c>
      <c r="O1390" s="85" t="s">
        <v>18</v>
      </c>
      <c r="P1390" s="85" t="s">
        <v>9512</v>
      </c>
      <c r="Q1390" s="85" t="s">
        <v>4709</v>
      </c>
    </row>
    <row r="1391" spans="1:17" hidden="1" x14ac:dyDescent="0.35">
      <c r="A1391" s="72">
        <f t="shared" si="21"/>
        <v>142118</v>
      </c>
      <c r="B1391" s="85" t="s">
        <v>13517</v>
      </c>
      <c r="C1391" s="66">
        <v>93101</v>
      </c>
      <c r="D1391" s="85" t="s">
        <v>77</v>
      </c>
      <c r="E1391" s="85" t="s">
        <v>13343</v>
      </c>
      <c r="F1391" s="66">
        <v>142118</v>
      </c>
      <c r="G1391" s="85" t="s">
        <v>78</v>
      </c>
      <c r="H1391" s="85" t="s">
        <v>13518</v>
      </c>
      <c r="I1391" s="85" t="s">
        <v>79</v>
      </c>
      <c r="J1391" s="85"/>
      <c r="K1391" s="85" t="s">
        <v>13519</v>
      </c>
      <c r="L1391" s="85"/>
      <c r="M1391" s="85" t="s">
        <v>7395</v>
      </c>
      <c r="N1391" s="85" t="s">
        <v>13252</v>
      </c>
      <c r="O1391" s="85" t="s">
        <v>18</v>
      </c>
      <c r="P1391" s="85" t="s">
        <v>13430</v>
      </c>
      <c r="Q1391" s="85" t="s">
        <v>1821</v>
      </c>
    </row>
    <row r="1392" spans="1:17" hidden="1" x14ac:dyDescent="0.35">
      <c r="A1392" s="72">
        <f t="shared" si="21"/>
        <v>141486</v>
      </c>
      <c r="B1392" s="85" t="s">
        <v>26703</v>
      </c>
      <c r="C1392" s="85">
        <v>90396</v>
      </c>
      <c r="D1392" s="85" t="s">
        <v>77</v>
      </c>
      <c r="E1392" s="85" t="s">
        <v>23195</v>
      </c>
      <c r="F1392" s="85">
        <v>141486</v>
      </c>
      <c r="G1392" s="85" t="s">
        <v>78</v>
      </c>
      <c r="H1392" s="85">
        <v>12729299</v>
      </c>
      <c r="I1392" s="85" t="s">
        <v>79</v>
      </c>
      <c r="J1392" s="85"/>
      <c r="K1392" s="85" t="s">
        <v>9358</v>
      </c>
      <c r="L1392" s="85"/>
      <c r="M1392" s="85" t="s">
        <v>9223</v>
      </c>
      <c r="N1392" s="85" t="s">
        <v>20296</v>
      </c>
      <c r="O1392" s="85" t="s">
        <v>18</v>
      </c>
      <c r="P1392" s="85">
        <v>78046</v>
      </c>
      <c r="Q1392" s="85">
        <v>6821</v>
      </c>
    </row>
    <row r="1393" spans="1:17" hidden="1" x14ac:dyDescent="0.35">
      <c r="A1393" s="72">
        <f t="shared" si="21"/>
        <v>141486</v>
      </c>
      <c r="B1393" s="85" t="s">
        <v>9356</v>
      </c>
      <c r="C1393" s="66">
        <v>90396</v>
      </c>
      <c r="D1393" s="85" t="s">
        <v>77</v>
      </c>
      <c r="E1393" s="85" t="s">
        <v>9220</v>
      </c>
      <c r="F1393" s="66">
        <v>141486</v>
      </c>
      <c r="G1393" s="85" t="s">
        <v>78</v>
      </c>
      <c r="H1393" s="85" t="s">
        <v>9357</v>
      </c>
      <c r="I1393" s="85" t="s">
        <v>79</v>
      </c>
      <c r="J1393" s="85"/>
      <c r="K1393" s="85" t="s">
        <v>9358</v>
      </c>
      <c r="L1393" s="85"/>
      <c r="M1393" s="85" t="s">
        <v>9223</v>
      </c>
      <c r="N1393" s="85" t="s">
        <v>9217</v>
      </c>
      <c r="O1393" s="85" t="s">
        <v>18</v>
      </c>
      <c r="P1393" s="85" t="s">
        <v>9301</v>
      </c>
      <c r="Q1393" s="85" t="s">
        <v>9359</v>
      </c>
    </row>
    <row r="1394" spans="1:17" hidden="1" x14ac:dyDescent="0.35">
      <c r="A1394" s="72">
        <f t="shared" si="21"/>
        <v>141486</v>
      </c>
      <c r="B1394" s="85" t="s">
        <v>26718</v>
      </c>
      <c r="C1394" s="85">
        <v>90405</v>
      </c>
      <c r="D1394" s="85" t="s">
        <v>77</v>
      </c>
      <c r="E1394" s="85" t="s">
        <v>23195</v>
      </c>
      <c r="F1394" s="85">
        <v>141486</v>
      </c>
      <c r="G1394" s="85" t="s">
        <v>78</v>
      </c>
      <c r="H1394" s="85">
        <v>12729307</v>
      </c>
      <c r="I1394" s="85" t="s">
        <v>79</v>
      </c>
      <c r="J1394" s="85"/>
      <c r="K1394" s="85" t="s">
        <v>9382</v>
      </c>
      <c r="L1394" s="85"/>
      <c r="M1394" s="85" t="s">
        <v>9223</v>
      </c>
      <c r="N1394" s="85" t="s">
        <v>20296</v>
      </c>
      <c r="O1394" s="85" t="s">
        <v>18</v>
      </c>
      <c r="P1394" s="85">
        <v>78046</v>
      </c>
      <c r="Q1394" s="85">
        <v>8219</v>
      </c>
    </row>
    <row r="1395" spans="1:17" hidden="1" x14ac:dyDescent="0.35">
      <c r="A1395" s="72">
        <f t="shared" si="21"/>
        <v>141486</v>
      </c>
      <c r="B1395" s="85" t="s">
        <v>9380</v>
      </c>
      <c r="C1395" s="66">
        <v>90405</v>
      </c>
      <c r="D1395" s="85" t="s">
        <v>77</v>
      </c>
      <c r="E1395" s="85" t="s">
        <v>9220</v>
      </c>
      <c r="F1395" s="66">
        <v>141486</v>
      </c>
      <c r="G1395" s="85" t="s">
        <v>78</v>
      </c>
      <c r="H1395" s="85" t="s">
        <v>9381</v>
      </c>
      <c r="I1395" s="85" t="s">
        <v>79</v>
      </c>
      <c r="J1395" s="85"/>
      <c r="K1395" s="85" t="s">
        <v>9382</v>
      </c>
      <c r="L1395" s="85"/>
      <c r="M1395" s="85" t="s">
        <v>9223</v>
      </c>
      <c r="N1395" s="85" t="s">
        <v>9217</v>
      </c>
      <c r="O1395" s="85" t="s">
        <v>18</v>
      </c>
      <c r="P1395" s="85" t="s">
        <v>9301</v>
      </c>
      <c r="Q1395" s="85" t="s">
        <v>9383</v>
      </c>
    </row>
    <row r="1396" spans="1:17" hidden="1" x14ac:dyDescent="0.35">
      <c r="A1396" s="72">
        <f t="shared" si="21"/>
        <v>141337</v>
      </c>
      <c r="B1396" s="85" t="s">
        <v>6268</v>
      </c>
      <c r="C1396" s="66">
        <v>88491</v>
      </c>
      <c r="D1396" s="85" t="s">
        <v>77</v>
      </c>
      <c r="E1396" s="85" t="s">
        <v>6256</v>
      </c>
      <c r="F1396" s="66">
        <v>141337</v>
      </c>
      <c r="G1396" s="85" t="s">
        <v>78</v>
      </c>
      <c r="H1396" s="85"/>
      <c r="I1396" s="85" t="s">
        <v>79</v>
      </c>
      <c r="J1396" s="85"/>
      <c r="K1396" s="85" t="s">
        <v>6269</v>
      </c>
      <c r="L1396" s="85"/>
      <c r="M1396" s="85" t="s">
        <v>3090</v>
      </c>
      <c r="N1396" s="85" t="s">
        <v>6073</v>
      </c>
      <c r="O1396" s="85" t="s">
        <v>18</v>
      </c>
      <c r="P1396" s="85" t="s">
        <v>6258</v>
      </c>
      <c r="Q1396" s="85" t="s">
        <v>4229</v>
      </c>
    </row>
    <row r="1397" spans="1:17" hidden="1" x14ac:dyDescent="0.35">
      <c r="A1397" s="72">
        <f t="shared" si="21"/>
        <v>141311</v>
      </c>
      <c r="B1397" s="85" t="s">
        <v>6268</v>
      </c>
      <c r="C1397" s="66">
        <v>89466</v>
      </c>
      <c r="D1397" s="85" t="s">
        <v>77</v>
      </c>
      <c r="E1397" s="85" t="s">
        <v>6973</v>
      </c>
      <c r="F1397" s="66">
        <v>141311</v>
      </c>
      <c r="G1397" s="85" t="s">
        <v>78</v>
      </c>
      <c r="H1397" s="85" t="s">
        <v>7873</v>
      </c>
      <c r="I1397" s="85" t="s">
        <v>79</v>
      </c>
      <c r="J1397" s="85"/>
      <c r="K1397" s="85" t="s">
        <v>7874</v>
      </c>
      <c r="L1397" s="85"/>
      <c r="M1397" s="85" t="s">
        <v>7841</v>
      </c>
      <c r="N1397" s="85" t="s">
        <v>6071</v>
      </c>
      <c r="O1397" s="85" t="s">
        <v>18</v>
      </c>
      <c r="P1397" s="85" t="s">
        <v>7860</v>
      </c>
      <c r="Q1397" s="85" t="s">
        <v>7875</v>
      </c>
    </row>
    <row r="1398" spans="1:17" hidden="1" x14ac:dyDescent="0.35">
      <c r="A1398" s="72">
        <f t="shared" si="21"/>
        <v>141311</v>
      </c>
      <c r="B1398" s="85" t="s">
        <v>14954</v>
      </c>
      <c r="C1398" s="66">
        <v>226299</v>
      </c>
      <c r="D1398" s="85" t="s">
        <v>77</v>
      </c>
      <c r="E1398" s="85" t="s">
        <v>6973</v>
      </c>
      <c r="F1398" s="66">
        <v>141311</v>
      </c>
      <c r="G1398" s="85" t="s">
        <v>78</v>
      </c>
      <c r="H1398" s="85" t="s">
        <v>14955</v>
      </c>
      <c r="I1398" s="85" t="s">
        <v>79</v>
      </c>
      <c r="J1398" s="85"/>
      <c r="K1398" s="85" t="s">
        <v>14956</v>
      </c>
      <c r="L1398" s="85"/>
      <c r="M1398" s="85" t="s">
        <v>7841</v>
      </c>
      <c r="N1398" s="85" t="s">
        <v>6771</v>
      </c>
      <c r="O1398" s="85" t="s">
        <v>18</v>
      </c>
      <c r="P1398" s="85" t="s">
        <v>8177</v>
      </c>
      <c r="Q1398" s="85"/>
    </row>
    <row r="1399" spans="1:17" hidden="1" x14ac:dyDescent="0.35">
      <c r="A1399" s="72">
        <f t="shared" si="21"/>
        <v>141311</v>
      </c>
      <c r="B1399" s="85" t="s">
        <v>15167</v>
      </c>
      <c r="C1399" s="66">
        <v>230068</v>
      </c>
      <c r="D1399" s="85" t="s">
        <v>77</v>
      </c>
      <c r="E1399" s="85" t="s">
        <v>6973</v>
      </c>
      <c r="F1399" s="66">
        <v>141311</v>
      </c>
      <c r="G1399" s="85" t="s">
        <v>78</v>
      </c>
      <c r="H1399" s="85" t="s">
        <v>15168</v>
      </c>
      <c r="I1399" s="85" t="s">
        <v>79</v>
      </c>
      <c r="J1399" s="85"/>
      <c r="K1399" s="85" t="s">
        <v>15169</v>
      </c>
      <c r="L1399" s="85"/>
      <c r="M1399" s="85" t="s">
        <v>7841</v>
      </c>
      <c r="N1399" s="85" t="s">
        <v>6771</v>
      </c>
      <c r="O1399" s="85" t="s">
        <v>18</v>
      </c>
      <c r="P1399" s="85" t="s">
        <v>8177</v>
      </c>
      <c r="Q1399" s="85"/>
    </row>
    <row r="1400" spans="1:17" hidden="1" x14ac:dyDescent="0.35">
      <c r="A1400" s="72">
        <f t="shared" si="21"/>
        <v>140461</v>
      </c>
      <c r="B1400" s="85" t="s">
        <v>25758</v>
      </c>
      <c r="C1400" s="85">
        <v>16051079</v>
      </c>
      <c r="D1400" s="85" t="s">
        <v>77</v>
      </c>
      <c r="E1400" s="85" t="s">
        <v>23227</v>
      </c>
      <c r="F1400" s="85">
        <v>140461</v>
      </c>
      <c r="G1400" s="85" t="s">
        <v>78</v>
      </c>
      <c r="H1400" s="85">
        <v>1647890</v>
      </c>
      <c r="I1400" s="85" t="s">
        <v>79</v>
      </c>
      <c r="J1400" s="85"/>
      <c r="K1400" s="85" t="s">
        <v>25759</v>
      </c>
      <c r="L1400" s="85"/>
      <c r="M1400" s="85" t="s">
        <v>20923</v>
      </c>
      <c r="N1400" s="85" t="s">
        <v>232</v>
      </c>
      <c r="O1400" s="85" t="s">
        <v>18</v>
      </c>
      <c r="P1400" s="85">
        <v>75041</v>
      </c>
      <c r="Q1400" s="85">
        <v>3122</v>
      </c>
    </row>
    <row r="1401" spans="1:17" hidden="1" x14ac:dyDescent="0.35">
      <c r="A1401" s="72">
        <f t="shared" si="21"/>
        <v>140461</v>
      </c>
      <c r="B1401" s="85" t="s">
        <v>16958</v>
      </c>
      <c r="C1401" s="66">
        <v>16051079</v>
      </c>
      <c r="D1401" s="85" t="s">
        <v>77</v>
      </c>
      <c r="E1401" s="85" t="s">
        <v>371</v>
      </c>
      <c r="F1401" s="66">
        <v>140461</v>
      </c>
      <c r="G1401" s="85" t="s">
        <v>78</v>
      </c>
      <c r="H1401" s="85" t="s">
        <v>372</v>
      </c>
      <c r="I1401" s="85" t="s">
        <v>79</v>
      </c>
      <c r="J1401" s="85"/>
      <c r="K1401" s="85" t="s">
        <v>16959</v>
      </c>
      <c r="L1401" s="85"/>
      <c r="M1401" s="85" t="s">
        <v>374</v>
      </c>
      <c r="N1401" s="85" t="s">
        <v>189</v>
      </c>
      <c r="O1401" s="85" t="s">
        <v>18</v>
      </c>
      <c r="P1401" s="85" t="s">
        <v>420</v>
      </c>
      <c r="Q1401" s="85" t="s">
        <v>16960</v>
      </c>
    </row>
    <row r="1402" spans="1:17" hidden="1" x14ac:dyDescent="0.35">
      <c r="A1402" s="72" t="str">
        <f t="shared" si="21"/>
        <v/>
      </c>
      <c r="B1402" s="85" t="s">
        <v>18101</v>
      </c>
      <c r="C1402" s="66">
        <v>210158</v>
      </c>
      <c r="D1402" s="85" t="s">
        <v>1750</v>
      </c>
      <c r="E1402" s="85"/>
      <c r="G1402" s="85"/>
      <c r="H1402" s="85" t="s">
        <v>14409</v>
      </c>
      <c r="I1402" s="85" t="s">
        <v>79</v>
      </c>
      <c r="J1402" s="85"/>
      <c r="K1402" s="85" t="s">
        <v>18102</v>
      </c>
      <c r="L1402" s="85"/>
      <c r="M1402" s="85" t="s">
        <v>5358</v>
      </c>
      <c r="N1402" s="85"/>
      <c r="O1402" s="85" t="s">
        <v>18</v>
      </c>
      <c r="P1402" s="85" t="s">
        <v>5360</v>
      </c>
      <c r="Q1402" s="85"/>
    </row>
    <row r="1403" spans="1:17" hidden="1" x14ac:dyDescent="0.35">
      <c r="A1403" s="72" t="str">
        <f t="shared" si="21"/>
        <v/>
      </c>
      <c r="B1403" s="85" t="s">
        <v>18136</v>
      </c>
      <c r="C1403" s="66">
        <v>16061325</v>
      </c>
      <c r="D1403" s="85" t="s">
        <v>1750</v>
      </c>
      <c r="E1403" s="85"/>
      <c r="G1403" s="85"/>
      <c r="H1403" s="85" t="s">
        <v>18137</v>
      </c>
      <c r="I1403" s="85" t="s">
        <v>79</v>
      </c>
      <c r="J1403" s="85"/>
      <c r="K1403" s="85" t="s">
        <v>18138</v>
      </c>
      <c r="L1403" s="85"/>
      <c r="M1403" s="85" t="s">
        <v>9046</v>
      </c>
      <c r="N1403" s="85" t="s">
        <v>9047</v>
      </c>
      <c r="O1403" s="85" t="s">
        <v>18</v>
      </c>
      <c r="P1403" s="85" t="s">
        <v>9048</v>
      </c>
      <c r="Q1403" s="85"/>
    </row>
    <row r="1404" spans="1:17" hidden="1" x14ac:dyDescent="0.35">
      <c r="A1404" s="72" t="str">
        <f t="shared" si="21"/>
        <v/>
      </c>
      <c r="B1404" s="85" t="s">
        <v>21971</v>
      </c>
      <c r="C1404" s="66">
        <v>17021008</v>
      </c>
      <c r="D1404" s="85" t="s">
        <v>1750</v>
      </c>
      <c r="E1404" s="85"/>
      <c r="G1404" s="85"/>
      <c r="H1404" s="85" t="s">
        <v>21972</v>
      </c>
      <c r="I1404" s="85" t="s">
        <v>79</v>
      </c>
      <c r="J1404" s="85"/>
      <c r="K1404" s="85" t="s">
        <v>22164</v>
      </c>
      <c r="L1404" s="85"/>
      <c r="M1404" s="85" t="s">
        <v>232</v>
      </c>
      <c r="N1404" s="85"/>
      <c r="O1404" s="85" t="s">
        <v>18</v>
      </c>
      <c r="P1404" s="85" t="s">
        <v>1650</v>
      </c>
      <c r="Q1404" s="85"/>
    </row>
    <row r="1405" spans="1:17" hidden="1" x14ac:dyDescent="0.35">
      <c r="A1405" s="72" t="str">
        <f t="shared" si="21"/>
        <v/>
      </c>
      <c r="B1405" s="85" t="s">
        <v>13744</v>
      </c>
      <c r="C1405" s="66">
        <v>141104</v>
      </c>
      <c r="D1405" s="85" t="s">
        <v>1750</v>
      </c>
      <c r="E1405" s="85"/>
      <c r="G1405" s="85"/>
      <c r="H1405" s="85"/>
      <c r="I1405" s="85" t="s">
        <v>79</v>
      </c>
      <c r="J1405" s="85"/>
      <c r="K1405" s="85" t="s">
        <v>13745</v>
      </c>
      <c r="L1405" s="85"/>
      <c r="M1405" s="85" t="s">
        <v>5372</v>
      </c>
      <c r="N1405" s="85"/>
      <c r="O1405" s="85" t="s">
        <v>18</v>
      </c>
      <c r="P1405" s="85" t="s">
        <v>5374</v>
      </c>
      <c r="Q1405" s="85"/>
    </row>
    <row r="1406" spans="1:17" hidden="1" x14ac:dyDescent="0.35">
      <c r="A1406" s="72" t="str">
        <f t="shared" si="21"/>
        <v/>
      </c>
      <c r="B1406" s="85" t="s">
        <v>13819</v>
      </c>
      <c r="C1406" s="66">
        <v>17012698</v>
      </c>
      <c r="D1406" s="85" t="s">
        <v>1750</v>
      </c>
      <c r="E1406" s="85"/>
      <c r="G1406" s="85"/>
      <c r="H1406" s="85" t="s">
        <v>21210</v>
      </c>
      <c r="I1406" s="85" t="s">
        <v>79</v>
      </c>
      <c r="J1406" s="85" t="s">
        <v>200</v>
      </c>
      <c r="K1406" s="85" t="s">
        <v>13820</v>
      </c>
      <c r="L1406" s="85"/>
      <c r="M1406" s="85" t="s">
        <v>9155</v>
      </c>
      <c r="N1406" s="85"/>
      <c r="O1406" s="85" t="s">
        <v>18</v>
      </c>
      <c r="P1406" s="85" t="s">
        <v>9806</v>
      </c>
      <c r="Q1406" s="85"/>
    </row>
    <row r="1407" spans="1:17" hidden="1" x14ac:dyDescent="0.35">
      <c r="A1407" s="72" t="str">
        <f t="shared" si="21"/>
        <v/>
      </c>
      <c r="B1407" s="85" t="s">
        <v>18103</v>
      </c>
      <c r="C1407" s="66">
        <v>210159</v>
      </c>
      <c r="D1407" s="85" t="s">
        <v>1750</v>
      </c>
      <c r="E1407" s="85"/>
      <c r="G1407" s="85"/>
      <c r="H1407" s="85" t="s">
        <v>18104</v>
      </c>
      <c r="I1407" s="85" t="s">
        <v>79</v>
      </c>
      <c r="J1407" s="85"/>
      <c r="K1407" s="85" t="s">
        <v>18105</v>
      </c>
      <c r="L1407" s="85"/>
      <c r="M1407" s="85" t="s">
        <v>11939</v>
      </c>
      <c r="N1407" s="85"/>
      <c r="O1407" s="85" t="s">
        <v>18</v>
      </c>
      <c r="P1407" s="85" t="s">
        <v>11940</v>
      </c>
      <c r="Q1407" s="85"/>
    </row>
    <row r="1408" spans="1:17" hidden="1" x14ac:dyDescent="0.35">
      <c r="A1408" s="72">
        <f t="shared" si="21"/>
        <v>140931</v>
      </c>
      <c r="B1408" s="85" t="s">
        <v>27435</v>
      </c>
      <c r="C1408" s="85">
        <v>16055980</v>
      </c>
      <c r="D1408" s="85" t="s">
        <v>77</v>
      </c>
      <c r="E1408" s="85" t="s">
        <v>23178</v>
      </c>
      <c r="F1408" s="85">
        <v>140931</v>
      </c>
      <c r="G1408" s="85" t="s">
        <v>78</v>
      </c>
      <c r="H1408" s="85">
        <v>11979168</v>
      </c>
      <c r="I1408" s="85" t="s">
        <v>79</v>
      </c>
      <c r="J1408" s="85"/>
      <c r="K1408" s="85" t="s">
        <v>27436</v>
      </c>
      <c r="L1408" s="85"/>
      <c r="M1408" s="85" t="s">
        <v>21364</v>
      </c>
      <c r="N1408" s="85" t="s">
        <v>205</v>
      </c>
      <c r="O1408" s="85" t="s">
        <v>18</v>
      </c>
      <c r="P1408" s="85">
        <v>76247</v>
      </c>
      <c r="Q1408" s="85"/>
    </row>
    <row r="1409" spans="1:17" hidden="1" x14ac:dyDescent="0.35">
      <c r="A1409" s="72">
        <f t="shared" si="21"/>
        <v>140931</v>
      </c>
      <c r="B1409" s="85" t="s">
        <v>17179</v>
      </c>
      <c r="C1409" s="66">
        <v>16055980</v>
      </c>
      <c r="D1409" s="85" t="s">
        <v>77</v>
      </c>
      <c r="E1409" s="85" t="s">
        <v>3662</v>
      </c>
      <c r="F1409" s="66">
        <v>140931</v>
      </c>
      <c r="G1409" s="85" t="s">
        <v>78</v>
      </c>
      <c r="H1409" s="85" t="s">
        <v>3663</v>
      </c>
      <c r="I1409" s="85" t="s">
        <v>79</v>
      </c>
      <c r="J1409" s="85"/>
      <c r="K1409" s="85" t="s">
        <v>17180</v>
      </c>
      <c r="L1409" s="85"/>
      <c r="M1409" s="85" t="s">
        <v>4470</v>
      </c>
      <c r="N1409" s="85" t="s">
        <v>215</v>
      </c>
      <c r="O1409" s="85" t="s">
        <v>18</v>
      </c>
      <c r="P1409" s="85" t="s">
        <v>4471</v>
      </c>
      <c r="Q1409" s="85"/>
    </row>
    <row r="1410" spans="1:17" hidden="1" x14ac:dyDescent="0.35">
      <c r="A1410" s="72">
        <f t="shared" ref="A1410:A1473" si="22">IF(F1410="", "", IF(D1410="School District", C1410, F1410))</f>
        <v>142118</v>
      </c>
      <c r="B1410" s="85" t="s">
        <v>13420</v>
      </c>
      <c r="C1410" s="66">
        <v>93006</v>
      </c>
      <c r="D1410" s="85" t="s">
        <v>77</v>
      </c>
      <c r="E1410" s="85" t="s">
        <v>13343</v>
      </c>
      <c r="F1410" s="66">
        <v>142118</v>
      </c>
      <c r="G1410" s="85" t="s">
        <v>78</v>
      </c>
      <c r="H1410" s="85" t="s">
        <v>13421</v>
      </c>
      <c r="I1410" s="85" t="s">
        <v>79</v>
      </c>
      <c r="J1410" s="85"/>
      <c r="K1410" s="85" t="s">
        <v>13422</v>
      </c>
      <c r="L1410" s="85"/>
      <c r="M1410" s="85" t="s">
        <v>7395</v>
      </c>
      <c r="N1410" s="85" t="s">
        <v>13252</v>
      </c>
      <c r="O1410" s="85" t="s">
        <v>18</v>
      </c>
      <c r="P1410" s="85" t="s">
        <v>13341</v>
      </c>
      <c r="Q1410" s="85" t="s">
        <v>7272</v>
      </c>
    </row>
    <row r="1411" spans="1:17" hidden="1" x14ac:dyDescent="0.35">
      <c r="A1411" s="72">
        <f t="shared" si="22"/>
        <v>141487</v>
      </c>
      <c r="B1411" s="85" t="s">
        <v>9277</v>
      </c>
      <c r="C1411" s="66">
        <v>90363</v>
      </c>
      <c r="D1411" s="85" t="s">
        <v>77</v>
      </c>
      <c r="E1411" s="85" t="s">
        <v>9269</v>
      </c>
      <c r="F1411" s="66">
        <v>141487</v>
      </c>
      <c r="G1411" s="85" t="s">
        <v>78</v>
      </c>
      <c r="H1411" s="85"/>
      <c r="I1411" s="85" t="s">
        <v>79</v>
      </c>
      <c r="J1411" s="85"/>
      <c r="K1411" s="85" t="s">
        <v>9278</v>
      </c>
      <c r="L1411" s="85"/>
      <c r="M1411" s="85" t="s">
        <v>9216</v>
      </c>
      <c r="N1411" s="85" t="s">
        <v>9217</v>
      </c>
      <c r="O1411" s="85" t="s">
        <v>18</v>
      </c>
      <c r="P1411" s="85" t="s">
        <v>9271</v>
      </c>
      <c r="Q1411" s="85" t="s">
        <v>5606</v>
      </c>
    </row>
    <row r="1412" spans="1:17" hidden="1" x14ac:dyDescent="0.35">
      <c r="A1412" s="72">
        <f t="shared" si="22"/>
        <v>140473</v>
      </c>
      <c r="B1412" s="85" t="s">
        <v>27810</v>
      </c>
      <c r="C1412" s="85">
        <v>85470</v>
      </c>
      <c r="D1412" s="85" t="s">
        <v>77</v>
      </c>
      <c r="E1412" s="85" t="s">
        <v>23171</v>
      </c>
      <c r="F1412" s="85">
        <v>140473</v>
      </c>
      <c r="G1412" s="85" t="s">
        <v>78</v>
      </c>
      <c r="H1412" s="85"/>
      <c r="I1412" s="85" t="s">
        <v>79</v>
      </c>
      <c r="J1412" s="85"/>
      <c r="K1412" s="85" t="s">
        <v>27811</v>
      </c>
      <c r="L1412" s="85"/>
      <c r="M1412" s="85" t="s">
        <v>20750</v>
      </c>
      <c r="N1412" s="85" t="s">
        <v>176</v>
      </c>
      <c r="O1412" s="85" t="s">
        <v>18</v>
      </c>
      <c r="P1412" s="85">
        <v>75023</v>
      </c>
      <c r="Q1412" s="85">
        <v>4699</v>
      </c>
    </row>
    <row r="1413" spans="1:17" hidden="1" x14ac:dyDescent="0.35">
      <c r="A1413" s="72">
        <f t="shared" si="22"/>
        <v>141555</v>
      </c>
      <c r="B1413" s="85" t="s">
        <v>265</v>
      </c>
      <c r="C1413" s="66">
        <v>90950</v>
      </c>
      <c r="D1413" s="85" t="s">
        <v>77</v>
      </c>
      <c r="E1413" s="85" t="s">
        <v>4810</v>
      </c>
      <c r="F1413" s="66">
        <v>141555</v>
      </c>
      <c r="G1413" s="85" t="s">
        <v>78</v>
      </c>
      <c r="H1413" s="85" t="s">
        <v>10349</v>
      </c>
      <c r="I1413" s="85" t="s">
        <v>79</v>
      </c>
      <c r="J1413" s="85"/>
      <c r="K1413" s="85" t="s">
        <v>10350</v>
      </c>
      <c r="L1413" s="85"/>
      <c r="M1413" s="85" t="s">
        <v>7383</v>
      </c>
      <c r="N1413" s="85" t="s">
        <v>7384</v>
      </c>
      <c r="O1413" s="85" t="s">
        <v>18</v>
      </c>
      <c r="P1413" s="85" t="s">
        <v>10347</v>
      </c>
      <c r="Q1413" s="85" t="s">
        <v>10351</v>
      </c>
    </row>
    <row r="1414" spans="1:17" hidden="1" x14ac:dyDescent="0.35">
      <c r="A1414" s="72">
        <f t="shared" si="22"/>
        <v>140473</v>
      </c>
      <c r="B1414" s="85" t="s">
        <v>265</v>
      </c>
      <c r="C1414" s="66">
        <v>85470</v>
      </c>
      <c r="D1414" s="85" t="s">
        <v>77</v>
      </c>
      <c r="E1414" s="85" t="s">
        <v>252</v>
      </c>
      <c r="F1414" s="66">
        <v>140473</v>
      </c>
      <c r="G1414" s="85" t="s">
        <v>78</v>
      </c>
      <c r="H1414" s="85"/>
      <c r="I1414" s="85" t="s">
        <v>79</v>
      </c>
      <c r="J1414" s="85"/>
      <c r="K1414" s="85" t="s">
        <v>266</v>
      </c>
      <c r="L1414" s="85"/>
      <c r="M1414" s="85" t="s">
        <v>254</v>
      </c>
      <c r="N1414" s="85" t="s">
        <v>185</v>
      </c>
      <c r="O1414" s="85" t="s">
        <v>18</v>
      </c>
      <c r="P1414" s="85" t="s">
        <v>255</v>
      </c>
      <c r="Q1414" s="85" t="s">
        <v>267</v>
      </c>
    </row>
    <row r="1415" spans="1:17" hidden="1" x14ac:dyDescent="0.35">
      <c r="A1415" s="72">
        <f t="shared" si="22"/>
        <v>141231</v>
      </c>
      <c r="B1415" s="85" t="s">
        <v>15782</v>
      </c>
      <c r="C1415" s="66">
        <v>16022959</v>
      </c>
      <c r="D1415" s="85" t="s">
        <v>77</v>
      </c>
      <c r="E1415" s="85" t="s">
        <v>6244</v>
      </c>
      <c r="F1415" s="66">
        <v>141231</v>
      </c>
      <c r="G1415" s="85" t="s">
        <v>78</v>
      </c>
      <c r="H1415" s="85" t="s">
        <v>15783</v>
      </c>
      <c r="I1415" s="85" t="s">
        <v>79</v>
      </c>
      <c r="J1415" s="85"/>
      <c r="K1415" s="85" t="s">
        <v>15784</v>
      </c>
      <c r="L1415" s="85" t="s">
        <v>80</v>
      </c>
      <c r="M1415" s="85" t="s">
        <v>3090</v>
      </c>
      <c r="N1415" s="85" t="s">
        <v>6073</v>
      </c>
      <c r="O1415" s="85" t="s">
        <v>18</v>
      </c>
      <c r="P1415" s="85" t="s">
        <v>6240</v>
      </c>
      <c r="Q1415" s="85" t="s">
        <v>87</v>
      </c>
    </row>
    <row r="1416" spans="1:17" hidden="1" x14ac:dyDescent="0.35">
      <c r="A1416" s="72">
        <f t="shared" si="22"/>
        <v>140457</v>
      </c>
      <c r="B1416" s="85" t="s">
        <v>1884</v>
      </c>
      <c r="C1416" s="66">
        <v>230224</v>
      </c>
      <c r="D1416" s="85" t="s">
        <v>77</v>
      </c>
      <c r="E1416" s="85" t="s">
        <v>345</v>
      </c>
      <c r="F1416" s="66">
        <v>140457</v>
      </c>
      <c r="G1416" s="85" t="s">
        <v>78</v>
      </c>
      <c r="H1416" s="85"/>
      <c r="I1416" s="85" t="s">
        <v>79</v>
      </c>
      <c r="J1416" s="85"/>
      <c r="K1416" s="85" t="s">
        <v>15200</v>
      </c>
      <c r="L1416" s="85"/>
      <c r="M1416" s="85" t="s">
        <v>347</v>
      </c>
      <c r="N1416" s="85" t="s">
        <v>176</v>
      </c>
      <c r="O1416" s="85" t="s">
        <v>18</v>
      </c>
      <c r="P1416" s="85" t="s">
        <v>352</v>
      </c>
      <c r="Q1416" s="85"/>
    </row>
    <row r="1417" spans="1:17" hidden="1" x14ac:dyDescent="0.35">
      <c r="A1417" s="72">
        <f t="shared" si="22"/>
        <v>140562</v>
      </c>
      <c r="B1417" s="85" t="s">
        <v>1884</v>
      </c>
      <c r="C1417" s="66">
        <v>86435</v>
      </c>
      <c r="D1417" s="85" t="s">
        <v>77</v>
      </c>
      <c r="E1417" s="85" t="s">
        <v>1885</v>
      </c>
      <c r="F1417" s="66">
        <v>140562</v>
      </c>
      <c r="G1417" s="85" t="s">
        <v>78</v>
      </c>
      <c r="H1417" s="85"/>
      <c r="I1417" s="85" t="s">
        <v>79</v>
      </c>
      <c r="J1417" s="85"/>
      <c r="K1417" s="85" t="s">
        <v>1886</v>
      </c>
      <c r="L1417" s="85"/>
      <c r="M1417" s="85" t="s">
        <v>1887</v>
      </c>
      <c r="N1417" s="85" t="s">
        <v>176</v>
      </c>
      <c r="O1417" s="85" t="s">
        <v>18</v>
      </c>
      <c r="P1417" s="85" t="s">
        <v>1888</v>
      </c>
      <c r="Q1417" s="85"/>
    </row>
    <row r="1418" spans="1:17" hidden="1" x14ac:dyDescent="0.35">
      <c r="A1418" s="72">
        <f t="shared" si="22"/>
        <v>141487</v>
      </c>
      <c r="B1418" s="85" t="s">
        <v>1884</v>
      </c>
      <c r="C1418" s="66">
        <v>90364</v>
      </c>
      <c r="D1418" s="85" t="s">
        <v>77</v>
      </c>
      <c r="E1418" s="85" t="s">
        <v>9269</v>
      </c>
      <c r="F1418" s="66">
        <v>141487</v>
      </c>
      <c r="G1418" s="85" t="s">
        <v>78</v>
      </c>
      <c r="H1418" s="85"/>
      <c r="I1418" s="85" t="s">
        <v>79</v>
      </c>
      <c r="J1418" s="85"/>
      <c r="K1418" s="85" t="s">
        <v>9279</v>
      </c>
      <c r="L1418" s="85"/>
      <c r="M1418" s="85" t="s">
        <v>9216</v>
      </c>
      <c r="N1418" s="85" t="s">
        <v>9217</v>
      </c>
      <c r="O1418" s="85" t="s">
        <v>18</v>
      </c>
      <c r="P1418" s="85" t="s">
        <v>9271</v>
      </c>
      <c r="Q1418" s="85" t="s">
        <v>5606</v>
      </c>
    </row>
    <row r="1419" spans="1:17" hidden="1" x14ac:dyDescent="0.35">
      <c r="A1419" s="72">
        <f t="shared" si="22"/>
        <v>141231</v>
      </c>
      <c r="B1419" s="85" t="s">
        <v>6251</v>
      </c>
      <c r="C1419" s="66">
        <v>88485</v>
      </c>
      <c r="D1419" s="85" t="s">
        <v>77</v>
      </c>
      <c r="E1419" s="85" t="s">
        <v>6244</v>
      </c>
      <c r="F1419" s="66">
        <v>141231</v>
      </c>
      <c r="G1419" s="85" t="s">
        <v>78</v>
      </c>
      <c r="H1419" s="85" t="s">
        <v>6252</v>
      </c>
      <c r="I1419" s="85" t="s">
        <v>79</v>
      </c>
      <c r="J1419" s="85"/>
      <c r="K1419" s="85" t="s">
        <v>6253</v>
      </c>
      <c r="L1419" s="85" t="s">
        <v>80</v>
      </c>
      <c r="M1419" s="85" t="s">
        <v>3090</v>
      </c>
      <c r="N1419" s="85" t="s">
        <v>6073</v>
      </c>
      <c r="O1419" s="85" t="s">
        <v>18</v>
      </c>
      <c r="P1419" s="85" t="s">
        <v>6240</v>
      </c>
      <c r="Q1419" s="85" t="s">
        <v>6254</v>
      </c>
    </row>
    <row r="1420" spans="1:17" hidden="1" x14ac:dyDescent="0.35">
      <c r="A1420" s="72">
        <f t="shared" si="22"/>
        <v>140473</v>
      </c>
      <c r="B1420" s="85" t="s">
        <v>27761</v>
      </c>
      <c r="C1420" s="85">
        <v>16022325</v>
      </c>
      <c r="D1420" s="85" t="s">
        <v>23281</v>
      </c>
      <c r="E1420" s="85" t="s">
        <v>23171</v>
      </c>
      <c r="F1420" s="85">
        <v>140473</v>
      </c>
      <c r="G1420" s="85" t="s">
        <v>78</v>
      </c>
      <c r="H1420" s="85"/>
      <c r="I1420" s="85" t="s">
        <v>79</v>
      </c>
      <c r="J1420" s="85"/>
      <c r="K1420" s="85" t="s">
        <v>27762</v>
      </c>
      <c r="L1420" s="85"/>
      <c r="M1420" s="85" t="s">
        <v>20750</v>
      </c>
      <c r="N1420" s="85" t="s">
        <v>176</v>
      </c>
      <c r="O1420" s="85" t="s">
        <v>18</v>
      </c>
      <c r="P1420" s="85">
        <v>75023</v>
      </c>
      <c r="Q1420" s="85"/>
    </row>
    <row r="1421" spans="1:17" hidden="1" x14ac:dyDescent="0.35">
      <c r="A1421" s="72">
        <f t="shared" si="22"/>
        <v>140473</v>
      </c>
      <c r="B1421" s="85" t="s">
        <v>18730</v>
      </c>
      <c r="C1421" s="66">
        <v>16022325</v>
      </c>
      <c r="D1421" s="85" t="s">
        <v>83</v>
      </c>
      <c r="E1421" s="85" t="s">
        <v>252</v>
      </c>
      <c r="F1421" s="66">
        <v>140473</v>
      </c>
      <c r="G1421" s="85" t="s">
        <v>78</v>
      </c>
      <c r="H1421" s="85"/>
      <c r="I1421" s="85" t="s">
        <v>79</v>
      </c>
      <c r="J1421" s="85"/>
      <c r="K1421" s="85" t="s">
        <v>18731</v>
      </c>
      <c r="L1421" s="85"/>
      <c r="M1421" s="85" t="s">
        <v>254</v>
      </c>
      <c r="N1421" s="85" t="s">
        <v>185</v>
      </c>
      <c r="O1421" s="85" t="s">
        <v>18</v>
      </c>
      <c r="P1421" s="85" t="s">
        <v>255</v>
      </c>
      <c r="Q1421" s="85"/>
    </row>
    <row r="1422" spans="1:17" hidden="1" x14ac:dyDescent="0.35">
      <c r="A1422" s="72">
        <f t="shared" si="22"/>
        <v>141065</v>
      </c>
      <c r="B1422" s="85" t="s">
        <v>5211</v>
      </c>
      <c r="C1422" s="66">
        <v>88036</v>
      </c>
      <c r="D1422" s="85" t="s">
        <v>77</v>
      </c>
      <c r="E1422" s="85" t="s">
        <v>5158</v>
      </c>
      <c r="F1422" s="66">
        <v>141065</v>
      </c>
      <c r="G1422" s="85" t="s">
        <v>78</v>
      </c>
      <c r="H1422" s="85"/>
      <c r="I1422" s="85" t="s">
        <v>79</v>
      </c>
      <c r="J1422" s="85"/>
      <c r="K1422" s="85" t="s">
        <v>5212</v>
      </c>
      <c r="L1422" s="85"/>
      <c r="M1422" s="85" t="s">
        <v>5207</v>
      </c>
      <c r="N1422" s="85" t="s">
        <v>5040</v>
      </c>
      <c r="O1422" s="85" t="s">
        <v>18</v>
      </c>
      <c r="P1422" s="85" t="s">
        <v>5208</v>
      </c>
      <c r="Q1422" s="85" t="s">
        <v>5213</v>
      </c>
    </row>
    <row r="1423" spans="1:17" hidden="1" x14ac:dyDescent="0.35">
      <c r="A1423" s="72">
        <f t="shared" si="22"/>
        <v>140714</v>
      </c>
      <c r="B1423" s="85" t="s">
        <v>2826</v>
      </c>
      <c r="C1423" s="66">
        <v>86817</v>
      </c>
      <c r="D1423" s="85" t="s">
        <v>77</v>
      </c>
      <c r="E1423" s="85" t="s">
        <v>2794</v>
      </c>
      <c r="F1423" s="66">
        <v>140714</v>
      </c>
      <c r="G1423" s="85" t="s">
        <v>78</v>
      </c>
      <c r="H1423" s="85" t="s">
        <v>2827</v>
      </c>
      <c r="I1423" s="85" t="s">
        <v>79</v>
      </c>
      <c r="J1423" s="85"/>
      <c r="K1423" s="85" t="s">
        <v>2828</v>
      </c>
      <c r="L1423" s="85"/>
      <c r="M1423" s="85" t="s">
        <v>2790</v>
      </c>
      <c r="N1423" s="85" t="s">
        <v>2797</v>
      </c>
      <c r="O1423" s="85" t="s">
        <v>18</v>
      </c>
      <c r="P1423" s="85" t="s">
        <v>2792</v>
      </c>
      <c r="Q1423" s="85"/>
    </row>
    <row r="1424" spans="1:17" hidden="1" x14ac:dyDescent="0.35">
      <c r="A1424" s="72">
        <f t="shared" si="22"/>
        <v>232165</v>
      </c>
      <c r="B1424" s="85" t="s">
        <v>28137</v>
      </c>
      <c r="C1424" s="85">
        <v>17019150</v>
      </c>
      <c r="D1424" s="85" t="s">
        <v>77</v>
      </c>
      <c r="E1424" s="85" t="s">
        <v>23159</v>
      </c>
      <c r="F1424" s="85">
        <v>232165</v>
      </c>
      <c r="G1424" s="85" t="s">
        <v>78</v>
      </c>
      <c r="H1424" s="85"/>
      <c r="I1424" s="85" t="s">
        <v>79</v>
      </c>
      <c r="J1424" s="85"/>
      <c r="K1424" s="85" t="s">
        <v>28138</v>
      </c>
      <c r="L1424" s="85"/>
      <c r="M1424" s="85" t="s">
        <v>13109</v>
      </c>
      <c r="N1424" s="85" t="s">
        <v>12862</v>
      </c>
      <c r="O1424" s="85" t="s">
        <v>18</v>
      </c>
      <c r="P1424" s="85">
        <v>79703</v>
      </c>
      <c r="Q1424" s="85"/>
    </row>
    <row r="1425" spans="1:17" hidden="1" x14ac:dyDescent="0.35">
      <c r="A1425" s="72">
        <f t="shared" si="22"/>
        <v>232165</v>
      </c>
      <c r="B1425" s="85" t="s">
        <v>21895</v>
      </c>
      <c r="C1425" s="66">
        <v>17019150</v>
      </c>
      <c r="D1425" s="85" t="s">
        <v>77</v>
      </c>
      <c r="E1425" s="85" t="s">
        <v>15416</v>
      </c>
      <c r="F1425" s="66">
        <v>232165</v>
      </c>
      <c r="G1425" s="85" t="s">
        <v>78</v>
      </c>
      <c r="H1425" s="85"/>
      <c r="I1425" s="85" t="s">
        <v>79</v>
      </c>
      <c r="J1425" s="85"/>
      <c r="K1425" s="85" t="s">
        <v>21896</v>
      </c>
      <c r="L1425" s="85"/>
      <c r="M1425" s="85" t="s">
        <v>13039</v>
      </c>
      <c r="N1425" s="85" t="s">
        <v>12862</v>
      </c>
      <c r="O1425" s="85" t="s">
        <v>18</v>
      </c>
      <c r="P1425" s="85" t="s">
        <v>13069</v>
      </c>
      <c r="Q1425" s="85"/>
    </row>
    <row r="1426" spans="1:17" hidden="1" x14ac:dyDescent="0.35">
      <c r="A1426" s="72">
        <f t="shared" si="22"/>
        <v>140461</v>
      </c>
      <c r="B1426" s="85" t="s">
        <v>25703</v>
      </c>
      <c r="C1426" s="85">
        <v>85556</v>
      </c>
      <c r="D1426" s="85" t="s">
        <v>77</v>
      </c>
      <c r="E1426" s="85" t="s">
        <v>23227</v>
      </c>
      <c r="F1426" s="85">
        <v>140461</v>
      </c>
      <c r="G1426" s="85" t="s">
        <v>78</v>
      </c>
      <c r="H1426" s="85">
        <v>1647890</v>
      </c>
      <c r="I1426" s="85" t="s">
        <v>79</v>
      </c>
      <c r="J1426" s="85"/>
      <c r="K1426" s="85" t="s">
        <v>25704</v>
      </c>
      <c r="L1426" s="85"/>
      <c r="M1426" s="85" t="s">
        <v>20923</v>
      </c>
      <c r="N1426" s="85" t="s">
        <v>232</v>
      </c>
      <c r="O1426" s="85" t="s">
        <v>18</v>
      </c>
      <c r="P1426" s="85">
        <v>75043</v>
      </c>
      <c r="Q1426" s="85">
        <v>2499</v>
      </c>
    </row>
    <row r="1427" spans="1:17" hidden="1" x14ac:dyDescent="0.35">
      <c r="A1427" s="72">
        <f t="shared" si="22"/>
        <v>140461</v>
      </c>
      <c r="B1427" s="85" t="s">
        <v>497</v>
      </c>
      <c r="C1427" s="66">
        <v>85556</v>
      </c>
      <c r="D1427" s="85" t="s">
        <v>77</v>
      </c>
      <c r="E1427" s="85" t="s">
        <v>371</v>
      </c>
      <c r="F1427" s="66">
        <v>140461</v>
      </c>
      <c r="G1427" s="85" t="s">
        <v>78</v>
      </c>
      <c r="H1427" s="85" t="s">
        <v>372</v>
      </c>
      <c r="I1427" s="85" t="s">
        <v>79</v>
      </c>
      <c r="J1427" s="85"/>
      <c r="K1427" s="85" t="s">
        <v>498</v>
      </c>
      <c r="L1427" s="85"/>
      <c r="M1427" s="85" t="s">
        <v>374</v>
      </c>
      <c r="N1427" s="85" t="s">
        <v>189</v>
      </c>
      <c r="O1427" s="85" t="s">
        <v>18</v>
      </c>
      <c r="P1427" s="85" t="s">
        <v>480</v>
      </c>
      <c r="Q1427" s="85" t="s">
        <v>499</v>
      </c>
    </row>
    <row r="1428" spans="1:17" hidden="1" x14ac:dyDescent="0.35">
      <c r="A1428" s="72">
        <f t="shared" si="22"/>
        <v>140461</v>
      </c>
      <c r="B1428" s="85" t="s">
        <v>25669</v>
      </c>
      <c r="C1428" s="85">
        <v>85558</v>
      </c>
      <c r="D1428" s="85" t="s">
        <v>77</v>
      </c>
      <c r="E1428" s="85" t="s">
        <v>23227</v>
      </c>
      <c r="F1428" s="85">
        <v>140461</v>
      </c>
      <c r="G1428" s="85" t="s">
        <v>78</v>
      </c>
      <c r="H1428" s="85">
        <v>1647890</v>
      </c>
      <c r="I1428" s="85" t="s">
        <v>79</v>
      </c>
      <c r="J1428" s="85"/>
      <c r="K1428" s="85" t="s">
        <v>25670</v>
      </c>
      <c r="L1428" s="85"/>
      <c r="M1428" s="85" t="s">
        <v>20923</v>
      </c>
      <c r="N1428" s="85" t="s">
        <v>232</v>
      </c>
      <c r="O1428" s="85" t="s">
        <v>18</v>
      </c>
      <c r="P1428" s="85">
        <v>75043</v>
      </c>
      <c r="Q1428" s="85">
        <v>3501</v>
      </c>
    </row>
    <row r="1429" spans="1:17" hidden="1" x14ac:dyDescent="0.35">
      <c r="A1429" s="72">
        <f t="shared" si="22"/>
        <v>140461</v>
      </c>
      <c r="B1429" s="85" t="s">
        <v>502</v>
      </c>
      <c r="C1429" s="66">
        <v>85558</v>
      </c>
      <c r="D1429" s="85" t="s">
        <v>77</v>
      </c>
      <c r="E1429" s="85" t="s">
        <v>371</v>
      </c>
      <c r="F1429" s="66">
        <v>140461</v>
      </c>
      <c r="G1429" s="85" t="s">
        <v>78</v>
      </c>
      <c r="H1429" s="85" t="s">
        <v>372</v>
      </c>
      <c r="I1429" s="85" t="s">
        <v>79</v>
      </c>
      <c r="J1429" s="85"/>
      <c r="K1429" s="85" t="s">
        <v>503</v>
      </c>
      <c r="L1429" s="85"/>
      <c r="M1429" s="85" t="s">
        <v>374</v>
      </c>
      <c r="N1429" s="85" t="s">
        <v>189</v>
      </c>
      <c r="O1429" s="85" t="s">
        <v>18</v>
      </c>
      <c r="P1429" s="85" t="s">
        <v>480</v>
      </c>
      <c r="Q1429" s="85" t="s">
        <v>504</v>
      </c>
    </row>
    <row r="1430" spans="1:17" hidden="1" x14ac:dyDescent="0.35">
      <c r="A1430" s="72">
        <f t="shared" si="22"/>
        <v>141736</v>
      </c>
      <c r="B1430" s="85" t="s">
        <v>11628</v>
      </c>
      <c r="C1430" s="66">
        <v>91755</v>
      </c>
      <c r="D1430" s="85" t="s">
        <v>77</v>
      </c>
      <c r="E1430" s="85" t="s">
        <v>11615</v>
      </c>
      <c r="F1430" s="66">
        <v>141736</v>
      </c>
      <c r="G1430" s="85" t="s">
        <v>78</v>
      </c>
      <c r="H1430" s="85"/>
      <c r="I1430" s="85" t="s">
        <v>79</v>
      </c>
      <c r="J1430" s="85"/>
      <c r="K1430" s="85" t="s">
        <v>11629</v>
      </c>
      <c r="L1430" s="85"/>
      <c r="M1430" s="85" t="s">
        <v>11617</v>
      </c>
      <c r="N1430" s="85" t="s">
        <v>5106</v>
      </c>
      <c r="O1430" s="85" t="s">
        <v>18</v>
      </c>
      <c r="P1430" s="85" t="s">
        <v>11624</v>
      </c>
      <c r="Q1430" s="85" t="s">
        <v>4229</v>
      </c>
    </row>
    <row r="1431" spans="1:17" hidden="1" x14ac:dyDescent="0.35">
      <c r="A1431" s="72">
        <f t="shared" si="22"/>
        <v>232165</v>
      </c>
      <c r="B1431" s="85" t="s">
        <v>28113</v>
      </c>
      <c r="C1431" s="85">
        <v>16065000</v>
      </c>
      <c r="D1431" s="85" t="s">
        <v>77</v>
      </c>
      <c r="E1431" s="85" t="s">
        <v>23159</v>
      </c>
      <c r="F1431" s="85">
        <v>232165</v>
      </c>
      <c r="G1431" s="85" t="s">
        <v>78</v>
      </c>
      <c r="H1431" s="85">
        <v>21103312</v>
      </c>
      <c r="I1431" s="85" t="s">
        <v>79</v>
      </c>
      <c r="J1431" s="85"/>
      <c r="K1431" s="85" t="s">
        <v>28114</v>
      </c>
      <c r="L1431" s="85"/>
      <c r="M1431" s="85" t="s">
        <v>232</v>
      </c>
      <c r="N1431" s="85" t="s">
        <v>12862</v>
      </c>
      <c r="O1431" s="85" t="s">
        <v>18</v>
      </c>
      <c r="P1431" s="85">
        <v>75236</v>
      </c>
      <c r="Q1431" s="85"/>
    </row>
    <row r="1432" spans="1:17" hidden="1" x14ac:dyDescent="0.35">
      <c r="A1432" s="72">
        <f t="shared" si="22"/>
        <v>232165</v>
      </c>
      <c r="B1432" s="85" t="s">
        <v>17591</v>
      </c>
      <c r="C1432" s="66">
        <v>16065000</v>
      </c>
      <c r="D1432" s="85" t="s">
        <v>77</v>
      </c>
      <c r="E1432" s="85" t="s">
        <v>15416</v>
      </c>
      <c r="F1432" s="66">
        <v>232165</v>
      </c>
      <c r="G1432" s="85" t="s">
        <v>78</v>
      </c>
      <c r="H1432" s="85" t="s">
        <v>15417</v>
      </c>
      <c r="I1432" s="85" t="s">
        <v>79</v>
      </c>
      <c r="J1432" s="85"/>
      <c r="K1432" s="85" t="s">
        <v>17592</v>
      </c>
      <c r="L1432" s="85" t="s">
        <v>80</v>
      </c>
      <c r="M1432" s="85" t="s">
        <v>189</v>
      </c>
      <c r="N1432" s="85" t="s">
        <v>5320</v>
      </c>
      <c r="O1432" s="85" t="s">
        <v>18</v>
      </c>
      <c r="P1432" s="85" t="s">
        <v>15372</v>
      </c>
      <c r="Q1432" s="85" t="s">
        <v>87</v>
      </c>
    </row>
    <row r="1433" spans="1:17" hidden="1" x14ac:dyDescent="0.35">
      <c r="A1433" s="72">
        <f t="shared" si="22"/>
        <v>140503</v>
      </c>
      <c r="B1433" s="85" t="s">
        <v>25275</v>
      </c>
      <c r="C1433" s="85">
        <v>198212</v>
      </c>
      <c r="D1433" s="85" t="s">
        <v>77</v>
      </c>
      <c r="E1433" s="85" t="s">
        <v>23232</v>
      </c>
      <c r="F1433" s="85">
        <v>140503</v>
      </c>
      <c r="G1433" s="85" t="s">
        <v>78</v>
      </c>
      <c r="H1433" s="85">
        <v>4965059</v>
      </c>
      <c r="I1433" s="85" t="s">
        <v>79</v>
      </c>
      <c r="J1433" s="85"/>
      <c r="K1433" s="85" t="s">
        <v>25276</v>
      </c>
      <c r="L1433" s="85"/>
      <c r="M1433" s="85" t="s">
        <v>20811</v>
      </c>
      <c r="N1433" s="85" t="s">
        <v>1182</v>
      </c>
      <c r="O1433" s="85" t="s">
        <v>18</v>
      </c>
      <c r="P1433" s="85">
        <v>75126</v>
      </c>
      <c r="Q1433" s="85"/>
    </row>
    <row r="1434" spans="1:17" hidden="1" x14ac:dyDescent="0.35">
      <c r="A1434" s="72">
        <f t="shared" si="22"/>
        <v>140503</v>
      </c>
      <c r="B1434" s="85" t="s">
        <v>14098</v>
      </c>
      <c r="C1434" s="66">
        <v>198212</v>
      </c>
      <c r="D1434" s="85" t="s">
        <v>77</v>
      </c>
      <c r="E1434" s="85" t="s">
        <v>1244</v>
      </c>
      <c r="F1434" s="66">
        <v>140503</v>
      </c>
      <c r="G1434" s="85" t="s">
        <v>78</v>
      </c>
      <c r="H1434" s="85" t="s">
        <v>1245</v>
      </c>
      <c r="I1434" s="85" t="s">
        <v>79</v>
      </c>
      <c r="J1434" s="85"/>
      <c r="K1434" s="85" t="s">
        <v>14099</v>
      </c>
      <c r="L1434" s="85"/>
      <c r="M1434" s="85" t="s">
        <v>1247</v>
      </c>
      <c r="N1434" s="85" t="s">
        <v>1182</v>
      </c>
      <c r="O1434" s="85" t="s">
        <v>18</v>
      </c>
      <c r="P1434" s="85" t="s">
        <v>1249</v>
      </c>
      <c r="Q1434" s="85"/>
    </row>
    <row r="1435" spans="1:17" hidden="1" x14ac:dyDescent="0.35">
      <c r="A1435" s="72">
        <f t="shared" si="22"/>
        <v>140469</v>
      </c>
      <c r="B1435" s="85" t="s">
        <v>26894</v>
      </c>
      <c r="C1435" s="85">
        <v>230054</v>
      </c>
      <c r="D1435" s="85" t="s">
        <v>77</v>
      </c>
      <c r="E1435" s="85" t="s">
        <v>23191</v>
      </c>
      <c r="F1435" s="85">
        <v>140469</v>
      </c>
      <c r="G1435" s="85" t="s">
        <v>78</v>
      </c>
      <c r="H1435" s="85">
        <v>13461769</v>
      </c>
      <c r="I1435" s="85" t="s">
        <v>79</v>
      </c>
      <c r="J1435" s="85"/>
      <c r="K1435" s="85" t="s">
        <v>26895</v>
      </c>
      <c r="L1435" s="85"/>
      <c r="M1435" s="85" t="s">
        <v>20146</v>
      </c>
      <c r="N1435" s="85" t="s">
        <v>205</v>
      </c>
      <c r="O1435" s="85" t="s">
        <v>18</v>
      </c>
      <c r="P1435" s="85">
        <v>75028</v>
      </c>
      <c r="Q1435" s="85">
        <v>6025</v>
      </c>
    </row>
    <row r="1436" spans="1:17" hidden="1" x14ac:dyDescent="0.35">
      <c r="A1436" s="72">
        <f t="shared" si="22"/>
        <v>140469</v>
      </c>
      <c r="B1436" s="85" t="s">
        <v>15159</v>
      </c>
      <c r="C1436" s="66">
        <v>230054</v>
      </c>
      <c r="D1436" s="85" t="s">
        <v>77</v>
      </c>
      <c r="E1436" s="85" t="s">
        <v>212</v>
      </c>
      <c r="F1436" s="66">
        <v>140469</v>
      </c>
      <c r="G1436" s="85" t="s">
        <v>78</v>
      </c>
      <c r="H1436" s="85" t="s">
        <v>213</v>
      </c>
      <c r="I1436" s="85" t="s">
        <v>79</v>
      </c>
      <c r="J1436" s="85"/>
      <c r="K1436" s="85" t="s">
        <v>15160</v>
      </c>
      <c r="L1436" s="85"/>
      <c r="M1436" s="85" t="s">
        <v>311</v>
      </c>
      <c r="N1436" s="85" t="s">
        <v>205</v>
      </c>
      <c r="O1436" s="85" t="s">
        <v>18</v>
      </c>
      <c r="P1436" s="85" t="s">
        <v>312</v>
      </c>
      <c r="Q1436" s="85" t="s">
        <v>15161</v>
      </c>
    </row>
    <row r="1437" spans="1:17" hidden="1" x14ac:dyDescent="0.35">
      <c r="A1437" s="72">
        <f t="shared" si="22"/>
        <v>141739</v>
      </c>
      <c r="B1437" s="85" t="s">
        <v>23650</v>
      </c>
      <c r="C1437" s="85">
        <v>16047604</v>
      </c>
      <c r="D1437" s="85" t="s">
        <v>77</v>
      </c>
      <c r="E1437" s="85" t="s">
        <v>23266</v>
      </c>
      <c r="F1437" s="85">
        <v>141739</v>
      </c>
      <c r="G1437" s="85" t="s">
        <v>78</v>
      </c>
      <c r="H1437" s="85">
        <v>12688008</v>
      </c>
      <c r="I1437" s="85" t="s">
        <v>79</v>
      </c>
      <c r="J1437" s="85"/>
      <c r="K1437" s="85" t="s">
        <v>23651</v>
      </c>
      <c r="L1437" s="85"/>
      <c r="M1437" s="85" t="s">
        <v>125</v>
      </c>
      <c r="N1437" s="85" t="s">
        <v>137</v>
      </c>
      <c r="O1437" s="85" t="s">
        <v>18</v>
      </c>
      <c r="P1437" s="85">
        <v>78739</v>
      </c>
      <c r="Q1437" s="85"/>
    </row>
    <row r="1438" spans="1:17" hidden="1" x14ac:dyDescent="0.35">
      <c r="A1438" s="72">
        <f t="shared" si="22"/>
        <v>141065</v>
      </c>
      <c r="B1438" s="85" t="s">
        <v>5215</v>
      </c>
      <c r="C1438" s="66">
        <v>88038</v>
      </c>
      <c r="D1438" s="85" t="s">
        <v>77</v>
      </c>
      <c r="E1438" s="85" t="s">
        <v>5158</v>
      </c>
      <c r="F1438" s="66">
        <v>141065</v>
      </c>
      <c r="G1438" s="85" t="s">
        <v>78</v>
      </c>
      <c r="H1438" s="85"/>
      <c r="I1438" s="85" t="s">
        <v>79</v>
      </c>
      <c r="J1438" s="85"/>
      <c r="K1438" s="85" t="s">
        <v>5216</v>
      </c>
      <c r="L1438" s="85"/>
      <c r="M1438" s="85" t="s">
        <v>5207</v>
      </c>
      <c r="N1438" s="85" t="s">
        <v>5040</v>
      </c>
      <c r="O1438" s="85" t="s">
        <v>18</v>
      </c>
      <c r="P1438" s="85" t="s">
        <v>5208</v>
      </c>
      <c r="Q1438" s="85" t="s">
        <v>5217</v>
      </c>
    </row>
    <row r="1439" spans="1:17" hidden="1" x14ac:dyDescent="0.35">
      <c r="A1439" s="72">
        <f t="shared" si="22"/>
        <v>140949</v>
      </c>
      <c r="B1439" s="85" t="s">
        <v>14272</v>
      </c>
      <c r="C1439" s="66">
        <v>203658</v>
      </c>
      <c r="D1439" s="85" t="s">
        <v>77</v>
      </c>
      <c r="E1439" s="85" t="s">
        <v>4591</v>
      </c>
      <c r="F1439" s="66">
        <v>140949</v>
      </c>
      <c r="G1439" s="85" t="s">
        <v>78</v>
      </c>
      <c r="H1439" s="85"/>
      <c r="I1439" s="85" t="s">
        <v>79</v>
      </c>
      <c r="J1439" s="85"/>
      <c r="K1439" s="85" t="s">
        <v>14273</v>
      </c>
      <c r="L1439" s="85"/>
      <c r="M1439" s="85" t="s">
        <v>4593</v>
      </c>
      <c r="N1439" s="85" t="s">
        <v>205</v>
      </c>
      <c r="O1439" s="85" t="s">
        <v>18</v>
      </c>
      <c r="P1439" s="85" t="s">
        <v>4594</v>
      </c>
      <c r="Q1439" s="85"/>
    </row>
    <row r="1440" spans="1:17" hidden="1" x14ac:dyDescent="0.35">
      <c r="A1440" s="72">
        <f t="shared" si="22"/>
        <v>141719</v>
      </c>
      <c r="B1440" s="85" t="s">
        <v>27050</v>
      </c>
      <c r="C1440" s="85">
        <v>91714</v>
      </c>
      <c r="D1440" s="85" t="s">
        <v>77</v>
      </c>
      <c r="E1440" s="85" t="s">
        <v>23187</v>
      </c>
      <c r="F1440" s="85">
        <v>141719</v>
      </c>
      <c r="G1440" s="85" t="s">
        <v>78</v>
      </c>
      <c r="H1440" s="85">
        <v>1668128</v>
      </c>
      <c r="I1440" s="85" t="s">
        <v>79</v>
      </c>
      <c r="J1440" s="85"/>
      <c r="K1440" s="85" t="s">
        <v>27051</v>
      </c>
      <c r="L1440" s="85"/>
      <c r="M1440" s="85" t="s">
        <v>20886</v>
      </c>
      <c r="N1440" s="85" t="s">
        <v>11516</v>
      </c>
      <c r="O1440" s="85" t="s">
        <v>18</v>
      </c>
      <c r="P1440" s="85">
        <v>78644</v>
      </c>
      <c r="Q1440" s="85">
        <v>2930</v>
      </c>
    </row>
    <row r="1441" spans="1:17" hidden="1" x14ac:dyDescent="0.35">
      <c r="A1441" s="72">
        <f t="shared" si="22"/>
        <v>141719</v>
      </c>
      <c r="B1441" s="85" t="s">
        <v>11528</v>
      </c>
      <c r="C1441" s="66">
        <v>91714</v>
      </c>
      <c r="D1441" s="85" t="s">
        <v>77</v>
      </c>
      <c r="E1441" s="85" t="s">
        <v>11512</v>
      </c>
      <c r="F1441" s="66">
        <v>141719</v>
      </c>
      <c r="G1441" s="85" t="s">
        <v>78</v>
      </c>
      <c r="H1441" s="85" t="s">
        <v>11513</v>
      </c>
      <c r="I1441" s="85" t="s">
        <v>79</v>
      </c>
      <c r="J1441" s="85"/>
      <c r="K1441" s="85" t="s">
        <v>11529</v>
      </c>
      <c r="L1441" s="85" t="s">
        <v>80</v>
      </c>
      <c r="M1441" s="85" t="s">
        <v>11515</v>
      </c>
      <c r="N1441" s="85" t="s">
        <v>8909</v>
      </c>
      <c r="O1441" s="85" t="s">
        <v>18</v>
      </c>
      <c r="P1441" s="85" t="s">
        <v>11517</v>
      </c>
      <c r="Q1441" s="85" t="s">
        <v>11530</v>
      </c>
    </row>
    <row r="1442" spans="1:17" hidden="1" x14ac:dyDescent="0.35">
      <c r="A1442" s="72">
        <f t="shared" si="22"/>
        <v>141517</v>
      </c>
      <c r="B1442" s="85" t="s">
        <v>24533</v>
      </c>
      <c r="C1442" s="85">
        <v>16049793</v>
      </c>
      <c r="D1442" s="85" t="s">
        <v>77</v>
      </c>
      <c r="E1442" s="85" t="s">
        <v>23250</v>
      </c>
      <c r="F1442" s="85">
        <v>141517</v>
      </c>
      <c r="G1442" s="85" t="s">
        <v>78</v>
      </c>
      <c r="H1442" s="85">
        <v>11635042</v>
      </c>
      <c r="I1442" s="85" t="s">
        <v>79</v>
      </c>
      <c r="J1442" s="85"/>
      <c r="K1442" s="85" t="s">
        <v>24534</v>
      </c>
      <c r="L1442" s="85"/>
      <c r="M1442" s="85" t="s">
        <v>21474</v>
      </c>
      <c r="N1442" s="85" t="s">
        <v>9473</v>
      </c>
      <c r="O1442" s="85" t="s">
        <v>18</v>
      </c>
      <c r="P1442" s="85">
        <v>78130</v>
      </c>
      <c r="Q1442" s="85"/>
    </row>
    <row r="1443" spans="1:17" hidden="1" x14ac:dyDescent="0.35">
      <c r="A1443" s="72">
        <f t="shared" si="22"/>
        <v>141546</v>
      </c>
      <c r="B1443" s="85" t="s">
        <v>24533</v>
      </c>
      <c r="C1443" s="85">
        <v>90736</v>
      </c>
      <c r="D1443" s="85" t="s">
        <v>77</v>
      </c>
      <c r="E1443" s="85" t="s">
        <v>23179</v>
      </c>
      <c r="F1443" s="85">
        <v>141546</v>
      </c>
      <c r="G1443" s="85" t="s">
        <v>78</v>
      </c>
      <c r="H1443" s="85">
        <v>1664853</v>
      </c>
      <c r="I1443" s="85" t="s">
        <v>79</v>
      </c>
      <c r="J1443" s="85"/>
      <c r="K1443" s="85" t="s">
        <v>27316</v>
      </c>
      <c r="L1443" s="85"/>
      <c r="M1443" s="85" t="s">
        <v>9155</v>
      </c>
      <c r="N1443" s="85" t="s">
        <v>9526</v>
      </c>
      <c r="O1443" s="85" t="s">
        <v>18</v>
      </c>
      <c r="P1443" s="85">
        <v>78217</v>
      </c>
      <c r="Q1443" s="85">
        <v>3605</v>
      </c>
    </row>
    <row r="1444" spans="1:17" hidden="1" x14ac:dyDescent="0.35">
      <c r="A1444" s="72">
        <f t="shared" si="22"/>
        <v>141546</v>
      </c>
      <c r="B1444" s="85" t="s">
        <v>10004</v>
      </c>
      <c r="C1444" s="66">
        <v>90736</v>
      </c>
      <c r="D1444" s="85" t="s">
        <v>77</v>
      </c>
      <c r="E1444" s="85" t="s">
        <v>9849</v>
      </c>
      <c r="F1444" s="66">
        <v>141546</v>
      </c>
      <c r="G1444" s="85" t="s">
        <v>78</v>
      </c>
      <c r="H1444" s="85" t="s">
        <v>9850</v>
      </c>
      <c r="I1444" s="85" t="s">
        <v>79</v>
      </c>
      <c r="J1444" s="85"/>
      <c r="K1444" s="85" t="s">
        <v>10005</v>
      </c>
      <c r="L1444" s="85" t="s">
        <v>80</v>
      </c>
      <c r="M1444" s="85" t="s">
        <v>7383</v>
      </c>
      <c r="N1444" s="85" t="s">
        <v>7384</v>
      </c>
      <c r="O1444" s="85" t="s">
        <v>18</v>
      </c>
      <c r="P1444" s="85" t="s">
        <v>9997</v>
      </c>
      <c r="Q1444" s="85" t="s">
        <v>1765</v>
      </c>
    </row>
    <row r="1445" spans="1:17" hidden="1" x14ac:dyDescent="0.35">
      <c r="A1445" s="72">
        <f t="shared" si="22"/>
        <v>127700</v>
      </c>
      <c r="B1445" s="85" t="s">
        <v>24168</v>
      </c>
      <c r="C1445" s="85">
        <v>36199</v>
      </c>
      <c r="D1445" s="85" t="s">
        <v>77</v>
      </c>
      <c r="E1445" s="85" t="s">
        <v>23260</v>
      </c>
      <c r="F1445" s="85">
        <v>127700</v>
      </c>
      <c r="G1445" s="85" t="s">
        <v>78</v>
      </c>
      <c r="H1445" s="85">
        <v>13011028</v>
      </c>
      <c r="I1445" s="85" t="s">
        <v>79</v>
      </c>
      <c r="J1445" s="85"/>
      <c r="K1445" s="85" t="s">
        <v>24030</v>
      </c>
      <c r="L1445" s="85"/>
      <c r="M1445" s="85" t="s">
        <v>23991</v>
      </c>
      <c r="N1445" s="85" t="s">
        <v>23987</v>
      </c>
      <c r="O1445" s="85" t="s">
        <v>23988</v>
      </c>
      <c r="P1445" s="85">
        <v>32922</v>
      </c>
      <c r="Q1445" s="85">
        <v>6403</v>
      </c>
    </row>
    <row r="1446" spans="1:17" hidden="1" x14ac:dyDescent="0.35">
      <c r="A1446" s="72">
        <f t="shared" si="22"/>
        <v>140883</v>
      </c>
      <c r="B1446" s="85" t="s">
        <v>24322</v>
      </c>
      <c r="C1446" s="85">
        <v>228012</v>
      </c>
      <c r="D1446" s="85" t="s">
        <v>77</v>
      </c>
      <c r="E1446" s="85" t="s">
        <v>23255</v>
      </c>
      <c r="F1446" s="85">
        <v>140883</v>
      </c>
      <c r="G1446" s="85" t="s">
        <v>78</v>
      </c>
      <c r="H1446" s="85">
        <v>11667227</v>
      </c>
      <c r="I1446" s="85" t="s">
        <v>79</v>
      </c>
      <c r="J1446" s="85"/>
      <c r="K1446" s="85" t="s">
        <v>24323</v>
      </c>
      <c r="L1446" s="85"/>
      <c r="M1446" s="85" t="s">
        <v>23079</v>
      </c>
      <c r="N1446" s="85" t="s">
        <v>571</v>
      </c>
      <c r="O1446" s="85" t="s">
        <v>18</v>
      </c>
      <c r="P1446" s="85">
        <v>76092</v>
      </c>
      <c r="Q1446" s="85"/>
    </row>
    <row r="1447" spans="1:17" hidden="1" x14ac:dyDescent="0.35">
      <c r="A1447" s="72">
        <f t="shared" si="22"/>
        <v>141688</v>
      </c>
      <c r="B1447" s="85" t="s">
        <v>11323</v>
      </c>
      <c r="C1447" s="66">
        <v>91598</v>
      </c>
      <c r="D1447" s="85" t="s">
        <v>77</v>
      </c>
      <c r="E1447" s="85" t="s">
        <v>11324</v>
      </c>
      <c r="F1447" s="66">
        <v>141688</v>
      </c>
      <c r="G1447" s="85" t="s">
        <v>78</v>
      </c>
      <c r="H1447" s="85"/>
      <c r="I1447" s="85" t="s">
        <v>79</v>
      </c>
      <c r="J1447" s="85"/>
      <c r="K1447" s="85" t="s">
        <v>11325</v>
      </c>
      <c r="L1447" s="85"/>
      <c r="M1447" s="85" t="s">
        <v>11326</v>
      </c>
      <c r="N1447" s="85" t="s">
        <v>7398</v>
      </c>
      <c r="O1447" s="85" t="s">
        <v>18</v>
      </c>
      <c r="P1447" s="85" t="s">
        <v>11327</v>
      </c>
      <c r="Q1447" s="85" t="s">
        <v>11328</v>
      </c>
    </row>
    <row r="1448" spans="1:17" hidden="1" x14ac:dyDescent="0.35">
      <c r="A1448" s="72">
        <f t="shared" si="22"/>
        <v>141223</v>
      </c>
      <c r="B1448" s="85" t="s">
        <v>6177</v>
      </c>
      <c r="C1448" s="66">
        <v>88455</v>
      </c>
      <c r="D1448" s="85" t="s">
        <v>77</v>
      </c>
      <c r="E1448" s="85" t="s">
        <v>6077</v>
      </c>
      <c r="F1448" s="66">
        <v>141223</v>
      </c>
      <c r="G1448" s="85" t="s">
        <v>78</v>
      </c>
      <c r="H1448" s="85" t="s">
        <v>6178</v>
      </c>
      <c r="I1448" s="85" t="s">
        <v>79</v>
      </c>
      <c r="J1448" s="85"/>
      <c r="K1448" s="85" t="s">
        <v>6179</v>
      </c>
      <c r="L1448" s="85"/>
      <c r="M1448" s="85" t="s">
        <v>3090</v>
      </c>
      <c r="N1448" s="85" t="s">
        <v>6071</v>
      </c>
      <c r="O1448" s="85" t="s">
        <v>18</v>
      </c>
      <c r="P1448" s="85" t="s">
        <v>6150</v>
      </c>
      <c r="Q1448" s="85" t="s">
        <v>6180</v>
      </c>
    </row>
    <row r="1449" spans="1:17" hidden="1" x14ac:dyDescent="0.35">
      <c r="A1449" s="72">
        <f t="shared" si="22"/>
        <v>141307</v>
      </c>
      <c r="B1449" s="85" t="s">
        <v>8076</v>
      </c>
      <c r="C1449" s="66">
        <v>89559</v>
      </c>
      <c r="D1449" s="85" t="s">
        <v>77</v>
      </c>
      <c r="E1449" s="85" t="s">
        <v>6769</v>
      </c>
      <c r="F1449" s="66">
        <v>141307</v>
      </c>
      <c r="G1449" s="85" t="s">
        <v>78</v>
      </c>
      <c r="H1449" s="85"/>
      <c r="I1449" s="85" t="s">
        <v>79</v>
      </c>
      <c r="J1449" s="85"/>
      <c r="K1449" s="85" t="s">
        <v>8077</v>
      </c>
      <c r="L1449" s="85"/>
      <c r="M1449" s="85" t="s">
        <v>8036</v>
      </c>
      <c r="N1449" s="85" t="s">
        <v>6771</v>
      </c>
      <c r="O1449" s="85" t="s">
        <v>18</v>
      </c>
      <c r="P1449" s="85" t="s">
        <v>8067</v>
      </c>
      <c r="Q1449" s="85" t="s">
        <v>2337</v>
      </c>
    </row>
    <row r="1450" spans="1:17" hidden="1" x14ac:dyDescent="0.35">
      <c r="A1450" s="72">
        <f t="shared" si="22"/>
        <v>142118</v>
      </c>
      <c r="B1450" s="85" t="s">
        <v>13566</v>
      </c>
      <c r="C1450" s="66">
        <v>93129</v>
      </c>
      <c r="D1450" s="85" t="s">
        <v>77</v>
      </c>
      <c r="E1450" s="85" t="s">
        <v>13343</v>
      </c>
      <c r="F1450" s="66">
        <v>142118</v>
      </c>
      <c r="G1450" s="85" t="s">
        <v>78</v>
      </c>
      <c r="H1450" s="85" t="s">
        <v>13567</v>
      </c>
      <c r="I1450" s="85" t="s">
        <v>79</v>
      </c>
      <c r="J1450" s="85"/>
      <c r="K1450" s="85" t="s">
        <v>13568</v>
      </c>
      <c r="L1450" s="85"/>
      <c r="M1450" s="85" t="s">
        <v>7395</v>
      </c>
      <c r="N1450" s="85" t="s">
        <v>13252</v>
      </c>
      <c r="O1450" s="85" t="s">
        <v>18</v>
      </c>
      <c r="P1450" s="85" t="s">
        <v>13562</v>
      </c>
      <c r="Q1450" s="85" t="s">
        <v>1164</v>
      </c>
    </row>
    <row r="1451" spans="1:17" hidden="1" x14ac:dyDescent="0.35">
      <c r="A1451" s="72">
        <f t="shared" si="22"/>
        <v>140887</v>
      </c>
      <c r="B1451" s="85" t="s">
        <v>25305</v>
      </c>
      <c r="C1451" s="85">
        <v>235281</v>
      </c>
      <c r="D1451" s="85" t="s">
        <v>77</v>
      </c>
      <c r="E1451" s="85" t="s">
        <v>23231</v>
      </c>
      <c r="F1451" s="85">
        <v>140887</v>
      </c>
      <c r="G1451" s="85" t="s">
        <v>78</v>
      </c>
      <c r="H1451" s="85">
        <v>12039202</v>
      </c>
      <c r="I1451" s="85" t="s">
        <v>79</v>
      </c>
      <c r="J1451" s="85"/>
      <c r="K1451" s="85" t="s">
        <v>25306</v>
      </c>
      <c r="L1451" s="85"/>
      <c r="M1451" s="85" t="s">
        <v>20648</v>
      </c>
      <c r="N1451" s="85" t="s">
        <v>571</v>
      </c>
      <c r="O1451" s="85" t="s">
        <v>18</v>
      </c>
      <c r="P1451" s="85">
        <v>76119</v>
      </c>
      <c r="Q1451" s="85"/>
    </row>
    <row r="1452" spans="1:17" hidden="1" x14ac:dyDescent="0.35">
      <c r="A1452" s="72">
        <f t="shared" si="22"/>
        <v>140887</v>
      </c>
      <c r="B1452" s="85" t="s">
        <v>15619</v>
      </c>
      <c r="C1452" s="66">
        <v>235281</v>
      </c>
      <c r="D1452" s="85" t="s">
        <v>77</v>
      </c>
      <c r="E1452" s="85" t="s">
        <v>3907</v>
      </c>
      <c r="F1452" s="66">
        <v>140887</v>
      </c>
      <c r="G1452" s="85" t="s">
        <v>78</v>
      </c>
      <c r="H1452" s="85" t="s">
        <v>15620</v>
      </c>
      <c r="I1452" s="85" t="s">
        <v>79</v>
      </c>
      <c r="J1452" s="85"/>
      <c r="K1452" s="85" t="s">
        <v>15621</v>
      </c>
      <c r="L1452" s="85" t="s">
        <v>11053</v>
      </c>
      <c r="M1452" s="85" t="s">
        <v>3904</v>
      </c>
      <c r="N1452" s="85" t="s">
        <v>573</v>
      </c>
      <c r="O1452" s="85" t="s">
        <v>18</v>
      </c>
      <c r="P1452" s="85" t="s">
        <v>4265</v>
      </c>
      <c r="Q1452" s="85"/>
    </row>
    <row r="1453" spans="1:17" hidden="1" x14ac:dyDescent="0.35">
      <c r="A1453" s="72">
        <f t="shared" si="22"/>
        <v>140530</v>
      </c>
      <c r="B1453" s="85" t="s">
        <v>17054</v>
      </c>
      <c r="C1453" s="66">
        <v>16053525</v>
      </c>
      <c r="D1453" s="85" t="s">
        <v>77</v>
      </c>
      <c r="E1453" s="85" t="s">
        <v>1576</v>
      </c>
      <c r="F1453" s="66">
        <v>140530</v>
      </c>
      <c r="G1453" s="85" t="s">
        <v>78</v>
      </c>
      <c r="H1453" s="85"/>
      <c r="I1453" s="85" t="s">
        <v>79</v>
      </c>
      <c r="J1453" s="85"/>
      <c r="K1453" s="85" t="s">
        <v>17055</v>
      </c>
      <c r="L1453" s="85"/>
      <c r="M1453" s="85" t="s">
        <v>1578</v>
      </c>
      <c r="N1453" s="85" t="s">
        <v>1197</v>
      </c>
      <c r="O1453" s="85" t="s">
        <v>18</v>
      </c>
      <c r="P1453" s="85" t="s">
        <v>1579</v>
      </c>
      <c r="Q1453" s="85"/>
    </row>
    <row r="1454" spans="1:17" hidden="1" x14ac:dyDescent="0.35">
      <c r="A1454" s="72">
        <f t="shared" si="22"/>
        <v>141739</v>
      </c>
      <c r="B1454" s="85" t="s">
        <v>23805</v>
      </c>
      <c r="C1454" s="85">
        <v>16082075</v>
      </c>
      <c r="D1454" s="85" t="s">
        <v>77</v>
      </c>
      <c r="E1454" s="85" t="s">
        <v>23266</v>
      </c>
      <c r="F1454" s="85">
        <v>141739</v>
      </c>
      <c r="G1454" s="85" t="s">
        <v>78</v>
      </c>
      <c r="H1454" s="85">
        <v>12688008</v>
      </c>
      <c r="I1454" s="85" t="s">
        <v>79</v>
      </c>
      <c r="J1454" s="85"/>
      <c r="K1454" s="85" t="s">
        <v>23806</v>
      </c>
      <c r="L1454" s="85"/>
      <c r="M1454" s="85" t="s">
        <v>125</v>
      </c>
      <c r="N1454" s="85" t="s">
        <v>137</v>
      </c>
      <c r="O1454" s="85" t="s">
        <v>18</v>
      </c>
      <c r="P1454" s="85">
        <v>78752</v>
      </c>
      <c r="Q1454" s="85"/>
    </row>
    <row r="1455" spans="1:17" hidden="1" x14ac:dyDescent="0.35">
      <c r="A1455" s="72">
        <f t="shared" si="22"/>
        <v>140448</v>
      </c>
      <c r="B1455" s="85" t="s">
        <v>26359</v>
      </c>
      <c r="C1455" s="85">
        <v>226441</v>
      </c>
      <c r="D1455" s="85" t="s">
        <v>77</v>
      </c>
      <c r="E1455" s="85" t="s">
        <v>23209</v>
      </c>
      <c r="F1455" s="85">
        <v>140448</v>
      </c>
      <c r="G1455" s="85" t="s">
        <v>78</v>
      </c>
      <c r="H1455" s="85">
        <v>12698908</v>
      </c>
      <c r="I1455" s="85" t="s">
        <v>79</v>
      </c>
      <c r="J1455" s="85"/>
      <c r="K1455" s="85" t="s">
        <v>26360</v>
      </c>
      <c r="L1455" s="85"/>
      <c r="M1455" s="85" t="s">
        <v>13920</v>
      </c>
      <c r="N1455" s="85" t="s">
        <v>232</v>
      </c>
      <c r="O1455" s="85" t="s">
        <v>18</v>
      </c>
      <c r="P1455" s="85">
        <v>75038</v>
      </c>
      <c r="Q1455" s="85">
        <v>5813</v>
      </c>
    </row>
    <row r="1456" spans="1:17" hidden="1" x14ac:dyDescent="0.35">
      <c r="A1456" s="72">
        <f t="shared" si="22"/>
        <v>140448</v>
      </c>
      <c r="B1456" s="85" t="s">
        <v>15003</v>
      </c>
      <c r="C1456" s="66">
        <v>226441</v>
      </c>
      <c r="D1456" s="85" t="s">
        <v>77</v>
      </c>
      <c r="E1456" s="85" t="s">
        <v>366</v>
      </c>
      <c r="F1456" s="66">
        <v>140448</v>
      </c>
      <c r="G1456" s="85" t="s">
        <v>78</v>
      </c>
      <c r="H1456" s="85" t="s">
        <v>672</v>
      </c>
      <c r="I1456" s="85" t="s">
        <v>79</v>
      </c>
      <c r="J1456" s="85"/>
      <c r="K1456" s="85" t="s">
        <v>15004</v>
      </c>
      <c r="L1456" s="85"/>
      <c r="M1456" s="85" t="s">
        <v>226</v>
      </c>
      <c r="N1456" s="85" t="s">
        <v>232</v>
      </c>
      <c r="O1456" s="85" t="s">
        <v>18</v>
      </c>
      <c r="P1456" s="85" t="s">
        <v>364</v>
      </c>
      <c r="Q1456" s="85" t="s">
        <v>15005</v>
      </c>
    </row>
    <row r="1457" spans="1:17" hidden="1" x14ac:dyDescent="0.35">
      <c r="A1457" s="72">
        <f t="shared" si="22"/>
        <v>141223</v>
      </c>
      <c r="B1457" s="85" t="s">
        <v>5361</v>
      </c>
      <c r="C1457" s="66">
        <v>89010</v>
      </c>
      <c r="D1457" s="85" t="s">
        <v>77</v>
      </c>
      <c r="E1457" s="85" t="s">
        <v>6077</v>
      </c>
      <c r="F1457" s="66">
        <v>141223</v>
      </c>
      <c r="G1457" s="85" t="s">
        <v>78</v>
      </c>
      <c r="H1457" s="85" t="s">
        <v>7181</v>
      </c>
      <c r="I1457" s="85" t="s">
        <v>79</v>
      </c>
      <c r="J1457" s="85"/>
      <c r="K1457" s="85" t="s">
        <v>7182</v>
      </c>
      <c r="L1457" s="85"/>
      <c r="M1457" s="85" t="s">
        <v>3090</v>
      </c>
      <c r="N1457" s="85" t="s">
        <v>6071</v>
      </c>
      <c r="O1457" s="85" t="s">
        <v>18</v>
      </c>
      <c r="P1457" s="85" t="s">
        <v>7179</v>
      </c>
      <c r="Q1457" s="85" t="s">
        <v>3448</v>
      </c>
    </row>
    <row r="1458" spans="1:17" hidden="1" x14ac:dyDescent="0.35">
      <c r="A1458" s="72">
        <f t="shared" si="22"/>
        <v>141065</v>
      </c>
      <c r="B1458" s="85" t="s">
        <v>5163</v>
      </c>
      <c r="C1458" s="66">
        <v>88008</v>
      </c>
      <c r="D1458" s="85" t="s">
        <v>77</v>
      </c>
      <c r="E1458" s="85" t="s">
        <v>5158</v>
      </c>
      <c r="F1458" s="66">
        <v>141065</v>
      </c>
      <c r="G1458" s="85" t="s">
        <v>78</v>
      </c>
      <c r="H1458" s="85"/>
      <c r="I1458" s="85" t="s">
        <v>79</v>
      </c>
      <c r="J1458" s="85"/>
      <c r="K1458" s="85" t="s">
        <v>5164</v>
      </c>
      <c r="L1458" s="85"/>
      <c r="M1458" s="85" t="s">
        <v>5156</v>
      </c>
      <c r="N1458" s="85" t="s">
        <v>5040</v>
      </c>
      <c r="O1458" s="85" t="s">
        <v>18</v>
      </c>
      <c r="P1458" s="85" t="s">
        <v>5160</v>
      </c>
      <c r="Q1458" s="85" t="s">
        <v>5165</v>
      </c>
    </row>
    <row r="1459" spans="1:17" hidden="1" x14ac:dyDescent="0.35">
      <c r="A1459" s="72">
        <f t="shared" si="22"/>
        <v>141336</v>
      </c>
      <c r="B1459" s="85" t="s">
        <v>8398</v>
      </c>
      <c r="C1459" s="66">
        <v>89788</v>
      </c>
      <c r="D1459" s="85" t="s">
        <v>77</v>
      </c>
      <c r="E1459" s="85" t="s">
        <v>8391</v>
      </c>
      <c r="F1459" s="66">
        <v>141336</v>
      </c>
      <c r="G1459" s="85" t="s">
        <v>78</v>
      </c>
      <c r="H1459" s="85" t="s">
        <v>8392</v>
      </c>
      <c r="I1459" s="85" t="s">
        <v>79</v>
      </c>
      <c r="J1459" s="85"/>
      <c r="K1459" s="85" t="s">
        <v>8399</v>
      </c>
      <c r="L1459" s="85"/>
      <c r="M1459" s="85" t="s">
        <v>8389</v>
      </c>
      <c r="N1459" s="85" t="s">
        <v>8314</v>
      </c>
      <c r="O1459" s="85" t="s">
        <v>18</v>
      </c>
      <c r="P1459" s="85" t="s">
        <v>6340</v>
      </c>
      <c r="Q1459" s="85" t="s">
        <v>8400</v>
      </c>
    </row>
    <row r="1460" spans="1:17" hidden="1" x14ac:dyDescent="0.35">
      <c r="A1460" s="72">
        <f t="shared" si="22"/>
        <v>141667</v>
      </c>
      <c r="B1460" s="85" t="s">
        <v>11296</v>
      </c>
      <c r="C1460" s="66">
        <v>91589</v>
      </c>
      <c r="D1460" s="85" t="s">
        <v>77</v>
      </c>
      <c r="E1460" s="85" t="s">
        <v>10820</v>
      </c>
      <c r="F1460" s="66">
        <v>141667</v>
      </c>
      <c r="G1460" s="85" t="s">
        <v>78</v>
      </c>
      <c r="H1460" s="85"/>
      <c r="I1460" s="85" t="s">
        <v>79</v>
      </c>
      <c r="J1460" s="85"/>
      <c r="K1460" s="85" t="s">
        <v>11297</v>
      </c>
      <c r="L1460" s="85"/>
      <c r="M1460" s="85" t="s">
        <v>11288</v>
      </c>
      <c r="N1460" s="85" t="s">
        <v>7398</v>
      </c>
      <c r="O1460" s="85" t="s">
        <v>18</v>
      </c>
      <c r="P1460" s="85" t="s">
        <v>11289</v>
      </c>
      <c r="Q1460" s="85" t="s">
        <v>10832</v>
      </c>
    </row>
    <row r="1461" spans="1:17" hidden="1" x14ac:dyDescent="0.35">
      <c r="A1461" s="72">
        <f t="shared" si="22"/>
        <v>141337</v>
      </c>
      <c r="B1461" s="85" t="s">
        <v>6270</v>
      </c>
      <c r="C1461" s="66">
        <v>88493</v>
      </c>
      <c r="D1461" s="85" t="s">
        <v>77</v>
      </c>
      <c r="E1461" s="85" t="s">
        <v>6256</v>
      </c>
      <c r="F1461" s="66">
        <v>141337</v>
      </c>
      <c r="G1461" s="85" t="s">
        <v>78</v>
      </c>
      <c r="H1461" s="85"/>
      <c r="I1461" s="85" t="s">
        <v>79</v>
      </c>
      <c r="J1461" s="85"/>
      <c r="K1461" s="85" t="s">
        <v>6271</v>
      </c>
      <c r="L1461" s="85"/>
      <c r="M1461" s="85" t="s">
        <v>3090</v>
      </c>
      <c r="N1461" s="85" t="s">
        <v>6073</v>
      </c>
      <c r="O1461" s="85" t="s">
        <v>18</v>
      </c>
      <c r="P1461" s="85" t="s">
        <v>6258</v>
      </c>
      <c r="Q1461" s="85" t="s">
        <v>6272</v>
      </c>
    </row>
    <row r="1462" spans="1:17" hidden="1" x14ac:dyDescent="0.35">
      <c r="A1462" s="72">
        <f t="shared" si="22"/>
        <v>140461</v>
      </c>
      <c r="B1462" s="85" t="s">
        <v>25748</v>
      </c>
      <c r="C1462" s="85">
        <v>85550</v>
      </c>
      <c r="D1462" s="85" t="s">
        <v>77</v>
      </c>
      <c r="E1462" s="85" t="s">
        <v>23227</v>
      </c>
      <c r="F1462" s="85">
        <v>140461</v>
      </c>
      <c r="G1462" s="85" t="s">
        <v>78</v>
      </c>
      <c r="H1462" s="85">
        <v>1647890</v>
      </c>
      <c r="I1462" s="85" t="s">
        <v>79</v>
      </c>
      <c r="J1462" s="85"/>
      <c r="K1462" s="85" t="s">
        <v>25749</v>
      </c>
      <c r="L1462" s="85"/>
      <c r="M1462" s="85" t="s">
        <v>20923</v>
      </c>
      <c r="N1462" s="85" t="s">
        <v>232</v>
      </c>
      <c r="O1462" s="85" t="s">
        <v>18</v>
      </c>
      <c r="P1462" s="85">
        <v>75043</v>
      </c>
      <c r="Q1462" s="85">
        <v>1304</v>
      </c>
    </row>
    <row r="1463" spans="1:17" hidden="1" x14ac:dyDescent="0.35">
      <c r="A1463" s="72">
        <f t="shared" si="22"/>
        <v>140461</v>
      </c>
      <c r="B1463" s="85" t="s">
        <v>478</v>
      </c>
      <c r="C1463" s="66">
        <v>85550</v>
      </c>
      <c r="D1463" s="85" t="s">
        <v>77</v>
      </c>
      <c r="E1463" s="85" t="s">
        <v>371</v>
      </c>
      <c r="F1463" s="66">
        <v>140461</v>
      </c>
      <c r="G1463" s="85" t="s">
        <v>78</v>
      </c>
      <c r="H1463" s="85" t="s">
        <v>372</v>
      </c>
      <c r="I1463" s="85" t="s">
        <v>79</v>
      </c>
      <c r="J1463" s="85"/>
      <c r="K1463" s="85" t="s">
        <v>479</v>
      </c>
      <c r="L1463" s="85"/>
      <c r="M1463" s="85" t="s">
        <v>374</v>
      </c>
      <c r="N1463" s="85" t="s">
        <v>189</v>
      </c>
      <c r="O1463" s="85" t="s">
        <v>18</v>
      </c>
      <c r="P1463" s="85" t="s">
        <v>480</v>
      </c>
      <c r="Q1463" s="85" t="s">
        <v>481</v>
      </c>
    </row>
    <row r="1464" spans="1:17" hidden="1" x14ac:dyDescent="0.35">
      <c r="A1464" s="72">
        <f t="shared" si="22"/>
        <v>141334</v>
      </c>
      <c r="B1464" s="85" t="s">
        <v>23945</v>
      </c>
      <c r="C1464" s="85">
        <v>89778</v>
      </c>
      <c r="D1464" s="85" t="s">
        <v>77</v>
      </c>
      <c r="E1464" s="85" t="s">
        <v>23261</v>
      </c>
      <c r="F1464" s="85">
        <v>141334</v>
      </c>
      <c r="G1464" s="85" t="s">
        <v>78</v>
      </c>
      <c r="H1464" s="85">
        <v>4542296</v>
      </c>
      <c r="I1464" s="85" t="s">
        <v>79</v>
      </c>
      <c r="J1464" s="85"/>
      <c r="K1464" s="85" t="s">
        <v>23946</v>
      </c>
      <c r="L1464" s="85"/>
      <c r="M1464" s="85" t="s">
        <v>22368</v>
      </c>
      <c r="N1464" s="85" t="s">
        <v>7998</v>
      </c>
      <c r="O1464" s="85" t="s">
        <v>18</v>
      </c>
      <c r="P1464" s="85">
        <v>77531</v>
      </c>
      <c r="Q1464" s="85"/>
    </row>
    <row r="1465" spans="1:17" hidden="1" x14ac:dyDescent="0.35">
      <c r="A1465" s="72">
        <f t="shared" si="22"/>
        <v>142029</v>
      </c>
      <c r="B1465" s="85" t="s">
        <v>19411</v>
      </c>
      <c r="C1465" s="66">
        <v>16043077</v>
      </c>
      <c r="D1465" s="85" t="s">
        <v>83</v>
      </c>
      <c r="E1465" s="85" t="s">
        <v>12987</v>
      </c>
      <c r="F1465" s="66">
        <v>142029</v>
      </c>
      <c r="G1465" s="85" t="s">
        <v>78</v>
      </c>
      <c r="H1465" s="85" t="s">
        <v>350</v>
      </c>
      <c r="I1465" s="85" t="s">
        <v>79</v>
      </c>
      <c r="J1465" s="85"/>
      <c r="K1465" s="85" t="s">
        <v>16580</v>
      </c>
      <c r="L1465" s="85" t="s">
        <v>80</v>
      </c>
      <c r="M1465" s="85" t="s">
        <v>12989</v>
      </c>
      <c r="N1465" s="85" t="s">
        <v>12854</v>
      </c>
      <c r="O1465" s="85" t="s">
        <v>18</v>
      </c>
      <c r="P1465" s="85" t="s">
        <v>12990</v>
      </c>
      <c r="Q1465" s="85" t="s">
        <v>87</v>
      </c>
    </row>
    <row r="1466" spans="1:17" hidden="1" x14ac:dyDescent="0.35">
      <c r="A1466" s="72">
        <f t="shared" si="22"/>
        <v>142002</v>
      </c>
      <c r="B1466" s="85" t="s">
        <v>24828</v>
      </c>
      <c r="C1466" s="85">
        <v>142002</v>
      </c>
      <c r="D1466" s="85" t="s">
        <v>78</v>
      </c>
      <c r="E1466" s="85" t="s">
        <v>13757</v>
      </c>
      <c r="F1466" s="85">
        <v>17019123</v>
      </c>
      <c r="G1466" s="85" t="s">
        <v>1750</v>
      </c>
      <c r="H1466" s="85">
        <v>11917036</v>
      </c>
      <c r="I1466" s="85" t="s">
        <v>79</v>
      </c>
      <c r="J1466" s="85" t="s">
        <v>200</v>
      </c>
      <c r="K1466" s="85" t="s">
        <v>24829</v>
      </c>
      <c r="L1466" s="85" t="s">
        <v>24830</v>
      </c>
      <c r="M1466" s="85" t="s">
        <v>24831</v>
      </c>
      <c r="N1466" s="85" t="s">
        <v>20095</v>
      </c>
      <c r="O1466" s="85" t="s">
        <v>18</v>
      </c>
      <c r="P1466" s="85">
        <v>79511</v>
      </c>
      <c r="Q1466" s="85"/>
    </row>
    <row r="1467" spans="1:17" hidden="1" x14ac:dyDescent="0.35">
      <c r="A1467" s="72">
        <f t="shared" si="22"/>
        <v>142002</v>
      </c>
      <c r="B1467" s="85" t="s">
        <v>24828</v>
      </c>
      <c r="C1467" s="85">
        <v>142002</v>
      </c>
      <c r="D1467" s="85" t="s">
        <v>78</v>
      </c>
      <c r="E1467" s="85" t="s">
        <v>23241</v>
      </c>
      <c r="F1467" s="85">
        <v>142047</v>
      </c>
      <c r="G1467" s="85" t="s">
        <v>78</v>
      </c>
      <c r="H1467" s="85">
        <v>11917036</v>
      </c>
      <c r="I1467" s="85" t="s">
        <v>79</v>
      </c>
      <c r="J1467" s="85" t="s">
        <v>200</v>
      </c>
      <c r="K1467" s="85" t="s">
        <v>24829</v>
      </c>
      <c r="L1467" s="85" t="s">
        <v>24830</v>
      </c>
      <c r="M1467" s="85" t="s">
        <v>24831</v>
      </c>
      <c r="N1467" s="85" t="s">
        <v>20095</v>
      </c>
      <c r="O1467" s="85" t="s">
        <v>18</v>
      </c>
      <c r="P1467" s="85">
        <v>79511</v>
      </c>
      <c r="Q1467" s="85"/>
    </row>
    <row r="1468" spans="1:17" hidden="1" x14ac:dyDescent="0.35">
      <c r="A1468" s="72">
        <f t="shared" si="22"/>
        <v>141649</v>
      </c>
      <c r="B1468" s="85" t="s">
        <v>26026</v>
      </c>
      <c r="C1468" s="85">
        <v>91428</v>
      </c>
      <c r="D1468" s="85" t="s">
        <v>77</v>
      </c>
      <c r="E1468" s="85" t="s">
        <v>23220</v>
      </c>
      <c r="F1468" s="85">
        <v>141649</v>
      </c>
      <c r="G1468" s="85" t="s">
        <v>78</v>
      </c>
      <c r="H1468" s="85">
        <v>13013610</v>
      </c>
      <c r="I1468" s="85" t="s">
        <v>79</v>
      </c>
      <c r="J1468" s="85"/>
      <c r="K1468" s="85" t="s">
        <v>26027</v>
      </c>
      <c r="L1468" s="85"/>
      <c r="M1468" s="85" t="s">
        <v>20012</v>
      </c>
      <c r="N1468" s="85" t="s">
        <v>10825</v>
      </c>
      <c r="O1468" s="85" t="s">
        <v>18</v>
      </c>
      <c r="P1468" s="85">
        <v>78550</v>
      </c>
      <c r="Q1468" s="85">
        <v>7738</v>
      </c>
    </row>
    <row r="1469" spans="1:17" hidden="1" x14ac:dyDescent="0.35">
      <c r="A1469" s="72">
        <f t="shared" si="22"/>
        <v>141649</v>
      </c>
      <c r="B1469" s="85" t="s">
        <v>10905</v>
      </c>
      <c r="C1469" s="66">
        <v>91428</v>
      </c>
      <c r="D1469" s="85" t="s">
        <v>77</v>
      </c>
      <c r="E1469" s="85" t="s">
        <v>10836</v>
      </c>
      <c r="F1469" s="66">
        <v>141649</v>
      </c>
      <c r="G1469" s="85" t="s">
        <v>78</v>
      </c>
      <c r="H1469" s="85" t="s">
        <v>10906</v>
      </c>
      <c r="I1469" s="85" t="s">
        <v>79</v>
      </c>
      <c r="J1469" s="85"/>
      <c r="K1469" s="85" t="s">
        <v>10907</v>
      </c>
      <c r="L1469" s="85"/>
      <c r="M1469" s="85" t="s">
        <v>10876</v>
      </c>
      <c r="N1469" s="85" t="s">
        <v>10825</v>
      </c>
      <c r="O1469" s="85" t="s">
        <v>18</v>
      </c>
      <c r="P1469" s="85" t="s">
        <v>10877</v>
      </c>
      <c r="Q1469" s="85" t="s">
        <v>10908</v>
      </c>
    </row>
    <row r="1470" spans="1:17" hidden="1" x14ac:dyDescent="0.35">
      <c r="A1470" s="72">
        <f t="shared" si="22"/>
        <v>141332</v>
      </c>
      <c r="B1470" s="85" t="s">
        <v>20215</v>
      </c>
      <c r="C1470" s="85">
        <v>17002629</v>
      </c>
      <c r="D1470" s="85" t="s">
        <v>77</v>
      </c>
      <c r="E1470" s="85" t="s">
        <v>23245</v>
      </c>
      <c r="F1470" s="85">
        <v>141332</v>
      </c>
      <c r="G1470" s="85" t="s">
        <v>78</v>
      </c>
      <c r="H1470" s="85">
        <v>14683924</v>
      </c>
      <c r="I1470" s="85" t="s">
        <v>79</v>
      </c>
      <c r="J1470" s="85"/>
      <c r="K1470" s="85" t="s">
        <v>24627</v>
      </c>
      <c r="L1470" s="85"/>
      <c r="M1470" s="85" t="s">
        <v>22864</v>
      </c>
      <c r="N1470" s="85" t="s">
        <v>8314</v>
      </c>
      <c r="O1470" s="85" t="s">
        <v>18</v>
      </c>
      <c r="P1470" s="85">
        <v>77510</v>
      </c>
      <c r="Q1470" s="85">
        <v>7675</v>
      </c>
    </row>
    <row r="1471" spans="1:17" hidden="1" x14ac:dyDescent="0.35">
      <c r="A1471" s="72">
        <f t="shared" si="22"/>
        <v>141337</v>
      </c>
      <c r="B1471" s="85" t="s">
        <v>14839</v>
      </c>
      <c r="C1471" s="66">
        <v>224089</v>
      </c>
      <c r="D1471" s="85" t="s">
        <v>77</v>
      </c>
      <c r="E1471" s="85" t="s">
        <v>6256</v>
      </c>
      <c r="F1471" s="66">
        <v>141337</v>
      </c>
      <c r="G1471" s="85" t="s">
        <v>78</v>
      </c>
      <c r="H1471" s="85"/>
      <c r="I1471" s="85" t="s">
        <v>79</v>
      </c>
      <c r="J1471" s="85"/>
      <c r="K1471" s="85" t="s">
        <v>14840</v>
      </c>
      <c r="L1471" s="85"/>
      <c r="M1471" s="85" t="s">
        <v>3090</v>
      </c>
      <c r="N1471" s="85" t="s">
        <v>6073</v>
      </c>
      <c r="O1471" s="85" t="s">
        <v>18</v>
      </c>
      <c r="P1471" s="85" t="s">
        <v>6734</v>
      </c>
      <c r="Q1471" s="85"/>
    </row>
    <row r="1472" spans="1:17" hidden="1" x14ac:dyDescent="0.35">
      <c r="A1472" s="72">
        <f t="shared" si="22"/>
        <v>140457</v>
      </c>
      <c r="B1472" s="85" t="s">
        <v>17161</v>
      </c>
      <c r="C1472" s="66">
        <v>16055751</v>
      </c>
      <c r="D1472" s="85" t="s">
        <v>77</v>
      </c>
      <c r="E1472" s="85" t="s">
        <v>345</v>
      </c>
      <c r="F1472" s="66">
        <v>140457</v>
      </c>
      <c r="G1472" s="85" t="s">
        <v>78</v>
      </c>
      <c r="H1472" s="85" t="s">
        <v>350</v>
      </c>
      <c r="I1472" s="85" t="s">
        <v>79</v>
      </c>
      <c r="J1472" s="85"/>
      <c r="K1472" s="85" t="s">
        <v>17162</v>
      </c>
      <c r="L1472" s="85" t="s">
        <v>80</v>
      </c>
      <c r="M1472" s="85" t="s">
        <v>347</v>
      </c>
      <c r="N1472" s="85" t="s">
        <v>215</v>
      </c>
      <c r="O1472" s="85" t="s">
        <v>18</v>
      </c>
      <c r="P1472" s="85" t="s">
        <v>360</v>
      </c>
      <c r="Q1472" s="85" t="s">
        <v>87</v>
      </c>
    </row>
    <row r="1473" spans="1:17" hidden="1" x14ac:dyDescent="0.35">
      <c r="A1473" s="72">
        <f t="shared" si="22"/>
        <v>140475</v>
      </c>
      <c r="B1473" s="85" t="s">
        <v>27870</v>
      </c>
      <c r="C1473" s="85">
        <v>16069652</v>
      </c>
      <c r="D1473" s="85" t="s">
        <v>77</v>
      </c>
      <c r="E1473" s="85" t="s">
        <v>23165</v>
      </c>
      <c r="F1473" s="85">
        <v>140475</v>
      </c>
      <c r="G1473" s="85" t="s">
        <v>78</v>
      </c>
      <c r="H1473" s="85"/>
      <c r="I1473" s="85" t="s">
        <v>79</v>
      </c>
      <c r="J1473" s="85"/>
      <c r="K1473" s="85" t="s">
        <v>27871</v>
      </c>
      <c r="L1473" s="85"/>
      <c r="M1473" s="85" t="s">
        <v>20785</v>
      </c>
      <c r="N1473" s="85" t="s">
        <v>176</v>
      </c>
      <c r="O1473" s="85" t="s">
        <v>18</v>
      </c>
      <c r="P1473" s="85">
        <v>75078</v>
      </c>
      <c r="Q1473" s="85"/>
    </row>
    <row r="1474" spans="1:17" hidden="1" x14ac:dyDescent="0.35">
      <c r="A1474" s="72">
        <f t="shared" ref="A1474:A1537" si="23">IF(F1474="", "", IF(D1474="School District", C1474, F1474))</f>
        <v>140475</v>
      </c>
      <c r="B1474" s="85" t="s">
        <v>17738</v>
      </c>
      <c r="C1474" s="66">
        <v>16069652</v>
      </c>
      <c r="D1474" s="85" t="s">
        <v>77</v>
      </c>
      <c r="E1474" s="85" t="s">
        <v>952</v>
      </c>
      <c r="F1474" s="66">
        <v>140475</v>
      </c>
      <c r="G1474" s="85" t="s">
        <v>78</v>
      </c>
      <c r="H1474" s="85"/>
      <c r="I1474" s="85" t="s">
        <v>79</v>
      </c>
      <c r="J1474" s="85"/>
      <c r="K1474" s="85" t="s">
        <v>17739</v>
      </c>
      <c r="L1474" s="85"/>
      <c r="M1474" s="85" t="s">
        <v>955</v>
      </c>
      <c r="N1474" s="85" t="s">
        <v>176</v>
      </c>
      <c r="O1474" s="85" t="s">
        <v>18</v>
      </c>
      <c r="P1474" s="85" t="s">
        <v>957</v>
      </c>
      <c r="Q1474" s="85"/>
    </row>
    <row r="1475" spans="1:17" hidden="1" x14ac:dyDescent="0.35">
      <c r="A1475" s="72">
        <f t="shared" si="23"/>
        <v>140471</v>
      </c>
      <c r="B1475" s="85" t="s">
        <v>16733</v>
      </c>
      <c r="C1475" s="66">
        <v>16047619</v>
      </c>
      <c r="D1475" s="85" t="s">
        <v>77</v>
      </c>
      <c r="E1475" s="85" t="s">
        <v>833</v>
      </c>
      <c r="F1475" s="66">
        <v>140471</v>
      </c>
      <c r="G1475" s="85" t="s">
        <v>78</v>
      </c>
      <c r="H1475" s="85"/>
      <c r="I1475" s="85" t="s">
        <v>79</v>
      </c>
      <c r="J1475" s="85"/>
      <c r="K1475" s="85" t="s">
        <v>16734</v>
      </c>
      <c r="L1475" s="85"/>
      <c r="M1475" s="85" t="s">
        <v>841</v>
      </c>
      <c r="N1475" s="85" t="s">
        <v>185</v>
      </c>
      <c r="O1475" s="85" t="s">
        <v>18</v>
      </c>
      <c r="P1475" s="85" t="s">
        <v>869</v>
      </c>
      <c r="Q1475" s="85"/>
    </row>
    <row r="1476" spans="1:17" hidden="1" x14ac:dyDescent="0.35">
      <c r="A1476" s="72">
        <f t="shared" si="23"/>
        <v>127700</v>
      </c>
      <c r="B1476" s="85" t="s">
        <v>24118</v>
      </c>
      <c r="C1476" s="85">
        <v>36213</v>
      </c>
      <c r="D1476" s="85" t="s">
        <v>77</v>
      </c>
      <c r="E1476" s="85" t="s">
        <v>23260</v>
      </c>
      <c r="F1476" s="85">
        <v>127700</v>
      </c>
      <c r="G1476" s="85" t="s">
        <v>78</v>
      </c>
      <c r="H1476" s="85">
        <v>13011317</v>
      </c>
      <c r="I1476" s="85" t="s">
        <v>79</v>
      </c>
      <c r="J1476" s="85"/>
      <c r="K1476" s="85" t="s">
        <v>24119</v>
      </c>
      <c r="L1476" s="85"/>
      <c r="M1476" s="85" t="s">
        <v>24007</v>
      </c>
      <c r="N1476" s="85" t="s">
        <v>23987</v>
      </c>
      <c r="O1476" s="85" t="s">
        <v>23988</v>
      </c>
      <c r="P1476" s="85">
        <v>32931</v>
      </c>
      <c r="Q1476" s="85">
        <v>2048</v>
      </c>
    </row>
    <row r="1477" spans="1:17" hidden="1" x14ac:dyDescent="0.35">
      <c r="A1477" s="72">
        <f t="shared" si="23"/>
        <v>127700</v>
      </c>
      <c r="B1477" s="85" t="s">
        <v>23992</v>
      </c>
      <c r="C1477" s="85">
        <v>36205</v>
      </c>
      <c r="D1477" s="85" t="s">
        <v>77</v>
      </c>
      <c r="E1477" s="85" t="s">
        <v>23260</v>
      </c>
      <c r="F1477" s="85">
        <v>127700</v>
      </c>
      <c r="G1477" s="85" t="s">
        <v>78</v>
      </c>
      <c r="H1477" s="85">
        <v>13011325</v>
      </c>
      <c r="I1477" s="85" t="s">
        <v>79</v>
      </c>
      <c r="J1477" s="85"/>
      <c r="K1477" s="85" t="s">
        <v>23993</v>
      </c>
      <c r="L1477" s="85"/>
      <c r="M1477" s="85" t="s">
        <v>23991</v>
      </c>
      <c r="N1477" s="85" t="s">
        <v>23987</v>
      </c>
      <c r="O1477" s="85" t="s">
        <v>23988</v>
      </c>
      <c r="P1477" s="85">
        <v>32926</v>
      </c>
      <c r="Q1477" s="85">
        <v>5526</v>
      </c>
    </row>
    <row r="1478" spans="1:17" hidden="1" x14ac:dyDescent="0.35">
      <c r="A1478" s="72">
        <f t="shared" si="23"/>
        <v>141223</v>
      </c>
      <c r="B1478" s="85" t="s">
        <v>6729</v>
      </c>
      <c r="C1478" s="66">
        <v>88754</v>
      </c>
      <c r="D1478" s="85" t="s">
        <v>77</v>
      </c>
      <c r="E1478" s="85" t="s">
        <v>6077</v>
      </c>
      <c r="F1478" s="66">
        <v>141223</v>
      </c>
      <c r="G1478" s="85" t="s">
        <v>78</v>
      </c>
      <c r="H1478" s="85" t="s">
        <v>6730</v>
      </c>
      <c r="I1478" s="85" t="s">
        <v>79</v>
      </c>
      <c r="J1478" s="85"/>
      <c r="K1478" s="85" t="s">
        <v>6731</v>
      </c>
      <c r="L1478" s="85"/>
      <c r="M1478" s="85" t="s">
        <v>3090</v>
      </c>
      <c r="N1478" s="85" t="s">
        <v>6071</v>
      </c>
      <c r="O1478" s="85" t="s">
        <v>18</v>
      </c>
      <c r="P1478" s="85" t="s">
        <v>6721</v>
      </c>
      <c r="Q1478" s="85" t="s">
        <v>112</v>
      </c>
    </row>
    <row r="1479" spans="1:17" hidden="1" x14ac:dyDescent="0.35">
      <c r="A1479" s="72">
        <f t="shared" si="23"/>
        <v>141188</v>
      </c>
      <c r="B1479" s="85" t="s">
        <v>5663</v>
      </c>
      <c r="C1479" s="66">
        <v>88252</v>
      </c>
      <c r="D1479" s="85" t="s">
        <v>77</v>
      </c>
      <c r="E1479" s="85" t="s">
        <v>5662</v>
      </c>
      <c r="F1479" s="66">
        <v>141188</v>
      </c>
      <c r="G1479" s="85" t="s">
        <v>77</v>
      </c>
      <c r="H1479" s="85" t="s">
        <v>5664</v>
      </c>
      <c r="I1479" s="85" t="s">
        <v>559</v>
      </c>
      <c r="J1479" s="85"/>
      <c r="K1479" s="85" t="s">
        <v>5665</v>
      </c>
      <c r="L1479" s="85"/>
      <c r="M1479" s="85" t="s">
        <v>5660</v>
      </c>
      <c r="N1479" s="85" t="s">
        <v>4872</v>
      </c>
      <c r="O1479" s="85" t="s">
        <v>18</v>
      </c>
      <c r="P1479" s="85" t="s">
        <v>5661</v>
      </c>
      <c r="Q1479" s="85"/>
    </row>
    <row r="1480" spans="1:17" hidden="1" x14ac:dyDescent="0.35">
      <c r="A1480" s="72">
        <f t="shared" si="23"/>
        <v>141555</v>
      </c>
      <c r="B1480" s="85" t="s">
        <v>10361</v>
      </c>
      <c r="C1480" s="66">
        <v>90954</v>
      </c>
      <c r="D1480" s="85" t="s">
        <v>77</v>
      </c>
      <c r="E1480" s="85" t="s">
        <v>4810</v>
      </c>
      <c r="F1480" s="66">
        <v>141555</v>
      </c>
      <c r="G1480" s="85" t="s">
        <v>78</v>
      </c>
      <c r="H1480" s="85" t="s">
        <v>10362</v>
      </c>
      <c r="I1480" s="85" t="s">
        <v>79</v>
      </c>
      <c r="J1480" s="85"/>
      <c r="K1480" s="85" t="s">
        <v>10363</v>
      </c>
      <c r="L1480" s="85"/>
      <c r="M1480" s="85" t="s">
        <v>7383</v>
      </c>
      <c r="N1480" s="85" t="s">
        <v>9526</v>
      </c>
      <c r="O1480" s="85" t="s">
        <v>18</v>
      </c>
      <c r="P1480" s="85" t="s">
        <v>10364</v>
      </c>
      <c r="Q1480" s="85" t="s">
        <v>1685</v>
      </c>
    </row>
    <row r="1481" spans="1:17" hidden="1" x14ac:dyDescent="0.35">
      <c r="A1481" s="72">
        <f t="shared" si="23"/>
        <v>141546</v>
      </c>
      <c r="B1481" s="85" t="s">
        <v>27291</v>
      </c>
      <c r="C1481" s="85">
        <v>90881</v>
      </c>
      <c r="D1481" s="85" t="s">
        <v>77</v>
      </c>
      <c r="E1481" s="85" t="s">
        <v>23179</v>
      </c>
      <c r="F1481" s="85">
        <v>141546</v>
      </c>
      <c r="G1481" s="85" t="s">
        <v>78</v>
      </c>
      <c r="H1481" s="85">
        <v>1664853</v>
      </c>
      <c r="I1481" s="85" t="s">
        <v>79</v>
      </c>
      <c r="J1481" s="85"/>
      <c r="K1481" s="85" t="s">
        <v>27292</v>
      </c>
      <c r="L1481" s="85"/>
      <c r="M1481" s="85" t="s">
        <v>9155</v>
      </c>
      <c r="N1481" s="85" t="s">
        <v>9526</v>
      </c>
      <c r="O1481" s="85" t="s">
        <v>18</v>
      </c>
      <c r="P1481" s="85">
        <v>78232</v>
      </c>
      <c r="Q1481" s="85">
        <v>4887</v>
      </c>
    </row>
    <row r="1482" spans="1:17" hidden="1" x14ac:dyDescent="0.35">
      <c r="A1482" s="72">
        <f t="shared" si="23"/>
        <v>141546</v>
      </c>
      <c r="B1482" s="85" t="s">
        <v>10227</v>
      </c>
      <c r="C1482" s="66">
        <v>90881</v>
      </c>
      <c r="D1482" s="85" t="s">
        <v>77</v>
      </c>
      <c r="E1482" s="85" t="s">
        <v>9849</v>
      </c>
      <c r="F1482" s="66">
        <v>141546</v>
      </c>
      <c r="G1482" s="85" t="s">
        <v>78</v>
      </c>
      <c r="H1482" s="85" t="s">
        <v>9850</v>
      </c>
      <c r="I1482" s="85" t="s">
        <v>79</v>
      </c>
      <c r="J1482" s="85"/>
      <c r="K1482" s="85" t="s">
        <v>10228</v>
      </c>
      <c r="L1482" s="85" t="s">
        <v>80</v>
      </c>
      <c r="M1482" s="85" t="s">
        <v>7383</v>
      </c>
      <c r="N1482" s="85" t="s">
        <v>7384</v>
      </c>
      <c r="O1482" s="85" t="s">
        <v>18</v>
      </c>
      <c r="P1482" s="85" t="s">
        <v>10220</v>
      </c>
      <c r="Q1482" s="85" t="s">
        <v>10229</v>
      </c>
    </row>
    <row r="1483" spans="1:17" hidden="1" x14ac:dyDescent="0.35">
      <c r="A1483" s="72">
        <f t="shared" si="23"/>
        <v>141487</v>
      </c>
      <c r="B1483" s="85" t="s">
        <v>9275</v>
      </c>
      <c r="C1483" s="66">
        <v>90362</v>
      </c>
      <c r="D1483" s="85" t="s">
        <v>77</v>
      </c>
      <c r="E1483" s="85" t="s">
        <v>9269</v>
      </c>
      <c r="F1483" s="66">
        <v>141487</v>
      </c>
      <c r="G1483" s="85" t="s">
        <v>78</v>
      </c>
      <c r="H1483" s="85"/>
      <c r="I1483" s="85" t="s">
        <v>79</v>
      </c>
      <c r="J1483" s="85"/>
      <c r="K1483" s="85" t="s">
        <v>9276</v>
      </c>
      <c r="L1483" s="85"/>
      <c r="M1483" s="85" t="s">
        <v>9216</v>
      </c>
      <c r="N1483" s="85" t="s">
        <v>9217</v>
      </c>
      <c r="O1483" s="85" t="s">
        <v>18</v>
      </c>
      <c r="P1483" s="85" t="s">
        <v>9271</v>
      </c>
      <c r="Q1483" s="85" t="s">
        <v>2338</v>
      </c>
    </row>
    <row r="1484" spans="1:17" hidden="1" x14ac:dyDescent="0.35">
      <c r="A1484" s="72">
        <f t="shared" si="23"/>
        <v>142116</v>
      </c>
      <c r="B1484" s="85" t="s">
        <v>14508</v>
      </c>
      <c r="C1484" s="66">
        <v>211891</v>
      </c>
      <c r="D1484" s="85" t="s">
        <v>77</v>
      </c>
      <c r="E1484" s="85" t="s">
        <v>13524</v>
      </c>
      <c r="F1484" s="66">
        <v>142116</v>
      </c>
      <c r="G1484" s="85" t="s">
        <v>78</v>
      </c>
      <c r="H1484" s="85" t="s">
        <v>14509</v>
      </c>
      <c r="I1484" s="85" t="s">
        <v>79</v>
      </c>
      <c r="J1484" s="85"/>
      <c r="K1484" s="85" t="s">
        <v>14510</v>
      </c>
      <c r="L1484" s="85"/>
      <c r="M1484" s="85" t="s">
        <v>13559</v>
      </c>
      <c r="N1484" s="85" t="s">
        <v>13252</v>
      </c>
      <c r="O1484" s="85" t="s">
        <v>18</v>
      </c>
      <c r="P1484" s="85" t="s">
        <v>13261</v>
      </c>
      <c r="Q1484" s="85"/>
    </row>
    <row r="1485" spans="1:17" hidden="1" x14ac:dyDescent="0.35">
      <c r="A1485" s="72">
        <f t="shared" si="23"/>
        <v>141555</v>
      </c>
      <c r="B1485" s="85" t="s">
        <v>10157</v>
      </c>
      <c r="C1485" s="66">
        <v>90838</v>
      </c>
      <c r="D1485" s="85" t="s">
        <v>77</v>
      </c>
      <c r="E1485" s="85" t="s">
        <v>4810</v>
      </c>
      <c r="F1485" s="66">
        <v>141555</v>
      </c>
      <c r="G1485" s="85" t="s">
        <v>78</v>
      </c>
      <c r="H1485" s="85" t="s">
        <v>10158</v>
      </c>
      <c r="I1485" s="85" t="s">
        <v>79</v>
      </c>
      <c r="J1485" s="85"/>
      <c r="K1485" s="85" t="s">
        <v>10159</v>
      </c>
      <c r="L1485" s="85"/>
      <c r="M1485" s="85" t="s">
        <v>7383</v>
      </c>
      <c r="N1485" s="85" t="s">
        <v>7384</v>
      </c>
      <c r="O1485" s="85" t="s">
        <v>18</v>
      </c>
      <c r="P1485" s="85" t="s">
        <v>9156</v>
      </c>
      <c r="Q1485" s="85" t="s">
        <v>10160</v>
      </c>
    </row>
    <row r="1486" spans="1:17" hidden="1" x14ac:dyDescent="0.35">
      <c r="A1486" s="72">
        <f t="shared" si="23"/>
        <v>142118</v>
      </c>
      <c r="B1486" s="85" t="s">
        <v>13368</v>
      </c>
      <c r="C1486" s="66">
        <v>92976</v>
      </c>
      <c r="D1486" s="85" t="s">
        <v>77</v>
      </c>
      <c r="E1486" s="85" t="s">
        <v>13343</v>
      </c>
      <c r="F1486" s="66">
        <v>142118</v>
      </c>
      <c r="G1486" s="85" t="s">
        <v>78</v>
      </c>
      <c r="H1486" s="85" t="s">
        <v>13369</v>
      </c>
      <c r="I1486" s="85" t="s">
        <v>79</v>
      </c>
      <c r="J1486" s="85"/>
      <c r="K1486" s="85" t="s">
        <v>13370</v>
      </c>
      <c r="L1486" s="85"/>
      <c r="M1486" s="85" t="s">
        <v>7395</v>
      </c>
      <c r="N1486" s="85" t="s">
        <v>13252</v>
      </c>
      <c r="O1486" s="85" t="s">
        <v>18</v>
      </c>
      <c r="P1486" s="85" t="s">
        <v>13371</v>
      </c>
      <c r="Q1486" s="85" t="s">
        <v>6607</v>
      </c>
    </row>
    <row r="1487" spans="1:17" hidden="1" x14ac:dyDescent="0.35">
      <c r="A1487" s="72">
        <f t="shared" si="23"/>
        <v>141551</v>
      </c>
      <c r="B1487" s="85" t="s">
        <v>10243</v>
      </c>
      <c r="C1487" s="66">
        <v>90892</v>
      </c>
      <c r="D1487" s="85" t="s">
        <v>77</v>
      </c>
      <c r="E1487" s="85" t="s">
        <v>10239</v>
      </c>
      <c r="F1487" s="66">
        <v>141551</v>
      </c>
      <c r="G1487" s="85" t="s">
        <v>78</v>
      </c>
      <c r="H1487" s="85" t="s">
        <v>350</v>
      </c>
      <c r="I1487" s="85" t="s">
        <v>79</v>
      </c>
      <c r="J1487" s="85"/>
      <c r="K1487" s="85" t="s">
        <v>10244</v>
      </c>
      <c r="L1487" s="85" t="s">
        <v>80</v>
      </c>
      <c r="M1487" s="85" t="s">
        <v>7383</v>
      </c>
      <c r="N1487" s="85" t="s">
        <v>7384</v>
      </c>
      <c r="O1487" s="85" t="s">
        <v>18</v>
      </c>
      <c r="P1487" s="85" t="s">
        <v>10241</v>
      </c>
      <c r="Q1487" s="85" t="s">
        <v>6607</v>
      </c>
    </row>
    <row r="1488" spans="1:17" hidden="1" x14ac:dyDescent="0.35">
      <c r="A1488" s="72">
        <f t="shared" si="23"/>
        <v>141188</v>
      </c>
      <c r="B1488" s="85" t="s">
        <v>3502</v>
      </c>
      <c r="C1488" s="66">
        <v>88282</v>
      </c>
      <c r="D1488" s="85" t="s">
        <v>77</v>
      </c>
      <c r="E1488" s="85" t="s">
        <v>5662</v>
      </c>
      <c r="F1488" s="66">
        <v>141188</v>
      </c>
      <c r="G1488" s="85" t="s">
        <v>77</v>
      </c>
      <c r="H1488" s="85"/>
      <c r="I1488" s="85" t="s">
        <v>79</v>
      </c>
      <c r="J1488" s="85"/>
      <c r="K1488" s="85" t="s">
        <v>5727</v>
      </c>
      <c r="L1488" s="85"/>
      <c r="M1488" s="85" t="s">
        <v>5724</v>
      </c>
      <c r="N1488" s="85" t="s">
        <v>5724</v>
      </c>
      <c r="O1488" s="85" t="s">
        <v>18</v>
      </c>
      <c r="P1488" s="85" t="s">
        <v>5725</v>
      </c>
      <c r="Q1488" s="85" t="s">
        <v>5728</v>
      </c>
    </row>
    <row r="1489" spans="1:17" hidden="1" x14ac:dyDescent="0.35">
      <c r="A1489" s="72">
        <f t="shared" si="23"/>
        <v>141188</v>
      </c>
      <c r="B1489" s="85" t="s">
        <v>5722</v>
      </c>
      <c r="C1489" s="66">
        <v>88281</v>
      </c>
      <c r="D1489" s="85" t="s">
        <v>77</v>
      </c>
      <c r="E1489" s="85" t="s">
        <v>5662</v>
      </c>
      <c r="F1489" s="66">
        <v>141188</v>
      </c>
      <c r="G1489" s="85" t="s">
        <v>77</v>
      </c>
      <c r="H1489" s="85"/>
      <c r="I1489" s="85" t="s">
        <v>79</v>
      </c>
      <c r="J1489" s="85"/>
      <c r="K1489" s="85" t="s">
        <v>5723</v>
      </c>
      <c r="L1489" s="85"/>
      <c r="M1489" s="85" t="s">
        <v>5724</v>
      </c>
      <c r="N1489" s="85" t="s">
        <v>5724</v>
      </c>
      <c r="O1489" s="85" t="s">
        <v>18</v>
      </c>
      <c r="P1489" s="85" t="s">
        <v>5725</v>
      </c>
      <c r="Q1489" s="85" t="s">
        <v>5726</v>
      </c>
    </row>
    <row r="1490" spans="1:17" hidden="1" x14ac:dyDescent="0.35">
      <c r="A1490" s="72">
        <f t="shared" si="23"/>
        <v>141188</v>
      </c>
      <c r="B1490" s="85" t="s">
        <v>5729</v>
      </c>
      <c r="C1490" s="66">
        <v>88283</v>
      </c>
      <c r="D1490" s="85" t="s">
        <v>77</v>
      </c>
      <c r="E1490" s="85" t="s">
        <v>5662</v>
      </c>
      <c r="F1490" s="66">
        <v>141188</v>
      </c>
      <c r="G1490" s="85" t="s">
        <v>77</v>
      </c>
      <c r="H1490" s="85"/>
      <c r="I1490" s="85" t="s">
        <v>79</v>
      </c>
      <c r="J1490" s="85"/>
      <c r="K1490" s="85" t="s">
        <v>5730</v>
      </c>
      <c r="L1490" s="85"/>
      <c r="M1490" s="85" t="s">
        <v>5724</v>
      </c>
      <c r="N1490" s="85" t="s">
        <v>5724</v>
      </c>
      <c r="O1490" s="85" t="s">
        <v>18</v>
      </c>
      <c r="P1490" s="85" t="s">
        <v>5725</v>
      </c>
      <c r="Q1490" s="85" t="s">
        <v>5728</v>
      </c>
    </row>
    <row r="1491" spans="1:17" hidden="1" x14ac:dyDescent="0.35">
      <c r="A1491" s="72">
        <f t="shared" si="23"/>
        <v>140530</v>
      </c>
      <c r="B1491" s="85" t="s">
        <v>21713</v>
      </c>
      <c r="C1491" s="66">
        <v>17017029</v>
      </c>
      <c r="D1491" s="85" t="s">
        <v>77</v>
      </c>
      <c r="E1491" s="85" t="s">
        <v>1576</v>
      </c>
      <c r="F1491" s="66">
        <v>140530</v>
      </c>
      <c r="G1491" s="85" t="s">
        <v>78</v>
      </c>
      <c r="H1491" s="85"/>
      <c r="I1491" s="85" t="s">
        <v>79</v>
      </c>
      <c r="J1491" s="85"/>
      <c r="K1491" s="85" t="s">
        <v>1577</v>
      </c>
      <c r="L1491" s="85"/>
      <c r="M1491" s="85" t="s">
        <v>1578</v>
      </c>
      <c r="N1491" s="85" t="s">
        <v>1197</v>
      </c>
      <c r="O1491" s="85" t="s">
        <v>18</v>
      </c>
      <c r="P1491" s="85" t="s">
        <v>1579</v>
      </c>
      <c r="Q1491" s="85"/>
    </row>
    <row r="1492" spans="1:17" hidden="1" x14ac:dyDescent="0.35">
      <c r="A1492" s="72">
        <f t="shared" si="23"/>
        <v>140464</v>
      </c>
      <c r="B1492" s="85" t="s">
        <v>25877</v>
      </c>
      <c r="C1492" s="85">
        <v>85603</v>
      </c>
      <c r="D1492" s="85" t="s">
        <v>77</v>
      </c>
      <c r="E1492" s="85" t="s">
        <v>23223</v>
      </c>
      <c r="F1492" s="85">
        <v>140464</v>
      </c>
      <c r="G1492" s="85" t="s">
        <v>78</v>
      </c>
      <c r="H1492" s="85">
        <v>14512545</v>
      </c>
      <c r="I1492" s="85" t="s">
        <v>79</v>
      </c>
      <c r="J1492" s="85"/>
      <c r="K1492" s="85" t="s">
        <v>25878</v>
      </c>
      <c r="L1492" s="85"/>
      <c r="M1492" s="85" t="s">
        <v>18305</v>
      </c>
      <c r="N1492" s="85" t="s">
        <v>232</v>
      </c>
      <c r="O1492" s="85" t="s">
        <v>18</v>
      </c>
      <c r="P1492" s="85">
        <v>75052</v>
      </c>
      <c r="Q1492" s="85">
        <v>2422</v>
      </c>
    </row>
    <row r="1493" spans="1:17" hidden="1" x14ac:dyDescent="0.35">
      <c r="A1493" s="72">
        <f t="shared" si="23"/>
        <v>140464</v>
      </c>
      <c r="B1493" s="85" t="s">
        <v>619</v>
      </c>
      <c r="C1493" s="66">
        <v>85603</v>
      </c>
      <c r="D1493" s="85" t="s">
        <v>77</v>
      </c>
      <c r="E1493" s="85" t="s">
        <v>541</v>
      </c>
      <c r="F1493" s="66">
        <v>140464</v>
      </c>
      <c r="G1493" s="85" t="s">
        <v>78</v>
      </c>
      <c r="H1493" s="85" t="s">
        <v>542</v>
      </c>
      <c r="I1493" s="85" t="s">
        <v>79</v>
      </c>
      <c r="J1493" s="85"/>
      <c r="K1493" s="85" t="s">
        <v>620</v>
      </c>
      <c r="L1493" s="85"/>
      <c r="M1493" s="85" t="s">
        <v>544</v>
      </c>
      <c r="N1493" s="85" t="s">
        <v>189</v>
      </c>
      <c r="O1493" s="85" t="s">
        <v>18</v>
      </c>
      <c r="P1493" s="85" t="s">
        <v>576</v>
      </c>
      <c r="Q1493" s="85" t="s">
        <v>621</v>
      </c>
    </row>
    <row r="1494" spans="1:17" hidden="1" x14ac:dyDescent="0.35">
      <c r="A1494" s="72">
        <f t="shared" si="23"/>
        <v>141312</v>
      </c>
      <c r="B1494" s="85" t="s">
        <v>21027</v>
      </c>
      <c r="C1494" s="66">
        <v>17010714</v>
      </c>
      <c r="D1494" s="85" t="s">
        <v>83</v>
      </c>
      <c r="E1494" s="85" t="s">
        <v>6602</v>
      </c>
      <c r="F1494" s="66">
        <v>141312</v>
      </c>
      <c r="G1494" s="85" t="s">
        <v>78</v>
      </c>
      <c r="H1494" s="85"/>
      <c r="I1494" s="85" t="s">
        <v>79</v>
      </c>
      <c r="J1494" s="85"/>
      <c r="K1494" s="85" t="s">
        <v>21028</v>
      </c>
      <c r="L1494" s="85"/>
      <c r="M1494" s="85" t="s">
        <v>6795</v>
      </c>
      <c r="N1494" s="85" t="s">
        <v>6071</v>
      </c>
      <c r="O1494" s="85" t="s">
        <v>18</v>
      </c>
      <c r="P1494" s="85" t="s">
        <v>6231</v>
      </c>
      <c r="Q1494" s="85"/>
    </row>
    <row r="1495" spans="1:17" hidden="1" x14ac:dyDescent="0.35">
      <c r="A1495" s="72">
        <f t="shared" si="23"/>
        <v>141667</v>
      </c>
      <c r="B1495" s="85" t="s">
        <v>17767</v>
      </c>
      <c r="C1495" s="66">
        <v>16070561</v>
      </c>
      <c r="D1495" s="85" t="s">
        <v>77</v>
      </c>
      <c r="E1495" s="85" t="s">
        <v>10820</v>
      </c>
      <c r="F1495" s="66">
        <v>141667</v>
      </c>
      <c r="G1495" s="85" t="s">
        <v>78</v>
      </c>
      <c r="H1495" s="85" t="s">
        <v>350</v>
      </c>
      <c r="I1495" s="85" t="s">
        <v>79</v>
      </c>
      <c r="J1495" s="85"/>
      <c r="K1495" s="85" t="s">
        <v>17768</v>
      </c>
      <c r="L1495" s="85" t="s">
        <v>80</v>
      </c>
      <c r="M1495" s="85" t="s">
        <v>10950</v>
      </c>
      <c r="N1495" s="85" t="s">
        <v>7398</v>
      </c>
      <c r="O1495" s="85" t="s">
        <v>18</v>
      </c>
      <c r="P1495" s="85" t="s">
        <v>10951</v>
      </c>
      <c r="Q1495" s="85" t="s">
        <v>87</v>
      </c>
    </row>
    <row r="1496" spans="1:17" hidden="1" x14ac:dyDescent="0.35">
      <c r="A1496" s="72">
        <f t="shared" si="23"/>
        <v>141653</v>
      </c>
      <c r="B1496" s="85" t="s">
        <v>20031</v>
      </c>
      <c r="C1496" s="66">
        <v>16085268</v>
      </c>
      <c r="D1496" s="85" t="s">
        <v>77</v>
      </c>
      <c r="E1496" s="85" t="s">
        <v>10969</v>
      </c>
      <c r="F1496" s="66">
        <v>141653</v>
      </c>
      <c r="G1496" s="85" t="s">
        <v>78</v>
      </c>
      <c r="H1496" s="85"/>
      <c r="I1496" s="85" t="s">
        <v>79</v>
      </c>
      <c r="J1496" s="85"/>
      <c r="K1496" s="85" t="s">
        <v>20032</v>
      </c>
      <c r="L1496" s="85"/>
      <c r="M1496" s="85" t="s">
        <v>11004</v>
      </c>
      <c r="N1496" s="85" t="s">
        <v>7398</v>
      </c>
      <c r="O1496" s="85" t="s">
        <v>18</v>
      </c>
      <c r="P1496" s="85" t="s">
        <v>10967</v>
      </c>
      <c r="Q1496" s="85"/>
    </row>
    <row r="1497" spans="1:17" hidden="1" x14ac:dyDescent="0.35">
      <c r="A1497" s="72">
        <f t="shared" si="23"/>
        <v>142118</v>
      </c>
      <c r="B1497" s="85" t="s">
        <v>13564</v>
      </c>
      <c r="C1497" s="66">
        <v>93128</v>
      </c>
      <c r="D1497" s="85" t="s">
        <v>77</v>
      </c>
      <c r="E1497" s="85" t="s">
        <v>13343</v>
      </c>
      <c r="F1497" s="66">
        <v>142118</v>
      </c>
      <c r="G1497" s="85" t="s">
        <v>78</v>
      </c>
      <c r="H1497" s="85" t="s">
        <v>13565</v>
      </c>
      <c r="I1497" s="85" t="s">
        <v>79</v>
      </c>
      <c r="J1497" s="85"/>
      <c r="K1497" s="85" t="s">
        <v>13563</v>
      </c>
      <c r="L1497" s="85"/>
      <c r="M1497" s="85" t="s">
        <v>7395</v>
      </c>
      <c r="N1497" s="85" t="s">
        <v>13252</v>
      </c>
      <c r="O1497" s="85" t="s">
        <v>18</v>
      </c>
      <c r="P1497" s="85" t="s">
        <v>13562</v>
      </c>
      <c r="Q1497" s="85" t="s">
        <v>1683</v>
      </c>
    </row>
    <row r="1498" spans="1:17" hidden="1" x14ac:dyDescent="0.35">
      <c r="A1498" s="72">
        <f t="shared" si="23"/>
        <v>141863</v>
      </c>
      <c r="B1498" s="85" t="s">
        <v>12211</v>
      </c>
      <c r="C1498" s="66">
        <v>92234</v>
      </c>
      <c r="D1498" s="85" t="s">
        <v>77</v>
      </c>
      <c r="E1498" s="85" t="s">
        <v>12195</v>
      </c>
      <c r="F1498" s="66">
        <v>141863</v>
      </c>
      <c r="G1498" s="85" t="s">
        <v>78</v>
      </c>
      <c r="H1498" s="85"/>
      <c r="I1498" s="85" t="s">
        <v>79</v>
      </c>
      <c r="J1498" s="85"/>
      <c r="K1498" s="85" t="s">
        <v>12212</v>
      </c>
      <c r="L1498" s="85"/>
      <c r="M1498" s="85" t="s">
        <v>12197</v>
      </c>
      <c r="N1498" s="85" t="s">
        <v>11986</v>
      </c>
      <c r="O1498" s="85" t="s">
        <v>18</v>
      </c>
      <c r="P1498" s="85" t="s">
        <v>12198</v>
      </c>
      <c r="Q1498" s="85" t="s">
        <v>12213</v>
      </c>
    </row>
    <row r="1499" spans="1:17" hidden="1" x14ac:dyDescent="0.35">
      <c r="A1499" s="72">
        <f t="shared" si="23"/>
        <v>141346</v>
      </c>
      <c r="B1499" s="85" t="s">
        <v>8498</v>
      </c>
      <c r="C1499" s="66">
        <v>89844</v>
      </c>
      <c r="D1499" s="85" t="s">
        <v>77</v>
      </c>
      <c r="E1499" s="85" t="s">
        <v>8492</v>
      </c>
      <c r="F1499" s="66">
        <v>141346</v>
      </c>
      <c r="G1499" s="85" t="s">
        <v>78</v>
      </c>
      <c r="H1499" s="85"/>
      <c r="I1499" s="85" t="s">
        <v>79</v>
      </c>
      <c r="J1499" s="85"/>
      <c r="K1499" s="85" t="s">
        <v>8499</v>
      </c>
      <c r="L1499" s="85"/>
      <c r="M1499" s="85" t="s">
        <v>8377</v>
      </c>
      <c r="N1499" s="85" t="s">
        <v>6073</v>
      </c>
      <c r="O1499" s="85" t="s">
        <v>18</v>
      </c>
      <c r="P1499" s="85" t="s">
        <v>8378</v>
      </c>
      <c r="Q1499" s="85" t="s">
        <v>8500</v>
      </c>
    </row>
    <row r="1500" spans="1:17" hidden="1" x14ac:dyDescent="0.35">
      <c r="A1500" s="72">
        <f t="shared" si="23"/>
        <v>17003241</v>
      </c>
      <c r="B1500" s="85" t="s">
        <v>26306</v>
      </c>
      <c r="C1500" s="85">
        <v>17026979</v>
      </c>
      <c r="D1500" s="85" t="s">
        <v>77</v>
      </c>
      <c r="E1500" s="85" t="s">
        <v>23210</v>
      </c>
      <c r="F1500" s="85">
        <v>17003241</v>
      </c>
      <c r="G1500" s="85" t="s">
        <v>78</v>
      </c>
      <c r="H1500" s="85"/>
      <c r="I1500" s="85" t="s">
        <v>79</v>
      </c>
      <c r="J1500" s="85"/>
      <c r="K1500" s="85" t="s">
        <v>22854</v>
      </c>
      <c r="L1500" s="85"/>
      <c r="M1500" s="85" t="s">
        <v>22855</v>
      </c>
      <c r="N1500" s="85" t="s">
        <v>8913</v>
      </c>
      <c r="O1500" s="85" t="s">
        <v>18</v>
      </c>
      <c r="P1500" s="85">
        <v>77845</v>
      </c>
      <c r="Q1500" s="85"/>
    </row>
    <row r="1501" spans="1:17" hidden="1" x14ac:dyDescent="0.35">
      <c r="A1501" s="72">
        <f t="shared" si="23"/>
        <v>17003241</v>
      </c>
      <c r="B1501" s="85" t="s">
        <v>22853</v>
      </c>
      <c r="C1501" s="66">
        <v>17026979</v>
      </c>
      <c r="D1501" s="85" t="s">
        <v>77</v>
      </c>
      <c r="E1501" s="85" t="s">
        <v>18023</v>
      </c>
      <c r="F1501" s="66">
        <v>17003241</v>
      </c>
      <c r="G1501" s="85" t="s">
        <v>78</v>
      </c>
      <c r="H1501" s="85"/>
      <c r="I1501" s="85" t="s">
        <v>79</v>
      </c>
      <c r="J1501" s="85"/>
      <c r="K1501" s="85" t="s">
        <v>22854</v>
      </c>
      <c r="L1501" s="85"/>
      <c r="M1501" s="85" t="s">
        <v>22855</v>
      </c>
      <c r="N1501" s="85" t="s">
        <v>8913</v>
      </c>
      <c r="O1501" s="85" t="s">
        <v>18</v>
      </c>
      <c r="P1501" s="85" t="s">
        <v>8914</v>
      </c>
      <c r="Q1501" s="85"/>
    </row>
    <row r="1502" spans="1:17" hidden="1" x14ac:dyDescent="0.35">
      <c r="A1502" s="72">
        <f t="shared" si="23"/>
        <v>17003241</v>
      </c>
      <c r="B1502" s="85" t="s">
        <v>21729</v>
      </c>
      <c r="C1502" s="85">
        <v>17017161</v>
      </c>
      <c r="D1502" s="85" t="s">
        <v>77</v>
      </c>
      <c r="E1502" s="85" t="s">
        <v>23210</v>
      </c>
      <c r="F1502" s="85">
        <v>17003241</v>
      </c>
      <c r="G1502" s="85" t="s">
        <v>78</v>
      </c>
      <c r="H1502" s="85"/>
      <c r="I1502" s="85" t="s">
        <v>79</v>
      </c>
      <c r="J1502" s="85"/>
      <c r="K1502" s="85" t="s">
        <v>26295</v>
      </c>
      <c r="L1502" s="85"/>
      <c r="M1502" s="85" t="s">
        <v>22855</v>
      </c>
      <c r="N1502" s="85" t="s">
        <v>8913</v>
      </c>
      <c r="O1502" s="85" t="s">
        <v>18</v>
      </c>
      <c r="P1502" s="85">
        <v>77845</v>
      </c>
      <c r="Q1502" s="85"/>
    </row>
    <row r="1503" spans="1:17" hidden="1" x14ac:dyDescent="0.35">
      <c r="A1503" s="72">
        <f t="shared" si="23"/>
        <v>17003241</v>
      </c>
      <c r="B1503" s="85" t="s">
        <v>21729</v>
      </c>
      <c r="C1503" s="66">
        <v>17017161</v>
      </c>
      <c r="D1503" s="85" t="s">
        <v>77</v>
      </c>
      <c r="E1503" s="85" t="s">
        <v>18023</v>
      </c>
      <c r="F1503" s="66">
        <v>17003241</v>
      </c>
      <c r="G1503" s="85" t="s">
        <v>78</v>
      </c>
      <c r="H1503" s="85"/>
      <c r="I1503" s="85" t="s">
        <v>79</v>
      </c>
      <c r="J1503" s="85"/>
      <c r="K1503" s="85" t="s">
        <v>21728</v>
      </c>
      <c r="L1503" s="85"/>
      <c r="M1503" s="85" t="s">
        <v>8912</v>
      </c>
      <c r="N1503" s="85" t="s">
        <v>8913</v>
      </c>
      <c r="O1503" s="85" t="s">
        <v>18</v>
      </c>
      <c r="P1503" s="85" t="s">
        <v>8914</v>
      </c>
      <c r="Q1503" s="85"/>
    </row>
    <row r="1504" spans="1:17" hidden="1" x14ac:dyDescent="0.35">
      <c r="A1504" s="72">
        <f t="shared" si="23"/>
        <v>140734</v>
      </c>
      <c r="B1504" s="85" t="s">
        <v>2960</v>
      </c>
      <c r="C1504" s="66">
        <v>86888</v>
      </c>
      <c r="D1504" s="85" t="s">
        <v>77</v>
      </c>
      <c r="E1504" s="85" t="s">
        <v>2950</v>
      </c>
      <c r="F1504" s="66">
        <v>140734</v>
      </c>
      <c r="G1504" s="85" t="s">
        <v>78</v>
      </c>
      <c r="H1504" s="85"/>
      <c r="I1504" s="85" t="s">
        <v>79</v>
      </c>
      <c r="J1504" s="85"/>
      <c r="K1504" s="85" t="s">
        <v>2961</v>
      </c>
      <c r="L1504" s="85"/>
      <c r="M1504" s="85" t="s">
        <v>2952</v>
      </c>
      <c r="N1504" s="85" t="s">
        <v>2797</v>
      </c>
      <c r="O1504" s="85" t="s">
        <v>18</v>
      </c>
      <c r="P1504" s="85" t="s">
        <v>2953</v>
      </c>
      <c r="Q1504" s="85"/>
    </row>
    <row r="1505" spans="1:17" hidden="1" x14ac:dyDescent="0.35">
      <c r="A1505" s="72">
        <f t="shared" si="23"/>
        <v>141339</v>
      </c>
      <c r="B1505" s="85" t="s">
        <v>8437</v>
      </c>
      <c r="C1505" s="66">
        <v>89809</v>
      </c>
      <c r="D1505" s="85" t="s">
        <v>77</v>
      </c>
      <c r="E1505" s="85" t="s">
        <v>8417</v>
      </c>
      <c r="F1505" s="66">
        <v>141339</v>
      </c>
      <c r="G1505" s="85" t="s">
        <v>78</v>
      </c>
      <c r="H1505" s="85"/>
      <c r="I1505" s="85" t="s">
        <v>79</v>
      </c>
      <c r="J1505" s="85"/>
      <c r="K1505" s="85" t="s">
        <v>8438</v>
      </c>
      <c r="L1505" s="85"/>
      <c r="M1505" s="85" t="s">
        <v>6827</v>
      </c>
      <c r="N1505" s="85" t="s">
        <v>8314</v>
      </c>
      <c r="O1505" s="85" t="s">
        <v>18</v>
      </c>
      <c r="P1505" s="85" t="s">
        <v>8427</v>
      </c>
      <c r="Q1505" s="85" t="s">
        <v>8439</v>
      </c>
    </row>
    <row r="1506" spans="1:17" hidden="1" x14ac:dyDescent="0.35">
      <c r="A1506" s="72">
        <f t="shared" si="23"/>
        <v>140860</v>
      </c>
      <c r="B1506" s="85" t="s">
        <v>25967</v>
      </c>
      <c r="C1506" s="85">
        <v>87257</v>
      </c>
      <c r="D1506" s="85" t="s">
        <v>77</v>
      </c>
      <c r="E1506" s="85" t="s">
        <v>23221</v>
      </c>
      <c r="F1506" s="85">
        <v>140860</v>
      </c>
      <c r="G1506" s="85" t="s">
        <v>78</v>
      </c>
      <c r="H1506" s="85">
        <v>13136189</v>
      </c>
      <c r="I1506" s="85" t="s">
        <v>79</v>
      </c>
      <c r="J1506" s="85"/>
      <c r="K1506" s="85" t="s">
        <v>3531</v>
      </c>
      <c r="L1506" s="85"/>
      <c r="M1506" s="85" t="s">
        <v>14648</v>
      </c>
      <c r="N1506" s="85" t="s">
        <v>571</v>
      </c>
      <c r="O1506" s="85" t="s">
        <v>18</v>
      </c>
      <c r="P1506" s="85">
        <v>76034</v>
      </c>
      <c r="Q1506" s="85">
        <v>6052</v>
      </c>
    </row>
    <row r="1507" spans="1:17" hidden="1" x14ac:dyDescent="0.35">
      <c r="A1507" s="72">
        <f t="shared" si="23"/>
        <v>140860</v>
      </c>
      <c r="B1507" s="85" t="s">
        <v>3529</v>
      </c>
      <c r="C1507" s="66">
        <v>87257</v>
      </c>
      <c r="D1507" s="85" t="s">
        <v>77</v>
      </c>
      <c r="E1507" s="85" t="s">
        <v>3506</v>
      </c>
      <c r="F1507" s="66">
        <v>140860</v>
      </c>
      <c r="G1507" s="85" t="s">
        <v>78</v>
      </c>
      <c r="H1507" s="85" t="s">
        <v>3530</v>
      </c>
      <c r="I1507" s="85" t="s">
        <v>79</v>
      </c>
      <c r="J1507" s="85"/>
      <c r="K1507" s="85" t="s">
        <v>3531</v>
      </c>
      <c r="L1507" s="85"/>
      <c r="M1507" s="85" t="s">
        <v>3503</v>
      </c>
      <c r="N1507" s="85" t="s">
        <v>573</v>
      </c>
      <c r="O1507" s="85" t="s">
        <v>18</v>
      </c>
      <c r="P1507" s="85" t="s">
        <v>3504</v>
      </c>
      <c r="Q1507" s="85" t="s">
        <v>3532</v>
      </c>
    </row>
    <row r="1508" spans="1:17" hidden="1" x14ac:dyDescent="0.35">
      <c r="A1508" s="72">
        <f t="shared" si="23"/>
        <v>140860</v>
      </c>
      <c r="B1508" s="85" t="s">
        <v>25965</v>
      </c>
      <c r="C1508" s="85">
        <v>87255</v>
      </c>
      <c r="D1508" s="85" t="s">
        <v>77</v>
      </c>
      <c r="E1508" s="85" t="s">
        <v>23221</v>
      </c>
      <c r="F1508" s="85">
        <v>140860</v>
      </c>
      <c r="G1508" s="85" t="s">
        <v>78</v>
      </c>
      <c r="H1508" s="85">
        <v>13137922</v>
      </c>
      <c r="I1508" s="85" t="s">
        <v>79</v>
      </c>
      <c r="J1508" s="85"/>
      <c r="K1508" s="85" t="s">
        <v>25966</v>
      </c>
      <c r="L1508" s="85"/>
      <c r="M1508" s="85" t="s">
        <v>14648</v>
      </c>
      <c r="N1508" s="85" t="s">
        <v>571</v>
      </c>
      <c r="O1508" s="85" t="s">
        <v>18</v>
      </c>
      <c r="P1508" s="85">
        <v>76034</v>
      </c>
      <c r="Q1508" s="85">
        <v>5919</v>
      </c>
    </row>
    <row r="1509" spans="1:17" hidden="1" x14ac:dyDescent="0.35">
      <c r="A1509" s="72">
        <f t="shared" si="23"/>
        <v>140860</v>
      </c>
      <c r="B1509" s="85" t="s">
        <v>3521</v>
      </c>
      <c r="C1509" s="66">
        <v>87255</v>
      </c>
      <c r="D1509" s="85" t="s">
        <v>77</v>
      </c>
      <c r="E1509" s="85" t="s">
        <v>3506</v>
      </c>
      <c r="F1509" s="66">
        <v>140860</v>
      </c>
      <c r="G1509" s="85" t="s">
        <v>78</v>
      </c>
      <c r="H1509" s="85" t="s">
        <v>3522</v>
      </c>
      <c r="I1509" s="85" t="s">
        <v>79</v>
      </c>
      <c r="J1509" s="85"/>
      <c r="K1509" s="85" t="s">
        <v>3523</v>
      </c>
      <c r="L1509" s="85"/>
      <c r="M1509" s="85" t="s">
        <v>3503</v>
      </c>
      <c r="N1509" s="85" t="s">
        <v>573</v>
      </c>
      <c r="O1509" s="85" t="s">
        <v>18</v>
      </c>
      <c r="P1509" s="85" t="s">
        <v>3504</v>
      </c>
      <c r="Q1509" s="85" t="s">
        <v>3524</v>
      </c>
    </row>
    <row r="1510" spans="1:17" hidden="1" x14ac:dyDescent="0.35">
      <c r="A1510" s="72">
        <f t="shared" si="23"/>
        <v>140860</v>
      </c>
      <c r="B1510" s="85" t="s">
        <v>25980</v>
      </c>
      <c r="C1510" s="85">
        <v>87256</v>
      </c>
      <c r="D1510" s="85" t="s">
        <v>77</v>
      </c>
      <c r="E1510" s="85" t="s">
        <v>23221</v>
      </c>
      <c r="F1510" s="85">
        <v>140860</v>
      </c>
      <c r="G1510" s="85" t="s">
        <v>78</v>
      </c>
      <c r="H1510" s="85">
        <v>13138037</v>
      </c>
      <c r="I1510" s="85" t="s">
        <v>79</v>
      </c>
      <c r="J1510" s="85"/>
      <c r="K1510" s="85" t="s">
        <v>25981</v>
      </c>
      <c r="L1510" s="85"/>
      <c r="M1510" s="85" t="s">
        <v>14648</v>
      </c>
      <c r="N1510" s="85" t="s">
        <v>571</v>
      </c>
      <c r="O1510" s="85" t="s">
        <v>18</v>
      </c>
      <c r="P1510" s="85">
        <v>76034</v>
      </c>
      <c r="Q1510" s="85">
        <v>6032</v>
      </c>
    </row>
    <row r="1511" spans="1:17" hidden="1" x14ac:dyDescent="0.35">
      <c r="A1511" s="72">
        <f t="shared" si="23"/>
        <v>140860</v>
      </c>
      <c r="B1511" s="85" t="s">
        <v>3525</v>
      </c>
      <c r="C1511" s="66">
        <v>87256</v>
      </c>
      <c r="D1511" s="85" t="s">
        <v>77</v>
      </c>
      <c r="E1511" s="85" t="s">
        <v>3506</v>
      </c>
      <c r="F1511" s="66">
        <v>140860</v>
      </c>
      <c r="G1511" s="85" t="s">
        <v>78</v>
      </c>
      <c r="H1511" s="85" t="s">
        <v>3526</v>
      </c>
      <c r="I1511" s="85" t="s">
        <v>79</v>
      </c>
      <c r="J1511" s="85"/>
      <c r="K1511" s="85" t="s">
        <v>3527</v>
      </c>
      <c r="L1511" s="85"/>
      <c r="M1511" s="85" t="s">
        <v>3503</v>
      </c>
      <c r="N1511" s="85" t="s">
        <v>573</v>
      </c>
      <c r="O1511" s="85" t="s">
        <v>18</v>
      </c>
      <c r="P1511" s="85" t="s">
        <v>3504</v>
      </c>
      <c r="Q1511" s="85" t="s">
        <v>3528</v>
      </c>
    </row>
    <row r="1512" spans="1:17" hidden="1" x14ac:dyDescent="0.35">
      <c r="A1512" s="72">
        <f t="shared" si="23"/>
        <v>141545</v>
      </c>
      <c r="B1512" s="85" t="s">
        <v>9905</v>
      </c>
      <c r="C1512" s="66">
        <v>90668</v>
      </c>
      <c r="D1512" s="85" t="s">
        <v>77</v>
      </c>
      <c r="E1512" s="85" t="s">
        <v>9891</v>
      </c>
      <c r="F1512" s="66">
        <v>141545</v>
      </c>
      <c r="G1512" s="85" t="s">
        <v>78</v>
      </c>
      <c r="H1512" s="85" t="s">
        <v>350</v>
      </c>
      <c r="I1512" s="85" t="s">
        <v>79</v>
      </c>
      <c r="J1512" s="85"/>
      <c r="K1512" s="85" t="s">
        <v>9906</v>
      </c>
      <c r="L1512" s="85" t="s">
        <v>80</v>
      </c>
      <c r="M1512" s="85" t="s">
        <v>7383</v>
      </c>
      <c r="N1512" s="85" t="s">
        <v>7384</v>
      </c>
      <c r="O1512" s="85" t="s">
        <v>18</v>
      </c>
      <c r="P1512" s="85" t="s">
        <v>9887</v>
      </c>
      <c r="Q1512" s="85" t="s">
        <v>9907</v>
      </c>
    </row>
    <row r="1513" spans="1:17" hidden="1" x14ac:dyDescent="0.35">
      <c r="A1513" s="72">
        <f t="shared" si="23"/>
        <v>140445</v>
      </c>
      <c r="B1513" s="85" t="s">
        <v>23320</v>
      </c>
      <c r="C1513" s="85">
        <v>17023340</v>
      </c>
      <c r="D1513" s="85" t="s">
        <v>77</v>
      </c>
      <c r="E1513" s="85" t="s">
        <v>23272</v>
      </c>
      <c r="F1513" s="85">
        <v>140445</v>
      </c>
      <c r="G1513" s="85" t="s">
        <v>78</v>
      </c>
      <c r="H1513" s="85"/>
      <c r="I1513" s="85" t="s">
        <v>79</v>
      </c>
      <c r="J1513" s="85"/>
      <c r="K1513" s="85" t="s">
        <v>23321</v>
      </c>
      <c r="L1513" s="85"/>
      <c r="M1513" s="85" t="s">
        <v>20950</v>
      </c>
      <c r="N1513" s="85" t="s">
        <v>176</v>
      </c>
      <c r="O1513" s="85" t="s">
        <v>18</v>
      </c>
      <c r="P1513" s="85">
        <v>75002</v>
      </c>
      <c r="Q1513" s="85">
        <v>2837</v>
      </c>
    </row>
    <row r="1514" spans="1:17" hidden="1" x14ac:dyDescent="0.35">
      <c r="A1514" s="72">
        <f t="shared" si="23"/>
        <v>142118</v>
      </c>
      <c r="B1514" s="85" t="s">
        <v>13481</v>
      </c>
      <c r="C1514" s="66">
        <v>93079</v>
      </c>
      <c r="D1514" s="85" t="s">
        <v>77</v>
      </c>
      <c r="E1514" s="85" t="s">
        <v>13343</v>
      </c>
      <c r="F1514" s="66">
        <v>142118</v>
      </c>
      <c r="G1514" s="85" t="s">
        <v>78</v>
      </c>
      <c r="H1514" s="85" t="s">
        <v>13482</v>
      </c>
      <c r="I1514" s="85" t="s">
        <v>79</v>
      </c>
      <c r="J1514" s="85"/>
      <c r="K1514" s="85" t="s">
        <v>13483</v>
      </c>
      <c r="L1514" s="85"/>
      <c r="M1514" s="85" t="s">
        <v>7395</v>
      </c>
      <c r="N1514" s="85" t="s">
        <v>13252</v>
      </c>
      <c r="O1514" s="85" t="s">
        <v>18</v>
      </c>
      <c r="P1514" s="85" t="s">
        <v>13473</v>
      </c>
      <c r="Q1514" s="85" t="s">
        <v>156</v>
      </c>
    </row>
    <row r="1515" spans="1:17" hidden="1" x14ac:dyDescent="0.35">
      <c r="A1515" s="72">
        <f t="shared" si="23"/>
        <v>141544</v>
      </c>
      <c r="B1515" s="85" t="s">
        <v>9791</v>
      </c>
      <c r="C1515" s="66">
        <v>90597</v>
      </c>
      <c r="D1515" s="85" t="s">
        <v>77</v>
      </c>
      <c r="E1515" s="85" t="s">
        <v>9751</v>
      </c>
      <c r="F1515" s="66">
        <v>141544</v>
      </c>
      <c r="G1515" s="85" t="s">
        <v>78</v>
      </c>
      <c r="H1515" s="85" t="s">
        <v>9752</v>
      </c>
      <c r="I1515" s="85" t="s">
        <v>79</v>
      </c>
      <c r="J1515" s="85"/>
      <c r="K1515" s="85" t="s">
        <v>9792</v>
      </c>
      <c r="L1515" s="85"/>
      <c r="M1515" s="85" t="s">
        <v>7383</v>
      </c>
      <c r="N1515" s="85" t="s">
        <v>7384</v>
      </c>
      <c r="O1515" s="85" t="s">
        <v>18</v>
      </c>
      <c r="P1515" s="85" t="s">
        <v>9787</v>
      </c>
      <c r="Q1515" s="85" t="s">
        <v>9793</v>
      </c>
    </row>
    <row r="1516" spans="1:17" hidden="1" x14ac:dyDescent="0.35">
      <c r="A1516" s="72">
        <f t="shared" si="23"/>
        <v>141610</v>
      </c>
      <c r="B1516" s="85" t="s">
        <v>16798</v>
      </c>
      <c r="C1516" s="66">
        <v>16048001</v>
      </c>
      <c r="D1516" s="85" t="s">
        <v>77</v>
      </c>
      <c r="E1516" s="85" t="s">
        <v>10631</v>
      </c>
      <c r="F1516" s="66">
        <v>141610</v>
      </c>
      <c r="G1516" s="85" t="s">
        <v>78</v>
      </c>
      <c r="H1516" s="85"/>
      <c r="I1516" s="85" t="s">
        <v>79</v>
      </c>
      <c r="J1516" s="85"/>
      <c r="K1516" s="85" t="s">
        <v>16799</v>
      </c>
      <c r="L1516" s="85"/>
      <c r="M1516" s="85" t="s">
        <v>10634</v>
      </c>
      <c r="N1516" s="85" t="s">
        <v>10457</v>
      </c>
      <c r="O1516" s="85" t="s">
        <v>18</v>
      </c>
      <c r="P1516" s="85" t="s">
        <v>10635</v>
      </c>
      <c r="Q1516" s="85"/>
    </row>
    <row r="1517" spans="1:17" hidden="1" x14ac:dyDescent="0.35">
      <c r="A1517" s="72">
        <f t="shared" si="23"/>
        <v>140919</v>
      </c>
      <c r="B1517" s="85" t="s">
        <v>24878</v>
      </c>
      <c r="C1517" s="85">
        <v>140919</v>
      </c>
      <c r="D1517" s="85" t="s">
        <v>78</v>
      </c>
      <c r="E1517" s="85" t="s">
        <v>23240</v>
      </c>
      <c r="F1517" s="85">
        <v>16048959</v>
      </c>
      <c r="G1517" s="85" t="s">
        <v>1750</v>
      </c>
      <c r="H1517" s="85">
        <v>11904331</v>
      </c>
      <c r="I1517" s="85" t="s">
        <v>79</v>
      </c>
      <c r="J1517" s="85" t="s">
        <v>200</v>
      </c>
      <c r="K1517" s="85" t="s">
        <v>23082</v>
      </c>
      <c r="L1517" s="85"/>
      <c r="M1517" s="85" t="s">
        <v>24879</v>
      </c>
      <c r="N1517" s="85" t="s">
        <v>242</v>
      </c>
      <c r="O1517" s="85" t="s">
        <v>18</v>
      </c>
      <c r="P1517" s="85">
        <v>76233</v>
      </c>
      <c r="Q1517" s="85"/>
    </row>
    <row r="1518" spans="1:17" hidden="1" x14ac:dyDescent="0.35">
      <c r="A1518" s="72">
        <f t="shared" si="23"/>
        <v>141546</v>
      </c>
      <c r="B1518" s="85" t="s">
        <v>27293</v>
      </c>
      <c r="C1518" s="85">
        <v>90873</v>
      </c>
      <c r="D1518" s="85" t="s">
        <v>77</v>
      </c>
      <c r="E1518" s="85" t="s">
        <v>23179</v>
      </c>
      <c r="F1518" s="85">
        <v>141546</v>
      </c>
      <c r="G1518" s="85" t="s">
        <v>78</v>
      </c>
      <c r="H1518" s="85">
        <v>1664853</v>
      </c>
      <c r="I1518" s="85" t="s">
        <v>79</v>
      </c>
      <c r="J1518" s="85"/>
      <c r="K1518" s="85" t="s">
        <v>27294</v>
      </c>
      <c r="L1518" s="85"/>
      <c r="M1518" s="85" t="s">
        <v>9155</v>
      </c>
      <c r="N1518" s="85" t="s">
        <v>9526</v>
      </c>
      <c r="O1518" s="85" t="s">
        <v>18</v>
      </c>
      <c r="P1518" s="85">
        <v>78230</v>
      </c>
      <c r="Q1518" s="85">
        <v>4534</v>
      </c>
    </row>
    <row r="1519" spans="1:17" hidden="1" x14ac:dyDescent="0.35">
      <c r="A1519" s="72">
        <f t="shared" si="23"/>
        <v>141546</v>
      </c>
      <c r="B1519" s="85" t="s">
        <v>10211</v>
      </c>
      <c r="C1519" s="66">
        <v>90873</v>
      </c>
      <c r="D1519" s="85" t="s">
        <v>77</v>
      </c>
      <c r="E1519" s="85" t="s">
        <v>9849</v>
      </c>
      <c r="F1519" s="66">
        <v>141546</v>
      </c>
      <c r="G1519" s="85" t="s">
        <v>78</v>
      </c>
      <c r="H1519" s="85" t="s">
        <v>9850</v>
      </c>
      <c r="I1519" s="85" t="s">
        <v>79</v>
      </c>
      <c r="J1519" s="85"/>
      <c r="K1519" s="85" t="s">
        <v>10212</v>
      </c>
      <c r="L1519" s="85" t="s">
        <v>80</v>
      </c>
      <c r="M1519" s="85" t="s">
        <v>7383</v>
      </c>
      <c r="N1519" s="85" t="s">
        <v>7384</v>
      </c>
      <c r="O1519" s="85" t="s">
        <v>18</v>
      </c>
      <c r="P1519" s="85" t="s">
        <v>10200</v>
      </c>
      <c r="Q1519" s="85" t="s">
        <v>10213</v>
      </c>
    </row>
    <row r="1520" spans="1:17" hidden="1" x14ac:dyDescent="0.35">
      <c r="A1520" s="72">
        <f t="shared" si="23"/>
        <v>141555</v>
      </c>
      <c r="B1520" s="85" t="s">
        <v>10208</v>
      </c>
      <c r="C1520" s="66">
        <v>90872</v>
      </c>
      <c r="D1520" s="85" t="s">
        <v>77</v>
      </c>
      <c r="E1520" s="85" t="s">
        <v>4810</v>
      </c>
      <c r="F1520" s="66">
        <v>141555</v>
      </c>
      <c r="G1520" s="85" t="s">
        <v>78</v>
      </c>
      <c r="H1520" s="85" t="s">
        <v>10209</v>
      </c>
      <c r="I1520" s="85" t="s">
        <v>79</v>
      </c>
      <c r="J1520" s="85"/>
      <c r="K1520" s="85" t="s">
        <v>10210</v>
      </c>
      <c r="L1520" s="85"/>
      <c r="M1520" s="85" t="s">
        <v>7383</v>
      </c>
      <c r="N1520" s="85" t="s">
        <v>7384</v>
      </c>
      <c r="O1520" s="85" t="s">
        <v>18</v>
      </c>
      <c r="P1520" s="85" t="s">
        <v>10200</v>
      </c>
      <c r="Q1520" s="85" t="s">
        <v>1756</v>
      </c>
    </row>
    <row r="1521" spans="1:17" hidden="1" x14ac:dyDescent="0.35">
      <c r="A1521" s="72">
        <f t="shared" si="23"/>
        <v>141307</v>
      </c>
      <c r="B1521" s="85" t="s">
        <v>8070</v>
      </c>
      <c r="C1521" s="66">
        <v>89557</v>
      </c>
      <c r="D1521" s="85" t="s">
        <v>77</v>
      </c>
      <c r="E1521" s="85" t="s">
        <v>6769</v>
      </c>
      <c r="F1521" s="66">
        <v>141307</v>
      </c>
      <c r="G1521" s="85" t="s">
        <v>78</v>
      </c>
      <c r="H1521" s="85"/>
      <c r="I1521" s="85" t="s">
        <v>79</v>
      </c>
      <c r="J1521" s="85"/>
      <c r="K1521" s="85" t="s">
        <v>8071</v>
      </c>
      <c r="L1521" s="85"/>
      <c r="M1521" s="85" t="s">
        <v>8036</v>
      </c>
      <c r="N1521" s="85" t="s">
        <v>6771</v>
      </c>
      <c r="O1521" s="85" t="s">
        <v>18</v>
      </c>
      <c r="P1521" s="85" t="s">
        <v>8067</v>
      </c>
      <c r="Q1521" s="85" t="s">
        <v>8072</v>
      </c>
    </row>
    <row r="1522" spans="1:17" hidden="1" x14ac:dyDescent="0.35">
      <c r="A1522" s="72">
        <f t="shared" si="23"/>
        <v>141307</v>
      </c>
      <c r="B1522" s="85" t="s">
        <v>8080</v>
      </c>
      <c r="C1522" s="66">
        <v>89562</v>
      </c>
      <c r="D1522" s="85" t="s">
        <v>77</v>
      </c>
      <c r="E1522" s="85" t="s">
        <v>6769</v>
      </c>
      <c r="F1522" s="66">
        <v>141307</v>
      </c>
      <c r="G1522" s="85" t="s">
        <v>78</v>
      </c>
      <c r="H1522" s="85"/>
      <c r="I1522" s="85" t="s">
        <v>79</v>
      </c>
      <c r="J1522" s="85"/>
      <c r="K1522" s="85" t="s">
        <v>8081</v>
      </c>
      <c r="L1522" s="85"/>
      <c r="M1522" s="85" t="s">
        <v>8036</v>
      </c>
      <c r="N1522" s="85" t="s">
        <v>6771</v>
      </c>
      <c r="O1522" s="85" t="s">
        <v>18</v>
      </c>
      <c r="P1522" s="85" t="s">
        <v>8067</v>
      </c>
      <c r="Q1522" s="85" t="s">
        <v>8082</v>
      </c>
    </row>
    <row r="1523" spans="1:17" hidden="1" x14ac:dyDescent="0.35">
      <c r="A1523" s="72">
        <f t="shared" si="23"/>
        <v>141728</v>
      </c>
      <c r="B1523" s="85" t="s">
        <v>11572</v>
      </c>
      <c r="C1523" s="66">
        <v>91737</v>
      </c>
      <c r="D1523" s="85" t="s">
        <v>77</v>
      </c>
      <c r="E1523" s="85" t="s">
        <v>11573</v>
      </c>
      <c r="F1523" s="66">
        <v>141728</v>
      </c>
      <c r="G1523" s="85" t="s">
        <v>78</v>
      </c>
      <c r="H1523" s="85"/>
      <c r="I1523" s="85" t="s">
        <v>79</v>
      </c>
      <c r="J1523" s="85"/>
      <c r="K1523" s="85" t="s">
        <v>11574</v>
      </c>
      <c r="L1523" s="85"/>
      <c r="M1523" s="85" t="s">
        <v>11575</v>
      </c>
      <c r="N1523" s="85" t="s">
        <v>135</v>
      </c>
      <c r="O1523" s="85" t="s">
        <v>18</v>
      </c>
      <c r="P1523" s="85" t="s">
        <v>11576</v>
      </c>
      <c r="Q1523" s="85"/>
    </row>
    <row r="1524" spans="1:17" hidden="1" x14ac:dyDescent="0.35">
      <c r="A1524" s="72">
        <f t="shared" si="23"/>
        <v>127700</v>
      </c>
      <c r="B1524" s="85" t="s">
        <v>24027</v>
      </c>
      <c r="C1524" s="85">
        <v>36196</v>
      </c>
      <c r="D1524" s="85" t="s">
        <v>77</v>
      </c>
      <c r="E1524" s="85" t="s">
        <v>23260</v>
      </c>
      <c r="F1524" s="85">
        <v>127700</v>
      </c>
      <c r="G1524" s="85" t="s">
        <v>78</v>
      </c>
      <c r="H1524" s="85">
        <v>13011507</v>
      </c>
      <c r="I1524" s="85" t="s">
        <v>79</v>
      </c>
      <c r="J1524" s="85"/>
      <c r="K1524" s="85" t="s">
        <v>24028</v>
      </c>
      <c r="L1524" s="85"/>
      <c r="M1524" s="85" t="s">
        <v>24004</v>
      </c>
      <c r="N1524" s="85" t="s">
        <v>23987</v>
      </c>
      <c r="O1524" s="85" t="s">
        <v>23988</v>
      </c>
      <c r="P1524" s="85">
        <v>32909</v>
      </c>
      <c r="Q1524" s="85">
        <v>5306</v>
      </c>
    </row>
    <row r="1525" spans="1:17" hidden="1" x14ac:dyDescent="0.35">
      <c r="A1525" s="72">
        <f t="shared" si="23"/>
        <v>141545</v>
      </c>
      <c r="B1525" s="85" t="s">
        <v>9898</v>
      </c>
      <c r="C1525" s="66">
        <v>90665</v>
      </c>
      <c r="D1525" s="85" t="s">
        <v>77</v>
      </c>
      <c r="E1525" s="85" t="s">
        <v>9891</v>
      </c>
      <c r="F1525" s="66">
        <v>141545</v>
      </c>
      <c r="G1525" s="85" t="s">
        <v>78</v>
      </c>
      <c r="H1525" s="85" t="s">
        <v>350</v>
      </c>
      <c r="I1525" s="85" t="s">
        <v>79</v>
      </c>
      <c r="J1525" s="85"/>
      <c r="K1525" s="85" t="s">
        <v>9899</v>
      </c>
      <c r="L1525" s="85" t="s">
        <v>80</v>
      </c>
      <c r="M1525" s="85" t="s">
        <v>7383</v>
      </c>
      <c r="N1525" s="85" t="s">
        <v>7384</v>
      </c>
      <c r="O1525" s="85" t="s">
        <v>18</v>
      </c>
      <c r="P1525" s="85" t="s">
        <v>9887</v>
      </c>
      <c r="Q1525" s="85" t="s">
        <v>1698</v>
      </c>
    </row>
    <row r="1526" spans="1:17" hidden="1" x14ac:dyDescent="0.35">
      <c r="A1526" s="72">
        <f t="shared" si="23"/>
        <v>141517</v>
      </c>
      <c r="B1526" s="85" t="s">
        <v>24514</v>
      </c>
      <c r="C1526" s="85">
        <v>90500</v>
      </c>
      <c r="D1526" s="85" t="s">
        <v>77</v>
      </c>
      <c r="E1526" s="85" t="s">
        <v>23250</v>
      </c>
      <c r="F1526" s="85">
        <v>141517</v>
      </c>
      <c r="G1526" s="85" t="s">
        <v>78</v>
      </c>
      <c r="H1526" s="85">
        <v>11635042</v>
      </c>
      <c r="I1526" s="85" t="s">
        <v>79</v>
      </c>
      <c r="J1526" s="85"/>
      <c r="K1526" s="85" t="s">
        <v>24515</v>
      </c>
      <c r="L1526" s="85"/>
      <c r="M1526" s="85" t="s">
        <v>21474</v>
      </c>
      <c r="N1526" s="85" t="s">
        <v>9473</v>
      </c>
      <c r="O1526" s="85" t="s">
        <v>18</v>
      </c>
      <c r="P1526" s="85">
        <v>78130</v>
      </c>
      <c r="Q1526" s="85">
        <v>3240</v>
      </c>
    </row>
    <row r="1527" spans="1:17" hidden="1" x14ac:dyDescent="0.35">
      <c r="A1527" s="72">
        <f t="shared" si="23"/>
        <v>141517</v>
      </c>
      <c r="B1527" s="85" t="s">
        <v>24528</v>
      </c>
      <c r="C1527" s="85">
        <v>16049792</v>
      </c>
      <c r="D1527" s="85" t="s">
        <v>77</v>
      </c>
      <c r="E1527" s="85" t="s">
        <v>23250</v>
      </c>
      <c r="F1527" s="85">
        <v>141517</v>
      </c>
      <c r="G1527" s="85" t="s">
        <v>78</v>
      </c>
      <c r="H1527" s="85">
        <v>11635042</v>
      </c>
      <c r="I1527" s="85" t="s">
        <v>79</v>
      </c>
      <c r="J1527" s="85"/>
      <c r="K1527" s="85" t="s">
        <v>24529</v>
      </c>
      <c r="L1527" s="85"/>
      <c r="M1527" s="85" t="s">
        <v>21474</v>
      </c>
      <c r="N1527" s="85" t="s">
        <v>9473</v>
      </c>
      <c r="O1527" s="85" t="s">
        <v>18</v>
      </c>
      <c r="P1527" s="85">
        <v>78130</v>
      </c>
      <c r="Q1527" s="85"/>
    </row>
    <row r="1528" spans="1:17" hidden="1" x14ac:dyDescent="0.35">
      <c r="A1528" s="72">
        <f t="shared" si="23"/>
        <v>141517</v>
      </c>
      <c r="B1528" s="85" t="s">
        <v>23250</v>
      </c>
      <c r="C1528" s="85">
        <v>141517</v>
      </c>
      <c r="D1528" s="85" t="s">
        <v>78</v>
      </c>
      <c r="E1528" s="85" t="s">
        <v>23237</v>
      </c>
      <c r="F1528" s="85">
        <v>17015391</v>
      </c>
      <c r="G1528" s="85" t="s">
        <v>1750</v>
      </c>
      <c r="H1528" s="85">
        <v>11635042</v>
      </c>
      <c r="I1528" s="85" t="s">
        <v>79</v>
      </c>
      <c r="J1528" s="85" t="s">
        <v>200</v>
      </c>
      <c r="K1528" s="85" t="s">
        <v>24466</v>
      </c>
      <c r="L1528" s="85"/>
      <c r="M1528" s="85" t="s">
        <v>21474</v>
      </c>
      <c r="N1528" s="85" t="s">
        <v>9473</v>
      </c>
      <c r="O1528" s="85" t="s">
        <v>18</v>
      </c>
      <c r="P1528" s="85">
        <v>78130</v>
      </c>
      <c r="Q1528" s="85"/>
    </row>
    <row r="1529" spans="1:17" hidden="1" x14ac:dyDescent="0.35">
      <c r="A1529" s="72">
        <f t="shared" si="23"/>
        <v>141517</v>
      </c>
      <c r="B1529" s="85" t="s">
        <v>24465</v>
      </c>
      <c r="C1529" s="85">
        <v>224454</v>
      </c>
      <c r="D1529" s="85" t="s">
        <v>23281</v>
      </c>
      <c r="E1529" s="85" t="s">
        <v>23250</v>
      </c>
      <c r="F1529" s="85">
        <v>141517</v>
      </c>
      <c r="G1529" s="85" t="s">
        <v>78</v>
      </c>
      <c r="H1529" s="85">
        <v>11635042</v>
      </c>
      <c r="I1529" s="85" t="s">
        <v>79</v>
      </c>
      <c r="J1529" s="85"/>
      <c r="K1529" s="85" t="s">
        <v>24466</v>
      </c>
      <c r="L1529" s="85"/>
      <c r="M1529" s="85" t="s">
        <v>21474</v>
      </c>
      <c r="N1529" s="85"/>
      <c r="O1529" s="85" t="s">
        <v>18</v>
      </c>
      <c r="P1529" s="85">
        <v>78130</v>
      </c>
      <c r="Q1529" s="85"/>
    </row>
    <row r="1530" spans="1:17" hidden="1" x14ac:dyDescent="0.35">
      <c r="A1530" s="72">
        <f t="shared" si="23"/>
        <v>140906</v>
      </c>
      <c r="B1530" s="85" t="s">
        <v>24663</v>
      </c>
      <c r="C1530" s="85">
        <v>16051063</v>
      </c>
      <c r="D1530" s="85" t="s">
        <v>77</v>
      </c>
      <c r="E1530" s="85" t="s">
        <v>23244</v>
      </c>
      <c r="F1530" s="85">
        <v>140906</v>
      </c>
      <c r="G1530" s="85" t="s">
        <v>78</v>
      </c>
      <c r="H1530" s="85">
        <v>13850763</v>
      </c>
      <c r="I1530" s="85" t="s">
        <v>79</v>
      </c>
      <c r="J1530" s="85"/>
      <c r="K1530" s="85" t="s">
        <v>24664</v>
      </c>
      <c r="L1530" s="85"/>
      <c r="M1530" s="85" t="s">
        <v>20648</v>
      </c>
      <c r="N1530" s="85" t="s">
        <v>571</v>
      </c>
      <c r="O1530" s="85" t="s">
        <v>18</v>
      </c>
      <c r="P1530" s="85">
        <v>76131</v>
      </c>
      <c r="Q1530" s="85">
        <v>4569</v>
      </c>
    </row>
    <row r="1531" spans="1:17" hidden="1" x14ac:dyDescent="0.35">
      <c r="A1531" s="72">
        <f t="shared" si="23"/>
        <v>17015391</v>
      </c>
      <c r="B1531" s="85" t="s">
        <v>25146</v>
      </c>
      <c r="C1531" s="85">
        <v>141470</v>
      </c>
      <c r="D1531" s="85" t="s">
        <v>25065</v>
      </c>
      <c r="E1531" s="85" t="s">
        <v>23237</v>
      </c>
      <c r="F1531" s="85">
        <v>17015391</v>
      </c>
      <c r="G1531" s="85" t="s">
        <v>1750</v>
      </c>
      <c r="H1531" s="85">
        <v>14121628</v>
      </c>
      <c r="I1531" s="85" t="s">
        <v>79</v>
      </c>
      <c r="J1531" s="85"/>
      <c r="K1531" s="85" t="s">
        <v>25147</v>
      </c>
      <c r="L1531" s="85"/>
      <c r="M1531" s="85" t="s">
        <v>25148</v>
      </c>
      <c r="N1531" s="85" t="s">
        <v>9147</v>
      </c>
      <c r="O1531" s="85" t="s">
        <v>18</v>
      </c>
      <c r="P1531" s="85">
        <v>78013</v>
      </c>
      <c r="Q1531" s="85">
        <v>536</v>
      </c>
    </row>
    <row r="1532" spans="1:17" hidden="1" x14ac:dyDescent="0.35">
      <c r="A1532" s="72">
        <f t="shared" si="23"/>
        <v>141986</v>
      </c>
      <c r="B1532" s="85" t="s">
        <v>12755</v>
      </c>
      <c r="C1532" s="66">
        <v>92552</v>
      </c>
      <c r="D1532" s="85" t="s">
        <v>77</v>
      </c>
      <c r="E1532" s="85" t="s">
        <v>12702</v>
      </c>
      <c r="F1532" s="66">
        <v>141986</v>
      </c>
      <c r="G1532" s="85" t="s">
        <v>78</v>
      </c>
      <c r="H1532" s="85" t="s">
        <v>12756</v>
      </c>
      <c r="I1532" s="85" t="s">
        <v>79</v>
      </c>
      <c r="J1532" s="85"/>
      <c r="K1532" s="85" t="s">
        <v>12757</v>
      </c>
      <c r="L1532" s="85"/>
      <c r="M1532" s="85" t="s">
        <v>12447</v>
      </c>
      <c r="N1532" s="85" t="s">
        <v>12609</v>
      </c>
      <c r="O1532" s="85" t="s">
        <v>18</v>
      </c>
      <c r="P1532" s="85" t="s">
        <v>12749</v>
      </c>
      <c r="Q1532" s="85" t="s">
        <v>9227</v>
      </c>
    </row>
    <row r="1533" spans="1:17" hidden="1" x14ac:dyDescent="0.35">
      <c r="A1533" s="72">
        <f t="shared" si="23"/>
        <v>140575</v>
      </c>
      <c r="B1533" s="85" t="s">
        <v>24542</v>
      </c>
      <c r="C1533" s="85">
        <v>86464</v>
      </c>
      <c r="D1533" s="85" t="s">
        <v>77</v>
      </c>
      <c r="E1533" s="85" t="s">
        <v>23249</v>
      </c>
      <c r="F1533" s="85">
        <v>140575</v>
      </c>
      <c r="G1533" s="85" t="s">
        <v>78</v>
      </c>
      <c r="H1533" s="85">
        <v>12458527</v>
      </c>
      <c r="I1533" s="85" t="s">
        <v>79</v>
      </c>
      <c r="J1533" s="85"/>
      <c r="K1533" s="85" t="s">
        <v>24543</v>
      </c>
      <c r="L1533" s="85"/>
      <c r="M1533" s="85" t="s">
        <v>1916</v>
      </c>
      <c r="N1533" s="85" t="s">
        <v>1914</v>
      </c>
      <c r="O1533" s="85" t="s">
        <v>18</v>
      </c>
      <c r="P1533" s="85">
        <v>75428</v>
      </c>
      <c r="Q1533" s="85">
        <v>1251</v>
      </c>
    </row>
    <row r="1534" spans="1:17" hidden="1" x14ac:dyDescent="0.35">
      <c r="A1534" s="72">
        <f t="shared" si="23"/>
        <v>140575</v>
      </c>
      <c r="B1534" s="85" t="s">
        <v>24537</v>
      </c>
      <c r="C1534" s="85">
        <v>86465</v>
      </c>
      <c r="D1534" s="85" t="s">
        <v>77</v>
      </c>
      <c r="E1534" s="85" t="s">
        <v>23249</v>
      </c>
      <c r="F1534" s="85">
        <v>140575</v>
      </c>
      <c r="G1534" s="85" t="s">
        <v>78</v>
      </c>
      <c r="H1534" s="85">
        <v>12458527</v>
      </c>
      <c r="I1534" s="85" t="s">
        <v>79</v>
      </c>
      <c r="J1534" s="85"/>
      <c r="K1534" s="85" t="s">
        <v>24538</v>
      </c>
      <c r="L1534" s="85"/>
      <c r="M1534" s="85" t="s">
        <v>1916</v>
      </c>
      <c r="N1534" s="85" t="s">
        <v>24539</v>
      </c>
      <c r="O1534" s="85" t="s">
        <v>18</v>
      </c>
      <c r="P1534" s="85">
        <v>75428</v>
      </c>
      <c r="Q1534" s="85">
        <v>1251</v>
      </c>
    </row>
    <row r="1535" spans="1:17" hidden="1" x14ac:dyDescent="0.35">
      <c r="A1535" s="72">
        <f t="shared" si="23"/>
        <v>140575</v>
      </c>
      <c r="B1535" s="85" t="s">
        <v>23249</v>
      </c>
      <c r="C1535" s="85">
        <v>140575</v>
      </c>
      <c r="D1535" s="85" t="s">
        <v>78</v>
      </c>
      <c r="E1535" s="85" t="s">
        <v>23240</v>
      </c>
      <c r="F1535" s="85">
        <v>16048959</v>
      </c>
      <c r="G1535" s="85" t="s">
        <v>1750</v>
      </c>
      <c r="H1535" s="85">
        <v>12458527</v>
      </c>
      <c r="I1535" s="85" t="s">
        <v>79</v>
      </c>
      <c r="J1535" s="85" t="s">
        <v>200</v>
      </c>
      <c r="K1535" s="85" t="s">
        <v>1915</v>
      </c>
      <c r="L1535" s="85"/>
      <c r="M1535" s="85" t="s">
        <v>1916</v>
      </c>
      <c r="N1535" s="85" t="s">
        <v>1914</v>
      </c>
      <c r="O1535" s="85" t="s">
        <v>18</v>
      </c>
      <c r="P1535" s="85">
        <v>75428</v>
      </c>
      <c r="Q1535" s="85"/>
    </row>
    <row r="1536" spans="1:17" hidden="1" x14ac:dyDescent="0.35">
      <c r="A1536" s="72">
        <f t="shared" si="23"/>
        <v>140575</v>
      </c>
      <c r="B1536" s="85" t="s">
        <v>24544</v>
      </c>
      <c r="C1536" s="85">
        <v>17003161</v>
      </c>
      <c r="D1536" s="85" t="s">
        <v>23281</v>
      </c>
      <c r="E1536" s="85" t="s">
        <v>23249</v>
      </c>
      <c r="F1536" s="85">
        <v>140575</v>
      </c>
      <c r="G1536" s="85" t="s">
        <v>78</v>
      </c>
      <c r="H1536" s="85">
        <v>12458527</v>
      </c>
      <c r="I1536" s="85" t="s">
        <v>79</v>
      </c>
      <c r="J1536" s="85"/>
      <c r="K1536" s="85" t="s">
        <v>1915</v>
      </c>
      <c r="L1536" s="85"/>
      <c r="M1536" s="85" t="s">
        <v>1916</v>
      </c>
      <c r="N1536" s="85" t="s">
        <v>1914</v>
      </c>
      <c r="O1536" s="85" t="s">
        <v>18</v>
      </c>
      <c r="P1536" s="85">
        <v>75428</v>
      </c>
      <c r="Q1536" s="85"/>
    </row>
    <row r="1537" spans="1:17" hidden="1" x14ac:dyDescent="0.35">
      <c r="A1537" s="72">
        <f t="shared" si="23"/>
        <v>140575</v>
      </c>
      <c r="B1537" s="85" t="s">
        <v>24545</v>
      </c>
      <c r="C1537" s="85">
        <v>17003162</v>
      </c>
      <c r="D1537" s="85" t="s">
        <v>23281</v>
      </c>
      <c r="E1537" s="85" t="s">
        <v>23249</v>
      </c>
      <c r="F1537" s="85">
        <v>140575</v>
      </c>
      <c r="G1537" s="85" t="s">
        <v>78</v>
      </c>
      <c r="H1537" s="85">
        <v>12458527</v>
      </c>
      <c r="I1537" s="85" t="s">
        <v>79</v>
      </c>
      <c r="J1537" s="85"/>
      <c r="K1537" s="85" t="s">
        <v>20279</v>
      </c>
      <c r="L1537" s="85"/>
      <c r="M1537" s="85" t="s">
        <v>1916</v>
      </c>
      <c r="N1537" s="85" t="s">
        <v>1914</v>
      </c>
      <c r="O1537" s="85" t="s">
        <v>18</v>
      </c>
      <c r="P1537" s="85">
        <v>75428</v>
      </c>
      <c r="Q1537" s="85"/>
    </row>
    <row r="1538" spans="1:17" hidden="1" x14ac:dyDescent="0.35">
      <c r="A1538" s="72">
        <f t="shared" ref="A1538:A1601" si="24">IF(F1538="", "", IF(D1538="School District", C1538, F1538))</f>
        <v>140575</v>
      </c>
      <c r="B1538" s="85" t="s">
        <v>24540</v>
      </c>
      <c r="C1538" s="85">
        <v>86466</v>
      </c>
      <c r="D1538" s="85" t="s">
        <v>77</v>
      </c>
      <c r="E1538" s="85" t="s">
        <v>23249</v>
      </c>
      <c r="F1538" s="85">
        <v>140575</v>
      </c>
      <c r="G1538" s="85" t="s">
        <v>78</v>
      </c>
      <c r="H1538" s="85">
        <v>12458527</v>
      </c>
      <c r="I1538" s="85" t="s">
        <v>79</v>
      </c>
      <c r="J1538" s="85"/>
      <c r="K1538" s="85" t="s">
        <v>24541</v>
      </c>
      <c r="L1538" s="85"/>
      <c r="M1538" s="85" t="s">
        <v>1916</v>
      </c>
      <c r="N1538" s="85" t="s">
        <v>1914</v>
      </c>
      <c r="O1538" s="85" t="s">
        <v>18</v>
      </c>
      <c r="P1538" s="85">
        <v>75428</v>
      </c>
      <c r="Q1538" s="85"/>
    </row>
    <row r="1539" spans="1:17" hidden="1" x14ac:dyDescent="0.35">
      <c r="A1539" s="72">
        <f t="shared" si="24"/>
        <v>141307</v>
      </c>
      <c r="B1539" s="85" t="s">
        <v>8065</v>
      </c>
      <c r="C1539" s="66">
        <v>89554</v>
      </c>
      <c r="D1539" s="85" t="s">
        <v>77</v>
      </c>
      <c r="E1539" s="85" t="s">
        <v>6769</v>
      </c>
      <c r="F1539" s="66">
        <v>141307</v>
      </c>
      <c r="G1539" s="85" t="s">
        <v>78</v>
      </c>
      <c r="H1539" s="85"/>
      <c r="I1539" s="85" t="s">
        <v>79</v>
      </c>
      <c r="J1539" s="85"/>
      <c r="K1539" s="85" t="s">
        <v>8066</v>
      </c>
      <c r="L1539" s="85"/>
      <c r="M1539" s="85" t="s">
        <v>8036</v>
      </c>
      <c r="N1539" s="85" t="s">
        <v>6771</v>
      </c>
      <c r="O1539" s="85" t="s">
        <v>18</v>
      </c>
      <c r="P1539" s="85" t="s">
        <v>8067</v>
      </c>
      <c r="Q1539" s="85"/>
    </row>
    <row r="1540" spans="1:17" hidden="1" x14ac:dyDescent="0.35">
      <c r="A1540" s="72">
        <f t="shared" si="24"/>
        <v>140521</v>
      </c>
      <c r="B1540" s="85" t="s">
        <v>19099</v>
      </c>
      <c r="C1540" s="66">
        <v>16028617</v>
      </c>
      <c r="D1540" s="85" t="s">
        <v>83</v>
      </c>
      <c r="E1540" s="85" t="s">
        <v>511</v>
      </c>
      <c r="F1540" s="66">
        <v>140521</v>
      </c>
      <c r="G1540" s="85" t="s">
        <v>78</v>
      </c>
      <c r="H1540" s="85"/>
      <c r="I1540" s="85" t="s">
        <v>79</v>
      </c>
      <c r="J1540" s="85"/>
      <c r="K1540" s="85" t="s">
        <v>19100</v>
      </c>
      <c r="L1540" s="85"/>
      <c r="M1540" s="85" t="s">
        <v>1375</v>
      </c>
      <c r="N1540" s="85" t="s">
        <v>232</v>
      </c>
      <c r="O1540" s="85" t="s">
        <v>18</v>
      </c>
      <c r="P1540" s="85" t="s">
        <v>1376</v>
      </c>
      <c r="Q1540" s="85"/>
    </row>
    <row r="1541" spans="1:17" hidden="1" x14ac:dyDescent="0.35">
      <c r="A1541" s="72">
        <f t="shared" si="24"/>
        <v>140841</v>
      </c>
      <c r="B1541" s="85" t="s">
        <v>23457</v>
      </c>
      <c r="C1541" s="85">
        <v>17030746</v>
      </c>
      <c r="D1541" s="85" t="s">
        <v>77</v>
      </c>
      <c r="E1541" s="85" t="s">
        <v>23268</v>
      </c>
      <c r="F1541" s="85">
        <v>140841</v>
      </c>
      <c r="G1541" s="85" t="s">
        <v>78</v>
      </c>
      <c r="H1541" s="85"/>
      <c r="I1541" s="85" t="s">
        <v>79</v>
      </c>
      <c r="J1541" s="85"/>
      <c r="K1541" s="85" t="s">
        <v>23384</v>
      </c>
      <c r="L1541" s="85"/>
      <c r="M1541" s="85" t="s">
        <v>19690</v>
      </c>
      <c r="N1541" s="85" t="s">
        <v>571</v>
      </c>
      <c r="O1541" s="85" t="s">
        <v>18</v>
      </c>
      <c r="P1541" s="85">
        <v>76011</v>
      </c>
      <c r="Q1541" s="85">
        <v>7142</v>
      </c>
    </row>
    <row r="1542" spans="1:17" hidden="1" x14ac:dyDescent="0.35">
      <c r="A1542" s="72">
        <f t="shared" si="24"/>
        <v>142118</v>
      </c>
      <c r="B1542" s="85" t="s">
        <v>18705</v>
      </c>
      <c r="C1542" s="66">
        <v>201673</v>
      </c>
      <c r="D1542" s="85" t="s">
        <v>83</v>
      </c>
      <c r="E1542" s="85" t="s">
        <v>13343</v>
      </c>
      <c r="F1542" s="66">
        <v>142118</v>
      </c>
      <c r="G1542" s="85" t="s">
        <v>78</v>
      </c>
      <c r="H1542" s="85"/>
      <c r="I1542" s="85" t="s">
        <v>79</v>
      </c>
      <c r="J1542" s="85"/>
      <c r="K1542" s="85" t="s">
        <v>18706</v>
      </c>
      <c r="L1542" s="85"/>
      <c r="M1542" s="85" t="s">
        <v>7395</v>
      </c>
      <c r="N1542" s="85" t="s">
        <v>13252</v>
      </c>
      <c r="O1542" s="85" t="s">
        <v>18</v>
      </c>
      <c r="P1542" s="85" t="s">
        <v>13260</v>
      </c>
      <c r="Q1542" s="85"/>
    </row>
    <row r="1543" spans="1:17" hidden="1" x14ac:dyDescent="0.35">
      <c r="A1543" s="72">
        <f t="shared" si="24"/>
        <v>141517</v>
      </c>
      <c r="B1543" s="85" t="s">
        <v>24462</v>
      </c>
      <c r="C1543" s="85">
        <v>16037057</v>
      </c>
      <c r="D1543" s="85" t="s">
        <v>23281</v>
      </c>
      <c r="E1543" s="85" t="s">
        <v>23250</v>
      </c>
      <c r="F1543" s="85">
        <v>141517</v>
      </c>
      <c r="G1543" s="85" t="s">
        <v>78</v>
      </c>
      <c r="H1543" s="85"/>
      <c r="I1543" s="85" t="s">
        <v>79</v>
      </c>
      <c r="J1543" s="85"/>
      <c r="K1543" s="85" t="s">
        <v>24463</v>
      </c>
      <c r="L1543" s="85"/>
      <c r="M1543" s="85" t="s">
        <v>21474</v>
      </c>
      <c r="N1543" s="85" t="s">
        <v>9473</v>
      </c>
      <c r="O1543" s="85" t="s">
        <v>18</v>
      </c>
      <c r="P1543" s="85">
        <v>78130</v>
      </c>
      <c r="Q1543" s="85"/>
    </row>
    <row r="1544" spans="1:17" hidden="1" x14ac:dyDescent="0.35">
      <c r="A1544" s="72">
        <f t="shared" si="24"/>
        <v>140534</v>
      </c>
      <c r="B1544" s="85" t="s">
        <v>24899</v>
      </c>
      <c r="C1544" s="85">
        <v>140534</v>
      </c>
      <c r="D1544" s="85" t="s">
        <v>78</v>
      </c>
      <c r="E1544" s="85" t="s">
        <v>23240</v>
      </c>
      <c r="F1544" s="85">
        <v>16048959</v>
      </c>
      <c r="G1544" s="85" t="s">
        <v>1750</v>
      </c>
      <c r="H1544" s="85">
        <v>11812575</v>
      </c>
      <c r="I1544" s="85" t="s">
        <v>79</v>
      </c>
      <c r="J1544" s="85" t="s">
        <v>200</v>
      </c>
      <c r="K1544" s="85" t="s">
        <v>24900</v>
      </c>
      <c r="L1544" s="85"/>
      <c r="M1544" s="85" t="s">
        <v>24901</v>
      </c>
      <c r="N1544" s="85" t="s">
        <v>176</v>
      </c>
      <c r="O1544" s="85" t="s">
        <v>18</v>
      </c>
      <c r="P1544" s="85">
        <v>75173</v>
      </c>
      <c r="Q1544" s="85"/>
    </row>
    <row r="1545" spans="1:17" hidden="1" x14ac:dyDescent="0.35">
      <c r="A1545" s="72">
        <f t="shared" si="24"/>
        <v>141546</v>
      </c>
      <c r="B1545" s="85" t="s">
        <v>22327</v>
      </c>
      <c r="C1545" s="85">
        <v>17022313</v>
      </c>
      <c r="D1545" s="85" t="s">
        <v>23281</v>
      </c>
      <c r="E1545" s="85" t="s">
        <v>23179</v>
      </c>
      <c r="F1545" s="85">
        <v>141546</v>
      </c>
      <c r="G1545" s="85" t="s">
        <v>78</v>
      </c>
      <c r="H1545" s="85"/>
      <c r="I1545" s="85" t="s">
        <v>79</v>
      </c>
      <c r="J1545" s="85"/>
      <c r="K1545" s="85" t="s">
        <v>22328</v>
      </c>
      <c r="L1545" s="85"/>
      <c r="M1545" s="85" t="s">
        <v>9155</v>
      </c>
      <c r="N1545" s="85"/>
      <c r="O1545" s="85" t="s">
        <v>18</v>
      </c>
      <c r="P1545" s="85">
        <v>78217</v>
      </c>
      <c r="Q1545" s="85"/>
    </row>
    <row r="1546" spans="1:17" hidden="1" x14ac:dyDescent="0.35">
      <c r="A1546" s="72">
        <f t="shared" si="24"/>
        <v>141252</v>
      </c>
      <c r="B1546" s="85" t="s">
        <v>7437</v>
      </c>
      <c r="C1546" s="66">
        <v>89231</v>
      </c>
      <c r="D1546" s="85" t="s">
        <v>77</v>
      </c>
      <c r="E1546" s="85" t="s">
        <v>7310</v>
      </c>
      <c r="F1546" s="66">
        <v>141252</v>
      </c>
      <c r="G1546" s="85" t="s">
        <v>78</v>
      </c>
      <c r="H1546" s="85"/>
      <c r="I1546" s="85" t="s">
        <v>79</v>
      </c>
      <c r="J1546" s="85"/>
      <c r="K1546" s="85" t="s">
        <v>7438</v>
      </c>
      <c r="L1546" s="85"/>
      <c r="M1546" s="85" t="s">
        <v>7307</v>
      </c>
      <c r="N1546" s="85" t="s">
        <v>6073</v>
      </c>
      <c r="O1546" s="85" t="s">
        <v>18</v>
      </c>
      <c r="P1546" s="85" t="s">
        <v>7430</v>
      </c>
      <c r="Q1546" s="85" t="s">
        <v>7439</v>
      </c>
    </row>
    <row r="1547" spans="1:17" hidden="1" x14ac:dyDescent="0.35">
      <c r="A1547" s="72">
        <f t="shared" si="24"/>
        <v>141546</v>
      </c>
      <c r="B1547" s="85" t="s">
        <v>22327</v>
      </c>
      <c r="C1547" s="66">
        <v>17022313</v>
      </c>
      <c r="D1547" s="85" t="s">
        <v>83</v>
      </c>
      <c r="E1547" s="85" t="s">
        <v>9849</v>
      </c>
      <c r="F1547" s="66">
        <v>141546</v>
      </c>
      <c r="G1547" s="85" t="s">
        <v>78</v>
      </c>
      <c r="H1547" s="85"/>
      <c r="I1547" s="85" t="s">
        <v>79</v>
      </c>
      <c r="J1547" s="85"/>
      <c r="K1547" s="85" t="s">
        <v>22328</v>
      </c>
      <c r="L1547" s="85"/>
      <c r="M1547" s="85" t="s">
        <v>21707</v>
      </c>
      <c r="N1547" s="85"/>
      <c r="O1547" s="85" t="s">
        <v>18</v>
      </c>
      <c r="P1547" s="85" t="s">
        <v>9997</v>
      </c>
      <c r="Q1547" s="85"/>
    </row>
    <row r="1548" spans="1:17" hidden="1" x14ac:dyDescent="0.35">
      <c r="A1548" s="72">
        <f t="shared" si="24"/>
        <v>141223</v>
      </c>
      <c r="B1548" s="85" t="s">
        <v>18542</v>
      </c>
      <c r="C1548" s="66">
        <v>16084572</v>
      </c>
      <c r="D1548" s="85" t="s">
        <v>77</v>
      </c>
      <c r="E1548" s="85" t="s">
        <v>6077</v>
      </c>
      <c r="F1548" s="66">
        <v>141223</v>
      </c>
      <c r="G1548" s="85" t="s">
        <v>78</v>
      </c>
      <c r="H1548" s="85"/>
      <c r="I1548" s="85" t="s">
        <v>79</v>
      </c>
      <c r="J1548" s="85"/>
      <c r="K1548" s="85" t="s">
        <v>16312</v>
      </c>
      <c r="L1548" s="85"/>
      <c r="M1548" s="85" t="s">
        <v>3090</v>
      </c>
      <c r="N1548" s="85" t="s">
        <v>6071</v>
      </c>
      <c r="O1548" s="85" t="s">
        <v>18</v>
      </c>
      <c r="P1548" s="85" t="s">
        <v>6446</v>
      </c>
      <c r="Q1548" s="85"/>
    </row>
    <row r="1549" spans="1:17" hidden="1" x14ac:dyDescent="0.35">
      <c r="A1549" s="72">
        <f t="shared" si="24"/>
        <v>141223</v>
      </c>
      <c r="B1549" s="85" t="s">
        <v>18543</v>
      </c>
      <c r="C1549" s="66">
        <v>16084573</v>
      </c>
      <c r="D1549" s="85" t="s">
        <v>83</v>
      </c>
      <c r="E1549" s="85" t="s">
        <v>6077</v>
      </c>
      <c r="F1549" s="66">
        <v>141223</v>
      </c>
      <c r="G1549" s="85" t="s">
        <v>78</v>
      </c>
      <c r="H1549" s="85"/>
      <c r="I1549" s="85" t="s">
        <v>79</v>
      </c>
      <c r="J1549" s="85"/>
      <c r="K1549" s="85" t="s">
        <v>18544</v>
      </c>
      <c r="L1549" s="85"/>
      <c r="M1549" s="85" t="s">
        <v>3090</v>
      </c>
      <c r="N1549" s="85" t="s">
        <v>6073</v>
      </c>
      <c r="O1549" s="85" t="s">
        <v>18</v>
      </c>
      <c r="P1549" s="85" t="s">
        <v>6291</v>
      </c>
      <c r="Q1549" s="85"/>
    </row>
    <row r="1550" spans="1:17" hidden="1" x14ac:dyDescent="0.35">
      <c r="A1550" s="72">
        <f t="shared" si="24"/>
        <v>141223</v>
      </c>
      <c r="B1550" s="85" t="s">
        <v>18754</v>
      </c>
      <c r="C1550" s="66">
        <v>225643</v>
      </c>
      <c r="D1550" s="85" t="s">
        <v>83</v>
      </c>
      <c r="E1550" s="85" t="s">
        <v>6077</v>
      </c>
      <c r="F1550" s="66">
        <v>141223</v>
      </c>
      <c r="G1550" s="85" t="s">
        <v>78</v>
      </c>
      <c r="H1550" s="85"/>
      <c r="I1550" s="85" t="s">
        <v>79</v>
      </c>
      <c r="J1550" s="85"/>
      <c r="K1550" s="85" t="s">
        <v>18755</v>
      </c>
      <c r="L1550" s="85"/>
      <c r="M1550" s="85" t="s">
        <v>3090</v>
      </c>
      <c r="N1550" s="85" t="s">
        <v>6073</v>
      </c>
      <c r="O1550" s="85" t="s">
        <v>18</v>
      </c>
      <c r="P1550" s="85" t="s">
        <v>6446</v>
      </c>
      <c r="Q1550" s="85"/>
    </row>
    <row r="1551" spans="1:17" hidden="1" x14ac:dyDescent="0.35">
      <c r="A1551" s="72">
        <f t="shared" si="24"/>
        <v>140887</v>
      </c>
      <c r="B1551" s="85" t="s">
        <v>25492</v>
      </c>
      <c r="C1551" s="85">
        <v>87466</v>
      </c>
      <c r="D1551" s="85" t="s">
        <v>77</v>
      </c>
      <c r="E1551" s="85" t="s">
        <v>23231</v>
      </c>
      <c r="F1551" s="85">
        <v>140887</v>
      </c>
      <c r="G1551" s="85" t="s">
        <v>78</v>
      </c>
      <c r="H1551" s="85">
        <v>12026035</v>
      </c>
      <c r="I1551" s="85" t="s">
        <v>79</v>
      </c>
      <c r="J1551" s="85"/>
      <c r="K1551" s="85" t="s">
        <v>25493</v>
      </c>
      <c r="L1551" s="85"/>
      <c r="M1551" s="85" t="s">
        <v>20648</v>
      </c>
      <c r="N1551" s="85" t="s">
        <v>571</v>
      </c>
      <c r="O1551" s="85" t="s">
        <v>18</v>
      </c>
      <c r="P1551" s="85">
        <v>76107</v>
      </c>
      <c r="Q1551" s="85">
        <v>6915</v>
      </c>
    </row>
    <row r="1552" spans="1:17" hidden="1" x14ac:dyDescent="0.35">
      <c r="A1552" s="72">
        <f t="shared" si="24"/>
        <v>140887</v>
      </c>
      <c r="B1552" s="85" t="s">
        <v>4064</v>
      </c>
      <c r="C1552" s="66">
        <v>87466</v>
      </c>
      <c r="D1552" s="85" t="s">
        <v>77</v>
      </c>
      <c r="E1552" s="85" t="s">
        <v>3907</v>
      </c>
      <c r="F1552" s="66">
        <v>140887</v>
      </c>
      <c r="G1552" s="85" t="s">
        <v>78</v>
      </c>
      <c r="H1552" s="85" t="s">
        <v>4065</v>
      </c>
      <c r="I1552" s="85" t="s">
        <v>79</v>
      </c>
      <c r="J1552" s="85"/>
      <c r="K1552" s="85" t="s">
        <v>4066</v>
      </c>
      <c r="L1552" s="85"/>
      <c r="M1552" s="85" t="s">
        <v>3904</v>
      </c>
      <c r="N1552" s="85" t="s">
        <v>573</v>
      </c>
      <c r="O1552" s="85" t="s">
        <v>18</v>
      </c>
      <c r="P1552" s="85" t="s">
        <v>3978</v>
      </c>
      <c r="Q1552" s="85" t="s">
        <v>4067</v>
      </c>
    </row>
    <row r="1553" spans="1:17" hidden="1" x14ac:dyDescent="0.35">
      <c r="A1553" s="72">
        <f t="shared" si="24"/>
        <v>140887</v>
      </c>
      <c r="B1553" s="85" t="s">
        <v>25382</v>
      </c>
      <c r="C1553" s="85">
        <v>87467</v>
      </c>
      <c r="D1553" s="85" t="s">
        <v>77</v>
      </c>
      <c r="E1553" s="85" t="s">
        <v>23231</v>
      </c>
      <c r="F1553" s="85">
        <v>140887</v>
      </c>
      <c r="G1553" s="85" t="s">
        <v>78</v>
      </c>
      <c r="H1553" s="85">
        <v>12027132</v>
      </c>
      <c r="I1553" s="85" t="s">
        <v>79</v>
      </c>
      <c r="J1553" s="85"/>
      <c r="K1553" s="85" t="s">
        <v>25383</v>
      </c>
      <c r="L1553" s="85"/>
      <c r="M1553" s="85" t="s">
        <v>20648</v>
      </c>
      <c r="N1553" s="85" t="s">
        <v>571</v>
      </c>
      <c r="O1553" s="85" t="s">
        <v>18</v>
      </c>
      <c r="P1553" s="85">
        <v>76107</v>
      </c>
      <c r="Q1553" s="85">
        <v>6929</v>
      </c>
    </row>
    <row r="1554" spans="1:17" hidden="1" x14ac:dyDescent="0.35">
      <c r="A1554" s="72">
        <f t="shared" si="24"/>
        <v>140887</v>
      </c>
      <c r="B1554" s="85" t="s">
        <v>4068</v>
      </c>
      <c r="C1554" s="66">
        <v>87467</v>
      </c>
      <c r="D1554" s="85" t="s">
        <v>77</v>
      </c>
      <c r="E1554" s="85" t="s">
        <v>3907</v>
      </c>
      <c r="F1554" s="66">
        <v>140887</v>
      </c>
      <c r="G1554" s="85" t="s">
        <v>78</v>
      </c>
      <c r="H1554" s="85" t="s">
        <v>4069</v>
      </c>
      <c r="I1554" s="85" t="s">
        <v>79</v>
      </c>
      <c r="J1554" s="85"/>
      <c r="K1554" s="85" t="s">
        <v>4070</v>
      </c>
      <c r="L1554" s="85"/>
      <c r="M1554" s="85" t="s">
        <v>3904</v>
      </c>
      <c r="N1554" s="85" t="s">
        <v>573</v>
      </c>
      <c r="O1554" s="85" t="s">
        <v>18</v>
      </c>
      <c r="P1554" s="85" t="s">
        <v>3978</v>
      </c>
      <c r="Q1554" s="85" t="s">
        <v>4071</v>
      </c>
    </row>
    <row r="1555" spans="1:17" hidden="1" x14ac:dyDescent="0.35">
      <c r="A1555" s="72">
        <f t="shared" si="24"/>
        <v>17019123</v>
      </c>
      <c r="B1555" s="85" t="s">
        <v>24819</v>
      </c>
      <c r="C1555" s="85">
        <v>16069278</v>
      </c>
      <c r="D1555" s="85" t="s">
        <v>77</v>
      </c>
      <c r="E1555" s="85" t="s">
        <v>13757</v>
      </c>
      <c r="F1555" s="85">
        <v>17019123</v>
      </c>
      <c r="G1555" s="85" t="s">
        <v>1750</v>
      </c>
      <c r="H1555" s="85">
        <v>21561105</v>
      </c>
      <c r="I1555" s="85" t="s">
        <v>79</v>
      </c>
      <c r="J1555" s="85" t="s">
        <v>2894</v>
      </c>
      <c r="K1555" s="85" t="s">
        <v>24820</v>
      </c>
      <c r="L1555" s="85"/>
      <c r="M1555" s="85" t="s">
        <v>21805</v>
      </c>
      <c r="N1555" s="85" t="s">
        <v>15944</v>
      </c>
      <c r="O1555" s="85" t="s">
        <v>18</v>
      </c>
      <c r="P1555" s="85">
        <v>79765</v>
      </c>
      <c r="Q1555" s="85">
        <v>8996</v>
      </c>
    </row>
    <row r="1556" spans="1:17" hidden="1" x14ac:dyDescent="0.35">
      <c r="A1556" s="72">
        <f t="shared" si="24"/>
        <v>140730</v>
      </c>
      <c r="B1556" s="85" t="s">
        <v>14387</v>
      </c>
      <c r="C1556" s="66">
        <v>209547</v>
      </c>
      <c r="D1556" s="85" t="s">
        <v>77</v>
      </c>
      <c r="E1556" s="85" t="s">
        <v>2915</v>
      </c>
      <c r="F1556" s="66">
        <v>140730</v>
      </c>
      <c r="G1556" s="85" t="s">
        <v>78</v>
      </c>
      <c r="H1556" s="85" t="s">
        <v>14388</v>
      </c>
      <c r="I1556" s="85" t="s">
        <v>79</v>
      </c>
      <c r="J1556" s="85"/>
      <c r="K1556" s="85" t="s">
        <v>14389</v>
      </c>
      <c r="L1556" s="85"/>
      <c r="M1556" s="85" t="s">
        <v>2918</v>
      </c>
      <c r="N1556" s="85" t="s">
        <v>2919</v>
      </c>
      <c r="O1556" s="85" t="s">
        <v>18</v>
      </c>
      <c r="P1556" s="85" t="s">
        <v>2920</v>
      </c>
      <c r="Q1556" s="85"/>
    </row>
    <row r="1557" spans="1:17" hidden="1" x14ac:dyDescent="0.35">
      <c r="A1557" s="72">
        <f t="shared" si="24"/>
        <v>141219</v>
      </c>
      <c r="B1557" s="85" t="s">
        <v>16767</v>
      </c>
      <c r="C1557" s="66">
        <v>16047733</v>
      </c>
      <c r="D1557" s="85" t="s">
        <v>77</v>
      </c>
      <c r="E1557" s="85" t="s">
        <v>6740</v>
      </c>
      <c r="F1557" s="66">
        <v>141219</v>
      </c>
      <c r="G1557" s="85" t="s">
        <v>78</v>
      </c>
      <c r="H1557" s="85"/>
      <c r="I1557" s="85" t="s">
        <v>79</v>
      </c>
      <c r="J1557" s="85"/>
      <c r="K1557" s="85" t="s">
        <v>16768</v>
      </c>
      <c r="L1557" s="85"/>
      <c r="M1557" s="85" t="s">
        <v>3090</v>
      </c>
      <c r="N1557" s="85" t="s">
        <v>6073</v>
      </c>
      <c r="O1557" s="85" t="s">
        <v>18</v>
      </c>
      <c r="P1557" s="85" t="s">
        <v>6291</v>
      </c>
      <c r="Q1557" s="85"/>
    </row>
    <row r="1558" spans="1:17" hidden="1" x14ac:dyDescent="0.35">
      <c r="A1558" s="72">
        <f t="shared" si="24"/>
        <v>140457</v>
      </c>
      <c r="B1558" s="85" t="s">
        <v>17628</v>
      </c>
      <c r="C1558" s="66">
        <v>16066102</v>
      </c>
      <c r="D1558" s="85" t="s">
        <v>77</v>
      </c>
      <c r="E1558" s="85" t="s">
        <v>345</v>
      </c>
      <c r="F1558" s="66">
        <v>140457</v>
      </c>
      <c r="G1558" s="85" t="s">
        <v>78</v>
      </c>
      <c r="H1558" s="85" t="s">
        <v>350</v>
      </c>
      <c r="I1558" s="85" t="s">
        <v>79</v>
      </c>
      <c r="J1558" s="85"/>
      <c r="K1558" s="85" t="s">
        <v>17629</v>
      </c>
      <c r="L1558" s="85" t="s">
        <v>80</v>
      </c>
      <c r="M1558" s="85" t="s">
        <v>841</v>
      </c>
      <c r="N1558" s="85" t="s">
        <v>185</v>
      </c>
      <c r="O1558" s="85" t="s">
        <v>18</v>
      </c>
      <c r="P1558" s="85" t="s">
        <v>842</v>
      </c>
      <c r="Q1558" s="85" t="s">
        <v>87</v>
      </c>
    </row>
    <row r="1559" spans="1:17" hidden="1" x14ac:dyDescent="0.35">
      <c r="A1559" s="72">
        <f t="shared" si="24"/>
        <v>141188</v>
      </c>
      <c r="B1559" s="85" t="s">
        <v>11802</v>
      </c>
      <c r="C1559" s="66">
        <v>92008</v>
      </c>
      <c r="D1559" s="85" t="s">
        <v>77</v>
      </c>
      <c r="E1559" s="85" t="s">
        <v>5662</v>
      </c>
      <c r="F1559" s="66">
        <v>141188</v>
      </c>
      <c r="G1559" s="85" t="s">
        <v>77</v>
      </c>
      <c r="H1559" s="85" t="s">
        <v>11803</v>
      </c>
      <c r="I1559" s="85" t="s">
        <v>79</v>
      </c>
      <c r="J1559" s="85"/>
      <c r="K1559" s="85" t="s">
        <v>11804</v>
      </c>
      <c r="L1559" s="85" t="s">
        <v>11456</v>
      </c>
      <c r="M1559" s="85" t="s">
        <v>11799</v>
      </c>
      <c r="N1559" s="85" t="s">
        <v>11805</v>
      </c>
      <c r="O1559" s="85" t="s">
        <v>18</v>
      </c>
      <c r="P1559" s="85" t="s">
        <v>11801</v>
      </c>
      <c r="Q1559" s="85" t="s">
        <v>11457</v>
      </c>
    </row>
    <row r="1560" spans="1:17" hidden="1" x14ac:dyDescent="0.35">
      <c r="A1560" s="72">
        <f t="shared" si="24"/>
        <v>141223</v>
      </c>
      <c r="B1560" s="85" t="s">
        <v>7730</v>
      </c>
      <c r="C1560" s="66">
        <v>89362</v>
      </c>
      <c r="D1560" s="85" t="s">
        <v>77</v>
      </c>
      <c r="E1560" s="85" t="s">
        <v>6077</v>
      </c>
      <c r="F1560" s="66">
        <v>141223</v>
      </c>
      <c r="G1560" s="85" t="s">
        <v>78</v>
      </c>
      <c r="H1560" s="85" t="s">
        <v>7731</v>
      </c>
      <c r="I1560" s="85" t="s">
        <v>79</v>
      </c>
      <c r="J1560" s="85"/>
      <c r="K1560" s="85" t="s">
        <v>7732</v>
      </c>
      <c r="L1560" s="85"/>
      <c r="M1560" s="85" t="s">
        <v>7724</v>
      </c>
      <c r="N1560" s="85" t="s">
        <v>6071</v>
      </c>
      <c r="O1560" s="85" t="s">
        <v>18</v>
      </c>
      <c r="P1560" s="85" t="s">
        <v>7725</v>
      </c>
      <c r="Q1560" s="85" t="s">
        <v>3983</v>
      </c>
    </row>
    <row r="1561" spans="1:17" hidden="1" x14ac:dyDescent="0.35">
      <c r="A1561" s="72">
        <f t="shared" si="24"/>
        <v>141223</v>
      </c>
      <c r="B1561" s="85" t="s">
        <v>19595</v>
      </c>
      <c r="C1561" s="66">
        <v>16046614</v>
      </c>
      <c r="D1561" s="85" t="s">
        <v>83</v>
      </c>
      <c r="E1561" s="85" t="s">
        <v>6077</v>
      </c>
      <c r="F1561" s="66">
        <v>141223</v>
      </c>
      <c r="G1561" s="85" t="s">
        <v>78</v>
      </c>
      <c r="H1561" s="85"/>
      <c r="I1561" s="85" t="s">
        <v>79</v>
      </c>
      <c r="J1561" s="85"/>
      <c r="K1561" s="85" t="s">
        <v>19596</v>
      </c>
      <c r="L1561" s="85"/>
      <c r="M1561" s="85" t="s">
        <v>3090</v>
      </c>
      <c r="N1561" s="85" t="s">
        <v>6073</v>
      </c>
      <c r="O1561" s="85" t="s">
        <v>18</v>
      </c>
      <c r="P1561" s="85" t="s">
        <v>6556</v>
      </c>
      <c r="Q1561" s="85"/>
    </row>
    <row r="1562" spans="1:17" hidden="1" x14ac:dyDescent="0.35">
      <c r="A1562" s="72">
        <f t="shared" si="24"/>
        <v>141550</v>
      </c>
      <c r="B1562" s="85" t="s">
        <v>26460</v>
      </c>
      <c r="C1562" s="85">
        <v>90462</v>
      </c>
      <c r="D1562" s="85" t="s">
        <v>77</v>
      </c>
      <c r="E1562" s="85" t="s">
        <v>23206</v>
      </c>
      <c r="F1562" s="85">
        <v>141550</v>
      </c>
      <c r="G1562" s="85" t="s">
        <v>78</v>
      </c>
      <c r="H1562" s="85">
        <v>10499812</v>
      </c>
      <c r="I1562" s="85" t="s">
        <v>79</v>
      </c>
      <c r="J1562" s="85"/>
      <c r="K1562" s="85" t="s">
        <v>26461</v>
      </c>
      <c r="L1562" s="85"/>
      <c r="M1562" s="85" t="s">
        <v>21326</v>
      </c>
      <c r="N1562" s="85" t="s">
        <v>9526</v>
      </c>
      <c r="O1562" s="85" t="s">
        <v>18</v>
      </c>
      <c r="P1562" s="85">
        <v>78109</v>
      </c>
      <c r="Q1562" s="85"/>
    </row>
    <row r="1563" spans="1:17" hidden="1" x14ac:dyDescent="0.35">
      <c r="A1563" s="72">
        <f t="shared" si="24"/>
        <v>141739</v>
      </c>
      <c r="B1563" s="85" t="s">
        <v>23636</v>
      </c>
      <c r="C1563" s="85">
        <v>91969</v>
      </c>
      <c r="D1563" s="85" t="s">
        <v>77</v>
      </c>
      <c r="E1563" s="85" t="s">
        <v>23266</v>
      </c>
      <c r="F1563" s="85">
        <v>141739</v>
      </c>
      <c r="G1563" s="85" t="s">
        <v>78</v>
      </c>
      <c r="H1563" s="85">
        <v>12688289</v>
      </c>
      <c r="I1563" s="85" t="s">
        <v>79</v>
      </c>
      <c r="J1563" s="85"/>
      <c r="K1563" s="85" t="s">
        <v>23637</v>
      </c>
      <c r="L1563" s="85"/>
      <c r="M1563" s="85" t="s">
        <v>125</v>
      </c>
      <c r="N1563" s="85" t="s">
        <v>137</v>
      </c>
      <c r="O1563" s="85" t="s">
        <v>18</v>
      </c>
      <c r="P1563" s="85">
        <v>78758</v>
      </c>
      <c r="Q1563" s="85">
        <v>5099</v>
      </c>
    </row>
    <row r="1564" spans="1:17" hidden="1" x14ac:dyDescent="0.35">
      <c r="A1564" s="72">
        <f t="shared" si="24"/>
        <v>141223</v>
      </c>
      <c r="B1564" s="85" t="s">
        <v>16019</v>
      </c>
      <c r="C1564" s="66">
        <v>16031055</v>
      </c>
      <c r="D1564" s="85" t="s">
        <v>77</v>
      </c>
      <c r="E1564" s="85" t="s">
        <v>6077</v>
      </c>
      <c r="F1564" s="66">
        <v>141223</v>
      </c>
      <c r="G1564" s="85" t="s">
        <v>78</v>
      </c>
      <c r="H1564" s="85"/>
      <c r="I1564" s="85" t="s">
        <v>79</v>
      </c>
      <c r="J1564" s="85"/>
      <c r="K1564" s="85" t="s">
        <v>16020</v>
      </c>
      <c r="L1564" s="85"/>
      <c r="M1564" s="85" t="s">
        <v>3090</v>
      </c>
      <c r="N1564" s="85" t="s">
        <v>6071</v>
      </c>
      <c r="O1564" s="85" t="s">
        <v>18</v>
      </c>
      <c r="P1564" s="85" t="s">
        <v>6291</v>
      </c>
      <c r="Q1564" s="85"/>
    </row>
    <row r="1565" spans="1:17" hidden="1" x14ac:dyDescent="0.35">
      <c r="A1565" s="72">
        <f t="shared" si="24"/>
        <v>140482</v>
      </c>
      <c r="B1565" s="85" t="s">
        <v>20052</v>
      </c>
      <c r="C1565" s="85">
        <v>17001308</v>
      </c>
      <c r="D1565" s="85" t="s">
        <v>77</v>
      </c>
      <c r="E1565" s="85" t="s">
        <v>23149</v>
      </c>
      <c r="F1565" s="85">
        <v>140482</v>
      </c>
      <c r="G1565" s="85" t="s">
        <v>78</v>
      </c>
      <c r="H1565" s="85"/>
      <c r="I1565" s="85" t="s">
        <v>79</v>
      </c>
      <c r="J1565" s="85"/>
      <c r="K1565" s="85" t="s">
        <v>28342</v>
      </c>
      <c r="L1565" s="85"/>
      <c r="M1565" s="85" t="s">
        <v>13632</v>
      </c>
      <c r="N1565" s="85" t="s">
        <v>242</v>
      </c>
      <c r="O1565" s="85" t="s">
        <v>18</v>
      </c>
      <c r="P1565" s="85">
        <v>75020</v>
      </c>
      <c r="Q1565" s="85">
        <v>8425</v>
      </c>
    </row>
    <row r="1566" spans="1:17" hidden="1" x14ac:dyDescent="0.35">
      <c r="A1566" s="72">
        <f t="shared" si="24"/>
        <v>140482</v>
      </c>
      <c r="B1566" s="85" t="s">
        <v>20052</v>
      </c>
      <c r="C1566" s="66">
        <v>17001308</v>
      </c>
      <c r="D1566" s="85" t="s">
        <v>77</v>
      </c>
      <c r="E1566" s="85" t="s">
        <v>246</v>
      </c>
      <c r="F1566" s="66">
        <v>140482</v>
      </c>
      <c r="G1566" s="85" t="s">
        <v>78</v>
      </c>
      <c r="H1566" s="85"/>
      <c r="I1566" s="85" t="s">
        <v>79</v>
      </c>
      <c r="J1566" s="85"/>
      <c r="K1566" s="85" t="s">
        <v>20053</v>
      </c>
      <c r="L1566" s="85"/>
      <c r="M1566" s="85" t="s">
        <v>239</v>
      </c>
      <c r="N1566" s="85" t="s">
        <v>242</v>
      </c>
      <c r="O1566" s="85" t="s">
        <v>18</v>
      </c>
      <c r="P1566" s="85" t="s">
        <v>241</v>
      </c>
      <c r="Q1566" s="85" t="s">
        <v>20054</v>
      </c>
    </row>
    <row r="1567" spans="1:17" hidden="1" x14ac:dyDescent="0.35">
      <c r="A1567" s="72">
        <f t="shared" si="24"/>
        <v>142118</v>
      </c>
      <c r="B1567" s="85" t="s">
        <v>13403</v>
      </c>
      <c r="C1567" s="66">
        <v>92996</v>
      </c>
      <c r="D1567" s="85" t="s">
        <v>77</v>
      </c>
      <c r="E1567" s="85" t="s">
        <v>13343</v>
      </c>
      <c r="F1567" s="66">
        <v>142118</v>
      </c>
      <c r="G1567" s="85" t="s">
        <v>78</v>
      </c>
      <c r="H1567" s="85" t="s">
        <v>13404</v>
      </c>
      <c r="I1567" s="85" t="s">
        <v>79</v>
      </c>
      <c r="J1567" s="85"/>
      <c r="K1567" s="85" t="s">
        <v>13405</v>
      </c>
      <c r="L1567" s="85"/>
      <c r="M1567" s="85" t="s">
        <v>7395</v>
      </c>
      <c r="N1567" s="85" t="s">
        <v>13252</v>
      </c>
      <c r="O1567" s="85" t="s">
        <v>18</v>
      </c>
      <c r="P1567" s="85" t="s">
        <v>13341</v>
      </c>
      <c r="Q1567" s="85" t="s">
        <v>1393</v>
      </c>
    </row>
    <row r="1568" spans="1:17" hidden="1" x14ac:dyDescent="0.35">
      <c r="A1568" s="72">
        <f t="shared" si="24"/>
        <v>141219</v>
      </c>
      <c r="B1568" s="85" t="s">
        <v>16769</v>
      </c>
      <c r="C1568" s="66">
        <v>16047734</v>
      </c>
      <c r="D1568" s="85" t="s">
        <v>77</v>
      </c>
      <c r="E1568" s="85" t="s">
        <v>6740</v>
      </c>
      <c r="F1568" s="66">
        <v>141219</v>
      </c>
      <c r="G1568" s="85" t="s">
        <v>78</v>
      </c>
      <c r="H1568" s="85"/>
      <c r="I1568" s="85" t="s">
        <v>79</v>
      </c>
      <c r="J1568" s="85"/>
      <c r="K1568" s="85" t="s">
        <v>16770</v>
      </c>
      <c r="L1568" s="85"/>
      <c r="M1568" s="85" t="s">
        <v>3090</v>
      </c>
      <c r="N1568" s="85" t="s">
        <v>6071</v>
      </c>
      <c r="O1568" s="85" t="s">
        <v>18</v>
      </c>
      <c r="P1568" s="85" t="s">
        <v>6235</v>
      </c>
      <c r="Q1568" s="85"/>
    </row>
    <row r="1569" spans="1:17" hidden="1" x14ac:dyDescent="0.35">
      <c r="A1569" s="72">
        <f t="shared" si="24"/>
        <v>141223</v>
      </c>
      <c r="B1569" s="85" t="s">
        <v>7206</v>
      </c>
      <c r="C1569" s="66">
        <v>89024</v>
      </c>
      <c r="D1569" s="85" t="s">
        <v>77</v>
      </c>
      <c r="E1569" s="85" t="s">
        <v>6077</v>
      </c>
      <c r="F1569" s="66">
        <v>141223</v>
      </c>
      <c r="G1569" s="85" t="s">
        <v>78</v>
      </c>
      <c r="H1569" s="85" t="s">
        <v>7207</v>
      </c>
      <c r="I1569" s="85" t="s">
        <v>79</v>
      </c>
      <c r="J1569" s="85"/>
      <c r="K1569" s="85" t="s">
        <v>7208</v>
      </c>
      <c r="L1569" s="85"/>
      <c r="M1569" s="85" t="s">
        <v>3090</v>
      </c>
      <c r="N1569" s="85" t="s">
        <v>6071</v>
      </c>
      <c r="O1569" s="85" t="s">
        <v>18</v>
      </c>
      <c r="P1569" s="85" t="s">
        <v>7197</v>
      </c>
      <c r="Q1569" s="85" t="s">
        <v>7209</v>
      </c>
    </row>
    <row r="1570" spans="1:17" hidden="1" x14ac:dyDescent="0.35">
      <c r="A1570" s="72">
        <f t="shared" si="24"/>
        <v>141544</v>
      </c>
      <c r="B1570" s="85" t="s">
        <v>9832</v>
      </c>
      <c r="C1570" s="66">
        <v>90624</v>
      </c>
      <c r="D1570" s="85" t="s">
        <v>77</v>
      </c>
      <c r="E1570" s="85" t="s">
        <v>9751</v>
      </c>
      <c r="F1570" s="66">
        <v>141544</v>
      </c>
      <c r="G1570" s="85" t="s">
        <v>78</v>
      </c>
      <c r="H1570" s="85" t="s">
        <v>9752</v>
      </c>
      <c r="I1570" s="85" t="s">
        <v>79</v>
      </c>
      <c r="J1570" s="85"/>
      <c r="K1570" s="85" t="s">
        <v>9833</v>
      </c>
      <c r="L1570" s="85"/>
      <c r="M1570" s="85" t="s">
        <v>7383</v>
      </c>
      <c r="N1570" s="85" t="s">
        <v>7384</v>
      </c>
      <c r="O1570" s="85" t="s">
        <v>18</v>
      </c>
      <c r="P1570" s="85" t="s">
        <v>9806</v>
      </c>
      <c r="Q1570" s="85" t="s">
        <v>2825</v>
      </c>
    </row>
    <row r="1571" spans="1:17" hidden="1" x14ac:dyDescent="0.35">
      <c r="A1571" s="72">
        <f t="shared" si="24"/>
        <v>141707</v>
      </c>
      <c r="B1571" s="85" t="s">
        <v>14501</v>
      </c>
      <c r="C1571" s="66">
        <v>211762</v>
      </c>
      <c r="D1571" s="85" t="s">
        <v>77</v>
      </c>
      <c r="E1571" s="85" t="s">
        <v>11428</v>
      </c>
      <c r="F1571" s="66">
        <v>141707</v>
      </c>
      <c r="G1571" s="85" t="s">
        <v>78</v>
      </c>
      <c r="H1571" s="85"/>
      <c r="I1571" s="85" t="s">
        <v>79</v>
      </c>
      <c r="J1571" s="85"/>
      <c r="K1571" s="85" t="s">
        <v>14502</v>
      </c>
      <c r="L1571" s="85"/>
      <c r="M1571" s="85" t="s">
        <v>11425</v>
      </c>
      <c r="N1571" s="85" t="s">
        <v>5106</v>
      </c>
      <c r="O1571" s="85" t="s">
        <v>18</v>
      </c>
      <c r="P1571" s="85" t="s">
        <v>11426</v>
      </c>
      <c r="Q1571" s="85"/>
    </row>
    <row r="1572" spans="1:17" hidden="1" x14ac:dyDescent="0.35">
      <c r="A1572" s="72">
        <f t="shared" si="24"/>
        <v>140461</v>
      </c>
      <c r="B1572" s="85" t="s">
        <v>25679</v>
      </c>
      <c r="C1572" s="85">
        <v>85507</v>
      </c>
      <c r="D1572" s="85" t="s">
        <v>77</v>
      </c>
      <c r="E1572" s="85" t="s">
        <v>23227</v>
      </c>
      <c r="F1572" s="85">
        <v>140461</v>
      </c>
      <c r="G1572" s="85" t="s">
        <v>78</v>
      </c>
      <c r="H1572" s="85">
        <v>1647890</v>
      </c>
      <c r="I1572" s="85" t="s">
        <v>79</v>
      </c>
      <c r="J1572" s="85"/>
      <c r="K1572" s="85" t="s">
        <v>25680</v>
      </c>
      <c r="L1572" s="85"/>
      <c r="M1572" s="85" t="s">
        <v>20923</v>
      </c>
      <c r="N1572" s="85" t="s">
        <v>232</v>
      </c>
      <c r="O1572" s="85" t="s">
        <v>18</v>
      </c>
      <c r="P1572" s="85">
        <v>75040</v>
      </c>
      <c r="Q1572" s="85"/>
    </row>
    <row r="1573" spans="1:17" hidden="1" x14ac:dyDescent="0.35">
      <c r="A1573" s="72">
        <f t="shared" si="24"/>
        <v>140461</v>
      </c>
      <c r="B1573" s="85" t="s">
        <v>377</v>
      </c>
      <c r="C1573" s="66">
        <v>85507</v>
      </c>
      <c r="D1573" s="85" t="s">
        <v>77</v>
      </c>
      <c r="E1573" s="85" t="s">
        <v>371</v>
      </c>
      <c r="F1573" s="66">
        <v>140461</v>
      </c>
      <c r="G1573" s="85" t="s">
        <v>78</v>
      </c>
      <c r="H1573" s="85" t="s">
        <v>372</v>
      </c>
      <c r="I1573" s="85" t="s">
        <v>79</v>
      </c>
      <c r="J1573" s="85"/>
      <c r="K1573" s="85" t="s">
        <v>378</v>
      </c>
      <c r="L1573" s="85"/>
      <c r="M1573" s="85" t="s">
        <v>374</v>
      </c>
      <c r="N1573" s="85" t="s">
        <v>189</v>
      </c>
      <c r="O1573" s="85" t="s">
        <v>18</v>
      </c>
      <c r="P1573" s="85" t="s">
        <v>375</v>
      </c>
      <c r="Q1573" s="85"/>
    </row>
    <row r="1574" spans="1:17" hidden="1" x14ac:dyDescent="0.35">
      <c r="A1574" s="72">
        <f t="shared" si="24"/>
        <v>141544</v>
      </c>
      <c r="B1574" s="85" t="s">
        <v>21057</v>
      </c>
      <c r="C1574" s="66">
        <v>17011611</v>
      </c>
      <c r="D1574" s="85" t="s">
        <v>83</v>
      </c>
      <c r="E1574" s="85" t="s">
        <v>9751</v>
      </c>
      <c r="F1574" s="66">
        <v>141544</v>
      </c>
      <c r="G1574" s="85" t="s">
        <v>78</v>
      </c>
      <c r="H1574" s="85" t="s">
        <v>9752</v>
      </c>
      <c r="I1574" s="85" t="s">
        <v>79</v>
      </c>
      <c r="J1574" s="85"/>
      <c r="K1574" s="85" t="s">
        <v>21058</v>
      </c>
      <c r="L1574" s="85"/>
      <c r="M1574" s="85" t="s">
        <v>9155</v>
      </c>
      <c r="N1574" s="85"/>
      <c r="O1574" s="85" t="s">
        <v>18</v>
      </c>
      <c r="P1574" s="85" t="s">
        <v>9806</v>
      </c>
      <c r="Q1574" s="85"/>
    </row>
    <row r="1575" spans="1:17" hidden="1" x14ac:dyDescent="0.35">
      <c r="A1575" s="72">
        <f t="shared" si="24"/>
        <v>232165</v>
      </c>
      <c r="B1575" s="85" t="s">
        <v>28124</v>
      </c>
      <c r="C1575" s="85">
        <v>16069494</v>
      </c>
      <c r="D1575" s="85" t="s">
        <v>77</v>
      </c>
      <c r="E1575" s="85" t="s">
        <v>23159</v>
      </c>
      <c r="F1575" s="85">
        <v>232165</v>
      </c>
      <c r="G1575" s="85" t="s">
        <v>78</v>
      </c>
      <c r="H1575" s="85">
        <v>21103312</v>
      </c>
      <c r="I1575" s="85" t="s">
        <v>79</v>
      </c>
      <c r="J1575" s="85"/>
      <c r="K1575" s="85" t="s">
        <v>28125</v>
      </c>
      <c r="L1575" s="85"/>
      <c r="M1575" s="85" t="s">
        <v>231</v>
      </c>
      <c r="N1575" s="85" t="s">
        <v>232</v>
      </c>
      <c r="O1575" s="85" t="s">
        <v>18</v>
      </c>
      <c r="P1575" s="85">
        <v>75019</v>
      </c>
      <c r="Q1575" s="85">
        <v>5812</v>
      </c>
    </row>
    <row r="1576" spans="1:17" hidden="1" x14ac:dyDescent="0.35">
      <c r="A1576" s="72">
        <f t="shared" si="24"/>
        <v>232165</v>
      </c>
      <c r="B1576" s="85" t="s">
        <v>17734</v>
      </c>
      <c r="C1576" s="66">
        <v>16069494</v>
      </c>
      <c r="D1576" s="85" t="s">
        <v>77</v>
      </c>
      <c r="E1576" s="85" t="s">
        <v>15416</v>
      </c>
      <c r="F1576" s="66">
        <v>232165</v>
      </c>
      <c r="G1576" s="85" t="s">
        <v>78</v>
      </c>
      <c r="H1576" s="85" t="s">
        <v>15417</v>
      </c>
      <c r="I1576" s="85" t="s">
        <v>79</v>
      </c>
      <c r="J1576" s="85"/>
      <c r="K1576" s="85" t="s">
        <v>228</v>
      </c>
      <c r="L1576" s="85"/>
      <c r="M1576" s="85" t="s">
        <v>229</v>
      </c>
      <c r="N1576" s="85" t="s">
        <v>189</v>
      </c>
      <c r="O1576" s="85" t="s">
        <v>18</v>
      </c>
      <c r="P1576" s="85" t="s">
        <v>230</v>
      </c>
      <c r="Q1576" s="85" t="s">
        <v>6844</v>
      </c>
    </row>
    <row r="1577" spans="1:17" hidden="1" x14ac:dyDescent="0.35">
      <c r="A1577" s="72">
        <f t="shared" si="24"/>
        <v>140450</v>
      </c>
      <c r="B1577" s="85" t="s">
        <v>24862</v>
      </c>
      <c r="C1577" s="85">
        <v>140450</v>
      </c>
      <c r="D1577" s="85" t="s">
        <v>78</v>
      </c>
      <c r="E1577" s="85" t="s">
        <v>23240</v>
      </c>
      <c r="F1577" s="85">
        <v>16048959</v>
      </c>
      <c r="G1577" s="85" t="s">
        <v>1750</v>
      </c>
      <c r="H1577" s="85">
        <v>1645126</v>
      </c>
      <c r="I1577" s="85" t="s">
        <v>79</v>
      </c>
      <c r="J1577" s="85" t="s">
        <v>200</v>
      </c>
      <c r="K1577" s="85" t="s">
        <v>24863</v>
      </c>
      <c r="L1577" s="85"/>
      <c r="M1577" s="85" t="s">
        <v>231</v>
      </c>
      <c r="N1577" s="85" t="s">
        <v>232</v>
      </c>
      <c r="O1577" s="85" t="s">
        <v>18</v>
      </c>
      <c r="P1577" s="85">
        <v>75019</v>
      </c>
      <c r="Q1577" s="85">
        <v>3205</v>
      </c>
    </row>
    <row r="1578" spans="1:17" hidden="1" x14ac:dyDescent="0.35">
      <c r="A1578" s="72">
        <f t="shared" si="24"/>
        <v>140906</v>
      </c>
      <c r="B1578" s="85" t="s">
        <v>22385</v>
      </c>
      <c r="C1578" s="85">
        <v>17022814</v>
      </c>
      <c r="D1578" s="85" t="s">
        <v>77</v>
      </c>
      <c r="E1578" s="85" t="s">
        <v>23244</v>
      </c>
      <c r="F1578" s="85">
        <v>140906</v>
      </c>
      <c r="G1578" s="85" t="s">
        <v>78</v>
      </c>
      <c r="H1578" s="85"/>
      <c r="I1578" s="85" t="s">
        <v>79</v>
      </c>
      <c r="J1578" s="85"/>
      <c r="K1578" s="85" t="s">
        <v>22386</v>
      </c>
      <c r="L1578" s="85"/>
      <c r="M1578" s="85" t="s">
        <v>20648</v>
      </c>
      <c r="N1578" s="85" t="s">
        <v>571</v>
      </c>
      <c r="O1578" s="85" t="s">
        <v>18</v>
      </c>
      <c r="P1578" s="85">
        <v>76179</v>
      </c>
      <c r="Q1578" s="85"/>
    </row>
    <row r="1579" spans="1:17" hidden="1" x14ac:dyDescent="0.35">
      <c r="A1579" s="72">
        <f t="shared" si="24"/>
        <v>141550</v>
      </c>
      <c r="B1579" s="85" t="s">
        <v>26445</v>
      </c>
      <c r="C1579" s="85">
        <v>16075708</v>
      </c>
      <c r="D1579" s="85" t="s">
        <v>77</v>
      </c>
      <c r="E1579" s="85" t="s">
        <v>23206</v>
      </c>
      <c r="F1579" s="85">
        <v>141550</v>
      </c>
      <c r="G1579" s="85" t="s">
        <v>78</v>
      </c>
      <c r="H1579" s="85">
        <v>10499812</v>
      </c>
      <c r="I1579" s="85" t="s">
        <v>79</v>
      </c>
      <c r="J1579" s="85"/>
      <c r="K1579" s="85" t="s">
        <v>26446</v>
      </c>
      <c r="L1579" s="85"/>
      <c r="M1579" s="85" t="s">
        <v>21326</v>
      </c>
      <c r="N1579" s="85" t="s">
        <v>9526</v>
      </c>
      <c r="O1579" s="85" t="s">
        <v>18</v>
      </c>
      <c r="P1579" s="85">
        <v>78109</v>
      </c>
      <c r="Q1579" s="85"/>
    </row>
    <row r="1580" spans="1:17" hidden="1" x14ac:dyDescent="0.35">
      <c r="A1580" s="72">
        <f t="shared" si="24"/>
        <v>141729</v>
      </c>
      <c r="B1580" s="85" t="s">
        <v>27632</v>
      </c>
      <c r="C1580" s="85">
        <v>211519</v>
      </c>
      <c r="D1580" s="85" t="s">
        <v>77</v>
      </c>
      <c r="E1580" s="85" t="s">
        <v>23173</v>
      </c>
      <c r="F1580" s="85">
        <v>141729</v>
      </c>
      <c r="G1580" s="85" t="s">
        <v>78</v>
      </c>
      <c r="H1580" s="85">
        <v>12029880</v>
      </c>
      <c r="I1580" s="85" t="s">
        <v>79</v>
      </c>
      <c r="J1580" s="85"/>
      <c r="K1580" s="85" t="s">
        <v>27633</v>
      </c>
      <c r="L1580" s="85"/>
      <c r="M1580" s="85" t="s">
        <v>125</v>
      </c>
      <c r="N1580" s="85" t="s">
        <v>137</v>
      </c>
      <c r="O1580" s="85" t="s">
        <v>18</v>
      </c>
      <c r="P1580" s="85">
        <v>78753</v>
      </c>
      <c r="Q1580" s="85">
        <v>6961</v>
      </c>
    </row>
    <row r="1581" spans="1:17" hidden="1" x14ac:dyDescent="0.35">
      <c r="A1581" s="72">
        <f t="shared" si="24"/>
        <v>141729</v>
      </c>
      <c r="B1581" s="85" t="s">
        <v>14484</v>
      </c>
      <c r="C1581" s="66">
        <v>211519</v>
      </c>
      <c r="D1581" s="85" t="s">
        <v>77</v>
      </c>
      <c r="E1581" s="85" t="s">
        <v>11585</v>
      </c>
      <c r="F1581" s="66">
        <v>141729</v>
      </c>
      <c r="G1581" s="85" t="s">
        <v>78</v>
      </c>
      <c r="H1581" s="85" t="s">
        <v>11586</v>
      </c>
      <c r="I1581" s="85" t="s">
        <v>79</v>
      </c>
      <c r="J1581" s="85"/>
      <c r="K1581" s="85" t="s">
        <v>14485</v>
      </c>
      <c r="L1581" s="85"/>
      <c r="M1581" s="85" t="s">
        <v>126</v>
      </c>
      <c r="N1581" s="85" t="s">
        <v>137</v>
      </c>
      <c r="O1581" s="85" t="s">
        <v>18</v>
      </c>
      <c r="P1581" s="85" t="s">
        <v>157</v>
      </c>
      <c r="Q1581" s="85" t="s">
        <v>14486</v>
      </c>
    </row>
    <row r="1582" spans="1:17" hidden="1" x14ac:dyDescent="0.35">
      <c r="A1582" s="72">
        <f t="shared" si="24"/>
        <v>127700</v>
      </c>
      <c r="B1582" s="85" t="s">
        <v>24054</v>
      </c>
      <c r="C1582" s="85">
        <v>35955</v>
      </c>
      <c r="D1582" s="85" t="s">
        <v>77</v>
      </c>
      <c r="E1582" s="85" t="s">
        <v>23260</v>
      </c>
      <c r="F1582" s="85">
        <v>127700</v>
      </c>
      <c r="G1582" s="85" t="s">
        <v>78</v>
      </c>
      <c r="H1582" s="85">
        <v>13011895</v>
      </c>
      <c r="I1582" s="85" t="s">
        <v>79</v>
      </c>
      <c r="J1582" s="85"/>
      <c r="K1582" s="85" t="s">
        <v>24055</v>
      </c>
      <c r="L1582" s="85"/>
      <c r="M1582" s="85" t="s">
        <v>23999</v>
      </c>
      <c r="N1582" s="85" t="s">
        <v>23987</v>
      </c>
      <c r="O1582" s="85" t="s">
        <v>23988</v>
      </c>
      <c r="P1582" s="85">
        <v>32780</v>
      </c>
      <c r="Q1582" s="85">
        <v>6407</v>
      </c>
    </row>
    <row r="1583" spans="1:17" hidden="1" x14ac:dyDescent="0.35">
      <c r="A1583" s="72">
        <f t="shared" si="24"/>
        <v>140867</v>
      </c>
      <c r="B1583" s="85" t="s">
        <v>27192</v>
      </c>
      <c r="C1583" s="85">
        <v>16033808</v>
      </c>
      <c r="D1583" s="85" t="s">
        <v>77</v>
      </c>
      <c r="E1583" s="85" t="s">
        <v>23184</v>
      </c>
      <c r="F1583" s="85">
        <v>140867</v>
      </c>
      <c r="G1583" s="85" t="s">
        <v>78</v>
      </c>
      <c r="H1583" s="85"/>
      <c r="I1583" s="85" t="s">
        <v>79</v>
      </c>
      <c r="J1583" s="85"/>
      <c r="K1583" s="85" t="s">
        <v>27193</v>
      </c>
      <c r="L1583" s="85"/>
      <c r="M1583" s="85" t="s">
        <v>18305</v>
      </c>
      <c r="N1583" s="85" t="s">
        <v>571</v>
      </c>
      <c r="O1583" s="85" t="s">
        <v>18</v>
      </c>
      <c r="P1583" s="85">
        <v>75054</v>
      </c>
      <c r="Q1583" s="85"/>
    </row>
    <row r="1584" spans="1:17" hidden="1" x14ac:dyDescent="0.35">
      <c r="A1584" s="72">
        <f t="shared" si="24"/>
        <v>140867</v>
      </c>
      <c r="B1584" s="85" t="s">
        <v>16126</v>
      </c>
      <c r="C1584" s="66">
        <v>16033808</v>
      </c>
      <c r="D1584" s="85" t="s">
        <v>77</v>
      </c>
      <c r="E1584" s="85" t="s">
        <v>3405</v>
      </c>
      <c r="F1584" s="66">
        <v>140867</v>
      </c>
      <c r="G1584" s="85" t="s">
        <v>78</v>
      </c>
      <c r="H1584" s="85"/>
      <c r="I1584" s="85" t="s">
        <v>79</v>
      </c>
      <c r="J1584" s="85"/>
      <c r="K1584" s="85" t="s">
        <v>16127</v>
      </c>
      <c r="L1584" s="85"/>
      <c r="M1584" s="85" t="s">
        <v>544</v>
      </c>
      <c r="N1584" s="85" t="s">
        <v>573</v>
      </c>
      <c r="O1584" s="85" t="s">
        <v>18</v>
      </c>
      <c r="P1584" s="85" t="s">
        <v>16125</v>
      </c>
      <c r="Q1584" s="85"/>
    </row>
    <row r="1585" spans="1:17" hidden="1" x14ac:dyDescent="0.35">
      <c r="A1585" s="72">
        <f t="shared" si="24"/>
        <v>141295</v>
      </c>
      <c r="B1585" s="85" t="s">
        <v>17023</v>
      </c>
      <c r="C1585" s="66">
        <v>16052302</v>
      </c>
      <c r="D1585" s="85" t="s">
        <v>77</v>
      </c>
      <c r="E1585" s="85" t="s">
        <v>7764</v>
      </c>
      <c r="F1585" s="66">
        <v>141295</v>
      </c>
      <c r="G1585" s="85" t="s">
        <v>78</v>
      </c>
      <c r="H1585" s="85"/>
      <c r="I1585" s="85" t="s">
        <v>79</v>
      </c>
      <c r="J1585" s="85"/>
      <c r="K1585" s="85" t="s">
        <v>17024</v>
      </c>
      <c r="L1585" s="85"/>
      <c r="M1585" s="85" t="s">
        <v>7391</v>
      </c>
      <c r="N1585" s="85" t="s">
        <v>6771</v>
      </c>
      <c r="O1585" s="85" t="s">
        <v>18</v>
      </c>
      <c r="P1585" s="85" t="s">
        <v>7959</v>
      </c>
      <c r="Q1585" s="85"/>
    </row>
    <row r="1586" spans="1:17" hidden="1" x14ac:dyDescent="0.35">
      <c r="A1586" s="72">
        <f t="shared" si="24"/>
        <v>140457</v>
      </c>
      <c r="B1586" s="85" t="s">
        <v>16228</v>
      </c>
      <c r="C1586" s="66">
        <v>16035505</v>
      </c>
      <c r="D1586" s="85" t="s">
        <v>77</v>
      </c>
      <c r="E1586" s="85" t="s">
        <v>345</v>
      </c>
      <c r="F1586" s="66">
        <v>140457</v>
      </c>
      <c r="G1586" s="85" t="s">
        <v>78</v>
      </c>
      <c r="H1586" s="85"/>
      <c r="I1586" s="85" t="s">
        <v>79</v>
      </c>
      <c r="J1586" s="85"/>
      <c r="K1586" s="85" t="s">
        <v>16229</v>
      </c>
      <c r="L1586" s="85"/>
      <c r="M1586" s="85" t="s">
        <v>347</v>
      </c>
      <c r="N1586" s="85" t="s">
        <v>215</v>
      </c>
      <c r="O1586" s="85" t="s">
        <v>18</v>
      </c>
      <c r="P1586" s="85" t="s">
        <v>360</v>
      </c>
      <c r="Q1586" s="85"/>
    </row>
    <row r="1587" spans="1:17" hidden="1" x14ac:dyDescent="0.35">
      <c r="A1587" s="72">
        <f t="shared" si="24"/>
        <v>140841</v>
      </c>
      <c r="B1587" s="85" t="s">
        <v>23460</v>
      </c>
      <c r="C1587" s="85">
        <v>87189</v>
      </c>
      <c r="D1587" s="85" t="s">
        <v>77</v>
      </c>
      <c r="E1587" s="85" t="s">
        <v>23268</v>
      </c>
      <c r="F1587" s="85">
        <v>140841</v>
      </c>
      <c r="G1587" s="85" t="s">
        <v>78</v>
      </c>
      <c r="H1587" s="85">
        <v>12691259</v>
      </c>
      <c r="I1587" s="85" t="s">
        <v>79</v>
      </c>
      <c r="J1587" s="85"/>
      <c r="K1587" s="85" t="s">
        <v>23461</v>
      </c>
      <c r="L1587" s="85"/>
      <c r="M1587" s="85" t="s">
        <v>19690</v>
      </c>
      <c r="N1587" s="85" t="s">
        <v>571</v>
      </c>
      <c r="O1587" s="85" t="s">
        <v>18</v>
      </c>
      <c r="P1587" s="85">
        <v>76017</v>
      </c>
      <c r="Q1587" s="85">
        <v>2221</v>
      </c>
    </row>
    <row r="1588" spans="1:17" hidden="1" x14ac:dyDescent="0.35">
      <c r="A1588" s="72">
        <f t="shared" si="24"/>
        <v>141653</v>
      </c>
      <c r="B1588" s="85" t="s">
        <v>15974</v>
      </c>
      <c r="C1588" s="66">
        <v>16030147</v>
      </c>
      <c r="D1588" s="85" t="s">
        <v>77</v>
      </c>
      <c r="E1588" s="85" t="s">
        <v>10969</v>
      </c>
      <c r="F1588" s="66">
        <v>141653</v>
      </c>
      <c r="G1588" s="85" t="s">
        <v>78</v>
      </c>
      <c r="H1588" s="85" t="s">
        <v>15975</v>
      </c>
      <c r="I1588" s="85" t="s">
        <v>79</v>
      </c>
      <c r="J1588" s="85"/>
      <c r="K1588" s="85" t="s">
        <v>15976</v>
      </c>
      <c r="L1588" s="85"/>
      <c r="M1588" s="85" t="s">
        <v>10994</v>
      </c>
      <c r="N1588" s="85" t="s">
        <v>7398</v>
      </c>
      <c r="O1588" s="85" t="s">
        <v>18</v>
      </c>
      <c r="P1588" s="85" t="s">
        <v>10995</v>
      </c>
      <c r="Q1588" s="85" t="s">
        <v>15977</v>
      </c>
    </row>
    <row r="1589" spans="1:17" hidden="1" x14ac:dyDescent="0.35">
      <c r="A1589" s="72">
        <f t="shared" si="24"/>
        <v>232165</v>
      </c>
      <c r="B1589" s="85" t="s">
        <v>28045</v>
      </c>
      <c r="C1589" s="85">
        <v>17004250</v>
      </c>
      <c r="D1589" s="85" t="s">
        <v>77</v>
      </c>
      <c r="E1589" s="85" t="s">
        <v>23159</v>
      </c>
      <c r="F1589" s="85">
        <v>232165</v>
      </c>
      <c r="G1589" s="85" t="s">
        <v>78</v>
      </c>
      <c r="H1589" s="85"/>
      <c r="I1589" s="85" t="s">
        <v>79</v>
      </c>
      <c r="J1589" s="85"/>
      <c r="K1589" s="85" t="s">
        <v>28046</v>
      </c>
      <c r="L1589" s="85"/>
      <c r="M1589" s="85" t="s">
        <v>26667</v>
      </c>
      <c r="N1589" s="85" t="s">
        <v>205</v>
      </c>
      <c r="O1589" s="85" t="s">
        <v>18</v>
      </c>
      <c r="P1589" s="85">
        <v>76210</v>
      </c>
      <c r="Q1589" s="85"/>
    </row>
    <row r="1590" spans="1:17" hidden="1" x14ac:dyDescent="0.35">
      <c r="A1590" s="72">
        <f t="shared" si="24"/>
        <v>140467</v>
      </c>
      <c r="B1590" s="85" t="s">
        <v>26668</v>
      </c>
      <c r="C1590" s="85">
        <v>85668</v>
      </c>
      <c r="D1590" s="85" t="s">
        <v>77</v>
      </c>
      <c r="E1590" s="85" t="s">
        <v>23197</v>
      </c>
      <c r="F1590" s="85">
        <v>140467</v>
      </c>
      <c r="G1590" s="85" t="s">
        <v>78</v>
      </c>
      <c r="H1590" s="85">
        <v>12703179</v>
      </c>
      <c r="I1590" s="85" t="s">
        <v>79</v>
      </c>
      <c r="J1590" s="85"/>
      <c r="K1590" s="85" t="s">
        <v>26669</v>
      </c>
      <c r="L1590" s="85"/>
      <c r="M1590" s="85" t="s">
        <v>26667</v>
      </c>
      <c r="N1590" s="85" t="s">
        <v>205</v>
      </c>
      <c r="O1590" s="85" t="s">
        <v>18</v>
      </c>
      <c r="P1590" s="85">
        <v>76210</v>
      </c>
      <c r="Q1590" s="85">
        <v>1801</v>
      </c>
    </row>
    <row r="1591" spans="1:17" hidden="1" x14ac:dyDescent="0.35">
      <c r="A1591" s="72">
        <f t="shared" si="24"/>
        <v>140467</v>
      </c>
      <c r="B1591" s="85" t="s">
        <v>754</v>
      </c>
      <c r="C1591" s="66">
        <v>85668</v>
      </c>
      <c r="D1591" s="85" t="s">
        <v>77</v>
      </c>
      <c r="E1591" s="85" t="s">
        <v>755</v>
      </c>
      <c r="F1591" s="66">
        <v>140467</v>
      </c>
      <c r="G1591" s="85" t="s">
        <v>78</v>
      </c>
      <c r="H1591" s="85" t="s">
        <v>756</v>
      </c>
      <c r="I1591" s="85" t="s">
        <v>79</v>
      </c>
      <c r="J1591" s="85"/>
      <c r="K1591" s="85" t="s">
        <v>757</v>
      </c>
      <c r="L1591" s="85"/>
      <c r="M1591" s="85" t="s">
        <v>758</v>
      </c>
      <c r="N1591" s="85" t="s">
        <v>205</v>
      </c>
      <c r="O1591" s="85" t="s">
        <v>18</v>
      </c>
      <c r="P1591" s="85" t="s">
        <v>759</v>
      </c>
      <c r="Q1591" s="85" t="s">
        <v>760</v>
      </c>
    </row>
    <row r="1592" spans="1:17" hidden="1" x14ac:dyDescent="0.35">
      <c r="A1592" s="72">
        <f t="shared" si="24"/>
        <v>141223</v>
      </c>
      <c r="B1592" s="85" t="s">
        <v>7101</v>
      </c>
      <c r="C1592" s="66">
        <v>88968</v>
      </c>
      <c r="D1592" s="85" t="s">
        <v>77</v>
      </c>
      <c r="E1592" s="85" t="s">
        <v>6077</v>
      </c>
      <c r="F1592" s="66">
        <v>141223</v>
      </c>
      <c r="G1592" s="85" t="s">
        <v>78</v>
      </c>
      <c r="H1592" s="85" t="s">
        <v>7102</v>
      </c>
      <c r="I1592" s="85" t="s">
        <v>79</v>
      </c>
      <c r="J1592" s="85"/>
      <c r="K1592" s="85" t="s">
        <v>7103</v>
      </c>
      <c r="L1592" s="85"/>
      <c r="M1592" s="85" t="s">
        <v>3090</v>
      </c>
      <c r="N1592" s="85" t="s">
        <v>6071</v>
      </c>
      <c r="O1592" s="85" t="s">
        <v>18</v>
      </c>
      <c r="P1592" s="85" t="s">
        <v>7088</v>
      </c>
      <c r="Q1592" s="85" t="s">
        <v>7104</v>
      </c>
    </row>
    <row r="1593" spans="1:17" hidden="1" x14ac:dyDescent="0.35">
      <c r="A1593" s="72">
        <f t="shared" si="24"/>
        <v>141234</v>
      </c>
      <c r="B1593" s="85" t="s">
        <v>14215</v>
      </c>
      <c r="C1593" s="66">
        <v>202836</v>
      </c>
      <c r="D1593" s="85" t="s">
        <v>77</v>
      </c>
      <c r="E1593" s="85" t="s">
        <v>6473</v>
      </c>
      <c r="F1593" s="66">
        <v>141234</v>
      </c>
      <c r="G1593" s="85" t="s">
        <v>78</v>
      </c>
      <c r="H1593" s="85"/>
      <c r="I1593" s="85" t="s">
        <v>79</v>
      </c>
      <c r="J1593" s="85"/>
      <c r="K1593" s="85" t="s">
        <v>14216</v>
      </c>
      <c r="L1593" s="85"/>
      <c r="M1593" s="85" t="s">
        <v>3090</v>
      </c>
      <c r="N1593" s="85" t="s">
        <v>6073</v>
      </c>
      <c r="O1593" s="85" t="s">
        <v>18</v>
      </c>
      <c r="P1593" s="85" t="s">
        <v>6783</v>
      </c>
      <c r="Q1593" s="85"/>
    </row>
    <row r="1594" spans="1:17" hidden="1" x14ac:dyDescent="0.35">
      <c r="A1594" s="72">
        <f t="shared" si="24"/>
        <v>141307</v>
      </c>
      <c r="B1594" s="85" t="s">
        <v>16750</v>
      </c>
      <c r="C1594" s="66">
        <v>16047673</v>
      </c>
      <c r="D1594" s="85" t="s">
        <v>77</v>
      </c>
      <c r="E1594" s="85" t="s">
        <v>6769</v>
      </c>
      <c r="F1594" s="66">
        <v>141307</v>
      </c>
      <c r="G1594" s="85" t="s">
        <v>78</v>
      </c>
      <c r="H1594" s="85"/>
      <c r="I1594" s="85" t="s">
        <v>79</v>
      </c>
      <c r="J1594" s="85"/>
      <c r="K1594" s="85" t="s">
        <v>16751</v>
      </c>
      <c r="L1594" s="85"/>
      <c r="M1594" s="85" t="s">
        <v>8036</v>
      </c>
      <c r="N1594" s="85" t="s">
        <v>6771</v>
      </c>
      <c r="O1594" s="85" t="s">
        <v>18</v>
      </c>
      <c r="P1594" s="85" t="s">
        <v>8067</v>
      </c>
      <c r="Q1594" s="85"/>
    </row>
    <row r="1595" spans="1:17" hidden="1" x14ac:dyDescent="0.35">
      <c r="A1595" s="72">
        <f t="shared" si="24"/>
        <v>142118</v>
      </c>
      <c r="B1595" s="85" t="s">
        <v>12751</v>
      </c>
      <c r="C1595" s="66">
        <v>93044</v>
      </c>
      <c r="D1595" s="85" t="s">
        <v>77</v>
      </c>
      <c r="E1595" s="85" t="s">
        <v>13343</v>
      </c>
      <c r="F1595" s="66">
        <v>142118</v>
      </c>
      <c r="G1595" s="85" t="s">
        <v>78</v>
      </c>
      <c r="H1595" s="85" t="s">
        <v>13452</v>
      </c>
      <c r="I1595" s="85" t="s">
        <v>79</v>
      </c>
      <c r="J1595" s="85"/>
      <c r="K1595" s="85" t="s">
        <v>13453</v>
      </c>
      <c r="L1595" s="85"/>
      <c r="M1595" s="85" t="s">
        <v>7395</v>
      </c>
      <c r="N1595" s="85" t="s">
        <v>13252</v>
      </c>
      <c r="O1595" s="85" t="s">
        <v>18</v>
      </c>
      <c r="P1595" s="85" t="s">
        <v>13439</v>
      </c>
      <c r="Q1595" s="85" t="s">
        <v>8636</v>
      </c>
    </row>
    <row r="1596" spans="1:17" hidden="1" x14ac:dyDescent="0.35">
      <c r="A1596" s="72">
        <f t="shared" si="24"/>
        <v>141986</v>
      </c>
      <c r="B1596" s="85" t="s">
        <v>12751</v>
      </c>
      <c r="C1596" s="66">
        <v>92551</v>
      </c>
      <c r="D1596" s="85" t="s">
        <v>77</v>
      </c>
      <c r="E1596" s="85" t="s">
        <v>12702</v>
      </c>
      <c r="F1596" s="66">
        <v>141986</v>
      </c>
      <c r="G1596" s="85" t="s">
        <v>78</v>
      </c>
      <c r="H1596" s="85" t="s">
        <v>12752</v>
      </c>
      <c r="I1596" s="85" t="s">
        <v>79</v>
      </c>
      <c r="J1596" s="85"/>
      <c r="K1596" s="85" t="s">
        <v>12753</v>
      </c>
      <c r="L1596" s="85"/>
      <c r="M1596" s="85" t="s">
        <v>12447</v>
      </c>
      <c r="N1596" s="85" t="s">
        <v>12609</v>
      </c>
      <c r="O1596" s="85" t="s">
        <v>18</v>
      </c>
      <c r="P1596" s="85" t="s">
        <v>12749</v>
      </c>
      <c r="Q1596" s="85" t="s">
        <v>12754</v>
      </c>
    </row>
    <row r="1597" spans="1:17" hidden="1" x14ac:dyDescent="0.35">
      <c r="A1597" s="72">
        <f t="shared" si="24"/>
        <v>141863</v>
      </c>
      <c r="B1597" s="85" t="s">
        <v>12199</v>
      </c>
      <c r="C1597" s="66">
        <v>92227</v>
      </c>
      <c r="D1597" s="85" t="s">
        <v>77</v>
      </c>
      <c r="E1597" s="85" t="s">
        <v>12195</v>
      </c>
      <c r="F1597" s="66">
        <v>141863</v>
      </c>
      <c r="G1597" s="85" t="s">
        <v>78</v>
      </c>
      <c r="H1597" s="85"/>
      <c r="I1597" s="85" t="s">
        <v>79</v>
      </c>
      <c r="J1597" s="85"/>
      <c r="K1597" s="85" t="s">
        <v>12200</v>
      </c>
      <c r="L1597" s="85"/>
      <c r="M1597" s="85" t="s">
        <v>12197</v>
      </c>
      <c r="N1597" s="85" t="s">
        <v>11986</v>
      </c>
      <c r="O1597" s="85" t="s">
        <v>18</v>
      </c>
      <c r="P1597" s="85" t="s">
        <v>12198</v>
      </c>
      <c r="Q1597" s="85"/>
    </row>
    <row r="1598" spans="1:17" hidden="1" x14ac:dyDescent="0.35">
      <c r="A1598" s="72">
        <f t="shared" si="24"/>
        <v>141550</v>
      </c>
      <c r="B1598" s="85" t="s">
        <v>26480</v>
      </c>
      <c r="C1598" s="85">
        <v>90529</v>
      </c>
      <c r="D1598" s="85" t="s">
        <v>77</v>
      </c>
      <c r="E1598" s="85" t="s">
        <v>23206</v>
      </c>
      <c r="F1598" s="85">
        <v>141550</v>
      </c>
      <c r="G1598" s="85" t="s">
        <v>78</v>
      </c>
      <c r="H1598" s="85">
        <v>10499812</v>
      </c>
      <c r="I1598" s="85" t="s">
        <v>79</v>
      </c>
      <c r="J1598" s="85"/>
      <c r="K1598" s="85" t="s">
        <v>26481</v>
      </c>
      <c r="L1598" s="85"/>
      <c r="M1598" s="85" t="s">
        <v>25110</v>
      </c>
      <c r="N1598" s="85" t="s">
        <v>9526</v>
      </c>
      <c r="O1598" s="85" t="s">
        <v>18</v>
      </c>
      <c r="P1598" s="85">
        <v>78148</v>
      </c>
      <c r="Q1598" s="85">
        <v>3115</v>
      </c>
    </row>
    <row r="1599" spans="1:17" hidden="1" x14ac:dyDescent="0.35">
      <c r="A1599" s="72">
        <f t="shared" si="24"/>
        <v>16046396</v>
      </c>
      <c r="B1599" s="85" t="s">
        <v>15694</v>
      </c>
      <c r="C1599" s="66">
        <v>16020906</v>
      </c>
      <c r="D1599" s="85" t="s">
        <v>77</v>
      </c>
      <c r="E1599" s="85" t="s">
        <v>15509</v>
      </c>
      <c r="F1599" s="66">
        <v>16046396</v>
      </c>
      <c r="G1599" s="85" t="s">
        <v>78</v>
      </c>
      <c r="H1599" s="85"/>
      <c r="I1599" s="85" t="s">
        <v>79</v>
      </c>
      <c r="J1599" s="85"/>
      <c r="K1599" s="85" t="s">
        <v>15695</v>
      </c>
      <c r="L1599" s="85"/>
      <c r="M1599" s="85" t="s">
        <v>10675</v>
      </c>
      <c r="N1599" s="85" t="s">
        <v>7384</v>
      </c>
      <c r="O1599" s="85" t="s">
        <v>18</v>
      </c>
      <c r="P1599" s="85" t="s">
        <v>10686</v>
      </c>
      <c r="Q1599" s="85"/>
    </row>
    <row r="1600" spans="1:17" hidden="1" x14ac:dyDescent="0.35">
      <c r="A1600" s="72">
        <f t="shared" si="24"/>
        <v>141625</v>
      </c>
      <c r="B1600" s="85" t="s">
        <v>27931</v>
      </c>
      <c r="C1600" s="85">
        <v>141625</v>
      </c>
      <c r="D1600" s="85" t="s">
        <v>78</v>
      </c>
      <c r="E1600" s="85" t="s">
        <v>23161</v>
      </c>
      <c r="F1600" s="85">
        <v>17019384</v>
      </c>
      <c r="G1600" s="85" t="s">
        <v>1750</v>
      </c>
      <c r="H1600" s="85">
        <v>11664455</v>
      </c>
      <c r="I1600" s="85" t="s">
        <v>79</v>
      </c>
      <c r="J1600" s="85" t="s">
        <v>200</v>
      </c>
      <c r="K1600" s="85" t="s">
        <v>27932</v>
      </c>
      <c r="L1600" s="85"/>
      <c r="M1600" s="85" t="s">
        <v>14639</v>
      </c>
      <c r="N1600" s="85" t="s">
        <v>10456</v>
      </c>
      <c r="O1600" s="85" t="s">
        <v>18</v>
      </c>
      <c r="P1600" s="85">
        <v>78401</v>
      </c>
      <c r="Q1600" s="85"/>
    </row>
    <row r="1601" spans="1:17" hidden="1" x14ac:dyDescent="0.35">
      <c r="A1601" s="72">
        <f t="shared" si="24"/>
        <v>140783</v>
      </c>
      <c r="B1601" s="85" t="s">
        <v>3195</v>
      </c>
      <c r="C1601" s="66">
        <v>86984</v>
      </c>
      <c r="D1601" s="85" t="s">
        <v>77</v>
      </c>
      <c r="E1601" s="85" t="s">
        <v>3192</v>
      </c>
      <c r="F1601" s="66">
        <v>140783</v>
      </c>
      <c r="G1601" s="85" t="s">
        <v>78</v>
      </c>
      <c r="H1601" s="85"/>
      <c r="I1601" s="85" t="s">
        <v>79</v>
      </c>
      <c r="J1601" s="85"/>
      <c r="K1601" s="85" t="s">
        <v>3196</v>
      </c>
      <c r="L1601" s="85"/>
      <c r="M1601" s="85" t="s">
        <v>3188</v>
      </c>
      <c r="N1601" s="85" t="s">
        <v>3189</v>
      </c>
      <c r="O1601" s="85" t="s">
        <v>18</v>
      </c>
      <c r="P1601" s="85" t="s">
        <v>3190</v>
      </c>
      <c r="Q1601" s="85" t="s">
        <v>499</v>
      </c>
    </row>
    <row r="1602" spans="1:17" hidden="1" x14ac:dyDescent="0.35">
      <c r="A1602" s="72">
        <f t="shared" ref="A1602:A1665" si="25">IF(F1602="", "", IF(D1602="School District", C1602, F1602))</f>
        <v>141332</v>
      </c>
      <c r="B1602" s="85" t="s">
        <v>24635</v>
      </c>
      <c r="C1602" s="85">
        <v>16055002</v>
      </c>
      <c r="D1602" s="85" t="s">
        <v>23281</v>
      </c>
      <c r="E1602" s="85" t="s">
        <v>23245</v>
      </c>
      <c r="F1602" s="85">
        <v>141332</v>
      </c>
      <c r="G1602" s="85" t="s">
        <v>78</v>
      </c>
      <c r="H1602" s="85"/>
      <c r="I1602" s="85" t="s">
        <v>79</v>
      </c>
      <c r="J1602" s="85"/>
      <c r="K1602" s="85" t="s">
        <v>24636</v>
      </c>
      <c r="L1602" s="85"/>
      <c r="M1602" s="85" t="s">
        <v>24600</v>
      </c>
      <c r="N1602" s="85" t="s">
        <v>8314</v>
      </c>
      <c r="O1602" s="85" t="s">
        <v>18</v>
      </c>
      <c r="P1602" s="85">
        <v>77539</v>
      </c>
      <c r="Q1602" s="85"/>
    </row>
    <row r="1603" spans="1:17" hidden="1" x14ac:dyDescent="0.35">
      <c r="A1603" s="72">
        <f t="shared" si="25"/>
        <v>141544</v>
      </c>
      <c r="B1603" s="85" t="s">
        <v>9920</v>
      </c>
      <c r="C1603" s="66">
        <v>90675</v>
      </c>
      <c r="D1603" s="85" t="s">
        <v>77</v>
      </c>
      <c r="E1603" s="85" t="s">
        <v>9751</v>
      </c>
      <c r="F1603" s="66">
        <v>141544</v>
      </c>
      <c r="G1603" s="85" t="s">
        <v>78</v>
      </c>
      <c r="H1603" s="85" t="s">
        <v>9752</v>
      </c>
      <c r="I1603" s="85" t="s">
        <v>79</v>
      </c>
      <c r="J1603" s="85"/>
      <c r="K1603" s="85" t="s">
        <v>9921</v>
      </c>
      <c r="L1603" s="85"/>
      <c r="M1603" s="85" t="s">
        <v>7383</v>
      </c>
      <c r="N1603" s="85" t="s">
        <v>7384</v>
      </c>
      <c r="O1603" s="85" t="s">
        <v>18</v>
      </c>
      <c r="P1603" s="85" t="s">
        <v>9914</v>
      </c>
      <c r="Q1603" s="85" t="s">
        <v>6895</v>
      </c>
    </row>
    <row r="1604" spans="1:17" hidden="1" x14ac:dyDescent="0.35">
      <c r="A1604" s="72">
        <f t="shared" si="25"/>
        <v>141711</v>
      </c>
      <c r="B1604" s="85" t="s">
        <v>20035</v>
      </c>
      <c r="C1604" s="66">
        <v>16085646</v>
      </c>
      <c r="D1604" s="85" t="s">
        <v>77</v>
      </c>
      <c r="E1604" s="85" t="s">
        <v>11468</v>
      </c>
      <c r="F1604" s="66">
        <v>141711</v>
      </c>
      <c r="G1604" s="85" t="s">
        <v>78</v>
      </c>
      <c r="H1604" s="85"/>
      <c r="I1604" s="85" t="s">
        <v>79</v>
      </c>
      <c r="J1604" s="85"/>
      <c r="K1604" s="85" t="s">
        <v>20036</v>
      </c>
      <c r="L1604" s="85"/>
      <c r="M1604" s="85" t="s">
        <v>11470</v>
      </c>
      <c r="N1604" s="85" t="s">
        <v>5106</v>
      </c>
      <c r="O1604" s="85" t="s">
        <v>18</v>
      </c>
      <c r="P1604" s="85" t="s">
        <v>11471</v>
      </c>
      <c r="Q1604" s="85"/>
    </row>
    <row r="1605" spans="1:17" hidden="1" x14ac:dyDescent="0.35">
      <c r="A1605" s="72">
        <f t="shared" si="25"/>
        <v>141471</v>
      </c>
      <c r="B1605" s="85" t="s">
        <v>25172</v>
      </c>
      <c r="C1605" s="85">
        <v>141471</v>
      </c>
      <c r="D1605" s="85" t="s">
        <v>78</v>
      </c>
      <c r="E1605" s="85" t="s">
        <v>23237</v>
      </c>
      <c r="F1605" s="85">
        <v>17015391</v>
      </c>
      <c r="G1605" s="85" t="s">
        <v>1750</v>
      </c>
      <c r="H1605" s="85">
        <v>11639655</v>
      </c>
      <c r="I1605" s="85" t="s">
        <v>79</v>
      </c>
      <c r="J1605" s="85" t="s">
        <v>200</v>
      </c>
      <c r="K1605" s="85" t="s">
        <v>25173</v>
      </c>
      <c r="L1605" s="85"/>
      <c r="M1605" s="85" t="s">
        <v>21234</v>
      </c>
      <c r="N1605" s="85" t="s">
        <v>9162</v>
      </c>
      <c r="O1605" s="85" t="s">
        <v>18</v>
      </c>
      <c r="P1605" s="85">
        <v>78014</v>
      </c>
      <c r="Q1605" s="85"/>
    </row>
    <row r="1606" spans="1:17" hidden="1" x14ac:dyDescent="0.35">
      <c r="A1606" s="72">
        <f t="shared" si="25"/>
        <v>140444</v>
      </c>
      <c r="B1606" s="85" t="s">
        <v>24391</v>
      </c>
      <c r="C1606" s="85">
        <v>85414</v>
      </c>
      <c r="D1606" s="85" t="s">
        <v>77</v>
      </c>
      <c r="E1606" s="85" t="s">
        <v>23254</v>
      </c>
      <c r="F1606" s="85">
        <v>140444</v>
      </c>
      <c r="G1606" s="85" t="s">
        <v>78</v>
      </c>
      <c r="H1606" s="85">
        <v>12718722</v>
      </c>
      <c r="I1606" s="85" t="s">
        <v>79</v>
      </c>
      <c r="J1606" s="85"/>
      <c r="K1606" s="85" t="s">
        <v>24392</v>
      </c>
      <c r="L1606" s="85"/>
      <c r="M1606" s="85" t="s">
        <v>20080</v>
      </c>
      <c r="N1606" s="85" t="s">
        <v>232</v>
      </c>
      <c r="O1606" s="85" t="s">
        <v>18</v>
      </c>
      <c r="P1606" s="85">
        <v>75006</v>
      </c>
      <c r="Q1606" s="85">
        <v>4719</v>
      </c>
    </row>
    <row r="1607" spans="1:17" hidden="1" x14ac:dyDescent="0.35">
      <c r="A1607" s="72">
        <f t="shared" si="25"/>
        <v>141519</v>
      </c>
      <c r="B1607" s="85" t="s">
        <v>9624</v>
      </c>
      <c r="C1607" s="66">
        <v>90509</v>
      </c>
      <c r="D1607" s="85" t="s">
        <v>77</v>
      </c>
      <c r="E1607" s="85" t="s">
        <v>9597</v>
      </c>
      <c r="F1607" s="66">
        <v>141519</v>
      </c>
      <c r="G1607" s="85" t="s">
        <v>78</v>
      </c>
      <c r="H1607" s="85" t="s">
        <v>9625</v>
      </c>
      <c r="I1607" s="85" t="s">
        <v>79</v>
      </c>
      <c r="J1607" s="85"/>
      <c r="K1607" s="85" t="s">
        <v>9626</v>
      </c>
      <c r="L1607" s="85"/>
      <c r="M1607" s="85" t="s">
        <v>9600</v>
      </c>
      <c r="N1607" s="85" t="s">
        <v>9601</v>
      </c>
      <c r="O1607" s="85" t="s">
        <v>18</v>
      </c>
      <c r="P1607" s="85" t="s">
        <v>9602</v>
      </c>
      <c r="Q1607" s="85" t="s">
        <v>9627</v>
      </c>
    </row>
    <row r="1608" spans="1:17" hidden="1" x14ac:dyDescent="0.35">
      <c r="A1608" s="72">
        <f t="shared" si="25"/>
        <v>17008353</v>
      </c>
      <c r="B1608" s="85" t="s">
        <v>20727</v>
      </c>
      <c r="C1608" s="66">
        <v>17008335</v>
      </c>
      <c r="D1608" s="85" t="s">
        <v>77</v>
      </c>
      <c r="E1608" s="85" t="s">
        <v>20728</v>
      </c>
      <c r="F1608" s="66">
        <v>17008353</v>
      </c>
      <c r="G1608" s="85" t="s">
        <v>78</v>
      </c>
      <c r="H1608" s="85" t="s">
        <v>14455</v>
      </c>
      <c r="I1608" s="85" t="s">
        <v>79</v>
      </c>
      <c r="J1608" s="85"/>
      <c r="K1608" s="85" t="s">
        <v>20729</v>
      </c>
      <c r="L1608" s="85"/>
      <c r="M1608" s="85" t="s">
        <v>20730</v>
      </c>
      <c r="N1608" s="85" t="s">
        <v>5116</v>
      </c>
      <c r="O1608" s="85" t="s">
        <v>18</v>
      </c>
      <c r="P1608" s="85" t="s">
        <v>5086</v>
      </c>
      <c r="Q1608" s="85" t="s">
        <v>20731</v>
      </c>
    </row>
    <row r="1609" spans="1:17" hidden="1" x14ac:dyDescent="0.35">
      <c r="A1609" s="72">
        <f t="shared" si="25"/>
        <v>141487</v>
      </c>
      <c r="B1609" s="85" t="s">
        <v>22762</v>
      </c>
      <c r="C1609" s="66">
        <v>17026582</v>
      </c>
      <c r="D1609" s="85" t="s">
        <v>77</v>
      </c>
      <c r="E1609" s="85" t="s">
        <v>9269</v>
      </c>
      <c r="F1609" s="66">
        <v>141487</v>
      </c>
      <c r="G1609" s="85" t="s">
        <v>78</v>
      </c>
      <c r="H1609" s="85"/>
      <c r="I1609" s="85" t="s">
        <v>79</v>
      </c>
      <c r="J1609" s="85"/>
      <c r="K1609" s="85" t="s">
        <v>22763</v>
      </c>
      <c r="L1609" s="85"/>
      <c r="M1609" s="85" t="s">
        <v>9223</v>
      </c>
      <c r="N1609" s="85" t="s">
        <v>21131</v>
      </c>
      <c r="O1609" s="85" t="s">
        <v>18</v>
      </c>
      <c r="P1609" s="85" t="s">
        <v>9325</v>
      </c>
      <c r="Q1609" s="85"/>
    </row>
    <row r="1610" spans="1:17" hidden="1" x14ac:dyDescent="0.35">
      <c r="A1610" s="72">
        <f t="shared" si="25"/>
        <v>141739</v>
      </c>
      <c r="B1610" s="85" t="s">
        <v>23624</v>
      </c>
      <c r="C1610" s="85">
        <v>91923</v>
      </c>
      <c r="D1610" s="85" t="s">
        <v>77</v>
      </c>
      <c r="E1610" s="85" t="s">
        <v>23266</v>
      </c>
      <c r="F1610" s="85">
        <v>141739</v>
      </c>
      <c r="G1610" s="85" t="s">
        <v>78</v>
      </c>
      <c r="H1610" s="85">
        <v>12688297</v>
      </c>
      <c r="I1610" s="85" t="s">
        <v>79</v>
      </c>
      <c r="J1610" s="85"/>
      <c r="K1610" s="85" t="s">
        <v>23625</v>
      </c>
      <c r="L1610" s="85"/>
      <c r="M1610" s="85" t="s">
        <v>125</v>
      </c>
      <c r="N1610" s="85" t="s">
        <v>137</v>
      </c>
      <c r="O1610" s="85" t="s">
        <v>18</v>
      </c>
      <c r="P1610" s="85">
        <v>78749</v>
      </c>
      <c r="Q1610" s="85">
        <v>2526</v>
      </c>
    </row>
    <row r="1611" spans="1:17" hidden="1" x14ac:dyDescent="0.35">
      <c r="A1611" s="72">
        <f t="shared" si="25"/>
        <v>141314</v>
      </c>
      <c r="B1611" s="85" t="s">
        <v>15284</v>
      </c>
      <c r="C1611" s="66">
        <v>230994</v>
      </c>
      <c r="D1611" s="85" t="s">
        <v>83</v>
      </c>
      <c r="E1611" s="85" t="s">
        <v>8293</v>
      </c>
      <c r="F1611" s="66">
        <v>141314</v>
      </c>
      <c r="G1611" s="85" t="s">
        <v>78</v>
      </c>
      <c r="H1611" s="85" t="s">
        <v>15285</v>
      </c>
      <c r="I1611" s="85" t="s">
        <v>79</v>
      </c>
      <c r="J1611" s="85"/>
      <c r="K1611" s="85" t="s">
        <v>15286</v>
      </c>
      <c r="L1611" s="85"/>
      <c r="M1611" s="85" t="s">
        <v>8296</v>
      </c>
      <c r="N1611" s="85"/>
      <c r="O1611" s="85" t="s">
        <v>18</v>
      </c>
      <c r="P1611" s="85" t="s">
        <v>8297</v>
      </c>
      <c r="Q1611" s="85"/>
    </row>
    <row r="1612" spans="1:17" hidden="1" x14ac:dyDescent="0.35">
      <c r="A1612" s="72">
        <f t="shared" si="25"/>
        <v>141739</v>
      </c>
      <c r="B1612" s="85" t="s">
        <v>23595</v>
      </c>
      <c r="C1612" s="85">
        <v>209012</v>
      </c>
      <c r="D1612" s="85" t="s">
        <v>77</v>
      </c>
      <c r="E1612" s="85" t="s">
        <v>23266</v>
      </c>
      <c r="F1612" s="85">
        <v>141739</v>
      </c>
      <c r="G1612" s="85" t="s">
        <v>78</v>
      </c>
      <c r="H1612" s="85">
        <v>12688305</v>
      </c>
      <c r="I1612" s="85" t="s">
        <v>79</v>
      </c>
      <c r="J1612" s="85"/>
      <c r="K1612" s="85" t="s">
        <v>23596</v>
      </c>
      <c r="L1612" s="85"/>
      <c r="M1612" s="85" t="s">
        <v>125</v>
      </c>
      <c r="N1612" s="85" t="s">
        <v>137</v>
      </c>
      <c r="O1612" s="85" t="s">
        <v>18</v>
      </c>
      <c r="P1612" s="85">
        <v>78748</v>
      </c>
      <c r="Q1612" s="85"/>
    </row>
    <row r="1613" spans="1:17" hidden="1" x14ac:dyDescent="0.35">
      <c r="A1613" s="72">
        <f t="shared" si="25"/>
        <v>140473</v>
      </c>
      <c r="B1613" s="85" t="s">
        <v>27767</v>
      </c>
      <c r="C1613" s="85">
        <v>16022316</v>
      </c>
      <c r="D1613" s="85" t="s">
        <v>23281</v>
      </c>
      <c r="E1613" s="85" t="s">
        <v>23171</v>
      </c>
      <c r="F1613" s="85">
        <v>140473</v>
      </c>
      <c r="G1613" s="85" t="s">
        <v>78</v>
      </c>
      <c r="H1613" s="85"/>
      <c r="I1613" s="85" t="s">
        <v>79</v>
      </c>
      <c r="J1613" s="85"/>
      <c r="K1613" s="85" t="s">
        <v>27768</v>
      </c>
      <c r="L1613" s="85"/>
      <c r="M1613" s="85" t="s">
        <v>20750</v>
      </c>
      <c r="N1613" s="85" t="s">
        <v>176</v>
      </c>
      <c r="O1613" s="85" t="s">
        <v>18</v>
      </c>
      <c r="P1613" s="85">
        <v>75074</v>
      </c>
      <c r="Q1613" s="85"/>
    </row>
    <row r="1614" spans="1:17" hidden="1" x14ac:dyDescent="0.35">
      <c r="A1614" s="72">
        <f t="shared" si="25"/>
        <v>140473</v>
      </c>
      <c r="B1614" s="85" t="s">
        <v>18716</v>
      </c>
      <c r="C1614" s="66">
        <v>16022316</v>
      </c>
      <c r="D1614" s="85" t="s">
        <v>83</v>
      </c>
      <c r="E1614" s="85" t="s">
        <v>252</v>
      </c>
      <c r="F1614" s="66">
        <v>140473</v>
      </c>
      <c r="G1614" s="85" t="s">
        <v>78</v>
      </c>
      <c r="H1614" s="85"/>
      <c r="I1614" s="85" t="s">
        <v>79</v>
      </c>
      <c r="J1614" s="85"/>
      <c r="K1614" s="85" t="s">
        <v>18717</v>
      </c>
      <c r="L1614" s="85"/>
      <c r="M1614" s="85" t="s">
        <v>254</v>
      </c>
      <c r="N1614" s="85" t="s">
        <v>185</v>
      </c>
      <c r="O1614" s="85" t="s">
        <v>18</v>
      </c>
      <c r="P1614" s="85" t="s">
        <v>881</v>
      </c>
      <c r="Q1614" s="85"/>
    </row>
    <row r="1615" spans="1:17" hidden="1" x14ac:dyDescent="0.35">
      <c r="A1615" s="72">
        <f t="shared" si="25"/>
        <v>140461</v>
      </c>
      <c r="B1615" s="85" t="s">
        <v>25687</v>
      </c>
      <c r="C1615" s="85">
        <v>85790</v>
      </c>
      <c r="D1615" s="85" t="s">
        <v>77</v>
      </c>
      <c r="E1615" s="85" t="s">
        <v>23227</v>
      </c>
      <c r="F1615" s="85">
        <v>140461</v>
      </c>
      <c r="G1615" s="85" t="s">
        <v>78</v>
      </c>
      <c r="H1615" s="85">
        <v>1647890</v>
      </c>
      <c r="I1615" s="85" t="s">
        <v>79</v>
      </c>
      <c r="J1615" s="85"/>
      <c r="K1615" s="85" t="s">
        <v>25688</v>
      </c>
      <c r="L1615" s="85"/>
      <c r="M1615" s="85" t="s">
        <v>25668</v>
      </c>
      <c r="N1615" s="85" t="s">
        <v>232</v>
      </c>
      <c r="O1615" s="85" t="s">
        <v>18</v>
      </c>
      <c r="P1615" s="85">
        <v>75088</v>
      </c>
      <c r="Q1615" s="85">
        <v>5175</v>
      </c>
    </row>
    <row r="1616" spans="1:17" hidden="1" x14ac:dyDescent="0.35">
      <c r="A1616" s="72">
        <f t="shared" si="25"/>
        <v>140461</v>
      </c>
      <c r="B1616" s="85" t="s">
        <v>1084</v>
      </c>
      <c r="C1616" s="66">
        <v>85790</v>
      </c>
      <c r="D1616" s="85" t="s">
        <v>77</v>
      </c>
      <c r="E1616" s="85" t="s">
        <v>371</v>
      </c>
      <c r="F1616" s="66">
        <v>140461</v>
      </c>
      <c r="G1616" s="85" t="s">
        <v>78</v>
      </c>
      <c r="H1616" s="85" t="s">
        <v>372</v>
      </c>
      <c r="I1616" s="85" t="s">
        <v>79</v>
      </c>
      <c r="J1616" s="85"/>
      <c r="K1616" s="85" t="s">
        <v>1085</v>
      </c>
      <c r="L1616" s="85"/>
      <c r="M1616" s="85" t="s">
        <v>1071</v>
      </c>
      <c r="N1616" s="85" t="s">
        <v>189</v>
      </c>
      <c r="O1616" s="85" t="s">
        <v>18</v>
      </c>
      <c r="P1616" s="85" t="s">
        <v>1077</v>
      </c>
      <c r="Q1616" s="85" t="s">
        <v>1086</v>
      </c>
    </row>
    <row r="1617" spans="1:17" hidden="1" x14ac:dyDescent="0.35">
      <c r="A1617" s="72">
        <f t="shared" si="25"/>
        <v>140469</v>
      </c>
      <c r="B1617" s="85" t="s">
        <v>26937</v>
      </c>
      <c r="C1617" s="85">
        <v>16030863</v>
      </c>
      <c r="D1617" s="85" t="s">
        <v>77</v>
      </c>
      <c r="E1617" s="85" t="s">
        <v>23191</v>
      </c>
      <c r="F1617" s="85">
        <v>140469</v>
      </c>
      <c r="G1617" s="85" t="s">
        <v>78</v>
      </c>
      <c r="H1617" s="85">
        <v>13461769</v>
      </c>
      <c r="I1617" s="85" t="s">
        <v>79</v>
      </c>
      <c r="J1617" s="85"/>
      <c r="K1617" s="85" t="s">
        <v>26938</v>
      </c>
      <c r="L1617" s="85"/>
      <c r="M1617" s="85" t="s">
        <v>20080</v>
      </c>
      <c r="N1617" s="85" t="s">
        <v>205</v>
      </c>
      <c r="O1617" s="85" t="s">
        <v>18</v>
      </c>
      <c r="P1617" s="85">
        <v>75010</v>
      </c>
      <c r="Q1617" s="85">
        <v>1195</v>
      </c>
    </row>
    <row r="1618" spans="1:17" hidden="1" x14ac:dyDescent="0.35">
      <c r="A1618" s="72">
        <f t="shared" si="25"/>
        <v>140469</v>
      </c>
      <c r="B1618" s="85" t="s">
        <v>16003</v>
      </c>
      <c r="C1618" s="66">
        <v>16030863</v>
      </c>
      <c r="D1618" s="85" t="s">
        <v>77</v>
      </c>
      <c r="E1618" s="85" t="s">
        <v>212</v>
      </c>
      <c r="F1618" s="66">
        <v>140469</v>
      </c>
      <c r="G1618" s="85" t="s">
        <v>78</v>
      </c>
      <c r="H1618" s="85" t="s">
        <v>213</v>
      </c>
      <c r="I1618" s="85" t="s">
        <v>79</v>
      </c>
      <c r="J1618" s="85"/>
      <c r="K1618" s="85" t="s">
        <v>16004</v>
      </c>
      <c r="L1618" s="85"/>
      <c r="M1618" s="85" t="s">
        <v>188</v>
      </c>
      <c r="N1618" s="85" t="s">
        <v>215</v>
      </c>
      <c r="O1618" s="85" t="s">
        <v>18</v>
      </c>
      <c r="P1618" s="85" t="s">
        <v>216</v>
      </c>
      <c r="Q1618" s="85" t="s">
        <v>16005</v>
      </c>
    </row>
    <row r="1619" spans="1:17" hidden="1" x14ac:dyDescent="0.35">
      <c r="A1619" s="72">
        <f t="shared" si="25"/>
        <v>141431</v>
      </c>
      <c r="B1619" s="85" t="s">
        <v>9020</v>
      </c>
      <c r="C1619" s="66">
        <v>90197</v>
      </c>
      <c r="D1619" s="85" t="s">
        <v>77</v>
      </c>
      <c r="E1619" s="85" t="s">
        <v>9010</v>
      </c>
      <c r="F1619" s="66">
        <v>141431</v>
      </c>
      <c r="G1619" s="85" t="s">
        <v>78</v>
      </c>
      <c r="H1619" s="85"/>
      <c r="I1619" s="85" t="s">
        <v>79</v>
      </c>
      <c r="J1619" s="85"/>
      <c r="K1619" s="85" t="s">
        <v>9021</v>
      </c>
      <c r="L1619" s="85"/>
      <c r="M1619" s="85" t="s">
        <v>9006</v>
      </c>
      <c r="N1619" s="85" t="s">
        <v>9006</v>
      </c>
      <c r="O1619" s="85" t="s">
        <v>18</v>
      </c>
      <c r="P1619" s="85" t="s">
        <v>9007</v>
      </c>
      <c r="Q1619" s="85"/>
    </row>
    <row r="1620" spans="1:17" hidden="1" x14ac:dyDescent="0.35">
      <c r="A1620" s="72">
        <f t="shared" si="25"/>
        <v>140492</v>
      </c>
      <c r="B1620" s="85" t="s">
        <v>24964</v>
      </c>
      <c r="C1620" s="85">
        <v>140492</v>
      </c>
      <c r="D1620" s="85" t="s">
        <v>78</v>
      </c>
      <c r="E1620" s="85" t="s">
        <v>23240</v>
      </c>
      <c r="F1620" s="85">
        <v>16048959</v>
      </c>
      <c r="G1620" s="85" t="s">
        <v>1750</v>
      </c>
      <c r="H1620" s="85">
        <v>5726922</v>
      </c>
      <c r="I1620" s="85" t="s">
        <v>79</v>
      </c>
      <c r="J1620" s="85" t="s">
        <v>200</v>
      </c>
      <c r="K1620" s="85" t="s">
        <v>24965</v>
      </c>
      <c r="L1620" s="85"/>
      <c r="M1620" s="85" t="s">
        <v>14222</v>
      </c>
      <c r="N1620" s="85" t="s">
        <v>1182</v>
      </c>
      <c r="O1620" s="85" t="s">
        <v>18</v>
      </c>
      <c r="P1620" s="85">
        <v>75114</v>
      </c>
      <c r="Q1620" s="85"/>
    </row>
    <row r="1621" spans="1:17" hidden="1" x14ac:dyDescent="0.35">
      <c r="A1621" s="72">
        <f t="shared" si="25"/>
        <v>142056</v>
      </c>
      <c r="B1621" s="85" t="s">
        <v>24760</v>
      </c>
      <c r="C1621" s="85">
        <v>142056</v>
      </c>
      <c r="D1621" s="85" t="s">
        <v>78</v>
      </c>
      <c r="E1621" s="85" t="s">
        <v>13757</v>
      </c>
      <c r="F1621" s="85">
        <v>17019123</v>
      </c>
      <c r="G1621" s="85" t="s">
        <v>1750</v>
      </c>
      <c r="H1621" s="85">
        <v>11685476</v>
      </c>
      <c r="I1621" s="85" t="s">
        <v>79</v>
      </c>
      <c r="J1621" s="85" t="s">
        <v>200</v>
      </c>
      <c r="K1621" s="85" t="s">
        <v>24761</v>
      </c>
      <c r="L1621" s="85"/>
      <c r="M1621" s="85" t="s">
        <v>24762</v>
      </c>
      <c r="N1621" s="85" t="s">
        <v>24762</v>
      </c>
      <c r="O1621" s="85" t="s">
        <v>18</v>
      </c>
      <c r="P1621" s="85">
        <v>79731</v>
      </c>
      <c r="Q1621" s="85">
        <v>3036</v>
      </c>
    </row>
    <row r="1622" spans="1:17" hidden="1" x14ac:dyDescent="0.35">
      <c r="A1622" s="72">
        <f t="shared" si="25"/>
        <v>142056</v>
      </c>
      <c r="B1622" s="85" t="s">
        <v>24760</v>
      </c>
      <c r="C1622" s="85">
        <v>142056</v>
      </c>
      <c r="D1622" s="85" t="s">
        <v>78</v>
      </c>
      <c r="E1622" s="85" t="s">
        <v>23241</v>
      </c>
      <c r="F1622" s="85">
        <v>142047</v>
      </c>
      <c r="G1622" s="85" t="s">
        <v>78</v>
      </c>
      <c r="H1622" s="85">
        <v>11685476</v>
      </c>
      <c r="I1622" s="85" t="s">
        <v>79</v>
      </c>
      <c r="J1622" s="85" t="s">
        <v>200</v>
      </c>
      <c r="K1622" s="85" t="s">
        <v>24761</v>
      </c>
      <c r="L1622" s="85"/>
      <c r="M1622" s="85" t="s">
        <v>24762</v>
      </c>
      <c r="N1622" s="85" t="s">
        <v>24762</v>
      </c>
      <c r="O1622" s="85" t="s">
        <v>18</v>
      </c>
      <c r="P1622" s="85">
        <v>79731</v>
      </c>
      <c r="Q1622" s="85">
        <v>3036</v>
      </c>
    </row>
    <row r="1623" spans="1:17" hidden="1" x14ac:dyDescent="0.35">
      <c r="A1623" s="72">
        <f t="shared" si="25"/>
        <v>141225</v>
      </c>
      <c r="B1623" s="85" t="s">
        <v>28313</v>
      </c>
      <c r="C1623" s="85">
        <v>234189</v>
      </c>
      <c r="D1623" s="85" t="s">
        <v>77</v>
      </c>
      <c r="E1623" s="85" t="s">
        <v>23150</v>
      </c>
      <c r="F1623" s="85">
        <v>141225</v>
      </c>
      <c r="G1623" s="85" t="s">
        <v>78</v>
      </c>
      <c r="H1623" s="85">
        <v>11676418</v>
      </c>
      <c r="I1623" s="85" t="s">
        <v>79</v>
      </c>
      <c r="J1623" s="85"/>
      <c r="K1623" s="85" t="s">
        <v>28314</v>
      </c>
      <c r="L1623" s="85"/>
      <c r="M1623" s="85" t="s">
        <v>6795</v>
      </c>
      <c r="N1623" s="85" t="s">
        <v>6071</v>
      </c>
      <c r="O1623" s="85" t="s">
        <v>18</v>
      </c>
      <c r="P1623" s="85">
        <v>77044</v>
      </c>
      <c r="Q1623" s="85"/>
    </row>
    <row r="1624" spans="1:17" hidden="1" x14ac:dyDescent="0.35">
      <c r="A1624" s="72">
        <f t="shared" si="25"/>
        <v>141225</v>
      </c>
      <c r="B1624" s="85" t="s">
        <v>15556</v>
      </c>
      <c r="C1624" s="66">
        <v>234189</v>
      </c>
      <c r="D1624" s="85" t="s">
        <v>77</v>
      </c>
      <c r="E1624" s="85" t="s">
        <v>6679</v>
      </c>
      <c r="F1624" s="66">
        <v>141225</v>
      </c>
      <c r="G1624" s="85" t="s">
        <v>78</v>
      </c>
      <c r="H1624" s="85" t="s">
        <v>6680</v>
      </c>
      <c r="I1624" s="85" t="s">
        <v>79</v>
      </c>
      <c r="J1624" s="85"/>
      <c r="K1624" s="85" t="s">
        <v>15557</v>
      </c>
      <c r="L1624" s="85"/>
      <c r="M1624" s="85" t="s">
        <v>3090</v>
      </c>
      <c r="N1624" s="85" t="s">
        <v>6073</v>
      </c>
      <c r="O1624" s="85" t="s">
        <v>18</v>
      </c>
      <c r="P1624" s="85" t="s">
        <v>6682</v>
      </c>
      <c r="Q1624" s="85"/>
    </row>
    <row r="1625" spans="1:17" hidden="1" x14ac:dyDescent="0.35">
      <c r="A1625" s="72">
        <f t="shared" si="25"/>
        <v>140469</v>
      </c>
      <c r="B1625" s="85" t="s">
        <v>26872</v>
      </c>
      <c r="C1625" s="85">
        <v>230053</v>
      </c>
      <c r="D1625" s="85" t="s">
        <v>77</v>
      </c>
      <c r="E1625" s="85" t="s">
        <v>23191</v>
      </c>
      <c r="F1625" s="85">
        <v>140469</v>
      </c>
      <c r="G1625" s="85" t="s">
        <v>78</v>
      </c>
      <c r="H1625" s="85">
        <v>13461769</v>
      </c>
      <c r="I1625" s="85" t="s">
        <v>79</v>
      </c>
      <c r="J1625" s="85"/>
      <c r="K1625" s="85" t="s">
        <v>26873</v>
      </c>
      <c r="L1625" s="85"/>
      <c r="M1625" s="85" t="s">
        <v>20080</v>
      </c>
      <c r="N1625" s="85" t="s">
        <v>205</v>
      </c>
      <c r="O1625" s="85" t="s">
        <v>18</v>
      </c>
      <c r="P1625" s="85">
        <v>75010</v>
      </c>
      <c r="Q1625" s="85">
        <v>1101</v>
      </c>
    </row>
    <row r="1626" spans="1:17" hidden="1" x14ac:dyDescent="0.35">
      <c r="A1626" s="72">
        <f t="shared" si="25"/>
        <v>140469</v>
      </c>
      <c r="B1626" s="85" t="s">
        <v>15157</v>
      </c>
      <c r="C1626" s="66">
        <v>230053</v>
      </c>
      <c r="D1626" s="85" t="s">
        <v>77</v>
      </c>
      <c r="E1626" s="85" t="s">
        <v>212</v>
      </c>
      <c r="F1626" s="66">
        <v>140469</v>
      </c>
      <c r="G1626" s="85" t="s">
        <v>78</v>
      </c>
      <c r="H1626" s="85" t="s">
        <v>213</v>
      </c>
      <c r="I1626" s="85" t="s">
        <v>79</v>
      </c>
      <c r="J1626" s="85"/>
      <c r="K1626" s="85" t="s">
        <v>15158</v>
      </c>
      <c r="L1626" s="85"/>
      <c r="M1626" s="85" t="s">
        <v>188</v>
      </c>
      <c r="N1626" s="85" t="s">
        <v>205</v>
      </c>
      <c r="O1626" s="85" t="s">
        <v>18</v>
      </c>
      <c r="P1626" s="85" t="s">
        <v>216</v>
      </c>
      <c r="Q1626" s="85" t="s">
        <v>3372</v>
      </c>
    </row>
    <row r="1627" spans="1:17" hidden="1" x14ac:dyDescent="0.35">
      <c r="A1627" s="72">
        <f t="shared" si="25"/>
        <v>141254</v>
      </c>
      <c r="B1627" s="85" t="s">
        <v>7464</v>
      </c>
      <c r="C1627" s="66">
        <v>89240</v>
      </c>
      <c r="D1627" s="85" t="s">
        <v>77</v>
      </c>
      <c r="E1627" s="85" t="s">
        <v>7458</v>
      </c>
      <c r="F1627" s="66">
        <v>141254</v>
      </c>
      <c r="G1627" s="85" t="s">
        <v>78</v>
      </c>
      <c r="H1627" s="85" t="s">
        <v>7465</v>
      </c>
      <c r="I1627" s="85" t="s">
        <v>79</v>
      </c>
      <c r="J1627" s="85"/>
      <c r="K1627" s="85" t="s">
        <v>7466</v>
      </c>
      <c r="L1627" s="85"/>
      <c r="M1627" s="85" t="s">
        <v>7400</v>
      </c>
      <c r="N1627" s="85" t="s">
        <v>3250</v>
      </c>
      <c r="O1627" s="85" t="s">
        <v>18</v>
      </c>
      <c r="P1627" s="85" t="s">
        <v>7401</v>
      </c>
      <c r="Q1627" s="85" t="s">
        <v>1912</v>
      </c>
    </row>
    <row r="1628" spans="1:17" hidden="1" x14ac:dyDescent="0.35">
      <c r="A1628" s="72">
        <f t="shared" si="25"/>
        <v>140469</v>
      </c>
      <c r="B1628" s="85" t="s">
        <v>26898</v>
      </c>
      <c r="C1628" s="85">
        <v>85686</v>
      </c>
      <c r="D1628" s="85" t="s">
        <v>77</v>
      </c>
      <c r="E1628" s="85" t="s">
        <v>23191</v>
      </c>
      <c r="F1628" s="85">
        <v>140469</v>
      </c>
      <c r="G1628" s="85" t="s">
        <v>78</v>
      </c>
      <c r="H1628" s="85">
        <v>13461769</v>
      </c>
      <c r="I1628" s="85" t="s">
        <v>79</v>
      </c>
      <c r="J1628" s="85"/>
      <c r="K1628" s="85" t="s">
        <v>26899</v>
      </c>
      <c r="L1628" s="85"/>
      <c r="M1628" s="85" t="s">
        <v>13635</v>
      </c>
      <c r="N1628" s="85" t="s">
        <v>205</v>
      </c>
      <c r="O1628" s="85" t="s">
        <v>18</v>
      </c>
      <c r="P1628" s="85">
        <v>75067</v>
      </c>
      <c r="Q1628" s="85">
        <v>6141</v>
      </c>
    </row>
    <row r="1629" spans="1:17" hidden="1" x14ac:dyDescent="0.35">
      <c r="A1629" s="72">
        <f t="shared" si="25"/>
        <v>140469</v>
      </c>
      <c r="B1629" s="85" t="s">
        <v>811</v>
      </c>
      <c r="C1629" s="66">
        <v>85686</v>
      </c>
      <c r="D1629" s="85" t="s">
        <v>77</v>
      </c>
      <c r="E1629" s="85" t="s">
        <v>212</v>
      </c>
      <c r="F1629" s="66">
        <v>140469</v>
      </c>
      <c r="G1629" s="85" t="s">
        <v>78</v>
      </c>
      <c r="H1629" s="85" t="s">
        <v>213</v>
      </c>
      <c r="I1629" s="85" t="s">
        <v>79</v>
      </c>
      <c r="J1629" s="85"/>
      <c r="K1629" s="85" t="s">
        <v>812</v>
      </c>
      <c r="L1629" s="85" t="s">
        <v>80</v>
      </c>
      <c r="M1629" s="85" t="s">
        <v>343</v>
      </c>
      <c r="N1629" s="85" t="s">
        <v>215</v>
      </c>
      <c r="O1629" s="85" t="s">
        <v>18</v>
      </c>
      <c r="P1629" s="85" t="s">
        <v>797</v>
      </c>
      <c r="Q1629" s="85" t="s">
        <v>813</v>
      </c>
    </row>
    <row r="1630" spans="1:17" hidden="1" x14ac:dyDescent="0.35">
      <c r="A1630" s="72">
        <f t="shared" si="25"/>
        <v>141267</v>
      </c>
      <c r="B1630" s="85" t="s">
        <v>16870</v>
      </c>
      <c r="C1630" s="66">
        <v>16049962</v>
      </c>
      <c r="D1630" s="85" t="s">
        <v>77</v>
      </c>
      <c r="E1630" s="85" t="s">
        <v>7612</v>
      </c>
      <c r="F1630" s="66">
        <v>141267</v>
      </c>
      <c r="G1630" s="85" t="s">
        <v>78</v>
      </c>
      <c r="H1630" s="85"/>
      <c r="I1630" s="85" t="s">
        <v>79</v>
      </c>
      <c r="J1630" s="85"/>
      <c r="K1630" s="85" t="s">
        <v>16871</v>
      </c>
      <c r="L1630" s="85"/>
      <c r="M1630" s="85" t="s">
        <v>7688</v>
      </c>
      <c r="N1630" s="85" t="s">
        <v>6071</v>
      </c>
      <c r="O1630" s="85" t="s">
        <v>18</v>
      </c>
      <c r="P1630" s="85" t="s">
        <v>7709</v>
      </c>
      <c r="Q1630" s="85"/>
    </row>
    <row r="1631" spans="1:17" hidden="1" x14ac:dyDescent="0.35">
      <c r="A1631" s="72">
        <f t="shared" si="25"/>
        <v>141267</v>
      </c>
      <c r="B1631" s="85" t="s">
        <v>20415</v>
      </c>
      <c r="C1631" s="66">
        <v>17003767</v>
      </c>
      <c r="D1631" s="85" t="s">
        <v>77</v>
      </c>
      <c r="E1631" s="85" t="s">
        <v>7612</v>
      </c>
      <c r="F1631" s="66">
        <v>141267</v>
      </c>
      <c r="G1631" s="85" t="s">
        <v>78</v>
      </c>
      <c r="H1631" s="85"/>
      <c r="I1631" s="85" t="s">
        <v>79</v>
      </c>
      <c r="J1631" s="85"/>
      <c r="K1631" s="85" t="s">
        <v>20416</v>
      </c>
      <c r="L1631" s="85"/>
      <c r="M1631" s="85" t="s">
        <v>7688</v>
      </c>
      <c r="N1631" s="85" t="s">
        <v>6071</v>
      </c>
      <c r="O1631" s="85" t="s">
        <v>18</v>
      </c>
      <c r="P1631" s="85" t="s">
        <v>7610</v>
      </c>
      <c r="Q1631" s="85" t="s">
        <v>14628</v>
      </c>
    </row>
    <row r="1632" spans="1:17" hidden="1" x14ac:dyDescent="0.35">
      <c r="A1632" s="72">
        <f t="shared" si="25"/>
        <v>141267</v>
      </c>
      <c r="B1632" s="85" t="s">
        <v>18396</v>
      </c>
      <c r="C1632" s="66">
        <v>16080731</v>
      </c>
      <c r="D1632" s="85" t="s">
        <v>77</v>
      </c>
      <c r="E1632" s="85" t="s">
        <v>7612</v>
      </c>
      <c r="F1632" s="66">
        <v>141267</v>
      </c>
      <c r="G1632" s="85" t="s">
        <v>78</v>
      </c>
      <c r="H1632" s="85"/>
      <c r="I1632" s="85" t="s">
        <v>79</v>
      </c>
      <c r="J1632" s="85"/>
      <c r="K1632" s="85" t="s">
        <v>18397</v>
      </c>
      <c r="L1632" s="85"/>
      <c r="M1632" s="85" t="s">
        <v>7688</v>
      </c>
      <c r="N1632" s="85" t="s">
        <v>6071</v>
      </c>
      <c r="O1632" s="85" t="s">
        <v>18</v>
      </c>
      <c r="P1632" s="85" t="s">
        <v>7610</v>
      </c>
      <c r="Q1632" s="85" t="s">
        <v>18398</v>
      </c>
    </row>
    <row r="1633" spans="1:17" hidden="1" x14ac:dyDescent="0.35">
      <c r="A1633" s="72">
        <f t="shared" si="25"/>
        <v>140444</v>
      </c>
      <c r="B1633" s="85" t="s">
        <v>24393</v>
      </c>
      <c r="C1633" s="85">
        <v>85428</v>
      </c>
      <c r="D1633" s="85" t="s">
        <v>77</v>
      </c>
      <c r="E1633" s="85" t="s">
        <v>23254</v>
      </c>
      <c r="F1633" s="85">
        <v>140444</v>
      </c>
      <c r="G1633" s="85" t="s">
        <v>78</v>
      </c>
      <c r="H1633" s="85">
        <v>12718995</v>
      </c>
      <c r="I1633" s="85" t="s">
        <v>79</v>
      </c>
      <c r="J1633" s="85"/>
      <c r="K1633" s="85" t="s">
        <v>24394</v>
      </c>
      <c r="L1633" s="85"/>
      <c r="M1633" s="85" t="s">
        <v>20080</v>
      </c>
      <c r="N1633" s="85" t="s">
        <v>205</v>
      </c>
      <c r="O1633" s="85" t="s">
        <v>18</v>
      </c>
      <c r="P1633" s="85">
        <v>75007</v>
      </c>
      <c r="Q1633" s="85">
        <v>3957</v>
      </c>
    </row>
    <row r="1634" spans="1:17" hidden="1" x14ac:dyDescent="0.35">
      <c r="A1634" s="72">
        <f t="shared" si="25"/>
        <v>140906</v>
      </c>
      <c r="B1634" s="85" t="s">
        <v>24658</v>
      </c>
      <c r="C1634" s="85">
        <v>16023971</v>
      </c>
      <c r="D1634" s="85" t="s">
        <v>77</v>
      </c>
      <c r="E1634" s="85" t="s">
        <v>23244</v>
      </c>
      <c r="F1634" s="85">
        <v>140906</v>
      </c>
      <c r="G1634" s="85" t="s">
        <v>78</v>
      </c>
      <c r="H1634" s="85">
        <v>13850763</v>
      </c>
      <c r="I1634" s="85" t="s">
        <v>79</v>
      </c>
      <c r="J1634" s="85"/>
      <c r="K1634" s="85" t="s">
        <v>24659</v>
      </c>
      <c r="L1634" s="85"/>
      <c r="M1634" s="85" t="s">
        <v>22588</v>
      </c>
      <c r="N1634" s="85" t="s">
        <v>571</v>
      </c>
      <c r="O1634" s="85" t="s">
        <v>18</v>
      </c>
      <c r="P1634" s="85">
        <v>76179</v>
      </c>
      <c r="Q1634" s="85">
        <v>4522</v>
      </c>
    </row>
    <row r="1635" spans="1:17" hidden="1" x14ac:dyDescent="0.35">
      <c r="A1635" s="72">
        <f t="shared" si="25"/>
        <v>141252</v>
      </c>
      <c r="B1635" s="85" t="s">
        <v>7342</v>
      </c>
      <c r="C1635" s="66">
        <v>89125</v>
      </c>
      <c r="D1635" s="85" t="s">
        <v>77</v>
      </c>
      <c r="E1635" s="85" t="s">
        <v>7310</v>
      </c>
      <c r="F1635" s="66">
        <v>141252</v>
      </c>
      <c r="G1635" s="85" t="s">
        <v>78</v>
      </c>
      <c r="H1635" s="85" t="s">
        <v>7343</v>
      </c>
      <c r="I1635" s="85" t="s">
        <v>79</v>
      </c>
      <c r="J1635" s="85"/>
      <c r="K1635" s="85" t="s">
        <v>7344</v>
      </c>
      <c r="L1635" s="85"/>
      <c r="M1635" s="85" t="s">
        <v>7322</v>
      </c>
      <c r="N1635" s="85" t="s">
        <v>6073</v>
      </c>
      <c r="O1635" s="85" t="s">
        <v>18</v>
      </c>
      <c r="P1635" s="85" t="s">
        <v>7323</v>
      </c>
      <c r="Q1635" s="85" t="s">
        <v>4406</v>
      </c>
    </row>
    <row r="1636" spans="1:17" hidden="1" x14ac:dyDescent="0.35">
      <c r="A1636" s="72">
        <f t="shared" si="25"/>
        <v>141339</v>
      </c>
      <c r="B1636" s="85" t="s">
        <v>8443</v>
      </c>
      <c r="C1636" s="66">
        <v>89812</v>
      </c>
      <c r="D1636" s="85" t="s">
        <v>77</v>
      </c>
      <c r="E1636" s="85" t="s">
        <v>8417</v>
      </c>
      <c r="F1636" s="66">
        <v>141339</v>
      </c>
      <c r="G1636" s="85" t="s">
        <v>78</v>
      </c>
      <c r="H1636" s="85"/>
      <c r="I1636" s="85" t="s">
        <v>79</v>
      </c>
      <c r="J1636" s="85"/>
      <c r="K1636" s="85" t="s">
        <v>8444</v>
      </c>
      <c r="L1636" s="85"/>
      <c r="M1636" s="85" t="s">
        <v>8445</v>
      </c>
      <c r="N1636" s="85" t="s">
        <v>8314</v>
      </c>
      <c r="O1636" s="85" t="s">
        <v>18</v>
      </c>
      <c r="P1636" s="85" t="s">
        <v>8446</v>
      </c>
      <c r="Q1636" s="85"/>
    </row>
    <row r="1637" spans="1:17" hidden="1" x14ac:dyDescent="0.35">
      <c r="A1637" s="72">
        <f t="shared" si="25"/>
        <v>141223</v>
      </c>
      <c r="B1637" s="85" t="s">
        <v>6224</v>
      </c>
      <c r="C1637" s="66">
        <v>88476</v>
      </c>
      <c r="D1637" s="85" t="s">
        <v>77</v>
      </c>
      <c r="E1637" s="85" t="s">
        <v>6077</v>
      </c>
      <c r="F1637" s="66">
        <v>141223</v>
      </c>
      <c r="G1637" s="85" t="s">
        <v>78</v>
      </c>
      <c r="H1637" s="85" t="s">
        <v>6225</v>
      </c>
      <c r="I1637" s="85" t="s">
        <v>79</v>
      </c>
      <c r="J1637" s="85"/>
      <c r="K1637" s="85" t="s">
        <v>6226</v>
      </c>
      <c r="L1637" s="85"/>
      <c r="M1637" s="85" t="s">
        <v>3090</v>
      </c>
      <c r="N1637" s="85" t="s">
        <v>6071</v>
      </c>
      <c r="O1637" s="85" t="s">
        <v>18</v>
      </c>
      <c r="P1637" s="85" t="s">
        <v>6202</v>
      </c>
      <c r="Q1637" s="85" t="s">
        <v>6227</v>
      </c>
    </row>
    <row r="1638" spans="1:17" hidden="1" x14ac:dyDescent="0.35">
      <c r="A1638" s="72">
        <f t="shared" si="25"/>
        <v>141982</v>
      </c>
      <c r="B1638" s="85" t="s">
        <v>25611</v>
      </c>
      <c r="C1638" s="85">
        <v>92516</v>
      </c>
      <c r="D1638" s="85" t="s">
        <v>77</v>
      </c>
      <c r="E1638" s="85" t="s">
        <v>23230</v>
      </c>
      <c r="F1638" s="85">
        <v>141982</v>
      </c>
      <c r="G1638" s="85" t="s">
        <v>78</v>
      </c>
      <c r="H1638" s="85">
        <v>1670173</v>
      </c>
      <c r="I1638" s="85" t="s">
        <v>79</v>
      </c>
      <c r="J1638" s="85"/>
      <c r="K1638" s="85" t="s">
        <v>25612</v>
      </c>
      <c r="L1638" s="85"/>
      <c r="M1638" s="85" t="s">
        <v>12609</v>
      </c>
      <c r="N1638" s="85" t="s">
        <v>12609</v>
      </c>
      <c r="O1638" s="85" t="s">
        <v>18</v>
      </c>
      <c r="P1638" s="85">
        <v>79424</v>
      </c>
      <c r="Q1638" s="85">
        <v>100</v>
      </c>
    </row>
    <row r="1639" spans="1:17" hidden="1" x14ac:dyDescent="0.35">
      <c r="A1639" s="72">
        <f t="shared" si="25"/>
        <v>141550</v>
      </c>
      <c r="B1639" s="85" t="s">
        <v>25611</v>
      </c>
      <c r="C1639" s="85">
        <v>90885</v>
      </c>
      <c r="D1639" s="85" t="s">
        <v>77</v>
      </c>
      <c r="E1639" s="85" t="s">
        <v>23206</v>
      </c>
      <c r="F1639" s="85">
        <v>141550</v>
      </c>
      <c r="G1639" s="85" t="s">
        <v>78</v>
      </c>
      <c r="H1639" s="85">
        <v>10499812</v>
      </c>
      <c r="I1639" s="85" t="s">
        <v>79</v>
      </c>
      <c r="J1639" s="85"/>
      <c r="K1639" s="85" t="s">
        <v>26447</v>
      </c>
      <c r="L1639" s="85"/>
      <c r="M1639" s="85" t="s">
        <v>9155</v>
      </c>
      <c r="N1639" s="85" t="s">
        <v>9526</v>
      </c>
      <c r="O1639" s="85" t="s">
        <v>18</v>
      </c>
      <c r="P1639" s="85">
        <v>78233</v>
      </c>
      <c r="Q1639" s="85">
        <v>2947</v>
      </c>
    </row>
    <row r="1640" spans="1:17" hidden="1" x14ac:dyDescent="0.35">
      <c r="A1640" s="72">
        <f t="shared" si="25"/>
        <v>141982</v>
      </c>
      <c r="B1640" s="85" t="s">
        <v>2394</v>
      </c>
      <c r="C1640" s="66">
        <v>92516</v>
      </c>
      <c r="D1640" s="85" t="s">
        <v>77</v>
      </c>
      <c r="E1640" s="85" t="s">
        <v>12679</v>
      </c>
      <c r="F1640" s="66">
        <v>141982</v>
      </c>
      <c r="G1640" s="85" t="s">
        <v>78</v>
      </c>
      <c r="H1640" s="85" t="s">
        <v>12680</v>
      </c>
      <c r="I1640" s="85" t="s">
        <v>79</v>
      </c>
      <c r="J1640" s="85"/>
      <c r="K1640" s="85" t="s">
        <v>12685</v>
      </c>
      <c r="L1640" s="85"/>
      <c r="M1640" s="85" t="s">
        <v>12447</v>
      </c>
      <c r="N1640" s="85" t="s">
        <v>12609</v>
      </c>
      <c r="O1640" s="85" t="s">
        <v>18</v>
      </c>
      <c r="P1640" s="85" t="s">
        <v>12686</v>
      </c>
      <c r="Q1640" s="85" t="s">
        <v>958</v>
      </c>
    </row>
    <row r="1641" spans="1:17" hidden="1" x14ac:dyDescent="0.35">
      <c r="A1641" s="72">
        <f t="shared" si="25"/>
        <v>140652</v>
      </c>
      <c r="B1641" s="85" t="s">
        <v>2394</v>
      </c>
      <c r="C1641" s="66">
        <v>86639</v>
      </c>
      <c r="D1641" s="85" t="s">
        <v>77</v>
      </c>
      <c r="E1641" s="85" t="s">
        <v>2389</v>
      </c>
      <c r="F1641" s="66">
        <v>140652</v>
      </c>
      <c r="G1641" s="85" t="s">
        <v>78</v>
      </c>
      <c r="H1641" s="85" t="s">
        <v>2395</v>
      </c>
      <c r="I1641" s="85" t="s">
        <v>79</v>
      </c>
      <c r="J1641" s="85"/>
      <c r="K1641" s="85" t="s">
        <v>2396</v>
      </c>
      <c r="L1641" s="85"/>
      <c r="M1641" s="85" t="s">
        <v>2391</v>
      </c>
      <c r="N1641" s="85" t="s">
        <v>2275</v>
      </c>
      <c r="O1641" s="85" t="s">
        <v>18</v>
      </c>
      <c r="P1641" s="85" t="s">
        <v>2392</v>
      </c>
      <c r="Q1641" s="85" t="s">
        <v>2397</v>
      </c>
    </row>
    <row r="1642" spans="1:17" hidden="1" x14ac:dyDescent="0.35">
      <c r="A1642" s="72">
        <f t="shared" si="25"/>
        <v>141139</v>
      </c>
      <c r="B1642" s="85" t="s">
        <v>2394</v>
      </c>
      <c r="C1642" s="66">
        <v>88236</v>
      </c>
      <c r="D1642" s="85" t="s">
        <v>77</v>
      </c>
      <c r="E1642" s="85" t="s">
        <v>5535</v>
      </c>
      <c r="F1642" s="66">
        <v>141139</v>
      </c>
      <c r="G1642" s="85" t="s">
        <v>78</v>
      </c>
      <c r="H1642" s="85" t="s">
        <v>5625</v>
      </c>
      <c r="I1642" s="85" t="s">
        <v>79</v>
      </c>
      <c r="J1642" s="85"/>
      <c r="K1642" s="85" t="s">
        <v>5626</v>
      </c>
      <c r="L1642" s="85"/>
      <c r="M1642" s="85" t="s">
        <v>5356</v>
      </c>
      <c r="N1642" s="85" t="s">
        <v>5355</v>
      </c>
      <c r="O1642" s="85" t="s">
        <v>18</v>
      </c>
      <c r="P1642" s="85" t="s">
        <v>5607</v>
      </c>
      <c r="Q1642" s="85" t="s">
        <v>5627</v>
      </c>
    </row>
    <row r="1643" spans="1:17" hidden="1" x14ac:dyDescent="0.35">
      <c r="A1643" s="72">
        <f t="shared" si="25"/>
        <v>141633</v>
      </c>
      <c r="B1643" s="85" t="s">
        <v>20807</v>
      </c>
      <c r="C1643" s="66">
        <v>17008964</v>
      </c>
      <c r="D1643" s="85" t="s">
        <v>83</v>
      </c>
      <c r="E1643" s="85" t="s">
        <v>10736</v>
      </c>
      <c r="F1643" s="66">
        <v>141633</v>
      </c>
      <c r="G1643" s="85" t="s">
        <v>78</v>
      </c>
      <c r="H1643" s="85"/>
      <c r="I1643" s="85" t="s">
        <v>79</v>
      </c>
      <c r="J1643" s="85"/>
      <c r="K1643" s="85" t="s">
        <v>20808</v>
      </c>
      <c r="L1643" s="85"/>
      <c r="M1643" s="85" t="s">
        <v>10734</v>
      </c>
      <c r="N1643" s="85" t="s">
        <v>10739</v>
      </c>
      <c r="O1643" s="85" t="s">
        <v>18</v>
      </c>
      <c r="P1643" s="85" t="s">
        <v>10735</v>
      </c>
      <c r="Q1643" s="85"/>
    </row>
    <row r="1644" spans="1:17" hidden="1" x14ac:dyDescent="0.35">
      <c r="A1644" s="72">
        <f t="shared" si="25"/>
        <v>140464</v>
      </c>
      <c r="B1644" s="85" t="s">
        <v>25890</v>
      </c>
      <c r="C1644" s="85">
        <v>85595</v>
      </c>
      <c r="D1644" s="85" t="s">
        <v>77</v>
      </c>
      <c r="E1644" s="85" t="s">
        <v>23223</v>
      </c>
      <c r="F1644" s="85">
        <v>140464</v>
      </c>
      <c r="G1644" s="85" t="s">
        <v>78</v>
      </c>
      <c r="H1644" s="85">
        <v>14512545</v>
      </c>
      <c r="I1644" s="85" t="s">
        <v>79</v>
      </c>
      <c r="J1644" s="85"/>
      <c r="K1644" s="85" t="s">
        <v>25891</v>
      </c>
      <c r="L1644" s="85"/>
      <c r="M1644" s="85" t="s">
        <v>18305</v>
      </c>
      <c r="N1644" s="85" t="s">
        <v>232</v>
      </c>
      <c r="O1644" s="85" t="s">
        <v>18</v>
      </c>
      <c r="P1644" s="85">
        <v>75051</v>
      </c>
      <c r="Q1644" s="85">
        <v>2353</v>
      </c>
    </row>
    <row r="1645" spans="1:17" hidden="1" x14ac:dyDescent="0.35">
      <c r="A1645" s="72">
        <f t="shared" si="25"/>
        <v>140464</v>
      </c>
      <c r="B1645" s="85" t="s">
        <v>599</v>
      </c>
      <c r="C1645" s="66">
        <v>85595</v>
      </c>
      <c r="D1645" s="85" t="s">
        <v>77</v>
      </c>
      <c r="E1645" s="85" t="s">
        <v>541</v>
      </c>
      <c r="F1645" s="66">
        <v>140464</v>
      </c>
      <c r="G1645" s="85" t="s">
        <v>78</v>
      </c>
      <c r="H1645" s="85" t="s">
        <v>542</v>
      </c>
      <c r="I1645" s="85" t="s">
        <v>79</v>
      </c>
      <c r="J1645" s="85"/>
      <c r="K1645" s="85" t="s">
        <v>600</v>
      </c>
      <c r="L1645" s="85"/>
      <c r="M1645" s="85" t="s">
        <v>544</v>
      </c>
      <c r="N1645" s="85" t="s">
        <v>189</v>
      </c>
      <c r="O1645" s="85" t="s">
        <v>18</v>
      </c>
      <c r="P1645" s="85" t="s">
        <v>572</v>
      </c>
      <c r="Q1645" s="85" t="s">
        <v>601</v>
      </c>
    </row>
    <row r="1646" spans="1:17" hidden="1" x14ac:dyDescent="0.35">
      <c r="A1646" s="72">
        <f t="shared" si="25"/>
        <v>141739</v>
      </c>
      <c r="B1646" s="85" t="s">
        <v>23672</v>
      </c>
      <c r="C1646" s="85">
        <v>91903</v>
      </c>
      <c r="D1646" s="85" t="s">
        <v>77</v>
      </c>
      <c r="E1646" s="85" t="s">
        <v>23266</v>
      </c>
      <c r="F1646" s="85">
        <v>141739</v>
      </c>
      <c r="G1646" s="85" t="s">
        <v>78</v>
      </c>
      <c r="H1646" s="85">
        <v>12688313</v>
      </c>
      <c r="I1646" s="85" t="s">
        <v>79</v>
      </c>
      <c r="J1646" s="85"/>
      <c r="K1646" s="85" t="s">
        <v>23673</v>
      </c>
      <c r="L1646" s="85"/>
      <c r="M1646" s="85" t="s">
        <v>125</v>
      </c>
      <c r="N1646" s="85" t="s">
        <v>137</v>
      </c>
      <c r="O1646" s="85" t="s">
        <v>18</v>
      </c>
      <c r="P1646" s="85">
        <v>78745</v>
      </c>
      <c r="Q1646" s="85">
        <v>3696</v>
      </c>
    </row>
    <row r="1647" spans="1:17" hidden="1" x14ac:dyDescent="0.35">
      <c r="A1647" s="72">
        <f t="shared" si="25"/>
        <v>142118</v>
      </c>
      <c r="B1647" s="85" t="s">
        <v>13572</v>
      </c>
      <c r="C1647" s="66">
        <v>93132</v>
      </c>
      <c r="D1647" s="85" t="s">
        <v>77</v>
      </c>
      <c r="E1647" s="85" t="s">
        <v>13343</v>
      </c>
      <c r="F1647" s="66">
        <v>142118</v>
      </c>
      <c r="G1647" s="85" t="s">
        <v>78</v>
      </c>
      <c r="H1647" s="85" t="s">
        <v>13573</v>
      </c>
      <c r="I1647" s="85" t="s">
        <v>79</v>
      </c>
      <c r="J1647" s="85"/>
      <c r="K1647" s="85" t="s">
        <v>13574</v>
      </c>
      <c r="L1647" s="85"/>
      <c r="M1647" s="85" t="s">
        <v>7395</v>
      </c>
      <c r="N1647" s="85" t="s">
        <v>13252</v>
      </c>
      <c r="O1647" s="85" t="s">
        <v>18</v>
      </c>
      <c r="P1647" s="85" t="s">
        <v>13562</v>
      </c>
      <c r="Q1647" s="85" t="s">
        <v>10172</v>
      </c>
    </row>
    <row r="1648" spans="1:17" hidden="1" x14ac:dyDescent="0.35">
      <c r="A1648" s="72">
        <f t="shared" si="25"/>
        <v>141649</v>
      </c>
      <c r="B1648" s="85" t="s">
        <v>26024</v>
      </c>
      <c r="C1648" s="85">
        <v>91421</v>
      </c>
      <c r="D1648" s="85" t="s">
        <v>77</v>
      </c>
      <c r="E1648" s="85" t="s">
        <v>23220</v>
      </c>
      <c r="F1648" s="85">
        <v>141649</v>
      </c>
      <c r="G1648" s="85" t="s">
        <v>78</v>
      </c>
      <c r="H1648" s="85">
        <v>13014261</v>
      </c>
      <c r="I1648" s="85" t="s">
        <v>79</v>
      </c>
      <c r="J1648" s="85"/>
      <c r="K1648" s="85" t="s">
        <v>26025</v>
      </c>
      <c r="L1648" s="85"/>
      <c r="M1648" s="85" t="s">
        <v>20012</v>
      </c>
      <c r="N1648" s="85" t="s">
        <v>10825</v>
      </c>
      <c r="O1648" s="85" t="s">
        <v>18</v>
      </c>
      <c r="P1648" s="85">
        <v>78550</v>
      </c>
      <c r="Q1648" s="85">
        <v>5329</v>
      </c>
    </row>
    <row r="1649" spans="1:17" hidden="1" x14ac:dyDescent="0.35">
      <c r="A1649" s="72">
        <f t="shared" si="25"/>
        <v>140879</v>
      </c>
      <c r="B1649" s="85" t="s">
        <v>26024</v>
      </c>
      <c r="C1649" s="85">
        <v>87382</v>
      </c>
      <c r="D1649" s="85" t="s">
        <v>77</v>
      </c>
      <c r="E1649" s="85" t="s">
        <v>23133</v>
      </c>
      <c r="F1649" s="85">
        <v>140879</v>
      </c>
      <c r="G1649" s="85" t="s">
        <v>78</v>
      </c>
      <c r="H1649" s="85">
        <v>1646520</v>
      </c>
      <c r="I1649" s="85" t="s">
        <v>79</v>
      </c>
      <c r="J1649" s="85"/>
      <c r="K1649" s="85" t="s">
        <v>28505</v>
      </c>
      <c r="L1649" s="85"/>
      <c r="M1649" s="85" t="s">
        <v>22224</v>
      </c>
      <c r="N1649" s="85" t="s">
        <v>3797</v>
      </c>
      <c r="O1649" s="85" t="s">
        <v>18</v>
      </c>
      <c r="P1649" s="85">
        <v>76086</v>
      </c>
      <c r="Q1649" s="85">
        <v>2639</v>
      </c>
    </row>
    <row r="1650" spans="1:17" hidden="1" x14ac:dyDescent="0.35">
      <c r="A1650" s="72">
        <f t="shared" si="25"/>
        <v>141188</v>
      </c>
      <c r="B1650" s="85" t="s">
        <v>1875</v>
      </c>
      <c r="C1650" s="66">
        <v>88354</v>
      </c>
      <c r="D1650" s="85" t="s">
        <v>77</v>
      </c>
      <c r="E1650" s="85" t="s">
        <v>5662</v>
      </c>
      <c r="F1650" s="66">
        <v>141188</v>
      </c>
      <c r="G1650" s="85" t="s">
        <v>77</v>
      </c>
      <c r="H1650" s="85" t="s">
        <v>5963</v>
      </c>
      <c r="I1650" s="85" t="s">
        <v>79</v>
      </c>
      <c r="J1650" s="85"/>
      <c r="K1650" s="85" t="s">
        <v>5964</v>
      </c>
      <c r="L1650" s="85"/>
      <c r="M1650" s="85" t="s">
        <v>5874</v>
      </c>
      <c r="N1650" s="85" t="s">
        <v>5875</v>
      </c>
      <c r="O1650" s="85" t="s">
        <v>18</v>
      </c>
      <c r="P1650" s="85" t="s">
        <v>5957</v>
      </c>
      <c r="Q1650" s="85" t="s">
        <v>5965</v>
      </c>
    </row>
    <row r="1651" spans="1:17" hidden="1" x14ac:dyDescent="0.35">
      <c r="A1651" s="72">
        <f t="shared" si="25"/>
        <v>141322</v>
      </c>
      <c r="B1651" s="85" t="s">
        <v>1875</v>
      </c>
      <c r="C1651" s="66">
        <v>89700</v>
      </c>
      <c r="D1651" s="85" t="s">
        <v>77</v>
      </c>
      <c r="E1651" s="85" t="s">
        <v>8316</v>
      </c>
      <c r="F1651" s="66">
        <v>141322</v>
      </c>
      <c r="G1651" s="85" t="s">
        <v>78</v>
      </c>
      <c r="H1651" s="85" t="s">
        <v>350</v>
      </c>
      <c r="I1651" s="85" t="s">
        <v>79</v>
      </c>
      <c r="J1651" s="85"/>
      <c r="K1651" s="85" t="s">
        <v>8336</v>
      </c>
      <c r="L1651" s="85" t="s">
        <v>80</v>
      </c>
      <c r="M1651" s="85" t="s">
        <v>8318</v>
      </c>
      <c r="N1651" s="85" t="s">
        <v>6073</v>
      </c>
      <c r="O1651" s="85" t="s">
        <v>18</v>
      </c>
      <c r="P1651" s="85" t="s">
        <v>8335</v>
      </c>
      <c r="Q1651" s="85" t="s">
        <v>8028</v>
      </c>
    </row>
    <row r="1652" spans="1:17" hidden="1" x14ac:dyDescent="0.35">
      <c r="A1652" s="72">
        <f t="shared" si="25"/>
        <v>140561</v>
      </c>
      <c r="B1652" s="85" t="s">
        <v>1875</v>
      </c>
      <c r="C1652" s="66">
        <v>86425</v>
      </c>
      <c r="D1652" s="85" t="s">
        <v>77</v>
      </c>
      <c r="E1652" s="85" t="s">
        <v>1870</v>
      </c>
      <c r="F1652" s="66">
        <v>140561</v>
      </c>
      <c r="G1652" s="85" t="s">
        <v>78</v>
      </c>
      <c r="H1652" s="85"/>
      <c r="I1652" s="85" t="s">
        <v>79</v>
      </c>
      <c r="J1652" s="85"/>
      <c r="K1652" s="85" t="s">
        <v>1876</v>
      </c>
      <c r="L1652" s="85"/>
      <c r="M1652" s="85" t="s">
        <v>1868</v>
      </c>
      <c r="N1652" s="85" t="s">
        <v>1269</v>
      </c>
      <c r="O1652" s="85" t="s">
        <v>18</v>
      </c>
      <c r="P1652" s="85" t="s">
        <v>1872</v>
      </c>
      <c r="Q1652" s="85"/>
    </row>
    <row r="1653" spans="1:17" hidden="1" x14ac:dyDescent="0.35">
      <c r="A1653" s="72">
        <f t="shared" si="25"/>
        <v>141649</v>
      </c>
      <c r="B1653" s="85" t="s">
        <v>1875</v>
      </c>
      <c r="C1653" s="66">
        <v>91421</v>
      </c>
      <c r="D1653" s="85" t="s">
        <v>77</v>
      </c>
      <c r="E1653" s="85" t="s">
        <v>10836</v>
      </c>
      <c r="F1653" s="66">
        <v>141649</v>
      </c>
      <c r="G1653" s="85" t="s">
        <v>78</v>
      </c>
      <c r="H1653" s="85" t="s">
        <v>10893</v>
      </c>
      <c r="I1653" s="85" t="s">
        <v>79</v>
      </c>
      <c r="J1653" s="85"/>
      <c r="K1653" s="85" t="s">
        <v>10894</v>
      </c>
      <c r="L1653" s="85"/>
      <c r="M1653" s="85" t="s">
        <v>10876</v>
      </c>
      <c r="N1653" s="85" t="s">
        <v>10825</v>
      </c>
      <c r="O1653" s="85" t="s">
        <v>18</v>
      </c>
      <c r="P1653" s="85" t="s">
        <v>10877</v>
      </c>
      <c r="Q1653" s="85" t="s">
        <v>4166</v>
      </c>
    </row>
    <row r="1654" spans="1:17" hidden="1" x14ac:dyDescent="0.35">
      <c r="A1654" s="72">
        <f t="shared" si="25"/>
        <v>141223</v>
      </c>
      <c r="B1654" s="85" t="s">
        <v>1875</v>
      </c>
      <c r="C1654" s="66">
        <v>88423</v>
      </c>
      <c r="D1654" s="85" t="s">
        <v>77</v>
      </c>
      <c r="E1654" s="85" t="s">
        <v>6077</v>
      </c>
      <c r="F1654" s="66">
        <v>141223</v>
      </c>
      <c r="G1654" s="85" t="s">
        <v>78</v>
      </c>
      <c r="H1654" s="85" t="s">
        <v>6118</v>
      </c>
      <c r="I1654" s="85" t="s">
        <v>79</v>
      </c>
      <c r="J1654" s="85"/>
      <c r="K1654" s="85" t="s">
        <v>6119</v>
      </c>
      <c r="L1654" s="85"/>
      <c r="M1654" s="85" t="s">
        <v>3090</v>
      </c>
      <c r="N1654" s="85" t="s">
        <v>6071</v>
      </c>
      <c r="O1654" s="85" t="s">
        <v>18</v>
      </c>
      <c r="P1654" s="85" t="s">
        <v>6110</v>
      </c>
      <c r="Q1654" s="85" t="s">
        <v>4204</v>
      </c>
    </row>
    <row r="1655" spans="1:17" hidden="1" x14ac:dyDescent="0.35">
      <c r="A1655" s="72">
        <f t="shared" si="25"/>
        <v>141190</v>
      </c>
      <c r="B1655" s="85" t="s">
        <v>1875</v>
      </c>
      <c r="C1655" s="66">
        <v>88354</v>
      </c>
      <c r="D1655" s="85" t="s">
        <v>77</v>
      </c>
      <c r="E1655" s="85" t="s">
        <v>5877</v>
      </c>
      <c r="F1655" s="66">
        <v>141190</v>
      </c>
      <c r="G1655" s="85" t="s">
        <v>78</v>
      </c>
      <c r="H1655" s="85" t="s">
        <v>5963</v>
      </c>
      <c r="I1655" s="85" t="s">
        <v>79</v>
      </c>
      <c r="J1655" s="85"/>
      <c r="K1655" s="85" t="s">
        <v>5964</v>
      </c>
      <c r="L1655" s="85"/>
      <c r="M1655" s="85" t="s">
        <v>5874</v>
      </c>
      <c r="N1655" s="85" t="s">
        <v>5875</v>
      </c>
      <c r="O1655" s="85" t="s">
        <v>18</v>
      </c>
      <c r="P1655" s="85" t="s">
        <v>5957</v>
      </c>
      <c r="Q1655" s="85" t="s">
        <v>5965</v>
      </c>
    </row>
    <row r="1656" spans="1:17" hidden="1" x14ac:dyDescent="0.35">
      <c r="A1656" s="72">
        <f t="shared" si="25"/>
        <v>141544</v>
      </c>
      <c r="B1656" s="85" t="s">
        <v>1875</v>
      </c>
      <c r="C1656" s="66">
        <v>90611</v>
      </c>
      <c r="D1656" s="85" t="s">
        <v>77</v>
      </c>
      <c r="E1656" s="85" t="s">
        <v>9751</v>
      </c>
      <c r="F1656" s="66">
        <v>141544</v>
      </c>
      <c r="G1656" s="85" t="s">
        <v>78</v>
      </c>
      <c r="H1656" s="85" t="s">
        <v>9752</v>
      </c>
      <c r="I1656" s="85" t="s">
        <v>79</v>
      </c>
      <c r="J1656" s="85"/>
      <c r="K1656" s="85" t="s">
        <v>9815</v>
      </c>
      <c r="L1656" s="85"/>
      <c r="M1656" s="85" t="s">
        <v>7383</v>
      </c>
      <c r="N1656" s="85" t="s">
        <v>7384</v>
      </c>
      <c r="O1656" s="85" t="s">
        <v>18</v>
      </c>
      <c r="P1656" s="85" t="s">
        <v>9806</v>
      </c>
      <c r="Q1656" s="85" t="s">
        <v>1741</v>
      </c>
    </row>
    <row r="1657" spans="1:17" hidden="1" x14ac:dyDescent="0.35">
      <c r="A1657" s="72">
        <f t="shared" si="25"/>
        <v>141733</v>
      </c>
      <c r="B1657" s="85" t="s">
        <v>1875</v>
      </c>
      <c r="C1657" s="66">
        <v>91763</v>
      </c>
      <c r="D1657" s="85" t="s">
        <v>77</v>
      </c>
      <c r="E1657" s="85" t="s">
        <v>11641</v>
      </c>
      <c r="F1657" s="66">
        <v>141733</v>
      </c>
      <c r="G1657" s="85" t="s">
        <v>78</v>
      </c>
      <c r="H1657" s="85"/>
      <c r="I1657" s="85" t="s">
        <v>79</v>
      </c>
      <c r="J1657" s="85"/>
      <c r="K1657" s="85" t="s">
        <v>11644</v>
      </c>
      <c r="L1657" s="85"/>
      <c r="M1657" s="85" t="s">
        <v>11638</v>
      </c>
      <c r="N1657" s="85" t="s">
        <v>11364</v>
      </c>
      <c r="O1657" s="85" t="s">
        <v>18</v>
      </c>
      <c r="P1657" s="85" t="s">
        <v>11639</v>
      </c>
      <c r="Q1657" s="85"/>
    </row>
    <row r="1658" spans="1:17" hidden="1" x14ac:dyDescent="0.35">
      <c r="A1658" s="72">
        <f t="shared" si="25"/>
        <v>140879</v>
      </c>
      <c r="B1658" s="85" t="s">
        <v>1875</v>
      </c>
      <c r="C1658" s="66">
        <v>87382</v>
      </c>
      <c r="D1658" s="85" t="s">
        <v>77</v>
      </c>
      <c r="E1658" s="85" t="s">
        <v>3858</v>
      </c>
      <c r="F1658" s="66">
        <v>140879</v>
      </c>
      <c r="G1658" s="85" t="s">
        <v>78</v>
      </c>
      <c r="H1658" s="85" t="s">
        <v>3859</v>
      </c>
      <c r="I1658" s="85" t="s">
        <v>79</v>
      </c>
      <c r="J1658" s="85"/>
      <c r="K1658" s="85" t="s">
        <v>3860</v>
      </c>
      <c r="L1658" s="85" t="s">
        <v>80</v>
      </c>
      <c r="M1658" s="85" t="s">
        <v>3855</v>
      </c>
      <c r="N1658" s="85" t="s">
        <v>3417</v>
      </c>
      <c r="O1658" s="85" t="s">
        <v>18</v>
      </c>
      <c r="P1658" s="85" t="s">
        <v>3856</v>
      </c>
      <c r="Q1658" s="85" t="s">
        <v>548</v>
      </c>
    </row>
    <row r="1659" spans="1:17" hidden="1" x14ac:dyDescent="0.35">
      <c r="A1659" s="72">
        <f t="shared" si="25"/>
        <v>140959</v>
      </c>
      <c r="B1659" s="85" t="s">
        <v>1875</v>
      </c>
      <c r="C1659" s="66">
        <v>87785</v>
      </c>
      <c r="D1659" s="85" t="s">
        <v>77</v>
      </c>
      <c r="E1659" s="85" t="s">
        <v>4629</v>
      </c>
      <c r="F1659" s="66">
        <v>140959</v>
      </c>
      <c r="G1659" s="85" t="s">
        <v>78</v>
      </c>
      <c r="H1659" s="85" t="s">
        <v>4630</v>
      </c>
      <c r="I1659" s="85" t="s">
        <v>79</v>
      </c>
      <c r="J1659" s="85"/>
      <c r="K1659" s="85" t="s">
        <v>4690</v>
      </c>
      <c r="L1659" s="85"/>
      <c r="M1659" s="85" t="s">
        <v>4632</v>
      </c>
      <c r="N1659" s="85" t="s">
        <v>4645</v>
      </c>
      <c r="O1659" s="85" t="s">
        <v>18</v>
      </c>
      <c r="P1659" s="85" t="s">
        <v>4691</v>
      </c>
      <c r="Q1659" s="85" t="s">
        <v>4692</v>
      </c>
    </row>
    <row r="1660" spans="1:17" hidden="1" x14ac:dyDescent="0.35">
      <c r="A1660" s="72">
        <f t="shared" si="25"/>
        <v>140607</v>
      </c>
      <c r="B1660" s="85" t="s">
        <v>2088</v>
      </c>
      <c r="C1660" s="66">
        <v>86523</v>
      </c>
      <c r="D1660" s="85" t="s">
        <v>77</v>
      </c>
      <c r="E1660" s="85" t="s">
        <v>2070</v>
      </c>
      <c r="F1660" s="66">
        <v>140607</v>
      </c>
      <c r="G1660" s="85" t="s">
        <v>78</v>
      </c>
      <c r="H1660" s="85" t="s">
        <v>2089</v>
      </c>
      <c r="I1660" s="85" t="s">
        <v>79</v>
      </c>
      <c r="J1660" s="85"/>
      <c r="K1660" s="85" t="s">
        <v>2090</v>
      </c>
      <c r="L1660" s="85"/>
      <c r="M1660" s="85" t="s">
        <v>2073</v>
      </c>
      <c r="N1660" s="85" t="s">
        <v>2074</v>
      </c>
      <c r="O1660" s="85" t="s">
        <v>18</v>
      </c>
      <c r="P1660" s="85" t="s">
        <v>2075</v>
      </c>
      <c r="Q1660" s="85" t="s">
        <v>2091</v>
      </c>
    </row>
    <row r="1661" spans="1:17" hidden="1" x14ac:dyDescent="0.35">
      <c r="A1661" s="72">
        <f t="shared" si="25"/>
        <v>140448</v>
      </c>
      <c r="B1661" s="85" t="s">
        <v>26340</v>
      </c>
      <c r="C1661" s="85">
        <v>85640</v>
      </c>
      <c r="D1661" s="85" t="s">
        <v>77</v>
      </c>
      <c r="E1661" s="85" t="s">
        <v>23209</v>
      </c>
      <c r="F1661" s="85">
        <v>140448</v>
      </c>
      <c r="G1661" s="85" t="s">
        <v>78</v>
      </c>
      <c r="H1661" s="85">
        <v>12698908</v>
      </c>
      <c r="I1661" s="85" t="s">
        <v>79</v>
      </c>
      <c r="J1661" s="85"/>
      <c r="K1661" s="85" t="s">
        <v>26341</v>
      </c>
      <c r="L1661" s="85"/>
      <c r="M1661" s="85" t="s">
        <v>13920</v>
      </c>
      <c r="N1661" s="85" t="s">
        <v>232</v>
      </c>
      <c r="O1661" s="85" t="s">
        <v>18</v>
      </c>
      <c r="P1661" s="85">
        <v>75061</v>
      </c>
      <c r="Q1661" s="85">
        <v>1807</v>
      </c>
    </row>
    <row r="1662" spans="1:17" hidden="1" x14ac:dyDescent="0.35">
      <c r="A1662" s="72">
        <f t="shared" si="25"/>
        <v>140448</v>
      </c>
      <c r="B1662" s="85" t="s">
        <v>699</v>
      </c>
      <c r="C1662" s="66">
        <v>85640</v>
      </c>
      <c r="D1662" s="85" t="s">
        <v>77</v>
      </c>
      <c r="E1662" s="85" t="s">
        <v>366</v>
      </c>
      <c r="F1662" s="66">
        <v>140448</v>
      </c>
      <c r="G1662" s="85" t="s">
        <v>78</v>
      </c>
      <c r="H1662" s="85" t="s">
        <v>672</v>
      </c>
      <c r="I1662" s="85" t="s">
        <v>79</v>
      </c>
      <c r="J1662" s="85"/>
      <c r="K1662" s="85" t="s">
        <v>700</v>
      </c>
      <c r="L1662" s="85"/>
      <c r="M1662" s="85" t="s">
        <v>226</v>
      </c>
      <c r="N1662" s="85" t="s">
        <v>189</v>
      </c>
      <c r="O1662" s="85" t="s">
        <v>18</v>
      </c>
      <c r="P1662" s="85" t="s">
        <v>701</v>
      </c>
      <c r="Q1662" s="85" t="s">
        <v>702</v>
      </c>
    </row>
    <row r="1663" spans="1:17" hidden="1" x14ac:dyDescent="0.35">
      <c r="A1663" s="72">
        <f t="shared" si="25"/>
        <v>142079</v>
      </c>
      <c r="B1663" s="85" t="s">
        <v>12312</v>
      </c>
      <c r="C1663" s="66">
        <v>92887</v>
      </c>
      <c r="D1663" s="85" t="s">
        <v>77</v>
      </c>
      <c r="E1663" s="85" t="s">
        <v>13217</v>
      </c>
      <c r="F1663" s="66">
        <v>142079</v>
      </c>
      <c r="G1663" s="85" t="s">
        <v>78</v>
      </c>
      <c r="H1663" s="85" t="s">
        <v>13218</v>
      </c>
      <c r="I1663" s="85" t="s">
        <v>79</v>
      </c>
      <c r="J1663" s="85"/>
      <c r="K1663" s="85" t="s">
        <v>13221</v>
      </c>
      <c r="L1663" s="85"/>
      <c r="M1663" s="85" t="s">
        <v>13137</v>
      </c>
      <c r="N1663" s="85" t="s">
        <v>13117</v>
      </c>
      <c r="O1663" s="85" t="s">
        <v>18</v>
      </c>
      <c r="P1663" s="85" t="s">
        <v>13215</v>
      </c>
      <c r="Q1663" s="85"/>
    </row>
    <row r="1664" spans="1:17" hidden="1" x14ac:dyDescent="0.35">
      <c r="A1664" s="72">
        <f t="shared" si="25"/>
        <v>140503</v>
      </c>
      <c r="B1664" s="85" t="s">
        <v>25284</v>
      </c>
      <c r="C1664" s="85">
        <v>16035442</v>
      </c>
      <c r="D1664" s="85" t="s">
        <v>77</v>
      </c>
      <c r="E1664" s="85" t="s">
        <v>23232</v>
      </c>
      <c r="F1664" s="85">
        <v>140503</v>
      </c>
      <c r="G1664" s="85" t="s">
        <v>78</v>
      </c>
      <c r="H1664" s="85">
        <v>4965059</v>
      </c>
      <c r="I1664" s="85" t="s">
        <v>79</v>
      </c>
      <c r="J1664" s="85"/>
      <c r="K1664" s="85" t="s">
        <v>25285</v>
      </c>
      <c r="L1664" s="85"/>
      <c r="M1664" s="85" t="s">
        <v>20811</v>
      </c>
      <c r="N1664" s="85" t="s">
        <v>1182</v>
      </c>
      <c r="O1664" s="85" t="s">
        <v>18</v>
      </c>
      <c r="P1664" s="85">
        <v>75126</v>
      </c>
      <c r="Q1664" s="85"/>
    </row>
    <row r="1665" spans="1:17" hidden="1" x14ac:dyDescent="0.35">
      <c r="A1665" s="72">
        <f t="shared" si="25"/>
        <v>140503</v>
      </c>
      <c r="B1665" s="85" t="s">
        <v>16218</v>
      </c>
      <c r="C1665" s="66">
        <v>16035442</v>
      </c>
      <c r="D1665" s="85" t="s">
        <v>77</v>
      </c>
      <c r="E1665" s="85" t="s">
        <v>1244</v>
      </c>
      <c r="F1665" s="66">
        <v>140503</v>
      </c>
      <c r="G1665" s="85" t="s">
        <v>78</v>
      </c>
      <c r="H1665" s="85" t="s">
        <v>1245</v>
      </c>
      <c r="I1665" s="85" t="s">
        <v>79</v>
      </c>
      <c r="J1665" s="85"/>
      <c r="K1665" s="85" t="s">
        <v>16219</v>
      </c>
      <c r="L1665" s="85"/>
      <c r="M1665" s="85" t="s">
        <v>1247</v>
      </c>
      <c r="N1665" s="85" t="s">
        <v>1248</v>
      </c>
      <c r="O1665" s="85" t="s">
        <v>18</v>
      </c>
      <c r="P1665" s="85" t="s">
        <v>1249</v>
      </c>
      <c r="Q1665" s="85"/>
    </row>
    <row r="1666" spans="1:17" hidden="1" x14ac:dyDescent="0.35">
      <c r="A1666" s="72">
        <f t="shared" ref="A1666:A1729" si="26">IF(F1666="", "", IF(D1666="School District", C1666, F1666))</f>
        <v>142118</v>
      </c>
      <c r="B1666" s="85" t="s">
        <v>8369</v>
      </c>
      <c r="C1666" s="66">
        <v>93092</v>
      </c>
      <c r="D1666" s="85" t="s">
        <v>77</v>
      </c>
      <c r="E1666" s="85" t="s">
        <v>13343</v>
      </c>
      <c r="F1666" s="66">
        <v>142118</v>
      </c>
      <c r="G1666" s="85" t="s">
        <v>78</v>
      </c>
      <c r="H1666" s="85" t="s">
        <v>13495</v>
      </c>
      <c r="I1666" s="85" t="s">
        <v>79</v>
      </c>
      <c r="J1666" s="85"/>
      <c r="K1666" s="85" t="s">
        <v>13496</v>
      </c>
      <c r="L1666" s="85"/>
      <c r="M1666" s="85" t="s">
        <v>7395</v>
      </c>
      <c r="N1666" s="85" t="s">
        <v>13252</v>
      </c>
      <c r="O1666" s="85" t="s">
        <v>18</v>
      </c>
      <c r="P1666" s="85" t="s">
        <v>13473</v>
      </c>
      <c r="Q1666" s="85" t="s">
        <v>13497</v>
      </c>
    </row>
    <row r="1667" spans="1:17" hidden="1" x14ac:dyDescent="0.35">
      <c r="A1667" s="72">
        <f t="shared" si="26"/>
        <v>141342</v>
      </c>
      <c r="B1667" s="85" t="s">
        <v>8368</v>
      </c>
      <c r="C1667" s="66">
        <v>89820</v>
      </c>
      <c r="D1667" s="85" t="s">
        <v>77</v>
      </c>
      <c r="E1667" s="85" t="s">
        <v>8462</v>
      </c>
      <c r="F1667" s="66">
        <v>141342</v>
      </c>
      <c r="G1667" s="85" t="s">
        <v>78</v>
      </c>
      <c r="H1667" s="85"/>
      <c r="I1667" s="85" t="s">
        <v>79</v>
      </c>
      <c r="J1667" s="85"/>
      <c r="K1667" s="85" t="s">
        <v>8467</v>
      </c>
      <c r="L1667" s="85"/>
      <c r="M1667" s="85" t="s">
        <v>8464</v>
      </c>
      <c r="N1667" s="85" t="s">
        <v>8314</v>
      </c>
      <c r="O1667" s="85" t="s">
        <v>18</v>
      </c>
      <c r="P1667" s="85" t="s">
        <v>8465</v>
      </c>
      <c r="Q1667" s="85" t="s">
        <v>8468</v>
      </c>
    </row>
    <row r="1668" spans="1:17" hidden="1" x14ac:dyDescent="0.35">
      <c r="A1668" s="72">
        <f t="shared" si="26"/>
        <v>140860</v>
      </c>
      <c r="B1668" s="85" t="s">
        <v>25974</v>
      </c>
      <c r="C1668" s="85">
        <v>87305</v>
      </c>
      <c r="D1668" s="85" t="s">
        <v>77</v>
      </c>
      <c r="E1668" s="85" t="s">
        <v>23221</v>
      </c>
      <c r="F1668" s="85">
        <v>140860</v>
      </c>
      <c r="G1668" s="85" t="s">
        <v>78</v>
      </c>
      <c r="H1668" s="85">
        <v>13138094</v>
      </c>
      <c r="I1668" s="85" t="s">
        <v>79</v>
      </c>
      <c r="J1668" s="85"/>
      <c r="K1668" s="85" t="s">
        <v>25975</v>
      </c>
      <c r="L1668" s="85"/>
      <c r="M1668" s="85" t="s">
        <v>24341</v>
      </c>
      <c r="N1668" s="85" t="s">
        <v>571</v>
      </c>
      <c r="O1668" s="85" t="s">
        <v>18</v>
      </c>
      <c r="P1668" s="85">
        <v>76051</v>
      </c>
      <c r="Q1668" s="85">
        <v>4273</v>
      </c>
    </row>
    <row r="1669" spans="1:17" hidden="1" x14ac:dyDescent="0.35">
      <c r="A1669" s="72">
        <f t="shared" si="26"/>
        <v>140860</v>
      </c>
      <c r="B1669" s="85" t="s">
        <v>3647</v>
      </c>
      <c r="C1669" s="66">
        <v>87305</v>
      </c>
      <c r="D1669" s="85" t="s">
        <v>77</v>
      </c>
      <c r="E1669" s="85" t="s">
        <v>3506</v>
      </c>
      <c r="F1669" s="66">
        <v>140860</v>
      </c>
      <c r="G1669" s="85" t="s">
        <v>78</v>
      </c>
      <c r="H1669" s="85" t="s">
        <v>3648</v>
      </c>
      <c r="I1669" s="85" t="s">
        <v>79</v>
      </c>
      <c r="J1669" s="85"/>
      <c r="K1669" s="85" t="s">
        <v>3649</v>
      </c>
      <c r="L1669" s="85"/>
      <c r="M1669" s="85" t="s">
        <v>3633</v>
      </c>
      <c r="N1669" s="85" t="s">
        <v>573</v>
      </c>
      <c r="O1669" s="85" t="s">
        <v>18</v>
      </c>
      <c r="P1669" s="85" t="s">
        <v>3634</v>
      </c>
      <c r="Q1669" s="85" t="s">
        <v>3650</v>
      </c>
    </row>
    <row r="1670" spans="1:17" hidden="1" x14ac:dyDescent="0.35">
      <c r="A1670" s="72">
        <f t="shared" si="26"/>
        <v>140842</v>
      </c>
      <c r="B1670" s="85" t="s">
        <v>23824</v>
      </c>
      <c r="C1670" s="85">
        <v>201778</v>
      </c>
      <c r="D1670" s="85" t="s">
        <v>77</v>
      </c>
      <c r="E1670" s="85" t="s">
        <v>23265</v>
      </c>
      <c r="F1670" s="85">
        <v>140842</v>
      </c>
      <c r="G1670" s="85" t="s">
        <v>78</v>
      </c>
      <c r="H1670" s="85">
        <v>12699682</v>
      </c>
      <c r="I1670" s="85" t="s">
        <v>79</v>
      </c>
      <c r="J1670" s="85"/>
      <c r="K1670" s="85" t="s">
        <v>14166</v>
      </c>
      <c r="L1670" s="85"/>
      <c r="M1670" s="85" t="s">
        <v>14167</v>
      </c>
      <c r="N1670" s="85" t="s">
        <v>571</v>
      </c>
      <c r="O1670" s="85" t="s">
        <v>18</v>
      </c>
      <c r="P1670" s="85">
        <v>76020</v>
      </c>
      <c r="Q1670" s="85">
        <v>2309</v>
      </c>
    </row>
    <row r="1671" spans="1:17" hidden="1" x14ac:dyDescent="0.35">
      <c r="A1671" s="72">
        <f t="shared" si="26"/>
        <v>140867</v>
      </c>
      <c r="B1671" s="85" t="s">
        <v>27084</v>
      </c>
      <c r="C1671" s="85">
        <v>87108</v>
      </c>
      <c r="D1671" s="85" t="s">
        <v>77</v>
      </c>
      <c r="E1671" s="85" t="s">
        <v>23184</v>
      </c>
      <c r="F1671" s="85">
        <v>140867</v>
      </c>
      <c r="G1671" s="85" t="s">
        <v>78</v>
      </c>
      <c r="H1671" s="85"/>
      <c r="I1671" s="85" t="s">
        <v>79</v>
      </c>
      <c r="J1671" s="85"/>
      <c r="K1671" s="85" t="s">
        <v>27085</v>
      </c>
      <c r="L1671" s="85"/>
      <c r="M1671" s="85" t="s">
        <v>19690</v>
      </c>
      <c r="N1671" s="85" t="s">
        <v>571</v>
      </c>
      <c r="O1671" s="85" t="s">
        <v>18</v>
      </c>
      <c r="P1671" s="85">
        <v>76001</v>
      </c>
      <c r="Q1671" s="85">
        <v>6919</v>
      </c>
    </row>
    <row r="1672" spans="1:17" hidden="1" x14ac:dyDescent="0.35">
      <c r="A1672" s="72">
        <f t="shared" si="26"/>
        <v>140867</v>
      </c>
      <c r="B1672" s="85" t="s">
        <v>3404</v>
      </c>
      <c r="C1672" s="66">
        <v>87108</v>
      </c>
      <c r="D1672" s="85" t="s">
        <v>77</v>
      </c>
      <c r="E1672" s="85" t="s">
        <v>3405</v>
      </c>
      <c r="F1672" s="66">
        <v>140867</v>
      </c>
      <c r="G1672" s="85" t="s">
        <v>78</v>
      </c>
      <c r="H1672" s="85"/>
      <c r="I1672" s="85" t="s">
        <v>79</v>
      </c>
      <c r="J1672" s="85"/>
      <c r="K1672" s="85" t="s">
        <v>3406</v>
      </c>
      <c r="L1672" s="85"/>
      <c r="M1672" s="85" t="s">
        <v>3401</v>
      </c>
      <c r="N1672" s="85" t="s">
        <v>573</v>
      </c>
      <c r="O1672" s="85" t="s">
        <v>18</v>
      </c>
      <c r="P1672" s="85" t="s">
        <v>3402</v>
      </c>
      <c r="Q1672" s="85" t="s">
        <v>3407</v>
      </c>
    </row>
    <row r="1673" spans="1:17" hidden="1" x14ac:dyDescent="0.35">
      <c r="A1673" s="72">
        <f t="shared" si="26"/>
        <v>140857</v>
      </c>
      <c r="B1673" s="85" t="s">
        <v>25854</v>
      </c>
      <c r="C1673" s="85">
        <v>234080</v>
      </c>
      <c r="D1673" s="85" t="s">
        <v>23281</v>
      </c>
      <c r="E1673" s="85" t="s">
        <v>23224</v>
      </c>
      <c r="F1673" s="85">
        <v>140857</v>
      </c>
      <c r="G1673" s="85" t="s">
        <v>78</v>
      </c>
      <c r="H1673" s="85">
        <v>12728697</v>
      </c>
      <c r="I1673" s="85" t="s">
        <v>79</v>
      </c>
      <c r="J1673" s="85"/>
      <c r="K1673" s="85" t="s">
        <v>25855</v>
      </c>
      <c r="L1673" s="85"/>
      <c r="M1673" s="85" t="s">
        <v>21828</v>
      </c>
      <c r="N1673" s="85" t="s">
        <v>3604</v>
      </c>
      <c r="O1673" s="85" t="s">
        <v>18</v>
      </c>
      <c r="P1673" s="85">
        <v>76048</v>
      </c>
      <c r="Q1673" s="85"/>
    </row>
    <row r="1674" spans="1:17" hidden="1" x14ac:dyDescent="0.35">
      <c r="A1674" s="72">
        <f t="shared" si="26"/>
        <v>140857</v>
      </c>
      <c r="B1674" s="85" t="s">
        <v>15524</v>
      </c>
      <c r="C1674" s="66">
        <v>234080</v>
      </c>
      <c r="D1674" s="85" t="s">
        <v>83</v>
      </c>
      <c r="E1674" s="85" t="s">
        <v>3597</v>
      </c>
      <c r="F1674" s="66">
        <v>140857</v>
      </c>
      <c r="G1674" s="85" t="s">
        <v>78</v>
      </c>
      <c r="H1674" s="85" t="s">
        <v>15525</v>
      </c>
      <c r="I1674" s="85" t="s">
        <v>79</v>
      </c>
      <c r="J1674" s="85"/>
      <c r="K1674" s="85" t="s">
        <v>15526</v>
      </c>
      <c r="L1674" s="85"/>
      <c r="M1674" s="85" t="s">
        <v>3593</v>
      </c>
      <c r="N1674" s="85" t="s">
        <v>3595</v>
      </c>
      <c r="O1674" s="85" t="s">
        <v>18</v>
      </c>
      <c r="P1674" s="85" t="s">
        <v>3594</v>
      </c>
      <c r="Q1674" s="85"/>
    </row>
    <row r="1675" spans="1:17" hidden="1" x14ac:dyDescent="0.35">
      <c r="A1675" s="72">
        <f t="shared" si="26"/>
        <v>141759</v>
      </c>
      <c r="B1675" s="85" t="s">
        <v>11777</v>
      </c>
      <c r="C1675" s="66">
        <v>91987</v>
      </c>
      <c r="D1675" s="85" t="s">
        <v>77</v>
      </c>
      <c r="E1675" s="85" t="s">
        <v>11769</v>
      </c>
      <c r="F1675" s="66">
        <v>141759</v>
      </c>
      <c r="G1675" s="85" t="s">
        <v>78</v>
      </c>
      <c r="H1675" s="85"/>
      <c r="I1675" s="85" t="s">
        <v>79</v>
      </c>
      <c r="J1675" s="85"/>
      <c r="K1675" s="85" t="s">
        <v>11778</v>
      </c>
      <c r="L1675" s="85"/>
      <c r="M1675" s="85" t="s">
        <v>11766</v>
      </c>
      <c r="N1675" s="85" t="s">
        <v>11766</v>
      </c>
      <c r="O1675" s="85" t="s">
        <v>18</v>
      </c>
      <c r="P1675" s="85" t="s">
        <v>11767</v>
      </c>
      <c r="Q1675" s="85"/>
    </row>
    <row r="1676" spans="1:17" hidden="1" x14ac:dyDescent="0.35">
      <c r="A1676" s="72">
        <f t="shared" si="26"/>
        <v>140849</v>
      </c>
      <c r="B1676" s="85" t="s">
        <v>24291</v>
      </c>
      <c r="C1676" s="85">
        <v>222018</v>
      </c>
      <c r="D1676" s="85" t="s">
        <v>77</v>
      </c>
      <c r="E1676" s="85" t="s">
        <v>23256</v>
      </c>
      <c r="F1676" s="85">
        <v>140849</v>
      </c>
      <c r="G1676" s="85" t="s">
        <v>78</v>
      </c>
      <c r="H1676" s="85">
        <v>1655828</v>
      </c>
      <c r="I1676" s="85" t="s">
        <v>79</v>
      </c>
      <c r="J1676" s="85"/>
      <c r="K1676" s="85" t="s">
        <v>24292</v>
      </c>
      <c r="L1676" s="85"/>
      <c r="M1676" s="85" t="s">
        <v>8911</v>
      </c>
      <c r="N1676" s="85" t="s">
        <v>3419</v>
      </c>
      <c r="O1676" s="85" t="s">
        <v>18</v>
      </c>
      <c r="P1676" s="85">
        <v>76028</v>
      </c>
      <c r="Q1676" s="85"/>
    </row>
    <row r="1677" spans="1:17" hidden="1" x14ac:dyDescent="0.35">
      <c r="A1677" s="72">
        <f t="shared" si="26"/>
        <v>140464</v>
      </c>
      <c r="B1677" s="85" t="s">
        <v>25902</v>
      </c>
      <c r="C1677" s="85">
        <v>16051532</v>
      </c>
      <c r="D1677" s="85" t="s">
        <v>77</v>
      </c>
      <c r="E1677" s="85" t="s">
        <v>23223</v>
      </c>
      <c r="F1677" s="85">
        <v>140464</v>
      </c>
      <c r="G1677" s="85" t="s">
        <v>78</v>
      </c>
      <c r="H1677" s="85">
        <v>14512545</v>
      </c>
      <c r="I1677" s="85" t="s">
        <v>79</v>
      </c>
      <c r="J1677" s="85"/>
      <c r="K1677" s="85" t="s">
        <v>25903</v>
      </c>
      <c r="L1677" s="85"/>
      <c r="M1677" s="85" t="s">
        <v>18305</v>
      </c>
      <c r="N1677" s="85" t="s">
        <v>232</v>
      </c>
      <c r="O1677" s="85" t="s">
        <v>18</v>
      </c>
      <c r="P1677" s="85">
        <v>75050</v>
      </c>
      <c r="Q1677" s="85">
        <v>3364</v>
      </c>
    </row>
    <row r="1678" spans="1:17" hidden="1" x14ac:dyDescent="0.35">
      <c r="A1678" s="72">
        <f t="shared" si="26"/>
        <v>140464</v>
      </c>
      <c r="B1678" s="85" t="s">
        <v>16978</v>
      </c>
      <c r="C1678" s="66">
        <v>16051532</v>
      </c>
      <c r="D1678" s="85" t="s">
        <v>77</v>
      </c>
      <c r="E1678" s="85" t="s">
        <v>541</v>
      </c>
      <c r="F1678" s="66">
        <v>140464</v>
      </c>
      <c r="G1678" s="85" t="s">
        <v>78</v>
      </c>
      <c r="H1678" s="85" t="s">
        <v>542</v>
      </c>
      <c r="I1678" s="85" t="s">
        <v>79</v>
      </c>
      <c r="J1678" s="85"/>
      <c r="K1678" s="85" t="s">
        <v>16979</v>
      </c>
      <c r="L1678" s="85"/>
      <c r="M1678" s="85" t="s">
        <v>544</v>
      </c>
      <c r="N1678" s="85" t="s">
        <v>189</v>
      </c>
      <c r="O1678" s="85" t="s">
        <v>18</v>
      </c>
      <c r="P1678" s="85" t="s">
        <v>545</v>
      </c>
      <c r="Q1678" s="85" t="s">
        <v>16980</v>
      </c>
    </row>
    <row r="1679" spans="1:17" hidden="1" x14ac:dyDescent="0.35">
      <c r="A1679" s="72">
        <f t="shared" si="26"/>
        <v>127700</v>
      </c>
      <c r="B1679" s="85" t="s">
        <v>24056</v>
      </c>
      <c r="C1679" s="85">
        <v>36218</v>
      </c>
      <c r="D1679" s="85" t="s">
        <v>77</v>
      </c>
      <c r="E1679" s="85" t="s">
        <v>23260</v>
      </c>
      <c r="F1679" s="85">
        <v>127700</v>
      </c>
      <c r="G1679" s="85" t="s">
        <v>78</v>
      </c>
      <c r="H1679" s="85">
        <v>13012257</v>
      </c>
      <c r="I1679" s="85" t="s">
        <v>79</v>
      </c>
      <c r="J1679" s="85"/>
      <c r="K1679" s="85" t="s">
        <v>24057</v>
      </c>
      <c r="L1679" s="85"/>
      <c r="M1679" s="85" t="s">
        <v>23996</v>
      </c>
      <c r="N1679" s="85" t="s">
        <v>23987</v>
      </c>
      <c r="O1679" s="85" t="s">
        <v>23988</v>
      </c>
      <c r="P1679" s="85">
        <v>32935</v>
      </c>
      <c r="Q1679" s="85">
        <v>3267</v>
      </c>
    </row>
    <row r="1680" spans="1:17" hidden="1" x14ac:dyDescent="0.35">
      <c r="A1680" s="72">
        <f t="shared" si="26"/>
        <v>140841</v>
      </c>
      <c r="B1680" s="85" t="s">
        <v>23438</v>
      </c>
      <c r="C1680" s="85">
        <v>85586</v>
      </c>
      <c r="D1680" s="85" t="s">
        <v>77</v>
      </c>
      <c r="E1680" s="85" t="s">
        <v>23268</v>
      </c>
      <c r="F1680" s="85">
        <v>140841</v>
      </c>
      <c r="G1680" s="85" t="s">
        <v>78</v>
      </c>
      <c r="H1680" s="85">
        <v>12691267</v>
      </c>
      <c r="I1680" s="85" t="s">
        <v>79</v>
      </c>
      <c r="J1680" s="85"/>
      <c r="K1680" s="85" t="s">
        <v>23439</v>
      </c>
      <c r="L1680" s="85"/>
      <c r="M1680" s="85" t="s">
        <v>18305</v>
      </c>
      <c r="N1680" s="85" t="s">
        <v>571</v>
      </c>
      <c r="O1680" s="85" t="s">
        <v>18</v>
      </c>
      <c r="P1680" s="85">
        <v>75051</v>
      </c>
      <c r="Q1680" s="85"/>
    </row>
    <row r="1681" spans="1:17" hidden="1" x14ac:dyDescent="0.35">
      <c r="A1681" s="72">
        <f t="shared" si="26"/>
        <v>140841</v>
      </c>
      <c r="B1681" s="85" t="s">
        <v>23444</v>
      </c>
      <c r="C1681" s="85">
        <v>87128</v>
      </c>
      <c r="D1681" s="85" t="s">
        <v>77</v>
      </c>
      <c r="E1681" s="85" t="s">
        <v>23268</v>
      </c>
      <c r="F1681" s="85">
        <v>140841</v>
      </c>
      <c r="G1681" s="85" t="s">
        <v>78</v>
      </c>
      <c r="H1681" s="85">
        <v>12691275</v>
      </c>
      <c r="I1681" s="85" t="s">
        <v>79</v>
      </c>
      <c r="J1681" s="85"/>
      <c r="K1681" s="85" t="s">
        <v>23445</v>
      </c>
      <c r="L1681" s="85"/>
      <c r="M1681" s="85" t="s">
        <v>19690</v>
      </c>
      <c r="N1681" s="85" t="s">
        <v>571</v>
      </c>
      <c r="O1681" s="85" t="s">
        <v>18</v>
      </c>
      <c r="P1681" s="85">
        <v>76010</v>
      </c>
      <c r="Q1681" s="85">
        <v>1911</v>
      </c>
    </row>
    <row r="1682" spans="1:17" hidden="1" x14ac:dyDescent="0.35">
      <c r="A1682" s="72">
        <f t="shared" si="26"/>
        <v>140958</v>
      </c>
      <c r="B1682" s="85" t="s">
        <v>12337</v>
      </c>
      <c r="C1682" s="66">
        <v>92364</v>
      </c>
      <c r="D1682" s="85" t="s">
        <v>77</v>
      </c>
      <c r="E1682" s="85" t="s">
        <v>4442</v>
      </c>
      <c r="F1682" s="66">
        <v>140958</v>
      </c>
      <c r="G1682" s="85" t="s">
        <v>78</v>
      </c>
      <c r="H1682" s="85"/>
      <c r="I1682" s="85" t="s">
        <v>79</v>
      </c>
      <c r="J1682" s="85"/>
      <c r="K1682" s="85" t="s">
        <v>12338</v>
      </c>
      <c r="L1682" s="85"/>
      <c r="M1682" s="85" t="s">
        <v>12339</v>
      </c>
      <c r="N1682" s="85" t="s">
        <v>12340</v>
      </c>
      <c r="O1682" s="85" t="s">
        <v>18</v>
      </c>
      <c r="P1682" s="85" t="s">
        <v>12341</v>
      </c>
      <c r="Q1682" s="85"/>
    </row>
    <row r="1683" spans="1:17" hidden="1" x14ac:dyDescent="0.35">
      <c r="A1683" s="72">
        <f t="shared" si="26"/>
        <v>140482</v>
      </c>
      <c r="B1683" s="85" t="s">
        <v>28345</v>
      </c>
      <c r="C1683" s="85">
        <v>85800</v>
      </c>
      <c r="D1683" s="85" t="s">
        <v>77</v>
      </c>
      <c r="E1683" s="85" t="s">
        <v>23149</v>
      </c>
      <c r="F1683" s="85">
        <v>140482</v>
      </c>
      <c r="G1683" s="85" t="s">
        <v>78</v>
      </c>
      <c r="H1683" s="85">
        <v>13012281</v>
      </c>
      <c r="I1683" s="85" t="s">
        <v>79</v>
      </c>
      <c r="J1683" s="85"/>
      <c r="K1683" s="85" t="s">
        <v>28346</v>
      </c>
      <c r="L1683" s="85"/>
      <c r="M1683" s="85" t="s">
        <v>21231</v>
      </c>
      <c r="N1683" s="85" t="s">
        <v>242</v>
      </c>
      <c r="O1683" s="85" t="s">
        <v>18</v>
      </c>
      <c r="P1683" s="85">
        <v>75090</v>
      </c>
      <c r="Q1683" s="85">
        <v>6619</v>
      </c>
    </row>
    <row r="1684" spans="1:17" hidden="1" x14ac:dyDescent="0.35">
      <c r="A1684" s="72">
        <f t="shared" si="26"/>
        <v>140482</v>
      </c>
      <c r="B1684" s="85" t="s">
        <v>1121</v>
      </c>
      <c r="C1684" s="66">
        <v>85800</v>
      </c>
      <c r="D1684" s="85" t="s">
        <v>77</v>
      </c>
      <c r="E1684" s="85" t="s">
        <v>246</v>
      </c>
      <c r="F1684" s="66">
        <v>140482</v>
      </c>
      <c r="G1684" s="85" t="s">
        <v>78</v>
      </c>
      <c r="H1684" s="85" t="s">
        <v>1122</v>
      </c>
      <c r="I1684" s="85" t="s">
        <v>79</v>
      </c>
      <c r="J1684" s="85"/>
      <c r="K1684" s="85" t="s">
        <v>1123</v>
      </c>
      <c r="L1684" s="85"/>
      <c r="M1684" s="85" t="s">
        <v>1102</v>
      </c>
      <c r="N1684" s="85" t="s">
        <v>240</v>
      </c>
      <c r="O1684" s="85" t="s">
        <v>18</v>
      </c>
      <c r="P1684" s="85" t="s">
        <v>1103</v>
      </c>
      <c r="Q1684" s="85" t="s">
        <v>1124</v>
      </c>
    </row>
    <row r="1685" spans="1:17" hidden="1" x14ac:dyDescent="0.35">
      <c r="A1685" s="72">
        <f t="shared" si="26"/>
        <v>141768</v>
      </c>
      <c r="B1685" s="85" t="s">
        <v>25114</v>
      </c>
      <c r="C1685" s="85">
        <v>141768</v>
      </c>
      <c r="D1685" s="85" t="s">
        <v>78</v>
      </c>
      <c r="E1685" s="85" t="s">
        <v>23237</v>
      </c>
      <c r="F1685" s="85">
        <v>17015391</v>
      </c>
      <c r="G1685" s="85" t="s">
        <v>1750</v>
      </c>
      <c r="H1685" s="85">
        <v>1670876</v>
      </c>
      <c r="I1685" s="85" t="s">
        <v>79</v>
      </c>
      <c r="J1685" s="85" t="s">
        <v>200</v>
      </c>
      <c r="K1685" s="85" t="s">
        <v>25115</v>
      </c>
      <c r="L1685" s="85"/>
      <c r="M1685" s="85" t="s">
        <v>25116</v>
      </c>
      <c r="N1685" s="85" t="s">
        <v>11775</v>
      </c>
      <c r="O1685" s="85" t="s">
        <v>18</v>
      </c>
      <c r="P1685" s="85">
        <v>78839</v>
      </c>
      <c r="Q1685" s="85">
        <v>2711</v>
      </c>
    </row>
    <row r="1686" spans="1:17" hidden="1" x14ac:dyDescent="0.35">
      <c r="A1686" s="72">
        <f t="shared" si="26"/>
        <v>141688</v>
      </c>
      <c r="B1686" s="85" t="s">
        <v>11340</v>
      </c>
      <c r="C1686" s="66">
        <v>91605</v>
      </c>
      <c r="D1686" s="85" t="s">
        <v>77</v>
      </c>
      <c r="E1686" s="85" t="s">
        <v>11324</v>
      </c>
      <c r="F1686" s="66">
        <v>141688</v>
      </c>
      <c r="G1686" s="85" t="s">
        <v>78</v>
      </c>
      <c r="H1686" s="85"/>
      <c r="I1686" s="85" t="s">
        <v>79</v>
      </c>
      <c r="J1686" s="85"/>
      <c r="K1686" s="85" t="s">
        <v>11341</v>
      </c>
      <c r="L1686" s="85"/>
      <c r="M1686" s="85" t="s">
        <v>11326</v>
      </c>
      <c r="N1686" s="85" t="s">
        <v>7398</v>
      </c>
      <c r="O1686" s="85" t="s">
        <v>18</v>
      </c>
      <c r="P1686" s="85" t="s">
        <v>11327</v>
      </c>
      <c r="Q1686" s="85"/>
    </row>
    <row r="1687" spans="1:17" hidden="1" x14ac:dyDescent="0.35">
      <c r="A1687" s="72">
        <f t="shared" si="26"/>
        <v>142111</v>
      </c>
      <c r="B1687" s="85" t="s">
        <v>24826</v>
      </c>
      <c r="C1687" s="85">
        <v>142111</v>
      </c>
      <c r="D1687" s="85" t="s">
        <v>78</v>
      </c>
      <c r="E1687" s="85" t="s">
        <v>13757</v>
      </c>
      <c r="F1687" s="85">
        <v>17019123</v>
      </c>
      <c r="G1687" s="85" t="s">
        <v>1750</v>
      </c>
      <c r="H1687" s="85">
        <v>1666049</v>
      </c>
      <c r="I1687" s="85" t="s">
        <v>79</v>
      </c>
      <c r="J1687" s="85" t="s">
        <v>200</v>
      </c>
      <c r="K1687" s="85" t="s">
        <v>13889</v>
      </c>
      <c r="L1687" s="85"/>
      <c r="M1687" s="85" t="s">
        <v>13890</v>
      </c>
      <c r="N1687" s="85" t="s">
        <v>24827</v>
      </c>
      <c r="O1687" s="85" t="s">
        <v>18</v>
      </c>
      <c r="P1687" s="85">
        <v>79855</v>
      </c>
      <c r="Q1687" s="85"/>
    </row>
    <row r="1688" spans="1:17" hidden="1" x14ac:dyDescent="0.35">
      <c r="A1688" s="72">
        <f t="shared" si="26"/>
        <v>142111</v>
      </c>
      <c r="B1688" s="85" t="s">
        <v>24826</v>
      </c>
      <c r="C1688" s="85">
        <v>142111</v>
      </c>
      <c r="D1688" s="85" t="s">
        <v>78</v>
      </c>
      <c r="E1688" s="85" t="s">
        <v>23241</v>
      </c>
      <c r="F1688" s="85">
        <v>142047</v>
      </c>
      <c r="G1688" s="85" t="s">
        <v>78</v>
      </c>
      <c r="H1688" s="85">
        <v>1666049</v>
      </c>
      <c r="I1688" s="85" t="s">
        <v>79</v>
      </c>
      <c r="J1688" s="85" t="s">
        <v>200</v>
      </c>
      <c r="K1688" s="85" t="s">
        <v>13889</v>
      </c>
      <c r="L1688" s="85"/>
      <c r="M1688" s="85" t="s">
        <v>13890</v>
      </c>
      <c r="N1688" s="85" t="s">
        <v>24827</v>
      </c>
      <c r="O1688" s="85" t="s">
        <v>18</v>
      </c>
      <c r="P1688" s="85">
        <v>79855</v>
      </c>
      <c r="Q1688" s="85"/>
    </row>
    <row r="1689" spans="1:17" hidden="1" x14ac:dyDescent="0.35">
      <c r="A1689" s="72">
        <f t="shared" si="26"/>
        <v>141223</v>
      </c>
      <c r="B1689" s="85" t="s">
        <v>6403</v>
      </c>
      <c r="C1689" s="66">
        <v>88566</v>
      </c>
      <c r="D1689" s="85" t="s">
        <v>77</v>
      </c>
      <c r="E1689" s="85" t="s">
        <v>6077</v>
      </c>
      <c r="F1689" s="66">
        <v>141223</v>
      </c>
      <c r="G1689" s="85" t="s">
        <v>78</v>
      </c>
      <c r="H1689" s="85" t="s">
        <v>6404</v>
      </c>
      <c r="I1689" s="85" t="s">
        <v>79</v>
      </c>
      <c r="J1689" s="85"/>
      <c r="K1689" s="85" t="s">
        <v>6405</v>
      </c>
      <c r="L1689" s="85"/>
      <c r="M1689" s="85" t="s">
        <v>3090</v>
      </c>
      <c r="N1689" s="85" t="s">
        <v>6071</v>
      </c>
      <c r="O1689" s="85" t="s">
        <v>18</v>
      </c>
      <c r="P1689" s="85" t="s">
        <v>6396</v>
      </c>
      <c r="Q1689" s="85" t="s">
        <v>6406</v>
      </c>
    </row>
    <row r="1690" spans="1:17" hidden="1" x14ac:dyDescent="0.35">
      <c r="A1690" s="72">
        <f t="shared" si="26"/>
        <v>140480</v>
      </c>
      <c r="B1690" s="85" t="s">
        <v>1078</v>
      </c>
      <c r="C1690" s="66">
        <v>85788</v>
      </c>
      <c r="D1690" s="85" t="s">
        <v>77</v>
      </c>
      <c r="E1690" s="85" t="s">
        <v>1041</v>
      </c>
      <c r="F1690" s="66">
        <v>140480</v>
      </c>
      <c r="G1690" s="85" t="s">
        <v>78</v>
      </c>
      <c r="H1690" s="85"/>
      <c r="I1690" s="85" t="s">
        <v>79</v>
      </c>
      <c r="J1690" s="85"/>
      <c r="K1690" s="85" t="s">
        <v>1079</v>
      </c>
      <c r="L1690" s="85"/>
      <c r="M1690" s="85" t="s">
        <v>1071</v>
      </c>
      <c r="N1690" s="85" t="s">
        <v>1048</v>
      </c>
      <c r="O1690" s="85" t="s">
        <v>18</v>
      </c>
      <c r="P1690" s="85" t="s">
        <v>1077</v>
      </c>
      <c r="Q1690" s="85" t="s">
        <v>1080</v>
      </c>
    </row>
    <row r="1691" spans="1:17" hidden="1" x14ac:dyDescent="0.35">
      <c r="A1691" s="72">
        <f t="shared" si="26"/>
        <v>141739</v>
      </c>
      <c r="B1691" s="85" t="s">
        <v>23654</v>
      </c>
      <c r="C1691" s="85">
        <v>91904</v>
      </c>
      <c r="D1691" s="85" t="s">
        <v>77</v>
      </c>
      <c r="E1691" s="85" t="s">
        <v>23266</v>
      </c>
      <c r="F1691" s="85">
        <v>141739</v>
      </c>
      <c r="G1691" s="85" t="s">
        <v>78</v>
      </c>
      <c r="H1691" s="85">
        <v>12688321</v>
      </c>
      <c r="I1691" s="85" t="s">
        <v>79</v>
      </c>
      <c r="J1691" s="85"/>
      <c r="K1691" s="85" t="s">
        <v>23655</v>
      </c>
      <c r="L1691" s="85"/>
      <c r="M1691" s="85" t="s">
        <v>125</v>
      </c>
      <c r="N1691" s="85" t="s">
        <v>137</v>
      </c>
      <c r="O1691" s="85" t="s">
        <v>18</v>
      </c>
      <c r="P1691" s="85">
        <v>78745</v>
      </c>
      <c r="Q1691" s="85">
        <v>4334</v>
      </c>
    </row>
    <row r="1692" spans="1:17" hidden="1" x14ac:dyDescent="0.35">
      <c r="A1692" s="72">
        <f t="shared" si="26"/>
        <v>141223</v>
      </c>
      <c r="B1692" s="85" t="s">
        <v>113</v>
      </c>
      <c r="C1692" s="66">
        <v>88934</v>
      </c>
      <c r="D1692" s="85" t="s">
        <v>77</v>
      </c>
      <c r="E1692" s="85" t="s">
        <v>6077</v>
      </c>
      <c r="F1692" s="66">
        <v>141223</v>
      </c>
      <c r="G1692" s="85" t="s">
        <v>78</v>
      </c>
      <c r="H1692" s="85" t="s">
        <v>7034</v>
      </c>
      <c r="I1692" s="85" t="s">
        <v>79</v>
      </c>
      <c r="J1692" s="85"/>
      <c r="K1692" s="85" t="s">
        <v>7035</v>
      </c>
      <c r="L1692" s="85"/>
      <c r="M1692" s="85" t="s">
        <v>3090</v>
      </c>
      <c r="N1692" s="85" t="s">
        <v>6071</v>
      </c>
      <c r="O1692" s="85" t="s">
        <v>18</v>
      </c>
      <c r="P1692" s="85" t="s">
        <v>7032</v>
      </c>
      <c r="Q1692" s="85" t="s">
        <v>6210</v>
      </c>
    </row>
    <row r="1693" spans="1:17" hidden="1" x14ac:dyDescent="0.35">
      <c r="A1693" s="72">
        <f t="shared" si="26"/>
        <v>140959</v>
      </c>
      <c r="B1693" s="85" t="s">
        <v>113</v>
      </c>
      <c r="C1693" s="66">
        <v>87782</v>
      </c>
      <c r="D1693" s="85" t="s">
        <v>77</v>
      </c>
      <c r="E1693" s="85" t="s">
        <v>4629</v>
      </c>
      <c r="F1693" s="66">
        <v>140959</v>
      </c>
      <c r="G1693" s="85" t="s">
        <v>78</v>
      </c>
      <c r="H1693" s="85" t="s">
        <v>4684</v>
      </c>
      <c r="I1693" s="85" t="s">
        <v>79</v>
      </c>
      <c r="J1693" s="85"/>
      <c r="K1693" s="85" t="s">
        <v>4685</v>
      </c>
      <c r="L1693" s="85"/>
      <c r="M1693" s="85" t="s">
        <v>4632</v>
      </c>
      <c r="N1693" s="85" t="s">
        <v>4645</v>
      </c>
      <c r="O1693" s="85" t="s">
        <v>18</v>
      </c>
      <c r="P1693" s="85" t="s">
        <v>4677</v>
      </c>
      <c r="Q1693" s="85" t="s">
        <v>4686</v>
      </c>
    </row>
    <row r="1694" spans="1:17" hidden="1" x14ac:dyDescent="0.35">
      <c r="A1694" s="72">
        <f t="shared" si="26"/>
        <v>141337</v>
      </c>
      <c r="B1694" s="85" t="s">
        <v>6749</v>
      </c>
      <c r="C1694" s="66">
        <v>88762</v>
      </c>
      <c r="D1694" s="85" t="s">
        <v>77</v>
      </c>
      <c r="E1694" s="85" t="s">
        <v>6256</v>
      </c>
      <c r="F1694" s="66">
        <v>141337</v>
      </c>
      <c r="G1694" s="85" t="s">
        <v>78</v>
      </c>
      <c r="H1694" s="85"/>
      <c r="I1694" s="85" t="s">
        <v>79</v>
      </c>
      <c r="J1694" s="85"/>
      <c r="K1694" s="85" t="s">
        <v>6750</v>
      </c>
      <c r="L1694" s="85"/>
      <c r="M1694" s="85" t="s">
        <v>3090</v>
      </c>
      <c r="N1694" s="85" t="s">
        <v>6073</v>
      </c>
      <c r="O1694" s="85" t="s">
        <v>18</v>
      </c>
      <c r="P1694" s="85" t="s">
        <v>6734</v>
      </c>
      <c r="Q1694" s="85" t="s">
        <v>3317</v>
      </c>
    </row>
    <row r="1695" spans="1:17" hidden="1" x14ac:dyDescent="0.35">
      <c r="A1695" s="72">
        <f t="shared" si="26"/>
        <v>140959</v>
      </c>
      <c r="B1695" s="85" t="s">
        <v>4675</v>
      </c>
      <c r="C1695" s="66">
        <v>87778</v>
      </c>
      <c r="D1695" s="85" t="s">
        <v>77</v>
      </c>
      <c r="E1695" s="85" t="s">
        <v>4629</v>
      </c>
      <c r="F1695" s="66">
        <v>140959</v>
      </c>
      <c r="G1695" s="85" t="s">
        <v>78</v>
      </c>
      <c r="H1695" s="85"/>
      <c r="I1695" s="85" t="s">
        <v>79</v>
      </c>
      <c r="J1695" s="85"/>
      <c r="K1695" s="85" t="s">
        <v>4676</v>
      </c>
      <c r="L1695" s="85"/>
      <c r="M1695" s="85" t="s">
        <v>4632</v>
      </c>
      <c r="N1695" s="85" t="s">
        <v>4645</v>
      </c>
      <c r="O1695" s="85" t="s">
        <v>18</v>
      </c>
      <c r="P1695" s="85" t="s">
        <v>4677</v>
      </c>
      <c r="Q1695" s="85" t="s">
        <v>4678</v>
      </c>
    </row>
    <row r="1696" spans="1:17" hidden="1" x14ac:dyDescent="0.35">
      <c r="A1696" s="72">
        <f t="shared" si="26"/>
        <v>141487</v>
      </c>
      <c r="B1696" s="85" t="s">
        <v>19603</v>
      </c>
      <c r="C1696" s="66">
        <v>16053579</v>
      </c>
      <c r="D1696" s="85" t="s">
        <v>83</v>
      </c>
      <c r="E1696" s="85" t="s">
        <v>9269</v>
      </c>
      <c r="F1696" s="66">
        <v>141487</v>
      </c>
      <c r="G1696" s="85" t="s">
        <v>78</v>
      </c>
      <c r="H1696" s="85" t="s">
        <v>350</v>
      </c>
      <c r="I1696" s="85" t="s">
        <v>79</v>
      </c>
      <c r="J1696" s="85"/>
      <c r="K1696" s="85" t="s">
        <v>19604</v>
      </c>
      <c r="L1696" s="85" t="s">
        <v>80</v>
      </c>
      <c r="M1696" s="85" t="s">
        <v>9216</v>
      </c>
      <c r="N1696" s="85" t="s">
        <v>9217</v>
      </c>
      <c r="O1696" s="85" t="s">
        <v>18</v>
      </c>
      <c r="P1696" s="85" t="s">
        <v>9248</v>
      </c>
      <c r="Q1696" s="85" t="s">
        <v>87</v>
      </c>
    </row>
    <row r="1697" spans="1:17" hidden="1" x14ac:dyDescent="0.35">
      <c r="A1697" s="72">
        <f t="shared" si="26"/>
        <v>141739</v>
      </c>
      <c r="B1697" s="85" t="s">
        <v>23807</v>
      </c>
      <c r="C1697" s="85">
        <v>16066159</v>
      </c>
      <c r="D1697" s="85" t="s">
        <v>23281</v>
      </c>
      <c r="E1697" s="85" t="s">
        <v>23266</v>
      </c>
      <c r="F1697" s="85">
        <v>141739</v>
      </c>
      <c r="G1697" s="85" t="s">
        <v>78</v>
      </c>
      <c r="H1697" s="85">
        <v>12688008</v>
      </c>
      <c r="I1697" s="85" t="s">
        <v>79</v>
      </c>
      <c r="J1697" s="85"/>
      <c r="K1697" s="85" t="s">
        <v>23808</v>
      </c>
      <c r="L1697" s="85"/>
      <c r="M1697" s="85" t="s">
        <v>125</v>
      </c>
      <c r="N1697" s="85" t="s">
        <v>137</v>
      </c>
      <c r="O1697" s="85" t="s">
        <v>18</v>
      </c>
      <c r="P1697" s="85">
        <v>78703</v>
      </c>
      <c r="Q1697" s="85"/>
    </row>
    <row r="1698" spans="1:17" hidden="1" x14ac:dyDescent="0.35">
      <c r="A1698" s="72">
        <f t="shared" si="26"/>
        <v>140461</v>
      </c>
      <c r="B1698" s="85" t="s">
        <v>25810</v>
      </c>
      <c r="C1698" s="85">
        <v>17009886</v>
      </c>
      <c r="D1698" s="85" t="s">
        <v>23281</v>
      </c>
      <c r="E1698" s="85" t="s">
        <v>23227</v>
      </c>
      <c r="F1698" s="85">
        <v>140461</v>
      </c>
      <c r="G1698" s="85" t="s">
        <v>78</v>
      </c>
      <c r="H1698" s="85"/>
      <c r="I1698" s="85" t="s">
        <v>79</v>
      </c>
      <c r="J1698" s="85"/>
      <c r="K1698" s="85" t="s">
        <v>25811</v>
      </c>
      <c r="L1698" s="85"/>
      <c r="M1698" s="85" t="s">
        <v>20923</v>
      </c>
      <c r="N1698" s="85"/>
      <c r="O1698" s="85" t="s">
        <v>18</v>
      </c>
      <c r="P1698" s="85">
        <v>75040</v>
      </c>
      <c r="Q1698" s="85">
        <v>2734</v>
      </c>
    </row>
    <row r="1699" spans="1:17" hidden="1" x14ac:dyDescent="0.35">
      <c r="A1699" s="72">
        <f t="shared" si="26"/>
        <v>140461</v>
      </c>
      <c r="B1699" s="85" t="s">
        <v>20921</v>
      </c>
      <c r="C1699" s="66">
        <v>17009886</v>
      </c>
      <c r="D1699" s="85" t="s">
        <v>83</v>
      </c>
      <c r="E1699" s="85" t="s">
        <v>371</v>
      </c>
      <c r="F1699" s="66">
        <v>140461</v>
      </c>
      <c r="G1699" s="85" t="s">
        <v>78</v>
      </c>
      <c r="H1699" s="85"/>
      <c r="I1699" s="85" t="s">
        <v>79</v>
      </c>
      <c r="J1699" s="85"/>
      <c r="K1699" s="85" t="s">
        <v>20922</v>
      </c>
      <c r="L1699" s="85"/>
      <c r="M1699" s="85" t="s">
        <v>20923</v>
      </c>
      <c r="N1699" s="85"/>
      <c r="O1699" s="85" t="s">
        <v>18</v>
      </c>
      <c r="P1699" s="85" t="s">
        <v>375</v>
      </c>
      <c r="Q1699" s="85" t="s">
        <v>1794</v>
      </c>
    </row>
    <row r="1700" spans="1:17" hidden="1" x14ac:dyDescent="0.35">
      <c r="A1700" s="72">
        <f t="shared" si="26"/>
        <v>140879</v>
      </c>
      <c r="B1700" s="85" t="s">
        <v>28506</v>
      </c>
      <c r="C1700" s="85">
        <v>87386</v>
      </c>
      <c r="D1700" s="85" t="s">
        <v>77</v>
      </c>
      <c r="E1700" s="85" t="s">
        <v>23133</v>
      </c>
      <c r="F1700" s="85">
        <v>140879</v>
      </c>
      <c r="G1700" s="85" t="s">
        <v>78</v>
      </c>
      <c r="H1700" s="85">
        <v>1646520</v>
      </c>
      <c r="I1700" s="85" t="s">
        <v>79</v>
      </c>
      <c r="J1700" s="85"/>
      <c r="K1700" s="85" t="s">
        <v>28507</v>
      </c>
      <c r="L1700" s="85"/>
      <c r="M1700" s="85" t="s">
        <v>22224</v>
      </c>
      <c r="N1700" s="85" t="s">
        <v>3797</v>
      </c>
      <c r="O1700" s="85" t="s">
        <v>18</v>
      </c>
      <c r="P1700" s="85">
        <v>76086</v>
      </c>
      <c r="Q1700" s="85">
        <v>5175</v>
      </c>
    </row>
    <row r="1701" spans="1:17" hidden="1" x14ac:dyDescent="0.35">
      <c r="A1701" s="72">
        <f t="shared" si="26"/>
        <v>140879</v>
      </c>
      <c r="B1701" s="85" t="s">
        <v>3865</v>
      </c>
      <c r="C1701" s="66">
        <v>87386</v>
      </c>
      <c r="D1701" s="85" t="s">
        <v>77</v>
      </c>
      <c r="E1701" s="85" t="s">
        <v>3858</v>
      </c>
      <c r="F1701" s="66">
        <v>140879</v>
      </c>
      <c r="G1701" s="85" t="s">
        <v>78</v>
      </c>
      <c r="H1701" s="85" t="s">
        <v>3859</v>
      </c>
      <c r="I1701" s="85" t="s">
        <v>79</v>
      </c>
      <c r="J1701" s="85"/>
      <c r="K1701" s="85" t="s">
        <v>3866</v>
      </c>
      <c r="L1701" s="85" t="s">
        <v>80</v>
      </c>
      <c r="M1701" s="85" t="s">
        <v>3855</v>
      </c>
      <c r="N1701" s="85" t="s">
        <v>3417</v>
      </c>
      <c r="O1701" s="85" t="s">
        <v>18</v>
      </c>
      <c r="P1701" s="85" t="s">
        <v>3856</v>
      </c>
      <c r="Q1701" s="85" t="s">
        <v>1086</v>
      </c>
    </row>
    <row r="1702" spans="1:17" hidden="1" x14ac:dyDescent="0.35">
      <c r="A1702" s="72">
        <f t="shared" si="26"/>
        <v>140457</v>
      </c>
      <c r="B1702" s="85" t="s">
        <v>349</v>
      </c>
      <c r="C1702" s="66">
        <v>85499</v>
      </c>
      <c r="D1702" s="85" t="s">
        <v>77</v>
      </c>
      <c r="E1702" s="85" t="s">
        <v>345</v>
      </c>
      <c r="F1702" s="66">
        <v>140457</v>
      </c>
      <c r="G1702" s="85" t="s">
        <v>78</v>
      </c>
      <c r="H1702" s="85" t="s">
        <v>350</v>
      </c>
      <c r="I1702" s="85" t="s">
        <v>79</v>
      </c>
      <c r="J1702" s="85"/>
      <c r="K1702" s="85" t="s">
        <v>351</v>
      </c>
      <c r="L1702" s="85" t="s">
        <v>80</v>
      </c>
      <c r="M1702" s="85" t="s">
        <v>347</v>
      </c>
      <c r="N1702" s="85" t="s">
        <v>185</v>
      </c>
      <c r="O1702" s="85" t="s">
        <v>18</v>
      </c>
      <c r="P1702" s="85" t="s">
        <v>352</v>
      </c>
      <c r="Q1702" s="85" t="s">
        <v>87</v>
      </c>
    </row>
    <row r="1703" spans="1:17" hidden="1" x14ac:dyDescent="0.35">
      <c r="A1703" s="72">
        <f t="shared" si="26"/>
        <v>141794</v>
      </c>
      <c r="B1703" s="85" t="s">
        <v>19217</v>
      </c>
      <c r="C1703" s="66">
        <v>16026458</v>
      </c>
      <c r="D1703" s="85" t="s">
        <v>83</v>
      </c>
      <c r="E1703" s="85" t="s">
        <v>11921</v>
      </c>
      <c r="F1703" s="66">
        <v>141794</v>
      </c>
      <c r="G1703" s="85" t="s">
        <v>78</v>
      </c>
      <c r="H1703" s="85" t="s">
        <v>19218</v>
      </c>
      <c r="I1703" s="85" t="s">
        <v>79</v>
      </c>
      <c r="J1703" s="85"/>
      <c r="K1703" s="85" t="s">
        <v>19219</v>
      </c>
      <c r="L1703" s="85"/>
      <c r="M1703" s="85" t="s">
        <v>11924</v>
      </c>
      <c r="N1703" s="85" t="s">
        <v>8915</v>
      </c>
      <c r="O1703" s="85" t="s">
        <v>18</v>
      </c>
      <c r="P1703" s="85" t="s">
        <v>11925</v>
      </c>
      <c r="Q1703" s="85"/>
    </row>
    <row r="1704" spans="1:17" hidden="1" x14ac:dyDescent="0.35">
      <c r="A1704" s="72">
        <f t="shared" si="26"/>
        <v>141722</v>
      </c>
      <c r="B1704" s="85" t="s">
        <v>26776</v>
      </c>
      <c r="C1704" s="85">
        <v>91648</v>
      </c>
      <c r="D1704" s="85" t="s">
        <v>77</v>
      </c>
      <c r="E1704" s="85" t="s">
        <v>23194</v>
      </c>
      <c r="F1704" s="85">
        <v>141722</v>
      </c>
      <c r="G1704" s="85" t="s">
        <v>78</v>
      </c>
      <c r="H1704" s="85">
        <v>7097322</v>
      </c>
      <c r="I1704" s="85" t="s">
        <v>79</v>
      </c>
      <c r="J1704" s="85"/>
      <c r="K1704" s="85" t="s">
        <v>26777</v>
      </c>
      <c r="L1704" s="85"/>
      <c r="M1704" s="85" t="s">
        <v>20759</v>
      </c>
      <c r="N1704" s="85" t="s">
        <v>5106</v>
      </c>
      <c r="O1704" s="85" t="s">
        <v>18</v>
      </c>
      <c r="P1704" s="85">
        <v>78613</v>
      </c>
      <c r="Q1704" s="85">
        <v>5334</v>
      </c>
    </row>
    <row r="1705" spans="1:17" hidden="1" x14ac:dyDescent="0.35">
      <c r="A1705" s="72">
        <f t="shared" si="26"/>
        <v>141722</v>
      </c>
      <c r="B1705" s="85" t="s">
        <v>11384</v>
      </c>
      <c r="C1705" s="66">
        <v>91648</v>
      </c>
      <c r="D1705" s="85" t="s">
        <v>77</v>
      </c>
      <c r="E1705" s="85" t="s">
        <v>11379</v>
      </c>
      <c r="F1705" s="66">
        <v>141722</v>
      </c>
      <c r="G1705" s="85" t="s">
        <v>78</v>
      </c>
      <c r="H1705" s="85" t="s">
        <v>115</v>
      </c>
      <c r="I1705" s="85" t="s">
        <v>79</v>
      </c>
      <c r="J1705" s="85"/>
      <c r="K1705" s="85" t="s">
        <v>11385</v>
      </c>
      <c r="L1705" s="85"/>
      <c r="M1705" s="85" t="s">
        <v>11382</v>
      </c>
      <c r="N1705" s="85" t="s">
        <v>5129</v>
      </c>
      <c r="O1705" s="85" t="s">
        <v>18</v>
      </c>
      <c r="P1705" s="85" t="s">
        <v>11383</v>
      </c>
      <c r="Q1705" s="85" t="s">
        <v>2884</v>
      </c>
    </row>
    <row r="1706" spans="1:17" hidden="1" x14ac:dyDescent="0.35">
      <c r="A1706" s="72">
        <f t="shared" si="26"/>
        <v>141252</v>
      </c>
      <c r="B1706" s="85" t="s">
        <v>22601</v>
      </c>
      <c r="C1706" s="66">
        <v>17024353</v>
      </c>
      <c r="D1706" s="85" t="s">
        <v>83</v>
      </c>
      <c r="E1706" s="85" t="s">
        <v>7310</v>
      </c>
      <c r="F1706" s="66">
        <v>141252</v>
      </c>
      <c r="G1706" s="85" t="s">
        <v>78</v>
      </c>
      <c r="H1706" s="85" t="s">
        <v>13771</v>
      </c>
      <c r="I1706" s="85" t="s">
        <v>79</v>
      </c>
      <c r="J1706" s="85"/>
      <c r="K1706" s="85" t="s">
        <v>22602</v>
      </c>
      <c r="L1706" s="85"/>
      <c r="M1706" s="85" t="s">
        <v>6795</v>
      </c>
      <c r="N1706" s="85" t="s">
        <v>7264</v>
      </c>
      <c r="O1706" s="85" t="s">
        <v>18</v>
      </c>
      <c r="P1706" s="85" t="s">
        <v>6655</v>
      </c>
      <c r="Q1706" s="85"/>
    </row>
    <row r="1707" spans="1:17" hidden="1" x14ac:dyDescent="0.35">
      <c r="A1707" s="72">
        <f t="shared" si="26"/>
        <v>140612</v>
      </c>
      <c r="B1707" s="85" t="s">
        <v>27906</v>
      </c>
      <c r="C1707" s="85">
        <v>86537</v>
      </c>
      <c r="D1707" s="85" t="s">
        <v>77</v>
      </c>
      <c r="E1707" s="85" t="s">
        <v>23164</v>
      </c>
      <c r="F1707" s="85">
        <v>140612</v>
      </c>
      <c r="G1707" s="85" t="s">
        <v>78</v>
      </c>
      <c r="H1707" s="85">
        <v>12983607</v>
      </c>
      <c r="I1707" s="85" t="s">
        <v>79</v>
      </c>
      <c r="J1707" s="85"/>
      <c r="K1707" s="85" t="s">
        <v>27907</v>
      </c>
      <c r="L1707" s="85"/>
      <c r="M1707" s="85" t="s">
        <v>24853</v>
      </c>
      <c r="N1707" s="85" t="s">
        <v>1914</v>
      </c>
      <c r="O1707" s="85" t="s">
        <v>18</v>
      </c>
      <c r="P1707" s="85">
        <v>75474</v>
      </c>
      <c r="Q1707" s="85"/>
    </row>
    <row r="1708" spans="1:17" hidden="1" x14ac:dyDescent="0.35">
      <c r="A1708" s="72">
        <f t="shared" si="26"/>
        <v>140612</v>
      </c>
      <c r="B1708" s="85" t="s">
        <v>2132</v>
      </c>
      <c r="C1708" s="66">
        <v>86537</v>
      </c>
      <c r="D1708" s="85" t="s">
        <v>77</v>
      </c>
      <c r="E1708" s="85" t="s">
        <v>2127</v>
      </c>
      <c r="F1708" s="66">
        <v>140612</v>
      </c>
      <c r="G1708" s="85" t="s">
        <v>78</v>
      </c>
      <c r="H1708" s="85" t="s">
        <v>2133</v>
      </c>
      <c r="I1708" s="85" t="s">
        <v>79</v>
      </c>
      <c r="J1708" s="85"/>
      <c r="K1708" s="85" t="s">
        <v>2134</v>
      </c>
      <c r="L1708" s="85"/>
      <c r="M1708" s="85" t="s">
        <v>2130</v>
      </c>
      <c r="N1708" s="85" t="s">
        <v>1269</v>
      </c>
      <c r="O1708" s="85" t="s">
        <v>18</v>
      </c>
      <c r="P1708" s="85" t="s">
        <v>2131</v>
      </c>
      <c r="Q1708" s="85"/>
    </row>
    <row r="1709" spans="1:17" hidden="1" x14ac:dyDescent="0.35">
      <c r="A1709" s="72">
        <f t="shared" si="26"/>
        <v>140470</v>
      </c>
      <c r="B1709" s="85" t="s">
        <v>27014</v>
      </c>
      <c r="C1709" s="85">
        <v>213422</v>
      </c>
      <c r="D1709" s="85" t="s">
        <v>77</v>
      </c>
      <c r="E1709" s="85" t="s">
        <v>23189</v>
      </c>
      <c r="F1709" s="85">
        <v>140470</v>
      </c>
      <c r="G1709" s="85" t="s">
        <v>78</v>
      </c>
      <c r="H1709" s="85">
        <v>6750319</v>
      </c>
      <c r="I1709" s="85" t="s">
        <v>79</v>
      </c>
      <c r="J1709" s="85"/>
      <c r="K1709" s="85" t="s">
        <v>27015</v>
      </c>
      <c r="L1709" s="85"/>
      <c r="M1709" s="85" t="s">
        <v>21544</v>
      </c>
      <c r="N1709" s="85" t="s">
        <v>205</v>
      </c>
      <c r="O1709" s="85" t="s">
        <v>18</v>
      </c>
      <c r="P1709" s="85">
        <v>75068</v>
      </c>
      <c r="Q1709" s="85"/>
    </row>
    <row r="1710" spans="1:17" hidden="1" x14ac:dyDescent="0.35">
      <c r="A1710" s="72">
        <f t="shared" si="26"/>
        <v>140470</v>
      </c>
      <c r="B1710" s="85" t="s">
        <v>14616</v>
      </c>
      <c r="C1710" s="66">
        <v>213422</v>
      </c>
      <c r="D1710" s="85" t="s">
        <v>77</v>
      </c>
      <c r="E1710" s="85" t="s">
        <v>824</v>
      </c>
      <c r="F1710" s="66">
        <v>140470</v>
      </c>
      <c r="G1710" s="85" t="s">
        <v>78</v>
      </c>
      <c r="H1710" s="85" t="s">
        <v>825</v>
      </c>
      <c r="I1710" s="85" t="s">
        <v>79</v>
      </c>
      <c r="J1710" s="85"/>
      <c r="K1710" s="85" t="s">
        <v>14617</v>
      </c>
      <c r="L1710" s="85"/>
      <c r="M1710" s="85" t="s">
        <v>827</v>
      </c>
      <c r="N1710" s="85" t="s">
        <v>215</v>
      </c>
      <c r="O1710" s="85" t="s">
        <v>18</v>
      </c>
      <c r="P1710" s="85" t="s">
        <v>828</v>
      </c>
      <c r="Q1710" s="85"/>
    </row>
    <row r="1711" spans="1:17" hidden="1" x14ac:dyDescent="0.35">
      <c r="A1711" s="72">
        <f t="shared" si="26"/>
        <v>140445</v>
      </c>
      <c r="B1711" s="85" t="s">
        <v>23318</v>
      </c>
      <c r="C1711" s="85">
        <v>85403</v>
      </c>
      <c r="D1711" s="85" t="s">
        <v>77</v>
      </c>
      <c r="E1711" s="85" t="s">
        <v>23272</v>
      </c>
      <c r="F1711" s="85">
        <v>140445</v>
      </c>
      <c r="G1711" s="85" t="s">
        <v>78</v>
      </c>
      <c r="H1711" s="85"/>
      <c r="I1711" s="85" t="s">
        <v>79</v>
      </c>
      <c r="J1711" s="85"/>
      <c r="K1711" s="85" t="s">
        <v>23319</v>
      </c>
      <c r="L1711" s="85"/>
      <c r="M1711" s="85" t="s">
        <v>20950</v>
      </c>
      <c r="N1711" s="85" t="s">
        <v>176</v>
      </c>
      <c r="O1711" s="85" t="s">
        <v>18</v>
      </c>
      <c r="P1711" s="85">
        <v>75002</v>
      </c>
      <c r="Q1711" s="85">
        <v>3117</v>
      </c>
    </row>
    <row r="1712" spans="1:17" hidden="1" x14ac:dyDescent="0.35">
      <c r="A1712" s="72">
        <f t="shared" si="26"/>
        <v>140867</v>
      </c>
      <c r="B1712" s="85" t="s">
        <v>27176</v>
      </c>
      <c r="C1712" s="85">
        <v>156740</v>
      </c>
      <c r="D1712" s="85" t="s">
        <v>77</v>
      </c>
      <c r="E1712" s="85" t="s">
        <v>23184</v>
      </c>
      <c r="F1712" s="85">
        <v>140867</v>
      </c>
      <c r="G1712" s="85" t="s">
        <v>78</v>
      </c>
      <c r="H1712" s="85">
        <v>11729969</v>
      </c>
      <c r="I1712" s="85" t="s">
        <v>79</v>
      </c>
      <c r="J1712" s="85"/>
      <c r="K1712" s="85" t="s">
        <v>27177</v>
      </c>
      <c r="L1712" s="85"/>
      <c r="M1712" s="85" t="s">
        <v>19690</v>
      </c>
      <c r="N1712" s="85" t="s">
        <v>19690</v>
      </c>
      <c r="O1712" s="85" t="s">
        <v>18</v>
      </c>
      <c r="P1712" s="85">
        <v>76001</v>
      </c>
      <c r="Q1712" s="85"/>
    </row>
    <row r="1713" spans="1:17" hidden="1" x14ac:dyDescent="0.35">
      <c r="A1713" s="72">
        <f t="shared" si="26"/>
        <v>140867</v>
      </c>
      <c r="B1713" s="85" t="s">
        <v>13907</v>
      </c>
      <c r="C1713" s="66">
        <v>156740</v>
      </c>
      <c r="D1713" s="85" t="s">
        <v>77</v>
      </c>
      <c r="E1713" s="85" t="s">
        <v>3405</v>
      </c>
      <c r="F1713" s="66">
        <v>140867</v>
      </c>
      <c r="G1713" s="85" t="s">
        <v>78</v>
      </c>
      <c r="H1713" s="85" t="s">
        <v>13908</v>
      </c>
      <c r="I1713" s="85" t="s">
        <v>79</v>
      </c>
      <c r="J1713" s="85"/>
      <c r="K1713" s="85" t="s">
        <v>13909</v>
      </c>
      <c r="L1713" s="85"/>
      <c r="M1713" s="85" t="s">
        <v>3401</v>
      </c>
      <c r="N1713" s="85" t="s">
        <v>3401</v>
      </c>
      <c r="O1713" s="85" t="s">
        <v>18</v>
      </c>
      <c r="P1713" s="85" t="s">
        <v>3402</v>
      </c>
      <c r="Q1713" s="85"/>
    </row>
    <row r="1714" spans="1:17" hidden="1" x14ac:dyDescent="0.35">
      <c r="A1714" s="72">
        <f t="shared" si="26"/>
        <v>141273</v>
      </c>
      <c r="B1714" s="85" t="s">
        <v>20003</v>
      </c>
      <c r="C1714" s="66">
        <v>16077582</v>
      </c>
      <c r="D1714" s="85" t="s">
        <v>83</v>
      </c>
      <c r="E1714" s="85" t="s">
        <v>7744</v>
      </c>
      <c r="F1714" s="66">
        <v>141273</v>
      </c>
      <c r="G1714" s="85" t="s">
        <v>78</v>
      </c>
      <c r="H1714" s="85"/>
      <c r="I1714" s="85" t="s">
        <v>79</v>
      </c>
      <c r="J1714" s="85"/>
      <c r="K1714" s="85" t="s">
        <v>20004</v>
      </c>
      <c r="L1714" s="85"/>
      <c r="M1714" s="85" t="s">
        <v>7749</v>
      </c>
      <c r="N1714" s="85" t="s">
        <v>7747</v>
      </c>
      <c r="O1714" s="85" t="s">
        <v>18</v>
      </c>
      <c r="P1714" s="85" t="s">
        <v>20005</v>
      </c>
      <c r="Q1714" s="85"/>
    </row>
    <row r="1715" spans="1:17" hidden="1" x14ac:dyDescent="0.35">
      <c r="A1715" s="72">
        <f t="shared" si="26"/>
        <v>141329</v>
      </c>
      <c r="B1715" s="85" t="s">
        <v>24587</v>
      </c>
      <c r="C1715" s="85">
        <v>89757</v>
      </c>
      <c r="D1715" s="85" t="s">
        <v>77</v>
      </c>
      <c r="E1715" s="85" t="s">
        <v>23246</v>
      </c>
      <c r="F1715" s="85">
        <v>141329</v>
      </c>
      <c r="G1715" s="85" t="s">
        <v>78</v>
      </c>
      <c r="H1715" s="85">
        <v>1670710</v>
      </c>
      <c r="I1715" s="85" t="s">
        <v>79</v>
      </c>
      <c r="J1715" s="85"/>
      <c r="K1715" s="85" t="s">
        <v>24588</v>
      </c>
      <c r="L1715" s="85"/>
      <c r="M1715" s="85" t="s">
        <v>20216</v>
      </c>
      <c r="N1715" s="85" t="s">
        <v>6071</v>
      </c>
      <c r="O1715" s="85" t="s">
        <v>18</v>
      </c>
      <c r="P1715" s="85">
        <v>77536</v>
      </c>
      <c r="Q1715" s="85">
        <v>6372</v>
      </c>
    </row>
    <row r="1716" spans="1:17" hidden="1" x14ac:dyDescent="0.35">
      <c r="A1716" s="72">
        <f t="shared" si="26"/>
        <v>140809</v>
      </c>
      <c r="B1716" s="85" t="s">
        <v>16604</v>
      </c>
      <c r="C1716" s="66">
        <v>16033577</v>
      </c>
      <c r="D1716" s="85" t="s">
        <v>83</v>
      </c>
      <c r="E1716" s="85" t="s">
        <v>3276</v>
      </c>
      <c r="F1716" s="66">
        <v>140809</v>
      </c>
      <c r="G1716" s="85" t="s">
        <v>78</v>
      </c>
      <c r="H1716" s="85"/>
      <c r="I1716" s="85" t="s">
        <v>79</v>
      </c>
      <c r="J1716" s="85"/>
      <c r="K1716" s="85" t="s">
        <v>14034</v>
      </c>
      <c r="L1716" s="85"/>
      <c r="M1716" s="85" t="s">
        <v>3278</v>
      </c>
      <c r="N1716" s="85" t="s">
        <v>3189</v>
      </c>
      <c r="O1716" s="85" t="s">
        <v>18</v>
      </c>
      <c r="P1716" s="85" t="s">
        <v>3279</v>
      </c>
      <c r="Q1716" s="85"/>
    </row>
    <row r="1717" spans="1:17" hidden="1" x14ac:dyDescent="0.35">
      <c r="A1717" s="72">
        <f t="shared" si="26"/>
        <v>140741</v>
      </c>
      <c r="B1717" s="85" t="s">
        <v>20448</v>
      </c>
      <c r="C1717" s="66">
        <v>17004299</v>
      </c>
      <c r="D1717" s="85" t="s">
        <v>77</v>
      </c>
      <c r="E1717" s="85" t="s">
        <v>2985</v>
      </c>
      <c r="F1717" s="66">
        <v>140741</v>
      </c>
      <c r="G1717" s="85" t="s">
        <v>78</v>
      </c>
      <c r="H1717" s="85" t="s">
        <v>2986</v>
      </c>
      <c r="I1717" s="85" t="s">
        <v>79</v>
      </c>
      <c r="J1717" s="85"/>
      <c r="K1717" s="85" t="s">
        <v>20449</v>
      </c>
      <c r="L1717" s="85" t="s">
        <v>80</v>
      </c>
      <c r="M1717" s="85" t="s">
        <v>20450</v>
      </c>
      <c r="N1717" s="85" t="s">
        <v>80</v>
      </c>
      <c r="O1717" s="85" t="s">
        <v>18</v>
      </c>
      <c r="P1717" s="85" t="s">
        <v>2989</v>
      </c>
      <c r="Q1717" s="85" t="s">
        <v>87</v>
      </c>
    </row>
    <row r="1718" spans="1:17" hidden="1" x14ac:dyDescent="0.35">
      <c r="A1718" s="72">
        <f t="shared" si="26"/>
        <v>141739</v>
      </c>
      <c r="B1718" s="85" t="s">
        <v>23747</v>
      </c>
      <c r="C1718" s="85">
        <v>17016648</v>
      </c>
      <c r="D1718" s="85" t="s">
        <v>77</v>
      </c>
      <c r="E1718" s="85" t="s">
        <v>23266</v>
      </c>
      <c r="F1718" s="85">
        <v>141739</v>
      </c>
      <c r="G1718" s="85" t="s">
        <v>78</v>
      </c>
      <c r="H1718" s="85"/>
      <c r="I1718" s="85" t="s">
        <v>79</v>
      </c>
      <c r="J1718" s="85"/>
      <c r="K1718" s="85" t="s">
        <v>23748</v>
      </c>
      <c r="L1718" s="85"/>
      <c r="M1718" s="85" t="s">
        <v>125</v>
      </c>
      <c r="N1718" s="85" t="s">
        <v>137</v>
      </c>
      <c r="O1718" s="85" t="s">
        <v>18</v>
      </c>
      <c r="P1718" s="85">
        <v>78704</v>
      </c>
      <c r="Q1718" s="85"/>
    </row>
    <row r="1719" spans="1:17" hidden="1" x14ac:dyDescent="0.35">
      <c r="A1719" s="72">
        <f t="shared" si="26"/>
        <v>140473</v>
      </c>
      <c r="B1719" s="85" t="s">
        <v>27703</v>
      </c>
      <c r="C1719" s="85">
        <v>85812</v>
      </c>
      <c r="D1719" s="85" t="s">
        <v>77</v>
      </c>
      <c r="E1719" s="85" t="s">
        <v>23171</v>
      </c>
      <c r="F1719" s="85">
        <v>140473</v>
      </c>
      <c r="G1719" s="85" t="s">
        <v>78</v>
      </c>
      <c r="H1719" s="85"/>
      <c r="I1719" s="85" t="s">
        <v>79</v>
      </c>
      <c r="J1719" s="85"/>
      <c r="K1719" s="85" t="s">
        <v>27704</v>
      </c>
      <c r="L1719" s="85"/>
      <c r="M1719" s="85" t="s">
        <v>20750</v>
      </c>
      <c r="N1719" s="85" t="s">
        <v>176</v>
      </c>
      <c r="O1719" s="85" t="s">
        <v>18</v>
      </c>
      <c r="P1719" s="85">
        <v>75093</v>
      </c>
      <c r="Q1719" s="85">
        <v>7205</v>
      </c>
    </row>
    <row r="1720" spans="1:17" hidden="1" x14ac:dyDescent="0.35">
      <c r="A1720" s="72">
        <f t="shared" si="26"/>
        <v>140473</v>
      </c>
      <c r="B1720" s="85" t="s">
        <v>1149</v>
      </c>
      <c r="C1720" s="66">
        <v>85812</v>
      </c>
      <c r="D1720" s="85" t="s">
        <v>77</v>
      </c>
      <c r="E1720" s="85" t="s">
        <v>252</v>
      </c>
      <c r="F1720" s="66">
        <v>140473</v>
      </c>
      <c r="G1720" s="85" t="s">
        <v>78</v>
      </c>
      <c r="H1720" s="85"/>
      <c r="I1720" s="85" t="s">
        <v>79</v>
      </c>
      <c r="J1720" s="85"/>
      <c r="K1720" s="85" t="s">
        <v>1150</v>
      </c>
      <c r="L1720" s="85"/>
      <c r="M1720" s="85" t="s">
        <v>254</v>
      </c>
      <c r="N1720" s="85" t="s">
        <v>185</v>
      </c>
      <c r="O1720" s="85" t="s">
        <v>18</v>
      </c>
      <c r="P1720" s="85" t="s">
        <v>1139</v>
      </c>
      <c r="Q1720" s="85" t="s">
        <v>750</v>
      </c>
    </row>
    <row r="1721" spans="1:17" hidden="1" x14ac:dyDescent="0.35">
      <c r="A1721" s="72">
        <f t="shared" si="26"/>
        <v>140887</v>
      </c>
      <c r="B1721" s="85" t="s">
        <v>25307</v>
      </c>
      <c r="C1721" s="85">
        <v>87491</v>
      </c>
      <c r="D1721" s="85" t="s">
        <v>77</v>
      </c>
      <c r="E1721" s="85" t="s">
        <v>23231</v>
      </c>
      <c r="F1721" s="85">
        <v>140887</v>
      </c>
      <c r="G1721" s="85" t="s">
        <v>78</v>
      </c>
      <c r="H1721" s="85">
        <v>12038428</v>
      </c>
      <c r="I1721" s="85" t="s">
        <v>79</v>
      </c>
      <c r="J1721" s="85"/>
      <c r="K1721" s="85" t="s">
        <v>25308</v>
      </c>
      <c r="L1721" s="85"/>
      <c r="M1721" s="85" t="s">
        <v>20648</v>
      </c>
      <c r="N1721" s="85" t="s">
        <v>571</v>
      </c>
      <c r="O1721" s="85" t="s">
        <v>18</v>
      </c>
      <c r="P1721" s="85">
        <v>76110</v>
      </c>
      <c r="Q1721" s="85">
        <v>2627</v>
      </c>
    </row>
    <row r="1722" spans="1:17" hidden="1" x14ac:dyDescent="0.35">
      <c r="A1722" s="72">
        <f t="shared" si="26"/>
        <v>140887</v>
      </c>
      <c r="B1722" s="85" t="s">
        <v>4121</v>
      </c>
      <c r="C1722" s="66">
        <v>87491</v>
      </c>
      <c r="D1722" s="85" t="s">
        <v>77</v>
      </c>
      <c r="E1722" s="85" t="s">
        <v>3907</v>
      </c>
      <c r="F1722" s="66">
        <v>140887</v>
      </c>
      <c r="G1722" s="85" t="s">
        <v>78</v>
      </c>
      <c r="H1722" s="85" t="s">
        <v>4122</v>
      </c>
      <c r="I1722" s="85" t="s">
        <v>79</v>
      </c>
      <c r="J1722" s="85"/>
      <c r="K1722" s="85" t="s">
        <v>4123</v>
      </c>
      <c r="L1722" s="85"/>
      <c r="M1722" s="85" t="s">
        <v>3904</v>
      </c>
      <c r="N1722" s="85" t="s">
        <v>573</v>
      </c>
      <c r="O1722" s="85" t="s">
        <v>18</v>
      </c>
      <c r="P1722" s="85" t="s">
        <v>4116</v>
      </c>
      <c r="Q1722" s="85" t="s">
        <v>4124</v>
      </c>
    </row>
    <row r="1723" spans="1:17" hidden="1" x14ac:dyDescent="0.35">
      <c r="A1723" s="72">
        <f t="shared" si="26"/>
        <v>140887</v>
      </c>
      <c r="B1723" s="85" t="s">
        <v>25314</v>
      </c>
      <c r="C1723" s="85">
        <v>87490</v>
      </c>
      <c r="D1723" s="85" t="s">
        <v>77</v>
      </c>
      <c r="E1723" s="85" t="s">
        <v>23231</v>
      </c>
      <c r="F1723" s="85">
        <v>140887</v>
      </c>
      <c r="G1723" s="85" t="s">
        <v>78</v>
      </c>
      <c r="H1723" s="85">
        <v>11989928</v>
      </c>
      <c r="I1723" s="85" t="s">
        <v>79</v>
      </c>
      <c r="J1723" s="85"/>
      <c r="K1723" s="85" t="s">
        <v>25315</v>
      </c>
      <c r="L1723" s="85"/>
      <c r="M1723" s="85" t="s">
        <v>20648</v>
      </c>
      <c r="N1723" s="85" t="s">
        <v>571</v>
      </c>
      <c r="O1723" s="85" t="s">
        <v>18</v>
      </c>
      <c r="P1723" s="85">
        <v>76110</v>
      </c>
      <c r="Q1723" s="85">
        <v>1946</v>
      </c>
    </row>
    <row r="1724" spans="1:17" hidden="1" x14ac:dyDescent="0.35">
      <c r="A1724" s="72">
        <f t="shared" si="26"/>
        <v>140887</v>
      </c>
      <c r="B1724" s="85" t="s">
        <v>4117</v>
      </c>
      <c r="C1724" s="66">
        <v>87490</v>
      </c>
      <c r="D1724" s="85" t="s">
        <v>77</v>
      </c>
      <c r="E1724" s="85" t="s">
        <v>3907</v>
      </c>
      <c r="F1724" s="66">
        <v>140887</v>
      </c>
      <c r="G1724" s="85" t="s">
        <v>78</v>
      </c>
      <c r="H1724" s="85" t="s">
        <v>4118</v>
      </c>
      <c r="I1724" s="85" t="s">
        <v>79</v>
      </c>
      <c r="J1724" s="85"/>
      <c r="K1724" s="85" t="s">
        <v>4119</v>
      </c>
      <c r="L1724" s="85"/>
      <c r="M1724" s="85" t="s">
        <v>3904</v>
      </c>
      <c r="N1724" s="85" t="s">
        <v>573</v>
      </c>
      <c r="O1724" s="85" t="s">
        <v>18</v>
      </c>
      <c r="P1724" s="85" t="s">
        <v>4116</v>
      </c>
      <c r="Q1724" s="85" t="s">
        <v>4120</v>
      </c>
    </row>
    <row r="1725" spans="1:17" hidden="1" x14ac:dyDescent="0.35">
      <c r="A1725" s="72">
        <f t="shared" si="26"/>
        <v>140887</v>
      </c>
      <c r="B1725" s="85" t="s">
        <v>25574</v>
      </c>
      <c r="C1725" s="85">
        <v>231230</v>
      </c>
      <c r="D1725" s="85" t="s">
        <v>77</v>
      </c>
      <c r="E1725" s="85" t="s">
        <v>23231</v>
      </c>
      <c r="F1725" s="85">
        <v>140887</v>
      </c>
      <c r="G1725" s="85" t="s">
        <v>78</v>
      </c>
      <c r="H1725" s="85">
        <v>12038709</v>
      </c>
      <c r="I1725" s="85" t="s">
        <v>79</v>
      </c>
      <c r="J1725" s="85"/>
      <c r="K1725" s="85" t="s">
        <v>25575</v>
      </c>
      <c r="L1725" s="85"/>
      <c r="M1725" s="85" t="s">
        <v>20648</v>
      </c>
      <c r="N1725" s="85" t="s">
        <v>571</v>
      </c>
      <c r="O1725" s="85" t="s">
        <v>18</v>
      </c>
      <c r="P1725" s="85">
        <v>76110</v>
      </c>
      <c r="Q1725" s="85"/>
    </row>
    <row r="1726" spans="1:17" hidden="1" x14ac:dyDescent="0.35">
      <c r="A1726" s="72">
        <f t="shared" si="26"/>
        <v>140887</v>
      </c>
      <c r="B1726" s="85" t="s">
        <v>15330</v>
      </c>
      <c r="C1726" s="66">
        <v>231230</v>
      </c>
      <c r="D1726" s="85" t="s">
        <v>77</v>
      </c>
      <c r="E1726" s="85" t="s">
        <v>3907</v>
      </c>
      <c r="F1726" s="66">
        <v>140887</v>
      </c>
      <c r="G1726" s="85" t="s">
        <v>78</v>
      </c>
      <c r="H1726" s="85" t="s">
        <v>15331</v>
      </c>
      <c r="I1726" s="85" t="s">
        <v>79</v>
      </c>
      <c r="J1726" s="85"/>
      <c r="K1726" s="85" t="s">
        <v>15332</v>
      </c>
      <c r="L1726" s="85"/>
      <c r="M1726" s="85" t="s">
        <v>3904</v>
      </c>
      <c r="N1726" s="85" t="s">
        <v>573</v>
      </c>
      <c r="O1726" s="85" t="s">
        <v>18</v>
      </c>
      <c r="P1726" s="85" t="s">
        <v>4116</v>
      </c>
      <c r="Q1726" s="85"/>
    </row>
    <row r="1727" spans="1:17" hidden="1" x14ac:dyDescent="0.35">
      <c r="A1727" s="72">
        <f t="shared" si="26"/>
        <v>141715</v>
      </c>
      <c r="B1727" s="85" t="s">
        <v>11366</v>
      </c>
      <c r="C1727" s="66">
        <v>91636</v>
      </c>
      <c r="D1727" s="85" t="s">
        <v>77</v>
      </c>
      <c r="E1727" s="85" t="s">
        <v>11361</v>
      </c>
      <c r="F1727" s="66">
        <v>141715</v>
      </c>
      <c r="G1727" s="85" t="s">
        <v>78</v>
      </c>
      <c r="H1727" s="85"/>
      <c r="I1727" s="85" t="s">
        <v>79</v>
      </c>
      <c r="J1727" s="85"/>
      <c r="K1727" s="85" t="s">
        <v>11367</v>
      </c>
      <c r="L1727" s="85"/>
      <c r="M1727" s="85" t="s">
        <v>11363</v>
      </c>
      <c r="N1727" s="85" t="s">
        <v>11364</v>
      </c>
      <c r="O1727" s="85" t="s">
        <v>18</v>
      </c>
      <c r="P1727" s="85" t="s">
        <v>11365</v>
      </c>
      <c r="Q1727" s="85"/>
    </row>
    <row r="1728" spans="1:17" hidden="1" x14ac:dyDescent="0.35">
      <c r="A1728" s="72">
        <f t="shared" si="26"/>
        <v>141486</v>
      </c>
      <c r="B1728" s="85" t="s">
        <v>26717</v>
      </c>
      <c r="C1728" s="85">
        <v>90355</v>
      </c>
      <c r="D1728" s="85" t="s">
        <v>77</v>
      </c>
      <c r="E1728" s="85" t="s">
        <v>23195</v>
      </c>
      <c r="F1728" s="85">
        <v>141486</v>
      </c>
      <c r="G1728" s="85" t="s">
        <v>78</v>
      </c>
      <c r="H1728" s="85">
        <v>12729315</v>
      </c>
      <c r="I1728" s="85" t="s">
        <v>79</v>
      </c>
      <c r="J1728" s="85"/>
      <c r="K1728" s="85" t="s">
        <v>9263</v>
      </c>
      <c r="L1728" s="85"/>
      <c r="M1728" s="85" t="s">
        <v>9223</v>
      </c>
      <c r="N1728" s="85" t="s">
        <v>20296</v>
      </c>
      <c r="O1728" s="85" t="s">
        <v>18</v>
      </c>
      <c r="P1728" s="85">
        <v>78040</v>
      </c>
      <c r="Q1728" s="85">
        <v>7033</v>
      </c>
    </row>
    <row r="1729" spans="1:17" hidden="1" x14ac:dyDescent="0.35">
      <c r="A1729" s="72">
        <f t="shared" si="26"/>
        <v>141486</v>
      </c>
      <c r="B1729" s="85" t="s">
        <v>9261</v>
      </c>
      <c r="C1729" s="66">
        <v>90355</v>
      </c>
      <c r="D1729" s="85" t="s">
        <v>77</v>
      </c>
      <c r="E1729" s="85" t="s">
        <v>9220</v>
      </c>
      <c r="F1729" s="66">
        <v>141486</v>
      </c>
      <c r="G1729" s="85" t="s">
        <v>78</v>
      </c>
      <c r="H1729" s="85" t="s">
        <v>9262</v>
      </c>
      <c r="I1729" s="85" t="s">
        <v>79</v>
      </c>
      <c r="J1729" s="85"/>
      <c r="K1729" s="85" t="s">
        <v>9263</v>
      </c>
      <c r="L1729" s="85"/>
      <c r="M1729" s="85" t="s">
        <v>9223</v>
      </c>
      <c r="N1729" s="85" t="s">
        <v>9217</v>
      </c>
      <c r="O1729" s="85" t="s">
        <v>18</v>
      </c>
      <c r="P1729" s="85" t="s">
        <v>9218</v>
      </c>
      <c r="Q1729" s="85" t="s">
        <v>9264</v>
      </c>
    </row>
    <row r="1730" spans="1:17" hidden="1" x14ac:dyDescent="0.35">
      <c r="A1730" s="72">
        <f t="shared" ref="A1730:A1793" si="27">IF(F1730="", "", IF(D1730="School District", C1730, F1730))</f>
        <v>220683</v>
      </c>
      <c r="B1730" s="85" t="s">
        <v>15076</v>
      </c>
      <c r="C1730" s="66">
        <v>227115</v>
      </c>
      <c r="D1730" s="85" t="s">
        <v>77</v>
      </c>
      <c r="E1730" s="85" t="s">
        <v>14681</v>
      </c>
      <c r="F1730" s="66">
        <v>220683</v>
      </c>
      <c r="G1730" s="85" t="s">
        <v>78</v>
      </c>
      <c r="H1730" s="85" t="s">
        <v>15077</v>
      </c>
      <c r="I1730" s="85" t="s">
        <v>79</v>
      </c>
      <c r="J1730" s="85"/>
      <c r="K1730" s="85" t="s">
        <v>15078</v>
      </c>
      <c r="L1730" s="85" t="s">
        <v>80</v>
      </c>
      <c r="M1730" s="85" t="s">
        <v>1774</v>
      </c>
      <c r="N1730" s="85" t="s">
        <v>232</v>
      </c>
      <c r="O1730" s="85" t="s">
        <v>18</v>
      </c>
      <c r="P1730" s="85" t="s">
        <v>1771</v>
      </c>
      <c r="Q1730" s="85" t="s">
        <v>13682</v>
      </c>
    </row>
    <row r="1731" spans="1:17" hidden="1" x14ac:dyDescent="0.35">
      <c r="A1731" s="72">
        <f t="shared" si="27"/>
        <v>220683</v>
      </c>
      <c r="B1731" s="85" t="s">
        <v>15891</v>
      </c>
      <c r="C1731" s="66">
        <v>16026511</v>
      </c>
      <c r="D1731" s="85" t="s">
        <v>77</v>
      </c>
      <c r="E1731" s="85" t="s">
        <v>14681</v>
      </c>
      <c r="F1731" s="66">
        <v>220683</v>
      </c>
      <c r="G1731" s="85" t="s">
        <v>78</v>
      </c>
      <c r="H1731" s="85" t="s">
        <v>15892</v>
      </c>
      <c r="I1731" s="85" t="s">
        <v>79</v>
      </c>
      <c r="J1731" s="85"/>
      <c r="K1731" s="85" t="s">
        <v>15893</v>
      </c>
      <c r="L1731" s="85" t="s">
        <v>80</v>
      </c>
      <c r="M1731" s="85" t="s">
        <v>189</v>
      </c>
      <c r="N1731" s="85" t="s">
        <v>232</v>
      </c>
      <c r="O1731" s="85" t="s">
        <v>18</v>
      </c>
      <c r="P1731" s="85" t="s">
        <v>1709</v>
      </c>
      <c r="Q1731" s="85" t="s">
        <v>8901</v>
      </c>
    </row>
    <row r="1732" spans="1:17" hidden="1" x14ac:dyDescent="0.35">
      <c r="A1732" s="72">
        <f t="shared" si="27"/>
        <v>220683</v>
      </c>
      <c r="B1732" s="85" t="s">
        <v>14685</v>
      </c>
      <c r="C1732" s="66">
        <v>220724</v>
      </c>
      <c r="D1732" s="85" t="s">
        <v>77</v>
      </c>
      <c r="E1732" s="85" t="s">
        <v>14681</v>
      </c>
      <c r="F1732" s="66">
        <v>220683</v>
      </c>
      <c r="G1732" s="85" t="s">
        <v>78</v>
      </c>
      <c r="H1732" s="85" t="s">
        <v>14686</v>
      </c>
      <c r="I1732" s="85" t="s">
        <v>79</v>
      </c>
      <c r="J1732" s="85"/>
      <c r="K1732" s="85" t="s">
        <v>14687</v>
      </c>
      <c r="L1732" s="85"/>
      <c r="M1732" s="85" t="s">
        <v>189</v>
      </c>
      <c r="N1732" s="85" t="s">
        <v>232</v>
      </c>
      <c r="O1732" s="85" t="s">
        <v>18</v>
      </c>
      <c r="P1732" s="85" t="s">
        <v>1814</v>
      </c>
      <c r="Q1732" s="85"/>
    </row>
    <row r="1733" spans="1:17" hidden="1" x14ac:dyDescent="0.35">
      <c r="A1733" s="72">
        <f t="shared" si="27"/>
        <v>220683</v>
      </c>
      <c r="B1733" s="85" t="s">
        <v>14682</v>
      </c>
      <c r="C1733" s="66">
        <v>220723</v>
      </c>
      <c r="D1733" s="85" t="s">
        <v>77</v>
      </c>
      <c r="E1733" s="85" t="s">
        <v>14681</v>
      </c>
      <c r="F1733" s="66">
        <v>220683</v>
      </c>
      <c r="G1733" s="85" t="s">
        <v>78</v>
      </c>
      <c r="H1733" s="85" t="s">
        <v>14683</v>
      </c>
      <c r="I1733" s="85" t="s">
        <v>79</v>
      </c>
      <c r="J1733" s="85"/>
      <c r="K1733" s="85" t="s">
        <v>14684</v>
      </c>
      <c r="L1733" s="85"/>
      <c r="M1733" s="85" t="s">
        <v>189</v>
      </c>
      <c r="N1733" s="85" t="s">
        <v>232</v>
      </c>
      <c r="O1733" s="85" t="s">
        <v>18</v>
      </c>
      <c r="P1733" s="85" t="s">
        <v>1677</v>
      </c>
      <c r="Q1733" s="85" t="s">
        <v>1735</v>
      </c>
    </row>
    <row r="1734" spans="1:17" hidden="1" x14ac:dyDescent="0.35">
      <c r="A1734" s="72">
        <f t="shared" si="27"/>
        <v>220683</v>
      </c>
      <c r="B1734" s="85" t="s">
        <v>17522</v>
      </c>
      <c r="C1734" s="66">
        <v>16064278</v>
      </c>
      <c r="D1734" s="85" t="s">
        <v>77</v>
      </c>
      <c r="E1734" s="85" t="s">
        <v>14681</v>
      </c>
      <c r="F1734" s="66">
        <v>220683</v>
      </c>
      <c r="G1734" s="85" t="s">
        <v>78</v>
      </c>
      <c r="H1734" s="85" t="s">
        <v>350</v>
      </c>
      <c r="I1734" s="85" t="s">
        <v>79</v>
      </c>
      <c r="J1734" s="85"/>
      <c r="K1734" s="85" t="s">
        <v>1809</v>
      </c>
      <c r="L1734" s="85" t="s">
        <v>80</v>
      </c>
      <c r="M1734" s="85" t="s">
        <v>189</v>
      </c>
      <c r="N1734" s="85" t="s">
        <v>232</v>
      </c>
      <c r="O1734" s="85" t="s">
        <v>18</v>
      </c>
      <c r="P1734" s="85" t="s">
        <v>1288</v>
      </c>
      <c r="Q1734" s="85" t="s">
        <v>1810</v>
      </c>
    </row>
    <row r="1735" spans="1:17" hidden="1" x14ac:dyDescent="0.35">
      <c r="A1735" s="72">
        <f t="shared" si="27"/>
        <v>140444</v>
      </c>
      <c r="B1735" s="85" t="s">
        <v>24367</v>
      </c>
      <c r="C1735" s="85">
        <v>226398</v>
      </c>
      <c r="D1735" s="85" t="s">
        <v>77</v>
      </c>
      <c r="E1735" s="85" t="s">
        <v>23254</v>
      </c>
      <c r="F1735" s="85">
        <v>140444</v>
      </c>
      <c r="G1735" s="85" t="s">
        <v>78</v>
      </c>
      <c r="H1735" s="85">
        <v>12719019</v>
      </c>
      <c r="I1735" s="85" t="s">
        <v>79</v>
      </c>
      <c r="J1735" s="85"/>
      <c r="K1735" s="85" t="s">
        <v>24368</v>
      </c>
      <c r="L1735" s="85"/>
      <c r="M1735" s="85" t="s">
        <v>232</v>
      </c>
      <c r="N1735" s="85" t="s">
        <v>232</v>
      </c>
      <c r="O1735" s="85" t="s">
        <v>18</v>
      </c>
      <c r="P1735" s="85">
        <v>75212</v>
      </c>
      <c r="Q1735" s="85"/>
    </row>
    <row r="1736" spans="1:17" hidden="1" x14ac:dyDescent="0.35">
      <c r="A1736" s="72">
        <f t="shared" si="27"/>
        <v>140448</v>
      </c>
      <c r="B1736" s="85" t="s">
        <v>26323</v>
      </c>
      <c r="C1736" s="85">
        <v>202784</v>
      </c>
      <c r="D1736" s="85" t="s">
        <v>77</v>
      </c>
      <c r="E1736" s="85" t="s">
        <v>23209</v>
      </c>
      <c r="F1736" s="85">
        <v>140448</v>
      </c>
      <c r="G1736" s="85" t="s">
        <v>78</v>
      </c>
      <c r="H1736" s="85">
        <v>12698908</v>
      </c>
      <c r="I1736" s="85" t="s">
        <v>79</v>
      </c>
      <c r="J1736" s="85"/>
      <c r="K1736" s="85" t="s">
        <v>25719</v>
      </c>
      <c r="L1736" s="85"/>
      <c r="M1736" s="85" t="s">
        <v>232</v>
      </c>
      <c r="N1736" s="85" t="s">
        <v>232</v>
      </c>
      <c r="O1736" s="85" t="s">
        <v>18</v>
      </c>
      <c r="P1736" s="85">
        <v>75212</v>
      </c>
      <c r="Q1736" s="85">
        <v>6222</v>
      </c>
    </row>
    <row r="1737" spans="1:17" hidden="1" x14ac:dyDescent="0.35">
      <c r="A1737" s="72">
        <f t="shared" si="27"/>
        <v>140448</v>
      </c>
      <c r="B1737" s="85" t="s">
        <v>14208</v>
      </c>
      <c r="C1737" s="66">
        <v>202784</v>
      </c>
      <c r="D1737" s="85" t="s">
        <v>77</v>
      </c>
      <c r="E1737" s="85" t="s">
        <v>366</v>
      </c>
      <c r="F1737" s="66">
        <v>140448</v>
      </c>
      <c r="G1737" s="85" t="s">
        <v>78</v>
      </c>
      <c r="H1737" s="85" t="s">
        <v>672</v>
      </c>
      <c r="I1737" s="85" t="s">
        <v>79</v>
      </c>
      <c r="J1737" s="85"/>
      <c r="K1737" s="85" t="s">
        <v>14209</v>
      </c>
      <c r="L1737" s="85"/>
      <c r="M1737" s="85" t="s">
        <v>189</v>
      </c>
      <c r="N1737" s="85" t="s">
        <v>232</v>
      </c>
      <c r="O1737" s="85" t="s">
        <v>18</v>
      </c>
      <c r="P1737" s="85" t="s">
        <v>1689</v>
      </c>
      <c r="Q1737" s="85" t="s">
        <v>14210</v>
      </c>
    </row>
    <row r="1738" spans="1:17" hidden="1" x14ac:dyDescent="0.35">
      <c r="A1738" s="72" t="str">
        <f t="shared" si="27"/>
        <v/>
      </c>
      <c r="B1738" s="85" t="s">
        <v>13631</v>
      </c>
      <c r="C1738" s="66">
        <v>231309</v>
      </c>
      <c r="D1738" s="85" t="s">
        <v>1750</v>
      </c>
      <c r="E1738" s="85"/>
      <c r="G1738" s="85"/>
      <c r="H1738" s="85" t="s">
        <v>18087</v>
      </c>
      <c r="I1738" s="85" t="s">
        <v>79</v>
      </c>
      <c r="J1738" s="85" t="s">
        <v>200</v>
      </c>
      <c r="K1738" s="85" t="s">
        <v>18088</v>
      </c>
      <c r="L1738" s="85"/>
      <c r="M1738" s="85" t="s">
        <v>189</v>
      </c>
      <c r="N1738" s="85" t="s">
        <v>189</v>
      </c>
      <c r="O1738" s="85" t="s">
        <v>18</v>
      </c>
      <c r="P1738" s="85" t="s">
        <v>1676</v>
      </c>
      <c r="Q1738" s="85"/>
    </row>
    <row r="1739" spans="1:17" hidden="1" x14ac:dyDescent="0.35">
      <c r="A1739" s="72">
        <f t="shared" si="27"/>
        <v>17019123</v>
      </c>
      <c r="B1739" s="85" t="s">
        <v>24808</v>
      </c>
      <c r="C1739" s="85">
        <v>17015842</v>
      </c>
      <c r="D1739" s="85" t="s">
        <v>23281</v>
      </c>
      <c r="E1739" s="85" t="s">
        <v>13757</v>
      </c>
      <c r="F1739" s="85">
        <v>17019123</v>
      </c>
      <c r="G1739" s="85" t="s">
        <v>1750</v>
      </c>
      <c r="H1739" s="85"/>
      <c r="I1739" s="85" t="s">
        <v>79</v>
      </c>
      <c r="J1739" s="85"/>
      <c r="K1739" s="85" t="s">
        <v>21505</v>
      </c>
      <c r="L1739" s="85"/>
      <c r="M1739" s="85" t="s">
        <v>232</v>
      </c>
      <c r="N1739" s="85"/>
      <c r="O1739" s="85" t="s">
        <v>18</v>
      </c>
      <c r="P1739" s="85">
        <v>75207</v>
      </c>
      <c r="Q1739" s="85"/>
    </row>
    <row r="1740" spans="1:17" hidden="1" x14ac:dyDescent="0.35">
      <c r="A1740" s="72">
        <f t="shared" si="27"/>
        <v>142047</v>
      </c>
      <c r="B1740" s="85" t="s">
        <v>24808</v>
      </c>
      <c r="C1740" s="85">
        <v>17015842</v>
      </c>
      <c r="D1740" s="85" t="s">
        <v>23281</v>
      </c>
      <c r="E1740" s="85" t="s">
        <v>23241</v>
      </c>
      <c r="F1740" s="85">
        <v>142047</v>
      </c>
      <c r="G1740" s="85" t="s">
        <v>78</v>
      </c>
      <c r="H1740" s="85"/>
      <c r="I1740" s="85" t="s">
        <v>79</v>
      </c>
      <c r="J1740" s="85"/>
      <c r="K1740" s="85" t="s">
        <v>21505</v>
      </c>
      <c r="L1740" s="85"/>
      <c r="M1740" s="85" t="s">
        <v>232</v>
      </c>
      <c r="N1740" s="85"/>
      <c r="O1740" s="85" t="s">
        <v>18</v>
      </c>
      <c r="P1740" s="85">
        <v>75207</v>
      </c>
      <c r="Q1740" s="85"/>
    </row>
    <row r="1741" spans="1:17" hidden="1" x14ac:dyDescent="0.35">
      <c r="A1741" s="72">
        <f t="shared" si="27"/>
        <v>141759</v>
      </c>
      <c r="B1741" s="85" t="s">
        <v>11779</v>
      </c>
      <c r="C1741" s="66">
        <v>91988</v>
      </c>
      <c r="D1741" s="85" t="s">
        <v>77</v>
      </c>
      <c r="E1741" s="85" t="s">
        <v>11769</v>
      </c>
      <c r="F1741" s="66">
        <v>141759</v>
      </c>
      <c r="G1741" s="85" t="s">
        <v>78</v>
      </c>
      <c r="H1741" s="85"/>
      <c r="I1741" s="85" t="s">
        <v>79</v>
      </c>
      <c r="J1741" s="85"/>
      <c r="K1741" s="85" t="s">
        <v>11780</v>
      </c>
      <c r="L1741" s="85"/>
      <c r="M1741" s="85" t="s">
        <v>11766</v>
      </c>
      <c r="N1741" s="85" t="s">
        <v>11771</v>
      </c>
      <c r="O1741" s="85" t="s">
        <v>18</v>
      </c>
      <c r="P1741" s="85" t="s">
        <v>11767</v>
      </c>
      <c r="Q1741" s="85"/>
    </row>
    <row r="1742" spans="1:17" hidden="1" x14ac:dyDescent="0.35">
      <c r="A1742" s="72">
        <f t="shared" si="27"/>
        <v>141279</v>
      </c>
      <c r="B1742" s="85" t="s">
        <v>24546</v>
      </c>
      <c r="C1742" s="85">
        <v>89431</v>
      </c>
      <c r="D1742" s="85" t="s">
        <v>77</v>
      </c>
      <c r="E1742" s="85" t="s">
        <v>23248</v>
      </c>
      <c r="F1742" s="85">
        <v>141279</v>
      </c>
      <c r="G1742" s="85" t="s">
        <v>78</v>
      </c>
      <c r="H1742" s="85">
        <v>14064422</v>
      </c>
      <c r="I1742" s="85" t="s">
        <v>79</v>
      </c>
      <c r="J1742" s="85"/>
      <c r="K1742" s="85" t="s">
        <v>24547</v>
      </c>
      <c r="L1742" s="85"/>
      <c r="M1742" s="85" t="s">
        <v>24548</v>
      </c>
      <c r="N1742" s="85" t="s">
        <v>7998</v>
      </c>
      <c r="O1742" s="85" t="s">
        <v>18</v>
      </c>
      <c r="P1742" s="85">
        <v>77430</v>
      </c>
      <c r="Q1742" s="85"/>
    </row>
    <row r="1743" spans="1:17" hidden="1" x14ac:dyDescent="0.35">
      <c r="A1743" s="72">
        <f t="shared" si="27"/>
        <v>140444</v>
      </c>
      <c r="B1743" s="85" t="s">
        <v>24409</v>
      </c>
      <c r="C1743" s="85">
        <v>86414</v>
      </c>
      <c r="D1743" s="85" t="s">
        <v>77</v>
      </c>
      <c r="E1743" s="85" t="s">
        <v>23254</v>
      </c>
      <c r="F1743" s="85">
        <v>140444</v>
      </c>
      <c r="G1743" s="85" t="s">
        <v>78</v>
      </c>
      <c r="H1743" s="85">
        <v>12718896</v>
      </c>
      <c r="I1743" s="85" t="s">
        <v>79</v>
      </c>
      <c r="J1743" s="85"/>
      <c r="K1743" s="85" t="s">
        <v>24410</v>
      </c>
      <c r="L1743" s="85"/>
      <c r="M1743" s="85" t="s">
        <v>232</v>
      </c>
      <c r="N1743" s="85" t="s">
        <v>176</v>
      </c>
      <c r="O1743" s="85" t="s">
        <v>18</v>
      </c>
      <c r="P1743" s="85">
        <v>75287</v>
      </c>
      <c r="Q1743" s="85">
        <v>4502</v>
      </c>
    </row>
    <row r="1744" spans="1:17" hidden="1" x14ac:dyDescent="0.35">
      <c r="A1744" s="72">
        <f t="shared" si="27"/>
        <v>141314</v>
      </c>
      <c r="B1744" s="85" t="s">
        <v>8292</v>
      </c>
      <c r="C1744" s="66">
        <v>89654</v>
      </c>
      <c r="D1744" s="85" t="s">
        <v>77</v>
      </c>
      <c r="E1744" s="85" t="s">
        <v>8293</v>
      </c>
      <c r="F1744" s="66">
        <v>141314</v>
      </c>
      <c r="G1744" s="85" t="s">
        <v>78</v>
      </c>
      <c r="H1744" s="85" t="s">
        <v>8294</v>
      </c>
      <c r="I1744" s="85" t="s">
        <v>79</v>
      </c>
      <c r="J1744" s="85"/>
      <c r="K1744" s="85" t="s">
        <v>8295</v>
      </c>
      <c r="L1744" s="85"/>
      <c r="M1744" s="85" t="s">
        <v>8296</v>
      </c>
      <c r="N1744" s="85" t="s">
        <v>6827</v>
      </c>
      <c r="O1744" s="85" t="s">
        <v>18</v>
      </c>
      <c r="P1744" s="85" t="s">
        <v>8297</v>
      </c>
      <c r="Q1744" s="85"/>
    </row>
    <row r="1745" spans="1:17" hidden="1" x14ac:dyDescent="0.35">
      <c r="A1745" s="72">
        <f t="shared" si="27"/>
        <v>140903</v>
      </c>
      <c r="B1745" s="85" t="s">
        <v>25208</v>
      </c>
      <c r="C1745" s="85">
        <v>16035150</v>
      </c>
      <c r="D1745" s="85" t="s">
        <v>77</v>
      </c>
      <c r="E1745" s="85" t="s">
        <v>23236</v>
      </c>
      <c r="F1745" s="85">
        <v>140903</v>
      </c>
      <c r="G1745" s="85" t="s">
        <v>78</v>
      </c>
      <c r="H1745" s="85">
        <v>10839066</v>
      </c>
      <c r="I1745" s="85" t="s">
        <v>79</v>
      </c>
      <c r="J1745" s="85"/>
      <c r="K1745" s="85" t="s">
        <v>25209</v>
      </c>
      <c r="L1745" s="85"/>
      <c r="M1745" s="85" t="s">
        <v>17895</v>
      </c>
      <c r="N1745" s="85" t="s">
        <v>571</v>
      </c>
      <c r="O1745" s="85" t="s">
        <v>18</v>
      </c>
      <c r="P1745" s="85">
        <v>76140</v>
      </c>
      <c r="Q1745" s="85">
        <v>5135</v>
      </c>
    </row>
    <row r="1746" spans="1:17" hidden="1" x14ac:dyDescent="0.35">
      <c r="A1746" s="72">
        <f t="shared" si="27"/>
        <v>140903</v>
      </c>
      <c r="B1746" s="85" t="s">
        <v>16169</v>
      </c>
      <c r="C1746" s="66">
        <v>16035150</v>
      </c>
      <c r="D1746" s="85" t="s">
        <v>77</v>
      </c>
      <c r="E1746" s="85" t="s">
        <v>4366</v>
      </c>
      <c r="F1746" s="66">
        <v>140903</v>
      </c>
      <c r="G1746" s="85" t="s">
        <v>78</v>
      </c>
      <c r="H1746" s="85" t="s">
        <v>4367</v>
      </c>
      <c r="I1746" s="85" t="s">
        <v>79</v>
      </c>
      <c r="J1746" s="85"/>
      <c r="K1746" s="85" t="s">
        <v>16170</v>
      </c>
      <c r="L1746" s="85"/>
      <c r="M1746" s="85" t="s">
        <v>4395</v>
      </c>
      <c r="N1746" s="85" t="s">
        <v>573</v>
      </c>
      <c r="O1746" s="85" t="s">
        <v>18</v>
      </c>
      <c r="P1746" s="85" t="s">
        <v>4396</v>
      </c>
      <c r="Q1746" s="85" t="s">
        <v>16171</v>
      </c>
    </row>
    <row r="1747" spans="1:17" hidden="1" x14ac:dyDescent="0.35">
      <c r="A1747" s="72">
        <f t="shared" si="27"/>
        <v>141483</v>
      </c>
      <c r="B1747" s="85" t="s">
        <v>9201</v>
      </c>
      <c r="C1747" s="66">
        <v>90332</v>
      </c>
      <c r="D1747" s="85" t="s">
        <v>77</v>
      </c>
      <c r="E1747" s="85" t="s">
        <v>9195</v>
      </c>
      <c r="F1747" s="66">
        <v>141483</v>
      </c>
      <c r="G1747" s="85" t="s">
        <v>78</v>
      </c>
      <c r="H1747" s="85"/>
      <c r="I1747" s="85" t="s">
        <v>79</v>
      </c>
      <c r="J1747" s="85"/>
      <c r="K1747" s="85" t="s">
        <v>9202</v>
      </c>
      <c r="L1747" s="85"/>
      <c r="M1747" s="85" t="s">
        <v>9197</v>
      </c>
      <c r="N1747" s="85" t="s">
        <v>9192</v>
      </c>
      <c r="O1747" s="85" t="s">
        <v>18</v>
      </c>
      <c r="P1747" s="85" t="s">
        <v>9198</v>
      </c>
      <c r="Q1747" s="85" t="s">
        <v>662</v>
      </c>
    </row>
    <row r="1748" spans="1:17" hidden="1" x14ac:dyDescent="0.35">
      <c r="A1748" s="72">
        <f t="shared" si="27"/>
        <v>140867</v>
      </c>
      <c r="B1748" s="85" t="s">
        <v>27178</v>
      </c>
      <c r="C1748" s="85">
        <v>16020053</v>
      </c>
      <c r="D1748" s="85" t="s">
        <v>77</v>
      </c>
      <c r="E1748" s="85" t="s">
        <v>23184</v>
      </c>
      <c r="F1748" s="85">
        <v>140867</v>
      </c>
      <c r="G1748" s="85" t="s">
        <v>78</v>
      </c>
      <c r="H1748" s="85">
        <v>11741022</v>
      </c>
      <c r="I1748" s="85" t="s">
        <v>79</v>
      </c>
      <c r="J1748" s="85"/>
      <c r="K1748" s="85" t="s">
        <v>27179</v>
      </c>
      <c r="L1748" s="85"/>
      <c r="M1748" s="85" t="s">
        <v>21981</v>
      </c>
      <c r="N1748" s="85" t="s">
        <v>571</v>
      </c>
      <c r="O1748" s="85" t="s">
        <v>18</v>
      </c>
      <c r="P1748" s="85">
        <v>76063</v>
      </c>
      <c r="Q1748" s="85"/>
    </row>
    <row r="1749" spans="1:17" hidden="1" x14ac:dyDescent="0.35">
      <c r="A1749" s="72">
        <f t="shared" si="27"/>
        <v>140867</v>
      </c>
      <c r="B1749" s="85" t="s">
        <v>15673</v>
      </c>
      <c r="C1749" s="66">
        <v>16020053</v>
      </c>
      <c r="D1749" s="85" t="s">
        <v>77</v>
      </c>
      <c r="E1749" s="85" t="s">
        <v>3405</v>
      </c>
      <c r="F1749" s="66">
        <v>140867</v>
      </c>
      <c r="G1749" s="85" t="s">
        <v>78</v>
      </c>
      <c r="H1749" s="85" t="s">
        <v>15674</v>
      </c>
      <c r="I1749" s="85" t="s">
        <v>79</v>
      </c>
      <c r="J1749" s="85"/>
      <c r="K1749" s="85" t="s">
        <v>15675</v>
      </c>
      <c r="L1749" s="85"/>
      <c r="M1749" s="85" t="s">
        <v>3741</v>
      </c>
      <c r="N1749" s="85" t="s">
        <v>573</v>
      </c>
      <c r="O1749" s="85" t="s">
        <v>18</v>
      </c>
      <c r="P1749" s="85" t="s">
        <v>3742</v>
      </c>
      <c r="Q1749" s="85"/>
    </row>
    <row r="1750" spans="1:17" hidden="1" x14ac:dyDescent="0.35">
      <c r="A1750" s="72">
        <f t="shared" si="27"/>
        <v>141517</v>
      </c>
      <c r="B1750" s="85" t="s">
        <v>24506</v>
      </c>
      <c r="C1750" s="85">
        <v>17012628</v>
      </c>
      <c r="D1750" s="85" t="s">
        <v>77</v>
      </c>
      <c r="E1750" s="85" t="s">
        <v>23250</v>
      </c>
      <c r="F1750" s="85">
        <v>141517</v>
      </c>
      <c r="G1750" s="85" t="s">
        <v>78</v>
      </c>
      <c r="H1750" s="85"/>
      <c r="I1750" s="85" t="s">
        <v>79</v>
      </c>
      <c r="J1750" s="85"/>
      <c r="K1750" s="85" t="s">
        <v>21186</v>
      </c>
      <c r="L1750" s="85"/>
      <c r="M1750" s="85" t="s">
        <v>21474</v>
      </c>
      <c r="N1750" s="85" t="s">
        <v>9473</v>
      </c>
      <c r="O1750" s="85" t="s">
        <v>18</v>
      </c>
      <c r="P1750" s="85">
        <v>78132</v>
      </c>
      <c r="Q1750" s="85"/>
    </row>
    <row r="1751" spans="1:17" hidden="1" x14ac:dyDescent="0.35">
      <c r="A1751" s="72">
        <f t="shared" si="27"/>
        <v>141681</v>
      </c>
      <c r="B1751" s="85" t="s">
        <v>14189</v>
      </c>
      <c r="C1751" s="66">
        <v>202389</v>
      </c>
      <c r="D1751" s="85" t="s">
        <v>77</v>
      </c>
      <c r="E1751" s="85" t="s">
        <v>11249</v>
      </c>
      <c r="F1751" s="66">
        <v>141681</v>
      </c>
      <c r="G1751" s="85" t="s">
        <v>78</v>
      </c>
      <c r="H1751" s="85"/>
      <c r="I1751" s="85" t="s">
        <v>79</v>
      </c>
      <c r="J1751" s="85"/>
      <c r="K1751" s="85" t="s">
        <v>14190</v>
      </c>
      <c r="L1751" s="85"/>
      <c r="M1751" s="85" t="s">
        <v>11037</v>
      </c>
      <c r="N1751" s="85" t="s">
        <v>10825</v>
      </c>
      <c r="O1751" s="85" t="s">
        <v>18</v>
      </c>
      <c r="P1751" s="85" t="s">
        <v>11038</v>
      </c>
      <c r="Q1751" s="85" t="s">
        <v>102</v>
      </c>
    </row>
    <row r="1752" spans="1:17" hidden="1" x14ac:dyDescent="0.35">
      <c r="A1752" s="72">
        <f t="shared" si="27"/>
        <v>140477</v>
      </c>
      <c r="B1752" s="85" t="s">
        <v>1013</v>
      </c>
      <c r="C1752" s="66">
        <v>85765</v>
      </c>
      <c r="D1752" s="85" t="s">
        <v>77</v>
      </c>
      <c r="E1752" s="85" t="s">
        <v>450</v>
      </c>
      <c r="F1752" s="66">
        <v>140477</v>
      </c>
      <c r="G1752" s="85" t="s">
        <v>78</v>
      </c>
      <c r="H1752" s="85"/>
      <c r="I1752" s="85" t="s">
        <v>79</v>
      </c>
      <c r="J1752" s="85"/>
      <c r="K1752" s="85" t="s">
        <v>1014</v>
      </c>
      <c r="L1752" s="85"/>
      <c r="M1752" s="85" t="s">
        <v>963</v>
      </c>
      <c r="N1752" s="85" t="s">
        <v>189</v>
      </c>
      <c r="O1752" s="85" t="s">
        <v>18</v>
      </c>
      <c r="P1752" s="85" t="s">
        <v>1004</v>
      </c>
      <c r="Q1752" s="85" t="s">
        <v>1015</v>
      </c>
    </row>
    <row r="1753" spans="1:17" hidden="1" x14ac:dyDescent="0.35">
      <c r="A1753" s="72">
        <f t="shared" si="27"/>
        <v>141749</v>
      </c>
      <c r="B1753" s="85" t="s">
        <v>18384</v>
      </c>
      <c r="C1753" s="66">
        <v>16080401</v>
      </c>
      <c r="D1753" s="85" t="s">
        <v>77</v>
      </c>
      <c r="E1753" s="85" t="s">
        <v>11720</v>
      </c>
      <c r="F1753" s="66">
        <v>141749</v>
      </c>
      <c r="G1753" s="85" t="s">
        <v>78</v>
      </c>
      <c r="H1753" s="85" t="s">
        <v>350</v>
      </c>
      <c r="I1753" s="85" t="s">
        <v>79</v>
      </c>
      <c r="J1753" s="85"/>
      <c r="K1753" s="85" t="s">
        <v>18385</v>
      </c>
      <c r="L1753" s="85" t="s">
        <v>80</v>
      </c>
      <c r="M1753" s="85" t="s">
        <v>126</v>
      </c>
      <c r="N1753" s="85" t="s">
        <v>136</v>
      </c>
      <c r="O1753" s="85" t="s">
        <v>18</v>
      </c>
      <c r="P1753" s="85" t="s">
        <v>11730</v>
      </c>
      <c r="Q1753" s="85" t="s">
        <v>87</v>
      </c>
    </row>
    <row r="1754" spans="1:17" hidden="1" x14ac:dyDescent="0.35">
      <c r="A1754" s="72">
        <f t="shared" si="27"/>
        <v>16048959</v>
      </c>
      <c r="B1754" s="85" t="s">
        <v>24915</v>
      </c>
      <c r="C1754" s="85">
        <v>17023244</v>
      </c>
      <c r="D1754" s="85" t="s">
        <v>23281</v>
      </c>
      <c r="E1754" s="85" t="s">
        <v>23240</v>
      </c>
      <c r="F1754" s="85">
        <v>16048959</v>
      </c>
      <c r="G1754" s="85" t="s">
        <v>1750</v>
      </c>
      <c r="H1754" s="85"/>
      <c r="I1754" s="85" t="s">
        <v>79</v>
      </c>
      <c r="J1754" s="85"/>
      <c r="K1754" s="85" t="s">
        <v>22489</v>
      </c>
      <c r="L1754" s="85"/>
      <c r="M1754" s="85" t="s">
        <v>19118</v>
      </c>
      <c r="N1754" s="85" t="s">
        <v>232</v>
      </c>
      <c r="O1754" s="85" t="s">
        <v>18</v>
      </c>
      <c r="P1754" s="85">
        <v>75081</v>
      </c>
      <c r="Q1754" s="85"/>
    </row>
    <row r="1755" spans="1:17" hidden="1" x14ac:dyDescent="0.35">
      <c r="A1755" s="72">
        <f t="shared" si="27"/>
        <v>141544</v>
      </c>
      <c r="B1755" s="85" t="s">
        <v>22204</v>
      </c>
      <c r="C1755" s="66">
        <v>17021455</v>
      </c>
      <c r="D1755" s="85" t="s">
        <v>83</v>
      </c>
      <c r="E1755" s="85" t="s">
        <v>9751</v>
      </c>
      <c r="F1755" s="66">
        <v>141544</v>
      </c>
      <c r="G1755" s="85" t="s">
        <v>78</v>
      </c>
      <c r="H1755" s="85"/>
      <c r="I1755" s="85" t="s">
        <v>79</v>
      </c>
      <c r="J1755" s="85"/>
      <c r="K1755" s="85" t="s">
        <v>22205</v>
      </c>
      <c r="L1755" s="85"/>
      <c r="M1755" s="85" t="s">
        <v>21707</v>
      </c>
      <c r="N1755" s="85" t="s">
        <v>22206</v>
      </c>
      <c r="O1755" s="85" t="s">
        <v>18</v>
      </c>
      <c r="P1755" s="85" t="s">
        <v>10347</v>
      </c>
      <c r="Q1755" s="85"/>
    </row>
    <row r="1756" spans="1:17" hidden="1" x14ac:dyDescent="0.35">
      <c r="A1756" s="72">
        <f t="shared" si="27"/>
        <v>141711</v>
      </c>
      <c r="B1756" s="85" t="s">
        <v>19655</v>
      </c>
      <c r="C1756" s="66">
        <v>16061492</v>
      </c>
      <c r="D1756" s="85" t="s">
        <v>83</v>
      </c>
      <c r="E1756" s="85" t="s">
        <v>11468</v>
      </c>
      <c r="F1756" s="66">
        <v>141711</v>
      </c>
      <c r="G1756" s="85" t="s">
        <v>78</v>
      </c>
      <c r="H1756" s="85"/>
      <c r="I1756" s="85" t="s">
        <v>79</v>
      </c>
      <c r="J1756" s="85"/>
      <c r="K1756" s="85" t="s">
        <v>19656</v>
      </c>
      <c r="L1756" s="85"/>
      <c r="M1756" s="85" t="s">
        <v>11470</v>
      </c>
      <c r="N1756" s="85" t="s">
        <v>5129</v>
      </c>
      <c r="O1756" s="85" t="s">
        <v>18</v>
      </c>
      <c r="P1756" s="85" t="s">
        <v>11471</v>
      </c>
      <c r="Q1756" s="85"/>
    </row>
    <row r="1757" spans="1:17" hidden="1" x14ac:dyDescent="0.35">
      <c r="A1757" s="72">
        <f t="shared" si="27"/>
        <v>17003241</v>
      </c>
      <c r="B1757" s="85" t="s">
        <v>26309</v>
      </c>
      <c r="C1757" s="85">
        <v>17027045</v>
      </c>
      <c r="D1757" s="85" t="s">
        <v>23281</v>
      </c>
      <c r="E1757" s="85" t="s">
        <v>23210</v>
      </c>
      <c r="F1757" s="85">
        <v>17003241</v>
      </c>
      <c r="G1757" s="85" t="s">
        <v>78</v>
      </c>
      <c r="H1757" s="85"/>
      <c r="I1757" s="85" t="s">
        <v>79</v>
      </c>
      <c r="J1757" s="85"/>
      <c r="K1757" s="85" t="s">
        <v>22873</v>
      </c>
      <c r="L1757" s="85"/>
      <c r="M1757" s="85" t="s">
        <v>19118</v>
      </c>
      <c r="N1757" s="85" t="s">
        <v>232</v>
      </c>
      <c r="O1757" s="85" t="s">
        <v>18</v>
      </c>
      <c r="P1757" s="85">
        <v>75081</v>
      </c>
      <c r="Q1757" s="85"/>
    </row>
    <row r="1758" spans="1:17" hidden="1" x14ac:dyDescent="0.35">
      <c r="A1758" s="72">
        <f t="shared" si="27"/>
        <v>17003241</v>
      </c>
      <c r="B1758" s="85" t="s">
        <v>22872</v>
      </c>
      <c r="C1758" s="66">
        <v>17027045</v>
      </c>
      <c r="D1758" s="85" t="s">
        <v>83</v>
      </c>
      <c r="E1758" s="85" t="s">
        <v>18023</v>
      </c>
      <c r="F1758" s="66">
        <v>17003241</v>
      </c>
      <c r="G1758" s="85" t="s">
        <v>78</v>
      </c>
      <c r="H1758" s="85"/>
      <c r="I1758" s="85" t="s">
        <v>79</v>
      </c>
      <c r="J1758" s="85"/>
      <c r="K1758" s="85" t="s">
        <v>22873</v>
      </c>
      <c r="L1758" s="85"/>
      <c r="M1758" s="85" t="s">
        <v>19118</v>
      </c>
      <c r="N1758" s="85" t="s">
        <v>232</v>
      </c>
      <c r="O1758" s="85" t="s">
        <v>18</v>
      </c>
      <c r="P1758" s="85" t="s">
        <v>1004</v>
      </c>
      <c r="Q1758" s="85"/>
    </row>
    <row r="1759" spans="1:17" hidden="1" x14ac:dyDescent="0.35">
      <c r="A1759" s="72">
        <f t="shared" si="27"/>
        <v>140461</v>
      </c>
      <c r="B1759" s="85" t="s">
        <v>25738</v>
      </c>
      <c r="C1759" s="85">
        <v>85529</v>
      </c>
      <c r="D1759" s="85" t="s">
        <v>77</v>
      </c>
      <c r="E1759" s="85" t="s">
        <v>23227</v>
      </c>
      <c r="F1759" s="85">
        <v>140461</v>
      </c>
      <c r="G1759" s="85" t="s">
        <v>78</v>
      </c>
      <c r="H1759" s="85">
        <v>1647890</v>
      </c>
      <c r="I1759" s="85" t="s">
        <v>79</v>
      </c>
      <c r="J1759" s="85"/>
      <c r="K1759" s="85" t="s">
        <v>25739</v>
      </c>
      <c r="L1759" s="85"/>
      <c r="M1759" s="85" t="s">
        <v>20923</v>
      </c>
      <c r="N1759" s="85" t="s">
        <v>232</v>
      </c>
      <c r="O1759" s="85" t="s">
        <v>18</v>
      </c>
      <c r="P1759" s="85">
        <v>75041</v>
      </c>
      <c r="Q1759" s="85">
        <v>1806</v>
      </c>
    </row>
    <row r="1760" spans="1:17" hidden="1" x14ac:dyDescent="0.35">
      <c r="A1760" s="72">
        <f t="shared" si="27"/>
        <v>140461</v>
      </c>
      <c r="B1760" s="85" t="s">
        <v>425</v>
      </c>
      <c r="C1760" s="66">
        <v>85529</v>
      </c>
      <c r="D1760" s="85" t="s">
        <v>77</v>
      </c>
      <c r="E1760" s="85" t="s">
        <v>371</v>
      </c>
      <c r="F1760" s="66">
        <v>140461</v>
      </c>
      <c r="G1760" s="85" t="s">
        <v>78</v>
      </c>
      <c r="H1760" s="85" t="s">
        <v>372</v>
      </c>
      <c r="I1760" s="85" t="s">
        <v>79</v>
      </c>
      <c r="J1760" s="85"/>
      <c r="K1760" s="85" t="s">
        <v>426</v>
      </c>
      <c r="L1760" s="85"/>
      <c r="M1760" s="85" t="s">
        <v>374</v>
      </c>
      <c r="N1760" s="85" t="s">
        <v>189</v>
      </c>
      <c r="O1760" s="85" t="s">
        <v>18</v>
      </c>
      <c r="P1760" s="85" t="s">
        <v>420</v>
      </c>
      <c r="Q1760" s="85" t="s">
        <v>427</v>
      </c>
    </row>
    <row r="1761" spans="1:17" hidden="1" x14ac:dyDescent="0.35">
      <c r="A1761" s="72">
        <f t="shared" si="27"/>
        <v>141615</v>
      </c>
      <c r="B1761" s="85" t="s">
        <v>10654</v>
      </c>
      <c r="C1761" s="66">
        <v>91129</v>
      </c>
      <c r="D1761" s="85" t="s">
        <v>83</v>
      </c>
      <c r="E1761" s="85" t="s">
        <v>10647</v>
      </c>
      <c r="F1761" s="66">
        <v>141615</v>
      </c>
      <c r="G1761" s="85" t="s">
        <v>78</v>
      </c>
      <c r="H1761" s="85"/>
      <c r="I1761" s="85" t="s">
        <v>79</v>
      </c>
      <c r="J1761" s="85"/>
      <c r="K1761" s="85" t="s">
        <v>10655</v>
      </c>
      <c r="L1761" s="85"/>
      <c r="M1761" s="85" t="s">
        <v>10650</v>
      </c>
      <c r="N1761" s="85" t="s">
        <v>10454</v>
      </c>
      <c r="O1761" s="85" t="s">
        <v>18</v>
      </c>
      <c r="P1761" s="85" t="s">
        <v>10651</v>
      </c>
      <c r="Q1761" s="85" t="s">
        <v>6477</v>
      </c>
    </row>
    <row r="1762" spans="1:17" hidden="1" x14ac:dyDescent="0.35">
      <c r="A1762" s="72">
        <f t="shared" si="27"/>
        <v>141517</v>
      </c>
      <c r="B1762" s="85" t="s">
        <v>24510</v>
      </c>
      <c r="C1762" s="85">
        <v>17020843</v>
      </c>
      <c r="D1762" s="85" t="s">
        <v>77</v>
      </c>
      <c r="E1762" s="85" t="s">
        <v>23250</v>
      </c>
      <c r="F1762" s="85">
        <v>141517</v>
      </c>
      <c r="G1762" s="85" t="s">
        <v>78</v>
      </c>
      <c r="H1762" s="85"/>
      <c r="I1762" s="85" t="s">
        <v>79</v>
      </c>
      <c r="J1762" s="85"/>
      <c r="K1762" s="85" t="s">
        <v>24511</v>
      </c>
      <c r="L1762" s="85"/>
      <c r="M1762" s="85" t="s">
        <v>9155</v>
      </c>
      <c r="N1762" s="85" t="s">
        <v>9473</v>
      </c>
      <c r="O1762" s="85" t="s">
        <v>18</v>
      </c>
      <c r="P1762" s="85">
        <v>78266</v>
      </c>
      <c r="Q1762" s="85"/>
    </row>
    <row r="1763" spans="1:17" hidden="1" x14ac:dyDescent="0.35">
      <c r="A1763" s="72">
        <f t="shared" si="27"/>
        <v>140445</v>
      </c>
      <c r="B1763" s="85" t="s">
        <v>23330</v>
      </c>
      <c r="C1763" s="85">
        <v>16050003</v>
      </c>
      <c r="D1763" s="85" t="s">
        <v>77</v>
      </c>
      <c r="E1763" s="85" t="s">
        <v>23272</v>
      </c>
      <c r="F1763" s="85">
        <v>140445</v>
      </c>
      <c r="G1763" s="85" t="s">
        <v>78</v>
      </c>
      <c r="H1763" s="85"/>
      <c r="I1763" s="85" t="s">
        <v>79</v>
      </c>
      <c r="J1763" s="85"/>
      <c r="K1763" s="85" t="s">
        <v>23331</v>
      </c>
      <c r="L1763" s="85"/>
      <c r="M1763" s="85" t="s">
        <v>20950</v>
      </c>
      <c r="N1763" s="85" t="s">
        <v>176</v>
      </c>
      <c r="O1763" s="85" t="s">
        <v>18</v>
      </c>
      <c r="P1763" s="85">
        <v>75002</v>
      </c>
      <c r="Q1763" s="85"/>
    </row>
    <row r="1764" spans="1:17" hidden="1" x14ac:dyDescent="0.35">
      <c r="A1764" s="72">
        <f t="shared" si="27"/>
        <v>141544</v>
      </c>
      <c r="B1764" s="85" t="s">
        <v>9827</v>
      </c>
      <c r="C1764" s="66">
        <v>90620</v>
      </c>
      <c r="D1764" s="85" t="s">
        <v>77</v>
      </c>
      <c r="E1764" s="85" t="s">
        <v>9751</v>
      </c>
      <c r="F1764" s="66">
        <v>141544</v>
      </c>
      <c r="G1764" s="85" t="s">
        <v>78</v>
      </c>
      <c r="H1764" s="85" t="s">
        <v>9752</v>
      </c>
      <c r="I1764" s="85" t="s">
        <v>79</v>
      </c>
      <c r="J1764" s="85"/>
      <c r="K1764" s="85" t="s">
        <v>9828</v>
      </c>
      <c r="L1764" s="85"/>
      <c r="M1764" s="85" t="s">
        <v>7383</v>
      </c>
      <c r="N1764" s="85" t="s">
        <v>7384</v>
      </c>
      <c r="O1764" s="85" t="s">
        <v>18</v>
      </c>
      <c r="P1764" s="85" t="s">
        <v>9806</v>
      </c>
      <c r="Q1764" s="85" t="s">
        <v>6538</v>
      </c>
    </row>
    <row r="1765" spans="1:17" hidden="1" x14ac:dyDescent="0.35">
      <c r="A1765" s="72">
        <f t="shared" si="27"/>
        <v>141307</v>
      </c>
      <c r="B1765" s="85" t="s">
        <v>16752</v>
      </c>
      <c r="C1765" s="66">
        <v>16047674</v>
      </c>
      <c r="D1765" s="85" t="s">
        <v>77</v>
      </c>
      <c r="E1765" s="85" t="s">
        <v>6769</v>
      </c>
      <c r="F1765" s="66">
        <v>141307</v>
      </c>
      <c r="G1765" s="85" t="s">
        <v>78</v>
      </c>
      <c r="H1765" s="85"/>
      <c r="I1765" s="85" t="s">
        <v>79</v>
      </c>
      <c r="J1765" s="85"/>
      <c r="K1765" s="85" t="s">
        <v>16753</v>
      </c>
      <c r="L1765" s="85"/>
      <c r="M1765" s="85" t="s">
        <v>7391</v>
      </c>
      <c r="N1765" s="85" t="s">
        <v>6771</v>
      </c>
      <c r="O1765" s="85" t="s">
        <v>18</v>
      </c>
      <c r="P1765" s="85" t="s">
        <v>15607</v>
      </c>
      <c r="Q1765" s="85"/>
    </row>
    <row r="1766" spans="1:17" hidden="1" x14ac:dyDescent="0.35">
      <c r="A1766" s="72">
        <f t="shared" si="27"/>
        <v>140464</v>
      </c>
      <c r="B1766" s="85" t="s">
        <v>25883</v>
      </c>
      <c r="C1766" s="85">
        <v>85592</v>
      </c>
      <c r="D1766" s="85" t="s">
        <v>77</v>
      </c>
      <c r="E1766" s="85" t="s">
        <v>23223</v>
      </c>
      <c r="F1766" s="85">
        <v>140464</v>
      </c>
      <c r="G1766" s="85" t="s">
        <v>78</v>
      </c>
      <c r="H1766" s="85">
        <v>14512545</v>
      </c>
      <c r="I1766" s="85" t="s">
        <v>79</v>
      </c>
      <c r="J1766" s="85"/>
      <c r="K1766" s="85" t="s">
        <v>25884</v>
      </c>
      <c r="L1766" s="85"/>
      <c r="M1766" s="85" t="s">
        <v>18305</v>
      </c>
      <c r="N1766" s="85" t="s">
        <v>232</v>
      </c>
      <c r="O1766" s="85" t="s">
        <v>18</v>
      </c>
      <c r="P1766" s="85">
        <v>75051</v>
      </c>
      <c r="Q1766" s="85">
        <v>1339</v>
      </c>
    </row>
    <row r="1767" spans="1:17" hidden="1" x14ac:dyDescent="0.35">
      <c r="A1767" s="72">
        <f t="shared" si="27"/>
        <v>140464</v>
      </c>
      <c r="B1767" s="85" t="s">
        <v>590</v>
      </c>
      <c r="C1767" s="66">
        <v>85592</v>
      </c>
      <c r="D1767" s="85" t="s">
        <v>77</v>
      </c>
      <c r="E1767" s="85" t="s">
        <v>541</v>
      </c>
      <c r="F1767" s="66">
        <v>140464</v>
      </c>
      <c r="G1767" s="85" t="s">
        <v>78</v>
      </c>
      <c r="H1767" s="85" t="s">
        <v>542</v>
      </c>
      <c r="I1767" s="85" t="s">
        <v>79</v>
      </c>
      <c r="J1767" s="85"/>
      <c r="K1767" s="85" t="s">
        <v>591</v>
      </c>
      <c r="L1767" s="85"/>
      <c r="M1767" s="85" t="s">
        <v>544</v>
      </c>
      <c r="N1767" s="85" t="s">
        <v>189</v>
      </c>
      <c r="O1767" s="85" t="s">
        <v>18</v>
      </c>
      <c r="P1767" s="85" t="s">
        <v>572</v>
      </c>
      <c r="Q1767" s="85" t="s">
        <v>592</v>
      </c>
    </row>
    <row r="1768" spans="1:17" hidden="1" x14ac:dyDescent="0.35">
      <c r="A1768" s="72">
        <f t="shared" si="27"/>
        <v>140895</v>
      </c>
      <c r="B1768" s="85" t="s">
        <v>23849</v>
      </c>
      <c r="C1768" s="85">
        <v>87549</v>
      </c>
      <c r="D1768" s="85" t="s">
        <v>77</v>
      </c>
      <c r="E1768" s="85" t="s">
        <v>23263</v>
      </c>
      <c r="F1768" s="85">
        <v>140895</v>
      </c>
      <c r="G1768" s="85" t="s">
        <v>78</v>
      </c>
      <c r="H1768" s="85">
        <v>13597075</v>
      </c>
      <c r="I1768" s="85" t="s">
        <v>79</v>
      </c>
      <c r="J1768" s="85"/>
      <c r="K1768" s="85" t="s">
        <v>23850</v>
      </c>
      <c r="L1768" s="85"/>
      <c r="M1768" s="85" t="s">
        <v>20912</v>
      </c>
      <c r="N1768" s="85" t="s">
        <v>571</v>
      </c>
      <c r="O1768" s="85" t="s">
        <v>18</v>
      </c>
      <c r="P1768" s="85">
        <v>76117</v>
      </c>
      <c r="Q1768" s="85">
        <v>2343</v>
      </c>
    </row>
    <row r="1769" spans="1:17" hidden="1" x14ac:dyDescent="0.35">
      <c r="A1769" s="72">
        <f t="shared" si="27"/>
        <v>141652</v>
      </c>
      <c r="B1769" s="85" t="s">
        <v>16213</v>
      </c>
      <c r="C1769" s="66">
        <v>16035354</v>
      </c>
      <c r="D1769" s="85" t="s">
        <v>77</v>
      </c>
      <c r="E1769" s="85" t="s">
        <v>10953</v>
      </c>
      <c r="F1769" s="66">
        <v>141652</v>
      </c>
      <c r="G1769" s="85" t="s">
        <v>78</v>
      </c>
      <c r="H1769" s="85" t="s">
        <v>16214</v>
      </c>
      <c r="I1769" s="85" t="s">
        <v>79</v>
      </c>
      <c r="J1769" s="85"/>
      <c r="K1769" s="85" t="s">
        <v>16215</v>
      </c>
      <c r="L1769" s="85"/>
      <c r="M1769" s="85" t="s">
        <v>10955</v>
      </c>
      <c r="N1769" s="85" t="s">
        <v>5082</v>
      </c>
      <c r="O1769" s="85" t="s">
        <v>18</v>
      </c>
      <c r="P1769" s="85" t="s">
        <v>10956</v>
      </c>
      <c r="Q1769" s="85"/>
    </row>
    <row r="1770" spans="1:17" hidden="1" x14ac:dyDescent="0.35">
      <c r="A1770" s="72">
        <f t="shared" si="27"/>
        <v>140887</v>
      </c>
      <c r="B1770" s="85" t="s">
        <v>25352</v>
      </c>
      <c r="C1770" s="85">
        <v>87574</v>
      </c>
      <c r="D1770" s="85" t="s">
        <v>77</v>
      </c>
      <c r="E1770" s="85" t="s">
        <v>23231</v>
      </c>
      <c r="F1770" s="85">
        <v>140887</v>
      </c>
      <c r="G1770" s="85" t="s">
        <v>78</v>
      </c>
      <c r="H1770" s="85">
        <v>12057378</v>
      </c>
      <c r="I1770" s="85" t="s">
        <v>79</v>
      </c>
      <c r="J1770" s="85"/>
      <c r="K1770" s="85" t="s">
        <v>25353</v>
      </c>
      <c r="L1770" s="85"/>
      <c r="M1770" s="85" t="s">
        <v>20648</v>
      </c>
      <c r="N1770" s="85" t="s">
        <v>571</v>
      </c>
      <c r="O1770" s="85" t="s">
        <v>18</v>
      </c>
      <c r="P1770" s="85">
        <v>76119</v>
      </c>
      <c r="Q1770" s="85">
        <v>7408</v>
      </c>
    </row>
    <row r="1771" spans="1:17" hidden="1" x14ac:dyDescent="0.35">
      <c r="A1771" s="72">
        <f t="shared" si="27"/>
        <v>140887</v>
      </c>
      <c r="B1771" s="85" t="s">
        <v>4309</v>
      </c>
      <c r="C1771" s="66">
        <v>87574</v>
      </c>
      <c r="D1771" s="85" t="s">
        <v>77</v>
      </c>
      <c r="E1771" s="85" t="s">
        <v>3907</v>
      </c>
      <c r="F1771" s="66">
        <v>140887</v>
      </c>
      <c r="G1771" s="85" t="s">
        <v>78</v>
      </c>
      <c r="H1771" s="85" t="s">
        <v>4310</v>
      </c>
      <c r="I1771" s="85" t="s">
        <v>79</v>
      </c>
      <c r="J1771" s="85"/>
      <c r="K1771" s="85" t="s">
        <v>4311</v>
      </c>
      <c r="L1771" s="85"/>
      <c r="M1771" s="85" t="s">
        <v>3904</v>
      </c>
      <c r="N1771" s="85" t="s">
        <v>573</v>
      </c>
      <c r="O1771" s="85" t="s">
        <v>18</v>
      </c>
      <c r="P1771" s="85" t="s">
        <v>4265</v>
      </c>
      <c r="Q1771" s="85" t="s">
        <v>4312</v>
      </c>
    </row>
    <row r="1772" spans="1:17" hidden="1" x14ac:dyDescent="0.35">
      <c r="A1772" s="72">
        <f t="shared" si="27"/>
        <v>140473</v>
      </c>
      <c r="B1772" s="85" t="s">
        <v>27748</v>
      </c>
      <c r="C1772" s="85">
        <v>16022219</v>
      </c>
      <c r="D1772" s="85" t="s">
        <v>77</v>
      </c>
      <c r="E1772" s="85" t="s">
        <v>23171</v>
      </c>
      <c r="F1772" s="85">
        <v>140473</v>
      </c>
      <c r="G1772" s="85" t="s">
        <v>78</v>
      </c>
      <c r="H1772" s="85"/>
      <c r="I1772" s="85" t="s">
        <v>79</v>
      </c>
      <c r="J1772" s="85"/>
      <c r="K1772" s="85" t="s">
        <v>27749</v>
      </c>
      <c r="L1772" s="85"/>
      <c r="M1772" s="85" t="s">
        <v>20750</v>
      </c>
      <c r="N1772" s="85" t="s">
        <v>176</v>
      </c>
      <c r="O1772" s="85" t="s">
        <v>18</v>
      </c>
      <c r="P1772" s="85">
        <v>75074</v>
      </c>
      <c r="Q1772" s="85"/>
    </row>
    <row r="1773" spans="1:17" hidden="1" x14ac:dyDescent="0.35">
      <c r="A1773" s="72">
        <f t="shared" si="27"/>
        <v>140473</v>
      </c>
      <c r="B1773" s="85" t="s">
        <v>15768</v>
      </c>
      <c r="C1773" s="66">
        <v>16022219</v>
      </c>
      <c r="D1773" s="85" t="s">
        <v>77</v>
      </c>
      <c r="E1773" s="85" t="s">
        <v>252</v>
      </c>
      <c r="F1773" s="66">
        <v>140473</v>
      </c>
      <c r="G1773" s="85" t="s">
        <v>78</v>
      </c>
      <c r="H1773" s="85"/>
      <c r="I1773" s="85" t="s">
        <v>79</v>
      </c>
      <c r="J1773" s="85"/>
      <c r="K1773" s="85" t="s">
        <v>15769</v>
      </c>
      <c r="L1773" s="85"/>
      <c r="M1773" s="85" t="s">
        <v>254</v>
      </c>
      <c r="N1773" s="85" t="s">
        <v>185</v>
      </c>
      <c r="O1773" s="85" t="s">
        <v>18</v>
      </c>
      <c r="P1773" s="85" t="s">
        <v>881</v>
      </c>
      <c r="Q1773" s="85"/>
    </row>
    <row r="1774" spans="1:17" hidden="1" x14ac:dyDescent="0.35">
      <c r="A1774" s="72">
        <f t="shared" si="27"/>
        <v>140499</v>
      </c>
      <c r="B1774" s="85" t="s">
        <v>15463</v>
      </c>
      <c r="C1774" s="66">
        <v>232557</v>
      </c>
      <c r="D1774" s="85" t="s">
        <v>77</v>
      </c>
      <c r="E1774" s="85" t="s">
        <v>1194</v>
      </c>
      <c r="F1774" s="66">
        <v>140499</v>
      </c>
      <c r="G1774" s="85" t="s">
        <v>78</v>
      </c>
      <c r="H1774" s="85"/>
      <c r="I1774" s="85" t="s">
        <v>79</v>
      </c>
      <c r="J1774" s="85"/>
      <c r="K1774" s="85" t="s">
        <v>15464</v>
      </c>
      <c r="L1774" s="85"/>
      <c r="M1774" s="85" t="s">
        <v>1196</v>
      </c>
      <c r="N1774" s="85" t="s">
        <v>1197</v>
      </c>
      <c r="O1774" s="85" t="s">
        <v>18</v>
      </c>
      <c r="P1774" s="85" t="s">
        <v>1198</v>
      </c>
      <c r="Q1774" s="85"/>
    </row>
    <row r="1775" spans="1:17" hidden="1" x14ac:dyDescent="0.35">
      <c r="A1775" s="72">
        <f t="shared" si="27"/>
        <v>141223</v>
      </c>
      <c r="B1775" s="85" t="s">
        <v>6211</v>
      </c>
      <c r="C1775" s="66">
        <v>88469</v>
      </c>
      <c r="D1775" s="85" t="s">
        <v>77</v>
      </c>
      <c r="E1775" s="85" t="s">
        <v>6077</v>
      </c>
      <c r="F1775" s="66">
        <v>141223</v>
      </c>
      <c r="G1775" s="85" t="s">
        <v>78</v>
      </c>
      <c r="H1775" s="85" t="s">
        <v>6212</v>
      </c>
      <c r="I1775" s="85" t="s">
        <v>79</v>
      </c>
      <c r="J1775" s="85"/>
      <c r="K1775" s="85" t="s">
        <v>6213</v>
      </c>
      <c r="L1775" s="85"/>
      <c r="M1775" s="85" t="s">
        <v>3090</v>
      </c>
      <c r="N1775" s="85" t="s">
        <v>6071</v>
      </c>
      <c r="O1775" s="85" t="s">
        <v>18</v>
      </c>
      <c r="P1775" s="85" t="s">
        <v>6202</v>
      </c>
      <c r="Q1775" s="85" t="s">
        <v>2969</v>
      </c>
    </row>
    <row r="1776" spans="1:17" hidden="1" x14ac:dyDescent="0.35">
      <c r="A1776" s="72">
        <f t="shared" si="27"/>
        <v>141739</v>
      </c>
      <c r="B1776" s="85" t="s">
        <v>23694</v>
      </c>
      <c r="C1776" s="85">
        <v>91859</v>
      </c>
      <c r="D1776" s="85" t="s">
        <v>77</v>
      </c>
      <c r="E1776" s="85" t="s">
        <v>23266</v>
      </c>
      <c r="F1776" s="85">
        <v>141739</v>
      </c>
      <c r="G1776" s="85" t="s">
        <v>78</v>
      </c>
      <c r="H1776" s="85">
        <v>12688339</v>
      </c>
      <c r="I1776" s="85" t="s">
        <v>79</v>
      </c>
      <c r="J1776" s="85"/>
      <c r="K1776" s="85" t="s">
        <v>23695</v>
      </c>
      <c r="L1776" s="85"/>
      <c r="M1776" s="85" t="s">
        <v>125</v>
      </c>
      <c r="N1776" s="85" t="s">
        <v>137</v>
      </c>
      <c r="O1776" s="85" t="s">
        <v>18</v>
      </c>
      <c r="P1776" s="85">
        <v>78727</v>
      </c>
      <c r="Q1776" s="85">
        <v>6613</v>
      </c>
    </row>
    <row r="1777" spans="1:17" hidden="1" x14ac:dyDescent="0.35">
      <c r="A1777" s="72">
        <f t="shared" si="27"/>
        <v>140444</v>
      </c>
      <c r="B1777" s="85" t="s">
        <v>23694</v>
      </c>
      <c r="C1777" s="85">
        <v>85425</v>
      </c>
      <c r="D1777" s="85" t="s">
        <v>77</v>
      </c>
      <c r="E1777" s="85" t="s">
        <v>23254</v>
      </c>
      <c r="F1777" s="85">
        <v>140444</v>
      </c>
      <c r="G1777" s="85" t="s">
        <v>78</v>
      </c>
      <c r="H1777" s="85">
        <v>12718813</v>
      </c>
      <c r="I1777" s="85" t="s">
        <v>79</v>
      </c>
      <c r="J1777" s="85"/>
      <c r="K1777" s="85" t="s">
        <v>24420</v>
      </c>
      <c r="L1777" s="85"/>
      <c r="M1777" s="85" t="s">
        <v>20080</v>
      </c>
      <c r="N1777" s="85" t="s">
        <v>205</v>
      </c>
      <c r="O1777" s="85" t="s">
        <v>18</v>
      </c>
      <c r="P1777" s="85">
        <v>75007</v>
      </c>
      <c r="Q1777" s="85">
        <v>3017</v>
      </c>
    </row>
    <row r="1778" spans="1:17" hidden="1" x14ac:dyDescent="0.35">
      <c r="A1778" s="72">
        <f t="shared" si="27"/>
        <v>140461</v>
      </c>
      <c r="B1778" s="85" t="s">
        <v>23694</v>
      </c>
      <c r="C1778" s="85">
        <v>85541</v>
      </c>
      <c r="D1778" s="85" t="s">
        <v>77</v>
      </c>
      <c r="E1778" s="85" t="s">
        <v>23227</v>
      </c>
      <c r="F1778" s="85">
        <v>140461</v>
      </c>
      <c r="G1778" s="85" t="s">
        <v>78</v>
      </c>
      <c r="H1778" s="85">
        <v>1647890</v>
      </c>
      <c r="I1778" s="85" t="s">
        <v>79</v>
      </c>
      <c r="J1778" s="85"/>
      <c r="K1778" s="85" t="s">
        <v>25724</v>
      </c>
      <c r="L1778" s="85"/>
      <c r="M1778" s="85" t="s">
        <v>20923</v>
      </c>
      <c r="N1778" s="85" t="s">
        <v>232</v>
      </c>
      <c r="O1778" s="85" t="s">
        <v>18</v>
      </c>
      <c r="P1778" s="85">
        <v>75042</v>
      </c>
      <c r="Q1778" s="85">
        <v>4837</v>
      </c>
    </row>
    <row r="1779" spans="1:17" hidden="1" x14ac:dyDescent="0.35">
      <c r="A1779" s="72">
        <f t="shared" si="27"/>
        <v>140448</v>
      </c>
      <c r="B1779" s="85" t="s">
        <v>23694</v>
      </c>
      <c r="C1779" s="85">
        <v>85648</v>
      </c>
      <c r="D1779" s="85" t="s">
        <v>77</v>
      </c>
      <c r="E1779" s="85" t="s">
        <v>23209</v>
      </c>
      <c r="F1779" s="85">
        <v>140448</v>
      </c>
      <c r="G1779" s="85" t="s">
        <v>78</v>
      </c>
      <c r="H1779" s="85">
        <v>12698908</v>
      </c>
      <c r="I1779" s="85" t="s">
        <v>79</v>
      </c>
      <c r="J1779" s="85"/>
      <c r="K1779" s="85" t="s">
        <v>26368</v>
      </c>
      <c r="L1779" s="85"/>
      <c r="M1779" s="85" t="s">
        <v>13920</v>
      </c>
      <c r="N1779" s="85" t="s">
        <v>232</v>
      </c>
      <c r="O1779" s="85" t="s">
        <v>18</v>
      </c>
      <c r="P1779" s="85">
        <v>75061</v>
      </c>
      <c r="Q1779" s="85">
        <v>6219</v>
      </c>
    </row>
    <row r="1780" spans="1:17" hidden="1" x14ac:dyDescent="0.35">
      <c r="A1780" s="72">
        <f t="shared" si="27"/>
        <v>140473</v>
      </c>
      <c r="B1780" s="85" t="s">
        <v>23694</v>
      </c>
      <c r="C1780" s="85">
        <v>85723</v>
      </c>
      <c r="D1780" s="85" t="s">
        <v>77</v>
      </c>
      <c r="E1780" s="85" t="s">
        <v>23171</v>
      </c>
      <c r="F1780" s="85">
        <v>140473</v>
      </c>
      <c r="G1780" s="85" t="s">
        <v>78</v>
      </c>
      <c r="H1780" s="85"/>
      <c r="I1780" s="85" t="s">
        <v>79</v>
      </c>
      <c r="J1780" s="85"/>
      <c r="K1780" s="85" t="s">
        <v>27664</v>
      </c>
      <c r="L1780" s="85"/>
      <c r="M1780" s="85" t="s">
        <v>20750</v>
      </c>
      <c r="N1780" s="85" t="s">
        <v>176</v>
      </c>
      <c r="O1780" s="85" t="s">
        <v>18</v>
      </c>
      <c r="P1780" s="85">
        <v>75075</v>
      </c>
      <c r="Q1780" s="85">
        <v>1902</v>
      </c>
    </row>
    <row r="1781" spans="1:17" hidden="1" x14ac:dyDescent="0.35">
      <c r="A1781" s="72">
        <f t="shared" si="27"/>
        <v>140461</v>
      </c>
      <c r="B1781" s="85" t="s">
        <v>81</v>
      </c>
      <c r="C1781" s="66">
        <v>85541</v>
      </c>
      <c r="D1781" s="85" t="s">
        <v>77</v>
      </c>
      <c r="E1781" s="85" t="s">
        <v>371</v>
      </c>
      <c r="F1781" s="66">
        <v>140461</v>
      </c>
      <c r="G1781" s="85" t="s">
        <v>78</v>
      </c>
      <c r="H1781" s="85" t="s">
        <v>372</v>
      </c>
      <c r="I1781" s="85" t="s">
        <v>79</v>
      </c>
      <c r="J1781" s="85"/>
      <c r="K1781" s="85" t="s">
        <v>456</v>
      </c>
      <c r="L1781" s="85"/>
      <c r="M1781" s="85" t="s">
        <v>374</v>
      </c>
      <c r="N1781" s="85" t="s">
        <v>189</v>
      </c>
      <c r="O1781" s="85" t="s">
        <v>18</v>
      </c>
      <c r="P1781" s="85" t="s">
        <v>448</v>
      </c>
      <c r="Q1781" s="85" t="s">
        <v>457</v>
      </c>
    </row>
    <row r="1782" spans="1:17" hidden="1" x14ac:dyDescent="0.35">
      <c r="A1782" s="72">
        <f t="shared" si="27"/>
        <v>140448</v>
      </c>
      <c r="B1782" s="85" t="s">
        <v>81</v>
      </c>
      <c r="C1782" s="66">
        <v>85648</v>
      </c>
      <c r="D1782" s="85" t="s">
        <v>77</v>
      </c>
      <c r="E1782" s="85" t="s">
        <v>366</v>
      </c>
      <c r="F1782" s="66">
        <v>140448</v>
      </c>
      <c r="G1782" s="85" t="s">
        <v>78</v>
      </c>
      <c r="H1782" s="85" t="s">
        <v>672</v>
      </c>
      <c r="I1782" s="85" t="s">
        <v>79</v>
      </c>
      <c r="J1782" s="85"/>
      <c r="K1782" s="85" t="s">
        <v>721</v>
      </c>
      <c r="L1782" s="85"/>
      <c r="M1782" s="85" t="s">
        <v>226</v>
      </c>
      <c r="N1782" s="85" t="s">
        <v>189</v>
      </c>
      <c r="O1782" s="85" t="s">
        <v>18</v>
      </c>
      <c r="P1782" s="85" t="s">
        <v>701</v>
      </c>
      <c r="Q1782" s="85" t="s">
        <v>722</v>
      </c>
    </row>
    <row r="1783" spans="1:17" hidden="1" x14ac:dyDescent="0.35">
      <c r="A1783" s="72">
        <f t="shared" si="27"/>
        <v>140473</v>
      </c>
      <c r="B1783" s="85" t="s">
        <v>81</v>
      </c>
      <c r="C1783" s="66">
        <v>85723</v>
      </c>
      <c r="D1783" s="85" t="s">
        <v>77</v>
      </c>
      <c r="E1783" s="85" t="s">
        <v>252</v>
      </c>
      <c r="F1783" s="66">
        <v>140473</v>
      </c>
      <c r="G1783" s="85" t="s">
        <v>78</v>
      </c>
      <c r="H1783" s="85"/>
      <c r="I1783" s="85" t="s">
        <v>79</v>
      </c>
      <c r="J1783" s="85"/>
      <c r="K1783" s="85" t="s">
        <v>913</v>
      </c>
      <c r="L1783" s="85"/>
      <c r="M1783" s="85" t="s">
        <v>254</v>
      </c>
      <c r="N1783" s="85" t="s">
        <v>185</v>
      </c>
      <c r="O1783" s="85" t="s">
        <v>18</v>
      </c>
      <c r="P1783" s="85" t="s">
        <v>911</v>
      </c>
      <c r="Q1783" s="85" t="s">
        <v>914</v>
      </c>
    </row>
    <row r="1784" spans="1:17" hidden="1" x14ac:dyDescent="0.35">
      <c r="A1784" s="72">
        <f t="shared" si="27"/>
        <v>140538</v>
      </c>
      <c r="B1784" s="85" t="s">
        <v>81</v>
      </c>
      <c r="C1784" s="66">
        <v>86045</v>
      </c>
      <c r="D1784" s="85" t="s">
        <v>77</v>
      </c>
      <c r="E1784" s="85" t="s">
        <v>1644</v>
      </c>
      <c r="F1784" s="66">
        <v>140538</v>
      </c>
      <c r="G1784" s="85" t="s">
        <v>78</v>
      </c>
      <c r="H1784" s="85"/>
      <c r="I1784" s="85" t="s">
        <v>79</v>
      </c>
      <c r="J1784" s="85"/>
      <c r="K1784" s="85" t="s">
        <v>1645</v>
      </c>
      <c r="L1784" s="85"/>
      <c r="M1784" s="85" t="s">
        <v>1642</v>
      </c>
      <c r="N1784" s="85" t="s">
        <v>1048</v>
      </c>
      <c r="O1784" s="85" t="s">
        <v>18</v>
      </c>
      <c r="P1784" s="85" t="s">
        <v>1643</v>
      </c>
      <c r="Q1784" s="85"/>
    </row>
    <row r="1785" spans="1:17" hidden="1" x14ac:dyDescent="0.35">
      <c r="A1785" s="72">
        <f t="shared" si="27"/>
        <v>141544</v>
      </c>
      <c r="B1785" s="85" t="s">
        <v>10036</v>
      </c>
      <c r="C1785" s="66">
        <v>90760</v>
      </c>
      <c r="D1785" s="85" t="s">
        <v>77</v>
      </c>
      <c r="E1785" s="85" t="s">
        <v>9751</v>
      </c>
      <c r="F1785" s="66">
        <v>141544</v>
      </c>
      <c r="G1785" s="85" t="s">
        <v>78</v>
      </c>
      <c r="H1785" s="85" t="s">
        <v>9752</v>
      </c>
      <c r="I1785" s="85" t="s">
        <v>79</v>
      </c>
      <c r="J1785" s="85"/>
      <c r="K1785" s="85" t="s">
        <v>10037</v>
      </c>
      <c r="L1785" s="85"/>
      <c r="M1785" s="85" t="s">
        <v>7383</v>
      </c>
      <c r="N1785" s="85" t="s">
        <v>7384</v>
      </c>
      <c r="O1785" s="85" t="s">
        <v>18</v>
      </c>
      <c r="P1785" s="85" t="s">
        <v>10034</v>
      </c>
      <c r="Q1785" s="85" t="s">
        <v>10038</v>
      </c>
    </row>
    <row r="1786" spans="1:17" hidden="1" x14ac:dyDescent="0.35">
      <c r="A1786" s="72">
        <f t="shared" si="27"/>
        <v>141739</v>
      </c>
      <c r="B1786" s="85" t="s">
        <v>23701</v>
      </c>
      <c r="C1786" s="85">
        <v>91823</v>
      </c>
      <c r="D1786" s="85" t="s">
        <v>77</v>
      </c>
      <c r="E1786" s="85" t="s">
        <v>23266</v>
      </c>
      <c r="F1786" s="85">
        <v>141739</v>
      </c>
      <c r="G1786" s="85" t="s">
        <v>78</v>
      </c>
      <c r="H1786" s="85">
        <v>7097322</v>
      </c>
      <c r="I1786" s="85" t="s">
        <v>79</v>
      </c>
      <c r="J1786" s="85"/>
      <c r="K1786" s="85" t="s">
        <v>23702</v>
      </c>
      <c r="L1786" s="85"/>
      <c r="M1786" s="85" t="s">
        <v>125</v>
      </c>
      <c r="N1786" s="85" t="s">
        <v>137</v>
      </c>
      <c r="O1786" s="85" t="s">
        <v>18</v>
      </c>
      <c r="P1786" s="85">
        <v>78704</v>
      </c>
      <c r="Q1786" s="85">
        <v>6398</v>
      </c>
    </row>
    <row r="1787" spans="1:17" hidden="1" x14ac:dyDescent="0.35">
      <c r="A1787" s="72">
        <f t="shared" si="27"/>
        <v>140883</v>
      </c>
      <c r="B1787" s="85" t="s">
        <v>24316</v>
      </c>
      <c r="C1787" s="85">
        <v>234631</v>
      </c>
      <c r="D1787" s="85" t="s">
        <v>77</v>
      </c>
      <c r="E1787" s="85" t="s">
        <v>23255</v>
      </c>
      <c r="F1787" s="85">
        <v>140883</v>
      </c>
      <c r="G1787" s="85" t="s">
        <v>78</v>
      </c>
      <c r="H1787" s="85">
        <v>11667227</v>
      </c>
      <c r="I1787" s="85" t="s">
        <v>79</v>
      </c>
      <c r="J1787" s="85"/>
      <c r="K1787" s="85" t="s">
        <v>24317</v>
      </c>
      <c r="L1787" s="85"/>
      <c r="M1787" s="85" t="s">
        <v>23079</v>
      </c>
      <c r="N1787" s="85" t="s">
        <v>571</v>
      </c>
      <c r="O1787" s="85" t="s">
        <v>18</v>
      </c>
      <c r="P1787" s="85">
        <v>76092</v>
      </c>
      <c r="Q1787" s="85"/>
    </row>
    <row r="1788" spans="1:17" hidden="1" x14ac:dyDescent="0.35">
      <c r="A1788" s="72">
        <f t="shared" si="27"/>
        <v>141190</v>
      </c>
      <c r="B1788" s="85" t="s">
        <v>5923</v>
      </c>
      <c r="C1788" s="66">
        <v>88337</v>
      </c>
      <c r="D1788" s="85" t="s">
        <v>77</v>
      </c>
      <c r="E1788" s="85" t="s">
        <v>5877</v>
      </c>
      <c r="F1788" s="66">
        <v>141190</v>
      </c>
      <c r="G1788" s="85" t="s">
        <v>78</v>
      </c>
      <c r="H1788" s="85" t="s">
        <v>5924</v>
      </c>
      <c r="I1788" s="85" t="s">
        <v>79</v>
      </c>
      <c r="J1788" s="85"/>
      <c r="K1788" s="85" t="s">
        <v>5925</v>
      </c>
      <c r="L1788" s="85" t="s">
        <v>80</v>
      </c>
      <c r="M1788" s="85" t="s">
        <v>5874</v>
      </c>
      <c r="N1788" s="85" t="s">
        <v>5862</v>
      </c>
      <c r="O1788" s="85" t="s">
        <v>18</v>
      </c>
      <c r="P1788" s="85" t="s">
        <v>5914</v>
      </c>
      <c r="Q1788" s="85" t="s">
        <v>1655</v>
      </c>
    </row>
    <row r="1789" spans="1:17" hidden="1" x14ac:dyDescent="0.35">
      <c r="A1789" s="72">
        <f t="shared" si="27"/>
        <v>141223</v>
      </c>
      <c r="B1789" s="85" t="s">
        <v>6943</v>
      </c>
      <c r="C1789" s="66">
        <v>88889</v>
      </c>
      <c r="D1789" s="85" t="s">
        <v>77</v>
      </c>
      <c r="E1789" s="85" t="s">
        <v>6077</v>
      </c>
      <c r="F1789" s="66">
        <v>141223</v>
      </c>
      <c r="G1789" s="85" t="s">
        <v>78</v>
      </c>
      <c r="H1789" s="85" t="s">
        <v>6944</v>
      </c>
      <c r="I1789" s="85" t="s">
        <v>79</v>
      </c>
      <c r="J1789" s="85"/>
      <c r="K1789" s="85" t="s">
        <v>6945</v>
      </c>
      <c r="L1789" s="85"/>
      <c r="M1789" s="85" t="s">
        <v>3090</v>
      </c>
      <c r="N1789" s="85" t="s">
        <v>6071</v>
      </c>
      <c r="O1789" s="85" t="s">
        <v>18</v>
      </c>
      <c r="P1789" s="85" t="s">
        <v>6932</v>
      </c>
      <c r="Q1789" s="85" t="s">
        <v>6946</v>
      </c>
    </row>
    <row r="1790" spans="1:17" hidden="1" x14ac:dyDescent="0.35">
      <c r="A1790" s="72">
        <f t="shared" si="27"/>
        <v>127700</v>
      </c>
      <c r="B1790" s="85" t="s">
        <v>24090</v>
      </c>
      <c r="C1790" s="85">
        <v>36229</v>
      </c>
      <c r="D1790" s="85" t="s">
        <v>77</v>
      </c>
      <c r="E1790" s="85" t="s">
        <v>23260</v>
      </c>
      <c r="F1790" s="85">
        <v>127700</v>
      </c>
      <c r="G1790" s="85" t="s">
        <v>78</v>
      </c>
      <c r="H1790" s="85">
        <v>13014758</v>
      </c>
      <c r="I1790" s="85" t="s">
        <v>79</v>
      </c>
      <c r="J1790" s="85"/>
      <c r="K1790" s="85" t="s">
        <v>24091</v>
      </c>
      <c r="L1790" s="85"/>
      <c r="M1790" s="85" t="s">
        <v>24013</v>
      </c>
      <c r="N1790" s="85" t="s">
        <v>23987</v>
      </c>
      <c r="O1790" s="85" t="s">
        <v>23988</v>
      </c>
      <c r="P1790" s="85">
        <v>32937</v>
      </c>
      <c r="Q1790" s="85">
        <v>2928</v>
      </c>
    </row>
    <row r="1791" spans="1:17" hidden="1" x14ac:dyDescent="0.35">
      <c r="A1791" s="72">
        <f t="shared" si="27"/>
        <v>141633</v>
      </c>
      <c r="B1791" s="85" t="s">
        <v>10809</v>
      </c>
      <c r="C1791" s="66">
        <v>91296</v>
      </c>
      <c r="D1791" s="85" t="s">
        <v>77</v>
      </c>
      <c r="E1791" s="85" t="s">
        <v>10736</v>
      </c>
      <c r="F1791" s="66">
        <v>141633</v>
      </c>
      <c r="G1791" s="85" t="s">
        <v>78</v>
      </c>
      <c r="H1791" s="85" t="s">
        <v>10810</v>
      </c>
      <c r="I1791" s="85" t="s">
        <v>79</v>
      </c>
      <c r="J1791" s="85"/>
      <c r="K1791" s="85" t="s">
        <v>10811</v>
      </c>
      <c r="L1791" s="85"/>
      <c r="M1791" s="85" t="s">
        <v>10734</v>
      </c>
      <c r="N1791" s="85" t="s">
        <v>10739</v>
      </c>
      <c r="O1791" s="85" t="s">
        <v>18</v>
      </c>
      <c r="P1791" s="85" t="s">
        <v>10799</v>
      </c>
      <c r="Q1791" s="85" t="s">
        <v>10812</v>
      </c>
    </row>
    <row r="1792" spans="1:17" hidden="1" x14ac:dyDescent="0.35">
      <c r="A1792" s="72">
        <f t="shared" si="27"/>
        <v>141312</v>
      </c>
      <c r="B1792" s="85" t="s">
        <v>15553</v>
      </c>
      <c r="C1792" s="66">
        <v>234181</v>
      </c>
      <c r="D1792" s="85" t="s">
        <v>77</v>
      </c>
      <c r="E1792" s="85" t="s">
        <v>6602</v>
      </c>
      <c r="F1792" s="66">
        <v>141312</v>
      </c>
      <c r="G1792" s="85" t="s">
        <v>78</v>
      </c>
      <c r="H1792" s="85" t="s">
        <v>15554</v>
      </c>
      <c r="I1792" s="85" t="s">
        <v>79</v>
      </c>
      <c r="J1792" s="85"/>
      <c r="K1792" s="85" t="s">
        <v>15555</v>
      </c>
      <c r="L1792" s="85"/>
      <c r="M1792" s="85" t="s">
        <v>8194</v>
      </c>
      <c r="N1792" s="85" t="s">
        <v>6071</v>
      </c>
      <c r="O1792" s="85" t="s">
        <v>18</v>
      </c>
      <c r="P1792" s="85" t="s">
        <v>8268</v>
      </c>
      <c r="Q1792" s="85" t="s">
        <v>9867</v>
      </c>
    </row>
    <row r="1793" spans="1:17" hidden="1" x14ac:dyDescent="0.35">
      <c r="A1793" s="72">
        <f t="shared" si="27"/>
        <v>140887</v>
      </c>
      <c r="B1793" s="85" t="s">
        <v>25560</v>
      </c>
      <c r="C1793" s="85">
        <v>87420</v>
      </c>
      <c r="D1793" s="85" t="s">
        <v>77</v>
      </c>
      <c r="E1793" s="85" t="s">
        <v>23231</v>
      </c>
      <c r="F1793" s="85">
        <v>140887</v>
      </c>
      <c r="G1793" s="85" t="s">
        <v>78</v>
      </c>
      <c r="H1793" s="85">
        <v>12040499</v>
      </c>
      <c r="I1793" s="85" t="s">
        <v>79</v>
      </c>
      <c r="J1793" s="85"/>
      <c r="K1793" s="85" t="s">
        <v>25521</v>
      </c>
      <c r="L1793" s="85"/>
      <c r="M1793" s="85" t="s">
        <v>20648</v>
      </c>
      <c r="N1793" s="85" t="s">
        <v>571</v>
      </c>
      <c r="O1793" s="85" t="s">
        <v>18</v>
      </c>
      <c r="P1793" s="85">
        <v>76104</v>
      </c>
      <c r="Q1793" s="85">
        <v>4520</v>
      </c>
    </row>
    <row r="1794" spans="1:17" hidden="1" x14ac:dyDescent="0.35">
      <c r="A1794" s="72">
        <f t="shared" ref="A1794:A1857" si="28">IF(F1794="", "", IF(D1794="School District", C1794, F1794))</f>
        <v>140887</v>
      </c>
      <c r="B1794" s="85" t="s">
        <v>3933</v>
      </c>
      <c r="C1794" s="66">
        <v>87420</v>
      </c>
      <c r="D1794" s="85" t="s">
        <v>77</v>
      </c>
      <c r="E1794" s="85" t="s">
        <v>3907</v>
      </c>
      <c r="F1794" s="66">
        <v>140887</v>
      </c>
      <c r="G1794" s="85" t="s">
        <v>78</v>
      </c>
      <c r="H1794" s="85" t="s">
        <v>3934</v>
      </c>
      <c r="I1794" s="85" t="s">
        <v>79</v>
      </c>
      <c r="J1794" s="85"/>
      <c r="K1794" s="85" t="s">
        <v>3935</v>
      </c>
      <c r="L1794" s="85"/>
      <c r="M1794" s="85" t="s">
        <v>3904</v>
      </c>
      <c r="N1794" s="85" t="s">
        <v>573</v>
      </c>
      <c r="O1794" s="85" t="s">
        <v>18</v>
      </c>
      <c r="P1794" s="85" t="s">
        <v>3927</v>
      </c>
      <c r="Q1794" s="85" t="s">
        <v>752</v>
      </c>
    </row>
    <row r="1795" spans="1:17" hidden="1" x14ac:dyDescent="0.35">
      <c r="A1795" s="72">
        <f t="shared" si="28"/>
        <v>141223</v>
      </c>
      <c r="B1795" s="85" t="s">
        <v>3933</v>
      </c>
      <c r="C1795" s="66">
        <v>88466</v>
      </c>
      <c r="D1795" s="85" t="s">
        <v>77</v>
      </c>
      <c r="E1795" s="85" t="s">
        <v>6077</v>
      </c>
      <c r="F1795" s="66">
        <v>141223</v>
      </c>
      <c r="G1795" s="85" t="s">
        <v>78</v>
      </c>
      <c r="H1795" s="85" t="s">
        <v>6203</v>
      </c>
      <c r="I1795" s="85" t="s">
        <v>79</v>
      </c>
      <c r="J1795" s="85"/>
      <c r="K1795" s="85" t="s">
        <v>6204</v>
      </c>
      <c r="L1795" s="85"/>
      <c r="M1795" s="85" t="s">
        <v>3090</v>
      </c>
      <c r="N1795" s="85" t="s">
        <v>6071</v>
      </c>
      <c r="O1795" s="85" t="s">
        <v>18</v>
      </c>
      <c r="P1795" s="85" t="s">
        <v>6202</v>
      </c>
      <c r="Q1795" s="85" t="s">
        <v>6205</v>
      </c>
    </row>
    <row r="1796" spans="1:17" hidden="1" x14ac:dyDescent="0.35">
      <c r="A1796" s="72">
        <f t="shared" si="28"/>
        <v>142043</v>
      </c>
      <c r="B1796" s="85" t="s">
        <v>3933</v>
      </c>
      <c r="C1796" s="66">
        <v>92729</v>
      </c>
      <c r="D1796" s="85" t="s">
        <v>77</v>
      </c>
      <c r="E1796" s="85" t="s">
        <v>13037</v>
      </c>
      <c r="F1796" s="66">
        <v>142043</v>
      </c>
      <c r="G1796" s="85" t="s">
        <v>78</v>
      </c>
      <c r="H1796" s="85"/>
      <c r="I1796" s="85" t="s">
        <v>79</v>
      </c>
      <c r="J1796" s="85"/>
      <c r="K1796" s="85" t="s">
        <v>13046</v>
      </c>
      <c r="L1796" s="85"/>
      <c r="M1796" s="85" t="s">
        <v>13039</v>
      </c>
      <c r="N1796" s="85" t="s">
        <v>13039</v>
      </c>
      <c r="O1796" s="85" t="s">
        <v>18</v>
      </c>
      <c r="P1796" s="85" t="s">
        <v>13040</v>
      </c>
      <c r="Q1796" s="85" t="s">
        <v>3782</v>
      </c>
    </row>
    <row r="1797" spans="1:17" hidden="1" x14ac:dyDescent="0.35">
      <c r="A1797" s="72">
        <f t="shared" si="28"/>
        <v>141544</v>
      </c>
      <c r="B1797" s="85" t="s">
        <v>3933</v>
      </c>
      <c r="C1797" s="66">
        <v>90618</v>
      </c>
      <c r="D1797" s="85" t="s">
        <v>77</v>
      </c>
      <c r="E1797" s="85" t="s">
        <v>9751</v>
      </c>
      <c r="F1797" s="66">
        <v>141544</v>
      </c>
      <c r="G1797" s="85" t="s">
        <v>78</v>
      </c>
      <c r="H1797" s="85"/>
      <c r="I1797" s="85" t="s">
        <v>79</v>
      </c>
      <c r="J1797" s="85"/>
      <c r="K1797" s="85" t="s">
        <v>9823</v>
      </c>
      <c r="L1797" s="85"/>
      <c r="M1797" s="85" t="s">
        <v>7383</v>
      </c>
      <c r="N1797" s="85" t="s">
        <v>7384</v>
      </c>
      <c r="O1797" s="85" t="s">
        <v>18</v>
      </c>
      <c r="P1797" s="85" t="s">
        <v>9806</v>
      </c>
      <c r="Q1797" s="85" t="s">
        <v>9824</v>
      </c>
    </row>
    <row r="1798" spans="1:17" hidden="1" x14ac:dyDescent="0.35">
      <c r="A1798" s="72">
        <f t="shared" si="28"/>
        <v>141733</v>
      </c>
      <c r="B1798" s="85" t="s">
        <v>3933</v>
      </c>
      <c r="C1798" s="66">
        <v>91764</v>
      </c>
      <c r="D1798" s="85" t="s">
        <v>77</v>
      </c>
      <c r="E1798" s="85" t="s">
        <v>11641</v>
      </c>
      <c r="F1798" s="66">
        <v>141733</v>
      </c>
      <c r="G1798" s="85" t="s">
        <v>78</v>
      </c>
      <c r="H1798" s="85"/>
      <c r="I1798" s="85" t="s">
        <v>79</v>
      </c>
      <c r="J1798" s="85"/>
      <c r="K1798" s="85" t="s">
        <v>11645</v>
      </c>
      <c r="L1798" s="85"/>
      <c r="M1798" s="85" t="s">
        <v>11638</v>
      </c>
      <c r="N1798" s="85" t="s">
        <v>11364</v>
      </c>
      <c r="O1798" s="85" t="s">
        <v>18</v>
      </c>
      <c r="P1798" s="85" t="s">
        <v>11639</v>
      </c>
      <c r="Q1798" s="85"/>
    </row>
    <row r="1799" spans="1:17" hidden="1" x14ac:dyDescent="0.35">
      <c r="A1799" s="72">
        <f t="shared" si="28"/>
        <v>141223</v>
      </c>
      <c r="B1799" s="85" t="s">
        <v>6221</v>
      </c>
      <c r="C1799" s="66">
        <v>88475</v>
      </c>
      <c r="D1799" s="85" t="s">
        <v>77</v>
      </c>
      <c r="E1799" s="85" t="s">
        <v>6077</v>
      </c>
      <c r="F1799" s="66">
        <v>141223</v>
      </c>
      <c r="G1799" s="85" t="s">
        <v>78</v>
      </c>
      <c r="H1799" s="85" t="s">
        <v>6222</v>
      </c>
      <c r="I1799" s="85" t="s">
        <v>79</v>
      </c>
      <c r="J1799" s="85"/>
      <c r="K1799" s="85" t="s">
        <v>6223</v>
      </c>
      <c r="L1799" s="85"/>
      <c r="M1799" s="85" t="s">
        <v>3090</v>
      </c>
      <c r="N1799" s="85" t="s">
        <v>6071</v>
      </c>
      <c r="O1799" s="85" t="s">
        <v>18</v>
      </c>
      <c r="P1799" s="85" t="s">
        <v>6202</v>
      </c>
      <c r="Q1799" s="85" t="s">
        <v>4399</v>
      </c>
    </row>
    <row r="1800" spans="1:17" hidden="1" x14ac:dyDescent="0.35">
      <c r="A1800" s="72">
        <f t="shared" si="28"/>
        <v>141295</v>
      </c>
      <c r="B1800" s="85" t="s">
        <v>20831</v>
      </c>
      <c r="C1800" s="66">
        <v>17009267</v>
      </c>
      <c r="D1800" s="85" t="s">
        <v>77</v>
      </c>
      <c r="E1800" s="85" t="s">
        <v>7764</v>
      </c>
      <c r="F1800" s="66">
        <v>141295</v>
      </c>
      <c r="G1800" s="85" t="s">
        <v>78</v>
      </c>
      <c r="H1800" s="85"/>
      <c r="I1800" s="85" t="s">
        <v>79</v>
      </c>
      <c r="J1800" s="85"/>
      <c r="K1800" s="85" t="s">
        <v>20832</v>
      </c>
      <c r="L1800" s="85"/>
      <c r="M1800" s="85" t="s">
        <v>20833</v>
      </c>
      <c r="N1800" s="85" t="s">
        <v>6771</v>
      </c>
      <c r="O1800" s="85" t="s">
        <v>18</v>
      </c>
      <c r="P1800" s="85" t="s">
        <v>7818</v>
      </c>
      <c r="Q1800" s="85"/>
    </row>
    <row r="1801" spans="1:17" hidden="1" x14ac:dyDescent="0.35">
      <c r="A1801" s="72">
        <f t="shared" si="28"/>
        <v>141139</v>
      </c>
      <c r="B1801" s="85" t="s">
        <v>5594</v>
      </c>
      <c r="C1801" s="66">
        <v>88214</v>
      </c>
      <c r="D1801" s="85" t="s">
        <v>77</v>
      </c>
      <c r="E1801" s="85" t="s">
        <v>5535</v>
      </c>
      <c r="F1801" s="66">
        <v>141139</v>
      </c>
      <c r="G1801" s="85" t="s">
        <v>78</v>
      </c>
      <c r="H1801" s="85" t="s">
        <v>5595</v>
      </c>
      <c r="I1801" s="85" t="s">
        <v>79</v>
      </c>
      <c r="J1801" s="85"/>
      <c r="K1801" s="85" t="s">
        <v>5596</v>
      </c>
      <c r="L1801" s="85"/>
      <c r="M1801" s="85" t="s">
        <v>5356</v>
      </c>
      <c r="N1801" s="85" t="s">
        <v>5355</v>
      </c>
      <c r="O1801" s="85" t="s">
        <v>18</v>
      </c>
      <c r="P1801" s="85" t="s">
        <v>5597</v>
      </c>
      <c r="Q1801" s="85" t="s">
        <v>5598</v>
      </c>
    </row>
    <row r="1802" spans="1:17" hidden="1" x14ac:dyDescent="0.35">
      <c r="A1802" s="72">
        <f t="shared" si="28"/>
        <v>141729</v>
      </c>
      <c r="B1802" s="85" t="s">
        <v>27630</v>
      </c>
      <c r="C1802" s="85">
        <v>16081305</v>
      </c>
      <c r="D1802" s="85" t="s">
        <v>77</v>
      </c>
      <c r="E1802" s="85" t="s">
        <v>23173</v>
      </c>
      <c r="F1802" s="85">
        <v>141729</v>
      </c>
      <c r="G1802" s="85" t="s">
        <v>78</v>
      </c>
      <c r="H1802" s="85">
        <v>12029880</v>
      </c>
      <c r="I1802" s="85" t="s">
        <v>79</v>
      </c>
      <c r="J1802" s="85"/>
      <c r="K1802" s="85" t="s">
        <v>27631</v>
      </c>
      <c r="L1802" s="85"/>
      <c r="M1802" s="85" t="s">
        <v>14519</v>
      </c>
      <c r="N1802" s="85" t="s">
        <v>5106</v>
      </c>
      <c r="O1802" s="85" t="s">
        <v>18</v>
      </c>
      <c r="P1802" s="85">
        <v>78664</v>
      </c>
      <c r="Q1802" s="85">
        <v>9303</v>
      </c>
    </row>
    <row r="1803" spans="1:17" hidden="1" x14ac:dyDescent="0.35">
      <c r="A1803" s="72">
        <f t="shared" si="28"/>
        <v>141729</v>
      </c>
      <c r="B1803" s="85" t="s">
        <v>18418</v>
      </c>
      <c r="C1803" s="66">
        <v>16081305</v>
      </c>
      <c r="D1803" s="85" t="s">
        <v>77</v>
      </c>
      <c r="E1803" s="85" t="s">
        <v>11585</v>
      </c>
      <c r="F1803" s="66">
        <v>141729</v>
      </c>
      <c r="G1803" s="85" t="s">
        <v>78</v>
      </c>
      <c r="H1803" s="85" t="s">
        <v>11586</v>
      </c>
      <c r="I1803" s="85" t="s">
        <v>79</v>
      </c>
      <c r="J1803" s="85"/>
      <c r="K1803" s="85" t="s">
        <v>18419</v>
      </c>
      <c r="L1803" s="85"/>
      <c r="M1803" s="85" t="s">
        <v>11617</v>
      </c>
      <c r="N1803" s="85" t="s">
        <v>5106</v>
      </c>
      <c r="O1803" s="85" t="s">
        <v>18</v>
      </c>
      <c r="P1803" s="85" t="s">
        <v>11624</v>
      </c>
      <c r="Q1803" s="85" t="s">
        <v>18420</v>
      </c>
    </row>
    <row r="1804" spans="1:17" hidden="1" x14ac:dyDescent="0.35">
      <c r="A1804" s="72">
        <f t="shared" si="28"/>
        <v>140921</v>
      </c>
      <c r="B1804" s="85" t="s">
        <v>24550</v>
      </c>
      <c r="C1804" s="85">
        <v>226593</v>
      </c>
      <c r="D1804" s="85" t="s">
        <v>77</v>
      </c>
      <c r="E1804" s="85" t="s">
        <v>23247</v>
      </c>
      <c r="F1804" s="85">
        <v>140921</v>
      </c>
      <c r="G1804" s="85" t="s">
        <v>78</v>
      </c>
      <c r="H1804" s="85">
        <v>7380116</v>
      </c>
      <c r="I1804" s="85" t="s">
        <v>79</v>
      </c>
      <c r="J1804" s="85"/>
      <c r="K1804" s="85" t="s">
        <v>24551</v>
      </c>
      <c r="L1804" s="85"/>
      <c r="M1804" s="85" t="s">
        <v>22006</v>
      </c>
      <c r="N1804" s="85" t="s">
        <v>3829</v>
      </c>
      <c r="O1804" s="85" t="s">
        <v>18</v>
      </c>
      <c r="P1804" s="85">
        <v>76234</v>
      </c>
      <c r="Q1804" s="85">
        <v>2360</v>
      </c>
    </row>
    <row r="1805" spans="1:17" hidden="1" x14ac:dyDescent="0.35">
      <c r="A1805" s="72">
        <f t="shared" si="28"/>
        <v>140921</v>
      </c>
      <c r="B1805" s="85" t="s">
        <v>23247</v>
      </c>
      <c r="C1805" s="85">
        <v>140921</v>
      </c>
      <c r="D1805" s="85" t="s">
        <v>78</v>
      </c>
      <c r="E1805" s="85" t="s">
        <v>23238</v>
      </c>
      <c r="F1805" s="85">
        <v>17002993</v>
      </c>
      <c r="G1805" s="85" t="s">
        <v>1750</v>
      </c>
      <c r="H1805" s="85">
        <v>7380116</v>
      </c>
      <c r="I1805" s="85" t="s">
        <v>79</v>
      </c>
      <c r="J1805" s="85" t="s">
        <v>2894</v>
      </c>
      <c r="K1805" s="85" t="s">
        <v>24968</v>
      </c>
      <c r="L1805" s="85"/>
      <c r="M1805" s="85" t="s">
        <v>22006</v>
      </c>
      <c r="N1805" s="85" t="s">
        <v>3829</v>
      </c>
      <c r="O1805" s="85" t="s">
        <v>18</v>
      </c>
      <c r="P1805" s="85">
        <v>76234</v>
      </c>
      <c r="Q1805" s="85">
        <v>2360</v>
      </c>
    </row>
    <row r="1806" spans="1:17" hidden="1" x14ac:dyDescent="0.35">
      <c r="A1806" s="72">
        <f t="shared" si="28"/>
        <v>140921</v>
      </c>
      <c r="B1806" s="85" t="s">
        <v>24563</v>
      </c>
      <c r="C1806" s="85">
        <v>16075138</v>
      </c>
      <c r="D1806" s="85" t="s">
        <v>23281</v>
      </c>
      <c r="E1806" s="85" t="s">
        <v>23247</v>
      </c>
      <c r="F1806" s="85">
        <v>140921</v>
      </c>
      <c r="G1806" s="85" t="s">
        <v>78</v>
      </c>
      <c r="H1806" s="85">
        <v>7380116</v>
      </c>
      <c r="I1806" s="85" t="s">
        <v>79</v>
      </c>
      <c r="J1806" s="85"/>
      <c r="K1806" s="85" t="s">
        <v>24564</v>
      </c>
      <c r="L1806" s="85"/>
      <c r="M1806" s="85" t="s">
        <v>22006</v>
      </c>
      <c r="N1806" s="85" t="s">
        <v>3829</v>
      </c>
      <c r="O1806" s="85" t="s">
        <v>18</v>
      </c>
      <c r="P1806" s="85">
        <v>76234</v>
      </c>
      <c r="Q1806" s="85"/>
    </row>
    <row r="1807" spans="1:17" hidden="1" x14ac:dyDescent="0.35">
      <c r="A1807" s="72">
        <f t="shared" si="28"/>
        <v>140921</v>
      </c>
      <c r="B1807" s="85" t="s">
        <v>24560</v>
      </c>
      <c r="C1807" s="85">
        <v>16056610</v>
      </c>
      <c r="D1807" s="85" t="s">
        <v>23281</v>
      </c>
      <c r="E1807" s="85" t="s">
        <v>23247</v>
      </c>
      <c r="F1807" s="85">
        <v>140921</v>
      </c>
      <c r="G1807" s="85" t="s">
        <v>78</v>
      </c>
      <c r="H1807" s="85">
        <v>7380116</v>
      </c>
      <c r="I1807" s="85" t="s">
        <v>79</v>
      </c>
      <c r="J1807" s="85"/>
      <c r="K1807" s="85" t="s">
        <v>19295</v>
      </c>
      <c r="L1807" s="85"/>
      <c r="M1807" s="85" t="s">
        <v>22006</v>
      </c>
      <c r="N1807" s="85" t="s">
        <v>3829</v>
      </c>
      <c r="O1807" s="85" t="s">
        <v>18</v>
      </c>
      <c r="P1807" s="85">
        <v>76234</v>
      </c>
      <c r="Q1807" s="85"/>
    </row>
    <row r="1808" spans="1:17" hidden="1" x14ac:dyDescent="0.35">
      <c r="A1808" s="72">
        <f t="shared" si="28"/>
        <v>141727</v>
      </c>
      <c r="B1808" s="85" t="s">
        <v>14142</v>
      </c>
      <c r="C1808" s="66">
        <v>200943</v>
      </c>
      <c r="D1808" s="85" t="s">
        <v>77</v>
      </c>
      <c r="E1808" s="85" t="s">
        <v>11570</v>
      </c>
      <c r="F1808" s="66">
        <v>141727</v>
      </c>
      <c r="G1808" s="85" t="s">
        <v>78</v>
      </c>
      <c r="H1808" s="85"/>
      <c r="I1808" s="85" t="s">
        <v>79</v>
      </c>
      <c r="J1808" s="85"/>
      <c r="K1808" s="85" t="s">
        <v>14143</v>
      </c>
      <c r="L1808" s="85"/>
      <c r="M1808" s="85" t="s">
        <v>126</v>
      </c>
      <c r="N1808" s="85"/>
      <c r="O1808" s="85" t="s">
        <v>18</v>
      </c>
      <c r="P1808" s="85" t="s">
        <v>150</v>
      </c>
      <c r="Q1808" s="85"/>
    </row>
    <row r="1809" spans="1:17" hidden="1" x14ac:dyDescent="0.35">
      <c r="A1809" s="72">
        <f t="shared" si="28"/>
        <v>141727</v>
      </c>
      <c r="B1809" s="85" t="s">
        <v>16049</v>
      </c>
      <c r="C1809" s="66">
        <v>16031569</v>
      </c>
      <c r="D1809" s="85" t="s">
        <v>77</v>
      </c>
      <c r="E1809" s="85" t="s">
        <v>11570</v>
      </c>
      <c r="F1809" s="66">
        <v>141727</v>
      </c>
      <c r="G1809" s="85" t="s">
        <v>78</v>
      </c>
      <c r="H1809" s="85"/>
      <c r="I1809" s="85" t="s">
        <v>79</v>
      </c>
      <c r="J1809" s="85"/>
      <c r="K1809" s="85" t="s">
        <v>16050</v>
      </c>
      <c r="L1809" s="85"/>
      <c r="M1809" s="85" t="s">
        <v>126</v>
      </c>
      <c r="N1809" s="85" t="s">
        <v>136</v>
      </c>
      <c r="O1809" s="85" t="s">
        <v>18</v>
      </c>
      <c r="P1809" s="85" t="s">
        <v>150</v>
      </c>
      <c r="Q1809" s="85"/>
    </row>
    <row r="1810" spans="1:17" hidden="1" x14ac:dyDescent="0.35">
      <c r="A1810" s="72">
        <f t="shared" si="28"/>
        <v>141267</v>
      </c>
      <c r="B1810" s="85" t="s">
        <v>7617</v>
      </c>
      <c r="C1810" s="66">
        <v>89295</v>
      </c>
      <c r="D1810" s="85" t="s">
        <v>77</v>
      </c>
      <c r="E1810" s="85" t="s">
        <v>7612</v>
      </c>
      <c r="F1810" s="66">
        <v>141267</v>
      </c>
      <c r="G1810" s="85" t="s">
        <v>78</v>
      </c>
      <c r="H1810" s="85"/>
      <c r="I1810" s="85" t="s">
        <v>79</v>
      </c>
      <c r="J1810" s="85"/>
      <c r="K1810" s="85" t="s">
        <v>7618</v>
      </c>
      <c r="L1810" s="85"/>
      <c r="M1810" s="85" t="s">
        <v>7477</v>
      </c>
      <c r="N1810" s="85" t="s">
        <v>7268</v>
      </c>
      <c r="O1810" s="85" t="s">
        <v>18</v>
      </c>
      <c r="P1810" s="85" t="s">
        <v>7478</v>
      </c>
      <c r="Q1810" s="85"/>
    </row>
    <row r="1811" spans="1:17" hidden="1" x14ac:dyDescent="0.35">
      <c r="A1811" s="72">
        <f t="shared" si="28"/>
        <v>141329</v>
      </c>
      <c r="B1811" s="85" t="s">
        <v>24591</v>
      </c>
      <c r="C1811" s="85">
        <v>89625</v>
      </c>
      <c r="D1811" s="85" t="s">
        <v>77</v>
      </c>
      <c r="E1811" s="85" t="s">
        <v>23246</v>
      </c>
      <c r="F1811" s="85">
        <v>141329</v>
      </c>
      <c r="G1811" s="85" t="s">
        <v>78</v>
      </c>
      <c r="H1811" s="85">
        <v>1670710</v>
      </c>
      <c r="I1811" s="85" t="s">
        <v>79</v>
      </c>
      <c r="J1811" s="85"/>
      <c r="K1811" s="85" t="s">
        <v>24592</v>
      </c>
      <c r="L1811" s="85"/>
      <c r="M1811" s="85" t="s">
        <v>8556</v>
      </c>
      <c r="N1811" s="85" t="s">
        <v>6071</v>
      </c>
      <c r="O1811" s="85" t="s">
        <v>18</v>
      </c>
      <c r="P1811" s="85">
        <v>77503</v>
      </c>
      <c r="Q1811" s="85">
        <v>1518</v>
      </c>
    </row>
    <row r="1812" spans="1:17" hidden="1" x14ac:dyDescent="0.35">
      <c r="A1812" s="72">
        <f t="shared" si="28"/>
        <v>141329</v>
      </c>
      <c r="B1812" s="85" t="s">
        <v>24565</v>
      </c>
      <c r="C1812" s="85">
        <v>89627</v>
      </c>
      <c r="D1812" s="85" t="s">
        <v>77</v>
      </c>
      <c r="E1812" s="85" t="s">
        <v>23246</v>
      </c>
      <c r="F1812" s="85">
        <v>141329</v>
      </c>
      <c r="G1812" s="85" t="s">
        <v>78</v>
      </c>
      <c r="H1812" s="85">
        <v>1670710</v>
      </c>
      <c r="I1812" s="85" t="s">
        <v>79</v>
      </c>
      <c r="J1812" s="85"/>
      <c r="K1812" s="85" t="s">
        <v>24566</v>
      </c>
      <c r="L1812" s="85"/>
      <c r="M1812" s="85" t="s">
        <v>8556</v>
      </c>
      <c r="N1812" s="85" t="s">
        <v>6071</v>
      </c>
      <c r="O1812" s="85" t="s">
        <v>18</v>
      </c>
      <c r="P1812" s="85">
        <v>77503</v>
      </c>
      <c r="Q1812" s="85">
        <v>1830</v>
      </c>
    </row>
    <row r="1813" spans="1:17" hidden="1" x14ac:dyDescent="0.35">
      <c r="A1813" s="72">
        <f t="shared" si="28"/>
        <v>141736</v>
      </c>
      <c r="B1813" s="85" t="s">
        <v>11676</v>
      </c>
      <c r="C1813" s="66">
        <v>91783</v>
      </c>
      <c r="D1813" s="85" t="s">
        <v>77</v>
      </c>
      <c r="E1813" s="85" t="s">
        <v>11615</v>
      </c>
      <c r="F1813" s="66">
        <v>141736</v>
      </c>
      <c r="G1813" s="85" t="s">
        <v>78</v>
      </c>
      <c r="H1813" s="85"/>
      <c r="I1813" s="85" t="s">
        <v>79</v>
      </c>
      <c r="J1813" s="85"/>
      <c r="K1813" s="85" t="s">
        <v>11677</v>
      </c>
      <c r="L1813" s="85"/>
      <c r="M1813" s="85" t="s">
        <v>11617</v>
      </c>
      <c r="N1813" s="85" t="s">
        <v>5106</v>
      </c>
      <c r="O1813" s="85" t="s">
        <v>18</v>
      </c>
      <c r="P1813" s="85" t="s">
        <v>11663</v>
      </c>
      <c r="Q1813" s="85" t="s">
        <v>11678</v>
      </c>
    </row>
    <row r="1814" spans="1:17" hidden="1" x14ac:dyDescent="0.35">
      <c r="A1814" s="72">
        <f t="shared" si="28"/>
        <v>141722</v>
      </c>
      <c r="B1814" s="85" t="s">
        <v>26756</v>
      </c>
      <c r="C1814" s="85">
        <v>16021984</v>
      </c>
      <c r="D1814" s="85" t="s">
        <v>77</v>
      </c>
      <c r="E1814" s="85" t="s">
        <v>23194</v>
      </c>
      <c r="F1814" s="85">
        <v>141722</v>
      </c>
      <c r="G1814" s="85" t="s">
        <v>78</v>
      </c>
      <c r="H1814" s="85">
        <v>1664895</v>
      </c>
      <c r="I1814" s="85" t="s">
        <v>79</v>
      </c>
      <c r="J1814" s="85"/>
      <c r="K1814" s="85" t="s">
        <v>26757</v>
      </c>
      <c r="L1814" s="85"/>
      <c r="M1814" s="85" t="s">
        <v>20759</v>
      </c>
      <c r="N1814" s="85" t="s">
        <v>5106</v>
      </c>
      <c r="O1814" s="85" t="s">
        <v>18</v>
      </c>
      <c r="P1814" s="85">
        <v>78613</v>
      </c>
      <c r="Q1814" s="85"/>
    </row>
    <row r="1815" spans="1:17" hidden="1" x14ac:dyDescent="0.35">
      <c r="A1815" s="72">
        <f t="shared" si="28"/>
        <v>141722</v>
      </c>
      <c r="B1815" s="85" t="s">
        <v>3533</v>
      </c>
      <c r="C1815" s="66">
        <v>16021984</v>
      </c>
      <c r="D1815" s="85" t="s">
        <v>77</v>
      </c>
      <c r="E1815" s="85" t="s">
        <v>11379</v>
      </c>
      <c r="F1815" s="66">
        <v>141722</v>
      </c>
      <c r="G1815" s="85" t="s">
        <v>78</v>
      </c>
      <c r="H1815" s="85" t="s">
        <v>11380</v>
      </c>
      <c r="I1815" s="85" t="s">
        <v>79</v>
      </c>
      <c r="J1815" s="85"/>
      <c r="K1815" s="85" t="s">
        <v>15763</v>
      </c>
      <c r="L1815" s="85"/>
      <c r="M1815" s="85" t="s">
        <v>11382</v>
      </c>
      <c r="N1815" s="85" t="s">
        <v>5129</v>
      </c>
      <c r="O1815" s="85" t="s">
        <v>18</v>
      </c>
      <c r="P1815" s="85" t="s">
        <v>11383</v>
      </c>
      <c r="Q1815" s="85"/>
    </row>
    <row r="1816" spans="1:17" hidden="1" x14ac:dyDescent="0.35">
      <c r="A1816" s="72">
        <f t="shared" si="28"/>
        <v>141329</v>
      </c>
      <c r="B1816" s="85" t="s">
        <v>24567</v>
      </c>
      <c r="C1816" s="85">
        <v>89754</v>
      </c>
      <c r="D1816" s="85" t="s">
        <v>77</v>
      </c>
      <c r="E1816" s="85" t="s">
        <v>23246</v>
      </c>
      <c r="F1816" s="85">
        <v>141329</v>
      </c>
      <c r="G1816" s="85" t="s">
        <v>78</v>
      </c>
      <c r="H1816" s="85">
        <v>1670710</v>
      </c>
      <c r="I1816" s="85" t="s">
        <v>79</v>
      </c>
      <c r="J1816" s="85"/>
      <c r="K1816" s="85" t="s">
        <v>24568</v>
      </c>
      <c r="L1816" s="85"/>
      <c r="M1816" s="85" t="s">
        <v>20216</v>
      </c>
      <c r="N1816" s="85" t="s">
        <v>6071</v>
      </c>
      <c r="O1816" s="85" t="s">
        <v>18</v>
      </c>
      <c r="P1816" s="85">
        <v>77536</v>
      </c>
      <c r="Q1816" s="85">
        <v>5122</v>
      </c>
    </row>
    <row r="1817" spans="1:17" hidden="1" x14ac:dyDescent="0.35">
      <c r="A1817" s="72">
        <f t="shared" si="28"/>
        <v>141329</v>
      </c>
      <c r="B1817" s="85" t="s">
        <v>24582</v>
      </c>
      <c r="C1817" s="85">
        <v>89750</v>
      </c>
      <c r="D1817" s="85" t="s">
        <v>77</v>
      </c>
      <c r="E1817" s="85" t="s">
        <v>23246</v>
      </c>
      <c r="F1817" s="85">
        <v>141329</v>
      </c>
      <c r="G1817" s="85" t="s">
        <v>78</v>
      </c>
      <c r="H1817" s="85">
        <v>1670710</v>
      </c>
      <c r="I1817" s="85" t="s">
        <v>79</v>
      </c>
      <c r="J1817" s="85"/>
      <c r="K1817" s="85" t="s">
        <v>8379</v>
      </c>
      <c r="L1817" s="85"/>
      <c r="M1817" s="85" t="s">
        <v>20216</v>
      </c>
      <c r="N1817" s="85" t="s">
        <v>6071</v>
      </c>
      <c r="O1817" s="85" t="s">
        <v>18</v>
      </c>
      <c r="P1817" s="85">
        <v>77536</v>
      </c>
      <c r="Q1817" s="85">
        <v>2752</v>
      </c>
    </row>
    <row r="1818" spans="1:17" hidden="1" x14ac:dyDescent="0.35">
      <c r="A1818" s="72">
        <f t="shared" si="28"/>
        <v>141329</v>
      </c>
      <c r="B1818" s="85" t="s">
        <v>24576</v>
      </c>
      <c r="C1818" s="85">
        <v>89752</v>
      </c>
      <c r="D1818" s="85" t="s">
        <v>77</v>
      </c>
      <c r="E1818" s="85" t="s">
        <v>23246</v>
      </c>
      <c r="F1818" s="85">
        <v>141329</v>
      </c>
      <c r="G1818" s="85" t="s">
        <v>78</v>
      </c>
      <c r="H1818" s="85">
        <v>1670710</v>
      </c>
      <c r="I1818" s="85" t="s">
        <v>79</v>
      </c>
      <c r="J1818" s="85"/>
      <c r="K1818" s="85" t="s">
        <v>24577</v>
      </c>
      <c r="L1818" s="85"/>
      <c r="M1818" s="85" t="s">
        <v>20216</v>
      </c>
      <c r="N1818" s="85" t="s">
        <v>6071</v>
      </c>
      <c r="O1818" s="85" t="s">
        <v>18</v>
      </c>
      <c r="P1818" s="85">
        <v>77536</v>
      </c>
      <c r="Q1818" s="85">
        <v>3214</v>
      </c>
    </row>
    <row r="1819" spans="1:17" hidden="1" x14ac:dyDescent="0.35">
      <c r="A1819" s="72">
        <f t="shared" si="28"/>
        <v>141329</v>
      </c>
      <c r="B1819" s="85" t="s">
        <v>20217</v>
      </c>
      <c r="C1819" s="85">
        <v>17002631</v>
      </c>
      <c r="D1819" s="85" t="s">
        <v>23281</v>
      </c>
      <c r="E1819" s="85" t="s">
        <v>23246</v>
      </c>
      <c r="F1819" s="85">
        <v>141329</v>
      </c>
      <c r="G1819" s="85" t="s">
        <v>78</v>
      </c>
      <c r="H1819" s="85"/>
      <c r="I1819" s="85" t="s">
        <v>79</v>
      </c>
      <c r="J1819" s="85"/>
      <c r="K1819" s="85" t="s">
        <v>24575</v>
      </c>
      <c r="L1819" s="85"/>
      <c r="M1819" s="85" t="s">
        <v>20216</v>
      </c>
      <c r="N1819" s="85" t="s">
        <v>6071</v>
      </c>
      <c r="O1819" s="85" t="s">
        <v>18</v>
      </c>
      <c r="P1819" s="85">
        <v>77536</v>
      </c>
      <c r="Q1819" s="85"/>
    </row>
    <row r="1820" spans="1:17" hidden="1" x14ac:dyDescent="0.35">
      <c r="A1820" s="72">
        <f t="shared" si="28"/>
        <v>141736</v>
      </c>
      <c r="B1820" s="85" t="s">
        <v>11708</v>
      </c>
      <c r="C1820" s="66">
        <v>91864</v>
      </c>
      <c r="D1820" s="85" t="s">
        <v>77</v>
      </c>
      <c r="E1820" s="85" t="s">
        <v>11615</v>
      </c>
      <c r="F1820" s="66">
        <v>141736</v>
      </c>
      <c r="G1820" s="85" t="s">
        <v>78</v>
      </c>
      <c r="H1820" s="85"/>
      <c r="I1820" s="85" t="s">
        <v>79</v>
      </c>
      <c r="J1820" s="85"/>
      <c r="K1820" s="85" t="s">
        <v>11709</v>
      </c>
      <c r="L1820" s="85"/>
      <c r="M1820" s="85" t="s">
        <v>126</v>
      </c>
      <c r="N1820" s="85" t="s">
        <v>5106</v>
      </c>
      <c r="O1820" s="85" t="s">
        <v>18</v>
      </c>
      <c r="P1820" s="85" t="s">
        <v>11705</v>
      </c>
      <c r="Q1820" s="85" t="s">
        <v>1312</v>
      </c>
    </row>
    <row r="1821" spans="1:17" hidden="1" x14ac:dyDescent="0.35">
      <c r="A1821" s="72">
        <f t="shared" si="28"/>
        <v>141252</v>
      </c>
      <c r="B1821" s="85" t="s">
        <v>7411</v>
      </c>
      <c r="C1821" s="66">
        <v>89223</v>
      </c>
      <c r="D1821" s="85" t="s">
        <v>77</v>
      </c>
      <c r="E1821" s="85" t="s">
        <v>7310</v>
      </c>
      <c r="F1821" s="66">
        <v>141252</v>
      </c>
      <c r="G1821" s="85" t="s">
        <v>78</v>
      </c>
      <c r="H1821" s="85" t="s">
        <v>7412</v>
      </c>
      <c r="I1821" s="85" t="s">
        <v>79</v>
      </c>
      <c r="J1821" s="85"/>
      <c r="K1821" s="85" t="s">
        <v>7413</v>
      </c>
      <c r="L1821" s="85"/>
      <c r="M1821" s="85" t="s">
        <v>7322</v>
      </c>
      <c r="N1821" s="85" t="s">
        <v>6073</v>
      </c>
      <c r="O1821" s="85" t="s">
        <v>18</v>
      </c>
      <c r="P1821" s="85" t="s">
        <v>7405</v>
      </c>
      <c r="Q1821" s="85" t="s">
        <v>7414</v>
      </c>
    </row>
    <row r="1822" spans="1:17" hidden="1" x14ac:dyDescent="0.35">
      <c r="A1822" s="72">
        <f t="shared" si="28"/>
        <v>140469</v>
      </c>
      <c r="B1822" s="85" t="s">
        <v>26929</v>
      </c>
      <c r="C1822" s="85">
        <v>85675</v>
      </c>
      <c r="D1822" s="85" t="s">
        <v>77</v>
      </c>
      <c r="E1822" s="85" t="s">
        <v>23191</v>
      </c>
      <c r="F1822" s="85">
        <v>140469</v>
      </c>
      <c r="G1822" s="85" t="s">
        <v>78</v>
      </c>
      <c r="H1822" s="85">
        <v>13461769</v>
      </c>
      <c r="I1822" s="85" t="s">
        <v>79</v>
      </c>
      <c r="J1822" s="85"/>
      <c r="K1822" s="85" t="s">
        <v>26930</v>
      </c>
      <c r="L1822" s="85"/>
      <c r="M1822" s="85" t="s">
        <v>13635</v>
      </c>
      <c r="N1822" s="85" t="s">
        <v>205</v>
      </c>
      <c r="O1822" s="85" t="s">
        <v>18</v>
      </c>
      <c r="P1822" s="85">
        <v>75077</v>
      </c>
      <c r="Q1822" s="85">
        <v>2708</v>
      </c>
    </row>
    <row r="1823" spans="1:17" hidden="1" x14ac:dyDescent="0.35">
      <c r="A1823" s="72">
        <f t="shared" si="28"/>
        <v>140469</v>
      </c>
      <c r="B1823" s="85" t="s">
        <v>782</v>
      </c>
      <c r="C1823" s="66">
        <v>85675</v>
      </c>
      <c r="D1823" s="85" t="s">
        <v>77</v>
      </c>
      <c r="E1823" s="85" t="s">
        <v>212</v>
      </c>
      <c r="F1823" s="66">
        <v>140469</v>
      </c>
      <c r="G1823" s="85" t="s">
        <v>78</v>
      </c>
      <c r="H1823" s="85" t="s">
        <v>213</v>
      </c>
      <c r="I1823" s="85" t="s">
        <v>79</v>
      </c>
      <c r="J1823" s="85"/>
      <c r="K1823" s="85" t="s">
        <v>783</v>
      </c>
      <c r="L1823" s="85" t="s">
        <v>80</v>
      </c>
      <c r="M1823" s="85" t="s">
        <v>343</v>
      </c>
      <c r="N1823" s="85" t="s">
        <v>215</v>
      </c>
      <c r="O1823" s="85" t="s">
        <v>18</v>
      </c>
      <c r="P1823" s="85" t="s">
        <v>780</v>
      </c>
      <c r="Q1823" s="85" t="s">
        <v>784</v>
      </c>
    </row>
    <row r="1824" spans="1:17" hidden="1" x14ac:dyDescent="0.35">
      <c r="A1824" s="72">
        <f t="shared" si="28"/>
        <v>141770</v>
      </c>
      <c r="B1824" s="85" t="s">
        <v>28199</v>
      </c>
      <c r="C1824" s="85">
        <v>17016839</v>
      </c>
      <c r="D1824" s="85" t="s">
        <v>77</v>
      </c>
      <c r="E1824" s="85" t="s">
        <v>23156</v>
      </c>
      <c r="F1824" s="85">
        <v>141770</v>
      </c>
      <c r="G1824" s="85" t="s">
        <v>78</v>
      </c>
      <c r="H1824" s="85"/>
      <c r="I1824" s="85" t="s">
        <v>79</v>
      </c>
      <c r="J1824" s="85"/>
      <c r="K1824" s="85" t="s">
        <v>28200</v>
      </c>
      <c r="L1824" s="85"/>
      <c r="M1824" s="85" t="s">
        <v>20775</v>
      </c>
      <c r="N1824" s="85" t="s">
        <v>11805</v>
      </c>
      <c r="O1824" s="85" t="s">
        <v>18</v>
      </c>
      <c r="P1824" s="85">
        <v>78840</v>
      </c>
      <c r="Q1824" s="85"/>
    </row>
    <row r="1825" spans="1:17" hidden="1" x14ac:dyDescent="0.35">
      <c r="A1825" s="72">
        <f t="shared" si="28"/>
        <v>141770</v>
      </c>
      <c r="B1825" s="85" t="s">
        <v>21675</v>
      </c>
      <c r="C1825" s="66">
        <v>17016839</v>
      </c>
      <c r="D1825" s="85" t="s">
        <v>77</v>
      </c>
      <c r="E1825" s="85" t="s">
        <v>11813</v>
      </c>
      <c r="F1825" s="66">
        <v>141770</v>
      </c>
      <c r="G1825" s="85" t="s">
        <v>78</v>
      </c>
      <c r="H1825" s="85"/>
      <c r="I1825" s="85" t="s">
        <v>79</v>
      </c>
      <c r="J1825" s="85"/>
      <c r="K1825" s="85" t="s">
        <v>11821</v>
      </c>
      <c r="L1825" s="85"/>
      <c r="M1825" s="85" t="s">
        <v>11808</v>
      </c>
      <c r="N1825" s="85" t="s">
        <v>11805</v>
      </c>
      <c r="O1825" s="85" t="s">
        <v>18</v>
      </c>
      <c r="P1825" s="85" t="s">
        <v>11809</v>
      </c>
      <c r="Q1825" s="85"/>
    </row>
    <row r="1826" spans="1:17" hidden="1" x14ac:dyDescent="0.35">
      <c r="A1826" s="72">
        <f t="shared" si="28"/>
        <v>141188</v>
      </c>
      <c r="B1826" s="85" t="s">
        <v>11818</v>
      </c>
      <c r="C1826" s="66">
        <v>92021</v>
      </c>
      <c r="D1826" s="85" t="s">
        <v>77</v>
      </c>
      <c r="E1826" s="85" t="s">
        <v>5662</v>
      </c>
      <c r="F1826" s="66">
        <v>141188</v>
      </c>
      <c r="G1826" s="85" t="s">
        <v>77</v>
      </c>
      <c r="H1826" s="85" t="s">
        <v>11811</v>
      </c>
      <c r="I1826" s="85" t="s">
        <v>79</v>
      </c>
      <c r="J1826" s="85"/>
      <c r="K1826" s="85" t="s">
        <v>11819</v>
      </c>
      <c r="L1826" s="85"/>
      <c r="M1826" s="85" t="s">
        <v>11808</v>
      </c>
      <c r="N1826" s="85" t="s">
        <v>11800</v>
      </c>
      <c r="O1826" s="85" t="s">
        <v>18</v>
      </c>
      <c r="P1826" s="85" t="s">
        <v>11809</v>
      </c>
      <c r="Q1826" s="85"/>
    </row>
    <row r="1827" spans="1:17" hidden="1" x14ac:dyDescent="0.35">
      <c r="A1827" s="72">
        <f t="shared" si="28"/>
        <v>141770</v>
      </c>
      <c r="B1827" s="85" t="s">
        <v>28203</v>
      </c>
      <c r="C1827" s="85">
        <v>92022</v>
      </c>
      <c r="D1827" s="85" t="s">
        <v>77</v>
      </c>
      <c r="E1827" s="85" t="s">
        <v>23156</v>
      </c>
      <c r="F1827" s="85">
        <v>141770</v>
      </c>
      <c r="G1827" s="85" t="s">
        <v>78</v>
      </c>
      <c r="H1827" s="85">
        <v>10299790</v>
      </c>
      <c r="I1827" s="85" t="s">
        <v>79</v>
      </c>
      <c r="J1827" s="85"/>
      <c r="K1827" s="85" t="s">
        <v>28200</v>
      </c>
      <c r="L1827" s="85"/>
      <c r="M1827" s="85" t="s">
        <v>20775</v>
      </c>
      <c r="N1827" s="85" t="s">
        <v>11805</v>
      </c>
      <c r="O1827" s="85" t="s">
        <v>18</v>
      </c>
      <c r="P1827" s="85">
        <v>78840</v>
      </c>
      <c r="Q1827" s="85"/>
    </row>
    <row r="1828" spans="1:17" hidden="1" x14ac:dyDescent="0.35">
      <c r="A1828" s="72">
        <f t="shared" si="28"/>
        <v>141188</v>
      </c>
      <c r="B1828" s="85" t="s">
        <v>11820</v>
      </c>
      <c r="C1828" s="66">
        <v>92022</v>
      </c>
      <c r="D1828" s="85" t="s">
        <v>77</v>
      </c>
      <c r="E1828" s="85" t="s">
        <v>5662</v>
      </c>
      <c r="F1828" s="66">
        <v>141188</v>
      </c>
      <c r="G1828" s="85" t="s">
        <v>77</v>
      </c>
      <c r="H1828" s="85" t="s">
        <v>11811</v>
      </c>
      <c r="I1828" s="85" t="s">
        <v>79</v>
      </c>
      <c r="J1828" s="85"/>
      <c r="K1828" s="85" t="s">
        <v>11821</v>
      </c>
      <c r="L1828" s="85"/>
      <c r="M1828" s="85" t="s">
        <v>11808</v>
      </c>
      <c r="N1828" s="85" t="s">
        <v>11800</v>
      </c>
      <c r="O1828" s="85" t="s">
        <v>18</v>
      </c>
      <c r="P1828" s="85" t="s">
        <v>11809</v>
      </c>
      <c r="Q1828" s="85"/>
    </row>
    <row r="1829" spans="1:17" hidden="1" x14ac:dyDescent="0.35">
      <c r="A1829" s="72">
        <f t="shared" si="28"/>
        <v>141770</v>
      </c>
      <c r="B1829" s="85" t="s">
        <v>11820</v>
      </c>
      <c r="C1829" s="66">
        <v>92022</v>
      </c>
      <c r="D1829" s="85" t="s">
        <v>77</v>
      </c>
      <c r="E1829" s="85" t="s">
        <v>11813</v>
      </c>
      <c r="F1829" s="66">
        <v>141770</v>
      </c>
      <c r="G1829" s="85" t="s">
        <v>78</v>
      </c>
      <c r="H1829" s="85" t="s">
        <v>11811</v>
      </c>
      <c r="I1829" s="85" t="s">
        <v>79</v>
      </c>
      <c r="J1829" s="85"/>
      <c r="K1829" s="85" t="s">
        <v>11821</v>
      </c>
      <c r="L1829" s="85"/>
      <c r="M1829" s="85" t="s">
        <v>11808</v>
      </c>
      <c r="N1829" s="85" t="s">
        <v>11800</v>
      </c>
      <c r="O1829" s="85" t="s">
        <v>18</v>
      </c>
      <c r="P1829" s="85" t="s">
        <v>11809</v>
      </c>
      <c r="Q1829" s="85"/>
    </row>
    <row r="1830" spans="1:17" hidden="1" x14ac:dyDescent="0.35">
      <c r="A1830" s="72">
        <f t="shared" si="28"/>
        <v>141770</v>
      </c>
      <c r="B1830" s="85" t="s">
        <v>28191</v>
      </c>
      <c r="C1830" s="85">
        <v>17023732</v>
      </c>
      <c r="D1830" s="85" t="s">
        <v>77</v>
      </c>
      <c r="E1830" s="85" t="s">
        <v>23156</v>
      </c>
      <c r="F1830" s="85">
        <v>141770</v>
      </c>
      <c r="G1830" s="85" t="s">
        <v>78</v>
      </c>
      <c r="H1830" s="85"/>
      <c r="I1830" s="85" t="s">
        <v>79</v>
      </c>
      <c r="J1830" s="85"/>
      <c r="K1830" s="85" t="s">
        <v>28192</v>
      </c>
      <c r="L1830" s="85"/>
      <c r="M1830" s="85" t="s">
        <v>20775</v>
      </c>
      <c r="N1830" s="85" t="s">
        <v>11806</v>
      </c>
      <c r="O1830" s="85" t="s">
        <v>18</v>
      </c>
      <c r="P1830" s="85">
        <v>78840</v>
      </c>
      <c r="Q1830" s="85"/>
    </row>
    <row r="1831" spans="1:17" hidden="1" x14ac:dyDescent="0.35">
      <c r="A1831" s="72">
        <f t="shared" si="28"/>
        <v>141770</v>
      </c>
      <c r="B1831" s="85" t="s">
        <v>22542</v>
      </c>
      <c r="C1831" s="66">
        <v>17023732</v>
      </c>
      <c r="D1831" s="85" t="s">
        <v>77</v>
      </c>
      <c r="E1831" s="85" t="s">
        <v>11813</v>
      </c>
      <c r="F1831" s="66">
        <v>141770</v>
      </c>
      <c r="G1831" s="85" t="s">
        <v>78</v>
      </c>
      <c r="H1831" s="85"/>
      <c r="I1831" s="85" t="s">
        <v>79</v>
      </c>
      <c r="J1831" s="85"/>
      <c r="K1831" s="85" t="s">
        <v>22543</v>
      </c>
      <c r="L1831" s="85"/>
      <c r="M1831" s="85" t="s">
        <v>22544</v>
      </c>
      <c r="N1831" s="85" t="s">
        <v>11806</v>
      </c>
      <c r="O1831" s="85" t="s">
        <v>18</v>
      </c>
      <c r="P1831" s="85" t="s">
        <v>11809</v>
      </c>
      <c r="Q1831" s="85"/>
    </row>
    <row r="1832" spans="1:17" hidden="1" x14ac:dyDescent="0.35">
      <c r="A1832" s="72">
        <f t="shared" si="28"/>
        <v>141770</v>
      </c>
      <c r="B1832" s="85" t="s">
        <v>28193</v>
      </c>
      <c r="C1832" s="85">
        <v>92023</v>
      </c>
      <c r="D1832" s="85" t="s">
        <v>77</v>
      </c>
      <c r="E1832" s="85" t="s">
        <v>23156</v>
      </c>
      <c r="F1832" s="85">
        <v>141770</v>
      </c>
      <c r="G1832" s="85" t="s">
        <v>78</v>
      </c>
      <c r="H1832" s="85">
        <v>10299790</v>
      </c>
      <c r="I1832" s="85" t="s">
        <v>79</v>
      </c>
      <c r="J1832" s="85"/>
      <c r="K1832" s="85" t="s">
        <v>28194</v>
      </c>
      <c r="L1832" s="85"/>
      <c r="M1832" s="85" t="s">
        <v>20775</v>
      </c>
      <c r="N1832" s="85" t="s">
        <v>11806</v>
      </c>
      <c r="O1832" s="85" t="s">
        <v>18</v>
      </c>
      <c r="P1832" s="85">
        <v>78840</v>
      </c>
      <c r="Q1832" s="85">
        <v>6734</v>
      </c>
    </row>
    <row r="1833" spans="1:17" hidden="1" x14ac:dyDescent="0.35">
      <c r="A1833" s="72">
        <f t="shared" si="28"/>
        <v>141188</v>
      </c>
      <c r="B1833" s="85" t="s">
        <v>11822</v>
      </c>
      <c r="C1833" s="66">
        <v>92023</v>
      </c>
      <c r="D1833" s="85" t="s">
        <v>77</v>
      </c>
      <c r="E1833" s="85" t="s">
        <v>5662</v>
      </c>
      <c r="F1833" s="66">
        <v>141188</v>
      </c>
      <c r="G1833" s="85" t="s">
        <v>77</v>
      </c>
      <c r="H1833" s="85" t="s">
        <v>11811</v>
      </c>
      <c r="I1833" s="85" t="s">
        <v>79</v>
      </c>
      <c r="J1833" s="85"/>
      <c r="K1833" s="85" t="s">
        <v>11823</v>
      </c>
      <c r="L1833" s="85"/>
      <c r="M1833" s="85" t="s">
        <v>11808</v>
      </c>
      <c r="N1833" s="85" t="s">
        <v>11806</v>
      </c>
      <c r="O1833" s="85" t="s">
        <v>18</v>
      </c>
      <c r="P1833" s="85" t="s">
        <v>11809</v>
      </c>
      <c r="Q1833" s="85" t="s">
        <v>11824</v>
      </c>
    </row>
    <row r="1834" spans="1:17" hidden="1" x14ac:dyDescent="0.35">
      <c r="A1834" s="72">
        <f t="shared" si="28"/>
        <v>141770</v>
      </c>
      <c r="B1834" s="85" t="s">
        <v>11822</v>
      </c>
      <c r="C1834" s="66">
        <v>92023</v>
      </c>
      <c r="D1834" s="85" t="s">
        <v>77</v>
      </c>
      <c r="E1834" s="85" t="s">
        <v>11813</v>
      </c>
      <c r="F1834" s="66">
        <v>141770</v>
      </c>
      <c r="G1834" s="85" t="s">
        <v>78</v>
      </c>
      <c r="H1834" s="85" t="s">
        <v>11811</v>
      </c>
      <c r="I1834" s="85" t="s">
        <v>79</v>
      </c>
      <c r="J1834" s="85"/>
      <c r="K1834" s="85" t="s">
        <v>11823</v>
      </c>
      <c r="L1834" s="85"/>
      <c r="M1834" s="85" t="s">
        <v>11808</v>
      </c>
      <c r="N1834" s="85" t="s">
        <v>11806</v>
      </c>
      <c r="O1834" s="85" t="s">
        <v>18</v>
      </c>
      <c r="P1834" s="85" t="s">
        <v>11809</v>
      </c>
      <c r="Q1834" s="85" t="s">
        <v>11824</v>
      </c>
    </row>
    <row r="1835" spans="1:17" hidden="1" x14ac:dyDescent="0.35">
      <c r="A1835" s="72">
        <f t="shared" si="28"/>
        <v>140469</v>
      </c>
      <c r="B1835" s="85" t="s">
        <v>26896</v>
      </c>
      <c r="C1835" s="85">
        <v>85624</v>
      </c>
      <c r="D1835" s="85" t="s">
        <v>77</v>
      </c>
      <c r="E1835" s="85" t="s">
        <v>23191</v>
      </c>
      <c r="F1835" s="85">
        <v>140469</v>
      </c>
      <c r="G1835" s="85" t="s">
        <v>78</v>
      </c>
      <c r="H1835" s="85">
        <v>13461769</v>
      </c>
      <c r="I1835" s="85" t="s">
        <v>79</v>
      </c>
      <c r="J1835" s="85"/>
      <c r="K1835" s="85" t="s">
        <v>26897</v>
      </c>
      <c r="L1835" s="85"/>
      <c r="M1835" s="85" t="s">
        <v>13635</v>
      </c>
      <c r="N1835" s="85" t="s">
        <v>205</v>
      </c>
      <c r="O1835" s="85" t="s">
        <v>18</v>
      </c>
      <c r="P1835" s="85">
        <v>75057</v>
      </c>
      <c r="Q1835" s="85">
        <v>2149</v>
      </c>
    </row>
    <row r="1836" spans="1:17" hidden="1" x14ac:dyDescent="0.35">
      <c r="A1836" s="72">
        <f t="shared" si="28"/>
        <v>140469</v>
      </c>
      <c r="B1836" s="85" t="s">
        <v>664</v>
      </c>
      <c r="C1836" s="66">
        <v>85624</v>
      </c>
      <c r="D1836" s="85" t="s">
        <v>77</v>
      </c>
      <c r="E1836" s="85" t="s">
        <v>212</v>
      </c>
      <c r="F1836" s="66">
        <v>140469</v>
      </c>
      <c r="G1836" s="85" t="s">
        <v>78</v>
      </c>
      <c r="H1836" s="85" t="s">
        <v>213</v>
      </c>
      <c r="I1836" s="85" t="s">
        <v>79</v>
      </c>
      <c r="J1836" s="85"/>
      <c r="K1836" s="85" t="s">
        <v>658</v>
      </c>
      <c r="L1836" s="85"/>
      <c r="M1836" s="85" t="s">
        <v>343</v>
      </c>
      <c r="N1836" s="85" t="s">
        <v>215</v>
      </c>
      <c r="O1836" s="85" t="s">
        <v>18</v>
      </c>
      <c r="P1836" s="85" t="s">
        <v>657</v>
      </c>
      <c r="Q1836" s="85" t="s">
        <v>659</v>
      </c>
    </row>
    <row r="1837" spans="1:17" hidden="1" x14ac:dyDescent="0.35">
      <c r="A1837" s="72">
        <f t="shared" si="28"/>
        <v>141739</v>
      </c>
      <c r="B1837" s="85" t="s">
        <v>23797</v>
      </c>
      <c r="C1837" s="85">
        <v>16066164</v>
      </c>
      <c r="D1837" s="85" t="s">
        <v>23281</v>
      </c>
      <c r="E1837" s="85" t="s">
        <v>23266</v>
      </c>
      <c r="F1837" s="85">
        <v>141739</v>
      </c>
      <c r="G1837" s="85" t="s">
        <v>78</v>
      </c>
      <c r="H1837" s="85">
        <v>12688008</v>
      </c>
      <c r="I1837" s="85" t="s">
        <v>79</v>
      </c>
      <c r="J1837" s="85"/>
      <c r="K1837" s="85" t="s">
        <v>23798</v>
      </c>
      <c r="L1837" s="85"/>
      <c r="M1837" s="85" t="s">
        <v>125</v>
      </c>
      <c r="N1837" s="85" t="s">
        <v>137</v>
      </c>
      <c r="O1837" s="85" t="s">
        <v>18</v>
      </c>
      <c r="P1837" s="85">
        <v>78724</v>
      </c>
      <c r="Q1837" s="85"/>
    </row>
    <row r="1838" spans="1:17" hidden="1" x14ac:dyDescent="0.35">
      <c r="A1838" s="72">
        <f t="shared" si="28"/>
        <v>141431</v>
      </c>
      <c r="B1838" s="85" t="s">
        <v>9028</v>
      </c>
      <c r="C1838" s="66">
        <v>90203</v>
      </c>
      <c r="D1838" s="85" t="s">
        <v>77</v>
      </c>
      <c r="E1838" s="85" t="s">
        <v>9010</v>
      </c>
      <c r="F1838" s="66">
        <v>141431</v>
      </c>
      <c r="G1838" s="85" t="s">
        <v>78</v>
      </c>
      <c r="H1838" s="85"/>
      <c r="I1838" s="85" t="s">
        <v>79</v>
      </c>
      <c r="J1838" s="85"/>
      <c r="K1838" s="85" t="s">
        <v>9029</v>
      </c>
      <c r="L1838" s="85"/>
      <c r="M1838" s="85" t="s">
        <v>9008</v>
      </c>
      <c r="N1838" s="85" t="s">
        <v>9008</v>
      </c>
      <c r="O1838" s="85" t="s">
        <v>18</v>
      </c>
      <c r="P1838" s="85" t="s">
        <v>9030</v>
      </c>
      <c r="Q1838" s="85"/>
    </row>
    <row r="1839" spans="1:17" hidden="1" x14ac:dyDescent="0.35">
      <c r="A1839" s="72">
        <f t="shared" si="28"/>
        <v>141680</v>
      </c>
      <c r="B1839" s="85" t="s">
        <v>11245</v>
      </c>
      <c r="C1839" s="66">
        <v>91568</v>
      </c>
      <c r="D1839" s="85" t="s">
        <v>77</v>
      </c>
      <c r="E1839" s="85" t="s">
        <v>11226</v>
      </c>
      <c r="F1839" s="66">
        <v>141680</v>
      </c>
      <c r="G1839" s="85" t="s">
        <v>78</v>
      </c>
      <c r="H1839" s="85" t="s">
        <v>11246</v>
      </c>
      <c r="I1839" s="85" t="s">
        <v>79</v>
      </c>
      <c r="J1839" s="85"/>
      <c r="K1839" s="85" t="s">
        <v>11247</v>
      </c>
      <c r="L1839" s="85"/>
      <c r="M1839" s="85" t="s">
        <v>11196</v>
      </c>
      <c r="N1839" s="85" t="s">
        <v>10863</v>
      </c>
      <c r="O1839" s="85" t="s">
        <v>18</v>
      </c>
      <c r="P1839" s="85" t="s">
        <v>11195</v>
      </c>
      <c r="Q1839" s="85"/>
    </row>
    <row r="1840" spans="1:17" hidden="1" x14ac:dyDescent="0.35">
      <c r="A1840" s="72">
        <f t="shared" si="28"/>
        <v>141707</v>
      </c>
      <c r="B1840" s="85" t="s">
        <v>11437</v>
      </c>
      <c r="C1840" s="66">
        <v>91680</v>
      </c>
      <c r="D1840" s="85" t="s">
        <v>77</v>
      </c>
      <c r="E1840" s="85" t="s">
        <v>11428</v>
      </c>
      <c r="F1840" s="66">
        <v>141707</v>
      </c>
      <c r="G1840" s="85" t="s">
        <v>78</v>
      </c>
      <c r="H1840" s="85"/>
      <c r="I1840" s="85" t="s">
        <v>79</v>
      </c>
      <c r="J1840" s="85"/>
      <c r="K1840" s="85" t="s">
        <v>11438</v>
      </c>
      <c r="L1840" s="85"/>
      <c r="M1840" s="85" t="s">
        <v>11425</v>
      </c>
      <c r="N1840" s="85" t="s">
        <v>5129</v>
      </c>
      <c r="O1840" s="85" t="s">
        <v>18</v>
      </c>
      <c r="P1840" s="85" t="s">
        <v>11430</v>
      </c>
      <c r="Q1840" s="85"/>
    </row>
    <row r="1841" spans="1:17" hidden="1" x14ac:dyDescent="0.35">
      <c r="A1841" s="72">
        <f t="shared" si="28"/>
        <v>140867</v>
      </c>
      <c r="B1841" s="85" t="s">
        <v>27117</v>
      </c>
      <c r="C1841" s="85">
        <v>16020052</v>
      </c>
      <c r="D1841" s="85" t="s">
        <v>77</v>
      </c>
      <c r="E1841" s="85" t="s">
        <v>23184</v>
      </c>
      <c r="F1841" s="85">
        <v>140867</v>
      </c>
      <c r="G1841" s="85" t="s">
        <v>78</v>
      </c>
      <c r="H1841" s="85">
        <v>11741345</v>
      </c>
      <c r="I1841" s="85" t="s">
        <v>79</v>
      </c>
      <c r="J1841" s="85"/>
      <c r="K1841" s="85" t="s">
        <v>27118</v>
      </c>
      <c r="L1841" s="85"/>
      <c r="M1841" s="85" t="s">
        <v>19690</v>
      </c>
      <c r="N1841" s="85" t="s">
        <v>571</v>
      </c>
      <c r="O1841" s="85" t="s">
        <v>18</v>
      </c>
      <c r="P1841" s="85">
        <v>76002</v>
      </c>
      <c r="Q1841" s="85"/>
    </row>
    <row r="1842" spans="1:17" hidden="1" x14ac:dyDescent="0.35">
      <c r="A1842" s="72">
        <f t="shared" si="28"/>
        <v>140867</v>
      </c>
      <c r="B1842" s="85" t="s">
        <v>15670</v>
      </c>
      <c r="C1842" s="66">
        <v>16020052</v>
      </c>
      <c r="D1842" s="85" t="s">
        <v>77</v>
      </c>
      <c r="E1842" s="85" t="s">
        <v>3405</v>
      </c>
      <c r="F1842" s="66">
        <v>140867</v>
      </c>
      <c r="G1842" s="85" t="s">
        <v>78</v>
      </c>
      <c r="H1842" s="85" t="s">
        <v>15671</v>
      </c>
      <c r="I1842" s="85" t="s">
        <v>79</v>
      </c>
      <c r="J1842" s="85"/>
      <c r="K1842" s="85" t="s">
        <v>15672</v>
      </c>
      <c r="L1842" s="85"/>
      <c r="M1842" s="85" t="s">
        <v>3401</v>
      </c>
      <c r="N1842" s="85" t="s">
        <v>573</v>
      </c>
      <c r="O1842" s="85" t="s">
        <v>18</v>
      </c>
      <c r="P1842" s="85" t="s">
        <v>3415</v>
      </c>
      <c r="Q1842" s="85"/>
    </row>
    <row r="1843" spans="1:17" hidden="1" x14ac:dyDescent="0.35">
      <c r="A1843" s="72">
        <f t="shared" si="28"/>
        <v>141546</v>
      </c>
      <c r="B1843" s="85" t="s">
        <v>27323</v>
      </c>
      <c r="C1843" s="85">
        <v>90700</v>
      </c>
      <c r="D1843" s="85" t="s">
        <v>77</v>
      </c>
      <c r="E1843" s="85" t="s">
        <v>23179</v>
      </c>
      <c r="F1843" s="85">
        <v>141546</v>
      </c>
      <c r="G1843" s="85" t="s">
        <v>78</v>
      </c>
      <c r="H1843" s="85">
        <v>1664853</v>
      </c>
      <c r="I1843" s="85" t="s">
        <v>79</v>
      </c>
      <c r="J1843" s="85"/>
      <c r="K1843" s="85" t="s">
        <v>27324</v>
      </c>
      <c r="L1843" s="85"/>
      <c r="M1843" s="85" t="s">
        <v>9155</v>
      </c>
      <c r="N1843" s="85" t="s">
        <v>9526</v>
      </c>
      <c r="O1843" s="85" t="s">
        <v>18</v>
      </c>
      <c r="P1843" s="85">
        <v>78213</v>
      </c>
      <c r="Q1843" s="85">
        <v>3437</v>
      </c>
    </row>
    <row r="1844" spans="1:17" hidden="1" x14ac:dyDescent="0.35">
      <c r="A1844" s="72">
        <f t="shared" si="28"/>
        <v>141546</v>
      </c>
      <c r="B1844" s="85" t="s">
        <v>9948</v>
      </c>
      <c r="C1844" s="66">
        <v>90700</v>
      </c>
      <c r="D1844" s="85" t="s">
        <v>77</v>
      </c>
      <c r="E1844" s="85" t="s">
        <v>9849</v>
      </c>
      <c r="F1844" s="66">
        <v>141546</v>
      </c>
      <c r="G1844" s="85" t="s">
        <v>78</v>
      </c>
      <c r="H1844" s="85" t="s">
        <v>9850</v>
      </c>
      <c r="I1844" s="85" t="s">
        <v>79</v>
      </c>
      <c r="J1844" s="85"/>
      <c r="K1844" s="85" t="s">
        <v>9949</v>
      </c>
      <c r="L1844" s="85" t="s">
        <v>80</v>
      </c>
      <c r="M1844" s="85" t="s">
        <v>7383</v>
      </c>
      <c r="N1844" s="85" t="s">
        <v>7384</v>
      </c>
      <c r="O1844" s="85" t="s">
        <v>18</v>
      </c>
      <c r="P1844" s="85" t="s">
        <v>9934</v>
      </c>
      <c r="Q1844" s="85" t="s">
        <v>6979</v>
      </c>
    </row>
    <row r="1845" spans="1:17" hidden="1" x14ac:dyDescent="0.35">
      <c r="A1845" s="72">
        <f t="shared" si="28"/>
        <v>140464</v>
      </c>
      <c r="B1845" s="85" t="s">
        <v>596</v>
      </c>
      <c r="C1845" s="85">
        <v>85594</v>
      </c>
      <c r="D1845" s="85" t="s">
        <v>77</v>
      </c>
      <c r="E1845" s="85" t="s">
        <v>23223</v>
      </c>
      <c r="F1845" s="85">
        <v>140464</v>
      </c>
      <c r="G1845" s="85" t="s">
        <v>78</v>
      </c>
      <c r="H1845" s="85">
        <v>14512545</v>
      </c>
      <c r="I1845" s="85" t="s">
        <v>79</v>
      </c>
      <c r="J1845" s="85"/>
      <c r="K1845" s="85" t="s">
        <v>25889</v>
      </c>
      <c r="L1845" s="85"/>
      <c r="M1845" s="85" t="s">
        <v>18305</v>
      </c>
      <c r="N1845" s="85" t="s">
        <v>232</v>
      </c>
      <c r="O1845" s="85" t="s">
        <v>18</v>
      </c>
      <c r="P1845" s="85">
        <v>75051</v>
      </c>
      <c r="Q1845" s="85">
        <v>1945</v>
      </c>
    </row>
    <row r="1846" spans="1:17" hidden="1" x14ac:dyDescent="0.35">
      <c r="A1846" s="72">
        <f t="shared" si="28"/>
        <v>140464</v>
      </c>
      <c r="B1846" s="85" t="s">
        <v>596</v>
      </c>
      <c r="C1846" s="66">
        <v>85594</v>
      </c>
      <c r="D1846" s="85" t="s">
        <v>77</v>
      </c>
      <c r="E1846" s="85" t="s">
        <v>541</v>
      </c>
      <c r="F1846" s="66">
        <v>140464</v>
      </c>
      <c r="G1846" s="85" t="s">
        <v>78</v>
      </c>
      <c r="H1846" s="85" t="s">
        <v>542</v>
      </c>
      <c r="I1846" s="85" t="s">
        <v>79</v>
      </c>
      <c r="J1846" s="85"/>
      <c r="K1846" s="85" t="s">
        <v>597</v>
      </c>
      <c r="L1846" s="85"/>
      <c r="M1846" s="85" t="s">
        <v>544</v>
      </c>
      <c r="N1846" s="85" t="s">
        <v>189</v>
      </c>
      <c r="O1846" s="85" t="s">
        <v>18</v>
      </c>
      <c r="P1846" s="85" t="s">
        <v>572</v>
      </c>
      <c r="Q1846" s="85" t="s">
        <v>598</v>
      </c>
    </row>
    <row r="1847" spans="1:17" hidden="1" x14ac:dyDescent="0.35">
      <c r="A1847" s="72">
        <f t="shared" si="28"/>
        <v>141231</v>
      </c>
      <c r="B1847" s="85" t="s">
        <v>6243</v>
      </c>
      <c r="C1847" s="66">
        <v>88483</v>
      </c>
      <c r="D1847" s="85" t="s">
        <v>77</v>
      </c>
      <c r="E1847" s="85" t="s">
        <v>6244</v>
      </c>
      <c r="F1847" s="66">
        <v>141231</v>
      </c>
      <c r="G1847" s="85" t="s">
        <v>78</v>
      </c>
      <c r="H1847" s="85" t="s">
        <v>6245</v>
      </c>
      <c r="I1847" s="85" t="s">
        <v>79</v>
      </c>
      <c r="J1847" s="85"/>
      <c r="K1847" s="85" t="s">
        <v>6246</v>
      </c>
      <c r="L1847" s="85" t="s">
        <v>80</v>
      </c>
      <c r="M1847" s="85" t="s">
        <v>3090</v>
      </c>
      <c r="N1847" s="85" t="s">
        <v>6073</v>
      </c>
      <c r="O1847" s="85" t="s">
        <v>18</v>
      </c>
      <c r="P1847" s="85" t="s">
        <v>6240</v>
      </c>
      <c r="Q1847" s="85" t="s">
        <v>621</v>
      </c>
    </row>
    <row r="1848" spans="1:17" hidden="1" x14ac:dyDescent="0.35">
      <c r="A1848" s="72">
        <f t="shared" si="28"/>
        <v>142118</v>
      </c>
      <c r="B1848" s="85" t="s">
        <v>15050</v>
      </c>
      <c r="C1848" s="66">
        <v>226709</v>
      </c>
      <c r="D1848" s="85" t="s">
        <v>77</v>
      </c>
      <c r="E1848" s="85" t="s">
        <v>13343</v>
      </c>
      <c r="F1848" s="66">
        <v>142118</v>
      </c>
      <c r="G1848" s="85" t="s">
        <v>78</v>
      </c>
      <c r="H1848" s="85" t="s">
        <v>15051</v>
      </c>
      <c r="I1848" s="85" t="s">
        <v>79</v>
      </c>
      <c r="J1848" s="85"/>
      <c r="K1848" s="85" t="s">
        <v>15052</v>
      </c>
      <c r="L1848" s="85"/>
      <c r="M1848" s="85" t="s">
        <v>7395</v>
      </c>
      <c r="N1848" s="85" t="s">
        <v>13252</v>
      </c>
      <c r="O1848" s="85" t="s">
        <v>18</v>
      </c>
      <c r="P1848" s="85" t="s">
        <v>13341</v>
      </c>
      <c r="Q1848" s="85"/>
    </row>
    <row r="1849" spans="1:17" hidden="1" x14ac:dyDescent="0.35">
      <c r="A1849" s="72">
        <f t="shared" si="28"/>
        <v>140452</v>
      </c>
      <c r="B1849" s="85" t="s">
        <v>24868</v>
      </c>
      <c r="C1849" s="85">
        <v>140452</v>
      </c>
      <c r="D1849" s="85" t="s">
        <v>78</v>
      </c>
      <c r="E1849" s="85" t="s">
        <v>23240</v>
      </c>
      <c r="F1849" s="85">
        <v>16048959</v>
      </c>
      <c r="G1849" s="85" t="s">
        <v>1750</v>
      </c>
      <c r="H1849" s="85">
        <v>14008114</v>
      </c>
      <c r="I1849" s="85" t="s">
        <v>79</v>
      </c>
      <c r="J1849" s="85" t="s">
        <v>200</v>
      </c>
      <c r="K1849" s="85" t="s">
        <v>24869</v>
      </c>
      <c r="L1849" s="85"/>
      <c r="M1849" s="85" t="s">
        <v>13632</v>
      </c>
      <c r="N1849" s="85" t="s">
        <v>242</v>
      </c>
      <c r="O1849" s="85" t="s">
        <v>18</v>
      </c>
      <c r="P1849" s="85">
        <v>75020</v>
      </c>
      <c r="Q1849" s="85"/>
    </row>
    <row r="1850" spans="1:17" hidden="1" x14ac:dyDescent="0.35">
      <c r="A1850" s="72">
        <f t="shared" si="28"/>
        <v>232165</v>
      </c>
      <c r="B1850" s="85" t="s">
        <v>28128</v>
      </c>
      <c r="C1850" s="85">
        <v>16078810</v>
      </c>
      <c r="D1850" s="85" t="s">
        <v>77</v>
      </c>
      <c r="E1850" s="85" t="s">
        <v>23159</v>
      </c>
      <c r="F1850" s="85">
        <v>232165</v>
      </c>
      <c r="G1850" s="85" t="s">
        <v>78</v>
      </c>
      <c r="H1850" s="85">
        <v>21103312</v>
      </c>
      <c r="I1850" s="85" t="s">
        <v>79</v>
      </c>
      <c r="J1850" s="85"/>
      <c r="K1850" s="85" t="s">
        <v>18046</v>
      </c>
      <c r="L1850" s="85"/>
      <c r="M1850" s="85" t="s">
        <v>205</v>
      </c>
      <c r="N1850" s="85" t="s">
        <v>205</v>
      </c>
      <c r="O1850" s="85" t="s">
        <v>18</v>
      </c>
      <c r="P1850" s="85">
        <v>76210</v>
      </c>
      <c r="Q1850" s="85"/>
    </row>
    <row r="1851" spans="1:17" hidden="1" x14ac:dyDescent="0.35">
      <c r="A1851" s="72">
        <f t="shared" si="28"/>
        <v>232165</v>
      </c>
      <c r="B1851" s="85" t="s">
        <v>18045</v>
      </c>
      <c r="C1851" s="66">
        <v>16078810</v>
      </c>
      <c r="D1851" s="85" t="s">
        <v>77</v>
      </c>
      <c r="E1851" s="85" t="s">
        <v>15416</v>
      </c>
      <c r="F1851" s="66">
        <v>232165</v>
      </c>
      <c r="G1851" s="85" t="s">
        <v>78</v>
      </c>
      <c r="H1851" s="85" t="s">
        <v>15417</v>
      </c>
      <c r="I1851" s="85" t="s">
        <v>79</v>
      </c>
      <c r="J1851" s="85"/>
      <c r="K1851" s="85" t="s">
        <v>18046</v>
      </c>
      <c r="L1851" s="85"/>
      <c r="M1851" s="85" t="s">
        <v>215</v>
      </c>
      <c r="N1851" s="85" t="s">
        <v>215</v>
      </c>
      <c r="O1851" s="85" t="s">
        <v>18</v>
      </c>
      <c r="P1851" s="85" t="s">
        <v>759</v>
      </c>
      <c r="Q1851" s="85"/>
    </row>
    <row r="1852" spans="1:17" hidden="1" x14ac:dyDescent="0.35">
      <c r="A1852" s="72">
        <f t="shared" si="28"/>
        <v>140913</v>
      </c>
      <c r="B1852" s="85" t="s">
        <v>23543</v>
      </c>
      <c r="C1852" s="85">
        <v>17019643</v>
      </c>
      <c r="D1852" s="85" t="s">
        <v>77</v>
      </c>
      <c r="E1852" s="85" t="s">
        <v>23267</v>
      </c>
      <c r="F1852" s="85">
        <v>140913</v>
      </c>
      <c r="G1852" s="85" t="s">
        <v>78</v>
      </c>
      <c r="H1852" s="85"/>
      <c r="I1852" s="85" t="s">
        <v>79</v>
      </c>
      <c r="J1852" s="85"/>
      <c r="K1852" s="85" t="s">
        <v>23544</v>
      </c>
      <c r="L1852" s="85"/>
      <c r="M1852" s="85" t="s">
        <v>22889</v>
      </c>
      <c r="N1852" s="85" t="s">
        <v>205</v>
      </c>
      <c r="O1852" s="85" t="s">
        <v>18</v>
      </c>
      <c r="P1852" s="85">
        <v>76227</v>
      </c>
      <c r="Q1852" s="85"/>
    </row>
    <row r="1853" spans="1:17" hidden="1" x14ac:dyDescent="0.35">
      <c r="A1853" s="72">
        <f t="shared" si="28"/>
        <v>140444</v>
      </c>
      <c r="B1853" s="85" t="s">
        <v>24352</v>
      </c>
      <c r="C1853" s="85">
        <v>214193</v>
      </c>
      <c r="D1853" s="85" t="s">
        <v>77</v>
      </c>
      <c r="E1853" s="85" t="s">
        <v>23254</v>
      </c>
      <c r="F1853" s="85">
        <v>140444</v>
      </c>
      <c r="G1853" s="85" t="s">
        <v>78</v>
      </c>
      <c r="H1853" s="85"/>
      <c r="I1853" s="85" t="s">
        <v>79</v>
      </c>
      <c r="J1853" s="85"/>
      <c r="K1853" s="85" t="s">
        <v>23362</v>
      </c>
      <c r="L1853" s="85"/>
      <c r="M1853" s="85" t="s">
        <v>205</v>
      </c>
      <c r="N1853" s="85" t="s">
        <v>205</v>
      </c>
      <c r="O1853" s="85" t="s">
        <v>18</v>
      </c>
      <c r="P1853" s="85">
        <v>76205</v>
      </c>
      <c r="Q1853" s="85">
        <v>6304</v>
      </c>
    </row>
    <row r="1854" spans="1:17" hidden="1" x14ac:dyDescent="0.35">
      <c r="A1854" s="72">
        <f t="shared" si="28"/>
        <v>140912</v>
      </c>
      <c r="B1854" s="85" t="s">
        <v>23361</v>
      </c>
      <c r="C1854" s="85">
        <v>17013000</v>
      </c>
      <c r="D1854" s="85" t="s">
        <v>77</v>
      </c>
      <c r="E1854" s="85" t="s">
        <v>23269</v>
      </c>
      <c r="F1854" s="85">
        <v>140912</v>
      </c>
      <c r="G1854" s="85" t="s">
        <v>78</v>
      </c>
      <c r="H1854" s="85"/>
      <c r="I1854" s="85" t="s">
        <v>79</v>
      </c>
      <c r="J1854" s="85"/>
      <c r="K1854" s="85" t="s">
        <v>23362</v>
      </c>
      <c r="L1854" s="85"/>
      <c r="M1854" s="85" t="s">
        <v>205</v>
      </c>
      <c r="N1854" s="85"/>
      <c r="O1854" s="85" t="s">
        <v>18</v>
      </c>
      <c r="P1854" s="85">
        <v>76205</v>
      </c>
      <c r="Q1854" s="85">
        <v>6304</v>
      </c>
    </row>
    <row r="1855" spans="1:17" hidden="1" x14ac:dyDescent="0.35">
      <c r="A1855" s="72">
        <f t="shared" si="28"/>
        <v>140469</v>
      </c>
      <c r="B1855" s="85" t="s">
        <v>23361</v>
      </c>
      <c r="C1855" s="85">
        <v>231027</v>
      </c>
      <c r="D1855" s="85" t="s">
        <v>77</v>
      </c>
      <c r="E1855" s="85" t="s">
        <v>23191</v>
      </c>
      <c r="F1855" s="85">
        <v>140469</v>
      </c>
      <c r="G1855" s="85" t="s">
        <v>78</v>
      </c>
      <c r="H1855" s="85">
        <v>13461789</v>
      </c>
      <c r="I1855" s="85" t="s">
        <v>79</v>
      </c>
      <c r="J1855" s="85"/>
      <c r="K1855" s="85" t="s">
        <v>23362</v>
      </c>
      <c r="L1855" s="85"/>
      <c r="M1855" s="85" t="s">
        <v>205</v>
      </c>
      <c r="N1855" s="85" t="s">
        <v>205</v>
      </c>
      <c r="O1855" s="85" t="s">
        <v>18</v>
      </c>
      <c r="P1855" s="85">
        <v>76205</v>
      </c>
      <c r="Q1855" s="85">
        <v>6304</v>
      </c>
    </row>
    <row r="1856" spans="1:17" hidden="1" x14ac:dyDescent="0.35">
      <c r="A1856" s="72">
        <f t="shared" si="28"/>
        <v>140469</v>
      </c>
      <c r="B1856" s="85" t="s">
        <v>13975</v>
      </c>
      <c r="C1856" s="66">
        <v>231027</v>
      </c>
      <c r="D1856" s="85" t="s">
        <v>77</v>
      </c>
      <c r="E1856" s="85" t="s">
        <v>212</v>
      </c>
      <c r="F1856" s="66">
        <v>140469</v>
      </c>
      <c r="G1856" s="85" t="s">
        <v>78</v>
      </c>
      <c r="H1856" s="85" t="s">
        <v>663</v>
      </c>
      <c r="I1856" s="85" t="s">
        <v>79</v>
      </c>
      <c r="J1856" s="85"/>
      <c r="K1856" s="85" t="s">
        <v>14627</v>
      </c>
      <c r="L1856" s="85"/>
      <c r="M1856" s="85" t="s">
        <v>215</v>
      </c>
      <c r="N1856" s="85" t="s">
        <v>215</v>
      </c>
      <c r="O1856" s="85" t="s">
        <v>18</v>
      </c>
      <c r="P1856" s="85" t="s">
        <v>4428</v>
      </c>
      <c r="Q1856" s="85" t="s">
        <v>238</v>
      </c>
    </row>
    <row r="1857" spans="1:17" hidden="1" x14ac:dyDescent="0.35">
      <c r="A1857" s="72">
        <f t="shared" si="28"/>
        <v>140931</v>
      </c>
      <c r="B1857" s="85" t="s">
        <v>27423</v>
      </c>
      <c r="C1857" s="85">
        <v>16051591</v>
      </c>
      <c r="D1857" s="85" t="s">
        <v>77</v>
      </c>
      <c r="E1857" s="85" t="s">
        <v>23178</v>
      </c>
      <c r="F1857" s="85">
        <v>140931</v>
      </c>
      <c r="G1857" s="85" t="s">
        <v>78</v>
      </c>
      <c r="H1857" s="85"/>
      <c r="I1857" s="85" t="s">
        <v>79</v>
      </c>
      <c r="J1857" s="85"/>
      <c r="K1857" s="85" t="s">
        <v>27424</v>
      </c>
      <c r="L1857" s="85"/>
      <c r="M1857" s="85" t="s">
        <v>15940</v>
      </c>
      <c r="N1857" s="85" t="s">
        <v>205</v>
      </c>
      <c r="O1857" s="85" t="s">
        <v>18</v>
      </c>
      <c r="P1857" s="85">
        <v>76262</v>
      </c>
      <c r="Q1857" s="85"/>
    </row>
    <row r="1858" spans="1:17" hidden="1" x14ac:dyDescent="0.35">
      <c r="A1858" s="72">
        <f t="shared" ref="A1858:A1921" si="29">IF(F1858="", "", IF(D1858="School District", C1858, F1858))</f>
        <v>140931</v>
      </c>
      <c r="B1858" s="85" t="s">
        <v>16981</v>
      </c>
      <c r="C1858" s="66">
        <v>16051591</v>
      </c>
      <c r="D1858" s="85" t="s">
        <v>77</v>
      </c>
      <c r="E1858" s="85" t="s">
        <v>3662</v>
      </c>
      <c r="F1858" s="66">
        <v>140931</v>
      </c>
      <c r="G1858" s="85" t="s">
        <v>78</v>
      </c>
      <c r="H1858" s="85"/>
      <c r="I1858" s="85" t="s">
        <v>79</v>
      </c>
      <c r="J1858" s="85"/>
      <c r="K1858" s="85" t="s">
        <v>16982</v>
      </c>
      <c r="L1858" s="85"/>
      <c r="M1858" s="85" t="s">
        <v>4566</v>
      </c>
      <c r="N1858" s="85" t="s">
        <v>215</v>
      </c>
      <c r="O1858" s="85" t="s">
        <v>18</v>
      </c>
      <c r="P1858" s="85" t="s">
        <v>4567</v>
      </c>
      <c r="Q1858" s="85"/>
    </row>
    <row r="1859" spans="1:17" hidden="1" x14ac:dyDescent="0.35">
      <c r="A1859" s="72">
        <f t="shared" si="29"/>
        <v>140909</v>
      </c>
      <c r="B1859" s="85" t="s">
        <v>25057</v>
      </c>
      <c r="C1859" s="85">
        <v>140909</v>
      </c>
      <c r="D1859" s="85" t="s">
        <v>78</v>
      </c>
      <c r="E1859" s="85" t="s">
        <v>23238</v>
      </c>
      <c r="F1859" s="85">
        <v>17002993</v>
      </c>
      <c r="G1859" s="85" t="s">
        <v>1750</v>
      </c>
      <c r="H1859" s="85">
        <v>6027288</v>
      </c>
      <c r="I1859" s="85" t="s">
        <v>79</v>
      </c>
      <c r="J1859" s="85" t="s">
        <v>2894</v>
      </c>
      <c r="K1859" s="85" t="s">
        <v>23081</v>
      </c>
      <c r="L1859" s="85"/>
      <c r="M1859" s="85" t="s">
        <v>205</v>
      </c>
      <c r="N1859" s="85" t="s">
        <v>205</v>
      </c>
      <c r="O1859" s="85" t="s">
        <v>18</v>
      </c>
      <c r="P1859" s="85">
        <v>76201</v>
      </c>
      <c r="Q1859" s="85"/>
    </row>
    <row r="1860" spans="1:17" hidden="1" x14ac:dyDescent="0.35">
      <c r="A1860" s="72">
        <f t="shared" si="29"/>
        <v>140959</v>
      </c>
      <c r="B1860" s="85" t="s">
        <v>4636</v>
      </c>
      <c r="C1860" s="66">
        <v>87756</v>
      </c>
      <c r="D1860" s="85" t="s">
        <v>77</v>
      </c>
      <c r="E1860" s="85" t="s">
        <v>4629</v>
      </c>
      <c r="F1860" s="66">
        <v>140959</v>
      </c>
      <c r="G1860" s="85" t="s">
        <v>78</v>
      </c>
      <c r="H1860" s="85" t="s">
        <v>4630</v>
      </c>
      <c r="I1860" s="85" t="s">
        <v>79</v>
      </c>
      <c r="J1860" s="85"/>
      <c r="K1860" s="85" t="s">
        <v>4637</v>
      </c>
      <c r="L1860" s="85"/>
      <c r="M1860" s="85" t="s">
        <v>4632</v>
      </c>
      <c r="N1860" s="85" t="s">
        <v>4633</v>
      </c>
      <c r="O1860" s="85" t="s">
        <v>18</v>
      </c>
      <c r="P1860" s="85" t="s">
        <v>4634</v>
      </c>
      <c r="Q1860" s="85" t="s">
        <v>4638</v>
      </c>
    </row>
    <row r="1861" spans="1:17" hidden="1" x14ac:dyDescent="0.35">
      <c r="A1861" s="72">
        <f t="shared" si="29"/>
        <v>140611</v>
      </c>
      <c r="B1861" s="85" t="s">
        <v>1929</v>
      </c>
      <c r="C1861" s="66">
        <v>86474</v>
      </c>
      <c r="D1861" s="85" t="s">
        <v>77</v>
      </c>
      <c r="E1861" s="85" t="s">
        <v>1896</v>
      </c>
      <c r="F1861" s="66">
        <v>140611</v>
      </c>
      <c r="G1861" s="85" t="s">
        <v>78</v>
      </c>
      <c r="H1861" s="85" t="s">
        <v>1897</v>
      </c>
      <c r="I1861" s="85" t="s">
        <v>79</v>
      </c>
      <c r="J1861" s="85"/>
      <c r="K1861" s="85" t="s">
        <v>1930</v>
      </c>
      <c r="L1861" s="85"/>
      <c r="M1861" s="85" t="s">
        <v>1931</v>
      </c>
      <c r="N1861" s="85" t="s">
        <v>1900</v>
      </c>
      <c r="O1861" s="85" t="s">
        <v>18</v>
      </c>
      <c r="P1861" s="85" t="s">
        <v>1932</v>
      </c>
      <c r="Q1861" s="85"/>
    </row>
    <row r="1862" spans="1:17" hidden="1" x14ac:dyDescent="0.35">
      <c r="A1862" s="72">
        <f t="shared" si="29"/>
        <v>141377</v>
      </c>
      <c r="B1862" s="85" t="s">
        <v>8754</v>
      </c>
      <c r="C1862" s="66">
        <v>89983</v>
      </c>
      <c r="D1862" s="85" t="s">
        <v>77</v>
      </c>
      <c r="E1862" s="85" t="s">
        <v>8739</v>
      </c>
      <c r="F1862" s="66">
        <v>141377</v>
      </c>
      <c r="G1862" s="85" t="s">
        <v>78</v>
      </c>
      <c r="H1862" s="85" t="s">
        <v>8755</v>
      </c>
      <c r="I1862" s="85" t="s">
        <v>79</v>
      </c>
      <c r="J1862" s="85"/>
      <c r="K1862" s="85" t="s">
        <v>8756</v>
      </c>
      <c r="L1862" s="85"/>
      <c r="M1862" s="85" t="s">
        <v>8742</v>
      </c>
      <c r="N1862" s="85" t="s">
        <v>8635</v>
      </c>
      <c r="O1862" s="85" t="s">
        <v>18</v>
      </c>
      <c r="P1862" s="85" t="s">
        <v>8744</v>
      </c>
      <c r="Q1862" s="85" t="s">
        <v>7018</v>
      </c>
    </row>
    <row r="1863" spans="1:17" hidden="1" x14ac:dyDescent="0.35">
      <c r="A1863" s="72">
        <f t="shared" si="29"/>
        <v>141671</v>
      </c>
      <c r="B1863" s="85" t="s">
        <v>27823</v>
      </c>
      <c r="C1863" s="85">
        <v>91534</v>
      </c>
      <c r="D1863" s="85" t="s">
        <v>77</v>
      </c>
      <c r="E1863" s="85" t="s">
        <v>23170</v>
      </c>
      <c r="F1863" s="85">
        <v>141671</v>
      </c>
      <c r="G1863" s="85" t="s">
        <v>78</v>
      </c>
      <c r="H1863" s="85"/>
      <c r="I1863" s="85" t="s">
        <v>79</v>
      </c>
      <c r="J1863" s="85"/>
      <c r="K1863" s="85" t="s">
        <v>27824</v>
      </c>
      <c r="L1863" s="85"/>
      <c r="M1863" s="85" t="s">
        <v>27499</v>
      </c>
      <c r="N1863" s="85" t="s">
        <v>10825</v>
      </c>
      <c r="O1863" s="85" t="s">
        <v>18</v>
      </c>
      <c r="P1863" s="85">
        <v>78578</v>
      </c>
      <c r="Q1863" s="85">
        <v>2433</v>
      </c>
    </row>
    <row r="1864" spans="1:17" hidden="1" x14ac:dyDescent="0.35">
      <c r="A1864" s="72">
        <f t="shared" si="29"/>
        <v>141671</v>
      </c>
      <c r="B1864" s="85" t="s">
        <v>11158</v>
      </c>
      <c r="C1864" s="66">
        <v>91534</v>
      </c>
      <c r="D1864" s="85" t="s">
        <v>77</v>
      </c>
      <c r="E1864" s="85" t="s">
        <v>11159</v>
      </c>
      <c r="F1864" s="66">
        <v>141671</v>
      </c>
      <c r="G1864" s="85" t="s">
        <v>78</v>
      </c>
      <c r="H1864" s="85"/>
      <c r="I1864" s="85" t="s">
        <v>79</v>
      </c>
      <c r="J1864" s="85"/>
      <c r="K1864" s="85" t="s">
        <v>11160</v>
      </c>
      <c r="L1864" s="85"/>
      <c r="M1864" s="85" t="s">
        <v>11161</v>
      </c>
      <c r="N1864" s="85" t="s">
        <v>10825</v>
      </c>
      <c r="O1864" s="85" t="s">
        <v>18</v>
      </c>
      <c r="P1864" s="85" t="s">
        <v>11162</v>
      </c>
      <c r="Q1864" s="85" t="s">
        <v>11163</v>
      </c>
    </row>
    <row r="1865" spans="1:17" hidden="1" x14ac:dyDescent="0.35">
      <c r="A1865" s="72">
        <f t="shared" si="29"/>
        <v>145196</v>
      </c>
      <c r="B1865" s="85" t="s">
        <v>26136</v>
      </c>
      <c r="C1865" s="85">
        <v>115308</v>
      </c>
      <c r="D1865" s="85" t="s">
        <v>77</v>
      </c>
      <c r="E1865" s="85" t="s">
        <v>23216</v>
      </c>
      <c r="F1865" s="85">
        <v>145196</v>
      </c>
      <c r="G1865" s="85" t="s">
        <v>78</v>
      </c>
      <c r="H1865" s="85">
        <v>12957577</v>
      </c>
      <c r="I1865" s="85" t="s">
        <v>79</v>
      </c>
      <c r="J1865" s="85"/>
      <c r="K1865" s="85" t="s">
        <v>26137</v>
      </c>
      <c r="L1865" s="85"/>
      <c r="M1865" s="85" t="s">
        <v>26108</v>
      </c>
      <c r="N1865" s="85" t="s">
        <v>26084</v>
      </c>
      <c r="O1865" s="85" t="s">
        <v>26085</v>
      </c>
      <c r="P1865" s="85">
        <v>98198</v>
      </c>
      <c r="Q1865" s="85">
        <v>6310</v>
      </c>
    </row>
    <row r="1866" spans="1:17" hidden="1" x14ac:dyDescent="0.35">
      <c r="A1866" s="72">
        <f t="shared" si="29"/>
        <v>145196</v>
      </c>
      <c r="B1866" s="85" t="s">
        <v>26106</v>
      </c>
      <c r="C1866" s="85">
        <v>17025481</v>
      </c>
      <c r="D1866" s="85" t="s">
        <v>23281</v>
      </c>
      <c r="E1866" s="85" t="s">
        <v>23216</v>
      </c>
      <c r="F1866" s="85">
        <v>145196</v>
      </c>
      <c r="G1866" s="85" t="s">
        <v>78</v>
      </c>
      <c r="H1866" s="85"/>
      <c r="I1866" s="85" t="s">
        <v>79</v>
      </c>
      <c r="J1866" s="85"/>
      <c r="K1866" s="85" t="s">
        <v>26107</v>
      </c>
      <c r="L1866" s="85"/>
      <c r="M1866" s="85" t="s">
        <v>26108</v>
      </c>
      <c r="N1866" s="85" t="s">
        <v>26084</v>
      </c>
      <c r="O1866" s="85" t="s">
        <v>26085</v>
      </c>
      <c r="P1866" s="85">
        <v>98198</v>
      </c>
      <c r="Q1866" s="85"/>
    </row>
    <row r="1867" spans="1:17" hidden="1" x14ac:dyDescent="0.35">
      <c r="A1867" s="72">
        <f t="shared" si="29"/>
        <v>142116</v>
      </c>
      <c r="B1867" s="85" t="s">
        <v>15224</v>
      </c>
      <c r="C1867" s="66">
        <v>230241</v>
      </c>
      <c r="D1867" s="85" t="s">
        <v>77</v>
      </c>
      <c r="E1867" s="85" t="s">
        <v>13524</v>
      </c>
      <c r="F1867" s="66">
        <v>142116</v>
      </c>
      <c r="G1867" s="85" t="s">
        <v>78</v>
      </c>
      <c r="H1867" s="85" t="s">
        <v>15225</v>
      </c>
      <c r="I1867" s="85" t="s">
        <v>79</v>
      </c>
      <c r="J1867" s="85"/>
      <c r="K1867" s="85" t="s">
        <v>15226</v>
      </c>
      <c r="L1867" s="85"/>
      <c r="M1867" s="85" t="s">
        <v>7395</v>
      </c>
      <c r="N1867" s="85" t="s">
        <v>7395</v>
      </c>
      <c r="O1867" s="85" t="s">
        <v>18</v>
      </c>
      <c r="P1867" s="85" t="s">
        <v>13261</v>
      </c>
      <c r="Q1867" s="85"/>
    </row>
    <row r="1868" spans="1:17" hidden="1" x14ac:dyDescent="0.35">
      <c r="A1868" s="72">
        <f t="shared" si="29"/>
        <v>141952</v>
      </c>
      <c r="B1868" s="85" t="s">
        <v>12528</v>
      </c>
      <c r="C1868" s="66">
        <v>92446</v>
      </c>
      <c r="D1868" s="85" t="s">
        <v>77</v>
      </c>
      <c r="E1868" s="85" t="s">
        <v>12529</v>
      </c>
      <c r="F1868" s="66">
        <v>141952</v>
      </c>
      <c r="G1868" s="85" t="s">
        <v>78</v>
      </c>
      <c r="H1868" s="85" t="s">
        <v>12530</v>
      </c>
      <c r="I1868" s="85" t="s">
        <v>79</v>
      </c>
      <c r="J1868" s="85"/>
      <c r="K1868" s="85" t="s">
        <v>12531</v>
      </c>
      <c r="L1868" s="85"/>
      <c r="M1868" s="85" t="s">
        <v>12532</v>
      </c>
      <c r="N1868" s="85" t="s">
        <v>12510</v>
      </c>
      <c r="O1868" s="85" t="s">
        <v>18</v>
      </c>
      <c r="P1868" s="85" t="s">
        <v>12533</v>
      </c>
      <c r="Q1868" s="85" t="s">
        <v>12534</v>
      </c>
    </row>
    <row r="1869" spans="1:17" hidden="1" x14ac:dyDescent="0.35">
      <c r="A1869" s="72">
        <f t="shared" si="29"/>
        <v>232011</v>
      </c>
      <c r="B1869" s="85" t="s">
        <v>25828</v>
      </c>
      <c r="C1869" s="85">
        <v>16073948</v>
      </c>
      <c r="D1869" s="85" t="s">
        <v>77</v>
      </c>
      <c r="E1869" s="85" t="s">
        <v>23225</v>
      </c>
      <c r="F1869" s="85">
        <v>232011</v>
      </c>
      <c r="G1869" s="85" t="s">
        <v>78</v>
      </c>
      <c r="H1869" s="85">
        <v>12042172</v>
      </c>
      <c r="I1869" s="85" t="s">
        <v>79</v>
      </c>
      <c r="J1869" s="85"/>
      <c r="K1869" s="85" t="s">
        <v>25829</v>
      </c>
      <c r="L1869" s="85"/>
      <c r="M1869" s="85" t="s">
        <v>22020</v>
      </c>
      <c r="N1869" s="85" t="s">
        <v>232</v>
      </c>
      <c r="O1869" s="85" t="s">
        <v>18</v>
      </c>
      <c r="P1869" s="85">
        <v>75115</v>
      </c>
      <c r="Q1869" s="85">
        <v>2315</v>
      </c>
    </row>
    <row r="1870" spans="1:17" hidden="1" x14ac:dyDescent="0.35">
      <c r="A1870" s="72">
        <f t="shared" si="29"/>
        <v>232011</v>
      </c>
      <c r="B1870" s="85" t="s">
        <v>17884</v>
      </c>
      <c r="C1870" s="66">
        <v>16073948</v>
      </c>
      <c r="D1870" s="85" t="s">
        <v>77</v>
      </c>
      <c r="E1870" s="85" t="s">
        <v>15390</v>
      </c>
      <c r="F1870" s="66">
        <v>232011</v>
      </c>
      <c r="G1870" s="85" t="s">
        <v>78</v>
      </c>
      <c r="H1870" s="85" t="s">
        <v>15391</v>
      </c>
      <c r="I1870" s="85" t="s">
        <v>79</v>
      </c>
      <c r="J1870" s="85"/>
      <c r="K1870" s="85" t="s">
        <v>17885</v>
      </c>
      <c r="L1870" s="85" t="s">
        <v>80</v>
      </c>
      <c r="M1870" s="85" t="s">
        <v>1185</v>
      </c>
      <c r="N1870" s="85" t="s">
        <v>189</v>
      </c>
      <c r="O1870" s="85" t="s">
        <v>18</v>
      </c>
      <c r="P1870" s="85" t="s">
        <v>1186</v>
      </c>
      <c r="Q1870" s="85" t="s">
        <v>6923</v>
      </c>
    </row>
    <row r="1871" spans="1:17" hidden="1" x14ac:dyDescent="0.35">
      <c r="A1871" s="72">
        <f t="shared" si="29"/>
        <v>141729</v>
      </c>
      <c r="B1871" s="85" t="s">
        <v>27623</v>
      </c>
      <c r="C1871" s="85">
        <v>91950</v>
      </c>
      <c r="D1871" s="85" t="s">
        <v>77</v>
      </c>
      <c r="E1871" s="85" t="s">
        <v>23173</v>
      </c>
      <c r="F1871" s="85">
        <v>141729</v>
      </c>
      <c r="G1871" s="85" t="s">
        <v>78</v>
      </c>
      <c r="H1871" s="85">
        <v>12029880</v>
      </c>
      <c r="I1871" s="85" t="s">
        <v>79</v>
      </c>
      <c r="J1871" s="85"/>
      <c r="K1871" s="85" t="s">
        <v>27624</v>
      </c>
      <c r="L1871" s="85"/>
      <c r="M1871" s="85" t="s">
        <v>125</v>
      </c>
      <c r="N1871" s="85" t="s">
        <v>137</v>
      </c>
      <c r="O1871" s="85" t="s">
        <v>18</v>
      </c>
      <c r="P1871" s="85">
        <v>78754</v>
      </c>
      <c r="Q1871" s="85">
        <v>9754</v>
      </c>
    </row>
    <row r="1872" spans="1:17" hidden="1" x14ac:dyDescent="0.35">
      <c r="A1872" s="72">
        <f t="shared" si="29"/>
        <v>141729</v>
      </c>
      <c r="B1872" s="85" t="s">
        <v>11751</v>
      </c>
      <c r="C1872" s="66">
        <v>91950</v>
      </c>
      <c r="D1872" s="85" t="s">
        <v>77</v>
      </c>
      <c r="E1872" s="85" t="s">
        <v>11585</v>
      </c>
      <c r="F1872" s="66">
        <v>141729</v>
      </c>
      <c r="G1872" s="85" t="s">
        <v>78</v>
      </c>
      <c r="H1872" s="85" t="s">
        <v>11586</v>
      </c>
      <c r="I1872" s="85" t="s">
        <v>79</v>
      </c>
      <c r="J1872" s="85"/>
      <c r="K1872" s="85" t="s">
        <v>11752</v>
      </c>
      <c r="L1872" s="85"/>
      <c r="M1872" s="85" t="s">
        <v>126</v>
      </c>
      <c r="N1872" s="85" t="s">
        <v>137</v>
      </c>
      <c r="O1872" s="85" t="s">
        <v>18</v>
      </c>
      <c r="P1872" s="85" t="s">
        <v>141</v>
      </c>
      <c r="Q1872" s="85" t="s">
        <v>1928</v>
      </c>
    </row>
    <row r="1873" spans="1:17" hidden="1" x14ac:dyDescent="0.35">
      <c r="A1873" s="72">
        <f t="shared" si="29"/>
        <v>141729</v>
      </c>
      <c r="B1873" s="85" t="s">
        <v>27628</v>
      </c>
      <c r="C1873" s="85">
        <v>225417</v>
      </c>
      <c r="D1873" s="85" t="s">
        <v>77</v>
      </c>
      <c r="E1873" s="85" t="s">
        <v>23173</v>
      </c>
      <c r="F1873" s="85">
        <v>141729</v>
      </c>
      <c r="G1873" s="85" t="s">
        <v>78</v>
      </c>
      <c r="H1873" s="85">
        <v>12029880</v>
      </c>
      <c r="I1873" s="85" t="s">
        <v>79</v>
      </c>
      <c r="J1873" s="85"/>
      <c r="K1873" s="85" t="s">
        <v>27629</v>
      </c>
      <c r="L1873" s="85"/>
      <c r="M1873" s="85" t="s">
        <v>125</v>
      </c>
      <c r="N1873" s="85" t="s">
        <v>137</v>
      </c>
      <c r="O1873" s="85" t="s">
        <v>18</v>
      </c>
      <c r="P1873" s="85">
        <v>78754</v>
      </c>
      <c r="Q1873" s="85"/>
    </row>
    <row r="1874" spans="1:17" hidden="1" x14ac:dyDescent="0.35">
      <c r="A1874" s="72">
        <f t="shared" si="29"/>
        <v>141729</v>
      </c>
      <c r="B1874" s="85" t="s">
        <v>14917</v>
      </c>
      <c r="C1874" s="66">
        <v>225417</v>
      </c>
      <c r="D1874" s="85" t="s">
        <v>77</v>
      </c>
      <c r="E1874" s="85" t="s">
        <v>11585</v>
      </c>
      <c r="F1874" s="66">
        <v>141729</v>
      </c>
      <c r="G1874" s="85" t="s">
        <v>78</v>
      </c>
      <c r="H1874" s="85" t="s">
        <v>11586</v>
      </c>
      <c r="I1874" s="85" t="s">
        <v>79</v>
      </c>
      <c r="J1874" s="85"/>
      <c r="K1874" s="85" t="s">
        <v>14918</v>
      </c>
      <c r="L1874" s="85"/>
      <c r="M1874" s="85" t="s">
        <v>126</v>
      </c>
      <c r="N1874" s="85" t="s">
        <v>137</v>
      </c>
      <c r="O1874" s="85" t="s">
        <v>18</v>
      </c>
      <c r="P1874" s="85" t="s">
        <v>141</v>
      </c>
      <c r="Q1874" s="85"/>
    </row>
    <row r="1875" spans="1:17" hidden="1" x14ac:dyDescent="0.35">
      <c r="A1875" s="72">
        <f t="shared" si="29"/>
        <v>140887</v>
      </c>
      <c r="B1875" s="85" t="s">
        <v>25535</v>
      </c>
      <c r="C1875" s="85">
        <v>203647</v>
      </c>
      <c r="D1875" s="85" t="s">
        <v>77</v>
      </c>
      <c r="E1875" s="85" t="s">
        <v>23231</v>
      </c>
      <c r="F1875" s="85">
        <v>140887</v>
      </c>
      <c r="G1875" s="85" t="s">
        <v>78</v>
      </c>
      <c r="H1875" s="85">
        <v>12027249</v>
      </c>
      <c r="I1875" s="85" t="s">
        <v>79</v>
      </c>
      <c r="J1875" s="85"/>
      <c r="K1875" s="85" t="s">
        <v>25536</v>
      </c>
      <c r="L1875" s="85"/>
      <c r="M1875" s="85" t="s">
        <v>20648</v>
      </c>
      <c r="N1875" s="85" t="s">
        <v>571</v>
      </c>
      <c r="O1875" s="85" t="s">
        <v>18</v>
      </c>
      <c r="P1875" s="85">
        <v>76111</v>
      </c>
      <c r="Q1875" s="85">
        <v>3007</v>
      </c>
    </row>
    <row r="1876" spans="1:17" hidden="1" x14ac:dyDescent="0.35">
      <c r="A1876" s="72">
        <f t="shared" si="29"/>
        <v>140887</v>
      </c>
      <c r="B1876" s="85" t="s">
        <v>14262</v>
      </c>
      <c r="C1876" s="66">
        <v>203647</v>
      </c>
      <c r="D1876" s="85" t="s">
        <v>77</v>
      </c>
      <c r="E1876" s="85" t="s">
        <v>3907</v>
      </c>
      <c r="F1876" s="66">
        <v>140887</v>
      </c>
      <c r="G1876" s="85" t="s">
        <v>78</v>
      </c>
      <c r="H1876" s="85" t="s">
        <v>14248</v>
      </c>
      <c r="I1876" s="85" t="s">
        <v>79</v>
      </c>
      <c r="J1876" s="85"/>
      <c r="K1876" s="85" t="s">
        <v>14263</v>
      </c>
      <c r="L1876" s="85"/>
      <c r="M1876" s="85" t="s">
        <v>3904</v>
      </c>
      <c r="N1876" s="85" t="s">
        <v>571</v>
      </c>
      <c r="O1876" s="85" t="s">
        <v>18</v>
      </c>
      <c r="P1876" s="85" t="s">
        <v>4144</v>
      </c>
      <c r="Q1876" s="85" t="s">
        <v>178</v>
      </c>
    </row>
    <row r="1877" spans="1:17" hidden="1" x14ac:dyDescent="0.35">
      <c r="A1877" s="72">
        <f t="shared" si="29"/>
        <v>141295</v>
      </c>
      <c r="B1877" s="85" t="s">
        <v>18661</v>
      </c>
      <c r="C1877" s="66">
        <v>16023467</v>
      </c>
      <c r="D1877" s="85" t="s">
        <v>83</v>
      </c>
      <c r="E1877" s="85" t="s">
        <v>7764</v>
      </c>
      <c r="F1877" s="66">
        <v>141295</v>
      </c>
      <c r="G1877" s="85" t="s">
        <v>78</v>
      </c>
      <c r="H1877" s="85" t="s">
        <v>350</v>
      </c>
      <c r="I1877" s="85" t="s">
        <v>79</v>
      </c>
      <c r="J1877" s="85"/>
      <c r="K1877" s="85" t="s">
        <v>18662</v>
      </c>
      <c r="L1877" s="85" t="s">
        <v>80</v>
      </c>
      <c r="M1877" s="85" t="s">
        <v>7982</v>
      </c>
      <c r="N1877" s="85" t="s">
        <v>7262</v>
      </c>
      <c r="O1877" s="85" t="s">
        <v>18</v>
      </c>
      <c r="P1877" s="85" t="s">
        <v>7983</v>
      </c>
      <c r="Q1877" s="85" t="s">
        <v>87</v>
      </c>
    </row>
    <row r="1878" spans="1:17" hidden="1" x14ac:dyDescent="0.35">
      <c r="A1878" s="72">
        <f t="shared" si="29"/>
        <v>141122</v>
      </c>
      <c r="B1878" s="85" t="s">
        <v>14043</v>
      </c>
      <c r="C1878" s="66">
        <v>191836</v>
      </c>
      <c r="D1878" s="85" t="s">
        <v>77</v>
      </c>
      <c r="E1878" s="85" t="s">
        <v>5468</v>
      </c>
      <c r="F1878" s="66">
        <v>141122</v>
      </c>
      <c r="G1878" s="85" t="s">
        <v>78</v>
      </c>
      <c r="H1878" s="85"/>
      <c r="I1878" s="85" t="s">
        <v>79</v>
      </c>
      <c r="J1878" s="85"/>
      <c r="K1878" s="85" t="s">
        <v>14044</v>
      </c>
      <c r="L1878" s="85"/>
      <c r="M1878" s="85" t="s">
        <v>14045</v>
      </c>
      <c r="N1878" s="85" t="s">
        <v>5363</v>
      </c>
      <c r="O1878" s="85" t="s">
        <v>18</v>
      </c>
      <c r="P1878" s="85" t="s">
        <v>5471</v>
      </c>
      <c r="Q1878" s="85"/>
    </row>
    <row r="1879" spans="1:17" hidden="1" x14ac:dyDescent="0.35">
      <c r="A1879" s="72">
        <f t="shared" si="29"/>
        <v>141474</v>
      </c>
      <c r="B1879" s="85" t="s">
        <v>25098</v>
      </c>
      <c r="C1879" s="85">
        <v>141474</v>
      </c>
      <c r="D1879" s="85" t="s">
        <v>78</v>
      </c>
      <c r="E1879" s="85" t="s">
        <v>23237</v>
      </c>
      <c r="F1879" s="85">
        <v>17015391</v>
      </c>
      <c r="G1879" s="85" t="s">
        <v>1750</v>
      </c>
      <c r="H1879" s="85">
        <v>11610896</v>
      </c>
      <c r="I1879" s="85" t="s">
        <v>79</v>
      </c>
      <c r="J1879" s="85" t="s">
        <v>200</v>
      </c>
      <c r="K1879" s="85" t="s">
        <v>25099</v>
      </c>
      <c r="L1879" s="85"/>
      <c r="M1879" s="85" t="s">
        <v>20502</v>
      </c>
      <c r="N1879" s="85" t="s">
        <v>9407</v>
      </c>
      <c r="O1879" s="85" t="s">
        <v>18</v>
      </c>
      <c r="P1879" s="85">
        <v>78016</v>
      </c>
      <c r="Q1879" s="85"/>
    </row>
    <row r="1880" spans="1:17" hidden="1" x14ac:dyDescent="0.35">
      <c r="A1880" s="72">
        <f t="shared" si="29"/>
        <v>141346</v>
      </c>
      <c r="B1880" s="85" t="s">
        <v>8501</v>
      </c>
      <c r="C1880" s="66">
        <v>89845</v>
      </c>
      <c r="D1880" s="85" t="s">
        <v>77</v>
      </c>
      <c r="E1880" s="85" t="s">
        <v>8492</v>
      </c>
      <c r="F1880" s="66">
        <v>141346</v>
      </c>
      <c r="G1880" s="85" t="s">
        <v>78</v>
      </c>
      <c r="H1880" s="85"/>
      <c r="I1880" s="85" t="s">
        <v>79</v>
      </c>
      <c r="J1880" s="85"/>
      <c r="K1880" s="85" t="s">
        <v>8502</v>
      </c>
      <c r="L1880" s="85"/>
      <c r="M1880" s="85" t="s">
        <v>8489</v>
      </c>
      <c r="N1880" s="85" t="s">
        <v>6073</v>
      </c>
      <c r="O1880" s="85" t="s">
        <v>18</v>
      </c>
      <c r="P1880" s="85" t="s">
        <v>8490</v>
      </c>
      <c r="Q1880" s="85"/>
    </row>
    <row r="1881" spans="1:17" hidden="1" x14ac:dyDescent="0.35">
      <c r="A1881" s="72">
        <f t="shared" si="29"/>
        <v>17018877</v>
      </c>
      <c r="B1881" s="85" t="s">
        <v>22874</v>
      </c>
      <c r="C1881" s="66">
        <v>17027052</v>
      </c>
      <c r="D1881" s="85" t="s">
        <v>83</v>
      </c>
      <c r="E1881" s="85" t="s">
        <v>15503</v>
      </c>
      <c r="F1881" s="66">
        <v>17018877</v>
      </c>
      <c r="G1881" s="85" t="s">
        <v>78</v>
      </c>
      <c r="H1881" s="85"/>
      <c r="I1881" s="85" t="s">
        <v>79</v>
      </c>
      <c r="J1881" s="85"/>
      <c r="K1881" s="85" t="s">
        <v>22875</v>
      </c>
      <c r="L1881" s="85"/>
      <c r="M1881" s="85" t="s">
        <v>188</v>
      </c>
      <c r="N1881" s="85" t="s">
        <v>205</v>
      </c>
      <c r="O1881" s="85" t="s">
        <v>18</v>
      </c>
      <c r="P1881" s="85" t="s">
        <v>202</v>
      </c>
      <c r="Q1881" s="85"/>
    </row>
    <row r="1882" spans="1:17" hidden="1" x14ac:dyDescent="0.35">
      <c r="A1882" s="72">
        <f t="shared" si="29"/>
        <v>141771</v>
      </c>
      <c r="B1882" s="85" t="s">
        <v>25120</v>
      </c>
      <c r="C1882" s="85">
        <v>141771</v>
      </c>
      <c r="D1882" s="85" t="s">
        <v>78</v>
      </c>
      <c r="E1882" s="85" t="s">
        <v>23237</v>
      </c>
      <c r="F1882" s="85">
        <v>17015391</v>
      </c>
      <c r="G1882" s="85" t="s">
        <v>1750</v>
      </c>
      <c r="H1882" s="85">
        <v>11721925</v>
      </c>
      <c r="I1882" s="85" t="s">
        <v>79</v>
      </c>
      <c r="J1882" s="85" t="s">
        <v>200</v>
      </c>
      <c r="K1882" s="85" t="s">
        <v>25121</v>
      </c>
      <c r="L1882" s="85"/>
      <c r="M1882" s="85" t="s">
        <v>25122</v>
      </c>
      <c r="N1882" s="85" t="s">
        <v>9407</v>
      </c>
      <c r="O1882" s="85" t="s">
        <v>18</v>
      </c>
      <c r="P1882" s="85">
        <v>78850</v>
      </c>
      <c r="Q1882" s="85">
        <v>307</v>
      </c>
    </row>
    <row r="1883" spans="1:17" hidden="1" x14ac:dyDescent="0.35">
      <c r="A1883" s="72">
        <f t="shared" si="29"/>
        <v>140887</v>
      </c>
      <c r="B1883" s="85" t="s">
        <v>25596</v>
      </c>
      <c r="C1883" s="85">
        <v>87446</v>
      </c>
      <c r="D1883" s="85" t="s">
        <v>77</v>
      </c>
      <c r="E1883" s="85" t="s">
        <v>23231</v>
      </c>
      <c r="F1883" s="85">
        <v>140887</v>
      </c>
      <c r="G1883" s="85" t="s">
        <v>78</v>
      </c>
      <c r="H1883" s="85">
        <v>12040879</v>
      </c>
      <c r="I1883" s="85" t="s">
        <v>79</v>
      </c>
      <c r="J1883" s="85"/>
      <c r="K1883" s="85" t="s">
        <v>25597</v>
      </c>
      <c r="L1883" s="85"/>
      <c r="M1883" s="85" t="s">
        <v>20648</v>
      </c>
      <c r="N1883" s="85" t="s">
        <v>571</v>
      </c>
      <c r="O1883" s="85" t="s">
        <v>18</v>
      </c>
      <c r="P1883" s="85">
        <v>76106</v>
      </c>
      <c r="Q1883" s="85">
        <v>6381</v>
      </c>
    </row>
    <row r="1884" spans="1:17" hidden="1" x14ac:dyDescent="0.35">
      <c r="A1884" s="72">
        <f t="shared" si="29"/>
        <v>140887</v>
      </c>
      <c r="B1884" s="85" t="s">
        <v>4011</v>
      </c>
      <c r="C1884" s="66">
        <v>87446</v>
      </c>
      <c r="D1884" s="85" t="s">
        <v>77</v>
      </c>
      <c r="E1884" s="85" t="s">
        <v>3907</v>
      </c>
      <c r="F1884" s="66">
        <v>140887</v>
      </c>
      <c r="G1884" s="85" t="s">
        <v>78</v>
      </c>
      <c r="H1884" s="85" t="s">
        <v>4012</v>
      </c>
      <c r="I1884" s="85" t="s">
        <v>79</v>
      </c>
      <c r="J1884" s="85"/>
      <c r="K1884" s="85" t="s">
        <v>4013</v>
      </c>
      <c r="L1884" s="85"/>
      <c r="M1884" s="85" t="s">
        <v>3904</v>
      </c>
      <c r="N1884" s="85" t="s">
        <v>573</v>
      </c>
      <c r="O1884" s="85" t="s">
        <v>18</v>
      </c>
      <c r="P1884" s="85" t="s">
        <v>3982</v>
      </c>
      <c r="Q1884" s="85" t="s">
        <v>4014</v>
      </c>
    </row>
    <row r="1885" spans="1:17" hidden="1" x14ac:dyDescent="0.35">
      <c r="A1885" s="72">
        <f t="shared" si="29"/>
        <v>140887</v>
      </c>
      <c r="B1885" s="85" t="s">
        <v>25447</v>
      </c>
      <c r="C1885" s="85">
        <v>87438</v>
      </c>
      <c r="D1885" s="85" t="s">
        <v>77</v>
      </c>
      <c r="E1885" s="85" t="s">
        <v>23231</v>
      </c>
      <c r="F1885" s="85">
        <v>140887</v>
      </c>
      <c r="G1885" s="85" t="s">
        <v>78</v>
      </c>
      <c r="H1885" s="85">
        <v>11977147</v>
      </c>
      <c r="I1885" s="85" t="s">
        <v>79</v>
      </c>
      <c r="J1885" s="85"/>
      <c r="K1885" s="85" t="s">
        <v>25448</v>
      </c>
      <c r="L1885" s="85"/>
      <c r="M1885" s="85" t="s">
        <v>20648</v>
      </c>
      <c r="N1885" s="85" t="s">
        <v>571</v>
      </c>
      <c r="O1885" s="85" t="s">
        <v>18</v>
      </c>
      <c r="P1885" s="85">
        <v>76106</v>
      </c>
      <c r="Q1885" s="85">
        <v>4551</v>
      </c>
    </row>
    <row r="1886" spans="1:17" hidden="1" x14ac:dyDescent="0.35">
      <c r="A1886" s="72">
        <f t="shared" si="29"/>
        <v>140887</v>
      </c>
      <c r="B1886" s="85" t="s">
        <v>3984</v>
      </c>
      <c r="C1886" s="66">
        <v>87438</v>
      </c>
      <c r="D1886" s="85" t="s">
        <v>77</v>
      </c>
      <c r="E1886" s="85" t="s">
        <v>3907</v>
      </c>
      <c r="F1886" s="66">
        <v>140887</v>
      </c>
      <c r="G1886" s="85" t="s">
        <v>78</v>
      </c>
      <c r="H1886" s="85" t="s">
        <v>3985</v>
      </c>
      <c r="I1886" s="85" t="s">
        <v>79</v>
      </c>
      <c r="J1886" s="85"/>
      <c r="K1886" s="85" t="s">
        <v>3986</v>
      </c>
      <c r="L1886" s="85"/>
      <c r="M1886" s="85" t="s">
        <v>3904</v>
      </c>
      <c r="N1886" s="85" t="s">
        <v>573</v>
      </c>
      <c r="O1886" s="85" t="s">
        <v>18</v>
      </c>
      <c r="P1886" s="85" t="s">
        <v>3982</v>
      </c>
      <c r="Q1886" s="85" t="s">
        <v>3987</v>
      </c>
    </row>
    <row r="1887" spans="1:17" hidden="1" x14ac:dyDescent="0.35">
      <c r="A1887" s="72">
        <f t="shared" si="29"/>
        <v>141650</v>
      </c>
      <c r="B1887" s="85" t="s">
        <v>10936</v>
      </c>
      <c r="C1887" s="66">
        <v>91439</v>
      </c>
      <c r="D1887" s="85" t="s">
        <v>77</v>
      </c>
      <c r="E1887" s="85" t="s">
        <v>10937</v>
      </c>
      <c r="F1887" s="66">
        <v>141650</v>
      </c>
      <c r="G1887" s="85" t="s">
        <v>78</v>
      </c>
      <c r="H1887" s="85" t="s">
        <v>10938</v>
      </c>
      <c r="I1887" s="85" t="s">
        <v>79</v>
      </c>
      <c r="J1887" s="85"/>
      <c r="K1887" s="85" t="s">
        <v>10939</v>
      </c>
      <c r="L1887" s="85"/>
      <c r="M1887" s="85" t="s">
        <v>7398</v>
      </c>
      <c r="N1887" s="85" t="s">
        <v>7398</v>
      </c>
      <c r="O1887" s="85" t="s">
        <v>18</v>
      </c>
      <c r="P1887" s="85" t="s">
        <v>10940</v>
      </c>
      <c r="Q1887" s="85" t="s">
        <v>10941</v>
      </c>
    </row>
    <row r="1888" spans="1:17" hidden="1" x14ac:dyDescent="0.35">
      <c r="A1888" s="72">
        <f t="shared" si="29"/>
        <v>141653</v>
      </c>
      <c r="B1888" s="85" t="s">
        <v>11018</v>
      </c>
      <c r="C1888" s="66">
        <v>91464</v>
      </c>
      <c r="D1888" s="85" t="s">
        <v>77</v>
      </c>
      <c r="E1888" s="85" t="s">
        <v>10969</v>
      </c>
      <c r="F1888" s="66">
        <v>141653</v>
      </c>
      <c r="G1888" s="85" t="s">
        <v>78</v>
      </c>
      <c r="H1888" s="85" t="s">
        <v>11019</v>
      </c>
      <c r="I1888" s="85" t="s">
        <v>79</v>
      </c>
      <c r="J1888" s="85"/>
      <c r="K1888" s="85" t="s">
        <v>11020</v>
      </c>
      <c r="L1888" s="85"/>
      <c r="M1888" s="85" t="s">
        <v>10977</v>
      </c>
      <c r="N1888" s="85" t="s">
        <v>7398</v>
      </c>
      <c r="O1888" s="85" t="s">
        <v>18</v>
      </c>
      <c r="P1888" s="85" t="s">
        <v>10999</v>
      </c>
      <c r="Q1888" s="85" t="s">
        <v>6438</v>
      </c>
    </row>
    <row r="1889" spans="1:17" hidden="1" x14ac:dyDescent="0.35">
      <c r="A1889" s="72">
        <f t="shared" si="29"/>
        <v>141332</v>
      </c>
      <c r="B1889" s="85" t="s">
        <v>24622</v>
      </c>
      <c r="C1889" s="85">
        <v>16059733</v>
      </c>
      <c r="D1889" s="85" t="s">
        <v>77</v>
      </c>
      <c r="E1889" s="85" t="s">
        <v>23245</v>
      </c>
      <c r="F1889" s="85">
        <v>141332</v>
      </c>
      <c r="G1889" s="85" t="s">
        <v>78</v>
      </c>
      <c r="H1889" s="85">
        <v>14683924</v>
      </c>
      <c r="I1889" s="85" t="s">
        <v>79</v>
      </c>
      <c r="J1889" s="85"/>
      <c r="K1889" s="85" t="s">
        <v>24623</v>
      </c>
      <c r="L1889" s="85"/>
      <c r="M1889" s="85" t="s">
        <v>24600</v>
      </c>
      <c r="N1889" s="85" t="s">
        <v>8314</v>
      </c>
      <c r="O1889" s="85" t="s">
        <v>18</v>
      </c>
      <c r="P1889" s="85">
        <v>77539</v>
      </c>
      <c r="Q1889" s="85"/>
    </row>
    <row r="1890" spans="1:17" hidden="1" x14ac:dyDescent="0.35">
      <c r="A1890" s="72">
        <f t="shared" si="29"/>
        <v>141295</v>
      </c>
      <c r="B1890" s="85" t="s">
        <v>8089</v>
      </c>
      <c r="C1890" s="66">
        <v>89565</v>
      </c>
      <c r="D1890" s="85" t="s">
        <v>77</v>
      </c>
      <c r="E1890" s="85" t="s">
        <v>7764</v>
      </c>
      <c r="F1890" s="66">
        <v>141295</v>
      </c>
      <c r="G1890" s="85" t="s">
        <v>78</v>
      </c>
      <c r="H1890" s="85" t="s">
        <v>8090</v>
      </c>
      <c r="I1890" s="85" t="s">
        <v>79</v>
      </c>
      <c r="J1890" s="85"/>
      <c r="K1890" s="85" t="s">
        <v>8091</v>
      </c>
      <c r="L1890" s="85"/>
      <c r="M1890" s="85" t="s">
        <v>8036</v>
      </c>
      <c r="N1890" s="85" t="s">
        <v>7262</v>
      </c>
      <c r="O1890" s="85" t="s">
        <v>18</v>
      </c>
      <c r="P1890" s="85" t="s">
        <v>8067</v>
      </c>
      <c r="Q1890" s="85" t="s">
        <v>8092</v>
      </c>
    </row>
    <row r="1891" spans="1:17" hidden="1" x14ac:dyDescent="0.35">
      <c r="A1891" s="72">
        <f t="shared" si="29"/>
        <v>141332</v>
      </c>
      <c r="B1891" s="85" t="s">
        <v>24642</v>
      </c>
      <c r="C1891" s="85">
        <v>16024525</v>
      </c>
      <c r="D1891" s="85" t="s">
        <v>23281</v>
      </c>
      <c r="E1891" s="85" t="s">
        <v>23245</v>
      </c>
      <c r="F1891" s="85">
        <v>141332</v>
      </c>
      <c r="G1891" s="85" t="s">
        <v>78</v>
      </c>
      <c r="H1891" s="85"/>
      <c r="I1891" s="85" t="s">
        <v>79</v>
      </c>
      <c r="J1891" s="85"/>
      <c r="K1891" s="85" t="s">
        <v>24643</v>
      </c>
      <c r="L1891" s="85"/>
      <c r="M1891" s="85" t="s">
        <v>20153</v>
      </c>
      <c r="N1891" s="85" t="s">
        <v>8314</v>
      </c>
      <c r="O1891" s="85" t="s">
        <v>18</v>
      </c>
      <c r="P1891" s="85">
        <v>77539</v>
      </c>
      <c r="Q1891" s="85"/>
    </row>
    <row r="1892" spans="1:17" hidden="1" x14ac:dyDescent="0.35">
      <c r="A1892" s="72">
        <f t="shared" si="29"/>
        <v>141332</v>
      </c>
      <c r="B1892" s="85" t="s">
        <v>24605</v>
      </c>
      <c r="C1892" s="85">
        <v>89764</v>
      </c>
      <c r="D1892" s="85" t="s">
        <v>77</v>
      </c>
      <c r="E1892" s="85" t="s">
        <v>23245</v>
      </c>
      <c r="F1892" s="85">
        <v>141332</v>
      </c>
      <c r="G1892" s="85" t="s">
        <v>78</v>
      </c>
      <c r="H1892" s="85">
        <v>14683924</v>
      </c>
      <c r="I1892" s="85" t="s">
        <v>79</v>
      </c>
      <c r="J1892" s="85"/>
      <c r="K1892" s="85" t="s">
        <v>24606</v>
      </c>
      <c r="L1892" s="85"/>
      <c r="M1892" s="85" t="s">
        <v>24600</v>
      </c>
      <c r="N1892" s="85" t="s">
        <v>8314</v>
      </c>
      <c r="O1892" s="85" t="s">
        <v>18</v>
      </c>
      <c r="P1892" s="85">
        <v>77539</v>
      </c>
      <c r="Q1892" s="85">
        <v>5916</v>
      </c>
    </row>
    <row r="1893" spans="1:17" hidden="1" x14ac:dyDescent="0.35">
      <c r="A1893" s="72">
        <f t="shared" si="29"/>
        <v>141332</v>
      </c>
      <c r="B1893" s="85" t="s">
        <v>24628</v>
      </c>
      <c r="C1893" s="85">
        <v>17031065</v>
      </c>
      <c r="D1893" s="85" t="s">
        <v>77</v>
      </c>
      <c r="E1893" s="85" t="s">
        <v>23245</v>
      </c>
      <c r="F1893" s="85">
        <v>141332</v>
      </c>
      <c r="G1893" s="85" t="s">
        <v>78</v>
      </c>
      <c r="H1893" s="85"/>
      <c r="I1893" s="85" t="s">
        <v>79</v>
      </c>
      <c r="J1893" s="85"/>
      <c r="K1893" s="85" t="s">
        <v>24629</v>
      </c>
      <c r="L1893" s="85"/>
      <c r="M1893" s="85" t="s">
        <v>22900</v>
      </c>
      <c r="N1893" s="85" t="s">
        <v>14237</v>
      </c>
      <c r="O1893" s="85" t="s">
        <v>18</v>
      </c>
      <c r="P1893" s="85">
        <v>77591</v>
      </c>
      <c r="Q1893" s="85"/>
    </row>
    <row r="1894" spans="1:17" hidden="1" x14ac:dyDescent="0.35">
      <c r="A1894" s="72">
        <f t="shared" si="29"/>
        <v>141043</v>
      </c>
      <c r="B1894" s="85" t="s">
        <v>20983</v>
      </c>
      <c r="C1894" s="66">
        <v>17010326</v>
      </c>
      <c r="D1894" s="85" t="s">
        <v>77</v>
      </c>
      <c r="E1894" s="85" t="s">
        <v>5036</v>
      </c>
      <c r="F1894" s="66">
        <v>141043</v>
      </c>
      <c r="G1894" s="85" t="s">
        <v>78</v>
      </c>
      <c r="H1894" s="85"/>
      <c r="I1894" s="85" t="s">
        <v>79</v>
      </c>
      <c r="J1894" s="85"/>
      <c r="K1894" s="85" t="s">
        <v>20984</v>
      </c>
      <c r="L1894" s="85"/>
      <c r="M1894" s="85" t="s">
        <v>20985</v>
      </c>
      <c r="N1894" s="85"/>
      <c r="O1894" s="85" t="s">
        <v>18</v>
      </c>
      <c r="P1894" s="85" t="s">
        <v>5048</v>
      </c>
      <c r="Q1894" s="85"/>
    </row>
    <row r="1895" spans="1:17" hidden="1" x14ac:dyDescent="0.35">
      <c r="A1895" s="72">
        <f t="shared" si="29"/>
        <v>140464</v>
      </c>
      <c r="B1895" s="85" t="s">
        <v>25933</v>
      </c>
      <c r="C1895" s="85">
        <v>85570</v>
      </c>
      <c r="D1895" s="85" t="s">
        <v>77</v>
      </c>
      <c r="E1895" s="85" t="s">
        <v>23223</v>
      </c>
      <c r="F1895" s="85">
        <v>140464</v>
      </c>
      <c r="G1895" s="85" t="s">
        <v>78</v>
      </c>
      <c r="H1895" s="85">
        <v>14512545</v>
      </c>
      <c r="I1895" s="85" t="s">
        <v>79</v>
      </c>
      <c r="J1895" s="85"/>
      <c r="K1895" s="85" t="s">
        <v>25934</v>
      </c>
      <c r="L1895" s="85"/>
      <c r="M1895" s="85" t="s">
        <v>18305</v>
      </c>
      <c r="N1895" s="85" t="s">
        <v>232</v>
      </c>
      <c r="O1895" s="85" t="s">
        <v>18</v>
      </c>
      <c r="P1895" s="85">
        <v>75050</v>
      </c>
      <c r="Q1895" s="85">
        <v>3447</v>
      </c>
    </row>
    <row r="1896" spans="1:17" hidden="1" x14ac:dyDescent="0.35">
      <c r="A1896" s="72">
        <f t="shared" si="29"/>
        <v>141475</v>
      </c>
      <c r="B1896" s="85" t="s">
        <v>25164</v>
      </c>
      <c r="C1896" s="85">
        <v>141475</v>
      </c>
      <c r="D1896" s="85" t="s">
        <v>78</v>
      </c>
      <c r="E1896" s="85" t="s">
        <v>23237</v>
      </c>
      <c r="F1896" s="85">
        <v>17015391</v>
      </c>
      <c r="G1896" s="85" t="s">
        <v>1750</v>
      </c>
      <c r="H1896" s="85">
        <v>1681287</v>
      </c>
      <c r="I1896" s="85" t="s">
        <v>79</v>
      </c>
      <c r="J1896" s="85" t="s">
        <v>200</v>
      </c>
      <c r="K1896" s="85" t="s">
        <v>25165</v>
      </c>
      <c r="L1896" s="85"/>
      <c r="M1896" s="85" t="s">
        <v>25166</v>
      </c>
      <c r="N1896" s="85" t="s">
        <v>18489</v>
      </c>
      <c r="O1896" s="85" t="s">
        <v>18</v>
      </c>
      <c r="P1896" s="85">
        <v>78017</v>
      </c>
      <c r="Q1896" s="85"/>
    </row>
    <row r="1897" spans="1:17" hidden="1" x14ac:dyDescent="0.35">
      <c r="A1897" s="72">
        <f t="shared" si="29"/>
        <v>140482</v>
      </c>
      <c r="B1897" s="85" t="s">
        <v>28359</v>
      </c>
      <c r="C1897" s="85">
        <v>85796</v>
      </c>
      <c r="D1897" s="85" t="s">
        <v>77</v>
      </c>
      <c r="E1897" s="85" t="s">
        <v>23149</v>
      </c>
      <c r="F1897" s="85">
        <v>140482</v>
      </c>
      <c r="G1897" s="85" t="s">
        <v>78</v>
      </c>
      <c r="H1897" s="85">
        <v>13014956</v>
      </c>
      <c r="I1897" s="85" t="s">
        <v>79</v>
      </c>
      <c r="J1897" s="85"/>
      <c r="K1897" s="85" t="s">
        <v>28360</v>
      </c>
      <c r="L1897" s="85"/>
      <c r="M1897" s="85" t="s">
        <v>21231</v>
      </c>
      <c r="N1897" s="85" t="s">
        <v>242</v>
      </c>
      <c r="O1897" s="85" t="s">
        <v>18</v>
      </c>
      <c r="P1897" s="85">
        <v>75090</v>
      </c>
      <c r="Q1897" s="85">
        <v>1809</v>
      </c>
    </row>
    <row r="1898" spans="1:17" hidden="1" x14ac:dyDescent="0.35">
      <c r="A1898" s="72">
        <f t="shared" si="29"/>
        <v>140482</v>
      </c>
      <c r="B1898" s="85" t="s">
        <v>1105</v>
      </c>
      <c r="C1898" s="66">
        <v>85796</v>
      </c>
      <c r="D1898" s="85" t="s">
        <v>77</v>
      </c>
      <c r="E1898" s="85" t="s">
        <v>246</v>
      </c>
      <c r="F1898" s="66">
        <v>140482</v>
      </c>
      <c r="G1898" s="85" t="s">
        <v>78</v>
      </c>
      <c r="H1898" s="85" t="s">
        <v>1106</v>
      </c>
      <c r="I1898" s="85" t="s">
        <v>79</v>
      </c>
      <c r="J1898" s="85"/>
      <c r="K1898" s="85" t="s">
        <v>1107</v>
      </c>
      <c r="L1898" s="85"/>
      <c r="M1898" s="85" t="s">
        <v>1102</v>
      </c>
      <c r="N1898" s="85" t="s">
        <v>240</v>
      </c>
      <c r="O1898" s="85" t="s">
        <v>18</v>
      </c>
      <c r="P1898" s="85" t="s">
        <v>1103</v>
      </c>
      <c r="Q1898" s="85" t="s">
        <v>1108</v>
      </c>
    </row>
    <row r="1899" spans="1:17" hidden="1" x14ac:dyDescent="0.35">
      <c r="A1899" s="72">
        <f t="shared" si="29"/>
        <v>141952</v>
      </c>
      <c r="B1899" s="85" t="s">
        <v>12535</v>
      </c>
      <c r="C1899" s="66">
        <v>92447</v>
      </c>
      <c r="D1899" s="85" t="s">
        <v>77</v>
      </c>
      <c r="E1899" s="85" t="s">
        <v>12529</v>
      </c>
      <c r="F1899" s="66">
        <v>141952</v>
      </c>
      <c r="G1899" s="85" t="s">
        <v>78</v>
      </c>
      <c r="H1899" s="85" t="s">
        <v>12536</v>
      </c>
      <c r="I1899" s="85" t="s">
        <v>79</v>
      </c>
      <c r="J1899" s="85"/>
      <c r="K1899" s="85" t="s">
        <v>12537</v>
      </c>
      <c r="L1899" s="85"/>
      <c r="M1899" s="85" t="s">
        <v>12532</v>
      </c>
      <c r="N1899" s="85" t="s">
        <v>12510</v>
      </c>
      <c r="O1899" s="85" t="s">
        <v>18</v>
      </c>
      <c r="P1899" s="85" t="s">
        <v>12533</v>
      </c>
      <c r="Q1899" s="85"/>
    </row>
    <row r="1900" spans="1:17" hidden="1" x14ac:dyDescent="0.35">
      <c r="A1900" s="72">
        <f t="shared" si="29"/>
        <v>140958</v>
      </c>
      <c r="B1900" s="85" t="s">
        <v>4732</v>
      </c>
      <c r="C1900" s="66">
        <v>87806</v>
      </c>
      <c r="D1900" s="85" t="s">
        <v>77</v>
      </c>
      <c r="E1900" s="85" t="s">
        <v>4442</v>
      </c>
      <c r="F1900" s="66">
        <v>140958</v>
      </c>
      <c r="G1900" s="85" t="s">
        <v>78</v>
      </c>
      <c r="H1900" s="85"/>
      <c r="I1900" s="85" t="s">
        <v>79</v>
      </c>
      <c r="J1900" s="85"/>
      <c r="K1900" s="85" t="s">
        <v>4733</v>
      </c>
      <c r="L1900" s="85"/>
      <c r="M1900" s="85" t="s">
        <v>4726</v>
      </c>
      <c r="N1900" s="85" t="s">
        <v>4633</v>
      </c>
      <c r="O1900" s="85" t="s">
        <v>18</v>
      </c>
      <c r="P1900" s="85" t="s">
        <v>4727</v>
      </c>
      <c r="Q1900" s="85" t="s">
        <v>4734</v>
      </c>
    </row>
    <row r="1901" spans="1:17" hidden="1" x14ac:dyDescent="0.35">
      <c r="A1901" s="72" t="str">
        <f t="shared" si="29"/>
        <v/>
      </c>
      <c r="B1901" s="85" t="s">
        <v>9240</v>
      </c>
      <c r="C1901" s="66">
        <v>16034901</v>
      </c>
      <c r="D1901" s="85" t="s">
        <v>1750</v>
      </c>
      <c r="E1901" s="85"/>
      <c r="G1901" s="85"/>
      <c r="H1901" s="85" t="s">
        <v>18092</v>
      </c>
      <c r="I1901" s="85" t="s">
        <v>79</v>
      </c>
      <c r="J1901" s="85" t="s">
        <v>200</v>
      </c>
      <c r="K1901" s="85" t="s">
        <v>18093</v>
      </c>
      <c r="L1901" s="85"/>
      <c r="M1901" s="85" t="s">
        <v>9216</v>
      </c>
      <c r="N1901" s="85" t="s">
        <v>9217</v>
      </c>
      <c r="O1901" s="85" t="s">
        <v>18</v>
      </c>
      <c r="P1901" s="85" t="s">
        <v>9248</v>
      </c>
      <c r="Q1901" s="85"/>
    </row>
    <row r="1902" spans="1:17" hidden="1" x14ac:dyDescent="0.35">
      <c r="A1902" s="72">
        <f t="shared" si="29"/>
        <v>90357</v>
      </c>
      <c r="B1902" s="85" t="s">
        <v>20071</v>
      </c>
      <c r="C1902" s="66">
        <v>17001508</v>
      </c>
      <c r="D1902" s="85" t="s">
        <v>83</v>
      </c>
      <c r="E1902" s="85" t="s">
        <v>1715</v>
      </c>
      <c r="F1902" s="66">
        <v>90357</v>
      </c>
      <c r="G1902" s="85" t="s">
        <v>77</v>
      </c>
      <c r="H1902" s="85"/>
      <c r="I1902" s="85" t="s">
        <v>79</v>
      </c>
      <c r="J1902" s="85"/>
      <c r="K1902" s="85" t="s">
        <v>20070</v>
      </c>
      <c r="L1902" s="85"/>
      <c r="M1902" s="85" t="s">
        <v>9223</v>
      </c>
      <c r="N1902" s="85"/>
      <c r="O1902" s="85" t="s">
        <v>18</v>
      </c>
      <c r="P1902" s="85" t="s">
        <v>9248</v>
      </c>
      <c r="Q1902" s="85"/>
    </row>
    <row r="1903" spans="1:17" hidden="1" x14ac:dyDescent="0.35">
      <c r="A1903" s="72" t="str">
        <f t="shared" si="29"/>
        <v/>
      </c>
      <c r="B1903" s="85" t="s">
        <v>18134</v>
      </c>
      <c r="C1903" s="66">
        <v>16061224</v>
      </c>
      <c r="D1903" s="85" t="s">
        <v>1750</v>
      </c>
      <c r="E1903" s="85"/>
      <c r="G1903" s="85"/>
      <c r="H1903" s="85"/>
      <c r="I1903" s="85" t="s">
        <v>79</v>
      </c>
      <c r="J1903" s="85"/>
      <c r="K1903" s="85" t="s">
        <v>18135</v>
      </c>
      <c r="L1903" s="85"/>
      <c r="M1903" s="85" t="s">
        <v>9006</v>
      </c>
      <c r="N1903" s="85" t="s">
        <v>9006</v>
      </c>
      <c r="O1903" s="85" t="s">
        <v>18</v>
      </c>
      <c r="P1903" s="85" t="s">
        <v>9045</v>
      </c>
      <c r="Q1903" s="85"/>
    </row>
    <row r="1904" spans="1:17" hidden="1" x14ac:dyDescent="0.35">
      <c r="A1904" s="72">
        <f t="shared" si="29"/>
        <v>141329</v>
      </c>
      <c r="B1904" s="85" t="s">
        <v>7274</v>
      </c>
      <c r="C1904" s="85">
        <v>17030189</v>
      </c>
      <c r="D1904" s="85" t="s">
        <v>77</v>
      </c>
      <c r="E1904" s="85" t="s">
        <v>23246</v>
      </c>
      <c r="F1904" s="85">
        <v>141329</v>
      </c>
      <c r="G1904" s="85" t="s">
        <v>78</v>
      </c>
      <c r="H1904" s="85"/>
      <c r="I1904" s="85" t="s">
        <v>79</v>
      </c>
      <c r="J1904" s="85"/>
      <c r="K1904" s="85" t="s">
        <v>24584</v>
      </c>
      <c r="L1904" s="85"/>
      <c r="M1904" s="85" t="s">
        <v>20216</v>
      </c>
      <c r="N1904" s="85" t="s">
        <v>6071</v>
      </c>
      <c r="O1904" s="85" t="s">
        <v>18</v>
      </c>
      <c r="P1904" s="85">
        <v>77536</v>
      </c>
      <c r="Q1904" s="85"/>
    </row>
    <row r="1905" spans="1:17" hidden="1" x14ac:dyDescent="0.35">
      <c r="A1905" s="72">
        <f t="shared" si="29"/>
        <v>140598</v>
      </c>
      <c r="B1905" s="85" t="s">
        <v>15490</v>
      </c>
      <c r="C1905" s="66">
        <v>232773</v>
      </c>
      <c r="D1905" s="85" t="s">
        <v>77</v>
      </c>
      <c r="E1905" s="85" t="s">
        <v>2027</v>
      </c>
      <c r="F1905" s="66">
        <v>140598</v>
      </c>
      <c r="G1905" s="85" t="s">
        <v>78</v>
      </c>
      <c r="H1905" s="85" t="s">
        <v>2028</v>
      </c>
      <c r="I1905" s="85" t="s">
        <v>79</v>
      </c>
      <c r="J1905" s="85"/>
      <c r="K1905" s="85" t="s">
        <v>2034</v>
      </c>
      <c r="L1905" s="85"/>
      <c r="M1905" s="85" t="s">
        <v>2017</v>
      </c>
      <c r="N1905" s="85" t="s">
        <v>2023</v>
      </c>
      <c r="O1905" s="85" t="s">
        <v>18</v>
      </c>
      <c r="P1905" s="85" t="s">
        <v>2024</v>
      </c>
      <c r="Q1905" s="85"/>
    </row>
    <row r="1906" spans="1:17" hidden="1" x14ac:dyDescent="0.35">
      <c r="A1906" s="72">
        <f t="shared" si="29"/>
        <v>140714</v>
      </c>
      <c r="B1906" s="85" t="s">
        <v>19292</v>
      </c>
      <c r="C1906" s="66">
        <v>16056586</v>
      </c>
      <c r="D1906" s="85" t="s">
        <v>83</v>
      </c>
      <c r="E1906" s="85" t="s">
        <v>2794</v>
      </c>
      <c r="F1906" s="66">
        <v>140714</v>
      </c>
      <c r="G1906" s="85" t="s">
        <v>78</v>
      </c>
      <c r="H1906" s="85" t="s">
        <v>19293</v>
      </c>
      <c r="I1906" s="85" t="s">
        <v>79</v>
      </c>
      <c r="J1906" s="85"/>
      <c r="K1906" s="85" t="s">
        <v>19294</v>
      </c>
      <c r="L1906" s="85"/>
      <c r="M1906" s="85" t="s">
        <v>2790</v>
      </c>
      <c r="N1906" s="85" t="s">
        <v>2791</v>
      </c>
      <c r="O1906" s="85" t="s">
        <v>18</v>
      </c>
      <c r="P1906" s="85" t="s">
        <v>2792</v>
      </c>
      <c r="Q1906" s="85"/>
    </row>
    <row r="1907" spans="1:17" hidden="1" x14ac:dyDescent="0.35">
      <c r="A1907" s="72">
        <f t="shared" si="29"/>
        <v>141534</v>
      </c>
      <c r="B1907" s="85" t="s">
        <v>28276</v>
      </c>
      <c r="C1907" s="85">
        <v>17024012</v>
      </c>
      <c r="D1907" s="85" t="s">
        <v>77</v>
      </c>
      <c r="E1907" s="85" t="s">
        <v>23151</v>
      </c>
      <c r="F1907" s="85">
        <v>141534</v>
      </c>
      <c r="G1907" s="85" t="s">
        <v>78</v>
      </c>
      <c r="H1907" s="85"/>
      <c r="I1907" s="85" t="s">
        <v>79</v>
      </c>
      <c r="J1907" s="85"/>
      <c r="K1907" s="85" t="s">
        <v>28277</v>
      </c>
      <c r="L1907" s="85"/>
      <c r="M1907" s="85" t="s">
        <v>25072</v>
      </c>
      <c r="N1907" s="85" t="s">
        <v>9697</v>
      </c>
      <c r="O1907" s="85" t="s">
        <v>18</v>
      </c>
      <c r="P1907" s="85">
        <v>78155</v>
      </c>
      <c r="Q1907" s="85"/>
    </row>
    <row r="1908" spans="1:17" hidden="1" x14ac:dyDescent="0.35">
      <c r="A1908" s="72">
        <f t="shared" si="29"/>
        <v>141534</v>
      </c>
      <c r="B1908" s="85" t="s">
        <v>22566</v>
      </c>
      <c r="C1908" s="66">
        <v>17024012</v>
      </c>
      <c r="D1908" s="85" t="s">
        <v>77</v>
      </c>
      <c r="E1908" s="85" t="s">
        <v>9584</v>
      </c>
      <c r="F1908" s="66">
        <v>141534</v>
      </c>
      <c r="G1908" s="85" t="s">
        <v>78</v>
      </c>
      <c r="H1908" s="85"/>
      <c r="I1908" s="85" t="s">
        <v>79</v>
      </c>
      <c r="J1908" s="85"/>
      <c r="K1908" s="85" t="s">
        <v>9734</v>
      </c>
      <c r="L1908" s="85"/>
      <c r="M1908" s="85" t="s">
        <v>22567</v>
      </c>
      <c r="N1908" s="85" t="s">
        <v>9697</v>
      </c>
      <c r="O1908" s="85" t="s">
        <v>18</v>
      </c>
      <c r="P1908" s="85" t="s">
        <v>9546</v>
      </c>
      <c r="Q1908" s="85"/>
    </row>
    <row r="1909" spans="1:17" hidden="1" x14ac:dyDescent="0.35">
      <c r="A1909" s="72">
        <f t="shared" si="29"/>
        <v>127700</v>
      </c>
      <c r="B1909" s="85" t="s">
        <v>24070</v>
      </c>
      <c r="C1909" s="85">
        <v>36192</v>
      </c>
      <c r="D1909" s="85" t="s">
        <v>77</v>
      </c>
      <c r="E1909" s="85" t="s">
        <v>23260</v>
      </c>
      <c r="F1909" s="85">
        <v>127700</v>
      </c>
      <c r="G1909" s="85" t="s">
        <v>78</v>
      </c>
      <c r="H1909" s="85">
        <v>13014980</v>
      </c>
      <c r="I1909" s="85" t="s">
        <v>79</v>
      </c>
      <c r="J1909" s="85"/>
      <c r="K1909" s="85" t="s">
        <v>24071</v>
      </c>
      <c r="L1909" s="85"/>
      <c r="M1909" s="85" t="s">
        <v>24004</v>
      </c>
      <c r="N1909" s="85" t="s">
        <v>23987</v>
      </c>
      <c r="O1909" s="85" t="s">
        <v>23988</v>
      </c>
      <c r="P1909" s="85">
        <v>32907</v>
      </c>
      <c r="Q1909" s="85">
        <v>8067</v>
      </c>
    </row>
    <row r="1910" spans="1:17" hidden="1" x14ac:dyDescent="0.35">
      <c r="A1910" s="72">
        <f t="shared" si="29"/>
        <v>210303</v>
      </c>
      <c r="B1910" s="85" t="s">
        <v>17654</v>
      </c>
      <c r="C1910" s="66">
        <v>16066922</v>
      </c>
      <c r="D1910" s="85" t="s">
        <v>77</v>
      </c>
      <c r="E1910" s="85" t="s">
        <v>14417</v>
      </c>
      <c r="F1910" s="66">
        <v>210303</v>
      </c>
      <c r="G1910" s="85" t="s">
        <v>78</v>
      </c>
      <c r="H1910" s="85"/>
      <c r="I1910" s="85" t="s">
        <v>79</v>
      </c>
      <c r="J1910" s="85"/>
      <c r="K1910" s="85" t="s">
        <v>17655</v>
      </c>
      <c r="L1910" s="85"/>
      <c r="M1910" s="85" t="s">
        <v>3090</v>
      </c>
      <c r="N1910" s="85" t="s">
        <v>6071</v>
      </c>
      <c r="O1910" s="85" t="s">
        <v>18</v>
      </c>
      <c r="P1910" s="85" t="s">
        <v>6813</v>
      </c>
      <c r="Q1910" s="85" t="s">
        <v>8786</v>
      </c>
    </row>
    <row r="1911" spans="1:17" hidden="1" x14ac:dyDescent="0.35">
      <c r="A1911" s="72">
        <f t="shared" si="29"/>
        <v>141649</v>
      </c>
      <c r="B1911" s="85" t="s">
        <v>26036</v>
      </c>
      <c r="C1911" s="85">
        <v>91359</v>
      </c>
      <c r="D1911" s="85" t="s">
        <v>77</v>
      </c>
      <c r="E1911" s="85" t="s">
        <v>23220</v>
      </c>
      <c r="F1911" s="85">
        <v>141649</v>
      </c>
      <c r="G1911" s="85" t="s">
        <v>78</v>
      </c>
      <c r="H1911" s="85">
        <v>13016134</v>
      </c>
      <c r="I1911" s="85" t="s">
        <v>79</v>
      </c>
      <c r="J1911" s="85"/>
      <c r="K1911" s="85" t="s">
        <v>10838</v>
      </c>
      <c r="L1911" s="85"/>
      <c r="M1911" s="85" t="s">
        <v>26037</v>
      </c>
      <c r="N1911" s="85" t="s">
        <v>10825</v>
      </c>
      <c r="O1911" s="85" t="s">
        <v>18</v>
      </c>
      <c r="P1911" s="85">
        <v>78535</v>
      </c>
      <c r="Q1911" s="85">
        <v>8</v>
      </c>
    </row>
    <row r="1912" spans="1:17" hidden="1" x14ac:dyDescent="0.35">
      <c r="A1912" s="72">
        <f t="shared" si="29"/>
        <v>141649</v>
      </c>
      <c r="B1912" s="85" t="s">
        <v>10835</v>
      </c>
      <c r="C1912" s="66">
        <v>91359</v>
      </c>
      <c r="D1912" s="85" t="s">
        <v>77</v>
      </c>
      <c r="E1912" s="85" t="s">
        <v>10836</v>
      </c>
      <c r="F1912" s="66">
        <v>141649</v>
      </c>
      <c r="G1912" s="85" t="s">
        <v>78</v>
      </c>
      <c r="H1912" s="85" t="s">
        <v>10837</v>
      </c>
      <c r="I1912" s="85" t="s">
        <v>79</v>
      </c>
      <c r="J1912" s="85"/>
      <c r="K1912" s="85" t="s">
        <v>10838</v>
      </c>
      <c r="L1912" s="85"/>
      <c r="M1912" s="85" t="s">
        <v>10839</v>
      </c>
      <c r="N1912" s="85" t="s">
        <v>10825</v>
      </c>
      <c r="O1912" s="85" t="s">
        <v>18</v>
      </c>
      <c r="P1912" s="85" t="s">
        <v>10840</v>
      </c>
      <c r="Q1912" s="85" t="s">
        <v>4916</v>
      </c>
    </row>
    <row r="1913" spans="1:17" hidden="1" x14ac:dyDescent="0.35">
      <c r="A1913" s="72">
        <f t="shared" si="29"/>
        <v>141295</v>
      </c>
      <c r="B1913" s="85" t="s">
        <v>18663</v>
      </c>
      <c r="C1913" s="66">
        <v>16023468</v>
      </c>
      <c r="D1913" s="85" t="s">
        <v>83</v>
      </c>
      <c r="E1913" s="85" t="s">
        <v>7764</v>
      </c>
      <c r="F1913" s="66">
        <v>141295</v>
      </c>
      <c r="G1913" s="85" t="s">
        <v>78</v>
      </c>
      <c r="H1913" s="85" t="s">
        <v>350</v>
      </c>
      <c r="I1913" s="85" t="s">
        <v>79</v>
      </c>
      <c r="J1913" s="85"/>
      <c r="K1913" s="85" t="s">
        <v>18664</v>
      </c>
      <c r="L1913" s="85" t="s">
        <v>80</v>
      </c>
      <c r="M1913" s="85" t="s">
        <v>7982</v>
      </c>
      <c r="N1913" s="85" t="s">
        <v>7262</v>
      </c>
      <c r="O1913" s="85" t="s">
        <v>18</v>
      </c>
      <c r="P1913" s="85" t="s">
        <v>7983</v>
      </c>
      <c r="Q1913" s="85" t="s">
        <v>87</v>
      </c>
    </row>
    <row r="1914" spans="1:17" hidden="1" x14ac:dyDescent="0.35">
      <c r="A1914" s="72">
        <f t="shared" si="29"/>
        <v>141303</v>
      </c>
      <c r="B1914" s="85" t="s">
        <v>19331</v>
      </c>
      <c r="C1914" s="66">
        <v>16049963</v>
      </c>
      <c r="D1914" s="85" t="s">
        <v>83</v>
      </c>
      <c r="E1914" s="85" t="s">
        <v>7830</v>
      </c>
      <c r="F1914" s="66">
        <v>141303</v>
      </c>
      <c r="G1914" s="85" t="s">
        <v>78</v>
      </c>
      <c r="H1914" s="85" t="s">
        <v>350</v>
      </c>
      <c r="I1914" s="85" t="s">
        <v>79</v>
      </c>
      <c r="J1914" s="85"/>
      <c r="K1914" s="85" t="s">
        <v>19332</v>
      </c>
      <c r="L1914" s="85" t="s">
        <v>80</v>
      </c>
      <c r="M1914" s="85" t="s">
        <v>7626</v>
      </c>
      <c r="N1914" s="85" t="s">
        <v>7626</v>
      </c>
      <c r="O1914" s="85" t="s">
        <v>18</v>
      </c>
      <c r="P1914" s="85" t="s">
        <v>8119</v>
      </c>
      <c r="Q1914" s="85" t="s">
        <v>87</v>
      </c>
    </row>
    <row r="1915" spans="1:17" hidden="1" x14ac:dyDescent="0.35">
      <c r="A1915" s="72">
        <f t="shared" si="29"/>
        <v>141078</v>
      </c>
      <c r="B1915" s="85" t="s">
        <v>20907</v>
      </c>
      <c r="C1915" s="66">
        <v>17009833</v>
      </c>
      <c r="D1915" s="85" t="s">
        <v>83</v>
      </c>
      <c r="E1915" s="85" t="s">
        <v>5302</v>
      </c>
      <c r="F1915" s="66">
        <v>141078</v>
      </c>
      <c r="G1915" s="85" t="s">
        <v>78</v>
      </c>
      <c r="H1915" s="85"/>
      <c r="I1915" s="85" t="s">
        <v>79</v>
      </c>
      <c r="J1915" s="85"/>
      <c r="K1915" s="85" t="s">
        <v>20908</v>
      </c>
      <c r="L1915" s="85"/>
      <c r="M1915" s="85" t="s">
        <v>20142</v>
      </c>
      <c r="N1915" s="85"/>
      <c r="O1915" s="85" t="s">
        <v>18</v>
      </c>
      <c r="P1915" s="85" t="s">
        <v>5306</v>
      </c>
      <c r="Q1915" s="85"/>
    </row>
    <row r="1916" spans="1:17" hidden="1" x14ac:dyDescent="0.35">
      <c r="A1916" s="72">
        <f t="shared" si="29"/>
        <v>140629</v>
      </c>
      <c r="B1916" s="85" t="s">
        <v>22467</v>
      </c>
      <c r="C1916" s="66">
        <v>17023055</v>
      </c>
      <c r="D1916" s="85" t="s">
        <v>83</v>
      </c>
      <c r="E1916" s="85" t="s">
        <v>2258</v>
      </c>
      <c r="F1916" s="66">
        <v>140629</v>
      </c>
      <c r="G1916" s="85" t="s">
        <v>78</v>
      </c>
      <c r="H1916" s="85"/>
      <c r="I1916" s="85" t="s">
        <v>79</v>
      </c>
      <c r="J1916" s="85"/>
      <c r="K1916" s="85" t="s">
        <v>13663</v>
      </c>
      <c r="L1916" s="85"/>
      <c r="M1916" s="85" t="s">
        <v>2261</v>
      </c>
      <c r="N1916" s="85" t="s">
        <v>242</v>
      </c>
      <c r="O1916" s="85" t="s">
        <v>18</v>
      </c>
      <c r="P1916" s="85" t="s">
        <v>2262</v>
      </c>
      <c r="Q1916" s="85"/>
    </row>
    <row r="1917" spans="1:17" hidden="1" x14ac:dyDescent="0.35">
      <c r="A1917" s="72">
        <f t="shared" si="29"/>
        <v>17003241</v>
      </c>
      <c r="B1917" s="85" t="s">
        <v>22938</v>
      </c>
      <c r="C1917" s="85">
        <v>17027808</v>
      </c>
      <c r="D1917" s="85" t="s">
        <v>23281</v>
      </c>
      <c r="E1917" s="85" t="s">
        <v>23210</v>
      </c>
      <c r="F1917" s="85">
        <v>17003241</v>
      </c>
      <c r="G1917" s="85" t="s">
        <v>78</v>
      </c>
      <c r="H1917" s="85"/>
      <c r="I1917" s="85" t="s">
        <v>79</v>
      </c>
      <c r="J1917" s="85"/>
      <c r="K1917" s="85" t="s">
        <v>22939</v>
      </c>
      <c r="L1917" s="85"/>
      <c r="M1917" s="85" t="s">
        <v>19690</v>
      </c>
      <c r="N1917" s="85" t="s">
        <v>571</v>
      </c>
      <c r="O1917" s="85" t="s">
        <v>18</v>
      </c>
      <c r="P1917" s="85">
        <v>76013</v>
      </c>
      <c r="Q1917" s="85"/>
    </row>
    <row r="1918" spans="1:17" hidden="1" x14ac:dyDescent="0.35">
      <c r="A1918" s="72">
        <f t="shared" si="29"/>
        <v>17003241</v>
      </c>
      <c r="B1918" s="85" t="s">
        <v>22938</v>
      </c>
      <c r="C1918" s="66">
        <v>17027808</v>
      </c>
      <c r="D1918" s="85" t="s">
        <v>83</v>
      </c>
      <c r="E1918" s="85" t="s">
        <v>18023</v>
      </c>
      <c r="F1918" s="66">
        <v>17003241</v>
      </c>
      <c r="G1918" s="85" t="s">
        <v>78</v>
      </c>
      <c r="H1918" s="85"/>
      <c r="I1918" s="85" t="s">
        <v>79</v>
      </c>
      <c r="J1918" s="85"/>
      <c r="K1918" s="85" t="s">
        <v>22939</v>
      </c>
      <c r="L1918" s="85"/>
      <c r="M1918" s="85" t="s">
        <v>19690</v>
      </c>
      <c r="N1918" s="85" t="s">
        <v>571</v>
      </c>
      <c r="O1918" s="85" t="s">
        <v>18</v>
      </c>
      <c r="P1918" s="85" t="s">
        <v>3437</v>
      </c>
      <c r="Q1918" s="85"/>
    </row>
    <row r="1919" spans="1:17" hidden="1" x14ac:dyDescent="0.35">
      <c r="A1919" s="72">
        <f t="shared" si="29"/>
        <v>142116</v>
      </c>
      <c r="B1919" s="85" t="s">
        <v>18936</v>
      </c>
      <c r="C1919" s="66">
        <v>16038333</v>
      </c>
      <c r="D1919" s="85" t="s">
        <v>83</v>
      </c>
      <c r="E1919" s="85" t="s">
        <v>13524</v>
      </c>
      <c r="F1919" s="66">
        <v>142116</v>
      </c>
      <c r="G1919" s="85" t="s">
        <v>78</v>
      </c>
      <c r="H1919" s="85" t="s">
        <v>18937</v>
      </c>
      <c r="I1919" s="85" t="s">
        <v>79</v>
      </c>
      <c r="J1919" s="85"/>
      <c r="K1919" s="85" t="s">
        <v>18938</v>
      </c>
      <c r="L1919" s="85" t="s">
        <v>80</v>
      </c>
      <c r="M1919" s="85" t="s">
        <v>7395</v>
      </c>
      <c r="N1919" s="85" t="s">
        <v>7395</v>
      </c>
      <c r="O1919" s="85" t="s">
        <v>18</v>
      </c>
      <c r="P1919" s="85" t="s">
        <v>13261</v>
      </c>
      <c r="Q1919" s="85" t="s">
        <v>87</v>
      </c>
    </row>
    <row r="1920" spans="1:17" hidden="1" x14ac:dyDescent="0.35">
      <c r="A1920" s="72">
        <f t="shared" si="29"/>
        <v>140874</v>
      </c>
      <c r="B1920" s="85" t="s">
        <v>27241</v>
      </c>
      <c r="C1920" s="85">
        <v>16066684</v>
      </c>
      <c r="D1920" s="85" t="s">
        <v>23281</v>
      </c>
      <c r="E1920" s="85" t="s">
        <v>23181</v>
      </c>
      <c r="F1920" s="85">
        <v>140874</v>
      </c>
      <c r="G1920" s="85" t="s">
        <v>78</v>
      </c>
      <c r="H1920" s="85">
        <v>11703584</v>
      </c>
      <c r="I1920" s="85" t="s">
        <v>79</v>
      </c>
      <c r="J1920" s="85"/>
      <c r="K1920" s="85" t="s">
        <v>24986</v>
      </c>
      <c r="L1920" s="85"/>
      <c r="M1920" s="85" t="s">
        <v>24987</v>
      </c>
      <c r="N1920" s="85" t="s">
        <v>4885</v>
      </c>
      <c r="O1920" s="85" t="s">
        <v>18</v>
      </c>
      <c r="P1920" s="85">
        <v>76067</v>
      </c>
      <c r="Q1920" s="85"/>
    </row>
    <row r="1921" spans="1:17" hidden="1" x14ac:dyDescent="0.35">
      <c r="A1921" s="72">
        <f t="shared" si="29"/>
        <v>140874</v>
      </c>
      <c r="B1921" s="85" t="s">
        <v>19590</v>
      </c>
      <c r="C1921" s="66">
        <v>16066684</v>
      </c>
      <c r="D1921" s="85" t="s">
        <v>83</v>
      </c>
      <c r="E1921" s="85" t="s">
        <v>3804</v>
      </c>
      <c r="F1921" s="66">
        <v>140874</v>
      </c>
      <c r="G1921" s="85" t="s">
        <v>78</v>
      </c>
      <c r="H1921" s="85" t="s">
        <v>3805</v>
      </c>
      <c r="I1921" s="85" t="s">
        <v>79</v>
      </c>
      <c r="J1921" s="85"/>
      <c r="K1921" s="85" t="s">
        <v>13706</v>
      </c>
      <c r="L1921" s="85"/>
      <c r="M1921" s="85" t="s">
        <v>3807</v>
      </c>
      <c r="N1921" s="85" t="s">
        <v>3808</v>
      </c>
      <c r="O1921" s="85" t="s">
        <v>18</v>
      </c>
      <c r="P1921" s="85" t="s">
        <v>3809</v>
      </c>
      <c r="Q1921" s="85"/>
    </row>
    <row r="1922" spans="1:17" hidden="1" x14ac:dyDescent="0.35">
      <c r="A1922" s="72">
        <f t="shared" ref="A1922:A1985" si="30">IF(F1922="", "", IF(D1922="School District", C1922, F1922))</f>
        <v>140841</v>
      </c>
      <c r="B1922" s="85" t="s">
        <v>23447</v>
      </c>
      <c r="C1922" s="85">
        <v>87178</v>
      </c>
      <c r="D1922" s="85" t="s">
        <v>77</v>
      </c>
      <c r="E1922" s="85" t="s">
        <v>23268</v>
      </c>
      <c r="F1922" s="85">
        <v>140841</v>
      </c>
      <c r="G1922" s="85" t="s">
        <v>78</v>
      </c>
      <c r="H1922" s="85">
        <v>12691291</v>
      </c>
      <c r="I1922" s="85" t="s">
        <v>79</v>
      </c>
      <c r="J1922" s="85"/>
      <c r="K1922" s="85" t="s">
        <v>23448</v>
      </c>
      <c r="L1922" s="85"/>
      <c r="M1922" s="85" t="s">
        <v>19690</v>
      </c>
      <c r="N1922" s="85" t="s">
        <v>571</v>
      </c>
      <c r="O1922" s="85" t="s">
        <v>18</v>
      </c>
      <c r="P1922" s="85">
        <v>76016</v>
      </c>
      <c r="Q1922" s="85">
        <v>2112</v>
      </c>
    </row>
    <row r="1923" spans="1:17" hidden="1" x14ac:dyDescent="0.35">
      <c r="A1923" s="72">
        <f t="shared" si="30"/>
        <v>141486</v>
      </c>
      <c r="B1923" s="85" t="s">
        <v>26709</v>
      </c>
      <c r="C1923" s="85">
        <v>16028260</v>
      </c>
      <c r="D1923" s="85" t="s">
        <v>23281</v>
      </c>
      <c r="E1923" s="85" t="s">
        <v>23195</v>
      </c>
      <c r="F1923" s="85">
        <v>141486</v>
      </c>
      <c r="G1923" s="85" t="s">
        <v>78</v>
      </c>
      <c r="H1923" s="85">
        <v>12729562</v>
      </c>
      <c r="I1923" s="85" t="s">
        <v>79</v>
      </c>
      <c r="J1923" s="85"/>
      <c r="K1923" s="85" t="s">
        <v>26710</v>
      </c>
      <c r="L1923" s="85"/>
      <c r="M1923" s="85" t="s">
        <v>9223</v>
      </c>
      <c r="N1923" s="85" t="s">
        <v>20296</v>
      </c>
      <c r="O1923" s="85" t="s">
        <v>18</v>
      </c>
      <c r="P1923" s="85">
        <v>78040</v>
      </c>
      <c r="Q1923" s="85"/>
    </row>
    <row r="1924" spans="1:17" hidden="1" x14ac:dyDescent="0.35">
      <c r="A1924" s="72">
        <f t="shared" si="30"/>
        <v>141486</v>
      </c>
      <c r="B1924" s="85" t="s">
        <v>18949</v>
      </c>
      <c r="C1924" s="66">
        <v>16028260</v>
      </c>
      <c r="D1924" s="85" t="s">
        <v>83</v>
      </c>
      <c r="E1924" s="85" t="s">
        <v>9220</v>
      </c>
      <c r="F1924" s="66">
        <v>141486</v>
      </c>
      <c r="G1924" s="85" t="s">
        <v>78</v>
      </c>
      <c r="H1924" s="85" t="s">
        <v>18950</v>
      </c>
      <c r="I1924" s="85" t="s">
        <v>79</v>
      </c>
      <c r="J1924" s="85"/>
      <c r="K1924" s="85" t="s">
        <v>18951</v>
      </c>
      <c r="L1924" s="85"/>
      <c r="M1924" s="85" t="s">
        <v>9223</v>
      </c>
      <c r="N1924" s="85" t="s">
        <v>9217</v>
      </c>
      <c r="O1924" s="85" t="s">
        <v>18</v>
      </c>
      <c r="P1924" s="85" t="s">
        <v>9218</v>
      </c>
      <c r="Q1924" s="85"/>
    </row>
    <row r="1925" spans="1:17" hidden="1" x14ac:dyDescent="0.35">
      <c r="A1925" s="72">
        <f t="shared" si="30"/>
        <v>140714</v>
      </c>
      <c r="B1925" s="85" t="s">
        <v>2879</v>
      </c>
      <c r="C1925" s="66">
        <v>86839</v>
      </c>
      <c r="D1925" s="85" t="s">
        <v>77</v>
      </c>
      <c r="E1925" s="85" t="s">
        <v>2794</v>
      </c>
      <c r="F1925" s="66">
        <v>140714</v>
      </c>
      <c r="G1925" s="85" t="s">
        <v>78</v>
      </c>
      <c r="H1925" s="85" t="s">
        <v>2880</v>
      </c>
      <c r="I1925" s="85" t="s">
        <v>79</v>
      </c>
      <c r="J1925" s="85"/>
      <c r="K1925" s="85" t="s">
        <v>2881</v>
      </c>
      <c r="L1925" s="85"/>
      <c r="M1925" s="85" t="s">
        <v>2790</v>
      </c>
      <c r="N1925" s="85" t="s">
        <v>2797</v>
      </c>
      <c r="O1925" s="85" t="s">
        <v>18</v>
      </c>
      <c r="P1925" s="85" t="s">
        <v>2836</v>
      </c>
      <c r="Q1925" s="85"/>
    </row>
    <row r="1926" spans="1:17" hidden="1" x14ac:dyDescent="0.35">
      <c r="A1926" s="72">
        <f t="shared" si="30"/>
        <v>141334</v>
      </c>
      <c r="B1926" s="85" t="s">
        <v>23940</v>
      </c>
      <c r="C1926" s="85">
        <v>17028543</v>
      </c>
      <c r="D1926" s="85" t="s">
        <v>77</v>
      </c>
      <c r="E1926" s="85" t="s">
        <v>23261</v>
      </c>
      <c r="F1926" s="85">
        <v>141334</v>
      </c>
      <c r="G1926" s="85" t="s">
        <v>78</v>
      </c>
      <c r="H1926" s="85"/>
      <c r="I1926" s="85" t="s">
        <v>79</v>
      </c>
      <c r="J1926" s="85"/>
      <c r="K1926" s="85" t="s">
        <v>23941</v>
      </c>
      <c r="L1926" s="85"/>
      <c r="M1926" s="85" t="s">
        <v>23942</v>
      </c>
      <c r="N1926" s="85" t="s">
        <v>7998</v>
      </c>
      <c r="O1926" s="85" t="s">
        <v>18</v>
      </c>
      <c r="P1926" s="85">
        <v>77541</v>
      </c>
      <c r="Q1926" s="85"/>
    </row>
    <row r="1927" spans="1:17" hidden="1" x14ac:dyDescent="0.35">
      <c r="A1927" s="72">
        <f t="shared" si="30"/>
        <v>141312</v>
      </c>
      <c r="B1927" s="85" t="s">
        <v>20108</v>
      </c>
      <c r="C1927" s="66">
        <v>17001907</v>
      </c>
      <c r="D1927" s="85" t="s">
        <v>77</v>
      </c>
      <c r="E1927" s="85" t="s">
        <v>6602</v>
      </c>
      <c r="F1927" s="66">
        <v>141312</v>
      </c>
      <c r="G1927" s="85" t="s">
        <v>78</v>
      </c>
      <c r="H1927" s="85"/>
      <c r="I1927" s="85" t="s">
        <v>79</v>
      </c>
      <c r="J1927" s="85"/>
      <c r="K1927" s="85" t="s">
        <v>20109</v>
      </c>
      <c r="L1927" s="85"/>
      <c r="M1927" s="85" t="s">
        <v>6795</v>
      </c>
      <c r="N1927" s="85" t="s">
        <v>6071</v>
      </c>
      <c r="O1927" s="85" t="s">
        <v>18</v>
      </c>
      <c r="P1927" s="85" t="s">
        <v>6919</v>
      </c>
      <c r="Q1927" s="85"/>
    </row>
    <row r="1928" spans="1:17" hidden="1" x14ac:dyDescent="0.35">
      <c r="A1928" s="72">
        <f t="shared" si="30"/>
        <v>141312</v>
      </c>
      <c r="B1928" s="85" t="s">
        <v>7130</v>
      </c>
      <c r="C1928" s="66">
        <v>88989</v>
      </c>
      <c r="D1928" s="85" t="s">
        <v>77</v>
      </c>
      <c r="E1928" s="85" t="s">
        <v>6602</v>
      </c>
      <c r="F1928" s="66">
        <v>141312</v>
      </c>
      <c r="G1928" s="85" t="s">
        <v>78</v>
      </c>
      <c r="H1928" s="85" t="s">
        <v>7131</v>
      </c>
      <c r="I1928" s="85" t="s">
        <v>79</v>
      </c>
      <c r="J1928" s="85"/>
      <c r="K1928" s="85" t="s">
        <v>7132</v>
      </c>
      <c r="L1928" s="85"/>
      <c r="M1928" s="85" t="s">
        <v>3090</v>
      </c>
      <c r="N1928" s="85" t="s">
        <v>6071</v>
      </c>
      <c r="O1928" s="85" t="s">
        <v>18</v>
      </c>
      <c r="P1928" s="85" t="s">
        <v>6231</v>
      </c>
      <c r="Q1928" s="85" t="s">
        <v>7133</v>
      </c>
    </row>
    <row r="1929" spans="1:17" hidden="1" x14ac:dyDescent="0.35">
      <c r="A1929" s="72">
        <f t="shared" si="30"/>
        <v>141532</v>
      </c>
      <c r="B1929" s="85" t="s">
        <v>28254</v>
      </c>
      <c r="C1929" s="85">
        <v>90460</v>
      </c>
      <c r="D1929" s="85" t="s">
        <v>77</v>
      </c>
      <c r="E1929" s="85" t="s">
        <v>23152</v>
      </c>
      <c r="F1929" s="85">
        <v>141532</v>
      </c>
      <c r="G1929" s="85" t="s">
        <v>78</v>
      </c>
      <c r="H1929" s="85">
        <v>9980335</v>
      </c>
      <c r="I1929" s="85" t="s">
        <v>79</v>
      </c>
      <c r="J1929" s="85"/>
      <c r="K1929" s="85" t="s">
        <v>28255</v>
      </c>
      <c r="L1929" s="85"/>
      <c r="M1929" s="85" t="s">
        <v>20325</v>
      </c>
      <c r="N1929" s="85" t="s">
        <v>9697</v>
      </c>
      <c r="O1929" s="85" t="s">
        <v>18</v>
      </c>
      <c r="P1929" s="85">
        <v>78108</v>
      </c>
      <c r="Q1929" s="85">
        <v>3125</v>
      </c>
    </row>
    <row r="1930" spans="1:17" hidden="1" x14ac:dyDescent="0.35">
      <c r="A1930" s="72">
        <f t="shared" si="30"/>
        <v>141532</v>
      </c>
      <c r="B1930" s="85" t="s">
        <v>9506</v>
      </c>
      <c r="C1930" s="66">
        <v>90460</v>
      </c>
      <c r="D1930" s="85" t="s">
        <v>77</v>
      </c>
      <c r="E1930" s="85" t="s">
        <v>9507</v>
      </c>
      <c r="F1930" s="66">
        <v>141532</v>
      </c>
      <c r="G1930" s="85" t="s">
        <v>78</v>
      </c>
      <c r="H1930" s="85" t="s">
        <v>9508</v>
      </c>
      <c r="I1930" s="85" t="s">
        <v>79</v>
      </c>
      <c r="J1930" s="85"/>
      <c r="K1930" s="85" t="s">
        <v>9509</v>
      </c>
      <c r="L1930" s="85" t="s">
        <v>80</v>
      </c>
      <c r="M1930" s="85" t="s">
        <v>9510</v>
      </c>
      <c r="N1930" s="85" t="s">
        <v>9511</v>
      </c>
      <c r="O1930" s="85" t="s">
        <v>18</v>
      </c>
      <c r="P1930" s="85" t="s">
        <v>9512</v>
      </c>
      <c r="Q1930" s="85" t="s">
        <v>5237</v>
      </c>
    </row>
    <row r="1931" spans="1:17" hidden="1" x14ac:dyDescent="0.35">
      <c r="A1931" s="72">
        <f t="shared" si="30"/>
        <v>141739</v>
      </c>
      <c r="B1931" s="85" t="s">
        <v>23556</v>
      </c>
      <c r="C1931" s="85">
        <v>91947</v>
      </c>
      <c r="D1931" s="85" t="s">
        <v>77</v>
      </c>
      <c r="E1931" s="85" t="s">
        <v>23266</v>
      </c>
      <c r="F1931" s="85">
        <v>141739</v>
      </c>
      <c r="G1931" s="85" t="s">
        <v>78</v>
      </c>
      <c r="H1931" s="85">
        <v>12688362</v>
      </c>
      <c r="I1931" s="85" t="s">
        <v>79</v>
      </c>
      <c r="J1931" s="85"/>
      <c r="K1931" s="85" t="s">
        <v>23557</v>
      </c>
      <c r="L1931" s="85"/>
      <c r="M1931" s="85" t="s">
        <v>125</v>
      </c>
      <c r="N1931" s="85" t="s">
        <v>137</v>
      </c>
      <c r="O1931" s="85" t="s">
        <v>18</v>
      </c>
      <c r="P1931" s="85">
        <v>78753</v>
      </c>
      <c r="Q1931" s="85">
        <v>4999</v>
      </c>
    </row>
    <row r="1932" spans="1:17" hidden="1" x14ac:dyDescent="0.35">
      <c r="A1932" s="72">
        <f t="shared" si="30"/>
        <v>141739</v>
      </c>
      <c r="B1932" s="85" t="s">
        <v>23735</v>
      </c>
      <c r="C1932" s="85">
        <v>16078026</v>
      </c>
      <c r="D1932" s="85" t="s">
        <v>77</v>
      </c>
      <c r="E1932" s="85" t="s">
        <v>23266</v>
      </c>
      <c r="F1932" s="85">
        <v>141739</v>
      </c>
      <c r="G1932" s="85" t="s">
        <v>78</v>
      </c>
      <c r="H1932" s="85">
        <v>12688008</v>
      </c>
      <c r="I1932" s="85" t="s">
        <v>79</v>
      </c>
      <c r="J1932" s="85"/>
      <c r="K1932" s="85" t="s">
        <v>23557</v>
      </c>
      <c r="L1932" s="85"/>
      <c r="M1932" s="85" t="s">
        <v>125</v>
      </c>
      <c r="N1932" s="85" t="s">
        <v>137</v>
      </c>
      <c r="O1932" s="85" t="s">
        <v>18</v>
      </c>
      <c r="P1932" s="85">
        <v>78753</v>
      </c>
      <c r="Q1932" s="85">
        <v>4999</v>
      </c>
    </row>
    <row r="1933" spans="1:17" hidden="1" x14ac:dyDescent="0.35">
      <c r="A1933" s="72">
        <f t="shared" si="30"/>
        <v>140477</v>
      </c>
      <c r="B1933" s="85" t="s">
        <v>1803</v>
      </c>
      <c r="C1933" s="66">
        <v>86361</v>
      </c>
      <c r="D1933" s="85" t="s">
        <v>77</v>
      </c>
      <c r="E1933" s="85" t="s">
        <v>450</v>
      </c>
      <c r="F1933" s="66">
        <v>140477</v>
      </c>
      <c r="G1933" s="85" t="s">
        <v>78</v>
      </c>
      <c r="H1933" s="85"/>
      <c r="I1933" s="85" t="s">
        <v>79</v>
      </c>
      <c r="J1933" s="85"/>
      <c r="K1933" s="85" t="s">
        <v>1804</v>
      </c>
      <c r="L1933" s="85"/>
      <c r="M1933" s="85" t="s">
        <v>189</v>
      </c>
      <c r="N1933" s="85" t="s">
        <v>189</v>
      </c>
      <c r="O1933" s="85" t="s">
        <v>18</v>
      </c>
      <c r="P1933" s="85" t="s">
        <v>1799</v>
      </c>
      <c r="Q1933" s="85" t="s">
        <v>1805</v>
      </c>
    </row>
    <row r="1934" spans="1:17" hidden="1" x14ac:dyDescent="0.35">
      <c r="A1934" s="72">
        <f t="shared" si="30"/>
        <v>140582</v>
      </c>
      <c r="B1934" s="85" t="s">
        <v>24888</v>
      </c>
      <c r="C1934" s="85">
        <v>140582</v>
      </c>
      <c r="D1934" s="85" t="s">
        <v>78</v>
      </c>
      <c r="E1934" s="85" t="s">
        <v>23240</v>
      </c>
      <c r="F1934" s="85">
        <v>16048959</v>
      </c>
      <c r="G1934" s="85" t="s">
        <v>1750</v>
      </c>
      <c r="H1934" s="85">
        <v>27987353</v>
      </c>
      <c r="I1934" s="85" t="s">
        <v>79</v>
      </c>
      <c r="J1934" s="85"/>
      <c r="K1934" s="85" t="s">
        <v>24889</v>
      </c>
      <c r="L1934" s="85"/>
      <c r="M1934" s="85" t="s">
        <v>24890</v>
      </c>
      <c r="N1934" s="85" t="s">
        <v>2157</v>
      </c>
      <c r="O1934" s="85" t="s">
        <v>18</v>
      </c>
      <c r="P1934" s="85">
        <v>75438</v>
      </c>
      <c r="Q1934" s="85"/>
    </row>
    <row r="1935" spans="1:17" hidden="1" x14ac:dyDescent="0.35">
      <c r="A1935" s="72">
        <f t="shared" si="30"/>
        <v>141667</v>
      </c>
      <c r="B1935" s="85" t="s">
        <v>11290</v>
      </c>
      <c r="C1935" s="66">
        <v>91586</v>
      </c>
      <c r="D1935" s="85" t="s">
        <v>77</v>
      </c>
      <c r="E1935" s="85" t="s">
        <v>10820</v>
      </c>
      <c r="F1935" s="66">
        <v>141667</v>
      </c>
      <c r="G1935" s="85" t="s">
        <v>78</v>
      </c>
      <c r="H1935" s="85"/>
      <c r="I1935" s="85" t="s">
        <v>79</v>
      </c>
      <c r="J1935" s="85"/>
      <c r="K1935" s="85" t="s">
        <v>11291</v>
      </c>
      <c r="L1935" s="85"/>
      <c r="M1935" s="85" t="s">
        <v>11288</v>
      </c>
      <c r="N1935" s="85" t="s">
        <v>7398</v>
      </c>
      <c r="O1935" s="85" t="s">
        <v>18</v>
      </c>
      <c r="P1935" s="85" t="s">
        <v>11289</v>
      </c>
      <c r="Q1935" s="85" t="s">
        <v>1661</v>
      </c>
    </row>
    <row r="1936" spans="1:17" hidden="1" x14ac:dyDescent="0.35">
      <c r="A1936" s="72">
        <f t="shared" si="30"/>
        <v>141269</v>
      </c>
      <c r="B1936" s="85" t="s">
        <v>7658</v>
      </c>
      <c r="C1936" s="66">
        <v>89316</v>
      </c>
      <c r="D1936" s="85" t="s">
        <v>77</v>
      </c>
      <c r="E1936" s="85" t="s">
        <v>6855</v>
      </c>
      <c r="F1936" s="66">
        <v>141269</v>
      </c>
      <c r="G1936" s="85" t="s">
        <v>78</v>
      </c>
      <c r="H1936" s="85" t="s">
        <v>7659</v>
      </c>
      <c r="I1936" s="85" t="s">
        <v>79</v>
      </c>
      <c r="J1936" s="85"/>
      <c r="K1936" s="85" t="s">
        <v>7660</v>
      </c>
      <c r="L1936" s="85"/>
      <c r="M1936" s="85" t="s">
        <v>7647</v>
      </c>
      <c r="N1936" s="85" t="s">
        <v>6073</v>
      </c>
      <c r="O1936" s="85" t="s">
        <v>18</v>
      </c>
      <c r="P1936" s="85" t="s">
        <v>7648</v>
      </c>
      <c r="Q1936" s="85" t="s">
        <v>7316</v>
      </c>
    </row>
    <row r="1937" spans="1:17" hidden="1" x14ac:dyDescent="0.35">
      <c r="A1937" s="72">
        <f t="shared" si="30"/>
        <v>141223</v>
      </c>
      <c r="B1937" s="85" t="s">
        <v>6535</v>
      </c>
      <c r="C1937" s="66">
        <v>88625</v>
      </c>
      <c r="D1937" s="85" t="s">
        <v>77</v>
      </c>
      <c r="E1937" s="85" t="s">
        <v>6077</v>
      </c>
      <c r="F1937" s="66">
        <v>141223</v>
      </c>
      <c r="G1937" s="85" t="s">
        <v>78</v>
      </c>
      <c r="H1937" s="85" t="s">
        <v>6536</v>
      </c>
      <c r="I1937" s="85" t="s">
        <v>79</v>
      </c>
      <c r="J1937" s="85"/>
      <c r="K1937" s="85" t="s">
        <v>6537</v>
      </c>
      <c r="L1937" s="85"/>
      <c r="M1937" s="85" t="s">
        <v>3090</v>
      </c>
      <c r="N1937" s="85" t="s">
        <v>6071</v>
      </c>
      <c r="O1937" s="85" t="s">
        <v>18</v>
      </c>
      <c r="P1937" s="85" t="s">
        <v>6514</v>
      </c>
      <c r="Q1937" s="85" t="s">
        <v>6538</v>
      </c>
    </row>
    <row r="1938" spans="1:17" hidden="1" x14ac:dyDescent="0.35">
      <c r="A1938" s="72">
        <f t="shared" si="30"/>
        <v>141219</v>
      </c>
      <c r="B1938" s="85" t="s">
        <v>17399</v>
      </c>
      <c r="C1938" s="66">
        <v>16061059</v>
      </c>
      <c r="D1938" s="85" t="s">
        <v>77</v>
      </c>
      <c r="E1938" s="85" t="s">
        <v>6740</v>
      </c>
      <c r="F1938" s="66">
        <v>141219</v>
      </c>
      <c r="G1938" s="85" t="s">
        <v>78</v>
      </c>
      <c r="H1938" s="85"/>
      <c r="I1938" s="85" t="s">
        <v>79</v>
      </c>
      <c r="J1938" s="85"/>
      <c r="K1938" s="85" t="s">
        <v>6537</v>
      </c>
      <c r="L1938" s="85"/>
      <c r="M1938" s="85" t="s">
        <v>3090</v>
      </c>
      <c r="N1938" s="85" t="s">
        <v>6071</v>
      </c>
      <c r="O1938" s="85" t="s">
        <v>18</v>
      </c>
      <c r="P1938" s="85" t="s">
        <v>6514</v>
      </c>
      <c r="Q1938" s="85"/>
    </row>
    <row r="1939" spans="1:17" hidden="1" x14ac:dyDescent="0.35">
      <c r="A1939" s="72">
        <f t="shared" si="30"/>
        <v>141260</v>
      </c>
      <c r="B1939" s="85" t="s">
        <v>22085</v>
      </c>
      <c r="C1939" s="66">
        <v>17020349</v>
      </c>
      <c r="D1939" s="85" t="s">
        <v>77</v>
      </c>
      <c r="E1939" s="85" t="s">
        <v>7504</v>
      </c>
      <c r="F1939" s="66">
        <v>141260</v>
      </c>
      <c r="G1939" s="85" t="s">
        <v>78</v>
      </c>
      <c r="H1939" s="85" t="s">
        <v>7500</v>
      </c>
      <c r="I1939" s="85" t="s">
        <v>79</v>
      </c>
      <c r="J1939" s="85"/>
      <c r="K1939" s="85" t="s">
        <v>22086</v>
      </c>
      <c r="L1939" s="85"/>
      <c r="M1939" s="85" t="s">
        <v>22087</v>
      </c>
      <c r="N1939" s="85" t="s">
        <v>7265</v>
      </c>
      <c r="O1939" s="85" t="s">
        <v>18</v>
      </c>
      <c r="P1939" s="85" t="s">
        <v>7502</v>
      </c>
      <c r="Q1939" s="85"/>
    </row>
    <row r="1940" spans="1:17" hidden="1" x14ac:dyDescent="0.35">
      <c r="A1940" s="72">
        <f t="shared" si="30"/>
        <v>140887</v>
      </c>
      <c r="B1940" s="85" t="s">
        <v>25343</v>
      </c>
      <c r="C1940" s="85">
        <v>16031194</v>
      </c>
      <c r="D1940" s="85" t="s">
        <v>77</v>
      </c>
      <c r="E1940" s="85" t="s">
        <v>23231</v>
      </c>
      <c r="F1940" s="85">
        <v>140887</v>
      </c>
      <c r="G1940" s="85" t="s">
        <v>78</v>
      </c>
      <c r="H1940" s="85">
        <v>12045878</v>
      </c>
      <c r="I1940" s="85" t="s">
        <v>79</v>
      </c>
      <c r="J1940" s="85"/>
      <c r="K1940" s="85" t="s">
        <v>25344</v>
      </c>
      <c r="L1940" s="85"/>
      <c r="M1940" s="85" t="s">
        <v>20648</v>
      </c>
      <c r="N1940" s="85" t="s">
        <v>571</v>
      </c>
      <c r="O1940" s="85" t="s">
        <v>18</v>
      </c>
      <c r="P1940" s="85">
        <v>76106</v>
      </c>
      <c r="Q1940" s="85"/>
    </row>
    <row r="1941" spans="1:17" hidden="1" x14ac:dyDescent="0.35">
      <c r="A1941" s="72">
        <f t="shared" si="30"/>
        <v>140887</v>
      </c>
      <c r="B1941" s="85" t="s">
        <v>16038</v>
      </c>
      <c r="C1941" s="66">
        <v>16031194</v>
      </c>
      <c r="D1941" s="85" t="s">
        <v>77</v>
      </c>
      <c r="E1941" s="85" t="s">
        <v>3907</v>
      </c>
      <c r="F1941" s="66">
        <v>140887</v>
      </c>
      <c r="G1941" s="85" t="s">
        <v>78</v>
      </c>
      <c r="H1941" s="85" t="s">
        <v>16039</v>
      </c>
      <c r="I1941" s="85" t="s">
        <v>79</v>
      </c>
      <c r="J1941" s="85"/>
      <c r="K1941" s="85" t="s">
        <v>16040</v>
      </c>
      <c r="L1941" s="85"/>
      <c r="M1941" s="85" t="s">
        <v>3904</v>
      </c>
      <c r="N1941" s="85" t="s">
        <v>573</v>
      </c>
      <c r="O1941" s="85" t="s">
        <v>18</v>
      </c>
      <c r="P1941" s="85" t="s">
        <v>3982</v>
      </c>
      <c r="Q1941" s="85"/>
    </row>
    <row r="1942" spans="1:17" hidden="1" x14ac:dyDescent="0.35">
      <c r="A1942" s="72">
        <f t="shared" si="30"/>
        <v>141555</v>
      </c>
      <c r="B1942" s="85" t="s">
        <v>10266</v>
      </c>
      <c r="C1942" s="66">
        <v>90915</v>
      </c>
      <c r="D1942" s="85" t="s">
        <v>77</v>
      </c>
      <c r="E1942" s="85" t="s">
        <v>4810</v>
      </c>
      <c r="F1942" s="66">
        <v>141555</v>
      </c>
      <c r="G1942" s="85" t="s">
        <v>78</v>
      </c>
      <c r="H1942" s="85" t="s">
        <v>10267</v>
      </c>
      <c r="I1942" s="85" t="s">
        <v>79</v>
      </c>
      <c r="J1942" s="85"/>
      <c r="K1942" s="85" t="s">
        <v>10268</v>
      </c>
      <c r="L1942" s="85"/>
      <c r="M1942" s="85" t="s">
        <v>7383</v>
      </c>
      <c r="N1942" s="85" t="s">
        <v>7384</v>
      </c>
      <c r="O1942" s="85" t="s">
        <v>18</v>
      </c>
      <c r="P1942" s="85" t="s">
        <v>10254</v>
      </c>
      <c r="Q1942" s="85" t="s">
        <v>10269</v>
      </c>
    </row>
    <row r="1943" spans="1:17" hidden="1" x14ac:dyDescent="0.35">
      <c r="A1943" s="72">
        <f t="shared" si="30"/>
        <v>140871</v>
      </c>
      <c r="B1943" s="85" t="s">
        <v>27235</v>
      </c>
      <c r="C1943" s="85">
        <v>17003499</v>
      </c>
      <c r="D1943" s="85" t="s">
        <v>77</v>
      </c>
      <c r="E1943" s="85" t="s">
        <v>23182</v>
      </c>
      <c r="F1943" s="85">
        <v>140871</v>
      </c>
      <c r="G1943" s="85" t="s">
        <v>78</v>
      </c>
      <c r="H1943" s="85">
        <v>13410303</v>
      </c>
      <c r="I1943" s="85" t="s">
        <v>79</v>
      </c>
      <c r="J1943" s="85"/>
      <c r="K1943" s="85" t="s">
        <v>27236</v>
      </c>
      <c r="L1943" s="85"/>
      <c r="M1943" s="85" t="s">
        <v>20348</v>
      </c>
      <c r="N1943" s="85" t="s">
        <v>1197</v>
      </c>
      <c r="O1943" s="85" t="s">
        <v>18</v>
      </c>
      <c r="P1943" s="85">
        <v>75154</v>
      </c>
      <c r="Q1943" s="85"/>
    </row>
    <row r="1944" spans="1:17" hidden="1" x14ac:dyDescent="0.35">
      <c r="A1944" s="72">
        <f t="shared" si="30"/>
        <v>140871</v>
      </c>
      <c r="B1944" s="85" t="s">
        <v>20346</v>
      </c>
      <c r="C1944" s="66">
        <v>17003499</v>
      </c>
      <c r="D1944" s="85" t="s">
        <v>77</v>
      </c>
      <c r="E1944" s="85" t="s">
        <v>3772</v>
      </c>
      <c r="F1944" s="66">
        <v>140871</v>
      </c>
      <c r="G1944" s="85" t="s">
        <v>78</v>
      </c>
      <c r="H1944" s="85" t="s">
        <v>3773</v>
      </c>
      <c r="I1944" s="85" t="s">
        <v>79</v>
      </c>
      <c r="J1944" s="85"/>
      <c r="K1944" s="85" t="s">
        <v>20347</v>
      </c>
      <c r="L1944" s="85"/>
      <c r="M1944" s="85" t="s">
        <v>20348</v>
      </c>
      <c r="N1944" s="85" t="s">
        <v>1197</v>
      </c>
      <c r="O1944" s="85" t="s">
        <v>18</v>
      </c>
      <c r="P1944" s="85" t="s">
        <v>1509</v>
      </c>
      <c r="Q1944" s="85"/>
    </row>
    <row r="1945" spans="1:17" hidden="1" x14ac:dyDescent="0.35">
      <c r="A1945" s="72">
        <f t="shared" si="30"/>
        <v>141555</v>
      </c>
      <c r="B1945" s="85" t="s">
        <v>17143</v>
      </c>
      <c r="C1945" s="66">
        <v>16055177</v>
      </c>
      <c r="D1945" s="85" t="s">
        <v>77</v>
      </c>
      <c r="E1945" s="85" t="s">
        <v>4810</v>
      </c>
      <c r="F1945" s="66">
        <v>141555</v>
      </c>
      <c r="G1945" s="85" t="s">
        <v>78</v>
      </c>
      <c r="H1945" s="85"/>
      <c r="I1945" s="85" t="s">
        <v>79</v>
      </c>
      <c r="J1945" s="85"/>
      <c r="K1945" s="85" t="s">
        <v>17144</v>
      </c>
      <c r="L1945" s="85"/>
      <c r="M1945" s="85" t="s">
        <v>7383</v>
      </c>
      <c r="N1945" s="85" t="s">
        <v>7384</v>
      </c>
      <c r="O1945" s="85" t="s">
        <v>18</v>
      </c>
      <c r="P1945" s="85" t="s">
        <v>10431</v>
      </c>
      <c r="Q1945" s="85"/>
    </row>
    <row r="1946" spans="1:17" hidden="1" x14ac:dyDescent="0.35">
      <c r="A1946" s="72">
        <f t="shared" si="30"/>
        <v>141653</v>
      </c>
      <c r="B1946" s="85" t="s">
        <v>17079</v>
      </c>
      <c r="C1946" s="66">
        <v>16053745</v>
      </c>
      <c r="D1946" s="85" t="s">
        <v>77</v>
      </c>
      <c r="E1946" s="85" t="s">
        <v>10969</v>
      </c>
      <c r="F1946" s="66">
        <v>141653</v>
      </c>
      <c r="G1946" s="85" t="s">
        <v>78</v>
      </c>
      <c r="H1946" s="85"/>
      <c r="I1946" s="85" t="s">
        <v>79</v>
      </c>
      <c r="J1946" s="85"/>
      <c r="K1946" s="85" t="s">
        <v>17080</v>
      </c>
      <c r="L1946" s="85"/>
      <c r="M1946" s="85" t="s">
        <v>14277</v>
      </c>
      <c r="N1946" s="85" t="s">
        <v>7398</v>
      </c>
      <c r="O1946" s="85" t="s">
        <v>18</v>
      </c>
      <c r="P1946" s="85" t="s">
        <v>11100</v>
      </c>
      <c r="Q1946" s="85" t="s">
        <v>7119</v>
      </c>
    </row>
    <row r="1947" spans="1:17" hidden="1" x14ac:dyDescent="0.35">
      <c r="A1947" s="72">
        <f t="shared" si="30"/>
        <v>141295</v>
      </c>
      <c r="B1947" s="85" t="s">
        <v>21785</v>
      </c>
      <c r="C1947" s="66">
        <v>17018188</v>
      </c>
      <c r="D1947" s="85" t="s">
        <v>77</v>
      </c>
      <c r="E1947" s="85" t="s">
        <v>7764</v>
      </c>
      <c r="F1947" s="66">
        <v>141295</v>
      </c>
      <c r="G1947" s="85" t="s">
        <v>78</v>
      </c>
      <c r="H1947" s="85"/>
      <c r="I1947" s="85" t="s">
        <v>79</v>
      </c>
      <c r="J1947" s="85"/>
      <c r="K1947" s="85" t="s">
        <v>21786</v>
      </c>
      <c r="L1947" s="85"/>
      <c r="M1947" s="85" t="s">
        <v>20836</v>
      </c>
      <c r="N1947" s="85" t="s">
        <v>6771</v>
      </c>
      <c r="O1947" s="85" t="s">
        <v>18</v>
      </c>
      <c r="P1947" s="85" t="s">
        <v>7959</v>
      </c>
      <c r="Q1947" s="85"/>
    </row>
    <row r="1948" spans="1:17" hidden="1" x14ac:dyDescent="0.35">
      <c r="A1948" s="72">
        <f t="shared" si="30"/>
        <v>141260</v>
      </c>
      <c r="B1948" s="85" t="s">
        <v>22940</v>
      </c>
      <c r="C1948" s="66">
        <v>17027848</v>
      </c>
      <c r="D1948" s="85" t="s">
        <v>83</v>
      </c>
      <c r="E1948" s="85" t="s">
        <v>7504</v>
      </c>
      <c r="F1948" s="66">
        <v>141260</v>
      </c>
      <c r="G1948" s="85" t="s">
        <v>78</v>
      </c>
      <c r="H1948" s="85"/>
      <c r="I1948" s="85" t="s">
        <v>79</v>
      </c>
      <c r="J1948" s="85"/>
      <c r="K1948" s="85" t="s">
        <v>22941</v>
      </c>
      <c r="L1948" s="85"/>
      <c r="M1948" s="85" t="s">
        <v>7541</v>
      </c>
      <c r="N1948" s="85" t="s">
        <v>7268</v>
      </c>
      <c r="O1948" s="85" t="s">
        <v>18</v>
      </c>
      <c r="P1948" s="85" t="s">
        <v>7542</v>
      </c>
      <c r="Q1948" s="85"/>
    </row>
    <row r="1949" spans="1:17" hidden="1" x14ac:dyDescent="0.35">
      <c r="A1949" s="72">
        <f t="shared" si="30"/>
        <v>141486</v>
      </c>
      <c r="B1949" s="85" t="s">
        <v>26708</v>
      </c>
      <c r="C1949" s="85">
        <v>90345</v>
      </c>
      <c r="D1949" s="85" t="s">
        <v>77</v>
      </c>
      <c r="E1949" s="85" t="s">
        <v>23195</v>
      </c>
      <c r="F1949" s="85">
        <v>141486</v>
      </c>
      <c r="G1949" s="85" t="s">
        <v>78</v>
      </c>
      <c r="H1949" s="85">
        <v>12729273</v>
      </c>
      <c r="I1949" s="85" t="s">
        <v>79</v>
      </c>
      <c r="J1949" s="85"/>
      <c r="K1949" s="85" t="s">
        <v>9235</v>
      </c>
      <c r="L1949" s="85"/>
      <c r="M1949" s="85" t="s">
        <v>9223</v>
      </c>
      <c r="N1949" s="85" t="s">
        <v>20296</v>
      </c>
      <c r="O1949" s="85" t="s">
        <v>18</v>
      </c>
      <c r="P1949" s="85">
        <v>78040</v>
      </c>
      <c r="Q1949" s="85">
        <v>3356</v>
      </c>
    </row>
    <row r="1950" spans="1:17" hidden="1" x14ac:dyDescent="0.35">
      <c r="A1950" s="72">
        <f t="shared" si="30"/>
        <v>141486</v>
      </c>
      <c r="B1950" s="85" t="s">
        <v>9233</v>
      </c>
      <c r="C1950" s="66">
        <v>90345</v>
      </c>
      <c r="D1950" s="85" t="s">
        <v>77</v>
      </c>
      <c r="E1950" s="85" t="s">
        <v>9220</v>
      </c>
      <c r="F1950" s="66">
        <v>141486</v>
      </c>
      <c r="G1950" s="85" t="s">
        <v>78</v>
      </c>
      <c r="H1950" s="85" t="s">
        <v>9234</v>
      </c>
      <c r="I1950" s="85" t="s">
        <v>79</v>
      </c>
      <c r="J1950" s="85"/>
      <c r="K1950" s="85" t="s">
        <v>9235</v>
      </c>
      <c r="L1950" s="85"/>
      <c r="M1950" s="85" t="s">
        <v>9223</v>
      </c>
      <c r="N1950" s="85" t="s">
        <v>9217</v>
      </c>
      <c r="O1950" s="85" t="s">
        <v>18</v>
      </c>
      <c r="P1950" s="85" t="s">
        <v>9218</v>
      </c>
      <c r="Q1950" s="85" t="s">
        <v>8470</v>
      </c>
    </row>
    <row r="1951" spans="1:17" hidden="1" x14ac:dyDescent="0.35">
      <c r="A1951" s="72">
        <f t="shared" si="30"/>
        <v>140883</v>
      </c>
      <c r="B1951" s="85" t="s">
        <v>24328</v>
      </c>
      <c r="C1951" s="85">
        <v>87398</v>
      </c>
      <c r="D1951" s="85" t="s">
        <v>77</v>
      </c>
      <c r="E1951" s="85" t="s">
        <v>23255</v>
      </c>
      <c r="F1951" s="85">
        <v>140883</v>
      </c>
      <c r="G1951" s="85" t="s">
        <v>78</v>
      </c>
      <c r="H1951" s="85">
        <v>11667227</v>
      </c>
      <c r="I1951" s="85" t="s">
        <v>79</v>
      </c>
      <c r="J1951" s="85"/>
      <c r="K1951" s="85" t="s">
        <v>24329</v>
      </c>
      <c r="L1951" s="85"/>
      <c r="M1951" s="85" t="s">
        <v>23079</v>
      </c>
      <c r="N1951" s="85" t="s">
        <v>571</v>
      </c>
      <c r="O1951" s="85" t="s">
        <v>18</v>
      </c>
      <c r="P1951" s="85">
        <v>76092</v>
      </c>
      <c r="Q1951" s="85">
        <v>5014</v>
      </c>
    </row>
    <row r="1952" spans="1:17" hidden="1" x14ac:dyDescent="0.35">
      <c r="A1952" s="72">
        <f t="shared" si="30"/>
        <v>140521</v>
      </c>
      <c r="B1952" s="85" t="s">
        <v>22551</v>
      </c>
      <c r="C1952" s="66">
        <v>17023897</v>
      </c>
      <c r="D1952" s="85" t="s">
        <v>77</v>
      </c>
      <c r="E1952" s="85" t="s">
        <v>511</v>
      </c>
      <c r="F1952" s="66">
        <v>140521</v>
      </c>
      <c r="G1952" s="85" t="s">
        <v>78</v>
      </c>
      <c r="H1952" s="85"/>
      <c r="I1952" s="85" t="s">
        <v>79</v>
      </c>
      <c r="J1952" s="85"/>
      <c r="K1952" s="85" t="s">
        <v>22552</v>
      </c>
      <c r="L1952" s="85"/>
      <c r="M1952" s="85" t="s">
        <v>1375</v>
      </c>
      <c r="N1952" s="85" t="s">
        <v>15006</v>
      </c>
      <c r="O1952" s="85" t="s">
        <v>18</v>
      </c>
      <c r="P1952" s="85" t="s">
        <v>1623</v>
      </c>
      <c r="Q1952" s="85"/>
    </row>
    <row r="1953" spans="1:17" hidden="1" x14ac:dyDescent="0.35">
      <c r="A1953" s="72">
        <f t="shared" si="30"/>
        <v>140469</v>
      </c>
      <c r="B1953" s="85" t="s">
        <v>26939</v>
      </c>
      <c r="C1953" s="85">
        <v>85493</v>
      </c>
      <c r="D1953" s="85" t="s">
        <v>77</v>
      </c>
      <c r="E1953" s="85" t="s">
        <v>23191</v>
      </c>
      <c r="F1953" s="85">
        <v>140469</v>
      </c>
      <c r="G1953" s="85" t="s">
        <v>78</v>
      </c>
      <c r="H1953" s="85">
        <v>13461769</v>
      </c>
      <c r="I1953" s="85" t="s">
        <v>79</v>
      </c>
      <c r="J1953" s="85"/>
      <c r="K1953" s="85" t="s">
        <v>26940</v>
      </c>
      <c r="L1953" s="85"/>
      <c r="M1953" s="85" t="s">
        <v>20146</v>
      </c>
      <c r="N1953" s="85" t="s">
        <v>205</v>
      </c>
      <c r="O1953" s="85" t="s">
        <v>18</v>
      </c>
      <c r="P1953" s="85">
        <v>75028</v>
      </c>
      <c r="Q1953" s="85">
        <v>4674</v>
      </c>
    </row>
    <row r="1954" spans="1:17" hidden="1" x14ac:dyDescent="0.35">
      <c r="A1954" s="72">
        <f t="shared" si="30"/>
        <v>140469</v>
      </c>
      <c r="B1954" s="85" t="s">
        <v>330</v>
      </c>
      <c r="C1954" s="66">
        <v>85493</v>
      </c>
      <c r="D1954" s="85" t="s">
        <v>77</v>
      </c>
      <c r="E1954" s="85" t="s">
        <v>212</v>
      </c>
      <c r="F1954" s="66">
        <v>140469</v>
      </c>
      <c r="G1954" s="85" t="s">
        <v>78</v>
      </c>
      <c r="H1954" s="85" t="s">
        <v>213</v>
      </c>
      <c r="I1954" s="85" t="s">
        <v>79</v>
      </c>
      <c r="J1954" s="85"/>
      <c r="K1954" s="85" t="s">
        <v>331</v>
      </c>
      <c r="L1954" s="85" t="s">
        <v>80</v>
      </c>
      <c r="M1954" s="85" t="s">
        <v>311</v>
      </c>
      <c r="N1954" s="85" t="s">
        <v>215</v>
      </c>
      <c r="O1954" s="85" t="s">
        <v>18</v>
      </c>
      <c r="P1954" s="85" t="s">
        <v>312</v>
      </c>
      <c r="Q1954" s="85" t="s">
        <v>332</v>
      </c>
    </row>
    <row r="1955" spans="1:17" hidden="1" x14ac:dyDescent="0.35">
      <c r="A1955" s="72">
        <f t="shared" si="30"/>
        <v>141307</v>
      </c>
      <c r="B1955" s="85" t="s">
        <v>20986</v>
      </c>
      <c r="C1955" s="66">
        <v>17010343</v>
      </c>
      <c r="D1955" s="85" t="s">
        <v>77</v>
      </c>
      <c r="E1955" s="85" t="s">
        <v>6769</v>
      </c>
      <c r="F1955" s="66">
        <v>141307</v>
      </c>
      <c r="G1955" s="85" t="s">
        <v>78</v>
      </c>
      <c r="H1955" s="85"/>
      <c r="I1955" s="85" t="s">
        <v>79</v>
      </c>
      <c r="J1955" s="85"/>
      <c r="K1955" s="85" t="s">
        <v>20987</v>
      </c>
      <c r="L1955" s="85"/>
      <c r="M1955" s="85" t="s">
        <v>17010</v>
      </c>
      <c r="N1955" s="85" t="s">
        <v>6771</v>
      </c>
      <c r="O1955" s="85" t="s">
        <v>18</v>
      </c>
      <c r="P1955" s="85" t="s">
        <v>7394</v>
      </c>
      <c r="Q1955" s="85"/>
    </row>
    <row r="1956" spans="1:17" hidden="1" x14ac:dyDescent="0.35">
      <c r="A1956" s="72">
        <f t="shared" si="30"/>
        <v>141639</v>
      </c>
      <c r="B1956" s="85" t="s">
        <v>27542</v>
      </c>
      <c r="C1956" s="85">
        <v>141639</v>
      </c>
      <c r="D1956" s="85" t="s">
        <v>78</v>
      </c>
      <c r="E1956" s="85" t="s">
        <v>23177</v>
      </c>
      <c r="F1956" s="85">
        <v>17016080</v>
      </c>
      <c r="G1956" s="85" t="s">
        <v>1750</v>
      </c>
      <c r="H1956" s="85">
        <v>5007414</v>
      </c>
      <c r="I1956" s="85" t="s">
        <v>79</v>
      </c>
      <c r="J1956" s="85" t="s">
        <v>200</v>
      </c>
      <c r="K1956" s="85" t="s">
        <v>27543</v>
      </c>
      <c r="L1956" s="85"/>
      <c r="M1956" s="85" t="s">
        <v>27544</v>
      </c>
      <c r="N1956" s="85" t="s">
        <v>10739</v>
      </c>
      <c r="O1956" s="85" t="s">
        <v>18</v>
      </c>
      <c r="P1956" s="85">
        <v>78537</v>
      </c>
      <c r="Q1956" s="85">
        <v>2702</v>
      </c>
    </row>
    <row r="1957" spans="1:17" hidden="1" x14ac:dyDescent="0.35">
      <c r="A1957" s="72">
        <f t="shared" si="30"/>
        <v>141231</v>
      </c>
      <c r="B1957" s="85" t="s">
        <v>16494</v>
      </c>
      <c r="C1957" s="66">
        <v>16041518</v>
      </c>
      <c r="D1957" s="85" t="s">
        <v>77</v>
      </c>
      <c r="E1957" s="85" t="s">
        <v>6244</v>
      </c>
      <c r="F1957" s="66">
        <v>141231</v>
      </c>
      <c r="G1957" s="85" t="s">
        <v>78</v>
      </c>
      <c r="H1957" s="85" t="s">
        <v>350</v>
      </c>
      <c r="I1957" s="85" t="s">
        <v>79</v>
      </c>
      <c r="J1957" s="85"/>
      <c r="K1957" s="85" t="s">
        <v>16495</v>
      </c>
      <c r="L1957" s="85" t="s">
        <v>80</v>
      </c>
      <c r="M1957" s="85" t="s">
        <v>3090</v>
      </c>
      <c r="N1957" s="85" t="s">
        <v>6073</v>
      </c>
      <c r="O1957" s="85" t="s">
        <v>18</v>
      </c>
      <c r="P1957" s="85" t="s">
        <v>6877</v>
      </c>
      <c r="Q1957" s="85" t="s">
        <v>87</v>
      </c>
    </row>
    <row r="1958" spans="1:17" hidden="1" x14ac:dyDescent="0.35">
      <c r="A1958" s="72">
        <f t="shared" si="30"/>
        <v>140845</v>
      </c>
      <c r="B1958" s="85" t="s">
        <v>26284</v>
      </c>
      <c r="C1958" s="85">
        <v>87312</v>
      </c>
      <c r="D1958" s="85" t="s">
        <v>77</v>
      </c>
      <c r="E1958" s="85" t="s">
        <v>23211</v>
      </c>
      <c r="F1958" s="85">
        <v>140845</v>
      </c>
      <c r="G1958" s="85" t="s">
        <v>78</v>
      </c>
      <c r="H1958" s="85">
        <v>14357479</v>
      </c>
      <c r="I1958" s="85" t="s">
        <v>79</v>
      </c>
      <c r="J1958" s="85"/>
      <c r="K1958" s="85" t="s">
        <v>26285</v>
      </c>
      <c r="L1958" s="85"/>
      <c r="M1958" s="85" t="s">
        <v>23860</v>
      </c>
      <c r="N1958" s="85" t="s">
        <v>571</v>
      </c>
      <c r="O1958" s="85" t="s">
        <v>18</v>
      </c>
      <c r="P1958" s="85">
        <v>76053</v>
      </c>
      <c r="Q1958" s="85">
        <v>4213</v>
      </c>
    </row>
    <row r="1959" spans="1:17" hidden="1" x14ac:dyDescent="0.35">
      <c r="A1959" s="72">
        <f t="shared" si="30"/>
        <v>140845</v>
      </c>
      <c r="B1959" s="85" t="s">
        <v>3673</v>
      </c>
      <c r="C1959" s="66">
        <v>87312</v>
      </c>
      <c r="D1959" s="85" t="s">
        <v>77</v>
      </c>
      <c r="E1959" s="85" t="s">
        <v>3465</v>
      </c>
      <c r="F1959" s="66">
        <v>140845</v>
      </c>
      <c r="G1959" s="85" t="s">
        <v>78</v>
      </c>
      <c r="H1959" s="85" t="s">
        <v>3466</v>
      </c>
      <c r="I1959" s="85" t="s">
        <v>79</v>
      </c>
      <c r="J1959" s="85"/>
      <c r="K1959" s="85" t="s">
        <v>3674</v>
      </c>
      <c r="L1959" s="85" t="s">
        <v>80</v>
      </c>
      <c r="M1959" s="85" t="s">
        <v>3668</v>
      </c>
      <c r="N1959" s="85" t="s">
        <v>573</v>
      </c>
      <c r="O1959" s="85" t="s">
        <v>18</v>
      </c>
      <c r="P1959" s="85" t="s">
        <v>3669</v>
      </c>
      <c r="Q1959" s="85" t="s">
        <v>3675</v>
      </c>
    </row>
    <row r="1960" spans="1:17" hidden="1" x14ac:dyDescent="0.35">
      <c r="A1960" s="72">
        <f t="shared" si="30"/>
        <v>140867</v>
      </c>
      <c r="B1960" s="85" t="s">
        <v>27130</v>
      </c>
      <c r="C1960" s="85">
        <v>223991</v>
      </c>
      <c r="D1960" s="85" t="s">
        <v>77</v>
      </c>
      <c r="E1960" s="85" t="s">
        <v>23184</v>
      </c>
      <c r="F1960" s="85">
        <v>140867</v>
      </c>
      <c r="G1960" s="85" t="s">
        <v>78</v>
      </c>
      <c r="H1960" s="85"/>
      <c r="I1960" s="85" t="s">
        <v>79</v>
      </c>
      <c r="J1960" s="85"/>
      <c r="K1960" s="85" t="s">
        <v>27131</v>
      </c>
      <c r="L1960" s="85"/>
      <c r="M1960" s="85" t="s">
        <v>21981</v>
      </c>
      <c r="N1960" s="85" t="s">
        <v>3666</v>
      </c>
      <c r="O1960" s="85" t="s">
        <v>18</v>
      </c>
      <c r="P1960" s="85">
        <v>76063</v>
      </c>
      <c r="Q1960" s="85"/>
    </row>
    <row r="1961" spans="1:17" hidden="1" x14ac:dyDescent="0.35">
      <c r="A1961" s="72">
        <f t="shared" si="30"/>
        <v>140867</v>
      </c>
      <c r="B1961" s="85" t="s">
        <v>14834</v>
      </c>
      <c r="C1961" s="66">
        <v>223991</v>
      </c>
      <c r="D1961" s="85" t="s">
        <v>77</v>
      </c>
      <c r="E1961" s="85" t="s">
        <v>3405</v>
      </c>
      <c r="F1961" s="66">
        <v>140867</v>
      </c>
      <c r="G1961" s="85" t="s">
        <v>78</v>
      </c>
      <c r="H1961" s="85"/>
      <c r="I1961" s="85" t="s">
        <v>79</v>
      </c>
      <c r="J1961" s="85"/>
      <c r="K1961" s="85" t="s">
        <v>14835</v>
      </c>
      <c r="L1961" s="85"/>
      <c r="M1961" s="85" t="s">
        <v>3741</v>
      </c>
      <c r="N1961" s="85" t="s">
        <v>3666</v>
      </c>
      <c r="O1961" s="85" t="s">
        <v>18</v>
      </c>
      <c r="P1961" s="85" t="s">
        <v>3742</v>
      </c>
      <c r="Q1961" s="85"/>
    </row>
    <row r="1962" spans="1:17" hidden="1" x14ac:dyDescent="0.35">
      <c r="A1962" s="72">
        <f t="shared" si="30"/>
        <v>141665</v>
      </c>
      <c r="B1962" s="85" t="s">
        <v>16428</v>
      </c>
      <c r="C1962" s="66">
        <v>16039112</v>
      </c>
      <c r="D1962" s="85" t="s">
        <v>77</v>
      </c>
      <c r="E1962" s="85" t="s">
        <v>11132</v>
      </c>
      <c r="F1962" s="66">
        <v>141665</v>
      </c>
      <c r="G1962" s="85" t="s">
        <v>78</v>
      </c>
      <c r="H1962" s="85"/>
      <c r="I1962" s="85" t="s">
        <v>79</v>
      </c>
      <c r="J1962" s="85"/>
      <c r="K1962" s="85" t="s">
        <v>16429</v>
      </c>
      <c r="L1962" s="85"/>
      <c r="M1962" s="85" t="s">
        <v>10734</v>
      </c>
      <c r="N1962" s="85" t="s">
        <v>7398</v>
      </c>
      <c r="O1962" s="85" t="s">
        <v>18</v>
      </c>
      <c r="P1962" s="85" t="s">
        <v>10799</v>
      </c>
      <c r="Q1962" s="85"/>
    </row>
    <row r="1963" spans="1:17" hidden="1" x14ac:dyDescent="0.35">
      <c r="A1963" s="72">
        <f t="shared" si="30"/>
        <v>140473</v>
      </c>
      <c r="B1963" s="85" t="s">
        <v>27669</v>
      </c>
      <c r="C1963" s="85">
        <v>85710</v>
      </c>
      <c r="D1963" s="85" t="s">
        <v>77</v>
      </c>
      <c r="E1963" s="85" t="s">
        <v>23171</v>
      </c>
      <c r="F1963" s="85">
        <v>140473</v>
      </c>
      <c r="G1963" s="85" t="s">
        <v>78</v>
      </c>
      <c r="H1963" s="85"/>
      <c r="I1963" s="85" t="s">
        <v>79</v>
      </c>
      <c r="J1963" s="85"/>
      <c r="K1963" s="85" t="s">
        <v>27670</v>
      </c>
      <c r="L1963" s="85"/>
      <c r="M1963" s="85" t="s">
        <v>20750</v>
      </c>
      <c r="N1963" s="85" t="s">
        <v>176</v>
      </c>
      <c r="O1963" s="85" t="s">
        <v>18</v>
      </c>
      <c r="P1963" s="85">
        <v>75074</v>
      </c>
      <c r="Q1963" s="85">
        <v>3466</v>
      </c>
    </row>
    <row r="1964" spans="1:17" hidden="1" x14ac:dyDescent="0.35">
      <c r="A1964" s="72">
        <f t="shared" si="30"/>
        <v>140473</v>
      </c>
      <c r="B1964" s="85" t="s">
        <v>884</v>
      </c>
      <c r="C1964" s="66">
        <v>85710</v>
      </c>
      <c r="D1964" s="85" t="s">
        <v>77</v>
      </c>
      <c r="E1964" s="85" t="s">
        <v>252</v>
      </c>
      <c r="F1964" s="66">
        <v>140473</v>
      </c>
      <c r="G1964" s="85" t="s">
        <v>78</v>
      </c>
      <c r="H1964" s="85"/>
      <c r="I1964" s="85" t="s">
        <v>79</v>
      </c>
      <c r="J1964" s="85"/>
      <c r="K1964" s="85" t="s">
        <v>885</v>
      </c>
      <c r="L1964" s="85"/>
      <c r="M1964" s="85" t="s">
        <v>254</v>
      </c>
      <c r="N1964" s="85" t="s">
        <v>185</v>
      </c>
      <c r="O1964" s="85" t="s">
        <v>18</v>
      </c>
      <c r="P1964" s="85" t="s">
        <v>881</v>
      </c>
      <c r="Q1964" s="85" t="s">
        <v>886</v>
      </c>
    </row>
    <row r="1965" spans="1:17" hidden="1" x14ac:dyDescent="0.35">
      <c r="A1965" s="72">
        <f t="shared" si="30"/>
        <v>141656</v>
      </c>
      <c r="B1965" s="85" t="s">
        <v>16605</v>
      </c>
      <c r="C1965" s="66">
        <v>16044859</v>
      </c>
      <c r="D1965" s="85" t="s">
        <v>77</v>
      </c>
      <c r="E1965" s="85" t="s">
        <v>11035</v>
      </c>
      <c r="F1965" s="66">
        <v>141656</v>
      </c>
      <c r="G1965" s="85" t="s">
        <v>78</v>
      </c>
      <c r="H1965" s="85"/>
      <c r="I1965" s="85" t="s">
        <v>79</v>
      </c>
      <c r="J1965" s="85"/>
      <c r="K1965" s="85" t="s">
        <v>16606</v>
      </c>
      <c r="L1965" s="85" t="s">
        <v>11053</v>
      </c>
      <c r="M1965" s="85" t="s">
        <v>10824</v>
      </c>
      <c r="N1965" s="85" t="s">
        <v>5082</v>
      </c>
      <c r="O1965" s="85" t="s">
        <v>18</v>
      </c>
      <c r="P1965" s="85" t="s">
        <v>10827</v>
      </c>
      <c r="Q1965" s="85"/>
    </row>
    <row r="1966" spans="1:17" hidden="1" x14ac:dyDescent="0.35">
      <c r="A1966" s="72">
        <f t="shared" si="30"/>
        <v>140499</v>
      </c>
      <c r="B1966" s="85" t="s">
        <v>15465</v>
      </c>
      <c r="C1966" s="66">
        <v>232562</v>
      </c>
      <c r="D1966" s="85" t="s">
        <v>77</v>
      </c>
      <c r="E1966" s="85" t="s">
        <v>1194</v>
      </c>
      <c r="F1966" s="66">
        <v>140499</v>
      </c>
      <c r="G1966" s="85" t="s">
        <v>78</v>
      </c>
      <c r="H1966" s="85"/>
      <c r="I1966" s="85" t="s">
        <v>79</v>
      </c>
      <c r="J1966" s="85"/>
      <c r="K1966" s="85" t="s">
        <v>15466</v>
      </c>
      <c r="L1966" s="85"/>
      <c r="M1966" s="85" t="s">
        <v>1196</v>
      </c>
      <c r="N1966" s="85" t="s">
        <v>1197</v>
      </c>
      <c r="O1966" s="85" t="s">
        <v>18</v>
      </c>
      <c r="P1966" s="85" t="s">
        <v>1198</v>
      </c>
      <c r="Q1966" s="85"/>
    </row>
    <row r="1967" spans="1:17" hidden="1" x14ac:dyDescent="0.35">
      <c r="A1967" s="72">
        <f t="shared" si="30"/>
        <v>140480</v>
      </c>
      <c r="B1967" s="85" t="s">
        <v>15515</v>
      </c>
      <c r="C1967" s="66">
        <v>233307</v>
      </c>
      <c r="D1967" s="85" t="s">
        <v>77</v>
      </c>
      <c r="E1967" s="85" t="s">
        <v>1041</v>
      </c>
      <c r="F1967" s="66">
        <v>140480</v>
      </c>
      <c r="G1967" s="85" t="s">
        <v>78</v>
      </c>
      <c r="H1967" s="85"/>
      <c r="I1967" s="85" t="s">
        <v>79</v>
      </c>
      <c r="J1967" s="85"/>
      <c r="K1967" s="85" t="s">
        <v>15516</v>
      </c>
      <c r="L1967" s="85"/>
      <c r="M1967" s="85" t="s">
        <v>15517</v>
      </c>
      <c r="N1967" s="85" t="s">
        <v>1044</v>
      </c>
      <c r="O1967" s="85" t="s">
        <v>18</v>
      </c>
      <c r="P1967" s="85" t="s">
        <v>1045</v>
      </c>
      <c r="Q1967" s="85"/>
    </row>
    <row r="1968" spans="1:17" hidden="1" x14ac:dyDescent="0.35">
      <c r="A1968" s="72">
        <f t="shared" si="30"/>
        <v>140480</v>
      </c>
      <c r="B1968" s="85" t="s">
        <v>14538</v>
      </c>
      <c r="C1968" s="66">
        <v>212135</v>
      </c>
      <c r="D1968" s="85" t="s">
        <v>77</v>
      </c>
      <c r="E1968" s="85" t="s">
        <v>1041</v>
      </c>
      <c r="F1968" s="66">
        <v>140480</v>
      </c>
      <c r="G1968" s="85" t="s">
        <v>78</v>
      </c>
      <c r="H1968" s="85"/>
      <c r="I1968" s="85" t="s">
        <v>79</v>
      </c>
      <c r="J1968" s="85"/>
      <c r="K1968" s="85" t="s">
        <v>14539</v>
      </c>
      <c r="L1968" s="85"/>
      <c r="M1968" s="85" t="s">
        <v>1048</v>
      </c>
      <c r="N1968" s="85" t="s">
        <v>1044</v>
      </c>
      <c r="O1968" s="85" t="s">
        <v>18</v>
      </c>
      <c r="P1968" s="85" t="s">
        <v>1045</v>
      </c>
      <c r="Q1968" s="85"/>
    </row>
    <row r="1969" spans="1:17" hidden="1" x14ac:dyDescent="0.35">
      <c r="A1969" s="72">
        <f t="shared" si="30"/>
        <v>141673</v>
      </c>
      <c r="B1969" s="85" t="s">
        <v>11178</v>
      </c>
      <c r="C1969" s="66">
        <v>91541</v>
      </c>
      <c r="D1969" s="85" t="s">
        <v>77</v>
      </c>
      <c r="E1969" s="85" t="s">
        <v>11173</v>
      </c>
      <c r="F1969" s="66">
        <v>141673</v>
      </c>
      <c r="G1969" s="85" t="s">
        <v>78</v>
      </c>
      <c r="H1969" s="85" t="s">
        <v>11174</v>
      </c>
      <c r="I1969" s="85" t="s">
        <v>79</v>
      </c>
      <c r="J1969" s="85"/>
      <c r="K1969" s="85" t="s">
        <v>11179</v>
      </c>
      <c r="L1969" s="85"/>
      <c r="M1969" s="85" t="s">
        <v>11170</v>
      </c>
      <c r="N1969" s="85" t="s">
        <v>10782</v>
      </c>
      <c r="O1969" s="85" t="s">
        <v>18</v>
      </c>
      <c r="P1969" s="85" t="s">
        <v>11171</v>
      </c>
      <c r="Q1969" s="85" t="s">
        <v>2637</v>
      </c>
    </row>
    <row r="1970" spans="1:17" hidden="1" x14ac:dyDescent="0.35">
      <c r="A1970" s="72">
        <f t="shared" si="30"/>
        <v>141739</v>
      </c>
      <c r="B1970" s="85" t="s">
        <v>23648</v>
      </c>
      <c r="C1970" s="85">
        <v>91871</v>
      </c>
      <c r="D1970" s="85" t="s">
        <v>77</v>
      </c>
      <c r="E1970" s="85" t="s">
        <v>23266</v>
      </c>
      <c r="F1970" s="85">
        <v>141739</v>
      </c>
      <c r="G1970" s="85" t="s">
        <v>78</v>
      </c>
      <c r="H1970" s="85">
        <v>12688370</v>
      </c>
      <c r="I1970" s="85" t="s">
        <v>79</v>
      </c>
      <c r="J1970" s="85"/>
      <c r="K1970" s="85" t="s">
        <v>23649</v>
      </c>
      <c r="L1970" s="85"/>
      <c r="M1970" s="85" t="s">
        <v>125</v>
      </c>
      <c r="N1970" s="85" t="s">
        <v>137</v>
      </c>
      <c r="O1970" s="85" t="s">
        <v>18</v>
      </c>
      <c r="P1970" s="85">
        <v>78731</v>
      </c>
      <c r="Q1970" s="85">
        <v>2998</v>
      </c>
    </row>
    <row r="1971" spans="1:17" hidden="1" x14ac:dyDescent="0.35">
      <c r="A1971" s="72">
        <f t="shared" si="30"/>
        <v>141736</v>
      </c>
      <c r="B1971" s="85" t="s">
        <v>11619</v>
      </c>
      <c r="C1971" s="66">
        <v>91752</v>
      </c>
      <c r="D1971" s="85" t="s">
        <v>77</v>
      </c>
      <c r="E1971" s="85" t="s">
        <v>11615</v>
      </c>
      <c r="F1971" s="66">
        <v>141736</v>
      </c>
      <c r="G1971" s="85" t="s">
        <v>78</v>
      </c>
      <c r="H1971" s="85"/>
      <c r="I1971" s="85" t="s">
        <v>79</v>
      </c>
      <c r="J1971" s="85"/>
      <c r="K1971" s="85" t="s">
        <v>11620</v>
      </c>
      <c r="L1971" s="85"/>
      <c r="M1971" s="85" t="s">
        <v>11617</v>
      </c>
      <c r="N1971" s="85" t="s">
        <v>5106</v>
      </c>
      <c r="O1971" s="85" t="s">
        <v>18</v>
      </c>
      <c r="P1971" s="85" t="s">
        <v>11618</v>
      </c>
      <c r="Q1971" s="85" t="s">
        <v>11621</v>
      </c>
    </row>
    <row r="1972" spans="1:17" hidden="1" x14ac:dyDescent="0.35">
      <c r="A1972" s="72">
        <f t="shared" si="30"/>
        <v>141707</v>
      </c>
      <c r="B1972" s="85" t="s">
        <v>11427</v>
      </c>
      <c r="C1972" s="66">
        <v>91675</v>
      </c>
      <c r="D1972" s="85" t="s">
        <v>77</v>
      </c>
      <c r="E1972" s="85" t="s">
        <v>11428</v>
      </c>
      <c r="F1972" s="66">
        <v>141707</v>
      </c>
      <c r="G1972" s="85" t="s">
        <v>78</v>
      </c>
      <c r="H1972" s="85"/>
      <c r="I1972" s="85" t="s">
        <v>79</v>
      </c>
      <c r="J1972" s="85"/>
      <c r="K1972" s="85" t="s">
        <v>11429</v>
      </c>
      <c r="L1972" s="85"/>
      <c r="M1972" s="85" t="s">
        <v>11425</v>
      </c>
      <c r="N1972" s="85" t="s">
        <v>5129</v>
      </c>
      <c r="O1972" s="85" t="s">
        <v>18</v>
      </c>
      <c r="P1972" s="85" t="s">
        <v>11430</v>
      </c>
      <c r="Q1972" s="85"/>
    </row>
    <row r="1973" spans="1:17" hidden="1" x14ac:dyDescent="0.35">
      <c r="A1973" s="72">
        <f t="shared" si="30"/>
        <v>140714</v>
      </c>
      <c r="B1973" s="85" t="s">
        <v>2845</v>
      </c>
      <c r="C1973" s="66">
        <v>86826</v>
      </c>
      <c r="D1973" s="85" t="s">
        <v>77</v>
      </c>
      <c r="E1973" s="85" t="s">
        <v>2794</v>
      </c>
      <c r="F1973" s="66">
        <v>140714</v>
      </c>
      <c r="G1973" s="85" t="s">
        <v>78</v>
      </c>
      <c r="H1973" s="85" t="s">
        <v>2846</v>
      </c>
      <c r="I1973" s="85" t="s">
        <v>79</v>
      </c>
      <c r="J1973" s="85"/>
      <c r="K1973" s="85" t="s">
        <v>2847</v>
      </c>
      <c r="L1973" s="85"/>
      <c r="M1973" s="85" t="s">
        <v>2790</v>
      </c>
      <c r="N1973" s="85" t="s">
        <v>2797</v>
      </c>
      <c r="O1973" s="85" t="s">
        <v>18</v>
      </c>
      <c r="P1973" s="85" t="s">
        <v>2801</v>
      </c>
      <c r="Q1973" s="85" t="s">
        <v>2848</v>
      </c>
    </row>
    <row r="1974" spans="1:17" hidden="1" x14ac:dyDescent="0.35">
      <c r="A1974" s="72">
        <f t="shared" si="30"/>
        <v>140619</v>
      </c>
      <c r="B1974" s="85" t="s">
        <v>2184</v>
      </c>
      <c r="C1974" s="66">
        <v>86555</v>
      </c>
      <c r="D1974" s="85" t="s">
        <v>77</v>
      </c>
      <c r="E1974" s="85" t="s">
        <v>2168</v>
      </c>
      <c r="F1974" s="66">
        <v>140619</v>
      </c>
      <c r="G1974" s="85" t="s">
        <v>78</v>
      </c>
      <c r="H1974" s="85" t="s">
        <v>2185</v>
      </c>
      <c r="I1974" s="85" t="s">
        <v>79</v>
      </c>
      <c r="J1974" s="85"/>
      <c r="K1974" s="85" t="s">
        <v>2186</v>
      </c>
      <c r="L1974" s="85"/>
      <c r="M1974" s="85" t="s">
        <v>2171</v>
      </c>
      <c r="N1974" s="85" t="s">
        <v>1924</v>
      </c>
      <c r="O1974" s="85" t="s">
        <v>18</v>
      </c>
      <c r="P1974" s="85" t="s">
        <v>2172</v>
      </c>
      <c r="Q1974" s="85" t="s">
        <v>2187</v>
      </c>
    </row>
    <row r="1975" spans="1:17" hidden="1" x14ac:dyDescent="0.35">
      <c r="A1975" s="72">
        <f t="shared" si="30"/>
        <v>142118</v>
      </c>
      <c r="B1975" s="85" t="s">
        <v>6080</v>
      </c>
      <c r="C1975" s="66">
        <v>93001</v>
      </c>
      <c r="D1975" s="85" t="s">
        <v>77</v>
      </c>
      <c r="E1975" s="85" t="s">
        <v>13343</v>
      </c>
      <c r="F1975" s="66">
        <v>142118</v>
      </c>
      <c r="G1975" s="85" t="s">
        <v>78</v>
      </c>
      <c r="H1975" s="85" t="s">
        <v>13414</v>
      </c>
      <c r="I1975" s="85" t="s">
        <v>79</v>
      </c>
      <c r="J1975" s="85"/>
      <c r="K1975" s="85" t="s">
        <v>13415</v>
      </c>
      <c r="L1975" s="85"/>
      <c r="M1975" s="85" t="s">
        <v>7395</v>
      </c>
      <c r="N1975" s="85" t="s">
        <v>13252</v>
      </c>
      <c r="O1975" s="85" t="s">
        <v>18</v>
      </c>
      <c r="P1975" s="85" t="s">
        <v>13341</v>
      </c>
      <c r="Q1975" s="85" t="s">
        <v>1716</v>
      </c>
    </row>
    <row r="1976" spans="1:17" hidden="1" x14ac:dyDescent="0.35">
      <c r="A1976" s="72">
        <f t="shared" si="30"/>
        <v>141544</v>
      </c>
      <c r="B1976" s="85" t="s">
        <v>6080</v>
      </c>
      <c r="C1976" s="66">
        <v>90589</v>
      </c>
      <c r="D1976" s="85" t="s">
        <v>77</v>
      </c>
      <c r="E1976" s="85" t="s">
        <v>9751</v>
      </c>
      <c r="F1976" s="66">
        <v>141544</v>
      </c>
      <c r="G1976" s="85" t="s">
        <v>78</v>
      </c>
      <c r="H1976" s="85" t="s">
        <v>9752</v>
      </c>
      <c r="I1976" s="85" t="s">
        <v>79</v>
      </c>
      <c r="J1976" s="85"/>
      <c r="K1976" s="85" t="s">
        <v>9782</v>
      </c>
      <c r="L1976" s="85"/>
      <c r="M1976" s="85" t="s">
        <v>7383</v>
      </c>
      <c r="N1976" s="85" t="s">
        <v>7384</v>
      </c>
      <c r="O1976" s="85" t="s">
        <v>18</v>
      </c>
      <c r="P1976" s="85" t="s">
        <v>9783</v>
      </c>
      <c r="Q1976" s="85" t="s">
        <v>191</v>
      </c>
    </row>
    <row r="1977" spans="1:17" hidden="1" x14ac:dyDescent="0.35">
      <c r="A1977" s="72">
        <f t="shared" si="30"/>
        <v>141486</v>
      </c>
      <c r="B1977" s="85" t="s">
        <v>26713</v>
      </c>
      <c r="C1977" s="85">
        <v>90354</v>
      </c>
      <c r="D1977" s="85" t="s">
        <v>77</v>
      </c>
      <c r="E1977" s="85" t="s">
        <v>23195</v>
      </c>
      <c r="F1977" s="85">
        <v>141486</v>
      </c>
      <c r="G1977" s="85" t="s">
        <v>78</v>
      </c>
      <c r="H1977" s="85">
        <v>12729323</v>
      </c>
      <c r="I1977" s="85" t="s">
        <v>79</v>
      </c>
      <c r="J1977" s="85"/>
      <c r="K1977" s="85" t="s">
        <v>9260</v>
      </c>
      <c r="L1977" s="85"/>
      <c r="M1977" s="85" t="s">
        <v>9223</v>
      </c>
      <c r="N1977" s="85" t="s">
        <v>20296</v>
      </c>
      <c r="O1977" s="85" t="s">
        <v>18</v>
      </c>
      <c r="P1977" s="85">
        <v>78040</v>
      </c>
      <c r="Q1977" s="85">
        <v>6900</v>
      </c>
    </row>
    <row r="1978" spans="1:17" hidden="1" x14ac:dyDescent="0.35">
      <c r="A1978" s="72">
        <f t="shared" si="30"/>
        <v>141486</v>
      </c>
      <c r="B1978" s="85" t="s">
        <v>9258</v>
      </c>
      <c r="C1978" s="66">
        <v>90354</v>
      </c>
      <c r="D1978" s="85" t="s">
        <v>77</v>
      </c>
      <c r="E1978" s="85" t="s">
        <v>9220</v>
      </c>
      <c r="F1978" s="66">
        <v>141486</v>
      </c>
      <c r="G1978" s="85" t="s">
        <v>78</v>
      </c>
      <c r="H1978" s="85" t="s">
        <v>9259</v>
      </c>
      <c r="I1978" s="85" t="s">
        <v>79</v>
      </c>
      <c r="J1978" s="85"/>
      <c r="K1978" s="85" t="s">
        <v>9260</v>
      </c>
      <c r="L1978" s="85"/>
      <c r="M1978" s="85" t="s">
        <v>9223</v>
      </c>
      <c r="N1978" s="85" t="s">
        <v>9217</v>
      </c>
      <c r="O1978" s="85" t="s">
        <v>18</v>
      </c>
      <c r="P1978" s="85" t="s">
        <v>9218</v>
      </c>
      <c r="Q1978" s="85" t="s">
        <v>4666</v>
      </c>
    </row>
    <row r="1979" spans="1:17" hidden="1" x14ac:dyDescent="0.35">
      <c r="A1979" s="72">
        <f t="shared" si="30"/>
        <v>140860</v>
      </c>
      <c r="B1979" s="85" t="s">
        <v>25963</v>
      </c>
      <c r="C1979" s="85">
        <v>87300</v>
      </c>
      <c r="D1979" s="85" t="s">
        <v>77</v>
      </c>
      <c r="E1979" s="85" t="s">
        <v>23221</v>
      </c>
      <c r="F1979" s="85">
        <v>140860</v>
      </c>
      <c r="G1979" s="85" t="s">
        <v>78</v>
      </c>
      <c r="H1979" s="85">
        <v>13136288</v>
      </c>
      <c r="I1979" s="85" t="s">
        <v>79</v>
      </c>
      <c r="J1979" s="85"/>
      <c r="K1979" s="85" t="s">
        <v>25964</v>
      </c>
      <c r="L1979" s="85"/>
      <c r="M1979" s="85" t="s">
        <v>24341</v>
      </c>
      <c r="N1979" s="85" t="s">
        <v>571</v>
      </c>
      <c r="O1979" s="85" t="s">
        <v>18</v>
      </c>
      <c r="P1979" s="85">
        <v>76051</v>
      </c>
      <c r="Q1979" s="85">
        <v>2702</v>
      </c>
    </row>
    <row r="1980" spans="1:17" hidden="1" x14ac:dyDescent="0.35">
      <c r="A1980" s="72">
        <f t="shared" si="30"/>
        <v>140860</v>
      </c>
      <c r="B1980" s="85" t="s">
        <v>3630</v>
      </c>
      <c r="C1980" s="66">
        <v>87300</v>
      </c>
      <c r="D1980" s="85" t="s">
        <v>77</v>
      </c>
      <c r="E1980" s="85" t="s">
        <v>3506</v>
      </c>
      <c r="F1980" s="66">
        <v>140860</v>
      </c>
      <c r="G1980" s="85" t="s">
        <v>78</v>
      </c>
      <c r="H1980" s="85" t="s">
        <v>3631</v>
      </c>
      <c r="I1980" s="85" t="s">
        <v>79</v>
      </c>
      <c r="J1980" s="85"/>
      <c r="K1980" s="85" t="s">
        <v>3632</v>
      </c>
      <c r="L1980" s="85"/>
      <c r="M1980" s="85" t="s">
        <v>3633</v>
      </c>
      <c r="N1980" s="85" t="s">
        <v>573</v>
      </c>
      <c r="O1980" s="85" t="s">
        <v>18</v>
      </c>
      <c r="P1980" s="85" t="s">
        <v>3634</v>
      </c>
      <c r="Q1980" s="85" t="s">
        <v>3635</v>
      </c>
    </row>
    <row r="1981" spans="1:17" hidden="1" x14ac:dyDescent="0.35">
      <c r="A1981" s="72">
        <f t="shared" si="30"/>
        <v>140477</v>
      </c>
      <c r="B1981" s="85" t="s">
        <v>1000</v>
      </c>
      <c r="C1981" s="66">
        <v>85758</v>
      </c>
      <c r="D1981" s="85" t="s">
        <v>77</v>
      </c>
      <c r="E1981" s="85" t="s">
        <v>450</v>
      </c>
      <c r="F1981" s="66">
        <v>140477</v>
      </c>
      <c r="G1981" s="85" t="s">
        <v>78</v>
      </c>
      <c r="H1981" s="85"/>
      <c r="I1981" s="85" t="s">
        <v>79</v>
      </c>
      <c r="J1981" s="85"/>
      <c r="K1981" s="85" t="s">
        <v>1001</v>
      </c>
      <c r="L1981" s="85"/>
      <c r="M1981" s="85" t="s">
        <v>963</v>
      </c>
      <c r="N1981" s="85" t="s">
        <v>189</v>
      </c>
      <c r="O1981" s="85" t="s">
        <v>18</v>
      </c>
      <c r="P1981" s="85" t="s">
        <v>964</v>
      </c>
      <c r="Q1981" s="85" t="s">
        <v>861</v>
      </c>
    </row>
    <row r="1982" spans="1:17" hidden="1" x14ac:dyDescent="0.35">
      <c r="A1982" s="72">
        <f t="shared" si="30"/>
        <v>142118</v>
      </c>
      <c r="B1982" s="85" t="s">
        <v>13489</v>
      </c>
      <c r="C1982" s="66">
        <v>93085</v>
      </c>
      <c r="D1982" s="85" t="s">
        <v>77</v>
      </c>
      <c r="E1982" s="85" t="s">
        <v>13343</v>
      </c>
      <c r="F1982" s="66">
        <v>142118</v>
      </c>
      <c r="G1982" s="85" t="s">
        <v>78</v>
      </c>
      <c r="H1982" s="85" t="s">
        <v>13490</v>
      </c>
      <c r="I1982" s="85" t="s">
        <v>79</v>
      </c>
      <c r="J1982" s="85"/>
      <c r="K1982" s="85" t="s">
        <v>13491</v>
      </c>
      <c r="L1982" s="85"/>
      <c r="M1982" s="85" t="s">
        <v>7395</v>
      </c>
      <c r="N1982" s="85" t="s">
        <v>13252</v>
      </c>
      <c r="O1982" s="85" t="s">
        <v>18</v>
      </c>
      <c r="P1982" s="85" t="s">
        <v>13473</v>
      </c>
      <c r="Q1982" s="85" t="s">
        <v>7140</v>
      </c>
    </row>
    <row r="1983" spans="1:17" hidden="1" x14ac:dyDescent="0.35">
      <c r="A1983" s="72">
        <f t="shared" si="30"/>
        <v>140471</v>
      </c>
      <c r="B1983" s="85" t="s">
        <v>875</v>
      </c>
      <c r="C1983" s="66">
        <v>85706</v>
      </c>
      <c r="D1983" s="85" t="s">
        <v>77</v>
      </c>
      <c r="E1983" s="85" t="s">
        <v>833</v>
      </c>
      <c r="F1983" s="66">
        <v>140471</v>
      </c>
      <c r="G1983" s="85" t="s">
        <v>78</v>
      </c>
      <c r="H1983" s="85" t="s">
        <v>876</v>
      </c>
      <c r="I1983" s="85" t="s">
        <v>79</v>
      </c>
      <c r="J1983" s="85"/>
      <c r="K1983" s="85" t="s">
        <v>877</v>
      </c>
      <c r="L1983" s="85"/>
      <c r="M1983" s="85" t="s">
        <v>836</v>
      </c>
      <c r="N1983" s="85" t="s">
        <v>185</v>
      </c>
      <c r="O1983" s="85" t="s">
        <v>18</v>
      </c>
      <c r="P1983" s="85" t="s">
        <v>842</v>
      </c>
      <c r="Q1983" s="85" t="s">
        <v>878</v>
      </c>
    </row>
    <row r="1984" spans="1:17" hidden="1" x14ac:dyDescent="0.35">
      <c r="A1984" s="72">
        <f t="shared" si="30"/>
        <v>141681</v>
      </c>
      <c r="B1984" s="85" t="s">
        <v>11252</v>
      </c>
      <c r="C1984" s="66">
        <v>91570</v>
      </c>
      <c r="D1984" s="85" t="s">
        <v>77</v>
      </c>
      <c r="E1984" s="85" t="s">
        <v>11249</v>
      </c>
      <c r="F1984" s="66">
        <v>141681</v>
      </c>
      <c r="G1984" s="85" t="s">
        <v>78</v>
      </c>
      <c r="H1984" s="85"/>
      <c r="I1984" s="85" t="s">
        <v>79</v>
      </c>
      <c r="J1984" s="85"/>
      <c r="K1984" s="85" t="s">
        <v>11253</v>
      </c>
      <c r="L1984" s="85"/>
      <c r="M1984" s="85" t="s">
        <v>11037</v>
      </c>
      <c r="N1984" s="85" t="s">
        <v>5082</v>
      </c>
      <c r="O1984" s="85" t="s">
        <v>18</v>
      </c>
      <c r="P1984" s="85" t="s">
        <v>11038</v>
      </c>
      <c r="Q1984" s="85" t="s">
        <v>11254</v>
      </c>
    </row>
    <row r="1985" spans="1:17" hidden="1" x14ac:dyDescent="0.35">
      <c r="A1985" s="72">
        <f t="shared" si="30"/>
        <v>140906</v>
      </c>
      <c r="B1985" s="85" t="s">
        <v>24669</v>
      </c>
      <c r="C1985" s="85">
        <v>17004241</v>
      </c>
      <c r="D1985" s="85" t="s">
        <v>77</v>
      </c>
      <c r="E1985" s="85" t="s">
        <v>23244</v>
      </c>
      <c r="F1985" s="85">
        <v>140906</v>
      </c>
      <c r="G1985" s="85" t="s">
        <v>78</v>
      </c>
      <c r="H1985" s="85">
        <v>13850763</v>
      </c>
      <c r="I1985" s="85" t="s">
        <v>79</v>
      </c>
      <c r="J1985" s="85"/>
      <c r="K1985" s="85" t="s">
        <v>24670</v>
      </c>
      <c r="L1985" s="85"/>
      <c r="M1985" s="85" t="s">
        <v>20648</v>
      </c>
      <c r="N1985" s="85" t="s">
        <v>571</v>
      </c>
      <c r="O1985" s="85" t="s">
        <v>18</v>
      </c>
      <c r="P1985" s="85">
        <v>76179</v>
      </c>
      <c r="Q1985" s="85">
        <v>4717</v>
      </c>
    </row>
    <row r="1986" spans="1:17" hidden="1" x14ac:dyDescent="0.35">
      <c r="A1986" s="72">
        <f t="shared" ref="A1986:A2049" si="31">IF(F1986="", "", IF(D1986="School District", C1986, F1986))</f>
        <v>141329</v>
      </c>
      <c r="B1986" s="85" t="s">
        <v>24589</v>
      </c>
      <c r="C1986" s="85">
        <v>17002630</v>
      </c>
      <c r="D1986" s="85" t="s">
        <v>23281</v>
      </c>
      <c r="E1986" s="85" t="s">
        <v>23246</v>
      </c>
      <c r="F1986" s="85">
        <v>141329</v>
      </c>
      <c r="G1986" s="85" t="s">
        <v>78</v>
      </c>
      <c r="H1986" s="85"/>
      <c r="I1986" s="85" t="s">
        <v>79</v>
      </c>
      <c r="J1986" s="85"/>
      <c r="K1986" s="85" t="s">
        <v>23084</v>
      </c>
      <c r="L1986" s="85"/>
      <c r="M1986" s="85" t="s">
        <v>20216</v>
      </c>
      <c r="N1986" s="85" t="s">
        <v>6071</v>
      </c>
      <c r="O1986" s="85" t="s">
        <v>18</v>
      </c>
      <c r="P1986" s="85">
        <v>77536</v>
      </c>
      <c r="Q1986" s="85"/>
    </row>
    <row r="1987" spans="1:17" hidden="1" x14ac:dyDescent="0.35">
      <c r="A1987" s="72">
        <f t="shared" si="31"/>
        <v>140445</v>
      </c>
      <c r="B1987" s="85" t="s">
        <v>23301</v>
      </c>
      <c r="C1987" s="85">
        <v>16031011</v>
      </c>
      <c r="D1987" s="85" t="s">
        <v>77</v>
      </c>
      <c r="E1987" s="85" t="s">
        <v>23272</v>
      </c>
      <c r="F1987" s="85">
        <v>140445</v>
      </c>
      <c r="G1987" s="85" t="s">
        <v>78</v>
      </c>
      <c r="H1987" s="85"/>
      <c r="I1987" s="85" t="s">
        <v>79</v>
      </c>
      <c r="J1987" s="85"/>
      <c r="K1987" s="85" t="s">
        <v>23302</v>
      </c>
      <c r="L1987" s="85"/>
      <c r="M1987" s="85" t="s">
        <v>20950</v>
      </c>
      <c r="N1987" s="85" t="s">
        <v>176</v>
      </c>
      <c r="O1987" s="85" t="s">
        <v>18</v>
      </c>
      <c r="P1987" s="85">
        <v>75013</v>
      </c>
      <c r="Q1987" s="85"/>
    </row>
    <row r="1988" spans="1:17" hidden="1" x14ac:dyDescent="0.35">
      <c r="A1988" s="72">
        <f t="shared" si="31"/>
        <v>141555</v>
      </c>
      <c r="B1988" s="85" t="s">
        <v>17953</v>
      </c>
      <c r="C1988" s="66">
        <v>16075360</v>
      </c>
      <c r="D1988" s="85" t="s">
        <v>77</v>
      </c>
      <c r="E1988" s="85" t="s">
        <v>4810</v>
      </c>
      <c r="F1988" s="66">
        <v>141555</v>
      </c>
      <c r="G1988" s="85" t="s">
        <v>78</v>
      </c>
      <c r="H1988" s="85" t="s">
        <v>350</v>
      </c>
      <c r="I1988" s="85" t="s">
        <v>79</v>
      </c>
      <c r="J1988" s="85"/>
      <c r="K1988" s="85" t="s">
        <v>17954</v>
      </c>
      <c r="L1988" s="85" t="s">
        <v>80</v>
      </c>
      <c r="M1988" s="85" t="s">
        <v>7383</v>
      </c>
      <c r="N1988" s="85" t="s">
        <v>7384</v>
      </c>
      <c r="O1988" s="85" t="s">
        <v>18</v>
      </c>
      <c r="P1988" s="85" t="s">
        <v>10431</v>
      </c>
      <c r="Q1988" s="85" t="s">
        <v>6839</v>
      </c>
    </row>
    <row r="1989" spans="1:17" hidden="1" x14ac:dyDescent="0.35">
      <c r="A1989" s="72">
        <f t="shared" si="31"/>
        <v>141770</v>
      </c>
      <c r="B1989" s="85" t="s">
        <v>28204</v>
      </c>
      <c r="C1989" s="85">
        <v>212652</v>
      </c>
      <c r="D1989" s="85" t="s">
        <v>77</v>
      </c>
      <c r="E1989" s="85" t="s">
        <v>23156</v>
      </c>
      <c r="F1989" s="85">
        <v>141770</v>
      </c>
      <c r="G1989" s="85" t="s">
        <v>78</v>
      </c>
      <c r="H1989" s="85">
        <v>10299790</v>
      </c>
      <c r="I1989" s="85" t="s">
        <v>79</v>
      </c>
      <c r="J1989" s="85"/>
      <c r="K1989" s="85" t="s">
        <v>28205</v>
      </c>
      <c r="L1989" s="85"/>
      <c r="M1989" s="85" t="s">
        <v>20775</v>
      </c>
      <c r="N1989" s="85" t="s">
        <v>11805</v>
      </c>
      <c r="O1989" s="85" t="s">
        <v>18</v>
      </c>
      <c r="P1989" s="85">
        <v>78840</v>
      </c>
      <c r="Q1989" s="85"/>
    </row>
    <row r="1990" spans="1:17" hidden="1" x14ac:dyDescent="0.35">
      <c r="A1990" s="72">
        <f t="shared" si="31"/>
        <v>141188</v>
      </c>
      <c r="B1990" s="85" t="s">
        <v>14600</v>
      </c>
      <c r="C1990" s="66">
        <v>212652</v>
      </c>
      <c r="D1990" s="85" t="s">
        <v>77</v>
      </c>
      <c r="E1990" s="85" t="s">
        <v>5662</v>
      </c>
      <c r="F1990" s="66">
        <v>141188</v>
      </c>
      <c r="G1990" s="85" t="s">
        <v>77</v>
      </c>
      <c r="H1990" s="85" t="s">
        <v>11811</v>
      </c>
      <c r="I1990" s="85" t="s">
        <v>79</v>
      </c>
      <c r="J1990" s="85"/>
      <c r="K1990" s="85" t="s">
        <v>14601</v>
      </c>
      <c r="L1990" s="85"/>
      <c r="M1990" s="85" t="s">
        <v>11808</v>
      </c>
      <c r="N1990" s="85" t="s">
        <v>11805</v>
      </c>
      <c r="O1990" s="85" t="s">
        <v>18</v>
      </c>
      <c r="P1990" s="85" t="s">
        <v>11809</v>
      </c>
      <c r="Q1990" s="85"/>
    </row>
    <row r="1991" spans="1:17" hidden="1" x14ac:dyDescent="0.35">
      <c r="A1991" s="72">
        <f t="shared" si="31"/>
        <v>141770</v>
      </c>
      <c r="B1991" s="85" t="s">
        <v>14600</v>
      </c>
      <c r="C1991" s="66">
        <v>212652</v>
      </c>
      <c r="D1991" s="85" t="s">
        <v>77</v>
      </c>
      <c r="E1991" s="85" t="s">
        <v>11813</v>
      </c>
      <c r="F1991" s="66">
        <v>141770</v>
      </c>
      <c r="G1991" s="85" t="s">
        <v>78</v>
      </c>
      <c r="H1991" s="85" t="s">
        <v>11811</v>
      </c>
      <c r="I1991" s="85" t="s">
        <v>79</v>
      </c>
      <c r="J1991" s="85"/>
      <c r="K1991" s="85" t="s">
        <v>14601</v>
      </c>
      <c r="L1991" s="85"/>
      <c r="M1991" s="85" t="s">
        <v>11808</v>
      </c>
      <c r="N1991" s="85" t="s">
        <v>11805</v>
      </c>
      <c r="O1991" s="85" t="s">
        <v>18</v>
      </c>
      <c r="P1991" s="85" t="s">
        <v>11809</v>
      </c>
      <c r="Q1991" s="85"/>
    </row>
    <row r="1992" spans="1:17" hidden="1" x14ac:dyDescent="0.35">
      <c r="A1992" s="72">
        <f t="shared" si="31"/>
        <v>127700</v>
      </c>
      <c r="B1992" s="85" t="s">
        <v>24154</v>
      </c>
      <c r="C1992" s="85">
        <v>36223</v>
      </c>
      <c r="D1992" s="85" t="s">
        <v>77</v>
      </c>
      <c r="E1992" s="85" t="s">
        <v>23260</v>
      </c>
      <c r="F1992" s="85">
        <v>127700</v>
      </c>
      <c r="G1992" s="85" t="s">
        <v>78</v>
      </c>
      <c r="H1992" s="85">
        <v>13015268</v>
      </c>
      <c r="I1992" s="85" t="s">
        <v>79</v>
      </c>
      <c r="J1992" s="85"/>
      <c r="K1992" s="85" t="s">
        <v>24155</v>
      </c>
      <c r="L1992" s="85"/>
      <c r="M1992" s="85" t="s">
        <v>23996</v>
      </c>
      <c r="N1992" s="85" t="s">
        <v>23987</v>
      </c>
      <c r="O1992" s="85" t="s">
        <v>23988</v>
      </c>
      <c r="P1992" s="85">
        <v>32935</v>
      </c>
      <c r="Q1992" s="85">
        <v>5494</v>
      </c>
    </row>
    <row r="1993" spans="1:17" hidden="1" x14ac:dyDescent="0.35">
      <c r="A1993" s="72">
        <f t="shared" si="31"/>
        <v>141322</v>
      </c>
      <c r="B1993" s="85" t="s">
        <v>17982</v>
      </c>
      <c r="C1993" s="66">
        <v>16076531</v>
      </c>
      <c r="D1993" s="85" t="s">
        <v>77</v>
      </c>
      <c r="E1993" s="85" t="s">
        <v>8316</v>
      </c>
      <c r="F1993" s="66">
        <v>141322</v>
      </c>
      <c r="G1993" s="85" t="s">
        <v>78</v>
      </c>
      <c r="H1993" s="85" t="s">
        <v>350</v>
      </c>
      <c r="I1993" s="85" t="s">
        <v>79</v>
      </c>
      <c r="J1993" s="85"/>
      <c r="K1993" s="85" t="s">
        <v>17983</v>
      </c>
      <c r="L1993" s="85" t="s">
        <v>80</v>
      </c>
      <c r="M1993" s="85" t="s">
        <v>8318</v>
      </c>
      <c r="N1993" s="85" t="s">
        <v>6073</v>
      </c>
      <c r="O1993" s="85" t="s">
        <v>18</v>
      </c>
      <c r="P1993" s="85" t="s">
        <v>8335</v>
      </c>
      <c r="Q1993" s="85" t="s">
        <v>87</v>
      </c>
    </row>
    <row r="1994" spans="1:17" hidden="1" x14ac:dyDescent="0.35">
      <c r="A1994" s="72">
        <f t="shared" si="31"/>
        <v>140527</v>
      </c>
      <c r="B1994" s="85" t="s">
        <v>28408</v>
      </c>
      <c r="C1994" s="85">
        <v>86014</v>
      </c>
      <c r="D1994" s="85" t="s">
        <v>77</v>
      </c>
      <c r="E1994" s="85" t="s">
        <v>23141</v>
      </c>
      <c r="F1994" s="85">
        <v>140527</v>
      </c>
      <c r="G1994" s="85" t="s">
        <v>78</v>
      </c>
      <c r="H1994" s="85">
        <v>11917895</v>
      </c>
      <c r="I1994" s="85" t="s">
        <v>79</v>
      </c>
      <c r="J1994" s="85"/>
      <c r="K1994" s="85" t="s">
        <v>28409</v>
      </c>
      <c r="L1994" s="85"/>
      <c r="M1994" s="85" t="s">
        <v>20718</v>
      </c>
      <c r="N1994" s="85" t="s">
        <v>1182</v>
      </c>
      <c r="O1994" s="85" t="s">
        <v>18</v>
      </c>
      <c r="P1994" s="85">
        <v>75160</v>
      </c>
      <c r="Q1994" s="85">
        <v>9590</v>
      </c>
    </row>
    <row r="1995" spans="1:17" hidden="1" x14ac:dyDescent="0.35">
      <c r="A1995" s="72">
        <f t="shared" si="31"/>
        <v>140527</v>
      </c>
      <c r="B1995" s="85" t="s">
        <v>1566</v>
      </c>
      <c r="C1995" s="66">
        <v>86014</v>
      </c>
      <c r="D1995" s="85" t="s">
        <v>77</v>
      </c>
      <c r="E1995" s="85" t="s">
        <v>1549</v>
      </c>
      <c r="F1995" s="66">
        <v>140527</v>
      </c>
      <c r="G1995" s="85" t="s">
        <v>78</v>
      </c>
      <c r="H1995" s="85" t="s">
        <v>1550</v>
      </c>
      <c r="I1995" s="85" t="s">
        <v>79</v>
      </c>
      <c r="J1995" s="85"/>
      <c r="K1995" s="85" t="s">
        <v>1567</v>
      </c>
      <c r="L1995" s="85" t="s">
        <v>80</v>
      </c>
      <c r="M1995" s="85" t="s">
        <v>1552</v>
      </c>
      <c r="N1995" s="85" t="s">
        <v>1248</v>
      </c>
      <c r="O1995" s="85" t="s">
        <v>18</v>
      </c>
      <c r="P1995" s="85" t="s">
        <v>1553</v>
      </c>
      <c r="Q1995" s="85" t="s">
        <v>1568</v>
      </c>
    </row>
    <row r="1996" spans="1:17" hidden="1" x14ac:dyDescent="0.35">
      <c r="A1996" s="72">
        <f t="shared" si="31"/>
        <v>141555</v>
      </c>
      <c r="B1996" s="85" t="s">
        <v>22253</v>
      </c>
      <c r="C1996" s="66">
        <v>17021926</v>
      </c>
      <c r="D1996" s="85" t="s">
        <v>77</v>
      </c>
      <c r="E1996" s="85" t="s">
        <v>4810</v>
      </c>
      <c r="F1996" s="66">
        <v>141555</v>
      </c>
      <c r="G1996" s="85" t="s">
        <v>78</v>
      </c>
      <c r="H1996" s="85"/>
      <c r="I1996" s="85" t="s">
        <v>79</v>
      </c>
      <c r="J1996" s="85"/>
      <c r="K1996" s="85" t="s">
        <v>22254</v>
      </c>
      <c r="L1996" s="85"/>
      <c r="M1996" s="85" t="s">
        <v>9155</v>
      </c>
      <c r="N1996" s="85" t="s">
        <v>9526</v>
      </c>
      <c r="O1996" s="85" t="s">
        <v>18</v>
      </c>
      <c r="P1996" s="85" t="s">
        <v>10314</v>
      </c>
      <c r="Q1996" s="85"/>
    </row>
    <row r="1997" spans="1:17" hidden="1" x14ac:dyDescent="0.35">
      <c r="A1997" s="72">
        <f t="shared" si="31"/>
        <v>232641</v>
      </c>
      <c r="B1997" s="85" t="s">
        <v>16482</v>
      </c>
      <c r="C1997" s="66">
        <v>16040880</v>
      </c>
      <c r="D1997" s="85" t="s">
        <v>77</v>
      </c>
      <c r="E1997" s="85" t="s">
        <v>15473</v>
      </c>
      <c r="F1997" s="66">
        <v>232641</v>
      </c>
      <c r="G1997" s="85" t="s">
        <v>78</v>
      </c>
      <c r="H1997" s="85" t="s">
        <v>16483</v>
      </c>
      <c r="I1997" s="85" t="s">
        <v>79</v>
      </c>
      <c r="J1997" s="85"/>
      <c r="K1997" s="85" t="s">
        <v>15476</v>
      </c>
      <c r="L1997" s="85"/>
      <c r="M1997" s="85" t="s">
        <v>7383</v>
      </c>
      <c r="N1997" s="85" t="s">
        <v>7384</v>
      </c>
      <c r="O1997" s="85" t="s">
        <v>18</v>
      </c>
      <c r="P1997" s="85" t="s">
        <v>9934</v>
      </c>
      <c r="Q1997" s="85"/>
    </row>
    <row r="1998" spans="1:17" hidden="1" x14ac:dyDescent="0.35">
      <c r="A1998" s="72">
        <f t="shared" si="31"/>
        <v>141312</v>
      </c>
      <c r="B1998" s="85" t="s">
        <v>17031</v>
      </c>
      <c r="C1998" s="66">
        <v>16052747</v>
      </c>
      <c r="D1998" s="85" t="s">
        <v>77</v>
      </c>
      <c r="E1998" s="85" t="s">
        <v>6602</v>
      </c>
      <c r="F1998" s="66">
        <v>141312</v>
      </c>
      <c r="G1998" s="85" t="s">
        <v>78</v>
      </c>
      <c r="H1998" s="85"/>
      <c r="I1998" s="85" t="s">
        <v>79</v>
      </c>
      <c r="J1998" s="85"/>
      <c r="K1998" s="85" t="s">
        <v>17032</v>
      </c>
      <c r="L1998" s="85"/>
      <c r="M1998" s="85" t="s">
        <v>3090</v>
      </c>
      <c r="N1998" s="85" t="s">
        <v>6071</v>
      </c>
      <c r="O1998" s="85" t="s">
        <v>18</v>
      </c>
      <c r="P1998" s="85" t="s">
        <v>6231</v>
      </c>
      <c r="Q1998" s="85" t="s">
        <v>17033</v>
      </c>
    </row>
    <row r="1999" spans="1:17" hidden="1" x14ac:dyDescent="0.35">
      <c r="A1999" s="72">
        <f t="shared" si="31"/>
        <v>141231</v>
      </c>
      <c r="B1999" s="85" t="s">
        <v>17198</v>
      </c>
      <c r="C1999" s="66">
        <v>16056463</v>
      </c>
      <c r="D1999" s="85" t="s">
        <v>77</v>
      </c>
      <c r="E1999" s="85" t="s">
        <v>6244</v>
      </c>
      <c r="F1999" s="66">
        <v>141231</v>
      </c>
      <c r="G1999" s="85" t="s">
        <v>78</v>
      </c>
      <c r="H1999" s="85" t="s">
        <v>350</v>
      </c>
      <c r="I1999" s="85" t="s">
        <v>79</v>
      </c>
      <c r="J1999" s="85"/>
      <c r="K1999" s="85" t="s">
        <v>17199</v>
      </c>
      <c r="L1999" s="85" t="s">
        <v>80</v>
      </c>
      <c r="M1999" s="85" t="s">
        <v>3090</v>
      </c>
      <c r="N1999" s="85" t="s">
        <v>6073</v>
      </c>
      <c r="O1999" s="85" t="s">
        <v>18</v>
      </c>
      <c r="P1999" s="85" t="s">
        <v>7149</v>
      </c>
      <c r="Q1999" s="85" t="s">
        <v>87</v>
      </c>
    </row>
    <row r="2000" spans="1:17" hidden="1" x14ac:dyDescent="0.35">
      <c r="A2000" s="72">
        <f t="shared" si="31"/>
        <v>141770</v>
      </c>
      <c r="B2000" s="85" t="s">
        <v>28201</v>
      </c>
      <c r="C2000" s="85">
        <v>92019</v>
      </c>
      <c r="D2000" s="85" t="s">
        <v>77</v>
      </c>
      <c r="E2000" s="85" t="s">
        <v>23156</v>
      </c>
      <c r="F2000" s="85">
        <v>141770</v>
      </c>
      <c r="G2000" s="85" t="s">
        <v>78</v>
      </c>
      <c r="H2000" s="85">
        <v>10299790</v>
      </c>
      <c r="I2000" s="85" t="s">
        <v>79</v>
      </c>
      <c r="J2000" s="85"/>
      <c r="K2000" s="85" t="s">
        <v>28202</v>
      </c>
      <c r="L2000" s="85"/>
      <c r="M2000" s="85" t="s">
        <v>20775</v>
      </c>
      <c r="N2000" s="85" t="s">
        <v>11805</v>
      </c>
      <c r="O2000" s="85" t="s">
        <v>18</v>
      </c>
      <c r="P2000" s="85">
        <v>78840</v>
      </c>
      <c r="Q2000" s="85">
        <v>3328</v>
      </c>
    </row>
    <row r="2001" spans="1:17" hidden="1" x14ac:dyDescent="0.35">
      <c r="A2001" s="72">
        <f t="shared" si="31"/>
        <v>141188</v>
      </c>
      <c r="B2001" s="85" t="s">
        <v>11814</v>
      </c>
      <c r="C2001" s="66">
        <v>92019</v>
      </c>
      <c r="D2001" s="85" t="s">
        <v>77</v>
      </c>
      <c r="E2001" s="85" t="s">
        <v>5662</v>
      </c>
      <c r="F2001" s="66">
        <v>141188</v>
      </c>
      <c r="G2001" s="85" t="s">
        <v>77</v>
      </c>
      <c r="H2001" s="85" t="s">
        <v>11811</v>
      </c>
      <c r="I2001" s="85" t="s">
        <v>79</v>
      </c>
      <c r="J2001" s="85"/>
      <c r="K2001" s="85" t="s">
        <v>11815</v>
      </c>
      <c r="L2001" s="85"/>
      <c r="M2001" s="85" t="s">
        <v>11808</v>
      </c>
      <c r="N2001" s="85" t="s">
        <v>11800</v>
      </c>
      <c r="O2001" s="85" t="s">
        <v>18</v>
      </c>
      <c r="P2001" s="85" t="s">
        <v>11809</v>
      </c>
      <c r="Q2001" s="85" t="s">
        <v>980</v>
      </c>
    </row>
    <row r="2002" spans="1:17" hidden="1" x14ac:dyDescent="0.35">
      <c r="A2002" s="72">
        <f t="shared" si="31"/>
        <v>141770</v>
      </c>
      <c r="B2002" s="85" t="s">
        <v>11814</v>
      </c>
      <c r="C2002" s="66">
        <v>92019</v>
      </c>
      <c r="D2002" s="85" t="s">
        <v>77</v>
      </c>
      <c r="E2002" s="85" t="s">
        <v>11813</v>
      </c>
      <c r="F2002" s="66">
        <v>141770</v>
      </c>
      <c r="G2002" s="85" t="s">
        <v>78</v>
      </c>
      <c r="H2002" s="85" t="s">
        <v>11811</v>
      </c>
      <c r="I2002" s="85" t="s">
        <v>79</v>
      </c>
      <c r="J2002" s="85"/>
      <c r="K2002" s="85" t="s">
        <v>11815</v>
      </c>
      <c r="L2002" s="85"/>
      <c r="M2002" s="85" t="s">
        <v>11808</v>
      </c>
      <c r="N2002" s="85" t="s">
        <v>11800</v>
      </c>
      <c r="O2002" s="85" t="s">
        <v>18</v>
      </c>
      <c r="P2002" s="85" t="s">
        <v>11809</v>
      </c>
      <c r="Q2002" s="85" t="s">
        <v>980</v>
      </c>
    </row>
    <row r="2003" spans="1:17" hidden="1" x14ac:dyDescent="0.35">
      <c r="A2003" s="72">
        <f t="shared" si="31"/>
        <v>232641</v>
      </c>
      <c r="B2003" s="85" t="s">
        <v>15887</v>
      </c>
      <c r="C2003" s="66">
        <v>16026335</v>
      </c>
      <c r="D2003" s="85" t="s">
        <v>77</v>
      </c>
      <c r="E2003" s="85" t="s">
        <v>15473</v>
      </c>
      <c r="F2003" s="66">
        <v>232641</v>
      </c>
      <c r="G2003" s="85" t="s">
        <v>78</v>
      </c>
      <c r="H2003" s="85" t="s">
        <v>15475</v>
      </c>
      <c r="I2003" s="85" t="s">
        <v>79</v>
      </c>
      <c r="J2003" s="85"/>
      <c r="K2003" s="85" t="s">
        <v>15888</v>
      </c>
      <c r="L2003" s="85"/>
      <c r="M2003" s="85" t="s">
        <v>7383</v>
      </c>
      <c r="N2003" s="85" t="s">
        <v>7384</v>
      </c>
      <c r="O2003" s="85" t="s">
        <v>18</v>
      </c>
      <c r="P2003" s="85" t="s">
        <v>9981</v>
      </c>
      <c r="Q2003" s="85"/>
    </row>
    <row r="2004" spans="1:17" hidden="1" x14ac:dyDescent="0.35">
      <c r="A2004" s="72">
        <f t="shared" si="31"/>
        <v>140597</v>
      </c>
      <c r="B2004" s="85" t="s">
        <v>22545</v>
      </c>
      <c r="C2004" s="85">
        <v>17023827</v>
      </c>
      <c r="D2004" s="85" t="s">
        <v>77</v>
      </c>
      <c r="E2004" s="85" t="s">
        <v>23218</v>
      </c>
      <c r="F2004" s="85">
        <v>140597</v>
      </c>
      <c r="G2004" s="85" t="s">
        <v>78</v>
      </c>
      <c r="H2004" s="85"/>
      <c r="I2004" s="85" t="s">
        <v>79</v>
      </c>
      <c r="J2004" s="85"/>
      <c r="K2004" s="85" t="s">
        <v>26070</v>
      </c>
      <c r="L2004" s="85"/>
      <c r="M2004" s="85" t="s">
        <v>26071</v>
      </c>
      <c r="N2004" s="85" t="s">
        <v>2030</v>
      </c>
      <c r="O2004" s="85" t="s">
        <v>18</v>
      </c>
      <c r="P2004" s="85">
        <v>75455</v>
      </c>
      <c r="Q2004" s="85">
        <v>9467</v>
      </c>
    </row>
    <row r="2005" spans="1:17" hidden="1" x14ac:dyDescent="0.35">
      <c r="A2005" s="72">
        <f t="shared" si="31"/>
        <v>140597</v>
      </c>
      <c r="B2005" s="85" t="s">
        <v>22545</v>
      </c>
      <c r="C2005" s="66">
        <v>17023827</v>
      </c>
      <c r="D2005" s="85" t="s">
        <v>77</v>
      </c>
      <c r="E2005" s="85" t="s">
        <v>2020</v>
      </c>
      <c r="F2005" s="66">
        <v>140597</v>
      </c>
      <c r="G2005" s="85" t="s">
        <v>78</v>
      </c>
      <c r="H2005" s="85"/>
      <c r="I2005" s="85" t="s">
        <v>79</v>
      </c>
      <c r="J2005" s="85"/>
      <c r="K2005" s="85" t="s">
        <v>22546</v>
      </c>
      <c r="L2005" s="85"/>
      <c r="M2005" s="85" t="s">
        <v>22547</v>
      </c>
      <c r="N2005" s="85" t="s">
        <v>2030</v>
      </c>
      <c r="O2005" s="85" t="s">
        <v>18</v>
      </c>
      <c r="P2005" s="85" t="s">
        <v>2024</v>
      </c>
      <c r="Q2005" s="85" t="s">
        <v>13654</v>
      </c>
    </row>
    <row r="2006" spans="1:17" hidden="1" x14ac:dyDescent="0.35">
      <c r="A2006" s="72">
        <f t="shared" si="31"/>
        <v>141653</v>
      </c>
      <c r="B2006" s="85" t="s">
        <v>15978</v>
      </c>
      <c r="C2006" s="66">
        <v>16030148</v>
      </c>
      <c r="D2006" s="85" t="s">
        <v>77</v>
      </c>
      <c r="E2006" s="85" t="s">
        <v>10969</v>
      </c>
      <c r="F2006" s="66">
        <v>141653</v>
      </c>
      <c r="G2006" s="85" t="s">
        <v>78</v>
      </c>
      <c r="H2006" s="85" t="s">
        <v>15979</v>
      </c>
      <c r="I2006" s="85" t="s">
        <v>79</v>
      </c>
      <c r="J2006" s="85"/>
      <c r="K2006" s="85" t="s">
        <v>15980</v>
      </c>
      <c r="L2006" s="85"/>
      <c r="M2006" s="85" t="s">
        <v>10994</v>
      </c>
      <c r="N2006" s="85" t="s">
        <v>7398</v>
      </c>
      <c r="O2006" s="85" t="s">
        <v>18</v>
      </c>
      <c r="P2006" s="85" t="s">
        <v>10995</v>
      </c>
      <c r="Q2006" s="85"/>
    </row>
    <row r="2007" spans="1:17" hidden="1" x14ac:dyDescent="0.35">
      <c r="A2007" s="72">
        <f t="shared" si="31"/>
        <v>142118</v>
      </c>
      <c r="B2007" s="85" t="s">
        <v>22859</v>
      </c>
      <c r="C2007" s="66">
        <v>17026985</v>
      </c>
      <c r="D2007" s="85" t="s">
        <v>77</v>
      </c>
      <c r="E2007" s="85" t="s">
        <v>13343</v>
      </c>
      <c r="F2007" s="66">
        <v>142118</v>
      </c>
      <c r="G2007" s="85" t="s">
        <v>78</v>
      </c>
      <c r="H2007" s="85"/>
      <c r="I2007" s="85" t="s">
        <v>79</v>
      </c>
      <c r="J2007" s="85"/>
      <c r="K2007" s="85" t="s">
        <v>22860</v>
      </c>
      <c r="L2007" s="85"/>
      <c r="M2007" s="85" t="s">
        <v>13252</v>
      </c>
      <c r="N2007" s="85" t="s">
        <v>13252</v>
      </c>
      <c r="O2007" s="85" t="s">
        <v>18</v>
      </c>
      <c r="P2007" s="85" t="s">
        <v>13473</v>
      </c>
      <c r="Q2007" s="85"/>
    </row>
    <row r="2008" spans="1:17" hidden="1" x14ac:dyDescent="0.35">
      <c r="A2008" s="72">
        <f t="shared" si="31"/>
        <v>140521</v>
      </c>
      <c r="B2008" s="85" t="s">
        <v>18339</v>
      </c>
      <c r="C2008" s="66">
        <v>16079584</v>
      </c>
      <c r="D2008" s="85" t="s">
        <v>77</v>
      </c>
      <c r="E2008" s="85" t="s">
        <v>511</v>
      </c>
      <c r="F2008" s="66">
        <v>140521</v>
      </c>
      <c r="G2008" s="85" t="s">
        <v>78</v>
      </c>
      <c r="H2008" s="85"/>
      <c r="I2008" s="85" t="s">
        <v>79</v>
      </c>
      <c r="J2008" s="85"/>
      <c r="K2008" s="85" t="s">
        <v>18340</v>
      </c>
      <c r="L2008" s="85"/>
      <c r="M2008" s="85" t="s">
        <v>189</v>
      </c>
      <c r="N2008" s="85" t="s">
        <v>232</v>
      </c>
      <c r="O2008" s="85" t="s">
        <v>18</v>
      </c>
      <c r="P2008" s="85" t="s">
        <v>1861</v>
      </c>
      <c r="Q2008" s="85"/>
    </row>
    <row r="2009" spans="1:17" hidden="1" x14ac:dyDescent="0.35">
      <c r="A2009" s="72">
        <f t="shared" si="31"/>
        <v>141307</v>
      </c>
      <c r="B2009" s="85" t="s">
        <v>16754</v>
      </c>
      <c r="C2009" s="66">
        <v>16047675</v>
      </c>
      <c r="D2009" s="85" t="s">
        <v>77</v>
      </c>
      <c r="E2009" s="85" t="s">
        <v>6769</v>
      </c>
      <c r="F2009" s="66">
        <v>141307</v>
      </c>
      <c r="G2009" s="85" t="s">
        <v>78</v>
      </c>
      <c r="H2009" s="85"/>
      <c r="I2009" s="85" t="s">
        <v>79</v>
      </c>
      <c r="J2009" s="85"/>
      <c r="K2009" s="85" t="s">
        <v>16755</v>
      </c>
      <c r="L2009" s="85"/>
      <c r="M2009" s="85" t="s">
        <v>7912</v>
      </c>
      <c r="N2009" s="85" t="s">
        <v>6771</v>
      </c>
      <c r="O2009" s="85" t="s">
        <v>18</v>
      </c>
      <c r="P2009" s="85" t="s">
        <v>7913</v>
      </c>
      <c r="Q2009" s="85"/>
    </row>
    <row r="2010" spans="1:17" hidden="1" x14ac:dyDescent="0.35">
      <c r="A2010" s="72">
        <f t="shared" si="31"/>
        <v>214432</v>
      </c>
      <c r="B2010" s="85" t="s">
        <v>28013</v>
      </c>
      <c r="C2010" s="85">
        <v>214432</v>
      </c>
      <c r="D2010" s="85" t="s">
        <v>78</v>
      </c>
      <c r="E2010" s="85" t="s">
        <v>23161</v>
      </c>
      <c r="F2010" s="85">
        <v>17019384</v>
      </c>
      <c r="G2010" s="85" t="s">
        <v>1750</v>
      </c>
      <c r="H2010" s="85">
        <v>11714219</v>
      </c>
      <c r="I2010" s="85" t="s">
        <v>79</v>
      </c>
      <c r="J2010" s="85" t="s">
        <v>200</v>
      </c>
      <c r="K2010" s="85" t="s">
        <v>28014</v>
      </c>
      <c r="L2010" s="85"/>
      <c r="M2010" s="85" t="s">
        <v>14639</v>
      </c>
      <c r="N2010" s="85" t="s">
        <v>10456</v>
      </c>
      <c r="O2010" s="85" t="s">
        <v>18</v>
      </c>
      <c r="P2010" s="85">
        <v>78416</v>
      </c>
      <c r="Q2010" s="85"/>
    </row>
    <row r="2011" spans="1:17" hidden="1" x14ac:dyDescent="0.35">
      <c r="A2011" s="72">
        <f t="shared" si="31"/>
        <v>142118</v>
      </c>
      <c r="B2011" s="85" t="s">
        <v>13466</v>
      </c>
      <c r="C2011" s="66">
        <v>93050</v>
      </c>
      <c r="D2011" s="85" t="s">
        <v>77</v>
      </c>
      <c r="E2011" s="85" t="s">
        <v>13343</v>
      </c>
      <c r="F2011" s="66">
        <v>142118</v>
      </c>
      <c r="G2011" s="85" t="s">
        <v>78</v>
      </c>
      <c r="H2011" s="85" t="s">
        <v>13467</v>
      </c>
      <c r="I2011" s="85" t="s">
        <v>79</v>
      </c>
      <c r="J2011" s="85"/>
      <c r="K2011" s="85" t="s">
        <v>13468</v>
      </c>
      <c r="L2011" s="85"/>
      <c r="M2011" s="85" t="s">
        <v>7395</v>
      </c>
      <c r="N2011" s="85" t="s">
        <v>13252</v>
      </c>
      <c r="O2011" s="85" t="s">
        <v>18</v>
      </c>
      <c r="P2011" s="85" t="s">
        <v>13439</v>
      </c>
      <c r="Q2011" s="85" t="s">
        <v>6804</v>
      </c>
    </row>
    <row r="2012" spans="1:17" hidden="1" x14ac:dyDescent="0.35">
      <c r="A2012" s="72">
        <f t="shared" si="31"/>
        <v>141677</v>
      </c>
      <c r="B2012" s="85" t="s">
        <v>16577</v>
      </c>
      <c r="C2012" s="66">
        <v>16043029</v>
      </c>
      <c r="D2012" s="85" t="s">
        <v>77</v>
      </c>
      <c r="E2012" s="85" t="s">
        <v>10859</v>
      </c>
      <c r="F2012" s="66">
        <v>141677</v>
      </c>
      <c r="G2012" s="85" t="s">
        <v>78</v>
      </c>
      <c r="H2012" s="85"/>
      <c r="I2012" s="85" t="s">
        <v>79</v>
      </c>
      <c r="J2012" s="85"/>
      <c r="K2012" s="85" t="s">
        <v>16578</v>
      </c>
      <c r="L2012" s="85"/>
      <c r="M2012" s="85" t="s">
        <v>11196</v>
      </c>
      <c r="N2012" s="85" t="s">
        <v>10863</v>
      </c>
      <c r="O2012" s="85" t="s">
        <v>18</v>
      </c>
      <c r="P2012" s="85" t="s">
        <v>11195</v>
      </c>
      <c r="Q2012" s="85"/>
    </row>
    <row r="2013" spans="1:17" hidden="1" x14ac:dyDescent="0.35">
      <c r="A2013" s="72">
        <f t="shared" si="31"/>
        <v>140461</v>
      </c>
      <c r="B2013" s="85" t="s">
        <v>25812</v>
      </c>
      <c r="C2013" s="85">
        <v>17009889</v>
      </c>
      <c r="D2013" s="85" t="s">
        <v>23281</v>
      </c>
      <c r="E2013" s="85" t="s">
        <v>23227</v>
      </c>
      <c r="F2013" s="85">
        <v>140461</v>
      </c>
      <c r="G2013" s="85" t="s">
        <v>78</v>
      </c>
      <c r="H2013" s="85"/>
      <c r="I2013" s="85" t="s">
        <v>79</v>
      </c>
      <c r="J2013" s="85"/>
      <c r="K2013" s="85" t="s">
        <v>25813</v>
      </c>
      <c r="L2013" s="85"/>
      <c r="M2013" s="85" t="s">
        <v>20923</v>
      </c>
      <c r="N2013" s="85"/>
      <c r="O2013" s="85" t="s">
        <v>18</v>
      </c>
      <c r="P2013" s="85">
        <v>75040</v>
      </c>
      <c r="Q2013" s="85"/>
    </row>
    <row r="2014" spans="1:17" hidden="1" x14ac:dyDescent="0.35">
      <c r="A2014" s="72">
        <f t="shared" si="31"/>
        <v>140461</v>
      </c>
      <c r="B2014" s="85" t="s">
        <v>20928</v>
      </c>
      <c r="C2014" s="66">
        <v>17009889</v>
      </c>
      <c r="D2014" s="85" t="s">
        <v>83</v>
      </c>
      <c r="E2014" s="85" t="s">
        <v>371</v>
      </c>
      <c r="F2014" s="66">
        <v>140461</v>
      </c>
      <c r="G2014" s="85" t="s">
        <v>78</v>
      </c>
      <c r="H2014" s="85"/>
      <c r="I2014" s="85" t="s">
        <v>79</v>
      </c>
      <c r="J2014" s="85"/>
      <c r="K2014" s="85" t="s">
        <v>20929</v>
      </c>
      <c r="L2014" s="85"/>
      <c r="M2014" s="85" t="s">
        <v>20923</v>
      </c>
      <c r="N2014" s="85"/>
      <c r="O2014" s="85" t="s">
        <v>18</v>
      </c>
      <c r="P2014" s="85" t="s">
        <v>375</v>
      </c>
      <c r="Q2014" s="85"/>
    </row>
    <row r="2015" spans="1:17" hidden="1" x14ac:dyDescent="0.35">
      <c r="A2015" s="72">
        <f t="shared" si="31"/>
        <v>141633</v>
      </c>
      <c r="B2015" s="85" t="s">
        <v>16345</v>
      </c>
      <c r="C2015" s="66">
        <v>16037369</v>
      </c>
      <c r="D2015" s="85" t="s">
        <v>77</v>
      </c>
      <c r="E2015" s="85" t="s">
        <v>10736</v>
      </c>
      <c r="F2015" s="66">
        <v>141633</v>
      </c>
      <c r="G2015" s="85" t="s">
        <v>78</v>
      </c>
      <c r="H2015" s="85"/>
      <c r="I2015" s="85" t="s">
        <v>79</v>
      </c>
      <c r="J2015" s="85"/>
      <c r="K2015" s="85" t="s">
        <v>16346</v>
      </c>
      <c r="L2015" s="85"/>
      <c r="M2015" s="85" t="s">
        <v>10734</v>
      </c>
      <c r="N2015" s="85" t="s">
        <v>10739</v>
      </c>
      <c r="O2015" s="85" t="s">
        <v>18</v>
      </c>
      <c r="P2015" s="85" t="s">
        <v>10799</v>
      </c>
      <c r="Q2015" s="85"/>
    </row>
    <row r="2016" spans="1:17" hidden="1" x14ac:dyDescent="0.35">
      <c r="A2016" s="72">
        <f t="shared" si="31"/>
        <v>141653</v>
      </c>
      <c r="B2016" s="85" t="s">
        <v>16506</v>
      </c>
      <c r="C2016" s="66">
        <v>16041805</v>
      </c>
      <c r="D2016" s="85" t="s">
        <v>77</v>
      </c>
      <c r="E2016" s="85" t="s">
        <v>10969</v>
      </c>
      <c r="F2016" s="66">
        <v>141653</v>
      </c>
      <c r="G2016" s="85" t="s">
        <v>78</v>
      </c>
      <c r="H2016" s="85"/>
      <c r="I2016" s="85" t="s">
        <v>79</v>
      </c>
      <c r="J2016" s="85"/>
      <c r="K2016" s="85" t="s">
        <v>16507</v>
      </c>
      <c r="L2016" s="85"/>
      <c r="M2016" s="85" t="s">
        <v>10977</v>
      </c>
      <c r="N2016" s="85" t="s">
        <v>7398</v>
      </c>
      <c r="O2016" s="85" t="s">
        <v>18</v>
      </c>
      <c r="P2016" s="85" t="s">
        <v>10978</v>
      </c>
      <c r="Q2016" s="85"/>
    </row>
    <row r="2017" spans="1:17" hidden="1" x14ac:dyDescent="0.35">
      <c r="A2017" s="72">
        <f t="shared" si="31"/>
        <v>141555</v>
      </c>
      <c r="B2017" s="85" t="s">
        <v>17149</v>
      </c>
      <c r="C2017" s="66">
        <v>16055180</v>
      </c>
      <c r="D2017" s="85" t="s">
        <v>77</v>
      </c>
      <c r="E2017" s="85" t="s">
        <v>4810</v>
      </c>
      <c r="F2017" s="66">
        <v>141555</v>
      </c>
      <c r="G2017" s="85" t="s">
        <v>78</v>
      </c>
      <c r="H2017" s="85"/>
      <c r="I2017" s="85" t="s">
        <v>79</v>
      </c>
      <c r="J2017" s="85"/>
      <c r="K2017" s="85" t="s">
        <v>17150</v>
      </c>
      <c r="L2017" s="85"/>
      <c r="M2017" s="85" t="s">
        <v>7383</v>
      </c>
      <c r="N2017" s="85" t="s">
        <v>7384</v>
      </c>
      <c r="O2017" s="85" t="s">
        <v>18</v>
      </c>
      <c r="P2017" s="85" t="s">
        <v>10364</v>
      </c>
      <c r="Q2017" s="85"/>
    </row>
    <row r="2018" spans="1:17" hidden="1" x14ac:dyDescent="0.35">
      <c r="A2018" s="72">
        <f t="shared" si="31"/>
        <v>140867</v>
      </c>
      <c r="B2018" s="85" t="s">
        <v>27102</v>
      </c>
      <c r="C2018" s="85">
        <v>17016814</v>
      </c>
      <c r="D2018" s="85" t="s">
        <v>77</v>
      </c>
      <c r="E2018" s="85" t="s">
        <v>23184</v>
      </c>
      <c r="F2018" s="85">
        <v>140867</v>
      </c>
      <c r="G2018" s="85" t="s">
        <v>78</v>
      </c>
      <c r="H2018" s="85"/>
      <c r="I2018" s="85" t="s">
        <v>79</v>
      </c>
      <c r="J2018" s="85"/>
      <c r="K2018" s="85" t="s">
        <v>21668</v>
      </c>
      <c r="L2018" s="85"/>
      <c r="M2018" s="85" t="s">
        <v>19690</v>
      </c>
      <c r="N2018" s="85" t="s">
        <v>571</v>
      </c>
      <c r="O2018" s="85" t="s">
        <v>18</v>
      </c>
      <c r="P2018" s="85">
        <v>76002</v>
      </c>
      <c r="Q2018" s="85"/>
    </row>
    <row r="2019" spans="1:17" hidden="1" x14ac:dyDescent="0.35">
      <c r="A2019" s="72">
        <f t="shared" si="31"/>
        <v>140867</v>
      </c>
      <c r="B2019" s="85" t="s">
        <v>21667</v>
      </c>
      <c r="C2019" s="66">
        <v>17016814</v>
      </c>
      <c r="D2019" s="85" t="s">
        <v>77</v>
      </c>
      <c r="E2019" s="85" t="s">
        <v>3405</v>
      </c>
      <c r="F2019" s="66">
        <v>140867</v>
      </c>
      <c r="G2019" s="85" t="s">
        <v>78</v>
      </c>
      <c r="H2019" s="85"/>
      <c r="I2019" s="85" t="s">
        <v>79</v>
      </c>
      <c r="J2019" s="85"/>
      <c r="K2019" s="85" t="s">
        <v>21668</v>
      </c>
      <c r="L2019" s="85"/>
      <c r="M2019" s="85" t="s">
        <v>19690</v>
      </c>
      <c r="N2019" s="85" t="s">
        <v>571</v>
      </c>
      <c r="O2019" s="85" t="s">
        <v>18</v>
      </c>
      <c r="P2019" s="85" t="s">
        <v>3415</v>
      </c>
      <c r="Q2019" s="85"/>
    </row>
    <row r="2020" spans="1:17" hidden="1" x14ac:dyDescent="0.35">
      <c r="A2020" s="72">
        <f t="shared" si="31"/>
        <v>17027545</v>
      </c>
      <c r="B2020" s="85" t="s">
        <v>22925</v>
      </c>
      <c r="C2020" s="66">
        <v>17027552</v>
      </c>
      <c r="D2020" s="85" t="s">
        <v>77</v>
      </c>
      <c r="E2020" s="85" t="s">
        <v>15381</v>
      </c>
      <c r="F2020" s="66">
        <v>17027545</v>
      </c>
      <c r="G2020" s="85" t="s">
        <v>78</v>
      </c>
      <c r="H2020" s="85"/>
      <c r="I2020" s="85" t="s">
        <v>79</v>
      </c>
      <c r="J2020" s="85"/>
      <c r="K2020" s="85" t="s">
        <v>22926</v>
      </c>
      <c r="L2020" s="85"/>
      <c r="M2020" s="85" t="s">
        <v>3188</v>
      </c>
      <c r="N2020" s="85" t="s">
        <v>3251</v>
      </c>
      <c r="O2020" s="85" t="s">
        <v>18</v>
      </c>
      <c r="P2020" s="85" t="s">
        <v>3213</v>
      </c>
      <c r="Q2020" s="85" t="s">
        <v>6540</v>
      </c>
    </row>
    <row r="2021" spans="1:17" hidden="1" x14ac:dyDescent="0.35">
      <c r="A2021" s="72">
        <f t="shared" si="31"/>
        <v>142116</v>
      </c>
      <c r="B2021" s="85" t="s">
        <v>16537</v>
      </c>
      <c r="C2021" s="66">
        <v>16042512</v>
      </c>
      <c r="D2021" s="85" t="s">
        <v>77</v>
      </c>
      <c r="E2021" s="85" t="s">
        <v>13524</v>
      </c>
      <c r="F2021" s="66">
        <v>142116</v>
      </c>
      <c r="G2021" s="85" t="s">
        <v>78</v>
      </c>
      <c r="H2021" s="85" t="s">
        <v>16538</v>
      </c>
      <c r="I2021" s="85" t="s">
        <v>79</v>
      </c>
      <c r="J2021" s="85"/>
      <c r="K2021" s="85" t="s">
        <v>16539</v>
      </c>
      <c r="L2021" s="85" t="s">
        <v>80</v>
      </c>
      <c r="M2021" s="85" t="s">
        <v>7395</v>
      </c>
      <c r="N2021" s="85" t="s">
        <v>7395</v>
      </c>
      <c r="O2021" s="85" t="s">
        <v>18</v>
      </c>
      <c r="P2021" s="85" t="s">
        <v>13261</v>
      </c>
      <c r="Q2021" s="85" t="s">
        <v>87</v>
      </c>
    </row>
    <row r="2022" spans="1:17" hidden="1" x14ac:dyDescent="0.35">
      <c r="A2022" s="72">
        <f t="shared" si="31"/>
        <v>17027545</v>
      </c>
      <c r="B2022" s="85" t="s">
        <v>22920</v>
      </c>
      <c r="C2022" s="66">
        <v>17027546</v>
      </c>
      <c r="D2022" s="85" t="s">
        <v>77</v>
      </c>
      <c r="E2022" s="85" t="s">
        <v>15381</v>
      </c>
      <c r="F2022" s="66">
        <v>17027545</v>
      </c>
      <c r="G2022" s="85" t="s">
        <v>78</v>
      </c>
      <c r="H2022" s="85"/>
      <c r="I2022" s="85" t="s">
        <v>79</v>
      </c>
      <c r="J2022" s="85"/>
      <c r="K2022" s="85" t="s">
        <v>22921</v>
      </c>
      <c r="L2022" s="85"/>
      <c r="M2022" s="85" t="s">
        <v>22922</v>
      </c>
      <c r="N2022" s="85" t="s">
        <v>3251</v>
      </c>
      <c r="O2022" s="85" t="s">
        <v>18</v>
      </c>
      <c r="P2022" s="85" t="s">
        <v>3213</v>
      </c>
      <c r="Q2022" s="85"/>
    </row>
    <row r="2023" spans="1:17" hidden="1" x14ac:dyDescent="0.35">
      <c r="A2023" s="72">
        <f t="shared" si="31"/>
        <v>141667</v>
      </c>
      <c r="B2023" s="85" t="s">
        <v>11142</v>
      </c>
      <c r="C2023" s="66">
        <v>91520</v>
      </c>
      <c r="D2023" s="85" t="s">
        <v>77</v>
      </c>
      <c r="E2023" s="85" t="s">
        <v>10820</v>
      </c>
      <c r="F2023" s="66">
        <v>141667</v>
      </c>
      <c r="G2023" s="85" t="s">
        <v>78</v>
      </c>
      <c r="H2023" s="85"/>
      <c r="I2023" s="85" t="s">
        <v>79</v>
      </c>
      <c r="J2023" s="85"/>
      <c r="K2023" s="85" t="s">
        <v>11143</v>
      </c>
      <c r="L2023" s="85"/>
      <c r="M2023" s="85" t="s">
        <v>10950</v>
      </c>
      <c r="N2023" s="85" t="s">
        <v>7398</v>
      </c>
      <c r="O2023" s="85" t="s">
        <v>18</v>
      </c>
      <c r="P2023" s="85" t="s">
        <v>10951</v>
      </c>
      <c r="Q2023" s="85" t="s">
        <v>11144</v>
      </c>
    </row>
    <row r="2024" spans="1:17" hidden="1" x14ac:dyDescent="0.35">
      <c r="A2024" s="72">
        <f t="shared" si="31"/>
        <v>140883</v>
      </c>
      <c r="B2024" s="85" t="s">
        <v>24344</v>
      </c>
      <c r="C2024" s="85">
        <v>16064247</v>
      </c>
      <c r="D2024" s="85" t="s">
        <v>23281</v>
      </c>
      <c r="E2024" s="85" t="s">
        <v>23255</v>
      </c>
      <c r="F2024" s="85">
        <v>140883</v>
      </c>
      <c r="G2024" s="85" t="s">
        <v>78</v>
      </c>
      <c r="H2024" s="85">
        <v>11667227</v>
      </c>
      <c r="I2024" s="85" t="s">
        <v>79</v>
      </c>
      <c r="J2024" s="85"/>
      <c r="K2024" s="85" t="s">
        <v>24345</v>
      </c>
      <c r="L2024" s="85"/>
      <c r="M2024" s="85" t="s">
        <v>24341</v>
      </c>
      <c r="N2024" s="85" t="s">
        <v>571</v>
      </c>
      <c r="O2024" s="85" t="s">
        <v>18</v>
      </c>
      <c r="P2024" s="85">
        <v>76051</v>
      </c>
      <c r="Q2024" s="85"/>
    </row>
    <row r="2025" spans="1:17" hidden="1" x14ac:dyDescent="0.35">
      <c r="A2025" s="72">
        <f t="shared" si="31"/>
        <v>141546</v>
      </c>
      <c r="B2025" s="85" t="s">
        <v>27298</v>
      </c>
      <c r="C2025" s="85">
        <v>90945</v>
      </c>
      <c r="D2025" s="85" t="s">
        <v>77</v>
      </c>
      <c r="E2025" s="85" t="s">
        <v>23179</v>
      </c>
      <c r="F2025" s="85">
        <v>141546</v>
      </c>
      <c r="G2025" s="85" t="s">
        <v>78</v>
      </c>
      <c r="H2025" s="85">
        <v>1664853</v>
      </c>
      <c r="I2025" s="85" t="s">
        <v>79</v>
      </c>
      <c r="J2025" s="85"/>
      <c r="K2025" s="85" t="s">
        <v>27299</v>
      </c>
      <c r="L2025" s="85"/>
      <c r="M2025" s="85" t="s">
        <v>9155</v>
      </c>
      <c r="N2025" s="85" t="s">
        <v>9526</v>
      </c>
      <c r="O2025" s="85" t="s">
        <v>18</v>
      </c>
      <c r="P2025" s="85">
        <v>78247</v>
      </c>
      <c r="Q2025" s="85">
        <v>2812</v>
      </c>
    </row>
    <row r="2026" spans="1:17" hidden="1" x14ac:dyDescent="0.35">
      <c r="A2026" s="72">
        <f t="shared" si="31"/>
        <v>141546</v>
      </c>
      <c r="B2026" s="85" t="s">
        <v>10335</v>
      </c>
      <c r="C2026" s="66">
        <v>90945</v>
      </c>
      <c r="D2026" s="85" t="s">
        <v>77</v>
      </c>
      <c r="E2026" s="85" t="s">
        <v>9849</v>
      </c>
      <c r="F2026" s="66">
        <v>141546</v>
      </c>
      <c r="G2026" s="85" t="s">
        <v>78</v>
      </c>
      <c r="H2026" s="85" t="s">
        <v>9850</v>
      </c>
      <c r="I2026" s="85" t="s">
        <v>79</v>
      </c>
      <c r="J2026" s="85"/>
      <c r="K2026" s="85" t="s">
        <v>10336</v>
      </c>
      <c r="L2026" s="85" t="s">
        <v>80</v>
      </c>
      <c r="M2026" s="85" t="s">
        <v>7383</v>
      </c>
      <c r="N2026" s="85" t="s">
        <v>7384</v>
      </c>
      <c r="O2026" s="85" t="s">
        <v>18</v>
      </c>
      <c r="P2026" s="85" t="s">
        <v>10328</v>
      </c>
      <c r="Q2026" s="85" t="s">
        <v>6828</v>
      </c>
    </row>
    <row r="2027" spans="1:17" hidden="1" x14ac:dyDescent="0.35">
      <c r="A2027" s="72">
        <f t="shared" si="31"/>
        <v>141431</v>
      </c>
      <c r="B2027" s="85" t="s">
        <v>9022</v>
      </c>
      <c r="C2027" s="66">
        <v>90198</v>
      </c>
      <c r="D2027" s="85" t="s">
        <v>77</v>
      </c>
      <c r="E2027" s="85" t="s">
        <v>9010</v>
      </c>
      <c r="F2027" s="66">
        <v>141431</v>
      </c>
      <c r="G2027" s="85" t="s">
        <v>78</v>
      </c>
      <c r="H2027" s="85"/>
      <c r="I2027" s="85" t="s">
        <v>79</v>
      </c>
      <c r="J2027" s="85"/>
      <c r="K2027" s="85" t="s">
        <v>9023</v>
      </c>
      <c r="L2027" s="85"/>
      <c r="M2027" s="85" t="s">
        <v>9008</v>
      </c>
      <c r="N2027" s="85" t="s">
        <v>9008</v>
      </c>
      <c r="O2027" s="85" t="s">
        <v>18</v>
      </c>
      <c r="P2027" s="85" t="s">
        <v>9007</v>
      </c>
      <c r="Q2027" s="85"/>
    </row>
    <row r="2028" spans="1:17" hidden="1" x14ac:dyDescent="0.35">
      <c r="A2028" s="72">
        <f t="shared" si="31"/>
        <v>141231</v>
      </c>
      <c r="B2028" s="85" t="s">
        <v>7602</v>
      </c>
      <c r="C2028" s="66">
        <v>89287</v>
      </c>
      <c r="D2028" s="85" t="s">
        <v>77</v>
      </c>
      <c r="E2028" s="85" t="s">
        <v>6244</v>
      </c>
      <c r="F2028" s="66">
        <v>141231</v>
      </c>
      <c r="G2028" s="85" t="s">
        <v>78</v>
      </c>
      <c r="H2028" s="85" t="s">
        <v>7603</v>
      </c>
      <c r="I2028" s="85" t="s">
        <v>79</v>
      </c>
      <c r="J2028" s="85"/>
      <c r="K2028" s="85" t="s">
        <v>7604</v>
      </c>
      <c r="L2028" s="85" t="s">
        <v>80</v>
      </c>
      <c r="M2028" s="85" t="s">
        <v>7579</v>
      </c>
      <c r="N2028" s="85" t="s">
        <v>6073</v>
      </c>
      <c r="O2028" s="85" t="s">
        <v>18</v>
      </c>
      <c r="P2028" s="85" t="s">
        <v>7580</v>
      </c>
      <c r="Q2028" s="85" t="s">
        <v>123</v>
      </c>
    </row>
    <row r="2029" spans="1:17" hidden="1" x14ac:dyDescent="0.35">
      <c r="A2029" s="72">
        <f t="shared" si="31"/>
        <v>140841</v>
      </c>
      <c r="B2029" s="85" t="s">
        <v>23468</v>
      </c>
      <c r="C2029" s="85">
        <v>87155</v>
      </c>
      <c r="D2029" s="85" t="s">
        <v>77</v>
      </c>
      <c r="E2029" s="85" t="s">
        <v>23268</v>
      </c>
      <c r="F2029" s="85">
        <v>140841</v>
      </c>
      <c r="G2029" s="85" t="s">
        <v>78</v>
      </c>
      <c r="H2029" s="85">
        <v>12691309</v>
      </c>
      <c r="I2029" s="85" t="s">
        <v>79</v>
      </c>
      <c r="J2029" s="85"/>
      <c r="K2029" s="85" t="s">
        <v>23469</v>
      </c>
      <c r="L2029" s="85"/>
      <c r="M2029" s="85" t="s">
        <v>19690</v>
      </c>
      <c r="N2029" s="85" t="s">
        <v>571</v>
      </c>
      <c r="O2029" s="85" t="s">
        <v>18</v>
      </c>
      <c r="P2029" s="85">
        <v>76013</v>
      </c>
      <c r="Q2029" s="85">
        <v>2020</v>
      </c>
    </row>
    <row r="2030" spans="1:17" hidden="1" x14ac:dyDescent="0.35">
      <c r="A2030" s="72">
        <f t="shared" si="31"/>
        <v>141307</v>
      </c>
      <c r="B2030" s="85" t="s">
        <v>8055</v>
      </c>
      <c r="C2030" s="66">
        <v>89548</v>
      </c>
      <c r="D2030" s="85" t="s">
        <v>77</v>
      </c>
      <c r="E2030" s="85" t="s">
        <v>6769</v>
      </c>
      <c r="F2030" s="66">
        <v>141307</v>
      </c>
      <c r="G2030" s="85" t="s">
        <v>78</v>
      </c>
      <c r="H2030" s="85"/>
      <c r="I2030" s="85" t="s">
        <v>79</v>
      </c>
      <c r="J2030" s="85"/>
      <c r="K2030" s="85" t="s">
        <v>8056</v>
      </c>
      <c r="L2030" s="85"/>
      <c r="M2030" s="85" t="s">
        <v>8036</v>
      </c>
      <c r="N2030" s="85" t="s">
        <v>6771</v>
      </c>
      <c r="O2030" s="85" t="s">
        <v>18</v>
      </c>
      <c r="P2030" s="85" t="s">
        <v>7378</v>
      </c>
      <c r="Q2030" s="85" t="s">
        <v>1547</v>
      </c>
    </row>
    <row r="2031" spans="1:17" hidden="1" x14ac:dyDescent="0.35">
      <c r="A2031" s="72">
        <f t="shared" si="31"/>
        <v>141307</v>
      </c>
      <c r="B2031" s="85" t="s">
        <v>8048</v>
      </c>
      <c r="C2031" s="66">
        <v>89545</v>
      </c>
      <c r="D2031" s="85" t="s">
        <v>77</v>
      </c>
      <c r="E2031" s="85" t="s">
        <v>6769</v>
      </c>
      <c r="F2031" s="66">
        <v>141307</v>
      </c>
      <c r="G2031" s="85" t="s">
        <v>78</v>
      </c>
      <c r="H2031" s="85"/>
      <c r="I2031" s="85" t="s">
        <v>79</v>
      </c>
      <c r="J2031" s="85"/>
      <c r="K2031" s="85" t="s">
        <v>8049</v>
      </c>
      <c r="L2031" s="85"/>
      <c r="M2031" s="85" t="s">
        <v>8036</v>
      </c>
      <c r="N2031" s="85" t="s">
        <v>6771</v>
      </c>
      <c r="O2031" s="85" t="s">
        <v>18</v>
      </c>
      <c r="P2031" s="85" t="s">
        <v>7378</v>
      </c>
      <c r="Q2031" s="85" t="s">
        <v>8050</v>
      </c>
    </row>
    <row r="2032" spans="1:17" hidden="1" x14ac:dyDescent="0.35">
      <c r="A2032" s="72">
        <f t="shared" si="31"/>
        <v>141307</v>
      </c>
      <c r="B2032" s="85" t="s">
        <v>8051</v>
      </c>
      <c r="C2032" s="66">
        <v>89546</v>
      </c>
      <c r="D2032" s="85" t="s">
        <v>77</v>
      </c>
      <c r="E2032" s="85" t="s">
        <v>6769</v>
      </c>
      <c r="F2032" s="66">
        <v>141307</v>
      </c>
      <c r="G2032" s="85" t="s">
        <v>78</v>
      </c>
      <c r="H2032" s="85"/>
      <c r="I2032" s="85" t="s">
        <v>79</v>
      </c>
      <c r="J2032" s="85"/>
      <c r="K2032" s="85" t="s">
        <v>8052</v>
      </c>
      <c r="L2032" s="85"/>
      <c r="M2032" s="85" t="s">
        <v>8036</v>
      </c>
      <c r="N2032" s="85" t="s">
        <v>6771</v>
      </c>
      <c r="O2032" s="85" t="s">
        <v>18</v>
      </c>
      <c r="P2032" s="85" t="s">
        <v>7378</v>
      </c>
      <c r="Q2032" s="85" t="s">
        <v>8050</v>
      </c>
    </row>
    <row r="2033" spans="1:17" hidden="1" x14ac:dyDescent="0.35">
      <c r="A2033" s="72">
        <f t="shared" si="31"/>
        <v>140530</v>
      </c>
      <c r="B2033" s="85" t="s">
        <v>1589</v>
      </c>
      <c r="C2033" s="66">
        <v>86023</v>
      </c>
      <c r="D2033" s="85" t="s">
        <v>77</v>
      </c>
      <c r="E2033" s="85" t="s">
        <v>1576</v>
      </c>
      <c r="F2033" s="66">
        <v>140530</v>
      </c>
      <c r="G2033" s="85" t="s">
        <v>78</v>
      </c>
      <c r="H2033" s="85"/>
      <c r="I2033" s="85" t="s">
        <v>79</v>
      </c>
      <c r="J2033" s="85"/>
      <c r="K2033" s="85" t="s">
        <v>1590</v>
      </c>
      <c r="L2033" s="85"/>
      <c r="M2033" s="85" t="s">
        <v>1578</v>
      </c>
      <c r="N2033" s="85" t="s">
        <v>1197</v>
      </c>
      <c r="O2033" s="85" t="s">
        <v>18</v>
      </c>
      <c r="P2033" s="85" t="s">
        <v>1579</v>
      </c>
      <c r="Q2033" s="85" t="s">
        <v>1591</v>
      </c>
    </row>
    <row r="2034" spans="1:17" hidden="1" x14ac:dyDescent="0.35">
      <c r="A2034" s="72">
        <f t="shared" si="31"/>
        <v>141986</v>
      </c>
      <c r="B2034" s="85" t="s">
        <v>12725</v>
      </c>
      <c r="C2034" s="66">
        <v>92539</v>
      </c>
      <c r="D2034" s="85" t="s">
        <v>77</v>
      </c>
      <c r="E2034" s="85" t="s">
        <v>12702</v>
      </c>
      <c r="F2034" s="66">
        <v>141986</v>
      </c>
      <c r="G2034" s="85" t="s">
        <v>78</v>
      </c>
      <c r="H2034" s="85" t="s">
        <v>12726</v>
      </c>
      <c r="I2034" s="85" t="s">
        <v>79</v>
      </c>
      <c r="J2034" s="85"/>
      <c r="K2034" s="85" t="s">
        <v>12727</v>
      </c>
      <c r="L2034" s="85"/>
      <c r="M2034" s="85" t="s">
        <v>12447</v>
      </c>
      <c r="N2034" s="85" t="s">
        <v>12609</v>
      </c>
      <c r="O2034" s="85" t="s">
        <v>18</v>
      </c>
      <c r="P2034" s="85" t="s">
        <v>12724</v>
      </c>
      <c r="Q2034" s="85" t="s">
        <v>12728</v>
      </c>
    </row>
    <row r="2035" spans="1:17" hidden="1" x14ac:dyDescent="0.35">
      <c r="A2035" s="72">
        <f t="shared" si="31"/>
        <v>140783</v>
      </c>
      <c r="B2035" s="85" t="s">
        <v>18566</v>
      </c>
      <c r="C2035" s="66">
        <v>226371</v>
      </c>
      <c r="D2035" s="85" t="s">
        <v>83</v>
      </c>
      <c r="E2035" s="85" t="s">
        <v>3192</v>
      </c>
      <c r="F2035" s="66">
        <v>140783</v>
      </c>
      <c r="G2035" s="85" t="s">
        <v>78</v>
      </c>
      <c r="H2035" s="85" t="s">
        <v>350</v>
      </c>
      <c r="I2035" s="85" t="s">
        <v>79</v>
      </c>
      <c r="J2035" s="85"/>
      <c r="K2035" s="85" t="s">
        <v>18567</v>
      </c>
      <c r="L2035" s="85" t="s">
        <v>80</v>
      </c>
      <c r="M2035" s="85" t="s">
        <v>3188</v>
      </c>
      <c r="N2035" s="85" t="s">
        <v>80</v>
      </c>
      <c r="O2035" s="85" t="s">
        <v>18</v>
      </c>
      <c r="P2035" s="85" t="s">
        <v>3213</v>
      </c>
      <c r="Q2035" s="85" t="s">
        <v>87</v>
      </c>
    </row>
    <row r="2036" spans="1:17" hidden="1" x14ac:dyDescent="0.35">
      <c r="A2036" s="72">
        <f t="shared" si="31"/>
        <v>140887</v>
      </c>
      <c r="B2036" s="85" t="s">
        <v>25316</v>
      </c>
      <c r="C2036" s="85">
        <v>87520</v>
      </c>
      <c r="D2036" s="85" t="s">
        <v>77</v>
      </c>
      <c r="E2036" s="85" t="s">
        <v>23231</v>
      </c>
      <c r="F2036" s="85">
        <v>140887</v>
      </c>
      <c r="G2036" s="85" t="s">
        <v>78</v>
      </c>
      <c r="H2036" s="85">
        <v>11977766</v>
      </c>
      <c r="I2036" s="85" t="s">
        <v>79</v>
      </c>
      <c r="J2036" s="85"/>
      <c r="K2036" s="85" t="s">
        <v>25317</v>
      </c>
      <c r="L2036" s="85"/>
      <c r="M2036" s="85" t="s">
        <v>20648</v>
      </c>
      <c r="N2036" s="85" t="s">
        <v>571</v>
      </c>
      <c r="O2036" s="85" t="s">
        <v>18</v>
      </c>
      <c r="P2036" s="85">
        <v>76112</v>
      </c>
      <c r="Q2036" s="85">
        <v>7959</v>
      </c>
    </row>
    <row r="2037" spans="1:17" hidden="1" x14ac:dyDescent="0.35">
      <c r="A2037" s="72">
        <f t="shared" si="31"/>
        <v>140887</v>
      </c>
      <c r="B2037" s="85" t="s">
        <v>4197</v>
      </c>
      <c r="C2037" s="66">
        <v>87520</v>
      </c>
      <c r="D2037" s="85" t="s">
        <v>77</v>
      </c>
      <c r="E2037" s="85" t="s">
        <v>3907</v>
      </c>
      <c r="F2037" s="66">
        <v>140887</v>
      </c>
      <c r="G2037" s="85" t="s">
        <v>78</v>
      </c>
      <c r="H2037" s="85" t="s">
        <v>4198</v>
      </c>
      <c r="I2037" s="85" t="s">
        <v>79</v>
      </c>
      <c r="J2037" s="85"/>
      <c r="K2037" s="85" t="s">
        <v>4199</v>
      </c>
      <c r="L2037" s="85"/>
      <c r="M2037" s="85" t="s">
        <v>3904</v>
      </c>
      <c r="N2037" s="85" t="s">
        <v>573</v>
      </c>
      <c r="O2037" s="85" t="s">
        <v>18</v>
      </c>
      <c r="P2037" s="85" t="s">
        <v>4171</v>
      </c>
      <c r="Q2037" s="85" t="s">
        <v>1719</v>
      </c>
    </row>
    <row r="2038" spans="1:17" hidden="1" x14ac:dyDescent="0.35">
      <c r="A2038" s="72">
        <f t="shared" si="31"/>
        <v>140638</v>
      </c>
      <c r="B2038" s="85" t="s">
        <v>28441</v>
      </c>
      <c r="C2038" s="85">
        <v>86584</v>
      </c>
      <c r="D2038" s="85" t="s">
        <v>77</v>
      </c>
      <c r="E2038" s="85" t="s">
        <v>23139</v>
      </c>
      <c r="F2038" s="85">
        <v>140638</v>
      </c>
      <c r="G2038" s="85" t="s">
        <v>78</v>
      </c>
      <c r="H2038" s="85">
        <v>13130786</v>
      </c>
      <c r="I2038" s="85" t="s">
        <v>79</v>
      </c>
      <c r="J2038" s="85"/>
      <c r="K2038" s="85" t="s">
        <v>28442</v>
      </c>
      <c r="L2038" s="85"/>
      <c r="M2038" s="85" t="s">
        <v>14654</v>
      </c>
      <c r="N2038" s="85" t="s">
        <v>2272</v>
      </c>
      <c r="O2038" s="85" t="s">
        <v>18</v>
      </c>
      <c r="P2038" s="85">
        <v>75501</v>
      </c>
      <c r="Q2038" s="85">
        <v>4750</v>
      </c>
    </row>
    <row r="2039" spans="1:17" hidden="1" x14ac:dyDescent="0.35">
      <c r="A2039" s="72">
        <f t="shared" si="31"/>
        <v>140638</v>
      </c>
      <c r="B2039" s="85" t="s">
        <v>2281</v>
      </c>
      <c r="C2039" s="66">
        <v>86584</v>
      </c>
      <c r="D2039" s="85" t="s">
        <v>77</v>
      </c>
      <c r="E2039" s="85" t="s">
        <v>2268</v>
      </c>
      <c r="F2039" s="66">
        <v>140638</v>
      </c>
      <c r="G2039" s="85" t="s">
        <v>78</v>
      </c>
      <c r="H2039" s="85" t="s">
        <v>2282</v>
      </c>
      <c r="I2039" s="85" t="s">
        <v>79</v>
      </c>
      <c r="J2039" s="85"/>
      <c r="K2039" s="85" t="s">
        <v>2283</v>
      </c>
      <c r="L2039" s="85"/>
      <c r="M2039" s="85" t="s">
        <v>2271</v>
      </c>
      <c r="N2039" s="85" t="s">
        <v>2272</v>
      </c>
      <c r="O2039" s="85" t="s">
        <v>18</v>
      </c>
      <c r="P2039" s="85" t="s">
        <v>2276</v>
      </c>
      <c r="Q2039" s="85" t="s">
        <v>2284</v>
      </c>
    </row>
    <row r="2040" spans="1:17" hidden="1" x14ac:dyDescent="0.35">
      <c r="A2040" s="72">
        <f t="shared" si="31"/>
        <v>141332</v>
      </c>
      <c r="B2040" s="85" t="s">
        <v>24618</v>
      </c>
      <c r="C2040" s="85">
        <v>89760</v>
      </c>
      <c r="D2040" s="85" t="s">
        <v>77</v>
      </c>
      <c r="E2040" s="85" t="s">
        <v>23245</v>
      </c>
      <c r="F2040" s="85">
        <v>141332</v>
      </c>
      <c r="G2040" s="85" t="s">
        <v>78</v>
      </c>
      <c r="H2040" s="85">
        <v>14683924</v>
      </c>
      <c r="I2040" s="85" t="s">
        <v>79</v>
      </c>
      <c r="J2040" s="85"/>
      <c r="K2040" s="85" t="s">
        <v>24619</v>
      </c>
      <c r="L2040" s="85"/>
      <c r="M2040" s="85" t="s">
        <v>24600</v>
      </c>
      <c r="N2040" s="85" t="s">
        <v>8314</v>
      </c>
      <c r="O2040" s="85" t="s">
        <v>18</v>
      </c>
      <c r="P2040" s="85">
        <v>77539</v>
      </c>
      <c r="Q2040" s="85">
        <v>3553</v>
      </c>
    </row>
    <row r="2041" spans="1:17" hidden="1" x14ac:dyDescent="0.35">
      <c r="A2041" s="72">
        <f t="shared" si="31"/>
        <v>140783</v>
      </c>
      <c r="B2041" s="85" t="s">
        <v>3211</v>
      </c>
      <c r="C2041" s="66">
        <v>86990</v>
      </c>
      <c r="D2041" s="85" t="s">
        <v>77</v>
      </c>
      <c r="E2041" s="85" t="s">
        <v>3192</v>
      </c>
      <c r="F2041" s="66">
        <v>140783</v>
      </c>
      <c r="G2041" s="85" t="s">
        <v>78</v>
      </c>
      <c r="H2041" s="85"/>
      <c r="I2041" s="85" t="s">
        <v>79</v>
      </c>
      <c r="J2041" s="85"/>
      <c r="K2041" s="85" t="s">
        <v>3212</v>
      </c>
      <c r="L2041" s="85"/>
      <c r="M2041" s="85" t="s">
        <v>3188</v>
      </c>
      <c r="N2041" s="85" t="s">
        <v>3189</v>
      </c>
      <c r="O2041" s="85" t="s">
        <v>18</v>
      </c>
      <c r="P2041" s="85" t="s">
        <v>3213</v>
      </c>
      <c r="Q2041" s="85"/>
    </row>
    <row r="2042" spans="1:17" hidden="1" x14ac:dyDescent="0.35">
      <c r="A2042" s="72">
        <f t="shared" si="31"/>
        <v>141905</v>
      </c>
      <c r="B2042" s="85" t="s">
        <v>5206</v>
      </c>
      <c r="C2042" s="66">
        <v>92369</v>
      </c>
      <c r="D2042" s="85" t="s">
        <v>77</v>
      </c>
      <c r="E2042" s="85" t="s">
        <v>12346</v>
      </c>
      <c r="F2042" s="66">
        <v>141905</v>
      </c>
      <c r="G2042" s="85" t="s">
        <v>78</v>
      </c>
      <c r="H2042" s="85"/>
      <c r="I2042" s="85" t="s">
        <v>79</v>
      </c>
      <c r="J2042" s="85"/>
      <c r="K2042" s="85" t="s">
        <v>12352</v>
      </c>
      <c r="L2042" s="85"/>
      <c r="M2042" s="85" t="s">
        <v>12342</v>
      </c>
      <c r="N2042" s="85" t="s">
        <v>12348</v>
      </c>
      <c r="O2042" s="85" t="s">
        <v>18</v>
      </c>
      <c r="P2042" s="85" t="s">
        <v>12344</v>
      </c>
      <c r="Q2042" s="85" t="s">
        <v>9913</v>
      </c>
    </row>
    <row r="2043" spans="1:17" hidden="1" x14ac:dyDescent="0.35">
      <c r="A2043" s="72">
        <f t="shared" si="31"/>
        <v>140506</v>
      </c>
      <c r="B2043" s="85" t="s">
        <v>24848</v>
      </c>
      <c r="C2043" s="85">
        <v>140506</v>
      </c>
      <c r="D2043" s="85" t="s">
        <v>78</v>
      </c>
      <c r="E2043" s="85" t="s">
        <v>23240</v>
      </c>
      <c r="F2043" s="85">
        <v>16048959</v>
      </c>
      <c r="G2043" s="85" t="s">
        <v>1750</v>
      </c>
      <c r="H2043" s="85">
        <v>5772892</v>
      </c>
      <c r="I2043" s="85" t="s">
        <v>79</v>
      </c>
      <c r="J2043" s="85" t="s">
        <v>200</v>
      </c>
      <c r="K2043" s="85" t="s">
        <v>24849</v>
      </c>
      <c r="L2043" s="85"/>
      <c r="M2043" s="85" t="s">
        <v>23100</v>
      </c>
      <c r="N2043" s="85" t="s">
        <v>232</v>
      </c>
      <c r="O2043" s="85" t="s">
        <v>18</v>
      </c>
      <c r="P2043" s="85">
        <v>75137</v>
      </c>
      <c r="Q2043" s="85">
        <v>2316</v>
      </c>
    </row>
    <row r="2044" spans="1:17" hidden="1" x14ac:dyDescent="0.35">
      <c r="A2044" s="72">
        <f t="shared" si="31"/>
        <v>140841</v>
      </c>
      <c r="B2044" s="85" t="s">
        <v>23531</v>
      </c>
      <c r="C2044" s="85">
        <v>87166</v>
      </c>
      <c r="D2044" s="85" t="s">
        <v>77</v>
      </c>
      <c r="E2044" s="85" t="s">
        <v>23268</v>
      </c>
      <c r="F2044" s="85">
        <v>140841</v>
      </c>
      <c r="G2044" s="85" t="s">
        <v>78</v>
      </c>
      <c r="H2044" s="85">
        <v>12691317</v>
      </c>
      <c r="I2044" s="85" t="s">
        <v>79</v>
      </c>
      <c r="J2044" s="85"/>
      <c r="K2044" s="85" t="s">
        <v>23532</v>
      </c>
      <c r="L2044" s="85"/>
      <c r="M2044" s="85" t="s">
        <v>19690</v>
      </c>
      <c r="N2044" s="85" t="s">
        <v>571</v>
      </c>
      <c r="O2044" s="85" t="s">
        <v>18</v>
      </c>
      <c r="P2044" s="85">
        <v>76013</v>
      </c>
      <c r="Q2044" s="85">
        <v>5454</v>
      </c>
    </row>
    <row r="2045" spans="1:17" hidden="1" x14ac:dyDescent="0.35">
      <c r="A2045" s="72">
        <f t="shared" si="31"/>
        <v>141986</v>
      </c>
      <c r="B2045" s="85" t="s">
        <v>12764</v>
      </c>
      <c r="C2045" s="66">
        <v>92555</v>
      </c>
      <c r="D2045" s="85" t="s">
        <v>77</v>
      </c>
      <c r="E2045" s="85" t="s">
        <v>12702</v>
      </c>
      <c r="F2045" s="66">
        <v>141986</v>
      </c>
      <c r="G2045" s="85" t="s">
        <v>78</v>
      </c>
      <c r="H2045" s="85" t="s">
        <v>12765</v>
      </c>
      <c r="I2045" s="85" t="s">
        <v>79</v>
      </c>
      <c r="J2045" s="85"/>
      <c r="K2045" s="85" t="s">
        <v>12766</v>
      </c>
      <c r="L2045" s="85"/>
      <c r="M2045" s="85" t="s">
        <v>12447</v>
      </c>
      <c r="N2045" s="85" t="s">
        <v>12609</v>
      </c>
      <c r="O2045" s="85" t="s">
        <v>18</v>
      </c>
      <c r="P2045" s="85" t="s">
        <v>12740</v>
      </c>
      <c r="Q2045" s="85" t="s">
        <v>7150</v>
      </c>
    </row>
    <row r="2046" spans="1:17" hidden="1" x14ac:dyDescent="0.35">
      <c r="A2046" s="72">
        <f t="shared" si="31"/>
        <v>141223</v>
      </c>
      <c r="B2046" s="85" t="s">
        <v>6320</v>
      </c>
      <c r="C2046" s="66">
        <v>88523</v>
      </c>
      <c r="D2046" s="85" t="s">
        <v>77</v>
      </c>
      <c r="E2046" s="85" t="s">
        <v>6077</v>
      </c>
      <c r="F2046" s="66">
        <v>141223</v>
      </c>
      <c r="G2046" s="85" t="s">
        <v>78</v>
      </c>
      <c r="H2046" s="85" t="s">
        <v>6321</v>
      </c>
      <c r="I2046" s="85" t="s">
        <v>79</v>
      </c>
      <c r="J2046" s="85"/>
      <c r="K2046" s="85" t="s">
        <v>6322</v>
      </c>
      <c r="L2046" s="85"/>
      <c r="M2046" s="85" t="s">
        <v>3090</v>
      </c>
      <c r="N2046" s="85" t="s">
        <v>6071</v>
      </c>
      <c r="O2046" s="85" t="s">
        <v>18</v>
      </c>
      <c r="P2046" s="85" t="s">
        <v>6120</v>
      </c>
      <c r="Q2046" s="85" t="s">
        <v>4338</v>
      </c>
    </row>
    <row r="2047" spans="1:17" hidden="1" x14ac:dyDescent="0.35">
      <c r="A2047" s="72">
        <f t="shared" si="31"/>
        <v>141223</v>
      </c>
      <c r="B2047" s="85" t="s">
        <v>6940</v>
      </c>
      <c r="C2047" s="66">
        <v>88887</v>
      </c>
      <c r="D2047" s="85" t="s">
        <v>77</v>
      </c>
      <c r="E2047" s="85" t="s">
        <v>6077</v>
      </c>
      <c r="F2047" s="66">
        <v>141223</v>
      </c>
      <c r="G2047" s="85" t="s">
        <v>78</v>
      </c>
      <c r="H2047" s="85" t="s">
        <v>6941</v>
      </c>
      <c r="I2047" s="85" t="s">
        <v>79</v>
      </c>
      <c r="J2047" s="85"/>
      <c r="K2047" s="85" t="s">
        <v>6942</v>
      </c>
      <c r="L2047" s="85"/>
      <c r="M2047" s="85" t="s">
        <v>3090</v>
      </c>
      <c r="N2047" s="85" t="s">
        <v>6071</v>
      </c>
      <c r="O2047" s="85" t="s">
        <v>18</v>
      </c>
      <c r="P2047" s="85" t="s">
        <v>6932</v>
      </c>
      <c r="Q2047" s="85" t="s">
        <v>1730</v>
      </c>
    </row>
    <row r="2048" spans="1:17" hidden="1" x14ac:dyDescent="0.35">
      <c r="A2048" s="72">
        <f t="shared" si="31"/>
        <v>140464</v>
      </c>
      <c r="B2048" s="85" t="s">
        <v>25887</v>
      </c>
      <c r="C2048" s="85">
        <v>85573</v>
      </c>
      <c r="D2048" s="85" t="s">
        <v>77</v>
      </c>
      <c r="E2048" s="85" t="s">
        <v>23223</v>
      </c>
      <c r="F2048" s="85">
        <v>140464</v>
      </c>
      <c r="G2048" s="85" t="s">
        <v>78</v>
      </c>
      <c r="H2048" s="85">
        <v>14512545</v>
      </c>
      <c r="I2048" s="85" t="s">
        <v>79</v>
      </c>
      <c r="J2048" s="85"/>
      <c r="K2048" s="85" t="s">
        <v>25888</v>
      </c>
      <c r="L2048" s="85"/>
      <c r="M2048" s="85" t="s">
        <v>18305</v>
      </c>
      <c r="N2048" s="85" t="s">
        <v>232</v>
      </c>
      <c r="O2048" s="85" t="s">
        <v>18</v>
      </c>
      <c r="P2048" s="85">
        <v>75050</v>
      </c>
      <c r="Q2048" s="85">
        <v>1803</v>
      </c>
    </row>
    <row r="2049" spans="1:17" hidden="1" x14ac:dyDescent="0.35">
      <c r="A2049" s="72">
        <f t="shared" si="31"/>
        <v>140464</v>
      </c>
      <c r="B2049" s="85" t="s">
        <v>549</v>
      </c>
      <c r="C2049" s="66">
        <v>85573</v>
      </c>
      <c r="D2049" s="85" t="s">
        <v>77</v>
      </c>
      <c r="E2049" s="85" t="s">
        <v>541</v>
      </c>
      <c r="F2049" s="66">
        <v>140464</v>
      </c>
      <c r="G2049" s="85" t="s">
        <v>78</v>
      </c>
      <c r="H2049" s="85" t="s">
        <v>542</v>
      </c>
      <c r="I2049" s="85" t="s">
        <v>79</v>
      </c>
      <c r="J2049" s="85"/>
      <c r="K2049" s="85" t="s">
        <v>550</v>
      </c>
      <c r="L2049" s="85"/>
      <c r="M2049" s="85" t="s">
        <v>544</v>
      </c>
      <c r="N2049" s="85" t="s">
        <v>189</v>
      </c>
      <c r="O2049" s="85" t="s">
        <v>18</v>
      </c>
      <c r="P2049" s="85" t="s">
        <v>545</v>
      </c>
      <c r="Q2049" s="85" t="s">
        <v>551</v>
      </c>
    </row>
    <row r="2050" spans="1:17" hidden="1" x14ac:dyDescent="0.35">
      <c r="A2050" s="72">
        <f t="shared" ref="A2050:A2113" si="32">IF(F2050="", "", IF(D2050="School District", C2050, F2050))</f>
        <v>141548</v>
      </c>
      <c r="B2050" s="85" t="s">
        <v>9893</v>
      </c>
      <c r="C2050" s="66">
        <v>90662</v>
      </c>
      <c r="D2050" s="85" t="s">
        <v>77</v>
      </c>
      <c r="E2050" s="85" t="s">
        <v>9884</v>
      </c>
      <c r="F2050" s="66">
        <v>141548</v>
      </c>
      <c r="G2050" s="85" t="s">
        <v>78</v>
      </c>
      <c r="H2050" s="85" t="s">
        <v>9894</v>
      </c>
      <c r="I2050" s="85" t="s">
        <v>79</v>
      </c>
      <c r="J2050" s="85"/>
      <c r="K2050" s="85" t="s">
        <v>9895</v>
      </c>
      <c r="L2050" s="85"/>
      <c r="M2050" s="85" t="s">
        <v>7383</v>
      </c>
      <c r="N2050" s="85" t="s">
        <v>7384</v>
      </c>
      <c r="O2050" s="85" t="s">
        <v>18</v>
      </c>
      <c r="P2050" s="85" t="s">
        <v>9887</v>
      </c>
      <c r="Q2050" s="85" t="s">
        <v>9896</v>
      </c>
    </row>
    <row r="2051" spans="1:17" hidden="1" x14ac:dyDescent="0.35">
      <c r="A2051" s="72">
        <f t="shared" si="32"/>
        <v>141307</v>
      </c>
      <c r="B2051" s="85" t="s">
        <v>8145</v>
      </c>
      <c r="C2051" s="66">
        <v>89597</v>
      </c>
      <c r="D2051" s="85" t="s">
        <v>77</v>
      </c>
      <c r="E2051" s="85" t="s">
        <v>6769</v>
      </c>
      <c r="F2051" s="66">
        <v>141307</v>
      </c>
      <c r="G2051" s="85" t="s">
        <v>78</v>
      </c>
      <c r="H2051" s="85"/>
      <c r="I2051" s="85" t="s">
        <v>79</v>
      </c>
      <c r="J2051" s="85"/>
      <c r="K2051" s="85" t="s">
        <v>8146</v>
      </c>
      <c r="L2051" s="85"/>
      <c r="M2051" s="85" t="s">
        <v>7912</v>
      </c>
      <c r="N2051" s="85" t="s">
        <v>6771</v>
      </c>
      <c r="O2051" s="85" t="s">
        <v>18</v>
      </c>
      <c r="P2051" s="85" t="s">
        <v>7913</v>
      </c>
      <c r="Q2051" s="85" t="s">
        <v>8147</v>
      </c>
    </row>
    <row r="2052" spans="1:17" hidden="1" x14ac:dyDescent="0.35">
      <c r="A2052" s="72">
        <f t="shared" si="32"/>
        <v>141545</v>
      </c>
      <c r="B2052" s="85" t="s">
        <v>9960</v>
      </c>
      <c r="C2052" s="66">
        <v>90707</v>
      </c>
      <c r="D2052" s="85" t="s">
        <v>77</v>
      </c>
      <c r="E2052" s="85" t="s">
        <v>9891</v>
      </c>
      <c r="F2052" s="66">
        <v>141545</v>
      </c>
      <c r="G2052" s="85" t="s">
        <v>78</v>
      </c>
      <c r="H2052" s="85" t="s">
        <v>350</v>
      </c>
      <c r="I2052" s="85" t="s">
        <v>79</v>
      </c>
      <c r="J2052" s="85"/>
      <c r="K2052" s="85" t="s">
        <v>9961</v>
      </c>
      <c r="L2052" s="85" t="s">
        <v>80</v>
      </c>
      <c r="M2052" s="85" t="s">
        <v>7383</v>
      </c>
      <c r="N2052" s="85" t="s">
        <v>7384</v>
      </c>
      <c r="O2052" s="85" t="s">
        <v>18</v>
      </c>
      <c r="P2052" s="85" t="s">
        <v>9957</v>
      </c>
      <c r="Q2052" s="85" t="s">
        <v>1721</v>
      </c>
    </row>
    <row r="2053" spans="1:17" hidden="1" x14ac:dyDescent="0.35">
      <c r="A2053" s="72">
        <f t="shared" si="32"/>
        <v>141555</v>
      </c>
      <c r="B2053" s="85" t="s">
        <v>10320</v>
      </c>
      <c r="C2053" s="66">
        <v>90939</v>
      </c>
      <c r="D2053" s="85" t="s">
        <v>77</v>
      </c>
      <c r="E2053" s="85" t="s">
        <v>4810</v>
      </c>
      <c r="F2053" s="66">
        <v>141555</v>
      </c>
      <c r="G2053" s="85" t="s">
        <v>78</v>
      </c>
      <c r="H2053" s="85" t="s">
        <v>10321</v>
      </c>
      <c r="I2053" s="85" t="s">
        <v>79</v>
      </c>
      <c r="J2053" s="85"/>
      <c r="K2053" s="85" t="s">
        <v>10322</v>
      </c>
      <c r="L2053" s="85"/>
      <c r="M2053" s="85" t="s">
        <v>7383</v>
      </c>
      <c r="N2053" s="85" t="s">
        <v>7384</v>
      </c>
      <c r="O2053" s="85" t="s">
        <v>18</v>
      </c>
      <c r="P2053" s="85" t="s">
        <v>10314</v>
      </c>
      <c r="Q2053" s="85" t="s">
        <v>2671</v>
      </c>
    </row>
    <row r="2054" spans="1:17" hidden="1" x14ac:dyDescent="0.35">
      <c r="A2054" s="72">
        <f t="shared" si="32"/>
        <v>140903</v>
      </c>
      <c r="B2054" s="85" t="s">
        <v>25214</v>
      </c>
      <c r="C2054" s="85">
        <v>87602</v>
      </c>
      <c r="D2054" s="85" t="s">
        <v>77</v>
      </c>
      <c r="E2054" s="85" t="s">
        <v>23236</v>
      </c>
      <c r="F2054" s="85">
        <v>140903</v>
      </c>
      <c r="G2054" s="85" t="s">
        <v>78</v>
      </c>
      <c r="H2054" s="85">
        <v>10839066</v>
      </c>
      <c r="I2054" s="85" t="s">
        <v>79</v>
      </c>
      <c r="J2054" s="85"/>
      <c r="K2054" s="85" t="s">
        <v>25215</v>
      </c>
      <c r="L2054" s="85"/>
      <c r="M2054" s="85" t="s">
        <v>20648</v>
      </c>
      <c r="N2054" s="85" t="s">
        <v>571</v>
      </c>
      <c r="O2054" s="85" t="s">
        <v>18</v>
      </c>
      <c r="P2054" s="85">
        <v>76134</v>
      </c>
      <c r="Q2054" s="85">
        <v>5410</v>
      </c>
    </row>
    <row r="2055" spans="1:17" hidden="1" x14ac:dyDescent="0.35">
      <c r="A2055" s="72">
        <f t="shared" si="32"/>
        <v>140903</v>
      </c>
      <c r="B2055" s="85" t="s">
        <v>4365</v>
      </c>
      <c r="C2055" s="66">
        <v>87602</v>
      </c>
      <c r="D2055" s="85" t="s">
        <v>77</v>
      </c>
      <c r="E2055" s="85" t="s">
        <v>4366</v>
      </c>
      <c r="F2055" s="66">
        <v>140903</v>
      </c>
      <c r="G2055" s="85" t="s">
        <v>78</v>
      </c>
      <c r="H2055" s="85" t="s">
        <v>4367</v>
      </c>
      <c r="I2055" s="85" t="s">
        <v>79</v>
      </c>
      <c r="J2055" s="85"/>
      <c r="K2055" s="85" t="s">
        <v>4368</v>
      </c>
      <c r="L2055" s="85"/>
      <c r="M2055" s="85" t="s">
        <v>3904</v>
      </c>
      <c r="N2055" s="85" t="s">
        <v>573</v>
      </c>
      <c r="O2055" s="85" t="s">
        <v>18</v>
      </c>
      <c r="P2055" s="85" t="s">
        <v>4363</v>
      </c>
      <c r="Q2055" s="85" t="s">
        <v>369</v>
      </c>
    </row>
    <row r="2056" spans="1:17" hidden="1" x14ac:dyDescent="0.35">
      <c r="A2056" s="72">
        <f t="shared" si="32"/>
        <v>140598</v>
      </c>
      <c r="B2056" s="85" t="s">
        <v>2026</v>
      </c>
      <c r="C2056" s="66">
        <v>86501</v>
      </c>
      <c r="D2056" s="85" t="s">
        <v>77</v>
      </c>
      <c r="E2056" s="85" t="s">
        <v>2027</v>
      </c>
      <c r="F2056" s="66">
        <v>140598</v>
      </c>
      <c r="G2056" s="85" t="s">
        <v>78</v>
      </c>
      <c r="H2056" s="85" t="s">
        <v>2028</v>
      </c>
      <c r="I2056" s="85" t="s">
        <v>79</v>
      </c>
      <c r="J2056" s="85"/>
      <c r="K2056" s="85" t="s">
        <v>2029</v>
      </c>
      <c r="L2056" s="85"/>
      <c r="M2056" s="85" t="s">
        <v>2017</v>
      </c>
      <c r="N2056" s="85" t="s">
        <v>2023</v>
      </c>
      <c r="O2056" s="85" t="s">
        <v>18</v>
      </c>
      <c r="P2056" s="85" t="s">
        <v>2024</v>
      </c>
      <c r="Q2056" s="85"/>
    </row>
    <row r="2057" spans="1:17" hidden="1" x14ac:dyDescent="0.35">
      <c r="A2057" s="72">
        <f t="shared" si="32"/>
        <v>140521</v>
      </c>
      <c r="B2057" s="85" t="s">
        <v>21694</v>
      </c>
      <c r="C2057" s="66">
        <v>17016952</v>
      </c>
      <c r="D2057" s="85" t="s">
        <v>83</v>
      </c>
      <c r="E2057" s="85" t="s">
        <v>511</v>
      </c>
      <c r="F2057" s="66">
        <v>140521</v>
      </c>
      <c r="G2057" s="85" t="s">
        <v>78</v>
      </c>
      <c r="H2057" s="85"/>
      <c r="I2057" s="85" t="s">
        <v>79</v>
      </c>
      <c r="J2057" s="85"/>
      <c r="K2057" s="85" t="s">
        <v>21695</v>
      </c>
      <c r="L2057" s="85"/>
      <c r="M2057" s="85" t="s">
        <v>1375</v>
      </c>
      <c r="N2057" s="85" t="s">
        <v>232</v>
      </c>
      <c r="O2057" s="85" t="s">
        <v>18</v>
      </c>
      <c r="P2057" s="85" t="s">
        <v>1376</v>
      </c>
      <c r="Q2057" s="85"/>
    </row>
    <row r="2058" spans="1:17" hidden="1" x14ac:dyDescent="0.35">
      <c r="A2058" s="72">
        <f t="shared" si="32"/>
        <v>140734</v>
      </c>
      <c r="B2058" s="85" t="s">
        <v>2955</v>
      </c>
      <c r="C2058" s="66">
        <v>86886</v>
      </c>
      <c r="D2058" s="85" t="s">
        <v>77</v>
      </c>
      <c r="E2058" s="85" t="s">
        <v>2950</v>
      </c>
      <c r="F2058" s="66">
        <v>140734</v>
      </c>
      <c r="G2058" s="85" t="s">
        <v>78</v>
      </c>
      <c r="H2058" s="85"/>
      <c r="I2058" s="85" t="s">
        <v>79</v>
      </c>
      <c r="J2058" s="85"/>
      <c r="K2058" s="85" t="s">
        <v>2956</v>
      </c>
      <c r="L2058" s="85"/>
      <c r="M2058" s="85" t="s">
        <v>2952</v>
      </c>
      <c r="N2058" s="85" t="s">
        <v>2797</v>
      </c>
      <c r="O2058" s="85" t="s">
        <v>18</v>
      </c>
      <c r="P2058" s="85" t="s">
        <v>2953</v>
      </c>
      <c r="Q2058" s="85" t="s">
        <v>2957</v>
      </c>
    </row>
    <row r="2059" spans="1:17" hidden="1" x14ac:dyDescent="0.35">
      <c r="A2059" s="72">
        <f t="shared" si="32"/>
        <v>141615</v>
      </c>
      <c r="B2059" s="85" t="s">
        <v>10656</v>
      </c>
      <c r="C2059" s="66">
        <v>91131</v>
      </c>
      <c r="D2059" s="85" t="s">
        <v>77</v>
      </c>
      <c r="E2059" s="85" t="s">
        <v>10647</v>
      </c>
      <c r="F2059" s="66">
        <v>141615</v>
      </c>
      <c r="G2059" s="85" t="s">
        <v>78</v>
      </c>
      <c r="H2059" s="85" t="s">
        <v>10648</v>
      </c>
      <c r="I2059" s="85" t="s">
        <v>79</v>
      </c>
      <c r="J2059" s="85"/>
      <c r="K2059" s="85" t="s">
        <v>10657</v>
      </c>
      <c r="L2059" s="85"/>
      <c r="M2059" s="85" t="s">
        <v>10650</v>
      </c>
      <c r="N2059" s="85" t="s">
        <v>10454</v>
      </c>
      <c r="O2059" s="85" t="s">
        <v>18</v>
      </c>
      <c r="P2059" s="85" t="s">
        <v>10651</v>
      </c>
      <c r="Q2059" s="85" t="s">
        <v>10658</v>
      </c>
    </row>
    <row r="2060" spans="1:17" hidden="1" x14ac:dyDescent="0.35">
      <c r="A2060" s="72">
        <f t="shared" si="32"/>
        <v>141322</v>
      </c>
      <c r="B2060" s="85" t="s">
        <v>19237</v>
      </c>
      <c r="C2060" s="66">
        <v>16029450</v>
      </c>
      <c r="D2060" s="85" t="s">
        <v>83</v>
      </c>
      <c r="E2060" s="85" t="s">
        <v>8316</v>
      </c>
      <c r="F2060" s="66">
        <v>141322</v>
      </c>
      <c r="G2060" s="85" t="s">
        <v>78</v>
      </c>
      <c r="H2060" s="85" t="s">
        <v>350</v>
      </c>
      <c r="I2060" s="85" t="s">
        <v>79</v>
      </c>
      <c r="J2060" s="85"/>
      <c r="K2060" s="85" t="s">
        <v>19238</v>
      </c>
      <c r="L2060" s="85" t="s">
        <v>80</v>
      </c>
      <c r="M2060" s="85" t="s">
        <v>8318</v>
      </c>
      <c r="N2060" s="85" t="s">
        <v>6073</v>
      </c>
      <c r="O2060" s="85" t="s">
        <v>18</v>
      </c>
      <c r="P2060" s="85" t="s">
        <v>8319</v>
      </c>
      <c r="Q2060" s="85" t="s">
        <v>87</v>
      </c>
    </row>
    <row r="2061" spans="1:17" hidden="1" x14ac:dyDescent="0.35">
      <c r="A2061" s="72">
        <f t="shared" si="32"/>
        <v>141322</v>
      </c>
      <c r="B2061" s="85" t="s">
        <v>22777</v>
      </c>
      <c r="C2061" s="66">
        <v>17026611</v>
      </c>
      <c r="D2061" s="85" t="s">
        <v>77</v>
      </c>
      <c r="E2061" s="85" t="s">
        <v>8316</v>
      </c>
      <c r="F2061" s="66">
        <v>141322</v>
      </c>
      <c r="G2061" s="85" t="s">
        <v>78</v>
      </c>
      <c r="H2061" s="85"/>
      <c r="I2061" s="85" t="s">
        <v>79</v>
      </c>
      <c r="J2061" s="85"/>
      <c r="K2061" s="85" t="s">
        <v>22778</v>
      </c>
      <c r="L2061" s="85"/>
      <c r="M2061" s="85" t="s">
        <v>19420</v>
      </c>
      <c r="N2061" s="85" t="s">
        <v>6071</v>
      </c>
      <c r="O2061" s="85" t="s">
        <v>18</v>
      </c>
      <c r="P2061" s="85" t="s">
        <v>8335</v>
      </c>
      <c r="Q2061" s="85"/>
    </row>
    <row r="2062" spans="1:17" hidden="1" x14ac:dyDescent="0.35">
      <c r="A2062" s="72">
        <f t="shared" si="32"/>
        <v>140842</v>
      </c>
      <c r="B2062" s="85" t="s">
        <v>23820</v>
      </c>
      <c r="C2062" s="85">
        <v>87608</v>
      </c>
      <c r="D2062" s="85" t="s">
        <v>77</v>
      </c>
      <c r="E2062" s="85" t="s">
        <v>23265</v>
      </c>
      <c r="F2062" s="85">
        <v>140842</v>
      </c>
      <c r="G2062" s="85" t="s">
        <v>78</v>
      </c>
      <c r="H2062" s="85">
        <v>12699641</v>
      </c>
      <c r="I2062" s="85" t="s">
        <v>79</v>
      </c>
      <c r="J2062" s="85"/>
      <c r="K2062" s="85" t="s">
        <v>23821</v>
      </c>
      <c r="L2062" s="85"/>
      <c r="M2062" s="85" t="s">
        <v>20648</v>
      </c>
      <c r="N2062" s="85" t="s">
        <v>571</v>
      </c>
      <c r="O2062" s="85" t="s">
        <v>18</v>
      </c>
      <c r="P2062" s="85">
        <v>76135</v>
      </c>
      <c r="Q2062" s="85">
        <v>9626</v>
      </c>
    </row>
    <row r="2063" spans="1:17" hidden="1" x14ac:dyDescent="0.35">
      <c r="A2063" s="72">
        <f t="shared" si="32"/>
        <v>141273</v>
      </c>
      <c r="B2063" s="85" t="s">
        <v>7782</v>
      </c>
      <c r="C2063" s="66">
        <v>89432</v>
      </c>
      <c r="D2063" s="85" t="s">
        <v>77</v>
      </c>
      <c r="E2063" s="85" t="s">
        <v>7744</v>
      </c>
      <c r="F2063" s="66">
        <v>141273</v>
      </c>
      <c r="G2063" s="85" t="s">
        <v>78</v>
      </c>
      <c r="H2063" s="85"/>
      <c r="I2063" s="85" t="s">
        <v>79</v>
      </c>
      <c r="J2063" s="85"/>
      <c r="K2063" s="85" t="s">
        <v>7783</v>
      </c>
      <c r="L2063" s="85"/>
      <c r="M2063" s="85" t="s">
        <v>7746</v>
      </c>
      <c r="N2063" s="85" t="s">
        <v>7747</v>
      </c>
      <c r="O2063" s="85" t="s">
        <v>18</v>
      </c>
      <c r="P2063" s="85" t="s">
        <v>7748</v>
      </c>
      <c r="Q2063" s="85" t="s">
        <v>7784</v>
      </c>
    </row>
    <row r="2064" spans="1:17" hidden="1" x14ac:dyDescent="0.35">
      <c r="A2064" s="72">
        <f t="shared" si="32"/>
        <v>141273</v>
      </c>
      <c r="B2064" s="85" t="s">
        <v>7743</v>
      </c>
      <c r="C2064" s="66">
        <v>89397</v>
      </c>
      <c r="D2064" s="85" t="s">
        <v>77</v>
      </c>
      <c r="E2064" s="85" t="s">
        <v>7744</v>
      </c>
      <c r="F2064" s="66">
        <v>141273</v>
      </c>
      <c r="G2064" s="85" t="s">
        <v>78</v>
      </c>
      <c r="H2064" s="85"/>
      <c r="I2064" s="85" t="s">
        <v>79</v>
      </c>
      <c r="J2064" s="85"/>
      <c r="K2064" s="85" t="s">
        <v>7745</v>
      </c>
      <c r="L2064" s="85"/>
      <c r="M2064" s="85" t="s">
        <v>7746</v>
      </c>
      <c r="N2064" s="85" t="s">
        <v>7747</v>
      </c>
      <c r="O2064" s="85" t="s">
        <v>18</v>
      </c>
      <c r="P2064" s="85" t="s">
        <v>7748</v>
      </c>
      <c r="Q2064" s="85"/>
    </row>
    <row r="2065" spans="1:17" hidden="1" x14ac:dyDescent="0.35">
      <c r="A2065" s="72">
        <f t="shared" si="32"/>
        <v>140906</v>
      </c>
      <c r="B2065" s="85" t="s">
        <v>24675</v>
      </c>
      <c r="C2065" s="85">
        <v>87628</v>
      </c>
      <c r="D2065" s="85" t="s">
        <v>77</v>
      </c>
      <c r="E2065" s="85" t="s">
        <v>23244</v>
      </c>
      <c r="F2065" s="85">
        <v>140906</v>
      </c>
      <c r="G2065" s="85" t="s">
        <v>78</v>
      </c>
      <c r="H2065" s="85">
        <v>13850763</v>
      </c>
      <c r="I2065" s="85" t="s">
        <v>79</v>
      </c>
      <c r="J2065" s="85"/>
      <c r="K2065" s="85" t="s">
        <v>24676</v>
      </c>
      <c r="L2065" s="85"/>
      <c r="M2065" s="85" t="s">
        <v>20648</v>
      </c>
      <c r="N2065" s="85" t="s">
        <v>571</v>
      </c>
      <c r="O2065" s="85" t="s">
        <v>18</v>
      </c>
      <c r="P2065" s="85">
        <v>76179</v>
      </c>
      <c r="Q2065" s="85">
        <v>3900</v>
      </c>
    </row>
    <row r="2066" spans="1:17" hidden="1" x14ac:dyDescent="0.35">
      <c r="A2066" s="72">
        <f t="shared" si="32"/>
        <v>140932</v>
      </c>
      <c r="B2066" s="85" t="s">
        <v>26601</v>
      </c>
      <c r="C2066" s="85">
        <v>16052293</v>
      </c>
      <c r="D2066" s="85" t="s">
        <v>77</v>
      </c>
      <c r="E2066" s="85" t="s">
        <v>23203</v>
      </c>
      <c r="F2066" s="85">
        <v>140932</v>
      </c>
      <c r="G2066" s="85" t="s">
        <v>78</v>
      </c>
      <c r="H2066" s="85">
        <v>14296040</v>
      </c>
      <c r="I2066" s="85" t="s">
        <v>79</v>
      </c>
      <c r="J2066" s="85"/>
      <c r="K2066" s="85" t="s">
        <v>26602</v>
      </c>
      <c r="L2066" s="85"/>
      <c r="M2066" s="85" t="s">
        <v>20648</v>
      </c>
      <c r="N2066" s="85" t="s">
        <v>571</v>
      </c>
      <c r="O2066" s="85" t="s">
        <v>18</v>
      </c>
      <c r="P2066" s="85">
        <v>76244</v>
      </c>
      <c r="Q2066" s="85">
        <v>7010</v>
      </c>
    </row>
    <row r="2067" spans="1:17" hidden="1" x14ac:dyDescent="0.35">
      <c r="A2067" s="72">
        <f t="shared" si="32"/>
        <v>140932</v>
      </c>
      <c r="B2067" s="85" t="s">
        <v>17016</v>
      </c>
      <c r="C2067" s="66">
        <v>16052293</v>
      </c>
      <c r="D2067" s="85" t="s">
        <v>77</v>
      </c>
      <c r="E2067" s="85" t="s">
        <v>3887</v>
      </c>
      <c r="F2067" s="66">
        <v>140932</v>
      </c>
      <c r="G2067" s="85" t="s">
        <v>78</v>
      </c>
      <c r="H2067" s="85" t="s">
        <v>3888</v>
      </c>
      <c r="I2067" s="85" t="s">
        <v>79</v>
      </c>
      <c r="J2067" s="85"/>
      <c r="K2067" s="85" t="s">
        <v>17017</v>
      </c>
      <c r="L2067" s="85"/>
      <c r="M2067" s="85" t="s">
        <v>3904</v>
      </c>
      <c r="N2067" s="85" t="s">
        <v>573</v>
      </c>
      <c r="O2067" s="85" t="s">
        <v>18</v>
      </c>
      <c r="P2067" s="85" t="s">
        <v>4500</v>
      </c>
      <c r="Q2067" s="85" t="s">
        <v>17018</v>
      </c>
    </row>
    <row r="2068" spans="1:17" hidden="1" x14ac:dyDescent="0.35">
      <c r="A2068" s="72">
        <f t="shared" si="32"/>
        <v>141252</v>
      </c>
      <c r="B2068" s="85" t="s">
        <v>16252</v>
      </c>
      <c r="C2068" s="66">
        <v>16035819</v>
      </c>
      <c r="D2068" s="85" t="s">
        <v>77</v>
      </c>
      <c r="E2068" s="85" t="s">
        <v>7310</v>
      </c>
      <c r="F2068" s="66">
        <v>141252</v>
      </c>
      <c r="G2068" s="85" t="s">
        <v>78</v>
      </c>
      <c r="H2068" s="85"/>
      <c r="I2068" s="85" t="s">
        <v>79</v>
      </c>
      <c r="J2068" s="85"/>
      <c r="K2068" s="85" t="s">
        <v>16253</v>
      </c>
      <c r="L2068" s="85"/>
      <c r="M2068" s="85" t="s">
        <v>7307</v>
      </c>
      <c r="N2068" s="85" t="s">
        <v>6073</v>
      </c>
      <c r="O2068" s="85" t="s">
        <v>18</v>
      </c>
      <c r="P2068" s="85" t="s">
        <v>7430</v>
      </c>
      <c r="Q2068" s="85"/>
    </row>
    <row r="2069" spans="1:17" hidden="1" x14ac:dyDescent="0.35">
      <c r="A2069" s="72">
        <f t="shared" si="32"/>
        <v>140906</v>
      </c>
      <c r="B2069" s="85" t="s">
        <v>23244</v>
      </c>
      <c r="C2069" s="85">
        <v>140906</v>
      </c>
      <c r="D2069" s="85" t="s">
        <v>78</v>
      </c>
      <c r="E2069" s="85" t="s">
        <v>23238</v>
      </c>
      <c r="F2069" s="85">
        <v>17002993</v>
      </c>
      <c r="G2069" s="85" t="s">
        <v>1750</v>
      </c>
      <c r="H2069" s="85">
        <v>13850763</v>
      </c>
      <c r="I2069" s="85" t="s">
        <v>79</v>
      </c>
      <c r="J2069" s="85" t="s">
        <v>200</v>
      </c>
      <c r="K2069" s="85" t="s">
        <v>24707</v>
      </c>
      <c r="L2069" s="85"/>
      <c r="M2069" s="85" t="s">
        <v>24662</v>
      </c>
      <c r="N2069" s="85" t="s">
        <v>571</v>
      </c>
      <c r="O2069" s="85" t="s">
        <v>18</v>
      </c>
      <c r="P2069" s="85">
        <v>76179</v>
      </c>
      <c r="Q2069" s="85"/>
    </row>
    <row r="2070" spans="1:17" hidden="1" x14ac:dyDescent="0.35">
      <c r="A2070" s="72">
        <f t="shared" si="32"/>
        <v>140871</v>
      </c>
      <c r="B2070" s="85" t="s">
        <v>22519</v>
      </c>
      <c r="C2070" s="85">
        <v>17023484</v>
      </c>
      <c r="D2070" s="85" t="s">
        <v>77</v>
      </c>
      <c r="E2070" s="85" t="s">
        <v>23182</v>
      </c>
      <c r="F2070" s="85">
        <v>140871</v>
      </c>
      <c r="G2070" s="85" t="s">
        <v>78</v>
      </c>
      <c r="H2070" s="85"/>
      <c r="I2070" s="85" t="s">
        <v>79</v>
      </c>
      <c r="J2070" s="85"/>
      <c r="K2070" s="85" t="s">
        <v>22520</v>
      </c>
      <c r="L2070" s="85"/>
      <c r="M2070" s="85" t="s">
        <v>21008</v>
      </c>
      <c r="N2070" s="85" t="s">
        <v>1510</v>
      </c>
      <c r="O2070" s="85" t="s">
        <v>18</v>
      </c>
      <c r="P2070" s="85">
        <v>76065</v>
      </c>
      <c r="Q2070" s="85"/>
    </row>
    <row r="2071" spans="1:17" hidden="1" x14ac:dyDescent="0.35">
      <c r="A2071" s="72">
        <f t="shared" si="32"/>
        <v>140871</v>
      </c>
      <c r="B2071" s="85" t="s">
        <v>22519</v>
      </c>
      <c r="C2071" s="66">
        <v>17023484</v>
      </c>
      <c r="D2071" s="85" t="s">
        <v>77</v>
      </c>
      <c r="E2071" s="85" t="s">
        <v>3772</v>
      </c>
      <c r="F2071" s="66">
        <v>140871</v>
      </c>
      <c r="G2071" s="85" t="s">
        <v>78</v>
      </c>
      <c r="H2071" s="85"/>
      <c r="I2071" s="85" t="s">
        <v>79</v>
      </c>
      <c r="J2071" s="85"/>
      <c r="K2071" s="85" t="s">
        <v>22520</v>
      </c>
      <c r="L2071" s="85"/>
      <c r="M2071" s="85" t="s">
        <v>22521</v>
      </c>
      <c r="N2071" s="85" t="s">
        <v>1510</v>
      </c>
      <c r="O2071" s="85" t="s">
        <v>18</v>
      </c>
      <c r="P2071" s="85" t="s">
        <v>3776</v>
      </c>
      <c r="Q2071" s="85"/>
    </row>
    <row r="2072" spans="1:17" hidden="1" x14ac:dyDescent="0.35">
      <c r="A2072" s="72">
        <f t="shared" si="32"/>
        <v>141555</v>
      </c>
      <c r="B2072" s="85" t="s">
        <v>10284</v>
      </c>
      <c r="C2072" s="66">
        <v>90922</v>
      </c>
      <c r="D2072" s="85" t="s">
        <v>77</v>
      </c>
      <c r="E2072" s="85" t="s">
        <v>4810</v>
      </c>
      <c r="F2072" s="66">
        <v>141555</v>
      </c>
      <c r="G2072" s="85" t="s">
        <v>78</v>
      </c>
      <c r="H2072" s="85" t="s">
        <v>10285</v>
      </c>
      <c r="I2072" s="85" t="s">
        <v>79</v>
      </c>
      <c r="J2072" s="85"/>
      <c r="K2072" s="85" t="s">
        <v>10286</v>
      </c>
      <c r="L2072" s="85"/>
      <c r="M2072" s="85" t="s">
        <v>7383</v>
      </c>
      <c r="N2072" s="85" t="s">
        <v>7384</v>
      </c>
      <c r="O2072" s="85" t="s">
        <v>18</v>
      </c>
      <c r="P2072" s="85" t="s">
        <v>10277</v>
      </c>
      <c r="Q2072" s="85" t="s">
        <v>4702</v>
      </c>
    </row>
    <row r="2073" spans="1:17" hidden="1" x14ac:dyDescent="0.35">
      <c r="A2073" s="72">
        <f t="shared" si="32"/>
        <v>141329</v>
      </c>
      <c r="B2073" s="85" t="s">
        <v>22518</v>
      </c>
      <c r="C2073" s="85">
        <v>16052381</v>
      </c>
      <c r="D2073" s="85" t="s">
        <v>77</v>
      </c>
      <c r="E2073" s="85" t="s">
        <v>23246</v>
      </c>
      <c r="F2073" s="85">
        <v>141329</v>
      </c>
      <c r="G2073" s="85" t="s">
        <v>78</v>
      </c>
      <c r="H2073" s="85">
        <v>1670710</v>
      </c>
      <c r="I2073" s="85" t="s">
        <v>79</v>
      </c>
      <c r="J2073" s="85"/>
      <c r="K2073" s="85" t="s">
        <v>24569</v>
      </c>
      <c r="L2073" s="85"/>
      <c r="M2073" s="85" t="s">
        <v>8556</v>
      </c>
      <c r="N2073" s="85" t="s">
        <v>6071</v>
      </c>
      <c r="O2073" s="85" t="s">
        <v>18</v>
      </c>
      <c r="P2073" s="85">
        <v>77503</v>
      </c>
      <c r="Q2073" s="85"/>
    </row>
    <row r="2074" spans="1:17" hidden="1" x14ac:dyDescent="0.35">
      <c r="A2074" s="72">
        <f t="shared" si="32"/>
        <v>140734</v>
      </c>
      <c r="B2074" s="85" t="s">
        <v>3092</v>
      </c>
      <c r="C2074" s="66">
        <v>228072</v>
      </c>
      <c r="D2074" s="85" t="s">
        <v>77</v>
      </c>
      <c r="E2074" s="85" t="s">
        <v>2950</v>
      </c>
      <c r="F2074" s="66">
        <v>140734</v>
      </c>
      <c r="G2074" s="85" t="s">
        <v>78</v>
      </c>
      <c r="H2074" s="85"/>
      <c r="I2074" s="85" t="s">
        <v>79</v>
      </c>
      <c r="J2074" s="85"/>
      <c r="K2074" s="85" t="s">
        <v>15097</v>
      </c>
      <c r="L2074" s="85"/>
      <c r="M2074" s="85" t="s">
        <v>2952</v>
      </c>
      <c r="N2074" s="85" t="s">
        <v>2797</v>
      </c>
      <c r="O2074" s="85" t="s">
        <v>18</v>
      </c>
      <c r="P2074" s="85" t="s">
        <v>2953</v>
      </c>
      <c r="Q2074" s="85"/>
    </row>
    <row r="2075" spans="1:17" hidden="1" x14ac:dyDescent="0.35">
      <c r="A2075" s="72">
        <f t="shared" si="32"/>
        <v>141483</v>
      </c>
      <c r="B2075" s="85" t="s">
        <v>14332</v>
      </c>
      <c r="C2075" s="66">
        <v>205457</v>
      </c>
      <c r="D2075" s="85" t="s">
        <v>77</v>
      </c>
      <c r="E2075" s="85" t="s">
        <v>9195</v>
      </c>
      <c r="F2075" s="66">
        <v>141483</v>
      </c>
      <c r="G2075" s="85" t="s">
        <v>78</v>
      </c>
      <c r="H2075" s="85"/>
      <c r="I2075" s="85" t="s">
        <v>79</v>
      </c>
      <c r="J2075" s="85"/>
      <c r="K2075" s="85" t="s">
        <v>14333</v>
      </c>
      <c r="L2075" s="85"/>
      <c r="M2075" s="85" t="s">
        <v>9197</v>
      </c>
      <c r="N2075" s="85" t="s">
        <v>9192</v>
      </c>
      <c r="O2075" s="85" t="s">
        <v>18</v>
      </c>
      <c r="P2075" s="85" t="s">
        <v>9198</v>
      </c>
      <c r="Q2075" s="85"/>
    </row>
    <row r="2076" spans="1:17" hidden="1" x14ac:dyDescent="0.35">
      <c r="A2076" s="72">
        <f t="shared" si="32"/>
        <v>140457</v>
      </c>
      <c r="B2076" s="85" t="s">
        <v>16852</v>
      </c>
      <c r="C2076" s="66">
        <v>16049494</v>
      </c>
      <c r="D2076" s="85" t="s">
        <v>77</v>
      </c>
      <c r="E2076" s="85" t="s">
        <v>345</v>
      </c>
      <c r="F2076" s="66">
        <v>140457</v>
      </c>
      <c r="G2076" s="85" t="s">
        <v>78</v>
      </c>
      <c r="H2076" s="85" t="s">
        <v>350</v>
      </c>
      <c r="I2076" s="85" t="s">
        <v>79</v>
      </c>
      <c r="J2076" s="85"/>
      <c r="K2076" s="85" t="s">
        <v>16853</v>
      </c>
      <c r="L2076" s="85" t="s">
        <v>80</v>
      </c>
      <c r="M2076" s="85" t="s">
        <v>347</v>
      </c>
      <c r="N2076" s="85" t="s">
        <v>185</v>
      </c>
      <c r="O2076" s="85" t="s">
        <v>18</v>
      </c>
      <c r="P2076" s="85" t="s">
        <v>352</v>
      </c>
      <c r="Q2076" s="85" t="s">
        <v>87</v>
      </c>
    </row>
    <row r="2077" spans="1:17" hidden="1" x14ac:dyDescent="0.35">
      <c r="A2077" s="72">
        <f t="shared" si="32"/>
        <v>141231</v>
      </c>
      <c r="B2077" s="85" t="s">
        <v>17755</v>
      </c>
      <c r="C2077" s="66">
        <v>16070068</v>
      </c>
      <c r="D2077" s="85" t="s">
        <v>77</v>
      </c>
      <c r="E2077" s="85" t="s">
        <v>6244</v>
      </c>
      <c r="F2077" s="66">
        <v>141231</v>
      </c>
      <c r="G2077" s="85" t="s">
        <v>78</v>
      </c>
      <c r="H2077" s="85" t="s">
        <v>350</v>
      </c>
      <c r="I2077" s="85" t="s">
        <v>79</v>
      </c>
      <c r="J2077" s="85"/>
      <c r="K2077" s="85" t="s">
        <v>17756</v>
      </c>
      <c r="L2077" s="85" t="s">
        <v>80</v>
      </c>
      <c r="M2077" s="85" t="s">
        <v>3090</v>
      </c>
      <c r="N2077" s="85" t="s">
        <v>6073</v>
      </c>
      <c r="O2077" s="85" t="s">
        <v>18</v>
      </c>
      <c r="P2077" s="85" t="s">
        <v>7149</v>
      </c>
      <c r="Q2077" s="85" t="s">
        <v>87</v>
      </c>
    </row>
    <row r="2078" spans="1:17" hidden="1" x14ac:dyDescent="0.35">
      <c r="A2078" s="72">
        <f t="shared" si="32"/>
        <v>142043</v>
      </c>
      <c r="B2078" s="85" t="s">
        <v>17410</v>
      </c>
      <c r="C2078" s="66">
        <v>16061412</v>
      </c>
      <c r="D2078" s="85" t="s">
        <v>77</v>
      </c>
      <c r="E2078" s="85" t="s">
        <v>13037</v>
      </c>
      <c r="F2078" s="66">
        <v>142043</v>
      </c>
      <c r="G2078" s="85" t="s">
        <v>78</v>
      </c>
      <c r="H2078" s="85"/>
      <c r="I2078" s="85" t="s">
        <v>79</v>
      </c>
      <c r="J2078" s="85"/>
      <c r="K2078" s="85" t="s">
        <v>17411</v>
      </c>
      <c r="L2078" s="85"/>
      <c r="M2078" s="85" t="s">
        <v>13039</v>
      </c>
      <c r="N2078" s="85" t="s">
        <v>13039</v>
      </c>
      <c r="O2078" s="85" t="s">
        <v>18</v>
      </c>
      <c r="P2078" s="85" t="s">
        <v>13080</v>
      </c>
      <c r="Q2078" s="85" t="s">
        <v>6344</v>
      </c>
    </row>
    <row r="2079" spans="1:17" hidden="1" x14ac:dyDescent="0.35">
      <c r="A2079" s="72">
        <f t="shared" si="32"/>
        <v>140444</v>
      </c>
      <c r="B2079" s="85" t="s">
        <v>24397</v>
      </c>
      <c r="C2079" s="85">
        <v>16041868</v>
      </c>
      <c r="D2079" s="85" t="s">
        <v>77</v>
      </c>
      <c r="E2079" s="85" t="s">
        <v>23254</v>
      </c>
      <c r="F2079" s="85">
        <v>140444</v>
      </c>
      <c r="G2079" s="85" t="s">
        <v>78</v>
      </c>
      <c r="H2079" s="85"/>
      <c r="I2079" s="85" t="s">
        <v>79</v>
      </c>
      <c r="J2079" s="85"/>
      <c r="K2079" s="85" t="s">
        <v>24398</v>
      </c>
      <c r="L2079" s="85"/>
      <c r="M2079" s="85" t="s">
        <v>24380</v>
      </c>
      <c r="N2079" s="85" t="s">
        <v>232</v>
      </c>
      <c r="O2079" s="85" t="s">
        <v>18</v>
      </c>
      <c r="P2079" s="85">
        <v>75244</v>
      </c>
      <c r="Q2079" s="85">
        <v>4906</v>
      </c>
    </row>
    <row r="2080" spans="1:17" hidden="1" x14ac:dyDescent="0.35">
      <c r="A2080" s="72">
        <f t="shared" si="32"/>
        <v>141649</v>
      </c>
      <c r="B2080" s="85" t="s">
        <v>24397</v>
      </c>
      <c r="C2080" s="85">
        <v>16039775</v>
      </c>
      <c r="D2080" s="85" t="s">
        <v>77</v>
      </c>
      <c r="E2080" s="85" t="s">
        <v>23220</v>
      </c>
      <c r="F2080" s="85">
        <v>141649</v>
      </c>
      <c r="G2080" s="85" t="s">
        <v>78</v>
      </c>
      <c r="H2080" s="85"/>
      <c r="I2080" s="85" t="s">
        <v>79</v>
      </c>
      <c r="J2080" s="85"/>
      <c r="K2080" s="85" t="s">
        <v>26051</v>
      </c>
      <c r="L2080" s="85"/>
      <c r="M2080" s="85" t="s">
        <v>20012</v>
      </c>
      <c r="N2080" s="85" t="s">
        <v>10825</v>
      </c>
      <c r="O2080" s="85" t="s">
        <v>18</v>
      </c>
      <c r="P2080" s="85">
        <v>78550</v>
      </c>
      <c r="Q2080" s="85"/>
    </row>
    <row r="2081" spans="1:17" hidden="1" x14ac:dyDescent="0.35">
      <c r="A2081" s="72">
        <f t="shared" si="32"/>
        <v>141486</v>
      </c>
      <c r="B2081" s="85" t="s">
        <v>24397</v>
      </c>
      <c r="C2081" s="85">
        <v>16045316</v>
      </c>
      <c r="D2081" s="85" t="s">
        <v>77</v>
      </c>
      <c r="E2081" s="85" t="s">
        <v>23195</v>
      </c>
      <c r="F2081" s="85">
        <v>141486</v>
      </c>
      <c r="G2081" s="85" t="s">
        <v>78</v>
      </c>
      <c r="H2081" s="85"/>
      <c r="I2081" s="85" t="s">
        <v>79</v>
      </c>
      <c r="J2081" s="85"/>
      <c r="K2081" s="85" t="s">
        <v>26697</v>
      </c>
      <c r="L2081" s="85"/>
      <c r="M2081" s="85" t="s">
        <v>9223</v>
      </c>
      <c r="N2081" s="85" t="s">
        <v>20296</v>
      </c>
      <c r="O2081" s="85" t="s">
        <v>18</v>
      </c>
      <c r="P2081" s="85">
        <v>78040</v>
      </c>
      <c r="Q2081" s="85"/>
    </row>
    <row r="2082" spans="1:17" hidden="1" x14ac:dyDescent="0.35">
      <c r="A2082" s="72">
        <f t="shared" si="32"/>
        <v>141649</v>
      </c>
      <c r="B2082" s="85" t="s">
        <v>16443</v>
      </c>
      <c r="C2082" s="66">
        <v>16039775</v>
      </c>
      <c r="D2082" s="85" t="s">
        <v>77</v>
      </c>
      <c r="E2082" s="85" t="s">
        <v>10836</v>
      </c>
      <c r="F2082" s="66">
        <v>141649</v>
      </c>
      <c r="G2082" s="85" t="s">
        <v>78</v>
      </c>
      <c r="H2082" s="85"/>
      <c r="I2082" s="85" t="s">
        <v>79</v>
      </c>
      <c r="J2082" s="85"/>
      <c r="K2082" s="85" t="s">
        <v>16444</v>
      </c>
      <c r="L2082" s="85"/>
      <c r="M2082" s="85" t="s">
        <v>10876</v>
      </c>
      <c r="N2082" s="85" t="s">
        <v>10825</v>
      </c>
      <c r="O2082" s="85" t="s">
        <v>18</v>
      </c>
      <c r="P2082" s="85" t="s">
        <v>10877</v>
      </c>
      <c r="Q2082" s="85"/>
    </row>
    <row r="2083" spans="1:17" hidden="1" x14ac:dyDescent="0.35">
      <c r="A2083" s="72">
        <f t="shared" si="32"/>
        <v>141486</v>
      </c>
      <c r="B2083" s="85" t="s">
        <v>16443</v>
      </c>
      <c r="C2083" s="66">
        <v>16045316</v>
      </c>
      <c r="D2083" s="85" t="s">
        <v>77</v>
      </c>
      <c r="E2083" s="85" t="s">
        <v>9220</v>
      </c>
      <c r="F2083" s="66">
        <v>141486</v>
      </c>
      <c r="G2083" s="85" t="s">
        <v>78</v>
      </c>
      <c r="H2083" s="85"/>
      <c r="I2083" s="85" t="s">
        <v>79</v>
      </c>
      <c r="J2083" s="85"/>
      <c r="K2083" s="85" t="s">
        <v>16637</v>
      </c>
      <c r="L2083" s="85"/>
      <c r="M2083" s="85" t="s">
        <v>9216</v>
      </c>
      <c r="N2083" s="85" t="s">
        <v>9217</v>
      </c>
      <c r="O2083" s="85" t="s">
        <v>18</v>
      </c>
      <c r="P2083" s="85" t="s">
        <v>9218</v>
      </c>
      <c r="Q2083" s="85"/>
    </row>
    <row r="2084" spans="1:17" hidden="1" x14ac:dyDescent="0.35">
      <c r="A2084" s="72">
        <f t="shared" si="32"/>
        <v>141736</v>
      </c>
      <c r="B2084" s="85" t="s">
        <v>16443</v>
      </c>
      <c r="C2084" s="66">
        <v>17008931</v>
      </c>
      <c r="D2084" s="85" t="s">
        <v>77</v>
      </c>
      <c r="E2084" s="85" t="s">
        <v>11615</v>
      </c>
      <c r="F2084" s="66">
        <v>141736</v>
      </c>
      <c r="G2084" s="85" t="s">
        <v>78</v>
      </c>
      <c r="H2084" s="85" t="s">
        <v>350</v>
      </c>
      <c r="I2084" s="85" t="s">
        <v>79</v>
      </c>
      <c r="J2084" s="85"/>
      <c r="K2084" s="85" t="s">
        <v>20804</v>
      </c>
      <c r="L2084" s="85" t="s">
        <v>80</v>
      </c>
      <c r="M2084" s="85" t="s">
        <v>11617</v>
      </c>
      <c r="N2084" s="85" t="s">
        <v>5106</v>
      </c>
      <c r="O2084" s="85" t="s">
        <v>18</v>
      </c>
      <c r="P2084" s="85" t="s">
        <v>11618</v>
      </c>
      <c r="Q2084" s="85" t="s">
        <v>1781</v>
      </c>
    </row>
    <row r="2085" spans="1:17" hidden="1" x14ac:dyDescent="0.35">
      <c r="A2085" s="72">
        <f t="shared" si="32"/>
        <v>141337</v>
      </c>
      <c r="B2085" s="85" t="s">
        <v>22168</v>
      </c>
      <c r="C2085" s="66">
        <v>17021025</v>
      </c>
      <c r="D2085" s="85" t="s">
        <v>77</v>
      </c>
      <c r="E2085" s="85" t="s">
        <v>6256</v>
      </c>
      <c r="F2085" s="66">
        <v>141337</v>
      </c>
      <c r="G2085" s="85" t="s">
        <v>78</v>
      </c>
      <c r="H2085" s="85"/>
      <c r="I2085" s="85" t="s">
        <v>79</v>
      </c>
      <c r="J2085" s="85"/>
      <c r="K2085" s="85" t="s">
        <v>22169</v>
      </c>
      <c r="L2085" s="85"/>
      <c r="M2085" s="85" t="s">
        <v>3090</v>
      </c>
      <c r="N2085" s="85" t="s">
        <v>6071</v>
      </c>
      <c r="O2085" s="85" t="s">
        <v>18</v>
      </c>
      <c r="P2085" s="85" t="s">
        <v>6734</v>
      </c>
      <c r="Q2085" s="85"/>
    </row>
    <row r="2086" spans="1:17" hidden="1" x14ac:dyDescent="0.35">
      <c r="A2086" s="72">
        <f t="shared" si="32"/>
        <v>141499</v>
      </c>
      <c r="B2086" s="85" t="s">
        <v>18426</v>
      </c>
      <c r="C2086" s="66">
        <v>16081519</v>
      </c>
      <c r="D2086" s="85" t="s">
        <v>77</v>
      </c>
      <c r="E2086" s="85" t="s">
        <v>9465</v>
      </c>
      <c r="F2086" s="66">
        <v>141499</v>
      </c>
      <c r="G2086" s="85" t="s">
        <v>78</v>
      </c>
      <c r="H2086" s="85" t="s">
        <v>9466</v>
      </c>
      <c r="I2086" s="85" t="s">
        <v>79</v>
      </c>
      <c r="J2086" s="85"/>
      <c r="K2086" s="85" t="s">
        <v>18427</v>
      </c>
      <c r="L2086" s="85"/>
      <c r="M2086" s="85" t="s">
        <v>9468</v>
      </c>
      <c r="N2086" s="85" t="s">
        <v>7384</v>
      </c>
      <c r="O2086" s="85" t="s">
        <v>18</v>
      </c>
      <c r="P2086" s="85" t="s">
        <v>9469</v>
      </c>
      <c r="Q2086" s="85"/>
    </row>
    <row r="2087" spans="1:17" hidden="1" x14ac:dyDescent="0.35">
      <c r="A2087" s="72">
        <f t="shared" si="32"/>
        <v>141322</v>
      </c>
      <c r="B2087" s="85" t="s">
        <v>22772</v>
      </c>
      <c r="C2087" s="66">
        <v>17026609</v>
      </c>
      <c r="D2087" s="85" t="s">
        <v>77</v>
      </c>
      <c r="E2087" s="85" t="s">
        <v>8316</v>
      </c>
      <c r="F2087" s="66">
        <v>141322</v>
      </c>
      <c r="G2087" s="85" t="s">
        <v>78</v>
      </c>
      <c r="H2087" s="85"/>
      <c r="I2087" s="85" t="s">
        <v>79</v>
      </c>
      <c r="J2087" s="85"/>
      <c r="K2087" s="85" t="s">
        <v>22773</v>
      </c>
      <c r="L2087" s="85"/>
      <c r="M2087" s="85" t="s">
        <v>22774</v>
      </c>
      <c r="N2087" s="85" t="s">
        <v>7264</v>
      </c>
      <c r="O2087" s="85" t="s">
        <v>18</v>
      </c>
      <c r="P2087" s="85" t="s">
        <v>8335</v>
      </c>
      <c r="Q2087" s="85"/>
    </row>
    <row r="2088" spans="1:17" hidden="1" x14ac:dyDescent="0.35">
      <c r="A2088" s="72">
        <f t="shared" si="32"/>
        <v>141188</v>
      </c>
      <c r="B2088" s="85" t="s">
        <v>5675</v>
      </c>
      <c r="C2088" s="66">
        <v>88259</v>
      </c>
      <c r="D2088" s="85" t="s">
        <v>77</v>
      </c>
      <c r="E2088" s="85" t="s">
        <v>5662</v>
      </c>
      <c r="F2088" s="66">
        <v>141188</v>
      </c>
      <c r="G2088" s="85" t="s">
        <v>77</v>
      </c>
      <c r="H2088" s="85"/>
      <c r="I2088" s="85" t="s">
        <v>79</v>
      </c>
      <c r="J2088" s="85"/>
      <c r="K2088" s="85" t="s">
        <v>5676</v>
      </c>
      <c r="L2088" s="85"/>
      <c r="M2088" s="85" t="s">
        <v>5677</v>
      </c>
      <c r="N2088" s="85" t="s">
        <v>5678</v>
      </c>
      <c r="O2088" s="85" t="s">
        <v>18</v>
      </c>
      <c r="P2088" s="85" t="s">
        <v>5679</v>
      </c>
      <c r="Q2088" s="85"/>
    </row>
    <row r="2089" spans="1:17" hidden="1" x14ac:dyDescent="0.35">
      <c r="A2089" s="72">
        <f t="shared" si="32"/>
        <v>141188</v>
      </c>
      <c r="B2089" s="85" t="s">
        <v>5680</v>
      </c>
      <c r="C2089" s="66">
        <v>88260</v>
      </c>
      <c r="D2089" s="85" t="s">
        <v>77</v>
      </c>
      <c r="E2089" s="85" t="s">
        <v>5662</v>
      </c>
      <c r="F2089" s="66">
        <v>141188</v>
      </c>
      <c r="G2089" s="85" t="s">
        <v>77</v>
      </c>
      <c r="H2089" s="85"/>
      <c r="I2089" s="85" t="s">
        <v>79</v>
      </c>
      <c r="J2089" s="85"/>
      <c r="K2089" s="85" t="s">
        <v>5681</v>
      </c>
      <c r="L2089" s="85"/>
      <c r="M2089" s="85" t="s">
        <v>5677</v>
      </c>
      <c r="N2089" s="85" t="s">
        <v>5678</v>
      </c>
      <c r="O2089" s="85" t="s">
        <v>18</v>
      </c>
      <c r="P2089" s="85" t="s">
        <v>5679</v>
      </c>
      <c r="Q2089" s="85"/>
    </row>
    <row r="2090" spans="1:17" hidden="1" x14ac:dyDescent="0.35">
      <c r="A2090" s="72">
        <f t="shared" si="32"/>
        <v>141188</v>
      </c>
      <c r="B2090" s="85" t="s">
        <v>5682</v>
      </c>
      <c r="C2090" s="66">
        <v>88261</v>
      </c>
      <c r="D2090" s="85" t="s">
        <v>77</v>
      </c>
      <c r="E2090" s="85" t="s">
        <v>5662</v>
      </c>
      <c r="F2090" s="66">
        <v>141188</v>
      </c>
      <c r="G2090" s="85" t="s">
        <v>77</v>
      </c>
      <c r="H2090" s="85"/>
      <c r="I2090" s="85" t="s">
        <v>79</v>
      </c>
      <c r="J2090" s="85"/>
      <c r="K2090" s="85" t="s">
        <v>5683</v>
      </c>
      <c r="L2090" s="85"/>
      <c r="M2090" s="85" t="s">
        <v>5677</v>
      </c>
      <c r="N2090" s="85" t="s">
        <v>5678</v>
      </c>
      <c r="O2090" s="85" t="s">
        <v>18</v>
      </c>
      <c r="P2090" s="85" t="s">
        <v>5679</v>
      </c>
      <c r="Q2090" s="85"/>
    </row>
    <row r="2091" spans="1:17" hidden="1" x14ac:dyDescent="0.35">
      <c r="A2091" s="72">
        <f t="shared" si="32"/>
        <v>141188</v>
      </c>
      <c r="B2091" s="85" t="s">
        <v>5684</v>
      </c>
      <c r="C2091" s="66">
        <v>88262</v>
      </c>
      <c r="D2091" s="85" t="s">
        <v>77</v>
      </c>
      <c r="E2091" s="85" t="s">
        <v>5662</v>
      </c>
      <c r="F2091" s="66">
        <v>141188</v>
      </c>
      <c r="G2091" s="85" t="s">
        <v>77</v>
      </c>
      <c r="H2091" s="85"/>
      <c r="I2091" s="85" t="s">
        <v>79</v>
      </c>
      <c r="J2091" s="85"/>
      <c r="K2091" s="85" t="s">
        <v>5685</v>
      </c>
      <c r="L2091" s="85"/>
      <c r="M2091" s="85" t="s">
        <v>5677</v>
      </c>
      <c r="N2091" s="85" t="s">
        <v>5678</v>
      </c>
      <c r="O2091" s="85" t="s">
        <v>18</v>
      </c>
      <c r="P2091" s="85" t="s">
        <v>5679</v>
      </c>
      <c r="Q2091" s="85"/>
    </row>
    <row r="2092" spans="1:17" hidden="1" x14ac:dyDescent="0.35">
      <c r="A2092" s="72">
        <f t="shared" si="32"/>
        <v>140532</v>
      </c>
      <c r="B2092" s="85" t="s">
        <v>28534</v>
      </c>
      <c r="C2092" s="85">
        <v>86030</v>
      </c>
      <c r="D2092" s="85" t="s">
        <v>77</v>
      </c>
      <c r="E2092" s="85" t="s">
        <v>23131</v>
      </c>
      <c r="F2092" s="85">
        <v>140532</v>
      </c>
      <c r="G2092" s="85" t="s">
        <v>78</v>
      </c>
      <c r="H2092" s="85">
        <v>11834355</v>
      </c>
      <c r="I2092" s="85" t="s">
        <v>79</v>
      </c>
      <c r="J2092" s="85"/>
      <c r="K2092" s="85" t="s">
        <v>28535</v>
      </c>
      <c r="L2092" s="85"/>
      <c r="M2092" s="85" t="s">
        <v>20391</v>
      </c>
      <c r="N2092" s="85" t="s">
        <v>1160</v>
      </c>
      <c r="O2092" s="85" t="s">
        <v>18</v>
      </c>
      <c r="P2092" s="85">
        <v>75169</v>
      </c>
      <c r="Q2092" s="85">
        <v>9534</v>
      </c>
    </row>
    <row r="2093" spans="1:17" hidden="1" x14ac:dyDescent="0.35">
      <c r="A2093" s="72">
        <f t="shared" si="32"/>
        <v>140532</v>
      </c>
      <c r="B2093" s="85" t="s">
        <v>1607</v>
      </c>
      <c r="C2093" s="66">
        <v>86030</v>
      </c>
      <c r="D2093" s="85" t="s">
        <v>77</v>
      </c>
      <c r="E2093" s="85" t="s">
        <v>1596</v>
      </c>
      <c r="F2093" s="66">
        <v>140532</v>
      </c>
      <c r="G2093" s="85" t="s">
        <v>78</v>
      </c>
      <c r="H2093" s="85" t="s">
        <v>1597</v>
      </c>
      <c r="I2093" s="85" t="s">
        <v>79</v>
      </c>
      <c r="J2093" s="85"/>
      <c r="K2093" s="85" t="s">
        <v>1608</v>
      </c>
      <c r="L2093" s="85"/>
      <c r="M2093" s="85" t="s">
        <v>1599</v>
      </c>
      <c r="N2093" s="85" t="s">
        <v>1156</v>
      </c>
      <c r="O2093" s="85" t="s">
        <v>18</v>
      </c>
      <c r="P2093" s="85" t="s">
        <v>1600</v>
      </c>
      <c r="Q2093" s="85" t="s">
        <v>1609</v>
      </c>
    </row>
    <row r="2094" spans="1:17" hidden="1" x14ac:dyDescent="0.35">
      <c r="A2094" s="72">
        <f t="shared" si="32"/>
        <v>141557</v>
      </c>
      <c r="B2094" s="85" t="s">
        <v>24719</v>
      </c>
      <c r="C2094" s="85">
        <v>17022499</v>
      </c>
      <c r="D2094" s="85" t="s">
        <v>77</v>
      </c>
      <c r="E2094" s="85" t="s">
        <v>23243</v>
      </c>
      <c r="F2094" s="85">
        <v>141557</v>
      </c>
      <c r="G2094" s="85" t="s">
        <v>78</v>
      </c>
      <c r="H2094" s="85"/>
      <c r="I2094" s="85" t="s">
        <v>79</v>
      </c>
      <c r="J2094" s="85"/>
      <c r="K2094" s="85" t="s">
        <v>24720</v>
      </c>
      <c r="L2094" s="85"/>
      <c r="M2094" s="85" t="s">
        <v>9155</v>
      </c>
      <c r="N2094" s="85" t="s">
        <v>13815</v>
      </c>
      <c r="O2094" s="85" t="s">
        <v>18</v>
      </c>
      <c r="P2094" s="85">
        <v>78263</v>
      </c>
      <c r="Q2094" s="85"/>
    </row>
    <row r="2095" spans="1:17" hidden="1" x14ac:dyDescent="0.35">
      <c r="A2095" s="72">
        <f t="shared" si="32"/>
        <v>141557</v>
      </c>
      <c r="B2095" s="85" t="s">
        <v>21276</v>
      </c>
      <c r="C2095" s="85">
        <v>17013173</v>
      </c>
      <c r="D2095" s="85" t="s">
        <v>77</v>
      </c>
      <c r="E2095" s="85" t="s">
        <v>23243</v>
      </c>
      <c r="F2095" s="85">
        <v>141557</v>
      </c>
      <c r="G2095" s="85" t="s">
        <v>78</v>
      </c>
      <c r="H2095" s="85">
        <v>13921523</v>
      </c>
      <c r="I2095" s="85" t="s">
        <v>79</v>
      </c>
      <c r="J2095" s="85"/>
      <c r="K2095" s="85" t="s">
        <v>24736</v>
      </c>
      <c r="L2095" s="85"/>
      <c r="M2095" s="85" t="s">
        <v>22886</v>
      </c>
      <c r="N2095" s="85" t="s">
        <v>9674</v>
      </c>
      <c r="O2095" s="85" t="s">
        <v>18</v>
      </c>
      <c r="P2095" s="85">
        <v>78114</v>
      </c>
      <c r="Q2095" s="85">
        <v>3107</v>
      </c>
    </row>
    <row r="2096" spans="1:17" hidden="1" x14ac:dyDescent="0.35">
      <c r="A2096" s="72">
        <f t="shared" si="32"/>
        <v>141557</v>
      </c>
      <c r="B2096" s="85" t="s">
        <v>24728</v>
      </c>
      <c r="C2096" s="85">
        <v>90986</v>
      </c>
      <c r="D2096" s="85" t="s">
        <v>77</v>
      </c>
      <c r="E2096" s="85" t="s">
        <v>23243</v>
      </c>
      <c r="F2096" s="85">
        <v>141557</v>
      </c>
      <c r="G2096" s="85" t="s">
        <v>78</v>
      </c>
      <c r="H2096" s="85">
        <v>13921523</v>
      </c>
      <c r="I2096" s="85" t="s">
        <v>79</v>
      </c>
      <c r="J2096" s="85"/>
      <c r="K2096" s="85" t="s">
        <v>24729</v>
      </c>
      <c r="L2096" s="85"/>
      <c r="M2096" s="85" t="s">
        <v>9155</v>
      </c>
      <c r="N2096" s="85" t="s">
        <v>9526</v>
      </c>
      <c r="O2096" s="85" t="s">
        <v>18</v>
      </c>
      <c r="P2096" s="85">
        <v>78263</v>
      </c>
      <c r="Q2096" s="85">
        <v>2338</v>
      </c>
    </row>
    <row r="2097" spans="1:17" hidden="1" x14ac:dyDescent="0.35">
      <c r="A2097" s="72">
        <f t="shared" si="32"/>
        <v>141557</v>
      </c>
      <c r="B2097" s="85" t="s">
        <v>24740</v>
      </c>
      <c r="C2097" s="85">
        <v>90989</v>
      </c>
      <c r="D2097" s="85" t="s">
        <v>77</v>
      </c>
      <c r="E2097" s="85" t="s">
        <v>23243</v>
      </c>
      <c r="F2097" s="85">
        <v>141557</v>
      </c>
      <c r="G2097" s="85" t="s">
        <v>78</v>
      </c>
      <c r="H2097" s="85">
        <v>13921523</v>
      </c>
      <c r="I2097" s="85" t="s">
        <v>79</v>
      </c>
      <c r="J2097" s="85"/>
      <c r="K2097" s="85" t="s">
        <v>24720</v>
      </c>
      <c r="L2097" s="85"/>
      <c r="M2097" s="85" t="s">
        <v>9155</v>
      </c>
      <c r="N2097" s="85" t="s">
        <v>9526</v>
      </c>
      <c r="O2097" s="85" t="s">
        <v>18</v>
      </c>
      <c r="P2097" s="85">
        <v>78263</v>
      </c>
      <c r="Q2097" s="85">
        <v>9671</v>
      </c>
    </row>
    <row r="2098" spans="1:17" hidden="1" x14ac:dyDescent="0.35">
      <c r="A2098" s="72">
        <f t="shared" si="32"/>
        <v>141557</v>
      </c>
      <c r="B2098" s="85" t="s">
        <v>23243</v>
      </c>
      <c r="C2098" s="85">
        <v>141557</v>
      </c>
      <c r="D2098" s="85" t="s">
        <v>78</v>
      </c>
      <c r="E2098" s="85" t="s">
        <v>23237</v>
      </c>
      <c r="F2098" s="85">
        <v>17015391</v>
      </c>
      <c r="G2098" s="85" t="s">
        <v>1750</v>
      </c>
      <c r="H2098" s="85">
        <v>13921523</v>
      </c>
      <c r="I2098" s="85" t="s">
        <v>79</v>
      </c>
      <c r="J2098" s="85" t="s">
        <v>200</v>
      </c>
      <c r="K2098" s="85" t="s">
        <v>24742</v>
      </c>
      <c r="L2098" s="85"/>
      <c r="M2098" s="85" t="s">
        <v>9155</v>
      </c>
      <c r="N2098" s="85" t="s">
        <v>9526</v>
      </c>
      <c r="O2098" s="85" t="s">
        <v>18</v>
      </c>
      <c r="P2098" s="85">
        <v>78263</v>
      </c>
      <c r="Q2098" s="85">
        <v>2500</v>
      </c>
    </row>
    <row r="2099" spans="1:17" hidden="1" x14ac:dyDescent="0.35">
      <c r="A2099" s="72">
        <f t="shared" si="32"/>
        <v>141576</v>
      </c>
      <c r="B2099" s="85" t="s">
        <v>10580</v>
      </c>
      <c r="C2099" s="66">
        <v>91088</v>
      </c>
      <c r="D2099" s="85" t="s">
        <v>77</v>
      </c>
      <c r="E2099" s="85" t="s">
        <v>10488</v>
      </c>
      <c r="F2099" s="66">
        <v>141576</v>
      </c>
      <c r="G2099" s="85" t="s">
        <v>78</v>
      </c>
      <c r="H2099" s="85"/>
      <c r="I2099" s="85" t="s">
        <v>79</v>
      </c>
      <c r="J2099" s="85"/>
      <c r="K2099" s="85" t="s">
        <v>10581</v>
      </c>
      <c r="L2099" s="85"/>
      <c r="M2099" s="85" t="s">
        <v>10490</v>
      </c>
      <c r="N2099" s="85" t="s">
        <v>10454</v>
      </c>
      <c r="O2099" s="85" t="s">
        <v>18</v>
      </c>
      <c r="P2099" s="85" t="s">
        <v>10491</v>
      </c>
      <c r="Q2099" s="85" t="s">
        <v>10582</v>
      </c>
    </row>
    <row r="2100" spans="1:17" hidden="1" x14ac:dyDescent="0.35">
      <c r="A2100" s="72">
        <f t="shared" si="32"/>
        <v>17000598</v>
      </c>
      <c r="B2100" s="85" t="s">
        <v>18242</v>
      </c>
      <c r="C2100" s="66">
        <v>16075216</v>
      </c>
      <c r="D2100" s="85" t="s">
        <v>77</v>
      </c>
      <c r="E2100" s="85" t="s">
        <v>14814</v>
      </c>
      <c r="F2100" s="66">
        <v>17000598</v>
      </c>
      <c r="G2100" s="85" t="s">
        <v>78</v>
      </c>
      <c r="H2100" s="85"/>
      <c r="I2100" s="85" t="s">
        <v>79</v>
      </c>
      <c r="J2100" s="85"/>
      <c r="K2100" s="85" t="s">
        <v>14818</v>
      </c>
      <c r="L2100" s="85"/>
      <c r="M2100" s="85" t="s">
        <v>189</v>
      </c>
      <c r="N2100" s="85" t="s">
        <v>232</v>
      </c>
      <c r="O2100" s="85" t="s">
        <v>18</v>
      </c>
      <c r="P2100" s="85" t="s">
        <v>1727</v>
      </c>
      <c r="Q2100" s="85"/>
    </row>
    <row r="2101" spans="1:17" hidden="1" x14ac:dyDescent="0.35">
      <c r="A2101" s="72">
        <f t="shared" si="32"/>
        <v>141223</v>
      </c>
      <c r="B2101" s="85" t="s">
        <v>16311</v>
      </c>
      <c r="C2101" s="66">
        <v>16036986</v>
      </c>
      <c r="D2101" s="85" t="s">
        <v>77</v>
      </c>
      <c r="E2101" s="85" t="s">
        <v>6077</v>
      </c>
      <c r="F2101" s="66">
        <v>141223</v>
      </c>
      <c r="G2101" s="85" t="s">
        <v>78</v>
      </c>
      <c r="H2101" s="85"/>
      <c r="I2101" s="85" t="s">
        <v>79</v>
      </c>
      <c r="J2101" s="85"/>
      <c r="K2101" s="85" t="s">
        <v>16312</v>
      </c>
      <c r="L2101" s="85"/>
      <c r="M2101" s="85" t="s">
        <v>3090</v>
      </c>
      <c r="N2101" s="85" t="s">
        <v>6071</v>
      </c>
      <c r="O2101" s="85" t="s">
        <v>18</v>
      </c>
      <c r="P2101" s="85" t="s">
        <v>6446</v>
      </c>
      <c r="Q2101" s="85"/>
    </row>
    <row r="2102" spans="1:17" hidden="1" x14ac:dyDescent="0.35">
      <c r="A2102" s="72">
        <f t="shared" si="32"/>
        <v>141188</v>
      </c>
      <c r="B2102" s="85" t="s">
        <v>4862</v>
      </c>
      <c r="C2102" s="66">
        <v>88255</v>
      </c>
      <c r="D2102" s="85" t="s">
        <v>77</v>
      </c>
      <c r="E2102" s="85" t="s">
        <v>5662</v>
      </c>
      <c r="F2102" s="66">
        <v>141188</v>
      </c>
      <c r="G2102" s="85" t="s">
        <v>77</v>
      </c>
      <c r="H2102" s="85" t="s">
        <v>5669</v>
      </c>
      <c r="I2102" s="85" t="s">
        <v>79</v>
      </c>
      <c r="J2102" s="85"/>
      <c r="K2102" s="85" t="s">
        <v>5670</v>
      </c>
      <c r="L2102" s="85"/>
      <c r="M2102" s="85" t="s">
        <v>5660</v>
      </c>
      <c r="N2102" s="85" t="s">
        <v>4872</v>
      </c>
      <c r="O2102" s="85" t="s">
        <v>18</v>
      </c>
      <c r="P2102" s="85" t="s">
        <v>5661</v>
      </c>
      <c r="Q2102" s="85"/>
    </row>
    <row r="2103" spans="1:17" hidden="1" x14ac:dyDescent="0.35">
      <c r="A2103" s="72">
        <f t="shared" si="32"/>
        <v>17003241</v>
      </c>
      <c r="B2103" s="85" t="s">
        <v>21170</v>
      </c>
      <c r="C2103" s="85">
        <v>17012584</v>
      </c>
      <c r="D2103" s="85" t="s">
        <v>77</v>
      </c>
      <c r="E2103" s="85" t="s">
        <v>23210</v>
      </c>
      <c r="F2103" s="85">
        <v>17003241</v>
      </c>
      <c r="G2103" s="85" t="s">
        <v>78</v>
      </c>
      <c r="H2103" s="85"/>
      <c r="I2103" s="85" t="s">
        <v>79</v>
      </c>
      <c r="J2103" s="85"/>
      <c r="K2103" s="85" t="s">
        <v>26308</v>
      </c>
      <c r="L2103" s="85"/>
      <c r="M2103" s="85" t="s">
        <v>20648</v>
      </c>
      <c r="N2103" s="85" t="s">
        <v>571</v>
      </c>
      <c r="O2103" s="85" t="s">
        <v>18</v>
      </c>
      <c r="P2103" s="85">
        <v>76112</v>
      </c>
      <c r="Q2103" s="85">
        <v>2111</v>
      </c>
    </row>
    <row r="2104" spans="1:17" hidden="1" x14ac:dyDescent="0.35">
      <c r="A2104" s="72">
        <f t="shared" si="32"/>
        <v>17003241</v>
      </c>
      <c r="B2104" s="85" t="s">
        <v>21170</v>
      </c>
      <c r="C2104" s="66">
        <v>17012584</v>
      </c>
      <c r="D2104" s="85" t="s">
        <v>77</v>
      </c>
      <c r="E2104" s="85" t="s">
        <v>18023</v>
      </c>
      <c r="F2104" s="66">
        <v>17003241</v>
      </c>
      <c r="G2104" s="85" t="s">
        <v>78</v>
      </c>
      <c r="H2104" s="85"/>
      <c r="I2104" s="85" t="s">
        <v>79</v>
      </c>
      <c r="J2104" s="85"/>
      <c r="K2104" s="85" t="s">
        <v>21171</v>
      </c>
      <c r="L2104" s="85"/>
      <c r="M2104" s="85" t="s">
        <v>3904</v>
      </c>
      <c r="N2104" s="85" t="s">
        <v>571</v>
      </c>
      <c r="O2104" s="85" t="s">
        <v>18</v>
      </c>
      <c r="P2104" s="85" t="s">
        <v>4171</v>
      </c>
      <c r="Q2104" s="85" t="s">
        <v>6561</v>
      </c>
    </row>
    <row r="2105" spans="1:17" hidden="1" x14ac:dyDescent="0.35">
      <c r="A2105" s="72">
        <f t="shared" si="32"/>
        <v>17003241</v>
      </c>
      <c r="B2105" s="85" t="s">
        <v>21379</v>
      </c>
      <c r="C2105" s="85">
        <v>17013625</v>
      </c>
      <c r="D2105" s="85" t="s">
        <v>77</v>
      </c>
      <c r="E2105" s="85" t="s">
        <v>23210</v>
      </c>
      <c r="F2105" s="85">
        <v>17003241</v>
      </c>
      <c r="G2105" s="85" t="s">
        <v>78</v>
      </c>
      <c r="H2105" s="85"/>
      <c r="I2105" s="85" t="s">
        <v>79</v>
      </c>
      <c r="J2105" s="85"/>
      <c r="K2105" s="85" t="s">
        <v>26308</v>
      </c>
      <c r="L2105" s="85"/>
      <c r="M2105" s="85" t="s">
        <v>20648</v>
      </c>
      <c r="N2105" s="85" t="s">
        <v>571</v>
      </c>
      <c r="O2105" s="85" t="s">
        <v>18</v>
      </c>
      <c r="P2105" s="85">
        <v>76112</v>
      </c>
      <c r="Q2105" s="85">
        <v>2111</v>
      </c>
    </row>
    <row r="2106" spans="1:17" hidden="1" x14ac:dyDescent="0.35">
      <c r="A2106" s="72">
        <f t="shared" si="32"/>
        <v>17003241</v>
      </c>
      <c r="B2106" s="85" t="s">
        <v>21379</v>
      </c>
      <c r="C2106" s="66">
        <v>17013625</v>
      </c>
      <c r="D2106" s="85" t="s">
        <v>77</v>
      </c>
      <c r="E2106" s="85" t="s">
        <v>18023</v>
      </c>
      <c r="F2106" s="66">
        <v>17003241</v>
      </c>
      <c r="G2106" s="85" t="s">
        <v>78</v>
      </c>
      <c r="H2106" s="85"/>
      <c r="I2106" s="85" t="s">
        <v>79</v>
      </c>
      <c r="J2106" s="85"/>
      <c r="K2106" s="85" t="s">
        <v>21171</v>
      </c>
      <c r="L2106" s="85"/>
      <c r="M2106" s="85" t="s">
        <v>3904</v>
      </c>
      <c r="N2106" s="85" t="s">
        <v>571</v>
      </c>
      <c r="O2106" s="85" t="s">
        <v>18</v>
      </c>
      <c r="P2106" s="85" t="s">
        <v>4171</v>
      </c>
      <c r="Q2106" s="85" t="s">
        <v>6561</v>
      </c>
    </row>
    <row r="2107" spans="1:17" hidden="1" x14ac:dyDescent="0.35">
      <c r="A2107" s="72">
        <f t="shared" si="32"/>
        <v>17002993</v>
      </c>
      <c r="B2107" s="85" t="s">
        <v>23242</v>
      </c>
      <c r="C2107" s="85">
        <v>16049187</v>
      </c>
      <c r="D2107" s="85" t="s">
        <v>77</v>
      </c>
      <c r="E2107" s="85" t="s">
        <v>23238</v>
      </c>
      <c r="F2107" s="85">
        <v>17002993</v>
      </c>
      <c r="G2107" s="85" t="s">
        <v>1750</v>
      </c>
      <c r="H2107" s="85">
        <v>20547998</v>
      </c>
      <c r="I2107" s="85" t="s">
        <v>79</v>
      </c>
      <c r="J2107" s="85" t="s">
        <v>200</v>
      </c>
      <c r="K2107" s="85" t="s">
        <v>25017</v>
      </c>
      <c r="L2107" s="85"/>
      <c r="M2107" s="85" t="s">
        <v>20648</v>
      </c>
      <c r="N2107" s="85" t="s">
        <v>571</v>
      </c>
      <c r="O2107" s="85" t="s">
        <v>18</v>
      </c>
      <c r="P2107" s="85">
        <v>76103</v>
      </c>
      <c r="Q2107" s="85">
        <v>1014</v>
      </c>
    </row>
    <row r="2108" spans="1:17" hidden="1" x14ac:dyDescent="0.35">
      <c r="A2108" s="72">
        <f t="shared" si="32"/>
        <v>140887</v>
      </c>
      <c r="B2108" s="85" t="s">
        <v>25570</v>
      </c>
      <c r="C2108" s="85">
        <v>87514</v>
      </c>
      <c r="D2108" s="85" t="s">
        <v>77</v>
      </c>
      <c r="E2108" s="85" t="s">
        <v>23231</v>
      </c>
      <c r="F2108" s="85">
        <v>140887</v>
      </c>
      <c r="G2108" s="85" t="s">
        <v>78</v>
      </c>
      <c r="H2108" s="85">
        <v>12041505</v>
      </c>
      <c r="I2108" s="85" t="s">
        <v>79</v>
      </c>
      <c r="J2108" s="85"/>
      <c r="K2108" s="85" t="s">
        <v>25571</v>
      </c>
      <c r="L2108" s="85"/>
      <c r="M2108" s="85" t="s">
        <v>20648</v>
      </c>
      <c r="N2108" s="85" t="s">
        <v>571</v>
      </c>
      <c r="O2108" s="85" t="s">
        <v>18</v>
      </c>
      <c r="P2108" s="85">
        <v>76112</v>
      </c>
      <c r="Q2108" s="85">
        <v>5713</v>
      </c>
    </row>
    <row r="2109" spans="1:17" hidden="1" x14ac:dyDescent="0.35">
      <c r="A2109" s="72">
        <f t="shared" si="32"/>
        <v>140887</v>
      </c>
      <c r="B2109" s="85" t="s">
        <v>4181</v>
      </c>
      <c r="C2109" s="66">
        <v>87514</v>
      </c>
      <c r="D2109" s="85" t="s">
        <v>77</v>
      </c>
      <c r="E2109" s="85" t="s">
        <v>3907</v>
      </c>
      <c r="F2109" s="66">
        <v>140887</v>
      </c>
      <c r="G2109" s="85" t="s">
        <v>78</v>
      </c>
      <c r="H2109" s="85" t="s">
        <v>4182</v>
      </c>
      <c r="I2109" s="85" t="s">
        <v>79</v>
      </c>
      <c r="J2109" s="85"/>
      <c r="K2109" s="85" t="s">
        <v>4183</v>
      </c>
      <c r="L2109" s="85"/>
      <c r="M2109" s="85" t="s">
        <v>3904</v>
      </c>
      <c r="N2109" s="85" t="s">
        <v>573</v>
      </c>
      <c r="O2109" s="85" t="s">
        <v>18</v>
      </c>
      <c r="P2109" s="85" t="s">
        <v>4171</v>
      </c>
      <c r="Q2109" s="85" t="s">
        <v>4184</v>
      </c>
    </row>
    <row r="2110" spans="1:17" hidden="1" x14ac:dyDescent="0.35">
      <c r="A2110" s="72">
        <f t="shared" si="32"/>
        <v>142031</v>
      </c>
      <c r="B2110" s="85" t="s">
        <v>13001</v>
      </c>
      <c r="C2110" s="66">
        <v>92669</v>
      </c>
      <c r="D2110" s="85" t="s">
        <v>77</v>
      </c>
      <c r="E2110" s="85" t="s">
        <v>12999</v>
      </c>
      <c r="F2110" s="66">
        <v>142031</v>
      </c>
      <c r="G2110" s="85" t="s">
        <v>78</v>
      </c>
      <c r="H2110" s="85"/>
      <c r="I2110" s="85" t="s">
        <v>79</v>
      </c>
      <c r="J2110" s="85"/>
      <c r="K2110" s="85" t="s">
        <v>13002</v>
      </c>
      <c r="L2110" s="85"/>
      <c r="M2110" s="85" t="s">
        <v>12996</v>
      </c>
      <c r="N2110" s="85" t="s">
        <v>12861</v>
      </c>
      <c r="O2110" s="85" t="s">
        <v>18</v>
      </c>
      <c r="P2110" s="85" t="s">
        <v>12997</v>
      </c>
      <c r="Q2110" s="85" t="s">
        <v>13003</v>
      </c>
    </row>
    <row r="2111" spans="1:17" hidden="1" x14ac:dyDescent="0.35">
      <c r="A2111" s="72">
        <f t="shared" si="32"/>
        <v>140730</v>
      </c>
      <c r="B2111" s="85" t="s">
        <v>2929</v>
      </c>
      <c r="C2111" s="66">
        <v>86879</v>
      </c>
      <c r="D2111" s="85" t="s">
        <v>77</v>
      </c>
      <c r="E2111" s="85" t="s">
        <v>2915</v>
      </c>
      <c r="F2111" s="66">
        <v>140730</v>
      </c>
      <c r="G2111" s="85" t="s">
        <v>78</v>
      </c>
      <c r="H2111" s="85" t="s">
        <v>2930</v>
      </c>
      <c r="I2111" s="85" t="s">
        <v>79</v>
      </c>
      <c r="J2111" s="85"/>
      <c r="K2111" s="85" t="s">
        <v>2931</v>
      </c>
      <c r="L2111" s="85"/>
      <c r="M2111" s="85" t="s">
        <v>2918</v>
      </c>
      <c r="N2111" s="85" t="s">
        <v>2919</v>
      </c>
      <c r="O2111" s="85" t="s">
        <v>18</v>
      </c>
      <c r="P2111" s="85" t="s">
        <v>2920</v>
      </c>
      <c r="Q2111" s="85" t="s">
        <v>2932</v>
      </c>
    </row>
    <row r="2112" spans="1:17" hidden="1" x14ac:dyDescent="0.35">
      <c r="A2112" s="72">
        <f t="shared" si="32"/>
        <v>141291</v>
      </c>
      <c r="B2112" s="85" t="s">
        <v>7947</v>
      </c>
      <c r="C2112" s="66">
        <v>89497</v>
      </c>
      <c r="D2112" s="85" t="s">
        <v>77</v>
      </c>
      <c r="E2112" s="85" t="s">
        <v>7936</v>
      </c>
      <c r="F2112" s="66">
        <v>141291</v>
      </c>
      <c r="G2112" s="85" t="s">
        <v>78</v>
      </c>
      <c r="H2112" s="85" t="s">
        <v>7948</v>
      </c>
      <c r="I2112" s="85" t="s">
        <v>79</v>
      </c>
      <c r="J2112" s="85"/>
      <c r="K2112" s="85" t="s">
        <v>7949</v>
      </c>
      <c r="L2112" s="85"/>
      <c r="M2112" s="85" t="s">
        <v>7939</v>
      </c>
      <c r="N2112" s="85" t="s">
        <v>7741</v>
      </c>
      <c r="O2112" s="85" t="s">
        <v>18</v>
      </c>
      <c r="P2112" s="85" t="s">
        <v>7940</v>
      </c>
      <c r="Q2112" s="85" t="s">
        <v>6295</v>
      </c>
    </row>
    <row r="2113" spans="1:17" hidden="1" x14ac:dyDescent="0.35">
      <c r="A2113" s="72">
        <f t="shared" si="32"/>
        <v>141546</v>
      </c>
      <c r="B2113" s="85" t="s">
        <v>27302</v>
      </c>
      <c r="C2113" s="85">
        <v>90751</v>
      </c>
      <c r="D2113" s="85" t="s">
        <v>77</v>
      </c>
      <c r="E2113" s="85" t="s">
        <v>23179</v>
      </c>
      <c r="F2113" s="85">
        <v>141546</v>
      </c>
      <c r="G2113" s="85" t="s">
        <v>78</v>
      </c>
      <c r="H2113" s="85">
        <v>1664853</v>
      </c>
      <c r="I2113" s="85" t="s">
        <v>79</v>
      </c>
      <c r="J2113" s="85"/>
      <c r="K2113" s="85" t="s">
        <v>27303</v>
      </c>
      <c r="L2113" s="85"/>
      <c r="M2113" s="85" t="s">
        <v>9155</v>
      </c>
      <c r="N2113" s="85" t="s">
        <v>9526</v>
      </c>
      <c r="O2113" s="85" t="s">
        <v>18</v>
      </c>
      <c r="P2113" s="85">
        <v>78218</v>
      </c>
      <c r="Q2113" s="85">
        <v>3626</v>
      </c>
    </row>
    <row r="2114" spans="1:17" hidden="1" x14ac:dyDescent="0.35">
      <c r="A2114" s="72">
        <f t="shared" ref="A2114:A2177" si="33">IF(F2114="", "", IF(D2114="School District", C2114, F2114))</f>
        <v>141546</v>
      </c>
      <c r="B2114" s="85" t="s">
        <v>10028</v>
      </c>
      <c r="C2114" s="66">
        <v>90751</v>
      </c>
      <c r="D2114" s="85" t="s">
        <v>77</v>
      </c>
      <c r="E2114" s="85" t="s">
        <v>9849</v>
      </c>
      <c r="F2114" s="66">
        <v>141546</v>
      </c>
      <c r="G2114" s="85" t="s">
        <v>78</v>
      </c>
      <c r="H2114" s="85" t="s">
        <v>9850</v>
      </c>
      <c r="I2114" s="85" t="s">
        <v>79</v>
      </c>
      <c r="J2114" s="85"/>
      <c r="K2114" s="85" t="s">
        <v>10029</v>
      </c>
      <c r="L2114" s="85" t="s">
        <v>80</v>
      </c>
      <c r="M2114" s="85" t="s">
        <v>7383</v>
      </c>
      <c r="N2114" s="85" t="s">
        <v>7384</v>
      </c>
      <c r="O2114" s="85" t="s">
        <v>18</v>
      </c>
      <c r="P2114" s="85" t="s">
        <v>10017</v>
      </c>
      <c r="Q2114" s="85" t="s">
        <v>9693</v>
      </c>
    </row>
    <row r="2115" spans="1:17" hidden="1" x14ac:dyDescent="0.35">
      <c r="A2115" s="72">
        <f t="shared" si="33"/>
        <v>140661</v>
      </c>
      <c r="B2115" s="85" t="s">
        <v>20240</v>
      </c>
      <c r="C2115" s="66">
        <v>17002984</v>
      </c>
      <c r="D2115" s="85" t="s">
        <v>77</v>
      </c>
      <c r="E2115" s="85" t="s">
        <v>2463</v>
      </c>
      <c r="F2115" s="66">
        <v>140661</v>
      </c>
      <c r="G2115" s="85" t="s">
        <v>78</v>
      </c>
      <c r="H2115" s="85"/>
      <c r="I2115" s="85" t="s">
        <v>79</v>
      </c>
      <c r="J2115" s="85"/>
      <c r="K2115" s="85" t="s">
        <v>20241</v>
      </c>
      <c r="L2115" s="85"/>
      <c r="M2115" s="85" t="s">
        <v>2447</v>
      </c>
      <c r="N2115" s="85" t="s">
        <v>2466</v>
      </c>
      <c r="O2115" s="85" t="s">
        <v>18</v>
      </c>
      <c r="P2115" s="85" t="s">
        <v>2449</v>
      </c>
      <c r="Q2115" s="85"/>
    </row>
    <row r="2116" spans="1:17" hidden="1" x14ac:dyDescent="0.35">
      <c r="A2116" s="72">
        <f t="shared" si="33"/>
        <v>141234</v>
      </c>
      <c r="B2116" s="85" t="s">
        <v>17550</v>
      </c>
      <c r="C2116" s="66">
        <v>17018438</v>
      </c>
      <c r="D2116" s="85" t="s">
        <v>83</v>
      </c>
      <c r="E2116" s="85" t="s">
        <v>6473</v>
      </c>
      <c r="F2116" s="66">
        <v>141234</v>
      </c>
      <c r="G2116" s="85" t="s">
        <v>78</v>
      </c>
      <c r="H2116" s="85"/>
      <c r="I2116" s="85" t="s">
        <v>79</v>
      </c>
      <c r="J2116" s="85"/>
      <c r="K2116" s="85" t="s">
        <v>17551</v>
      </c>
      <c r="L2116" s="85"/>
      <c r="M2116" s="85" t="s">
        <v>3090</v>
      </c>
      <c r="N2116" s="85" t="s">
        <v>6073</v>
      </c>
      <c r="O2116" s="85" t="s">
        <v>18</v>
      </c>
      <c r="P2116" s="85" t="s">
        <v>17552</v>
      </c>
      <c r="Q2116" s="85"/>
    </row>
    <row r="2117" spans="1:17" hidden="1" x14ac:dyDescent="0.35">
      <c r="A2117" s="72">
        <f t="shared" si="33"/>
        <v>141487</v>
      </c>
      <c r="B2117" s="85" t="s">
        <v>20643</v>
      </c>
      <c r="C2117" s="66">
        <v>17007488</v>
      </c>
      <c r="D2117" s="85" t="s">
        <v>83</v>
      </c>
      <c r="E2117" s="85" t="s">
        <v>9269</v>
      </c>
      <c r="F2117" s="66">
        <v>141487</v>
      </c>
      <c r="G2117" s="85" t="s">
        <v>78</v>
      </c>
      <c r="H2117" s="85" t="s">
        <v>350</v>
      </c>
      <c r="I2117" s="85" t="s">
        <v>79</v>
      </c>
      <c r="J2117" s="85"/>
      <c r="K2117" s="85" t="s">
        <v>20644</v>
      </c>
      <c r="L2117" s="85" t="s">
        <v>80</v>
      </c>
      <c r="M2117" s="85" t="s">
        <v>20645</v>
      </c>
      <c r="N2117" s="85" t="s">
        <v>20296</v>
      </c>
      <c r="O2117" s="85" t="s">
        <v>18</v>
      </c>
      <c r="P2117" s="85" t="s">
        <v>9325</v>
      </c>
      <c r="Q2117" s="85" t="s">
        <v>87</v>
      </c>
    </row>
    <row r="2118" spans="1:17" hidden="1" x14ac:dyDescent="0.35">
      <c r="A2118" s="72">
        <f t="shared" si="33"/>
        <v>140887</v>
      </c>
      <c r="B2118" s="85" t="s">
        <v>25456</v>
      </c>
      <c r="C2118" s="85">
        <v>87511</v>
      </c>
      <c r="D2118" s="85" t="s">
        <v>77</v>
      </c>
      <c r="E2118" s="85" t="s">
        <v>23231</v>
      </c>
      <c r="F2118" s="85">
        <v>140887</v>
      </c>
      <c r="G2118" s="85" t="s">
        <v>78</v>
      </c>
      <c r="H2118" s="85">
        <v>12041604</v>
      </c>
      <c r="I2118" s="85" t="s">
        <v>79</v>
      </c>
      <c r="J2118" s="85"/>
      <c r="K2118" s="85" t="s">
        <v>25457</v>
      </c>
      <c r="L2118" s="85"/>
      <c r="M2118" s="85" t="s">
        <v>20648</v>
      </c>
      <c r="N2118" s="85" t="s">
        <v>571</v>
      </c>
      <c r="O2118" s="85" t="s">
        <v>18</v>
      </c>
      <c r="P2118" s="85">
        <v>76112</v>
      </c>
      <c r="Q2118" s="85">
        <v>3933</v>
      </c>
    </row>
    <row r="2119" spans="1:17" hidden="1" x14ac:dyDescent="0.35">
      <c r="A2119" s="72">
        <f t="shared" si="33"/>
        <v>140887</v>
      </c>
      <c r="B2119" s="85" t="s">
        <v>4172</v>
      </c>
      <c r="C2119" s="66">
        <v>87511</v>
      </c>
      <c r="D2119" s="85" t="s">
        <v>77</v>
      </c>
      <c r="E2119" s="85" t="s">
        <v>3907</v>
      </c>
      <c r="F2119" s="66">
        <v>140887</v>
      </c>
      <c r="G2119" s="85" t="s">
        <v>78</v>
      </c>
      <c r="H2119" s="85" t="s">
        <v>4173</v>
      </c>
      <c r="I2119" s="85" t="s">
        <v>79</v>
      </c>
      <c r="J2119" s="85"/>
      <c r="K2119" s="85" t="s">
        <v>4174</v>
      </c>
      <c r="L2119" s="85"/>
      <c r="M2119" s="85" t="s">
        <v>3904</v>
      </c>
      <c r="N2119" s="85" t="s">
        <v>573</v>
      </c>
      <c r="O2119" s="85" t="s">
        <v>18</v>
      </c>
      <c r="P2119" s="85" t="s">
        <v>4171</v>
      </c>
      <c r="Q2119" s="85" t="s">
        <v>4175</v>
      </c>
    </row>
    <row r="2120" spans="1:17" hidden="1" x14ac:dyDescent="0.35">
      <c r="A2120" s="72">
        <f t="shared" si="33"/>
        <v>140887</v>
      </c>
      <c r="B2120" s="85" t="s">
        <v>25451</v>
      </c>
      <c r="C2120" s="85">
        <v>87510</v>
      </c>
      <c r="D2120" s="85" t="s">
        <v>77</v>
      </c>
      <c r="E2120" s="85" t="s">
        <v>23231</v>
      </c>
      <c r="F2120" s="85">
        <v>140887</v>
      </c>
      <c r="G2120" s="85" t="s">
        <v>78</v>
      </c>
      <c r="H2120" s="85">
        <v>13221973</v>
      </c>
      <c r="I2120" s="85" t="s">
        <v>79</v>
      </c>
      <c r="J2120" s="85"/>
      <c r="K2120" s="85" t="s">
        <v>25452</v>
      </c>
      <c r="L2120" s="85"/>
      <c r="M2120" s="85" t="s">
        <v>20648</v>
      </c>
      <c r="N2120" s="85" t="s">
        <v>571</v>
      </c>
      <c r="O2120" s="85" t="s">
        <v>18</v>
      </c>
      <c r="P2120" s="85">
        <v>76112</v>
      </c>
      <c r="Q2120" s="85">
        <v>3929</v>
      </c>
    </row>
    <row r="2121" spans="1:17" hidden="1" x14ac:dyDescent="0.35">
      <c r="A2121" s="72">
        <f t="shared" si="33"/>
        <v>140887</v>
      </c>
      <c r="B2121" s="85" t="s">
        <v>4168</v>
      </c>
      <c r="C2121" s="66">
        <v>87510</v>
      </c>
      <c r="D2121" s="85" t="s">
        <v>77</v>
      </c>
      <c r="E2121" s="85" t="s">
        <v>3907</v>
      </c>
      <c r="F2121" s="66">
        <v>140887</v>
      </c>
      <c r="G2121" s="85" t="s">
        <v>78</v>
      </c>
      <c r="H2121" s="85" t="s">
        <v>4169</v>
      </c>
      <c r="I2121" s="85" t="s">
        <v>79</v>
      </c>
      <c r="J2121" s="85"/>
      <c r="K2121" s="85" t="s">
        <v>4170</v>
      </c>
      <c r="L2121" s="85"/>
      <c r="M2121" s="85" t="s">
        <v>3904</v>
      </c>
      <c r="N2121" s="85" t="s">
        <v>573</v>
      </c>
      <c r="O2121" s="85" t="s">
        <v>18</v>
      </c>
      <c r="P2121" s="85" t="s">
        <v>4171</v>
      </c>
      <c r="Q2121" s="85" t="s">
        <v>2818</v>
      </c>
    </row>
    <row r="2122" spans="1:17" hidden="1" x14ac:dyDescent="0.35">
      <c r="A2122" s="72">
        <f t="shared" si="33"/>
        <v>141065</v>
      </c>
      <c r="B2122" s="85" t="s">
        <v>5225</v>
      </c>
      <c r="C2122" s="66">
        <v>88042</v>
      </c>
      <c r="D2122" s="85" t="s">
        <v>77</v>
      </c>
      <c r="E2122" s="85" t="s">
        <v>5158</v>
      </c>
      <c r="F2122" s="66">
        <v>141065</v>
      </c>
      <c r="G2122" s="85" t="s">
        <v>78</v>
      </c>
      <c r="H2122" s="85"/>
      <c r="I2122" s="85" t="s">
        <v>79</v>
      </c>
      <c r="J2122" s="85"/>
      <c r="K2122" s="85" t="s">
        <v>5226</v>
      </c>
      <c r="L2122" s="85"/>
      <c r="M2122" s="85" t="s">
        <v>5220</v>
      </c>
      <c r="N2122" s="85" t="s">
        <v>5040</v>
      </c>
      <c r="O2122" s="85" t="s">
        <v>18</v>
      </c>
      <c r="P2122" s="85" t="s">
        <v>5221</v>
      </c>
      <c r="Q2122" s="85" t="s">
        <v>5227</v>
      </c>
    </row>
    <row r="2123" spans="1:17" hidden="1" x14ac:dyDescent="0.35">
      <c r="A2123" s="72">
        <f t="shared" si="33"/>
        <v>232165</v>
      </c>
      <c r="B2123" s="85" t="s">
        <v>28054</v>
      </c>
      <c r="C2123" s="85">
        <v>17022965</v>
      </c>
      <c r="D2123" s="85" t="s">
        <v>77</v>
      </c>
      <c r="E2123" s="85" t="s">
        <v>23159</v>
      </c>
      <c r="F2123" s="85">
        <v>232165</v>
      </c>
      <c r="G2123" s="85" t="s">
        <v>78</v>
      </c>
      <c r="H2123" s="85"/>
      <c r="I2123" s="85" t="s">
        <v>79</v>
      </c>
      <c r="J2123" s="85"/>
      <c r="K2123" s="85" t="s">
        <v>28055</v>
      </c>
      <c r="L2123" s="85"/>
      <c r="M2123" s="85" t="s">
        <v>6795</v>
      </c>
      <c r="N2123" s="85" t="s">
        <v>28056</v>
      </c>
      <c r="O2123" s="85" t="s">
        <v>18</v>
      </c>
      <c r="P2123" s="85">
        <v>77093</v>
      </c>
      <c r="Q2123" s="85"/>
    </row>
    <row r="2124" spans="1:17" hidden="1" x14ac:dyDescent="0.35">
      <c r="A2124" s="72">
        <f t="shared" si="33"/>
        <v>232165</v>
      </c>
      <c r="B2124" s="85" t="s">
        <v>22450</v>
      </c>
      <c r="C2124" s="66">
        <v>17022965</v>
      </c>
      <c r="D2124" s="85" t="s">
        <v>77</v>
      </c>
      <c r="E2124" s="85" t="s">
        <v>15416</v>
      </c>
      <c r="F2124" s="66">
        <v>232165</v>
      </c>
      <c r="G2124" s="85" t="s">
        <v>78</v>
      </c>
      <c r="H2124" s="85"/>
      <c r="I2124" s="85" t="s">
        <v>79</v>
      </c>
      <c r="J2124" s="85"/>
      <c r="K2124" s="85" t="s">
        <v>22451</v>
      </c>
      <c r="L2124" s="85"/>
      <c r="M2124" s="85" t="s">
        <v>3090</v>
      </c>
      <c r="N2124" s="85" t="s">
        <v>22452</v>
      </c>
      <c r="O2124" s="85" t="s">
        <v>18</v>
      </c>
      <c r="P2124" s="85" t="s">
        <v>7197</v>
      </c>
      <c r="Q2124" s="85"/>
    </row>
    <row r="2125" spans="1:17" hidden="1" x14ac:dyDescent="0.35">
      <c r="A2125" s="72">
        <f t="shared" si="33"/>
        <v>142116</v>
      </c>
      <c r="B2125" s="85" t="s">
        <v>16540</v>
      </c>
      <c r="C2125" s="66">
        <v>16042515</v>
      </c>
      <c r="D2125" s="85" t="s">
        <v>77</v>
      </c>
      <c r="E2125" s="85" t="s">
        <v>13524</v>
      </c>
      <c r="F2125" s="66">
        <v>142116</v>
      </c>
      <c r="G2125" s="85" t="s">
        <v>78</v>
      </c>
      <c r="H2125" s="85" t="s">
        <v>16541</v>
      </c>
      <c r="I2125" s="85" t="s">
        <v>79</v>
      </c>
      <c r="J2125" s="85"/>
      <c r="K2125" s="85" t="s">
        <v>16542</v>
      </c>
      <c r="L2125" s="85" t="s">
        <v>80</v>
      </c>
      <c r="M2125" s="85" t="s">
        <v>7395</v>
      </c>
      <c r="N2125" s="85" t="s">
        <v>7395</v>
      </c>
      <c r="O2125" s="85" t="s">
        <v>18</v>
      </c>
      <c r="P2125" s="85" t="s">
        <v>13261</v>
      </c>
      <c r="Q2125" s="85" t="s">
        <v>87</v>
      </c>
    </row>
    <row r="2126" spans="1:17" hidden="1" x14ac:dyDescent="0.35">
      <c r="A2126" s="72">
        <f t="shared" si="33"/>
        <v>140523</v>
      </c>
      <c r="B2126" s="85" t="s">
        <v>1504</v>
      </c>
      <c r="C2126" s="66">
        <v>85990</v>
      </c>
      <c r="D2126" s="85" t="s">
        <v>77</v>
      </c>
      <c r="E2126" s="85" t="s">
        <v>1505</v>
      </c>
      <c r="F2126" s="66">
        <v>140523</v>
      </c>
      <c r="G2126" s="85" t="s">
        <v>78</v>
      </c>
      <c r="H2126" s="85" t="s">
        <v>1506</v>
      </c>
      <c r="I2126" s="85" t="s">
        <v>79</v>
      </c>
      <c r="J2126" s="85"/>
      <c r="K2126" s="85" t="s">
        <v>1507</v>
      </c>
      <c r="L2126" s="85"/>
      <c r="M2126" s="85" t="s">
        <v>1508</v>
      </c>
      <c r="N2126" s="85" t="s">
        <v>1197</v>
      </c>
      <c r="O2126" s="85" t="s">
        <v>18</v>
      </c>
      <c r="P2126" s="85" t="s">
        <v>1509</v>
      </c>
      <c r="Q2126" s="85"/>
    </row>
    <row r="2127" spans="1:17" hidden="1" x14ac:dyDescent="0.35">
      <c r="A2127" s="72">
        <f t="shared" si="33"/>
        <v>141739</v>
      </c>
      <c r="B2127" s="85" t="s">
        <v>23796</v>
      </c>
      <c r="C2127" s="85">
        <v>16067708</v>
      </c>
      <c r="D2127" s="85" t="s">
        <v>77</v>
      </c>
      <c r="E2127" s="85" t="s">
        <v>23266</v>
      </c>
      <c r="F2127" s="85">
        <v>141739</v>
      </c>
      <c r="G2127" s="85" t="s">
        <v>78</v>
      </c>
      <c r="H2127" s="85">
        <v>12688008</v>
      </c>
      <c r="I2127" s="85" t="s">
        <v>79</v>
      </c>
      <c r="J2127" s="85"/>
      <c r="K2127" s="85" t="s">
        <v>23582</v>
      </c>
      <c r="L2127" s="85"/>
      <c r="M2127" s="85" t="s">
        <v>125</v>
      </c>
      <c r="N2127" s="85" t="s">
        <v>137</v>
      </c>
      <c r="O2127" s="85" t="s">
        <v>18</v>
      </c>
      <c r="P2127" s="85">
        <v>78721</v>
      </c>
      <c r="Q2127" s="85"/>
    </row>
    <row r="2128" spans="1:17" hidden="1" x14ac:dyDescent="0.35">
      <c r="A2128" s="72">
        <f t="shared" si="33"/>
        <v>141223</v>
      </c>
      <c r="B2128" s="85" t="s">
        <v>14296</v>
      </c>
      <c r="C2128" s="66">
        <v>204534</v>
      </c>
      <c r="D2128" s="85" t="s">
        <v>77</v>
      </c>
      <c r="E2128" s="85" t="s">
        <v>6077</v>
      </c>
      <c r="F2128" s="66">
        <v>141223</v>
      </c>
      <c r="G2128" s="85" t="s">
        <v>78</v>
      </c>
      <c r="H2128" s="85" t="s">
        <v>14297</v>
      </c>
      <c r="I2128" s="85" t="s">
        <v>79</v>
      </c>
      <c r="J2128" s="85"/>
      <c r="K2128" s="85" t="s">
        <v>14298</v>
      </c>
      <c r="L2128" s="85"/>
      <c r="M2128" s="85" t="s">
        <v>3090</v>
      </c>
      <c r="N2128" s="85" t="s">
        <v>6071</v>
      </c>
      <c r="O2128" s="85" t="s">
        <v>18</v>
      </c>
      <c r="P2128" s="85" t="s">
        <v>6446</v>
      </c>
      <c r="Q2128" s="85"/>
    </row>
    <row r="2129" spans="1:17" hidden="1" x14ac:dyDescent="0.35">
      <c r="A2129" s="72">
        <f t="shared" si="33"/>
        <v>127700</v>
      </c>
      <c r="B2129" s="85" t="s">
        <v>24101</v>
      </c>
      <c r="C2129" s="85">
        <v>36220</v>
      </c>
      <c r="D2129" s="85" t="s">
        <v>77</v>
      </c>
      <c r="E2129" s="85" t="s">
        <v>23260</v>
      </c>
      <c r="F2129" s="85">
        <v>127700</v>
      </c>
      <c r="G2129" s="85" t="s">
        <v>78</v>
      </c>
      <c r="H2129" s="85">
        <v>13016787</v>
      </c>
      <c r="I2129" s="85" t="s">
        <v>79</v>
      </c>
      <c r="J2129" s="85"/>
      <c r="K2129" s="85" t="s">
        <v>24102</v>
      </c>
      <c r="L2129" s="85"/>
      <c r="M2129" s="85" t="s">
        <v>23996</v>
      </c>
      <c r="N2129" s="85" t="s">
        <v>23987</v>
      </c>
      <c r="O2129" s="85" t="s">
        <v>23988</v>
      </c>
      <c r="P2129" s="85">
        <v>32935</v>
      </c>
      <c r="Q2129" s="85">
        <v>4122</v>
      </c>
    </row>
    <row r="2130" spans="1:17" hidden="1" x14ac:dyDescent="0.35">
      <c r="A2130" s="72">
        <f t="shared" si="33"/>
        <v>141557</v>
      </c>
      <c r="B2130" s="85" t="s">
        <v>24744</v>
      </c>
      <c r="C2130" s="85">
        <v>17028438</v>
      </c>
      <c r="D2130" s="85" t="s">
        <v>23281</v>
      </c>
      <c r="E2130" s="85" t="s">
        <v>23243</v>
      </c>
      <c r="F2130" s="85">
        <v>141557</v>
      </c>
      <c r="G2130" s="85" t="s">
        <v>78</v>
      </c>
      <c r="H2130" s="85"/>
      <c r="I2130" s="85" t="s">
        <v>79</v>
      </c>
      <c r="J2130" s="85"/>
      <c r="K2130" s="85" t="s">
        <v>22999</v>
      </c>
      <c r="L2130" s="85"/>
      <c r="M2130" s="85" t="s">
        <v>9155</v>
      </c>
      <c r="N2130" s="85" t="s">
        <v>9526</v>
      </c>
      <c r="O2130" s="85" t="s">
        <v>18</v>
      </c>
      <c r="P2130" s="85">
        <v>78205</v>
      </c>
      <c r="Q2130" s="85"/>
    </row>
    <row r="2131" spans="1:17" hidden="1" x14ac:dyDescent="0.35">
      <c r="A2131" s="72">
        <f t="shared" si="33"/>
        <v>142077</v>
      </c>
      <c r="B2131" s="85" t="s">
        <v>24766</v>
      </c>
      <c r="C2131" s="85">
        <v>142077</v>
      </c>
      <c r="D2131" s="85" t="s">
        <v>78</v>
      </c>
      <c r="E2131" s="85" t="s">
        <v>13757</v>
      </c>
      <c r="F2131" s="85">
        <v>17019123</v>
      </c>
      <c r="G2131" s="85" t="s">
        <v>1750</v>
      </c>
      <c r="H2131" s="85">
        <v>1647932</v>
      </c>
      <c r="I2131" s="85" t="s">
        <v>79</v>
      </c>
      <c r="J2131" s="85" t="s">
        <v>200</v>
      </c>
      <c r="K2131" s="85" t="s">
        <v>24767</v>
      </c>
      <c r="L2131" s="85" t="s">
        <v>24768</v>
      </c>
      <c r="M2131" s="85" t="s">
        <v>21805</v>
      </c>
      <c r="N2131" s="85" t="s">
        <v>15944</v>
      </c>
      <c r="O2131" s="85" t="s">
        <v>18</v>
      </c>
      <c r="P2131" s="85">
        <v>79761</v>
      </c>
      <c r="Q2131" s="85"/>
    </row>
    <row r="2132" spans="1:17" hidden="1" x14ac:dyDescent="0.35">
      <c r="A2132" s="72">
        <f t="shared" si="33"/>
        <v>142077</v>
      </c>
      <c r="B2132" s="85" t="s">
        <v>24766</v>
      </c>
      <c r="C2132" s="85">
        <v>142077</v>
      </c>
      <c r="D2132" s="85" t="s">
        <v>78</v>
      </c>
      <c r="E2132" s="85" t="s">
        <v>23241</v>
      </c>
      <c r="F2132" s="85">
        <v>142047</v>
      </c>
      <c r="G2132" s="85" t="s">
        <v>78</v>
      </c>
      <c r="H2132" s="85">
        <v>1647932</v>
      </c>
      <c r="I2132" s="85" t="s">
        <v>79</v>
      </c>
      <c r="J2132" s="85" t="s">
        <v>200</v>
      </c>
      <c r="K2132" s="85" t="s">
        <v>24767</v>
      </c>
      <c r="L2132" s="85" t="s">
        <v>24768</v>
      </c>
      <c r="M2132" s="85" t="s">
        <v>21805</v>
      </c>
      <c r="N2132" s="85" t="s">
        <v>15944</v>
      </c>
      <c r="O2132" s="85" t="s">
        <v>18</v>
      </c>
      <c r="P2132" s="85">
        <v>79761</v>
      </c>
      <c r="Q2132" s="85"/>
    </row>
    <row r="2133" spans="1:17" hidden="1" x14ac:dyDescent="0.35">
      <c r="A2133" s="72">
        <f t="shared" si="33"/>
        <v>140583</v>
      </c>
      <c r="B2133" s="85" t="s">
        <v>24861</v>
      </c>
      <c r="C2133" s="85">
        <v>140583</v>
      </c>
      <c r="D2133" s="85" t="s">
        <v>78</v>
      </c>
      <c r="E2133" s="85" t="s">
        <v>23240</v>
      </c>
      <c r="F2133" s="85">
        <v>16048959</v>
      </c>
      <c r="G2133" s="85" t="s">
        <v>1750</v>
      </c>
      <c r="H2133" s="85">
        <v>17795303</v>
      </c>
      <c r="I2133" s="85" t="s">
        <v>79</v>
      </c>
      <c r="J2133" s="85" t="s">
        <v>200</v>
      </c>
      <c r="K2133" s="85" t="s">
        <v>1937</v>
      </c>
      <c r="L2133" s="85"/>
      <c r="M2133" s="85" t="s">
        <v>15944</v>
      </c>
      <c r="N2133" s="85" t="s">
        <v>2157</v>
      </c>
      <c r="O2133" s="85" t="s">
        <v>18</v>
      </c>
      <c r="P2133" s="85">
        <v>75439</v>
      </c>
      <c r="Q2133" s="85"/>
    </row>
    <row r="2134" spans="1:17" hidden="1" x14ac:dyDescent="0.35">
      <c r="A2134" s="72">
        <f t="shared" si="33"/>
        <v>142118</v>
      </c>
      <c r="B2134" s="85" t="s">
        <v>18746</v>
      </c>
      <c r="C2134" s="66">
        <v>225258</v>
      </c>
      <c r="D2134" s="85" t="s">
        <v>83</v>
      </c>
      <c r="E2134" s="85" t="s">
        <v>13343</v>
      </c>
      <c r="F2134" s="66">
        <v>142118</v>
      </c>
      <c r="G2134" s="85" t="s">
        <v>78</v>
      </c>
      <c r="H2134" s="85"/>
      <c r="I2134" s="85" t="s">
        <v>79</v>
      </c>
      <c r="J2134" s="85"/>
      <c r="K2134" s="85" t="s">
        <v>18747</v>
      </c>
      <c r="L2134" s="85"/>
      <c r="M2134" s="85" t="s">
        <v>7395</v>
      </c>
      <c r="N2134" s="85" t="s">
        <v>13252</v>
      </c>
      <c r="O2134" s="85" t="s">
        <v>18</v>
      </c>
      <c r="P2134" s="85" t="s">
        <v>13430</v>
      </c>
      <c r="Q2134" s="85"/>
    </row>
    <row r="2135" spans="1:17" hidden="1" x14ac:dyDescent="0.35">
      <c r="A2135" s="72">
        <f t="shared" si="33"/>
        <v>141550</v>
      </c>
      <c r="B2135" s="85" t="s">
        <v>26431</v>
      </c>
      <c r="C2135" s="85">
        <v>90884</v>
      </c>
      <c r="D2135" s="85" t="s">
        <v>77</v>
      </c>
      <c r="E2135" s="85" t="s">
        <v>23206</v>
      </c>
      <c r="F2135" s="85">
        <v>141550</v>
      </c>
      <c r="G2135" s="85" t="s">
        <v>78</v>
      </c>
      <c r="H2135" s="85">
        <v>10499812</v>
      </c>
      <c r="I2135" s="85" t="s">
        <v>79</v>
      </c>
      <c r="J2135" s="85"/>
      <c r="K2135" s="85" t="s">
        <v>26432</v>
      </c>
      <c r="L2135" s="85"/>
      <c r="M2135" s="85" t="s">
        <v>9155</v>
      </c>
      <c r="N2135" s="85" t="s">
        <v>9526</v>
      </c>
      <c r="O2135" s="85" t="s">
        <v>18</v>
      </c>
      <c r="P2135" s="85">
        <v>78233</v>
      </c>
      <c r="Q2135" s="85">
        <v>2564</v>
      </c>
    </row>
    <row r="2136" spans="1:17" hidden="1" x14ac:dyDescent="0.35">
      <c r="A2136" s="72">
        <f t="shared" si="33"/>
        <v>140906</v>
      </c>
      <c r="B2136" s="85" t="s">
        <v>24671</v>
      </c>
      <c r="C2136" s="85">
        <v>16052035</v>
      </c>
      <c r="D2136" s="85" t="s">
        <v>77</v>
      </c>
      <c r="E2136" s="85" t="s">
        <v>23244</v>
      </c>
      <c r="F2136" s="85">
        <v>140906</v>
      </c>
      <c r="G2136" s="85" t="s">
        <v>78</v>
      </c>
      <c r="H2136" s="85">
        <v>13850763</v>
      </c>
      <c r="I2136" s="85" t="s">
        <v>79</v>
      </c>
      <c r="J2136" s="85"/>
      <c r="K2136" s="85" t="s">
        <v>24672</v>
      </c>
      <c r="L2136" s="85"/>
      <c r="M2136" s="85" t="s">
        <v>24662</v>
      </c>
      <c r="N2136" s="85" t="s">
        <v>571</v>
      </c>
      <c r="O2136" s="85" t="s">
        <v>18</v>
      </c>
      <c r="P2136" s="85">
        <v>76179</v>
      </c>
      <c r="Q2136" s="85">
        <v>7597</v>
      </c>
    </row>
    <row r="2137" spans="1:17" hidden="1" x14ac:dyDescent="0.35">
      <c r="A2137" s="72">
        <f t="shared" si="33"/>
        <v>141641</v>
      </c>
      <c r="B2137" s="85" t="s">
        <v>27500</v>
      </c>
      <c r="C2137" s="85">
        <v>141641</v>
      </c>
      <c r="D2137" s="85" t="s">
        <v>78</v>
      </c>
      <c r="E2137" s="85" t="s">
        <v>23177</v>
      </c>
      <c r="F2137" s="85">
        <v>17016080</v>
      </c>
      <c r="G2137" s="85" t="s">
        <v>1750</v>
      </c>
      <c r="H2137" s="85">
        <v>11891363</v>
      </c>
      <c r="I2137" s="85" t="s">
        <v>79</v>
      </c>
      <c r="J2137" s="85" t="s">
        <v>200</v>
      </c>
      <c r="K2137" s="85" t="s">
        <v>27501</v>
      </c>
      <c r="L2137" s="85"/>
      <c r="M2137" s="85" t="s">
        <v>15306</v>
      </c>
      <c r="N2137" s="85" t="s">
        <v>10739</v>
      </c>
      <c r="O2137" s="85" t="s">
        <v>18</v>
      </c>
      <c r="P2137" s="85">
        <v>78538</v>
      </c>
      <c r="Q2137" s="85"/>
    </row>
    <row r="2138" spans="1:17" hidden="1" x14ac:dyDescent="0.35">
      <c r="A2138" s="72">
        <f t="shared" si="33"/>
        <v>140530</v>
      </c>
      <c r="B2138" s="85" t="s">
        <v>17056</v>
      </c>
      <c r="C2138" s="66">
        <v>16053526</v>
      </c>
      <c r="D2138" s="85" t="s">
        <v>77</v>
      </c>
      <c r="E2138" s="85" t="s">
        <v>1576</v>
      </c>
      <c r="F2138" s="66">
        <v>140530</v>
      </c>
      <c r="G2138" s="85" t="s">
        <v>78</v>
      </c>
      <c r="H2138" s="85"/>
      <c r="I2138" s="85" t="s">
        <v>79</v>
      </c>
      <c r="J2138" s="85"/>
      <c r="K2138" s="85" t="s">
        <v>17057</v>
      </c>
      <c r="L2138" s="85"/>
      <c r="M2138" s="85" t="s">
        <v>1578</v>
      </c>
      <c r="N2138" s="85" t="s">
        <v>1197</v>
      </c>
      <c r="O2138" s="85" t="s">
        <v>18</v>
      </c>
      <c r="P2138" s="85" t="s">
        <v>1579</v>
      </c>
      <c r="Q2138" s="85"/>
    </row>
    <row r="2139" spans="1:17" hidden="1" x14ac:dyDescent="0.35">
      <c r="A2139" s="72">
        <f t="shared" si="33"/>
        <v>141188</v>
      </c>
      <c r="B2139" s="85" t="s">
        <v>5731</v>
      </c>
      <c r="C2139" s="66">
        <v>88284</v>
      </c>
      <c r="D2139" s="85" t="s">
        <v>77</v>
      </c>
      <c r="E2139" s="85" t="s">
        <v>5662</v>
      </c>
      <c r="F2139" s="66">
        <v>141188</v>
      </c>
      <c r="G2139" s="85" t="s">
        <v>77</v>
      </c>
      <c r="H2139" s="85"/>
      <c r="I2139" s="85" t="s">
        <v>79</v>
      </c>
      <c r="J2139" s="85"/>
      <c r="K2139" s="85" t="s">
        <v>5732</v>
      </c>
      <c r="L2139" s="85"/>
      <c r="M2139" s="85" t="s">
        <v>5733</v>
      </c>
      <c r="N2139" s="85" t="s">
        <v>5734</v>
      </c>
      <c r="O2139" s="85" t="s">
        <v>18</v>
      </c>
      <c r="P2139" s="85" t="s">
        <v>5735</v>
      </c>
      <c r="Q2139" s="85"/>
    </row>
    <row r="2140" spans="1:17" hidden="1" x14ac:dyDescent="0.35">
      <c r="A2140" s="72">
        <f t="shared" si="33"/>
        <v>141188</v>
      </c>
      <c r="B2140" s="85" t="s">
        <v>5736</v>
      </c>
      <c r="C2140" s="66">
        <v>88285</v>
      </c>
      <c r="D2140" s="85" t="s">
        <v>77</v>
      </c>
      <c r="E2140" s="85" t="s">
        <v>5662</v>
      </c>
      <c r="F2140" s="66">
        <v>141188</v>
      </c>
      <c r="G2140" s="85" t="s">
        <v>77</v>
      </c>
      <c r="H2140" s="85"/>
      <c r="I2140" s="85" t="s">
        <v>79</v>
      </c>
      <c r="J2140" s="85"/>
      <c r="K2140" s="85" t="s">
        <v>5732</v>
      </c>
      <c r="L2140" s="85"/>
      <c r="M2140" s="85" t="s">
        <v>5733</v>
      </c>
      <c r="N2140" s="85" t="s">
        <v>5734</v>
      </c>
      <c r="O2140" s="85" t="s">
        <v>18</v>
      </c>
      <c r="P2140" s="85" t="s">
        <v>5735</v>
      </c>
      <c r="Q2140" s="85"/>
    </row>
    <row r="2141" spans="1:17" hidden="1" x14ac:dyDescent="0.35">
      <c r="A2141" s="72">
        <f t="shared" si="33"/>
        <v>16074189</v>
      </c>
      <c r="B2141" s="85" t="s">
        <v>13921</v>
      </c>
      <c r="C2141" s="66">
        <v>160155</v>
      </c>
      <c r="D2141" s="85" t="s">
        <v>77</v>
      </c>
      <c r="E2141" s="85" t="s">
        <v>13922</v>
      </c>
      <c r="F2141" s="66">
        <v>16074189</v>
      </c>
      <c r="G2141" s="85" t="s">
        <v>78</v>
      </c>
      <c r="H2141" s="85" t="s">
        <v>13923</v>
      </c>
      <c r="I2141" s="85" t="s">
        <v>79</v>
      </c>
      <c r="J2141" s="85"/>
      <c r="K2141" s="85" t="s">
        <v>13924</v>
      </c>
      <c r="L2141" s="85"/>
      <c r="M2141" s="85" t="s">
        <v>125</v>
      </c>
      <c r="N2141" s="85"/>
      <c r="O2141" s="85" t="s">
        <v>18</v>
      </c>
      <c r="P2141" s="85" t="s">
        <v>145</v>
      </c>
      <c r="Q2141" s="85"/>
    </row>
    <row r="2142" spans="1:17" hidden="1" x14ac:dyDescent="0.35">
      <c r="A2142" s="72">
        <f t="shared" si="33"/>
        <v>142118</v>
      </c>
      <c r="B2142" s="85" t="s">
        <v>13385</v>
      </c>
      <c r="C2142" s="66">
        <v>92987</v>
      </c>
      <c r="D2142" s="85" t="s">
        <v>77</v>
      </c>
      <c r="E2142" s="85" t="s">
        <v>13343</v>
      </c>
      <c r="F2142" s="66">
        <v>142118</v>
      </c>
      <c r="G2142" s="85" t="s">
        <v>78</v>
      </c>
      <c r="H2142" s="85" t="s">
        <v>13386</v>
      </c>
      <c r="I2142" s="85" t="s">
        <v>79</v>
      </c>
      <c r="J2142" s="85"/>
      <c r="K2142" s="85" t="s">
        <v>13387</v>
      </c>
      <c r="L2142" s="85"/>
      <c r="M2142" s="85" t="s">
        <v>7395</v>
      </c>
      <c r="N2142" s="85" t="s">
        <v>13252</v>
      </c>
      <c r="O2142" s="85" t="s">
        <v>18</v>
      </c>
      <c r="P2142" s="85" t="s">
        <v>13384</v>
      </c>
      <c r="Q2142" s="85" t="s">
        <v>5244</v>
      </c>
    </row>
    <row r="2143" spans="1:17" hidden="1" x14ac:dyDescent="0.35">
      <c r="A2143" s="72">
        <f t="shared" si="33"/>
        <v>141863</v>
      </c>
      <c r="B2143" s="85" t="s">
        <v>12201</v>
      </c>
      <c r="C2143" s="66">
        <v>92228</v>
      </c>
      <c r="D2143" s="85" t="s">
        <v>77</v>
      </c>
      <c r="E2143" s="85" t="s">
        <v>12195</v>
      </c>
      <c r="F2143" s="66">
        <v>141863</v>
      </c>
      <c r="G2143" s="85" t="s">
        <v>78</v>
      </c>
      <c r="H2143" s="85"/>
      <c r="I2143" s="85" t="s">
        <v>79</v>
      </c>
      <c r="J2143" s="85"/>
      <c r="K2143" s="85" t="s">
        <v>12202</v>
      </c>
      <c r="L2143" s="85"/>
      <c r="M2143" s="85" t="s">
        <v>12197</v>
      </c>
      <c r="N2143" s="85" t="s">
        <v>11986</v>
      </c>
      <c r="O2143" s="85" t="s">
        <v>18</v>
      </c>
      <c r="P2143" s="85" t="s">
        <v>12198</v>
      </c>
      <c r="Q2143" s="85" t="s">
        <v>8901</v>
      </c>
    </row>
    <row r="2144" spans="1:17" hidden="1" x14ac:dyDescent="0.35">
      <c r="A2144" s="72">
        <f t="shared" si="33"/>
        <v>127700</v>
      </c>
      <c r="B2144" s="85" t="s">
        <v>24217</v>
      </c>
      <c r="C2144" s="85">
        <v>17009312</v>
      </c>
      <c r="D2144" s="85" t="s">
        <v>23281</v>
      </c>
      <c r="E2144" s="85" t="s">
        <v>23260</v>
      </c>
      <c r="F2144" s="85">
        <v>127700</v>
      </c>
      <c r="G2144" s="85" t="s">
        <v>78</v>
      </c>
      <c r="H2144" s="85"/>
      <c r="I2144" s="85" t="s">
        <v>79</v>
      </c>
      <c r="J2144" s="85"/>
      <c r="K2144" s="85" t="s">
        <v>24218</v>
      </c>
      <c r="L2144" s="85"/>
      <c r="M2144" s="85" t="s">
        <v>23986</v>
      </c>
      <c r="N2144" s="85" t="s">
        <v>23987</v>
      </c>
      <c r="O2144" s="85" t="s">
        <v>23988</v>
      </c>
      <c r="P2144" s="85">
        <v>32953</v>
      </c>
      <c r="Q2144" s="85"/>
    </row>
    <row r="2145" spans="1:17" hidden="1" x14ac:dyDescent="0.35">
      <c r="A2145" s="72">
        <f t="shared" si="33"/>
        <v>141234</v>
      </c>
      <c r="B2145" s="85" t="s">
        <v>1193</v>
      </c>
      <c r="C2145" s="66">
        <v>88926</v>
      </c>
      <c r="D2145" s="85" t="s">
        <v>77</v>
      </c>
      <c r="E2145" s="85" t="s">
        <v>6473</v>
      </c>
      <c r="F2145" s="66">
        <v>141234</v>
      </c>
      <c r="G2145" s="85" t="s">
        <v>78</v>
      </c>
      <c r="H2145" s="85"/>
      <c r="I2145" s="85" t="s">
        <v>79</v>
      </c>
      <c r="J2145" s="85"/>
      <c r="K2145" s="85" t="s">
        <v>7015</v>
      </c>
      <c r="L2145" s="85"/>
      <c r="M2145" s="85" t="s">
        <v>3090</v>
      </c>
      <c r="N2145" s="85" t="s">
        <v>6073</v>
      </c>
      <c r="O2145" s="85" t="s">
        <v>18</v>
      </c>
      <c r="P2145" s="85" t="s">
        <v>7002</v>
      </c>
      <c r="Q2145" s="85"/>
    </row>
    <row r="2146" spans="1:17" hidden="1" x14ac:dyDescent="0.35">
      <c r="A2146" s="72">
        <f t="shared" si="33"/>
        <v>141553</v>
      </c>
      <c r="B2146" s="85" t="s">
        <v>25061</v>
      </c>
      <c r="C2146" s="85">
        <v>141553</v>
      </c>
      <c r="D2146" s="85" t="s">
        <v>78</v>
      </c>
      <c r="E2146" s="85" t="s">
        <v>23237</v>
      </c>
      <c r="F2146" s="85">
        <v>17015391</v>
      </c>
      <c r="G2146" s="85" t="s">
        <v>1750</v>
      </c>
      <c r="H2146" s="85">
        <v>6918940</v>
      </c>
      <c r="I2146" s="85" t="s">
        <v>79</v>
      </c>
      <c r="J2146" s="85" t="s">
        <v>200</v>
      </c>
      <c r="K2146" s="85" t="s">
        <v>13826</v>
      </c>
      <c r="L2146" s="85"/>
      <c r="M2146" s="85" t="s">
        <v>9155</v>
      </c>
      <c r="N2146" s="85" t="s">
        <v>9526</v>
      </c>
      <c r="O2146" s="85" t="s">
        <v>18</v>
      </c>
      <c r="P2146" s="85">
        <v>78227</v>
      </c>
      <c r="Q2146" s="85">
        <v>2224</v>
      </c>
    </row>
    <row r="2147" spans="1:17" hidden="1" x14ac:dyDescent="0.35">
      <c r="A2147" s="72">
        <f t="shared" si="33"/>
        <v>127700</v>
      </c>
      <c r="B2147" s="85" t="s">
        <v>24176</v>
      </c>
      <c r="C2147" s="85">
        <v>36245</v>
      </c>
      <c r="D2147" s="85" t="s">
        <v>77</v>
      </c>
      <c r="E2147" s="85" t="s">
        <v>23260</v>
      </c>
      <c r="F2147" s="85">
        <v>127700</v>
      </c>
      <c r="G2147" s="85" t="s">
        <v>78</v>
      </c>
      <c r="H2147" s="85">
        <v>13016878</v>
      </c>
      <c r="I2147" s="85" t="s">
        <v>79</v>
      </c>
      <c r="J2147" s="85"/>
      <c r="K2147" s="85" t="s">
        <v>24177</v>
      </c>
      <c r="L2147" s="85"/>
      <c r="M2147" s="85" t="s">
        <v>23986</v>
      </c>
      <c r="N2147" s="85" t="s">
        <v>23987</v>
      </c>
      <c r="O2147" s="85" t="s">
        <v>23988</v>
      </c>
      <c r="P2147" s="85">
        <v>32953</v>
      </c>
      <c r="Q2147" s="85">
        <v>3413</v>
      </c>
    </row>
    <row r="2148" spans="1:17" hidden="1" x14ac:dyDescent="0.35">
      <c r="A2148" s="72">
        <f t="shared" si="33"/>
        <v>141646</v>
      </c>
      <c r="B2148" s="85" t="s">
        <v>27508</v>
      </c>
      <c r="C2148" s="85">
        <v>141646</v>
      </c>
      <c r="D2148" s="85" t="s">
        <v>78</v>
      </c>
      <c r="E2148" s="85" t="s">
        <v>23177</v>
      </c>
      <c r="F2148" s="85">
        <v>17016080</v>
      </c>
      <c r="G2148" s="85" t="s">
        <v>1750</v>
      </c>
      <c r="H2148" s="85">
        <v>6428015</v>
      </c>
      <c r="I2148" s="85" t="s">
        <v>79</v>
      </c>
      <c r="J2148" s="85" t="s">
        <v>200</v>
      </c>
      <c r="K2148" s="85" t="s">
        <v>27509</v>
      </c>
      <c r="L2148" s="85"/>
      <c r="M2148" s="85" t="s">
        <v>20546</v>
      </c>
      <c r="N2148" s="85" t="s">
        <v>10739</v>
      </c>
      <c r="O2148" s="85" t="s">
        <v>18</v>
      </c>
      <c r="P2148" s="85">
        <v>78541</v>
      </c>
      <c r="Q2148" s="85"/>
    </row>
    <row r="2149" spans="1:17" hidden="1" x14ac:dyDescent="0.35">
      <c r="A2149" s="72">
        <f t="shared" si="33"/>
        <v>140926</v>
      </c>
      <c r="B2149" s="85" t="s">
        <v>25641</v>
      </c>
      <c r="C2149" s="85">
        <v>87697</v>
      </c>
      <c r="D2149" s="85" t="s">
        <v>77</v>
      </c>
      <c r="E2149" s="85" t="s">
        <v>23228</v>
      </c>
      <c r="F2149" s="85">
        <v>140926</v>
      </c>
      <c r="G2149" s="85" t="s">
        <v>78</v>
      </c>
      <c r="H2149" s="85">
        <v>9997263</v>
      </c>
      <c r="I2149" s="85" t="s">
        <v>79</v>
      </c>
      <c r="J2149" s="85"/>
      <c r="K2149" s="85" t="s">
        <v>25642</v>
      </c>
      <c r="L2149" s="85"/>
      <c r="M2149" s="85" t="s">
        <v>20475</v>
      </c>
      <c r="N2149" s="85" t="s">
        <v>4459</v>
      </c>
      <c r="O2149" s="85" t="s">
        <v>18</v>
      </c>
      <c r="P2149" s="85">
        <v>76240</v>
      </c>
      <c r="Q2149" s="85">
        <v>5199</v>
      </c>
    </row>
    <row r="2150" spans="1:17" hidden="1" x14ac:dyDescent="0.35">
      <c r="A2150" s="72">
        <f t="shared" si="33"/>
        <v>140926</v>
      </c>
      <c r="B2150" s="85" t="s">
        <v>4464</v>
      </c>
      <c r="C2150" s="66">
        <v>87697</v>
      </c>
      <c r="D2150" s="85" t="s">
        <v>77</v>
      </c>
      <c r="E2150" s="85" t="s">
        <v>4455</v>
      </c>
      <c r="F2150" s="66">
        <v>140926</v>
      </c>
      <c r="G2150" s="85" t="s">
        <v>78</v>
      </c>
      <c r="H2150" s="85" t="s">
        <v>4456</v>
      </c>
      <c r="I2150" s="85" t="s">
        <v>79</v>
      </c>
      <c r="J2150" s="85"/>
      <c r="K2150" s="85" t="s">
        <v>4465</v>
      </c>
      <c r="L2150" s="85"/>
      <c r="M2150" s="85" t="s">
        <v>4458</v>
      </c>
      <c r="N2150" s="85" t="s">
        <v>4459</v>
      </c>
      <c r="O2150" s="85" t="s">
        <v>18</v>
      </c>
      <c r="P2150" s="85" t="s">
        <v>4460</v>
      </c>
      <c r="Q2150" s="85" t="s">
        <v>4466</v>
      </c>
    </row>
    <row r="2151" spans="1:17" hidden="1" x14ac:dyDescent="0.35">
      <c r="A2151" s="72">
        <f t="shared" si="33"/>
        <v>141544</v>
      </c>
      <c r="B2151" s="85" t="s">
        <v>9917</v>
      </c>
      <c r="C2151" s="66">
        <v>90673</v>
      </c>
      <c r="D2151" s="85" t="s">
        <v>77</v>
      </c>
      <c r="E2151" s="85" t="s">
        <v>9751</v>
      </c>
      <c r="F2151" s="66">
        <v>141544</v>
      </c>
      <c r="G2151" s="85" t="s">
        <v>78</v>
      </c>
      <c r="H2151" s="85" t="s">
        <v>9752</v>
      </c>
      <c r="I2151" s="85" t="s">
        <v>79</v>
      </c>
      <c r="J2151" s="85"/>
      <c r="K2151" s="85" t="s">
        <v>9918</v>
      </c>
      <c r="L2151" s="85"/>
      <c r="M2151" s="85" t="s">
        <v>7383</v>
      </c>
      <c r="N2151" s="85" t="s">
        <v>7384</v>
      </c>
      <c r="O2151" s="85" t="s">
        <v>18</v>
      </c>
      <c r="P2151" s="85" t="s">
        <v>9914</v>
      </c>
      <c r="Q2151" s="85" t="s">
        <v>9919</v>
      </c>
    </row>
    <row r="2152" spans="1:17" hidden="1" x14ac:dyDescent="0.35">
      <c r="A2152" s="72">
        <f t="shared" si="33"/>
        <v>141223</v>
      </c>
      <c r="B2152" s="85" t="s">
        <v>6185</v>
      </c>
      <c r="C2152" s="66">
        <v>88458</v>
      </c>
      <c r="D2152" s="85" t="s">
        <v>77</v>
      </c>
      <c r="E2152" s="85" t="s">
        <v>6077</v>
      </c>
      <c r="F2152" s="66">
        <v>141223</v>
      </c>
      <c r="G2152" s="85" t="s">
        <v>78</v>
      </c>
      <c r="H2152" s="85" t="s">
        <v>6186</v>
      </c>
      <c r="I2152" s="85" t="s">
        <v>79</v>
      </c>
      <c r="J2152" s="85"/>
      <c r="K2152" s="85" t="s">
        <v>6187</v>
      </c>
      <c r="L2152" s="85"/>
      <c r="M2152" s="85" t="s">
        <v>3090</v>
      </c>
      <c r="N2152" s="85" t="s">
        <v>6071</v>
      </c>
      <c r="O2152" s="85" t="s">
        <v>18</v>
      </c>
      <c r="P2152" s="85" t="s">
        <v>6181</v>
      </c>
      <c r="Q2152" s="85" t="s">
        <v>3755</v>
      </c>
    </row>
    <row r="2153" spans="1:17" hidden="1" x14ac:dyDescent="0.35">
      <c r="A2153" s="72" t="str">
        <f t="shared" si="33"/>
        <v/>
      </c>
      <c r="B2153" s="85" t="s">
        <v>13757</v>
      </c>
      <c r="C2153" s="66">
        <v>17019123</v>
      </c>
      <c r="D2153" s="85" t="s">
        <v>1750</v>
      </c>
      <c r="E2153" s="85"/>
      <c r="G2153" s="85"/>
      <c r="H2153" s="85" t="s">
        <v>21890</v>
      </c>
      <c r="I2153" s="85" t="s">
        <v>79</v>
      </c>
      <c r="J2153" s="85" t="s">
        <v>200</v>
      </c>
      <c r="K2153" s="85" t="s">
        <v>21891</v>
      </c>
      <c r="L2153" s="85"/>
      <c r="M2153" s="85" t="s">
        <v>13109</v>
      </c>
      <c r="N2153" s="85" t="s">
        <v>21892</v>
      </c>
      <c r="O2153" s="85" t="s">
        <v>18</v>
      </c>
      <c r="P2153" s="85" t="s">
        <v>13095</v>
      </c>
      <c r="Q2153" s="85"/>
    </row>
    <row r="2154" spans="1:17" hidden="1" x14ac:dyDescent="0.35">
      <c r="A2154" s="72">
        <f t="shared" si="33"/>
        <v>141555</v>
      </c>
      <c r="B2154" s="85" t="s">
        <v>10311</v>
      </c>
      <c r="C2154" s="66">
        <v>90937</v>
      </c>
      <c r="D2154" s="85" t="s">
        <v>77</v>
      </c>
      <c r="E2154" s="85" t="s">
        <v>4810</v>
      </c>
      <c r="F2154" s="66">
        <v>141555</v>
      </c>
      <c r="G2154" s="85" t="s">
        <v>78</v>
      </c>
      <c r="H2154" s="85" t="s">
        <v>10312</v>
      </c>
      <c r="I2154" s="85" t="s">
        <v>79</v>
      </c>
      <c r="J2154" s="85"/>
      <c r="K2154" s="85" t="s">
        <v>10313</v>
      </c>
      <c r="L2154" s="85"/>
      <c r="M2154" s="85" t="s">
        <v>7383</v>
      </c>
      <c r="N2154" s="85" t="s">
        <v>7384</v>
      </c>
      <c r="O2154" s="85" t="s">
        <v>18</v>
      </c>
      <c r="P2154" s="85" t="s">
        <v>10314</v>
      </c>
      <c r="Q2154" s="85" t="s">
        <v>10315</v>
      </c>
    </row>
    <row r="2155" spans="1:17" hidden="1" x14ac:dyDescent="0.35">
      <c r="A2155" s="72">
        <f t="shared" si="33"/>
        <v>141085</v>
      </c>
      <c r="B2155" s="85" t="s">
        <v>14892</v>
      </c>
      <c r="C2155" s="66">
        <v>224802</v>
      </c>
      <c r="D2155" s="85" t="s">
        <v>77</v>
      </c>
      <c r="E2155" s="85" t="s">
        <v>5345</v>
      </c>
      <c r="F2155" s="66">
        <v>141085</v>
      </c>
      <c r="G2155" s="85" t="s">
        <v>78</v>
      </c>
      <c r="H2155" s="85" t="s">
        <v>14893</v>
      </c>
      <c r="I2155" s="85" t="s">
        <v>79</v>
      </c>
      <c r="J2155" s="85"/>
      <c r="K2155" s="85" t="s">
        <v>14894</v>
      </c>
      <c r="L2155" s="85"/>
      <c r="M2155" s="85" t="s">
        <v>5348</v>
      </c>
      <c r="N2155" s="85" t="s">
        <v>5044</v>
      </c>
      <c r="O2155" s="85" t="s">
        <v>18</v>
      </c>
      <c r="P2155" s="85" t="s">
        <v>5349</v>
      </c>
      <c r="Q2155" s="85"/>
    </row>
    <row r="2156" spans="1:17" hidden="1" x14ac:dyDescent="0.35">
      <c r="A2156" s="72">
        <f t="shared" si="33"/>
        <v>141311</v>
      </c>
      <c r="B2156" s="85" t="s">
        <v>8178</v>
      </c>
      <c r="C2156" s="66">
        <v>89610</v>
      </c>
      <c r="D2156" s="85" t="s">
        <v>77</v>
      </c>
      <c r="E2156" s="85" t="s">
        <v>6973</v>
      </c>
      <c r="F2156" s="66">
        <v>141311</v>
      </c>
      <c r="G2156" s="85" t="s">
        <v>78</v>
      </c>
      <c r="H2156" s="85" t="s">
        <v>8179</v>
      </c>
      <c r="I2156" s="85" t="s">
        <v>79</v>
      </c>
      <c r="J2156" s="85"/>
      <c r="K2156" s="85" t="s">
        <v>8180</v>
      </c>
      <c r="L2156" s="85"/>
      <c r="M2156" s="85" t="s">
        <v>7841</v>
      </c>
      <c r="N2156" s="85" t="s">
        <v>6771</v>
      </c>
      <c r="O2156" s="85" t="s">
        <v>18</v>
      </c>
      <c r="P2156" s="85" t="s">
        <v>8177</v>
      </c>
      <c r="Q2156" s="85" t="s">
        <v>3264</v>
      </c>
    </row>
    <row r="2157" spans="1:17" hidden="1" x14ac:dyDescent="0.35">
      <c r="A2157" s="72">
        <f t="shared" si="33"/>
        <v>141555</v>
      </c>
      <c r="B2157" s="85" t="s">
        <v>10161</v>
      </c>
      <c r="C2157" s="66">
        <v>90839</v>
      </c>
      <c r="D2157" s="85" t="s">
        <v>77</v>
      </c>
      <c r="E2157" s="85" t="s">
        <v>4810</v>
      </c>
      <c r="F2157" s="66">
        <v>141555</v>
      </c>
      <c r="G2157" s="85" t="s">
        <v>78</v>
      </c>
      <c r="H2157" s="85" t="s">
        <v>10162</v>
      </c>
      <c r="I2157" s="85" t="s">
        <v>79</v>
      </c>
      <c r="J2157" s="85"/>
      <c r="K2157" s="85" t="s">
        <v>10163</v>
      </c>
      <c r="L2157" s="85"/>
      <c r="M2157" s="85" t="s">
        <v>7383</v>
      </c>
      <c r="N2157" s="85" t="s">
        <v>7384</v>
      </c>
      <c r="O2157" s="85" t="s">
        <v>18</v>
      </c>
      <c r="P2157" s="85" t="s">
        <v>9156</v>
      </c>
      <c r="Q2157" s="85" t="s">
        <v>10164</v>
      </c>
    </row>
    <row r="2158" spans="1:17" hidden="1" x14ac:dyDescent="0.35">
      <c r="A2158" s="72">
        <f t="shared" si="33"/>
        <v>140841</v>
      </c>
      <c r="B2158" s="85" t="s">
        <v>23397</v>
      </c>
      <c r="C2158" s="85">
        <v>17026972</v>
      </c>
      <c r="D2158" s="85" t="s">
        <v>77</v>
      </c>
      <c r="E2158" s="85" t="s">
        <v>23268</v>
      </c>
      <c r="F2158" s="85">
        <v>140841</v>
      </c>
      <c r="G2158" s="85" t="s">
        <v>78</v>
      </c>
      <c r="H2158" s="85"/>
      <c r="I2158" s="85" t="s">
        <v>79</v>
      </c>
      <c r="J2158" s="85"/>
      <c r="K2158" s="85" t="s">
        <v>22849</v>
      </c>
      <c r="L2158" s="85"/>
      <c r="M2158" s="85" t="s">
        <v>19690</v>
      </c>
      <c r="N2158" s="85" t="s">
        <v>571</v>
      </c>
      <c r="O2158" s="85" t="s">
        <v>18</v>
      </c>
      <c r="P2158" s="85">
        <v>76010</v>
      </c>
      <c r="Q2158" s="85"/>
    </row>
    <row r="2159" spans="1:17" hidden="1" x14ac:dyDescent="0.35">
      <c r="A2159" s="72" t="str">
        <f t="shared" si="33"/>
        <v/>
      </c>
      <c r="B2159" s="85" t="s">
        <v>13629</v>
      </c>
      <c r="C2159" s="66">
        <v>141894</v>
      </c>
      <c r="D2159" s="85" t="s">
        <v>1750</v>
      </c>
      <c r="E2159" s="85"/>
      <c r="G2159" s="85"/>
      <c r="H2159" s="85" t="s">
        <v>13870</v>
      </c>
      <c r="I2159" s="85" t="s">
        <v>79</v>
      </c>
      <c r="J2159" s="85"/>
      <c r="K2159" s="85" t="s">
        <v>13871</v>
      </c>
      <c r="L2159" s="85"/>
      <c r="M2159" s="85" t="s">
        <v>7380</v>
      </c>
      <c r="N2159" s="85" t="s">
        <v>7381</v>
      </c>
      <c r="O2159" s="85" t="s">
        <v>18</v>
      </c>
      <c r="P2159" s="85" t="s">
        <v>12324</v>
      </c>
      <c r="Q2159" s="85" t="s">
        <v>13872</v>
      </c>
    </row>
    <row r="2160" spans="1:17" hidden="1" x14ac:dyDescent="0.35">
      <c r="A2160" s="72">
        <f t="shared" si="33"/>
        <v>141322</v>
      </c>
      <c r="B2160" s="85" t="s">
        <v>19418</v>
      </c>
      <c r="C2160" s="66">
        <v>16058439</v>
      </c>
      <c r="D2160" s="85" t="s">
        <v>83</v>
      </c>
      <c r="E2160" s="85" t="s">
        <v>8316</v>
      </c>
      <c r="F2160" s="66">
        <v>141322</v>
      </c>
      <c r="G2160" s="85" t="s">
        <v>78</v>
      </c>
      <c r="H2160" s="85"/>
      <c r="I2160" s="85" t="s">
        <v>79</v>
      </c>
      <c r="J2160" s="85"/>
      <c r="K2160" s="85" t="s">
        <v>19419</v>
      </c>
      <c r="L2160" s="85"/>
      <c r="M2160" s="85" t="s">
        <v>8318</v>
      </c>
      <c r="N2160" s="85" t="s">
        <v>6071</v>
      </c>
      <c r="O2160" s="85" t="s">
        <v>18</v>
      </c>
      <c r="P2160" s="85" t="s">
        <v>8335</v>
      </c>
      <c r="Q2160" s="85"/>
    </row>
    <row r="2161" spans="1:17" hidden="1" x14ac:dyDescent="0.35">
      <c r="A2161" s="72">
        <f t="shared" si="33"/>
        <v>17011336</v>
      </c>
      <c r="B2161" s="85" t="s">
        <v>18769</v>
      </c>
      <c r="C2161" s="66">
        <v>225952</v>
      </c>
      <c r="D2161" s="85" t="s">
        <v>83</v>
      </c>
      <c r="E2161" s="85" t="s">
        <v>14941</v>
      </c>
      <c r="F2161" s="66">
        <v>17011336</v>
      </c>
      <c r="G2161" s="85" t="s">
        <v>77</v>
      </c>
      <c r="H2161" s="85"/>
      <c r="I2161" s="85" t="s">
        <v>79</v>
      </c>
      <c r="J2161" s="85"/>
      <c r="K2161" s="85" t="s">
        <v>18770</v>
      </c>
      <c r="L2161" s="85"/>
      <c r="M2161" s="85" t="s">
        <v>3904</v>
      </c>
      <c r="N2161" s="85" t="s">
        <v>573</v>
      </c>
      <c r="O2161" s="85" t="s">
        <v>18</v>
      </c>
      <c r="P2161" s="85" t="s">
        <v>3982</v>
      </c>
      <c r="Q2161" s="85" t="s">
        <v>18771</v>
      </c>
    </row>
    <row r="2162" spans="1:17" hidden="1" x14ac:dyDescent="0.35">
      <c r="A2162" s="72">
        <f t="shared" si="33"/>
        <v>17011336</v>
      </c>
      <c r="B2162" s="85" t="s">
        <v>18772</v>
      </c>
      <c r="C2162" s="66">
        <v>225954</v>
      </c>
      <c r="D2162" s="85" t="s">
        <v>83</v>
      </c>
      <c r="E2162" s="85" t="s">
        <v>14941</v>
      </c>
      <c r="F2162" s="66">
        <v>17011336</v>
      </c>
      <c r="G2162" s="85" t="s">
        <v>77</v>
      </c>
      <c r="H2162" s="85"/>
      <c r="I2162" s="85" t="s">
        <v>79</v>
      </c>
      <c r="J2162" s="85"/>
      <c r="K2162" s="85" t="s">
        <v>14039</v>
      </c>
      <c r="L2162" s="85"/>
      <c r="M2162" s="85" t="s">
        <v>126</v>
      </c>
      <c r="N2162" s="85" t="s">
        <v>136</v>
      </c>
      <c r="O2162" s="85" t="s">
        <v>18</v>
      </c>
      <c r="P2162" s="85" t="s">
        <v>149</v>
      </c>
      <c r="Q2162" s="85" t="s">
        <v>18074</v>
      </c>
    </row>
    <row r="2163" spans="1:17" hidden="1" x14ac:dyDescent="0.35">
      <c r="A2163" s="72">
        <f t="shared" si="33"/>
        <v>17011336</v>
      </c>
      <c r="B2163" s="85" t="s">
        <v>18773</v>
      </c>
      <c r="C2163" s="66">
        <v>225955</v>
      </c>
      <c r="D2163" s="85" t="s">
        <v>83</v>
      </c>
      <c r="E2163" s="85" t="s">
        <v>14941</v>
      </c>
      <c r="F2163" s="66">
        <v>17011336</v>
      </c>
      <c r="G2163" s="85" t="s">
        <v>77</v>
      </c>
      <c r="H2163" s="85"/>
      <c r="I2163" s="85" t="s">
        <v>79</v>
      </c>
      <c r="J2163" s="85"/>
      <c r="K2163" s="85" t="s">
        <v>13876</v>
      </c>
      <c r="L2163" s="85"/>
      <c r="M2163" s="85" t="s">
        <v>13031</v>
      </c>
      <c r="N2163" s="85" t="s">
        <v>4877</v>
      </c>
      <c r="O2163" s="85" t="s">
        <v>18</v>
      </c>
      <c r="P2163" s="85" t="s">
        <v>13032</v>
      </c>
      <c r="Q2163" s="85" t="s">
        <v>2284</v>
      </c>
    </row>
    <row r="2164" spans="1:17" hidden="1" x14ac:dyDescent="0.35">
      <c r="A2164" s="72">
        <f t="shared" si="33"/>
        <v>17011336</v>
      </c>
      <c r="B2164" s="85" t="s">
        <v>18774</v>
      </c>
      <c r="C2164" s="66">
        <v>225956</v>
      </c>
      <c r="D2164" s="85" t="s">
        <v>83</v>
      </c>
      <c r="E2164" s="85" t="s">
        <v>14941</v>
      </c>
      <c r="F2164" s="66">
        <v>17011336</v>
      </c>
      <c r="G2164" s="85" t="s">
        <v>77</v>
      </c>
      <c r="H2164" s="85"/>
      <c r="I2164" s="85" t="s">
        <v>79</v>
      </c>
      <c r="J2164" s="85"/>
      <c r="K2164" s="85" t="s">
        <v>18775</v>
      </c>
      <c r="L2164" s="85"/>
      <c r="M2164" s="85" t="s">
        <v>5874</v>
      </c>
      <c r="N2164" s="85" t="s">
        <v>5862</v>
      </c>
      <c r="O2164" s="85" t="s">
        <v>18</v>
      </c>
      <c r="P2164" s="85" t="s">
        <v>5914</v>
      </c>
      <c r="Q2164" s="85"/>
    </row>
    <row r="2165" spans="1:17" hidden="1" x14ac:dyDescent="0.35">
      <c r="A2165" s="72">
        <f t="shared" si="33"/>
        <v>17011336</v>
      </c>
      <c r="B2165" s="85" t="s">
        <v>18776</v>
      </c>
      <c r="C2165" s="66">
        <v>225958</v>
      </c>
      <c r="D2165" s="85" t="s">
        <v>83</v>
      </c>
      <c r="E2165" s="85" t="s">
        <v>14941</v>
      </c>
      <c r="F2165" s="66">
        <v>17011336</v>
      </c>
      <c r="G2165" s="85" t="s">
        <v>77</v>
      </c>
      <c r="H2165" s="85" t="s">
        <v>13874</v>
      </c>
      <c r="I2165" s="85" t="s">
        <v>79</v>
      </c>
      <c r="J2165" s="85"/>
      <c r="K2165" s="85" t="s">
        <v>13875</v>
      </c>
      <c r="L2165" s="85"/>
      <c r="M2165" s="85" t="s">
        <v>12447</v>
      </c>
      <c r="N2165" s="85" t="s">
        <v>12447</v>
      </c>
      <c r="O2165" s="85" t="s">
        <v>18</v>
      </c>
      <c r="P2165" s="85" t="s">
        <v>12692</v>
      </c>
      <c r="Q2165" s="85" t="s">
        <v>8675</v>
      </c>
    </row>
    <row r="2166" spans="1:17" hidden="1" x14ac:dyDescent="0.35">
      <c r="A2166" s="72">
        <f t="shared" si="33"/>
        <v>17011336</v>
      </c>
      <c r="B2166" s="85" t="s">
        <v>18777</v>
      </c>
      <c r="C2166" s="66">
        <v>225959</v>
      </c>
      <c r="D2166" s="85" t="s">
        <v>83</v>
      </c>
      <c r="E2166" s="85" t="s">
        <v>14941</v>
      </c>
      <c r="F2166" s="66">
        <v>17011336</v>
      </c>
      <c r="G2166" s="85" t="s">
        <v>77</v>
      </c>
      <c r="H2166" s="85"/>
      <c r="I2166" s="85" t="s">
        <v>79</v>
      </c>
      <c r="J2166" s="85"/>
      <c r="K2166" s="85" t="s">
        <v>13879</v>
      </c>
      <c r="L2166" s="85"/>
      <c r="M2166" s="85" t="s">
        <v>13039</v>
      </c>
      <c r="N2166" s="85" t="s">
        <v>13039</v>
      </c>
      <c r="O2166" s="85" t="s">
        <v>18</v>
      </c>
      <c r="P2166" s="85" t="s">
        <v>13880</v>
      </c>
      <c r="Q2166" s="85"/>
    </row>
    <row r="2167" spans="1:17" hidden="1" x14ac:dyDescent="0.35">
      <c r="A2167" s="72">
        <f t="shared" si="33"/>
        <v>17011336</v>
      </c>
      <c r="B2167" s="85" t="s">
        <v>18778</v>
      </c>
      <c r="C2167" s="66">
        <v>225960</v>
      </c>
      <c r="D2167" s="85" t="s">
        <v>83</v>
      </c>
      <c r="E2167" s="85" t="s">
        <v>14941</v>
      </c>
      <c r="F2167" s="66">
        <v>17011336</v>
      </c>
      <c r="G2167" s="85" t="s">
        <v>77</v>
      </c>
      <c r="H2167" s="85"/>
      <c r="I2167" s="85" t="s">
        <v>79</v>
      </c>
      <c r="J2167" s="85"/>
      <c r="K2167" s="85" t="s">
        <v>13891</v>
      </c>
      <c r="L2167" s="85"/>
      <c r="M2167" s="85" t="s">
        <v>7395</v>
      </c>
      <c r="N2167" s="85" t="s">
        <v>7395</v>
      </c>
      <c r="O2167" s="85" t="s">
        <v>18</v>
      </c>
      <c r="P2167" s="85" t="s">
        <v>13430</v>
      </c>
      <c r="Q2167" s="85"/>
    </row>
    <row r="2168" spans="1:17" hidden="1" x14ac:dyDescent="0.35">
      <c r="A2168" s="72">
        <f t="shared" si="33"/>
        <v>17019384</v>
      </c>
      <c r="B2168" s="85" t="s">
        <v>27999</v>
      </c>
      <c r="C2168" s="85">
        <v>225943</v>
      </c>
      <c r="D2168" s="85" t="s">
        <v>23281</v>
      </c>
      <c r="E2168" s="85" t="s">
        <v>23161</v>
      </c>
      <c r="F2168" s="85">
        <v>17019384</v>
      </c>
      <c r="G2168" s="85" t="s">
        <v>1750</v>
      </c>
      <c r="H2168" s="85"/>
      <c r="I2168" s="85" t="s">
        <v>79</v>
      </c>
      <c r="J2168" s="85"/>
      <c r="K2168" s="85" t="s">
        <v>28000</v>
      </c>
      <c r="L2168" s="85"/>
      <c r="M2168" s="85" t="s">
        <v>14639</v>
      </c>
      <c r="N2168" s="85" t="s">
        <v>10456</v>
      </c>
      <c r="O2168" s="85" t="s">
        <v>18</v>
      </c>
      <c r="P2168" s="85">
        <v>78401</v>
      </c>
      <c r="Q2168" s="85">
        <v>2528</v>
      </c>
    </row>
    <row r="2169" spans="1:17" hidden="1" x14ac:dyDescent="0.35">
      <c r="A2169" s="72">
        <f t="shared" si="33"/>
        <v>17011336</v>
      </c>
      <c r="B2169" s="85" t="s">
        <v>18759</v>
      </c>
      <c r="C2169" s="66">
        <v>225943</v>
      </c>
      <c r="D2169" s="85" t="s">
        <v>83</v>
      </c>
      <c r="E2169" s="85" t="s">
        <v>14941</v>
      </c>
      <c r="F2169" s="66">
        <v>17011336</v>
      </c>
      <c r="G2169" s="85" t="s">
        <v>77</v>
      </c>
      <c r="H2169" s="85"/>
      <c r="I2169" s="85" t="s">
        <v>79</v>
      </c>
      <c r="J2169" s="85"/>
      <c r="K2169" s="85" t="s">
        <v>18760</v>
      </c>
      <c r="L2169" s="85"/>
      <c r="M2169" s="85" t="s">
        <v>10675</v>
      </c>
      <c r="N2169" s="85" t="s">
        <v>9257</v>
      </c>
      <c r="O2169" s="85" t="s">
        <v>18</v>
      </c>
      <c r="P2169" s="85" t="s">
        <v>10676</v>
      </c>
      <c r="Q2169" s="85" t="s">
        <v>7270</v>
      </c>
    </row>
    <row r="2170" spans="1:17" hidden="1" x14ac:dyDescent="0.35">
      <c r="A2170" s="72">
        <f t="shared" si="33"/>
        <v>17011336</v>
      </c>
      <c r="B2170" s="85" t="s">
        <v>18565</v>
      </c>
      <c r="C2170" s="66">
        <v>225961</v>
      </c>
      <c r="D2170" s="85" t="s">
        <v>83</v>
      </c>
      <c r="E2170" s="85" t="s">
        <v>14941</v>
      </c>
      <c r="F2170" s="66">
        <v>17011336</v>
      </c>
      <c r="G2170" s="85" t="s">
        <v>77</v>
      </c>
      <c r="H2170" s="85"/>
      <c r="I2170" s="85" t="s">
        <v>79</v>
      </c>
      <c r="J2170" s="85"/>
      <c r="K2170" s="85" t="s">
        <v>13822</v>
      </c>
      <c r="L2170" s="85"/>
      <c r="M2170" s="85" t="s">
        <v>7383</v>
      </c>
      <c r="N2170" s="85" t="s">
        <v>7384</v>
      </c>
      <c r="O2170" s="85" t="s">
        <v>18</v>
      </c>
      <c r="P2170" s="85" t="s">
        <v>9845</v>
      </c>
      <c r="Q2170" s="85" t="s">
        <v>8072</v>
      </c>
    </row>
    <row r="2171" spans="1:17" hidden="1" x14ac:dyDescent="0.35">
      <c r="A2171" s="72">
        <f t="shared" si="33"/>
        <v>17011336</v>
      </c>
      <c r="B2171" s="85" t="s">
        <v>18761</v>
      </c>
      <c r="C2171" s="66">
        <v>225944</v>
      </c>
      <c r="D2171" s="85" t="s">
        <v>83</v>
      </c>
      <c r="E2171" s="85" t="s">
        <v>14941</v>
      </c>
      <c r="F2171" s="66">
        <v>17011336</v>
      </c>
      <c r="G2171" s="85" t="s">
        <v>77</v>
      </c>
      <c r="H2171" s="85"/>
      <c r="I2171" s="85" t="s">
        <v>79</v>
      </c>
      <c r="J2171" s="85"/>
      <c r="K2171" s="85" t="s">
        <v>13806</v>
      </c>
      <c r="L2171" s="85"/>
      <c r="M2171" s="85" t="s">
        <v>9006</v>
      </c>
      <c r="N2171" s="85" t="s">
        <v>9006</v>
      </c>
      <c r="O2171" s="85" t="s">
        <v>18</v>
      </c>
      <c r="P2171" s="85" t="s">
        <v>9007</v>
      </c>
      <c r="Q2171" s="85" t="s">
        <v>4422</v>
      </c>
    </row>
    <row r="2172" spans="1:17" hidden="1" x14ac:dyDescent="0.35">
      <c r="A2172" s="72">
        <f t="shared" si="33"/>
        <v>141431</v>
      </c>
      <c r="B2172" s="85" t="s">
        <v>18761</v>
      </c>
      <c r="C2172" s="66">
        <v>225944</v>
      </c>
      <c r="D2172" s="85" t="s">
        <v>83</v>
      </c>
      <c r="E2172" s="85" t="s">
        <v>9010</v>
      </c>
      <c r="F2172" s="66">
        <v>141431</v>
      </c>
      <c r="G2172" s="85" t="s">
        <v>78</v>
      </c>
      <c r="H2172" s="85"/>
      <c r="I2172" s="85" t="s">
        <v>79</v>
      </c>
      <c r="J2172" s="85"/>
      <c r="K2172" s="85" t="s">
        <v>13806</v>
      </c>
      <c r="L2172" s="85"/>
      <c r="M2172" s="85" t="s">
        <v>9006</v>
      </c>
      <c r="N2172" s="85" t="s">
        <v>9006</v>
      </c>
      <c r="O2172" s="85" t="s">
        <v>18</v>
      </c>
      <c r="P2172" s="85" t="s">
        <v>9007</v>
      </c>
      <c r="Q2172" s="85" t="s">
        <v>4422</v>
      </c>
    </row>
    <row r="2173" spans="1:17" hidden="1" x14ac:dyDescent="0.35">
      <c r="A2173" s="72">
        <f t="shared" si="33"/>
        <v>17011336</v>
      </c>
      <c r="B2173" s="85" t="s">
        <v>18762</v>
      </c>
      <c r="C2173" s="66">
        <v>225945</v>
      </c>
      <c r="D2173" s="85" t="s">
        <v>83</v>
      </c>
      <c r="E2173" s="85" t="s">
        <v>14941</v>
      </c>
      <c r="F2173" s="66">
        <v>17011336</v>
      </c>
      <c r="G2173" s="85" t="s">
        <v>77</v>
      </c>
      <c r="H2173" s="85"/>
      <c r="I2173" s="85" t="s">
        <v>79</v>
      </c>
      <c r="J2173" s="85"/>
      <c r="K2173" s="85" t="s">
        <v>13768</v>
      </c>
      <c r="L2173" s="85"/>
      <c r="M2173" s="85" t="s">
        <v>3090</v>
      </c>
      <c r="N2173" s="85" t="s">
        <v>12396</v>
      </c>
      <c r="O2173" s="85" t="s">
        <v>18</v>
      </c>
      <c r="P2173" s="85" t="s">
        <v>7179</v>
      </c>
      <c r="Q2173" s="85"/>
    </row>
    <row r="2174" spans="1:17" hidden="1" x14ac:dyDescent="0.35">
      <c r="A2174" s="72">
        <f t="shared" si="33"/>
        <v>17011336</v>
      </c>
      <c r="B2174" s="85" t="s">
        <v>18763</v>
      </c>
      <c r="C2174" s="66">
        <v>225946</v>
      </c>
      <c r="D2174" s="85" t="s">
        <v>83</v>
      </c>
      <c r="E2174" s="85" t="s">
        <v>14941</v>
      </c>
      <c r="F2174" s="66">
        <v>17011336</v>
      </c>
      <c r="G2174" s="85" t="s">
        <v>77</v>
      </c>
      <c r="H2174" s="85"/>
      <c r="I2174" s="85" t="s">
        <v>79</v>
      </c>
      <c r="J2174" s="85"/>
      <c r="K2174" s="85" t="s">
        <v>18764</v>
      </c>
      <c r="L2174" s="85"/>
      <c r="M2174" s="85" t="s">
        <v>7386</v>
      </c>
      <c r="N2174" s="85" t="s">
        <v>2669</v>
      </c>
      <c r="O2174" s="85" t="s">
        <v>18</v>
      </c>
      <c r="P2174" s="85" t="s">
        <v>8874</v>
      </c>
      <c r="Q2174" s="85" t="s">
        <v>18765</v>
      </c>
    </row>
    <row r="2175" spans="1:17" hidden="1" x14ac:dyDescent="0.35">
      <c r="A2175" s="72">
        <f t="shared" si="33"/>
        <v>17011336</v>
      </c>
      <c r="B2175" s="85" t="s">
        <v>14942</v>
      </c>
      <c r="C2175" s="66">
        <v>225947</v>
      </c>
      <c r="D2175" s="85" t="s">
        <v>83</v>
      </c>
      <c r="E2175" s="85" t="s">
        <v>14941</v>
      </c>
      <c r="F2175" s="66">
        <v>17011336</v>
      </c>
      <c r="G2175" s="85" t="s">
        <v>77</v>
      </c>
      <c r="H2175" s="85"/>
      <c r="I2175" s="85" t="s">
        <v>79</v>
      </c>
      <c r="J2175" s="85"/>
      <c r="K2175" s="85" t="s">
        <v>13769</v>
      </c>
      <c r="L2175" s="85"/>
      <c r="M2175" s="85" t="s">
        <v>7348</v>
      </c>
      <c r="N2175" s="85" t="s">
        <v>7349</v>
      </c>
      <c r="O2175" s="85" t="s">
        <v>18</v>
      </c>
      <c r="P2175" s="85" t="s">
        <v>7350</v>
      </c>
      <c r="Q2175" s="85" t="s">
        <v>13770</v>
      </c>
    </row>
    <row r="2176" spans="1:17" hidden="1" x14ac:dyDescent="0.35">
      <c r="A2176" s="72" t="str">
        <f t="shared" si="33"/>
        <v/>
      </c>
      <c r="B2176" s="85" t="s">
        <v>2974</v>
      </c>
      <c r="C2176" s="66">
        <v>17002477</v>
      </c>
      <c r="D2176" s="85" t="s">
        <v>1750</v>
      </c>
      <c r="E2176" s="85"/>
      <c r="G2176" s="85"/>
      <c r="H2176" s="85" t="s">
        <v>13675</v>
      </c>
      <c r="I2176" s="85" t="s">
        <v>79</v>
      </c>
      <c r="J2176" s="85" t="s">
        <v>200</v>
      </c>
      <c r="K2176" s="85" t="s">
        <v>20178</v>
      </c>
      <c r="L2176" s="85"/>
      <c r="M2176" s="85" t="s">
        <v>2613</v>
      </c>
      <c r="N2176" s="85" t="s">
        <v>2466</v>
      </c>
      <c r="O2176" s="85" t="s">
        <v>18</v>
      </c>
      <c r="P2176" s="85" t="s">
        <v>2614</v>
      </c>
      <c r="Q2176" s="85"/>
    </row>
    <row r="2177" spans="1:17" hidden="1" x14ac:dyDescent="0.35">
      <c r="A2177" s="72">
        <f t="shared" si="33"/>
        <v>17011336</v>
      </c>
      <c r="B2177" s="85" t="s">
        <v>18766</v>
      </c>
      <c r="C2177" s="66">
        <v>225948</v>
      </c>
      <c r="D2177" s="85" t="s">
        <v>83</v>
      </c>
      <c r="E2177" s="85" t="s">
        <v>14941</v>
      </c>
      <c r="F2177" s="66">
        <v>17011336</v>
      </c>
      <c r="G2177" s="85" t="s">
        <v>77</v>
      </c>
      <c r="H2177" s="85"/>
      <c r="I2177" s="85" t="s">
        <v>79</v>
      </c>
      <c r="J2177" s="85"/>
      <c r="K2177" s="85" t="s">
        <v>18767</v>
      </c>
      <c r="L2177" s="85"/>
      <c r="M2177" s="85" t="s">
        <v>2682</v>
      </c>
      <c r="N2177" s="85" t="s">
        <v>2448</v>
      </c>
      <c r="O2177" s="85" t="s">
        <v>18</v>
      </c>
      <c r="P2177" s="85" t="s">
        <v>2614</v>
      </c>
      <c r="Q2177" s="85"/>
    </row>
    <row r="2178" spans="1:17" hidden="1" x14ac:dyDescent="0.35">
      <c r="A2178" s="72">
        <f t="shared" ref="A2178:A2241" si="34">IF(F2178="", "", IF(D2178="School District", C2178, F2178))</f>
        <v>17011336</v>
      </c>
      <c r="B2178" s="85" t="s">
        <v>18768</v>
      </c>
      <c r="C2178" s="66">
        <v>225950</v>
      </c>
      <c r="D2178" s="85" t="s">
        <v>83</v>
      </c>
      <c r="E2178" s="85" t="s">
        <v>14941</v>
      </c>
      <c r="F2178" s="66">
        <v>17011336</v>
      </c>
      <c r="G2178" s="85" t="s">
        <v>77</v>
      </c>
      <c r="H2178" s="85"/>
      <c r="I2178" s="85" t="s">
        <v>79</v>
      </c>
      <c r="J2178" s="85"/>
      <c r="K2178" s="85" t="s">
        <v>18139</v>
      </c>
      <c r="L2178" s="85"/>
      <c r="M2178" s="85" t="s">
        <v>4632</v>
      </c>
      <c r="N2178" s="85" t="s">
        <v>4633</v>
      </c>
      <c r="O2178" s="85" t="s">
        <v>18</v>
      </c>
      <c r="P2178" s="85" t="s">
        <v>4674</v>
      </c>
      <c r="Q2178" s="85" t="s">
        <v>6402</v>
      </c>
    </row>
    <row r="2179" spans="1:17" hidden="1" x14ac:dyDescent="0.35">
      <c r="A2179" s="72" t="str">
        <f t="shared" si="34"/>
        <v/>
      </c>
      <c r="B2179" s="85" t="s">
        <v>1749</v>
      </c>
      <c r="C2179" s="66">
        <v>16048959</v>
      </c>
      <c r="D2179" s="85" t="s">
        <v>1750</v>
      </c>
      <c r="E2179" s="85"/>
      <c r="G2179" s="85"/>
      <c r="H2179" s="85" t="s">
        <v>18127</v>
      </c>
      <c r="I2179" s="85" t="s">
        <v>79</v>
      </c>
      <c r="J2179" s="85"/>
      <c r="K2179" s="85" t="s">
        <v>18128</v>
      </c>
      <c r="L2179" s="85"/>
      <c r="M2179" s="85" t="s">
        <v>963</v>
      </c>
      <c r="N2179" s="85" t="s">
        <v>189</v>
      </c>
      <c r="O2179" s="85" t="s">
        <v>18</v>
      </c>
      <c r="P2179" s="85" t="s">
        <v>1004</v>
      </c>
      <c r="Q2179" s="85"/>
    </row>
    <row r="2180" spans="1:17" hidden="1" x14ac:dyDescent="0.35">
      <c r="A2180" s="72" t="str">
        <f t="shared" si="34"/>
        <v/>
      </c>
      <c r="B2180" s="85" t="s">
        <v>20068</v>
      </c>
      <c r="C2180" s="66">
        <v>17001505</v>
      </c>
      <c r="D2180" s="85" t="s">
        <v>1750</v>
      </c>
      <c r="E2180" s="85"/>
      <c r="G2180" s="85"/>
      <c r="H2180" s="85" t="s">
        <v>18127</v>
      </c>
      <c r="I2180" s="85" t="s">
        <v>559</v>
      </c>
      <c r="J2180" s="85"/>
      <c r="K2180" s="85" t="s">
        <v>20069</v>
      </c>
      <c r="L2180" s="85"/>
      <c r="M2180" s="85" t="s">
        <v>19118</v>
      </c>
      <c r="N2180" s="85" t="s">
        <v>232</v>
      </c>
      <c r="O2180" s="85" t="s">
        <v>18</v>
      </c>
      <c r="P2180" s="85" t="s">
        <v>1004</v>
      </c>
      <c r="Q2180" s="85"/>
    </row>
    <row r="2181" spans="1:17" hidden="1" x14ac:dyDescent="0.35">
      <c r="A2181" s="72">
        <f t="shared" si="34"/>
        <v>127700</v>
      </c>
      <c r="B2181" s="85" t="s">
        <v>24228</v>
      </c>
      <c r="C2181" s="85">
        <v>17009313</v>
      </c>
      <c r="D2181" s="85" t="s">
        <v>23281</v>
      </c>
      <c r="E2181" s="85" t="s">
        <v>23260</v>
      </c>
      <c r="F2181" s="85">
        <v>127700</v>
      </c>
      <c r="G2181" s="85" t="s">
        <v>78</v>
      </c>
      <c r="H2181" s="85"/>
      <c r="I2181" s="85" t="s">
        <v>79</v>
      </c>
      <c r="J2181" s="85"/>
      <c r="K2181" s="85" t="s">
        <v>24229</v>
      </c>
      <c r="L2181" s="85"/>
      <c r="M2181" s="85" t="s">
        <v>24046</v>
      </c>
      <c r="N2181" s="85" t="s">
        <v>24230</v>
      </c>
      <c r="O2181" s="85" t="s">
        <v>23988</v>
      </c>
      <c r="P2181" s="85">
        <v>32940</v>
      </c>
      <c r="Q2181" s="85"/>
    </row>
    <row r="2182" spans="1:17" hidden="1" x14ac:dyDescent="0.35">
      <c r="A2182" s="72">
        <f t="shared" si="34"/>
        <v>140661</v>
      </c>
      <c r="B2182" s="85" t="s">
        <v>19163</v>
      </c>
      <c r="C2182" s="66">
        <v>16032043</v>
      </c>
      <c r="D2182" s="85" t="s">
        <v>83</v>
      </c>
      <c r="E2182" s="85" t="s">
        <v>2463</v>
      </c>
      <c r="F2182" s="66">
        <v>140661</v>
      </c>
      <c r="G2182" s="85" t="s">
        <v>78</v>
      </c>
      <c r="H2182" s="85" t="s">
        <v>19243</v>
      </c>
      <c r="I2182" s="85" t="s">
        <v>79</v>
      </c>
      <c r="J2182" s="85"/>
      <c r="K2182" s="85" t="s">
        <v>13668</v>
      </c>
      <c r="L2182" s="85"/>
      <c r="M2182" s="85" t="s">
        <v>2447</v>
      </c>
      <c r="N2182" s="85" t="s">
        <v>2448</v>
      </c>
      <c r="O2182" s="85" t="s">
        <v>18</v>
      </c>
      <c r="P2182" s="85" t="s">
        <v>2482</v>
      </c>
      <c r="Q2182" s="85"/>
    </row>
    <row r="2183" spans="1:17" hidden="1" x14ac:dyDescent="0.35">
      <c r="A2183" s="72">
        <f t="shared" si="34"/>
        <v>141258</v>
      </c>
      <c r="B2183" s="85" t="s">
        <v>19163</v>
      </c>
      <c r="C2183" s="66">
        <v>16034373</v>
      </c>
      <c r="D2183" s="85" t="s">
        <v>83</v>
      </c>
      <c r="E2183" s="85" t="s">
        <v>7475</v>
      </c>
      <c r="F2183" s="66">
        <v>141258</v>
      </c>
      <c r="G2183" s="85" t="s">
        <v>78</v>
      </c>
      <c r="H2183" s="85"/>
      <c r="I2183" s="85" t="s">
        <v>79</v>
      </c>
      <c r="J2183" s="85"/>
      <c r="K2183" s="85" t="s">
        <v>19154</v>
      </c>
      <c r="L2183" s="85"/>
      <c r="M2183" s="85" t="s">
        <v>7477</v>
      </c>
      <c r="N2183" s="85" t="s">
        <v>7265</v>
      </c>
      <c r="O2183" s="85" t="s">
        <v>18</v>
      </c>
      <c r="P2183" s="85" t="s">
        <v>7478</v>
      </c>
      <c r="Q2183" s="85"/>
    </row>
    <row r="2184" spans="1:17" hidden="1" x14ac:dyDescent="0.35">
      <c r="A2184" s="72">
        <f t="shared" si="34"/>
        <v>141311</v>
      </c>
      <c r="B2184" s="85" t="s">
        <v>18539</v>
      </c>
      <c r="C2184" s="66">
        <v>16084561</v>
      </c>
      <c r="D2184" s="85" t="s">
        <v>83</v>
      </c>
      <c r="E2184" s="85" t="s">
        <v>6973</v>
      </c>
      <c r="F2184" s="66">
        <v>141311</v>
      </c>
      <c r="G2184" s="85" t="s">
        <v>78</v>
      </c>
      <c r="H2184" s="85"/>
      <c r="I2184" s="85" t="s">
        <v>79</v>
      </c>
      <c r="J2184" s="85"/>
      <c r="K2184" s="85" t="s">
        <v>13788</v>
      </c>
      <c r="L2184" s="85"/>
      <c r="M2184" s="85" t="s">
        <v>7841</v>
      </c>
      <c r="N2184" s="85" t="s">
        <v>7262</v>
      </c>
      <c r="O2184" s="85" t="s">
        <v>18</v>
      </c>
      <c r="P2184" s="85" t="s">
        <v>8177</v>
      </c>
      <c r="Q2184" s="85"/>
    </row>
    <row r="2185" spans="1:17" hidden="1" x14ac:dyDescent="0.35">
      <c r="A2185" s="72">
        <f t="shared" si="34"/>
        <v>142116</v>
      </c>
      <c r="B2185" s="85" t="s">
        <v>18801</v>
      </c>
      <c r="C2185" s="66">
        <v>16032749</v>
      </c>
      <c r="D2185" s="85" t="s">
        <v>83</v>
      </c>
      <c r="E2185" s="85" t="s">
        <v>13524</v>
      </c>
      <c r="F2185" s="66">
        <v>142116</v>
      </c>
      <c r="G2185" s="85" t="s">
        <v>78</v>
      </c>
      <c r="H2185" s="85" t="s">
        <v>18802</v>
      </c>
      <c r="I2185" s="85" t="s">
        <v>79</v>
      </c>
      <c r="J2185" s="85"/>
      <c r="K2185" s="85" t="s">
        <v>18803</v>
      </c>
      <c r="L2185" s="85" t="s">
        <v>80</v>
      </c>
      <c r="M2185" s="85" t="s">
        <v>7395</v>
      </c>
      <c r="N2185" s="85" t="s">
        <v>7395</v>
      </c>
      <c r="O2185" s="85" t="s">
        <v>18</v>
      </c>
      <c r="P2185" s="85" t="s">
        <v>13261</v>
      </c>
      <c r="Q2185" s="85" t="s">
        <v>87</v>
      </c>
    </row>
    <row r="2186" spans="1:17" hidden="1" x14ac:dyDescent="0.35">
      <c r="A2186" s="72">
        <f t="shared" si="34"/>
        <v>145196</v>
      </c>
      <c r="B2186" s="85" t="s">
        <v>26096</v>
      </c>
      <c r="C2186" s="85">
        <v>16048428</v>
      </c>
      <c r="D2186" s="85" t="s">
        <v>23281</v>
      </c>
      <c r="E2186" s="85" t="s">
        <v>23216</v>
      </c>
      <c r="F2186" s="85">
        <v>145196</v>
      </c>
      <c r="G2186" s="85" t="s">
        <v>78</v>
      </c>
      <c r="H2186" s="85"/>
      <c r="I2186" s="85" t="s">
        <v>79</v>
      </c>
      <c r="J2186" s="85"/>
      <c r="K2186" s="85" t="s">
        <v>26097</v>
      </c>
      <c r="L2186" s="85"/>
      <c r="M2186" s="85" t="s">
        <v>26092</v>
      </c>
      <c r="N2186" s="85" t="s">
        <v>26084</v>
      </c>
      <c r="O2186" s="85" t="s">
        <v>26085</v>
      </c>
      <c r="P2186" s="85">
        <v>98166</v>
      </c>
      <c r="Q2186" s="85"/>
    </row>
    <row r="2187" spans="1:17" hidden="1" x14ac:dyDescent="0.35">
      <c r="A2187" s="72">
        <f t="shared" si="34"/>
        <v>141550</v>
      </c>
      <c r="B2187" s="85" t="s">
        <v>26494</v>
      </c>
      <c r="C2187" s="85">
        <v>230067</v>
      </c>
      <c r="D2187" s="85" t="s">
        <v>23281</v>
      </c>
      <c r="E2187" s="85" t="s">
        <v>23206</v>
      </c>
      <c r="F2187" s="85">
        <v>141550</v>
      </c>
      <c r="G2187" s="85" t="s">
        <v>78</v>
      </c>
      <c r="H2187" s="85">
        <v>10499812</v>
      </c>
      <c r="I2187" s="85" t="s">
        <v>79</v>
      </c>
      <c r="J2187" s="85"/>
      <c r="K2187" s="85" t="s">
        <v>26495</v>
      </c>
      <c r="L2187" s="85"/>
      <c r="M2187" s="85" t="s">
        <v>9155</v>
      </c>
      <c r="N2187" s="85"/>
      <c r="O2187" s="85" t="s">
        <v>18</v>
      </c>
      <c r="P2187" s="85">
        <v>78233</v>
      </c>
      <c r="Q2187" s="85">
        <v>3402</v>
      </c>
    </row>
    <row r="2188" spans="1:17" hidden="1" x14ac:dyDescent="0.35">
      <c r="A2188" s="72">
        <f t="shared" si="34"/>
        <v>140466</v>
      </c>
      <c r="B2188" s="85" t="s">
        <v>20106</v>
      </c>
      <c r="C2188" s="66">
        <v>17001827</v>
      </c>
      <c r="D2188" s="85" t="s">
        <v>83</v>
      </c>
      <c r="E2188" s="85" t="s">
        <v>667</v>
      </c>
      <c r="F2188" s="66">
        <v>140466</v>
      </c>
      <c r="G2188" s="85" t="s">
        <v>78</v>
      </c>
      <c r="H2188" s="85"/>
      <c r="I2188" s="85" t="s">
        <v>79</v>
      </c>
      <c r="J2188" s="85"/>
      <c r="K2188" s="85" t="s">
        <v>20107</v>
      </c>
      <c r="L2188" s="85"/>
      <c r="M2188" s="85" t="s">
        <v>669</v>
      </c>
      <c r="N2188" s="85" t="s">
        <v>242</v>
      </c>
      <c r="O2188" s="85" t="s">
        <v>18</v>
      </c>
      <c r="P2188" s="85" t="s">
        <v>665</v>
      </c>
      <c r="Q2188" s="85"/>
    </row>
    <row r="2189" spans="1:17" hidden="1" x14ac:dyDescent="0.35">
      <c r="A2189" s="72">
        <f t="shared" si="34"/>
        <v>140444</v>
      </c>
      <c r="B2189" s="85" t="s">
        <v>24433</v>
      </c>
      <c r="C2189" s="85">
        <v>16074074</v>
      </c>
      <c r="D2189" s="85" t="s">
        <v>23281</v>
      </c>
      <c r="E2189" s="85" t="s">
        <v>23254</v>
      </c>
      <c r="F2189" s="85">
        <v>140444</v>
      </c>
      <c r="G2189" s="85" t="s">
        <v>78</v>
      </c>
      <c r="H2189" s="85"/>
      <c r="I2189" s="85" t="s">
        <v>79</v>
      </c>
      <c r="J2189" s="85"/>
      <c r="K2189" s="85" t="s">
        <v>24434</v>
      </c>
      <c r="L2189" s="85"/>
      <c r="M2189" s="85" t="s">
        <v>20080</v>
      </c>
      <c r="N2189" s="85" t="s">
        <v>232</v>
      </c>
      <c r="O2189" s="85" t="s">
        <v>18</v>
      </c>
      <c r="P2189" s="85">
        <v>75006</v>
      </c>
      <c r="Q2189" s="85"/>
    </row>
    <row r="2190" spans="1:17" hidden="1" x14ac:dyDescent="0.35">
      <c r="A2190" s="72">
        <f t="shared" si="34"/>
        <v>141354</v>
      </c>
      <c r="B2190" s="85" t="s">
        <v>19188</v>
      </c>
      <c r="C2190" s="66">
        <v>16043017</v>
      </c>
      <c r="D2190" s="85" t="s">
        <v>83</v>
      </c>
      <c r="E2190" s="85" t="s">
        <v>8566</v>
      </c>
      <c r="F2190" s="66">
        <v>141354</v>
      </c>
      <c r="G2190" s="85" t="s">
        <v>78</v>
      </c>
      <c r="H2190" s="85"/>
      <c r="I2190" s="85" t="s">
        <v>79</v>
      </c>
      <c r="J2190" s="85"/>
      <c r="K2190" s="85" t="s">
        <v>13796</v>
      </c>
      <c r="L2190" s="85"/>
      <c r="M2190" s="85" t="s">
        <v>8531</v>
      </c>
      <c r="N2190" s="85"/>
      <c r="O2190" s="85" t="s">
        <v>18</v>
      </c>
      <c r="P2190" s="85" t="s">
        <v>8532</v>
      </c>
      <c r="Q2190" s="85"/>
    </row>
    <row r="2191" spans="1:17" hidden="1" x14ac:dyDescent="0.35">
      <c r="A2191" s="72">
        <f t="shared" si="34"/>
        <v>141354</v>
      </c>
      <c r="B2191" s="85" t="s">
        <v>19405</v>
      </c>
      <c r="C2191" s="66">
        <v>16043018</v>
      </c>
      <c r="D2191" s="85" t="s">
        <v>83</v>
      </c>
      <c r="E2191" s="85" t="s">
        <v>8566</v>
      </c>
      <c r="F2191" s="66">
        <v>141354</v>
      </c>
      <c r="G2191" s="85" t="s">
        <v>78</v>
      </c>
      <c r="H2191" s="85"/>
      <c r="I2191" s="85" t="s">
        <v>79</v>
      </c>
      <c r="J2191" s="85"/>
      <c r="K2191" s="85" t="s">
        <v>19406</v>
      </c>
      <c r="L2191" s="85"/>
      <c r="M2191" s="85" t="s">
        <v>8531</v>
      </c>
      <c r="N2191" s="85"/>
      <c r="O2191" s="85" t="s">
        <v>18</v>
      </c>
      <c r="P2191" s="85" t="s">
        <v>8532</v>
      </c>
      <c r="Q2191" s="85"/>
    </row>
    <row r="2192" spans="1:17" hidden="1" x14ac:dyDescent="0.35">
      <c r="A2192" s="72">
        <f t="shared" si="34"/>
        <v>141268</v>
      </c>
      <c r="B2192" s="85" t="s">
        <v>14602</v>
      </c>
      <c r="C2192" s="66">
        <v>212655</v>
      </c>
      <c r="D2192" s="85" t="s">
        <v>77</v>
      </c>
      <c r="E2192" s="85" t="s">
        <v>7628</v>
      </c>
      <c r="F2192" s="66">
        <v>141268</v>
      </c>
      <c r="G2192" s="85" t="s">
        <v>78</v>
      </c>
      <c r="H2192" s="85" t="s">
        <v>7629</v>
      </c>
      <c r="I2192" s="85" t="s">
        <v>79</v>
      </c>
      <c r="J2192" s="85"/>
      <c r="K2192" s="85" t="s">
        <v>14603</v>
      </c>
      <c r="L2192" s="85"/>
      <c r="M2192" s="85" t="s">
        <v>7631</v>
      </c>
      <c r="N2192" s="85" t="s">
        <v>7268</v>
      </c>
      <c r="O2192" s="85" t="s">
        <v>18</v>
      </c>
      <c r="P2192" s="85" t="s">
        <v>7632</v>
      </c>
      <c r="Q2192" s="85"/>
    </row>
    <row r="2193" spans="1:17" hidden="1" x14ac:dyDescent="0.35">
      <c r="A2193" s="72">
        <f t="shared" si="34"/>
        <v>140887</v>
      </c>
      <c r="B2193" s="85" t="s">
        <v>25335</v>
      </c>
      <c r="C2193" s="85">
        <v>87426</v>
      </c>
      <c r="D2193" s="85" t="s">
        <v>77</v>
      </c>
      <c r="E2193" s="85" t="s">
        <v>23231</v>
      </c>
      <c r="F2193" s="85">
        <v>140887</v>
      </c>
      <c r="G2193" s="85" t="s">
        <v>78</v>
      </c>
      <c r="H2193" s="85">
        <v>12021648</v>
      </c>
      <c r="I2193" s="85" t="s">
        <v>79</v>
      </c>
      <c r="J2193" s="85"/>
      <c r="K2193" s="85" t="s">
        <v>25336</v>
      </c>
      <c r="L2193" s="85"/>
      <c r="M2193" s="85" t="s">
        <v>20648</v>
      </c>
      <c r="N2193" s="85" t="s">
        <v>571</v>
      </c>
      <c r="O2193" s="85" t="s">
        <v>18</v>
      </c>
      <c r="P2193" s="85">
        <v>76104</v>
      </c>
      <c r="Q2193" s="85">
        <v>7052</v>
      </c>
    </row>
    <row r="2194" spans="1:17" hidden="1" x14ac:dyDescent="0.35">
      <c r="A2194" s="72">
        <f t="shared" si="34"/>
        <v>140887</v>
      </c>
      <c r="B2194" s="85" t="s">
        <v>3947</v>
      </c>
      <c r="C2194" s="66">
        <v>87426</v>
      </c>
      <c r="D2194" s="85" t="s">
        <v>77</v>
      </c>
      <c r="E2194" s="85" t="s">
        <v>3907</v>
      </c>
      <c r="F2194" s="66">
        <v>140887</v>
      </c>
      <c r="G2194" s="85" t="s">
        <v>78</v>
      </c>
      <c r="H2194" s="85" t="s">
        <v>3948</v>
      </c>
      <c r="I2194" s="85" t="s">
        <v>79</v>
      </c>
      <c r="J2194" s="85"/>
      <c r="K2194" s="85" t="s">
        <v>3949</v>
      </c>
      <c r="L2194" s="85"/>
      <c r="M2194" s="85" t="s">
        <v>3904</v>
      </c>
      <c r="N2194" s="85" t="s">
        <v>573</v>
      </c>
      <c r="O2194" s="85" t="s">
        <v>18</v>
      </c>
      <c r="P2194" s="85" t="s">
        <v>3927</v>
      </c>
      <c r="Q2194" s="85" t="s">
        <v>106</v>
      </c>
    </row>
    <row r="2195" spans="1:17" hidden="1" x14ac:dyDescent="0.35">
      <c r="A2195" s="72">
        <f t="shared" si="34"/>
        <v>141383</v>
      </c>
      <c r="B2195" s="85" t="s">
        <v>8808</v>
      </c>
      <c r="C2195" s="66">
        <v>90008</v>
      </c>
      <c r="D2195" s="85" t="s">
        <v>77</v>
      </c>
      <c r="E2195" s="85" t="s">
        <v>8809</v>
      </c>
      <c r="F2195" s="66">
        <v>141383</v>
      </c>
      <c r="G2195" s="85" t="s">
        <v>78</v>
      </c>
      <c r="H2195" s="85"/>
      <c r="I2195" s="85" t="s">
        <v>79</v>
      </c>
      <c r="J2195" s="85"/>
      <c r="K2195" s="85" t="s">
        <v>8810</v>
      </c>
      <c r="L2195" s="85"/>
      <c r="M2195" s="85" t="s">
        <v>8811</v>
      </c>
      <c r="N2195" s="85" t="s">
        <v>8537</v>
      </c>
      <c r="O2195" s="85" t="s">
        <v>18</v>
      </c>
      <c r="P2195" s="85" t="s">
        <v>8812</v>
      </c>
      <c r="Q2195" s="85" t="s">
        <v>8606</v>
      </c>
    </row>
    <row r="2196" spans="1:17" hidden="1" x14ac:dyDescent="0.35">
      <c r="A2196" s="72">
        <f t="shared" si="34"/>
        <v>141043</v>
      </c>
      <c r="B2196" s="85" t="s">
        <v>5061</v>
      </c>
      <c r="C2196" s="66">
        <v>87937</v>
      </c>
      <c r="D2196" s="85" t="s">
        <v>77</v>
      </c>
      <c r="E2196" s="85" t="s">
        <v>5036</v>
      </c>
      <c r="F2196" s="66">
        <v>141043</v>
      </c>
      <c r="G2196" s="85" t="s">
        <v>78</v>
      </c>
      <c r="H2196" s="85"/>
      <c r="I2196" s="85" t="s">
        <v>79</v>
      </c>
      <c r="J2196" s="85"/>
      <c r="K2196" s="85" t="s">
        <v>5062</v>
      </c>
      <c r="L2196" s="85"/>
      <c r="M2196" s="85" t="s">
        <v>5039</v>
      </c>
      <c r="N2196" s="85" t="s">
        <v>5040</v>
      </c>
      <c r="O2196" s="85" t="s">
        <v>18</v>
      </c>
      <c r="P2196" s="85" t="s">
        <v>5057</v>
      </c>
      <c r="Q2196" s="85" t="s">
        <v>5063</v>
      </c>
    </row>
    <row r="2197" spans="1:17" hidden="1" x14ac:dyDescent="0.35">
      <c r="A2197" s="72">
        <f t="shared" si="34"/>
        <v>141860</v>
      </c>
      <c r="B2197" s="85" t="s">
        <v>14433</v>
      </c>
      <c r="C2197" s="66">
        <v>210974</v>
      </c>
      <c r="D2197" s="85" t="s">
        <v>77</v>
      </c>
      <c r="E2197" s="85" t="s">
        <v>12184</v>
      </c>
      <c r="F2197" s="66">
        <v>141860</v>
      </c>
      <c r="G2197" s="85" t="s">
        <v>78</v>
      </c>
      <c r="H2197" s="85"/>
      <c r="I2197" s="85" t="s">
        <v>79</v>
      </c>
      <c r="J2197" s="85"/>
      <c r="K2197" s="85" t="s">
        <v>14434</v>
      </c>
      <c r="L2197" s="85"/>
      <c r="M2197" s="85" t="s">
        <v>12186</v>
      </c>
      <c r="N2197" s="85" t="s">
        <v>12187</v>
      </c>
      <c r="O2197" s="85" t="s">
        <v>18</v>
      </c>
      <c r="P2197" s="85" t="s">
        <v>12188</v>
      </c>
      <c r="Q2197" s="85"/>
    </row>
    <row r="2198" spans="1:17" hidden="1" x14ac:dyDescent="0.35">
      <c r="A2198" s="72">
        <f t="shared" si="34"/>
        <v>140899</v>
      </c>
      <c r="B2198" s="85" t="s">
        <v>26689</v>
      </c>
      <c r="C2198" s="85">
        <v>87607</v>
      </c>
      <c r="D2198" s="85" t="s">
        <v>77</v>
      </c>
      <c r="E2198" s="85" t="s">
        <v>23196</v>
      </c>
      <c r="F2198" s="85">
        <v>140899</v>
      </c>
      <c r="G2198" s="85" t="s">
        <v>78</v>
      </c>
      <c r="H2198" s="85">
        <v>11623055</v>
      </c>
      <c r="I2198" s="85" t="s">
        <v>79</v>
      </c>
      <c r="J2198" s="85"/>
      <c r="K2198" s="85" t="s">
        <v>26690</v>
      </c>
      <c r="L2198" s="85"/>
      <c r="M2198" s="85" t="s">
        <v>21072</v>
      </c>
      <c r="N2198" s="85" t="s">
        <v>571</v>
      </c>
      <c r="O2198" s="85" t="s">
        <v>18</v>
      </c>
      <c r="P2198" s="85">
        <v>76135</v>
      </c>
      <c r="Q2198" s="85">
        <v>3505</v>
      </c>
    </row>
    <row r="2199" spans="1:17" hidden="1" x14ac:dyDescent="0.35">
      <c r="A2199" s="72">
        <f t="shared" si="34"/>
        <v>140899</v>
      </c>
      <c r="B2199" s="85" t="s">
        <v>4378</v>
      </c>
      <c r="C2199" s="66">
        <v>87607</v>
      </c>
      <c r="D2199" s="85" t="s">
        <v>77</v>
      </c>
      <c r="E2199" s="85" t="s">
        <v>4370</v>
      </c>
      <c r="F2199" s="66">
        <v>140899</v>
      </c>
      <c r="G2199" s="85" t="s">
        <v>78</v>
      </c>
      <c r="H2199" s="85" t="s">
        <v>4371</v>
      </c>
      <c r="I2199" s="85" t="s">
        <v>79</v>
      </c>
      <c r="J2199" s="85"/>
      <c r="K2199" s="85" t="s">
        <v>4379</v>
      </c>
      <c r="L2199" s="85"/>
      <c r="M2199" s="85" t="s">
        <v>4373</v>
      </c>
      <c r="N2199" s="85" t="s">
        <v>571</v>
      </c>
      <c r="O2199" s="85" t="s">
        <v>18</v>
      </c>
      <c r="P2199" s="85" t="s">
        <v>4374</v>
      </c>
      <c r="Q2199" s="85" t="s">
        <v>4380</v>
      </c>
    </row>
    <row r="2200" spans="1:17" hidden="1" x14ac:dyDescent="0.35">
      <c r="A2200" s="72">
        <f t="shared" si="34"/>
        <v>141269</v>
      </c>
      <c r="B2200" s="85" t="s">
        <v>7644</v>
      </c>
      <c r="C2200" s="66">
        <v>89311</v>
      </c>
      <c r="D2200" s="85" t="s">
        <v>77</v>
      </c>
      <c r="E2200" s="85" t="s">
        <v>6855</v>
      </c>
      <c r="F2200" s="66">
        <v>141269</v>
      </c>
      <c r="G2200" s="85" t="s">
        <v>78</v>
      </c>
      <c r="H2200" s="85" t="s">
        <v>7645</v>
      </c>
      <c r="I2200" s="85" t="s">
        <v>79</v>
      </c>
      <c r="J2200" s="85"/>
      <c r="K2200" s="85" t="s">
        <v>7646</v>
      </c>
      <c r="L2200" s="85"/>
      <c r="M2200" s="85" t="s">
        <v>7647</v>
      </c>
      <c r="N2200" s="85" t="s">
        <v>6073</v>
      </c>
      <c r="O2200" s="85" t="s">
        <v>18</v>
      </c>
      <c r="P2200" s="85" t="s">
        <v>7648</v>
      </c>
      <c r="Q2200" s="85" t="s">
        <v>7649</v>
      </c>
    </row>
    <row r="2201" spans="1:17" hidden="1" x14ac:dyDescent="0.35">
      <c r="A2201" s="72">
        <f t="shared" si="34"/>
        <v>141269</v>
      </c>
      <c r="B2201" s="85" t="s">
        <v>7105</v>
      </c>
      <c r="C2201" s="66">
        <v>88972</v>
      </c>
      <c r="D2201" s="85" t="s">
        <v>77</v>
      </c>
      <c r="E2201" s="85" t="s">
        <v>6855</v>
      </c>
      <c r="F2201" s="66">
        <v>141269</v>
      </c>
      <c r="G2201" s="85" t="s">
        <v>78</v>
      </c>
      <c r="H2201" s="85" t="s">
        <v>7106</v>
      </c>
      <c r="I2201" s="85" t="s">
        <v>79</v>
      </c>
      <c r="J2201" s="85"/>
      <c r="K2201" s="85" t="s">
        <v>7107</v>
      </c>
      <c r="L2201" s="85"/>
      <c r="M2201" s="85" t="s">
        <v>3090</v>
      </c>
      <c r="N2201" s="85" t="s">
        <v>6073</v>
      </c>
      <c r="O2201" s="85" t="s">
        <v>18</v>
      </c>
      <c r="P2201" s="85" t="s">
        <v>7108</v>
      </c>
      <c r="Q2201" s="85" t="s">
        <v>1624</v>
      </c>
    </row>
    <row r="2202" spans="1:17" hidden="1" x14ac:dyDescent="0.35">
      <c r="A2202" s="72">
        <f t="shared" si="34"/>
        <v>141546</v>
      </c>
      <c r="B2202" s="85" t="s">
        <v>27317</v>
      </c>
      <c r="C2202" s="85">
        <v>90718</v>
      </c>
      <c r="D2202" s="85" t="s">
        <v>77</v>
      </c>
      <c r="E2202" s="85" t="s">
        <v>23179</v>
      </c>
      <c r="F2202" s="85">
        <v>141546</v>
      </c>
      <c r="G2202" s="85" t="s">
        <v>78</v>
      </c>
      <c r="H2202" s="85">
        <v>1664853</v>
      </c>
      <c r="I2202" s="85" t="s">
        <v>79</v>
      </c>
      <c r="J2202" s="85"/>
      <c r="K2202" s="85" t="s">
        <v>27318</v>
      </c>
      <c r="L2202" s="85"/>
      <c r="M2202" s="85" t="s">
        <v>9155</v>
      </c>
      <c r="N2202" s="85" t="s">
        <v>9526</v>
      </c>
      <c r="O2202" s="85" t="s">
        <v>18</v>
      </c>
      <c r="P2202" s="85">
        <v>78216</v>
      </c>
      <c r="Q2202" s="85">
        <v>3401</v>
      </c>
    </row>
    <row r="2203" spans="1:17" hidden="1" x14ac:dyDescent="0.35">
      <c r="A2203" s="72">
        <f t="shared" si="34"/>
        <v>141546</v>
      </c>
      <c r="B2203" s="85" t="s">
        <v>9983</v>
      </c>
      <c r="C2203" s="66">
        <v>90718</v>
      </c>
      <c r="D2203" s="85" t="s">
        <v>77</v>
      </c>
      <c r="E2203" s="85" t="s">
        <v>9849</v>
      </c>
      <c r="F2203" s="66">
        <v>141546</v>
      </c>
      <c r="G2203" s="85" t="s">
        <v>78</v>
      </c>
      <c r="H2203" s="85" t="s">
        <v>9850</v>
      </c>
      <c r="I2203" s="85" t="s">
        <v>79</v>
      </c>
      <c r="J2203" s="85"/>
      <c r="K2203" s="85" t="s">
        <v>9984</v>
      </c>
      <c r="L2203" s="85" t="s">
        <v>80</v>
      </c>
      <c r="M2203" s="85" t="s">
        <v>7383</v>
      </c>
      <c r="N2203" s="85" t="s">
        <v>7384</v>
      </c>
      <c r="O2203" s="85" t="s">
        <v>18</v>
      </c>
      <c r="P2203" s="85" t="s">
        <v>9981</v>
      </c>
      <c r="Q2203" s="85" t="s">
        <v>9985</v>
      </c>
    </row>
    <row r="2204" spans="1:17" hidden="1" x14ac:dyDescent="0.35">
      <c r="A2204" s="72">
        <f t="shared" si="34"/>
        <v>141283</v>
      </c>
      <c r="B2204" s="85" t="s">
        <v>7795</v>
      </c>
      <c r="C2204" s="66">
        <v>89440</v>
      </c>
      <c r="D2204" s="85" t="s">
        <v>77</v>
      </c>
      <c r="E2204" s="85" t="s">
        <v>7786</v>
      </c>
      <c r="F2204" s="66">
        <v>141283</v>
      </c>
      <c r="G2204" s="85" t="s">
        <v>78</v>
      </c>
      <c r="H2204" s="85" t="s">
        <v>7796</v>
      </c>
      <c r="I2204" s="85" t="s">
        <v>79</v>
      </c>
      <c r="J2204" s="85"/>
      <c r="K2204" s="85" t="s">
        <v>7797</v>
      </c>
      <c r="L2204" s="85"/>
      <c r="M2204" s="85" t="s">
        <v>7789</v>
      </c>
      <c r="N2204" s="85" t="s">
        <v>7777</v>
      </c>
      <c r="O2204" s="85" t="s">
        <v>18</v>
      </c>
      <c r="P2204" s="85" t="s">
        <v>7790</v>
      </c>
      <c r="Q2204" s="85" t="s">
        <v>645</v>
      </c>
    </row>
    <row r="2205" spans="1:17" hidden="1" x14ac:dyDescent="0.35">
      <c r="A2205" s="72">
        <f t="shared" si="34"/>
        <v>141283</v>
      </c>
      <c r="B2205" s="85" t="s">
        <v>7802</v>
      </c>
      <c r="C2205" s="66">
        <v>89444</v>
      </c>
      <c r="D2205" s="85" t="s">
        <v>77</v>
      </c>
      <c r="E2205" s="85" t="s">
        <v>7786</v>
      </c>
      <c r="F2205" s="66">
        <v>141283</v>
      </c>
      <c r="G2205" s="85" t="s">
        <v>78</v>
      </c>
      <c r="H2205" s="85" t="s">
        <v>7803</v>
      </c>
      <c r="I2205" s="85" t="s">
        <v>79</v>
      </c>
      <c r="J2205" s="85"/>
      <c r="K2205" s="85" t="s">
        <v>7804</v>
      </c>
      <c r="L2205" s="85"/>
      <c r="M2205" s="85" t="s">
        <v>7789</v>
      </c>
      <c r="N2205" s="85" t="s">
        <v>7777</v>
      </c>
      <c r="O2205" s="85" t="s">
        <v>18</v>
      </c>
      <c r="P2205" s="85" t="s">
        <v>7790</v>
      </c>
      <c r="Q2205" s="85" t="s">
        <v>7805</v>
      </c>
    </row>
    <row r="2206" spans="1:17" hidden="1" x14ac:dyDescent="0.35">
      <c r="A2206" s="72">
        <f t="shared" si="34"/>
        <v>141546</v>
      </c>
      <c r="B2206" s="85" t="s">
        <v>27296</v>
      </c>
      <c r="C2206" s="85">
        <v>90889</v>
      </c>
      <c r="D2206" s="85" t="s">
        <v>77</v>
      </c>
      <c r="E2206" s="85" t="s">
        <v>23179</v>
      </c>
      <c r="F2206" s="85">
        <v>141546</v>
      </c>
      <c r="G2206" s="85" t="s">
        <v>78</v>
      </c>
      <c r="H2206" s="85">
        <v>1664853</v>
      </c>
      <c r="I2206" s="85" t="s">
        <v>79</v>
      </c>
      <c r="J2206" s="85"/>
      <c r="K2206" s="85" t="s">
        <v>27297</v>
      </c>
      <c r="L2206" s="85"/>
      <c r="M2206" s="85" t="s">
        <v>9155</v>
      </c>
      <c r="N2206" s="85" t="s">
        <v>9526</v>
      </c>
      <c r="O2206" s="85" t="s">
        <v>18</v>
      </c>
      <c r="P2206" s="85">
        <v>78233</v>
      </c>
      <c r="Q2206" s="85">
        <v>6317</v>
      </c>
    </row>
    <row r="2207" spans="1:17" hidden="1" x14ac:dyDescent="0.35">
      <c r="A2207" s="72">
        <f t="shared" si="34"/>
        <v>141546</v>
      </c>
      <c r="B2207" s="85" t="s">
        <v>10235</v>
      </c>
      <c r="C2207" s="66">
        <v>90889</v>
      </c>
      <c r="D2207" s="85" t="s">
        <v>77</v>
      </c>
      <c r="E2207" s="85" t="s">
        <v>9849</v>
      </c>
      <c r="F2207" s="66">
        <v>141546</v>
      </c>
      <c r="G2207" s="85" t="s">
        <v>78</v>
      </c>
      <c r="H2207" s="85" t="s">
        <v>9850</v>
      </c>
      <c r="I2207" s="85" t="s">
        <v>79</v>
      </c>
      <c r="J2207" s="85"/>
      <c r="K2207" s="85" t="s">
        <v>10236</v>
      </c>
      <c r="L2207" s="85" t="s">
        <v>80</v>
      </c>
      <c r="M2207" s="85" t="s">
        <v>7383</v>
      </c>
      <c r="N2207" s="85" t="s">
        <v>7384</v>
      </c>
      <c r="O2207" s="85" t="s">
        <v>18</v>
      </c>
      <c r="P2207" s="85" t="s">
        <v>10230</v>
      </c>
      <c r="Q2207" s="85" t="s">
        <v>10237</v>
      </c>
    </row>
    <row r="2208" spans="1:17" hidden="1" x14ac:dyDescent="0.35">
      <c r="A2208" s="72">
        <f t="shared" si="34"/>
        <v>142116</v>
      </c>
      <c r="B2208" s="85" t="s">
        <v>15218</v>
      </c>
      <c r="C2208" s="66">
        <v>230238</v>
      </c>
      <c r="D2208" s="85" t="s">
        <v>77</v>
      </c>
      <c r="E2208" s="85" t="s">
        <v>13524</v>
      </c>
      <c r="F2208" s="66">
        <v>142116</v>
      </c>
      <c r="G2208" s="85" t="s">
        <v>78</v>
      </c>
      <c r="H2208" s="85" t="s">
        <v>15219</v>
      </c>
      <c r="I2208" s="85" t="s">
        <v>79</v>
      </c>
      <c r="J2208" s="85"/>
      <c r="K2208" s="85" t="s">
        <v>15220</v>
      </c>
      <c r="L2208" s="85" t="s">
        <v>80</v>
      </c>
      <c r="M2208" s="85" t="s">
        <v>7395</v>
      </c>
      <c r="N2208" s="85" t="s">
        <v>7395</v>
      </c>
      <c r="O2208" s="85" t="s">
        <v>18</v>
      </c>
      <c r="P2208" s="85" t="s">
        <v>7396</v>
      </c>
      <c r="Q2208" s="85" t="s">
        <v>87</v>
      </c>
    </row>
    <row r="2209" spans="1:17" hidden="1" x14ac:dyDescent="0.35">
      <c r="A2209" s="72">
        <f t="shared" si="34"/>
        <v>232165</v>
      </c>
      <c r="B2209" s="85" t="s">
        <v>28152</v>
      </c>
      <c r="C2209" s="85">
        <v>17022983</v>
      </c>
      <c r="D2209" s="85" t="s">
        <v>77</v>
      </c>
      <c r="E2209" s="85" t="s">
        <v>23159</v>
      </c>
      <c r="F2209" s="85">
        <v>232165</v>
      </c>
      <c r="G2209" s="85" t="s">
        <v>78</v>
      </c>
      <c r="H2209" s="85"/>
      <c r="I2209" s="85" t="s">
        <v>79</v>
      </c>
      <c r="J2209" s="85"/>
      <c r="K2209" s="85" t="s">
        <v>28153</v>
      </c>
      <c r="L2209" s="85"/>
      <c r="M2209" s="85" t="s">
        <v>28154</v>
      </c>
      <c r="N2209" s="85" t="s">
        <v>13252</v>
      </c>
      <c r="O2209" s="85" t="s">
        <v>18</v>
      </c>
      <c r="P2209" s="85">
        <v>79907</v>
      </c>
      <c r="Q2209" s="85"/>
    </row>
    <row r="2210" spans="1:17" hidden="1" x14ac:dyDescent="0.35">
      <c r="A2210" s="72">
        <f t="shared" si="34"/>
        <v>232165</v>
      </c>
      <c r="B2210" s="85" t="s">
        <v>22453</v>
      </c>
      <c r="C2210" s="66">
        <v>17022983</v>
      </c>
      <c r="D2210" s="85" t="s">
        <v>77</v>
      </c>
      <c r="E2210" s="85" t="s">
        <v>15416</v>
      </c>
      <c r="F2210" s="66">
        <v>232165</v>
      </c>
      <c r="G2210" s="85" t="s">
        <v>78</v>
      </c>
      <c r="H2210" s="85"/>
      <c r="I2210" s="85" t="s">
        <v>79</v>
      </c>
      <c r="J2210" s="85"/>
      <c r="K2210" s="85" t="s">
        <v>13431</v>
      </c>
      <c r="L2210" s="85"/>
      <c r="M2210" s="85" t="s">
        <v>22454</v>
      </c>
      <c r="N2210" s="85" t="s">
        <v>13252</v>
      </c>
      <c r="O2210" s="85" t="s">
        <v>18</v>
      </c>
      <c r="P2210" s="85" t="s">
        <v>13428</v>
      </c>
      <c r="Q2210" s="85"/>
    </row>
    <row r="2211" spans="1:17" hidden="1" x14ac:dyDescent="0.35">
      <c r="A2211" s="72">
        <f t="shared" si="34"/>
        <v>142118</v>
      </c>
      <c r="B2211" s="85" t="s">
        <v>13362</v>
      </c>
      <c r="C2211" s="66">
        <v>92973</v>
      </c>
      <c r="D2211" s="85" t="s">
        <v>77</v>
      </c>
      <c r="E2211" s="85" t="s">
        <v>13343</v>
      </c>
      <c r="F2211" s="66">
        <v>142118</v>
      </c>
      <c r="G2211" s="85" t="s">
        <v>78</v>
      </c>
      <c r="H2211" s="85" t="s">
        <v>13363</v>
      </c>
      <c r="I2211" s="85" t="s">
        <v>79</v>
      </c>
      <c r="J2211" s="85"/>
      <c r="K2211" s="85" t="s">
        <v>13364</v>
      </c>
      <c r="L2211" s="85"/>
      <c r="M2211" s="85" t="s">
        <v>7395</v>
      </c>
      <c r="N2211" s="85" t="s">
        <v>13252</v>
      </c>
      <c r="O2211" s="85" t="s">
        <v>18</v>
      </c>
      <c r="P2211" s="85" t="s">
        <v>13353</v>
      </c>
      <c r="Q2211" s="85" t="s">
        <v>714</v>
      </c>
    </row>
    <row r="2212" spans="1:17" hidden="1" x14ac:dyDescent="0.35">
      <c r="A2212" s="72">
        <f t="shared" si="34"/>
        <v>17028119</v>
      </c>
      <c r="B2212" s="85" t="s">
        <v>21418</v>
      </c>
      <c r="C2212" s="66">
        <v>17013718</v>
      </c>
      <c r="D2212" s="85" t="s">
        <v>77</v>
      </c>
      <c r="E2212" s="85" t="s">
        <v>21419</v>
      </c>
      <c r="F2212" s="66">
        <v>17028119</v>
      </c>
      <c r="G2212" s="85" t="s">
        <v>78</v>
      </c>
      <c r="H2212" s="85" t="s">
        <v>21420</v>
      </c>
      <c r="I2212" s="85" t="s">
        <v>79</v>
      </c>
      <c r="J2212" s="85" t="s">
        <v>200</v>
      </c>
      <c r="K2212" s="85" t="s">
        <v>21421</v>
      </c>
      <c r="L2212" s="85"/>
      <c r="M2212" s="85" t="s">
        <v>7395</v>
      </c>
      <c r="N2212" s="85" t="s">
        <v>13252</v>
      </c>
      <c r="O2212" s="85" t="s">
        <v>18</v>
      </c>
      <c r="P2212" s="85" t="s">
        <v>13336</v>
      </c>
      <c r="Q2212" s="85" t="s">
        <v>1712</v>
      </c>
    </row>
    <row r="2213" spans="1:17" hidden="1" x14ac:dyDescent="0.35">
      <c r="A2213" s="72">
        <f t="shared" si="34"/>
        <v>17028119</v>
      </c>
      <c r="B2213" s="85" t="s">
        <v>22957</v>
      </c>
      <c r="C2213" s="66">
        <v>17028120</v>
      </c>
      <c r="D2213" s="85" t="s">
        <v>77</v>
      </c>
      <c r="E2213" s="85" t="s">
        <v>21419</v>
      </c>
      <c r="F2213" s="66">
        <v>17028119</v>
      </c>
      <c r="G2213" s="85" t="s">
        <v>78</v>
      </c>
      <c r="H2213" s="85"/>
      <c r="I2213" s="85" t="s">
        <v>79</v>
      </c>
      <c r="J2213" s="85"/>
      <c r="K2213" s="85" t="s">
        <v>22958</v>
      </c>
      <c r="L2213" s="85"/>
      <c r="M2213" s="85" t="s">
        <v>13252</v>
      </c>
      <c r="N2213" s="85" t="s">
        <v>13252</v>
      </c>
      <c r="O2213" s="85" t="s">
        <v>18</v>
      </c>
      <c r="P2213" s="85" t="s">
        <v>7396</v>
      </c>
      <c r="Q2213" s="85"/>
    </row>
    <row r="2214" spans="1:17" hidden="1" x14ac:dyDescent="0.35">
      <c r="A2214" s="72">
        <f t="shared" si="34"/>
        <v>17015391</v>
      </c>
      <c r="B2214" s="85" t="s">
        <v>25064</v>
      </c>
      <c r="C2214" s="85">
        <v>141758</v>
      </c>
      <c r="D2214" s="85" t="s">
        <v>25065</v>
      </c>
      <c r="E2214" s="85" t="s">
        <v>23237</v>
      </c>
      <c r="F2214" s="85">
        <v>17015391</v>
      </c>
      <c r="G2214" s="85" t="s">
        <v>1750</v>
      </c>
      <c r="H2214" s="85">
        <v>12064531</v>
      </c>
      <c r="I2214" s="85" t="s">
        <v>79</v>
      </c>
      <c r="J2214" s="85" t="s">
        <v>200</v>
      </c>
      <c r="K2214" s="85" t="s">
        <v>25066</v>
      </c>
      <c r="L2214" s="85"/>
      <c r="M2214" s="85" t="s">
        <v>11771</v>
      </c>
      <c r="N2214" s="85" t="s">
        <v>11771</v>
      </c>
      <c r="O2214" s="85" t="s">
        <v>18</v>
      </c>
      <c r="P2214" s="85">
        <v>78801</v>
      </c>
      <c r="Q2214" s="85">
        <v>5235</v>
      </c>
    </row>
    <row r="2215" spans="1:17" hidden="1" x14ac:dyDescent="0.35">
      <c r="A2215" s="72">
        <f t="shared" si="34"/>
        <v>142057</v>
      </c>
      <c r="B2215" s="85" t="s">
        <v>13119</v>
      </c>
      <c r="C2215" s="66">
        <v>92790</v>
      </c>
      <c r="D2215" s="85" t="s">
        <v>77</v>
      </c>
      <c r="E2215" s="85" t="s">
        <v>13120</v>
      </c>
      <c r="F2215" s="66">
        <v>142057</v>
      </c>
      <c r="G2215" s="85" t="s">
        <v>78</v>
      </c>
      <c r="H2215" s="85" t="s">
        <v>13121</v>
      </c>
      <c r="I2215" s="85" t="s">
        <v>79</v>
      </c>
      <c r="J2215" s="85"/>
      <c r="K2215" s="85" t="s">
        <v>13122</v>
      </c>
      <c r="L2215" s="85" t="s">
        <v>80</v>
      </c>
      <c r="M2215" s="85" t="s">
        <v>13123</v>
      </c>
      <c r="N2215" s="85" t="s">
        <v>12871</v>
      </c>
      <c r="O2215" s="85" t="s">
        <v>18</v>
      </c>
      <c r="P2215" s="85" t="s">
        <v>13124</v>
      </c>
      <c r="Q2215" s="85" t="s">
        <v>87</v>
      </c>
    </row>
    <row r="2216" spans="1:17" hidden="1" x14ac:dyDescent="0.35">
      <c r="A2216" s="72">
        <f t="shared" si="34"/>
        <v>140887</v>
      </c>
      <c r="B2216" s="85" t="s">
        <v>25572</v>
      </c>
      <c r="C2216" s="85">
        <v>87449</v>
      </c>
      <c r="D2216" s="85" t="s">
        <v>77</v>
      </c>
      <c r="E2216" s="85" t="s">
        <v>23231</v>
      </c>
      <c r="F2216" s="85">
        <v>140887</v>
      </c>
      <c r="G2216" s="85" t="s">
        <v>78</v>
      </c>
      <c r="H2216" s="85">
        <v>11992070</v>
      </c>
      <c r="I2216" s="85" t="s">
        <v>79</v>
      </c>
      <c r="J2216" s="85"/>
      <c r="K2216" s="85" t="s">
        <v>25573</v>
      </c>
      <c r="L2216" s="85"/>
      <c r="M2216" s="85" t="s">
        <v>20648</v>
      </c>
      <c r="N2216" s="85" t="s">
        <v>571</v>
      </c>
      <c r="O2216" s="85" t="s">
        <v>18</v>
      </c>
      <c r="P2216" s="85">
        <v>76106</v>
      </c>
      <c r="Q2216" s="85">
        <v>8010</v>
      </c>
    </row>
    <row r="2217" spans="1:17" hidden="1" x14ac:dyDescent="0.35">
      <c r="A2217" s="72">
        <f t="shared" si="34"/>
        <v>140887</v>
      </c>
      <c r="B2217" s="85" t="s">
        <v>4022</v>
      </c>
      <c r="C2217" s="66">
        <v>87449</v>
      </c>
      <c r="D2217" s="85" t="s">
        <v>77</v>
      </c>
      <c r="E2217" s="85" t="s">
        <v>3907</v>
      </c>
      <c r="F2217" s="66">
        <v>140887</v>
      </c>
      <c r="G2217" s="85" t="s">
        <v>78</v>
      </c>
      <c r="H2217" s="85" t="s">
        <v>4023</v>
      </c>
      <c r="I2217" s="85" t="s">
        <v>79</v>
      </c>
      <c r="J2217" s="85"/>
      <c r="K2217" s="85" t="s">
        <v>4024</v>
      </c>
      <c r="L2217" s="85"/>
      <c r="M2217" s="85" t="s">
        <v>3904</v>
      </c>
      <c r="N2217" s="85" t="s">
        <v>573</v>
      </c>
      <c r="O2217" s="85" t="s">
        <v>18</v>
      </c>
      <c r="P2217" s="85" t="s">
        <v>3982</v>
      </c>
      <c r="Q2217" s="85" t="s">
        <v>4025</v>
      </c>
    </row>
    <row r="2218" spans="1:17" hidden="1" x14ac:dyDescent="0.35">
      <c r="A2218" s="72">
        <f t="shared" si="34"/>
        <v>141188</v>
      </c>
      <c r="B2218" s="85" t="s">
        <v>6005</v>
      </c>
      <c r="C2218" s="66">
        <v>88367</v>
      </c>
      <c r="D2218" s="85" t="s">
        <v>77</v>
      </c>
      <c r="E2218" s="85" t="s">
        <v>5662</v>
      </c>
      <c r="F2218" s="66">
        <v>141188</v>
      </c>
      <c r="G2218" s="85" t="s">
        <v>77</v>
      </c>
      <c r="H2218" s="85" t="s">
        <v>6006</v>
      </c>
      <c r="I2218" s="85" t="s">
        <v>79</v>
      </c>
      <c r="J2218" s="85"/>
      <c r="K2218" s="85" t="s">
        <v>6007</v>
      </c>
      <c r="L2218" s="85"/>
      <c r="M2218" s="85" t="s">
        <v>6008</v>
      </c>
      <c r="N2218" s="85" t="s">
        <v>6009</v>
      </c>
      <c r="O2218" s="85" t="s">
        <v>18</v>
      </c>
      <c r="P2218" s="85" t="s">
        <v>6010</v>
      </c>
      <c r="Q2218" s="85"/>
    </row>
    <row r="2219" spans="1:17" hidden="1" x14ac:dyDescent="0.35">
      <c r="A2219" s="72">
        <f t="shared" si="34"/>
        <v>141197</v>
      </c>
      <c r="B2219" s="85" t="s">
        <v>6005</v>
      </c>
      <c r="C2219" s="66">
        <v>88367</v>
      </c>
      <c r="D2219" s="85" t="s">
        <v>77</v>
      </c>
      <c r="E2219" s="85" t="s">
        <v>6011</v>
      </c>
      <c r="F2219" s="66">
        <v>141197</v>
      </c>
      <c r="G2219" s="85" t="s">
        <v>78</v>
      </c>
      <c r="H2219" s="85" t="s">
        <v>6006</v>
      </c>
      <c r="I2219" s="85" t="s">
        <v>79</v>
      </c>
      <c r="J2219" s="85"/>
      <c r="K2219" s="85" t="s">
        <v>6007</v>
      </c>
      <c r="L2219" s="85"/>
      <c r="M2219" s="85" t="s">
        <v>6008</v>
      </c>
      <c r="N2219" s="85" t="s">
        <v>6009</v>
      </c>
      <c r="O2219" s="85" t="s">
        <v>18</v>
      </c>
      <c r="P2219" s="85" t="s">
        <v>6010</v>
      </c>
      <c r="Q2219" s="85"/>
    </row>
    <row r="2220" spans="1:17" hidden="1" x14ac:dyDescent="0.35">
      <c r="A2220" s="72">
        <f t="shared" si="34"/>
        <v>141188</v>
      </c>
      <c r="B2220" s="85" t="s">
        <v>6012</v>
      </c>
      <c r="C2220" s="66">
        <v>88368</v>
      </c>
      <c r="D2220" s="85" t="s">
        <v>77</v>
      </c>
      <c r="E2220" s="85" t="s">
        <v>5662</v>
      </c>
      <c r="F2220" s="66">
        <v>141188</v>
      </c>
      <c r="G2220" s="85" t="s">
        <v>77</v>
      </c>
      <c r="H2220" s="85" t="s">
        <v>6013</v>
      </c>
      <c r="I2220" s="85" t="s">
        <v>79</v>
      </c>
      <c r="J2220" s="85"/>
      <c r="K2220" s="85" t="s">
        <v>6007</v>
      </c>
      <c r="L2220" s="85"/>
      <c r="M2220" s="85" t="s">
        <v>6008</v>
      </c>
      <c r="N2220" s="85" t="s">
        <v>6009</v>
      </c>
      <c r="O2220" s="85" t="s">
        <v>18</v>
      </c>
      <c r="P2220" s="85" t="s">
        <v>6010</v>
      </c>
      <c r="Q2220" s="85"/>
    </row>
    <row r="2221" spans="1:17" hidden="1" x14ac:dyDescent="0.35">
      <c r="A2221" s="72">
        <f t="shared" si="34"/>
        <v>141197</v>
      </c>
      <c r="B2221" s="85" t="s">
        <v>6012</v>
      </c>
      <c r="C2221" s="66">
        <v>88368</v>
      </c>
      <c r="D2221" s="85" t="s">
        <v>77</v>
      </c>
      <c r="E2221" s="85" t="s">
        <v>6011</v>
      </c>
      <c r="F2221" s="66">
        <v>141197</v>
      </c>
      <c r="G2221" s="85" t="s">
        <v>78</v>
      </c>
      <c r="H2221" s="85" t="s">
        <v>6013</v>
      </c>
      <c r="I2221" s="85" t="s">
        <v>79</v>
      </c>
      <c r="J2221" s="85"/>
      <c r="K2221" s="85" t="s">
        <v>6007</v>
      </c>
      <c r="L2221" s="85"/>
      <c r="M2221" s="85" t="s">
        <v>6008</v>
      </c>
      <c r="N2221" s="85" t="s">
        <v>6009</v>
      </c>
      <c r="O2221" s="85" t="s">
        <v>18</v>
      </c>
      <c r="P2221" s="85" t="s">
        <v>6010</v>
      </c>
      <c r="Q2221" s="85"/>
    </row>
    <row r="2222" spans="1:17" hidden="1" x14ac:dyDescent="0.35">
      <c r="A2222" s="72">
        <f t="shared" si="34"/>
        <v>141188</v>
      </c>
      <c r="B2222" s="85" t="s">
        <v>6014</v>
      </c>
      <c r="C2222" s="66">
        <v>88369</v>
      </c>
      <c r="D2222" s="85" t="s">
        <v>77</v>
      </c>
      <c r="E2222" s="85" t="s">
        <v>5662</v>
      </c>
      <c r="F2222" s="66">
        <v>141188</v>
      </c>
      <c r="G2222" s="85" t="s">
        <v>77</v>
      </c>
      <c r="H2222" s="85" t="s">
        <v>6015</v>
      </c>
      <c r="I2222" s="85" t="s">
        <v>79</v>
      </c>
      <c r="J2222" s="85"/>
      <c r="K2222" s="85" t="s">
        <v>6007</v>
      </c>
      <c r="L2222" s="85"/>
      <c r="M2222" s="85" t="s">
        <v>6008</v>
      </c>
      <c r="N2222" s="85" t="s">
        <v>6009</v>
      </c>
      <c r="O2222" s="85" t="s">
        <v>18</v>
      </c>
      <c r="P2222" s="85" t="s">
        <v>6010</v>
      </c>
      <c r="Q2222" s="85"/>
    </row>
    <row r="2223" spans="1:17" hidden="1" x14ac:dyDescent="0.35">
      <c r="A2223" s="72">
        <f t="shared" si="34"/>
        <v>141197</v>
      </c>
      <c r="B2223" s="85" t="s">
        <v>6014</v>
      </c>
      <c r="C2223" s="66">
        <v>88369</v>
      </c>
      <c r="D2223" s="85" t="s">
        <v>77</v>
      </c>
      <c r="E2223" s="85" t="s">
        <v>6011</v>
      </c>
      <c r="F2223" s="66">
        <v>141197</v>
      </c>
      <c r="G2223" s="85" t="s">
        <v>78</v>
      </c>
      <c r="H2223" s="85" t="s">
        <v>6015</v>
      </c>
      <c r="I2223" s="85" t="s">
        <v>79</v>
      </c>
      <c r="J2223" s="85"/>
      <c r="K2223" s="85" t="s">
        <v>6007</v>
      </c>
      <c r="L2223" s="85"/>
      <c r="M2223" s="85" t="s">
        <v>6008</v>
      </c>
      <c r="N2223" s="85" t="s">
        <v>6009</v>
      </c>
      <c r="O2223" s="85" t="s">
        <v>18</v>
      </c>
      <c r="P2223" s="85" t="s">
        <v>6010</v>
      </c>
      <c r="Q2223" s="85"/>
    </row>
    <row r="2224" spans="1:17" hidden="1" x14ac:dyDescent="0.35">
      <c r="A2224" s="72">
        <f t="shared" si="34"/>
        <v>140965</v>
      </c>
      <c r="B2224" s="85" t="s">
        <v>4729</v>
      </c>
      <c r="C2224" s="66">
        <v>87805</v>
      </c>
      <c r="D2224" s="85" t="s">
        <v>77</v>
      </c>
      <c r="E2224" s="85" t="s">
        <v>4723</v>
      </c>
      <c r="F2224" s="66">
        <v>140965</v>
      </c>
      <c r="G2224" s="85" t="s">
        <v>78</v>
      </c>
      <c r="H2224" s="85" t="s">
        <v>4724</v>
      </c>
      <c r="I2224" s="85" t="s">
        <v>79</v>
      </c>
      <c r="J2224" s="85"/>
      <c r="K2224" s="85" t="s">
        <v>4730</v>
      </c>
      <c r="L2224" s="85"/>
      <c r="M2224" s="85" t="s">
        <v>4726</v>
      </c>
      <c r="N2224" s="85" t="s">
        <v>4645</v>
      </c>
      <c r="O2224" s="85" t="s">
        <v>18</v>
      </c>
      <c r="P2224" s="85" t="s">
        <v>4727</v>
      </c>
      <c r="Q2224" s="85" t="s">
        <v>4731</v>
      </c>
    </row>
    <row r="2225" spans="1:17" hidden="1" x14ac:dyDescent="0.35">
      <c r="A2225" s="72">
        <f t="shared" si="34"/>
        <v>140965</v>
      </c>
      <c r="B2225" s="85" t="s">
        <v>4722</v>
      </c>
      <c r="C2225" s="66">
        <v>87804</v>
      </c>
      <c r="D2225" s="85" t="s">
        <v>77</v>
      </c>
      <c r="E2225" s="85" t="s">
        <v>4723</v>
      </c>
      <c r="F2225" s="66">
        <v>140965</v>
      </c>
      <c r="G2225" s="85" t="s">
        <v>78</v>
      </c>
      <c r="H2225" s="85" t="s">
        <v>4724</v>
      </c>
      <c r="I2225" s="85" t="s">
        <v>79</v>
      </c>
      <c r="J2225" s="85"/>
      <c r="K2225" s="85" t="s">
        <v>4725</v>
      </c>
      <c r="L2225" s="85"/>
      <c r="M2225" s="85" t="s">
        <v>4726</v>
      </c>
      <c r="N2225" s="85" t="s">
        <v>4645</v>
      </c>
      <c r="O2225" s="85" t="s">
        <v>18</v>
      </c>
      <c r="P2225" s="85" t="s">
        <v>4727</v>
      </c>
      <c r="Q2225" s="85" t="s">
        <v>4728</v>
      </c>
    </row>
    <row r="2226" spans="1:17" hidden="1" x14ac:dyDescent="0.35">
      <c r="A2226" s="72">
        <f t="shared" si="34"/>
        <v>140475</v>
      </c>
      <c r="B2226" s="85" t="s">
        <v>27902</v>
      </c>
      <c r="C2226" s="85">
        <v>17032477</v>
      </c>
      <c r="D2226" s="85" t="s">
        <v>77</v>
      </c>
      <c r="E2226" s="85" t="s">
        <v>23165</v>
      </c>
      <c r="F2226" s="85">
        <v>140475</v>
      </c>
      <c r="G2226" s="85" t="s">
        <v>78</v>
      </c>
      <c r="H2226" s="85"/>
      <c r="I2226" s="85" t="s">
        <v>79</v>
      </c>
      <c r="J2226" s="85"/>
      <c r="K2226" s="85" t="s">
        <v>27903</v>
      </c>
      <c r="L2226" s="85"/>
      <c r="M2226" s="85" t="s">
        <v>20785</v>
      </c>
      <c r="N2226" s="85" t="s">
        <v>176</v>
      </c>
      <c r="O2226" s="85" t="s">
        <v>18</v>
      </c>
      <c r="P2226" s="85">
        <v>75078</v>
      </c>
      <c r="Q2226" s="85"/>
    </row>
    <row r="2227" spans="1:17" hidden="1" x14ac:dyDescent="0.35">
      <c r="A2227" s="72">
        <f t="shared" si="34"/>
        <v>140471</v>
      </c>
      <c r="B2227" s="85" t="s">
        <v>15098</v>
      </c>
      <c r="C2227" s="66">
        <v>228093</v>
      </c>
      <c r="D2227" s="85" t="s">
        <v>77</v>
      </c>
      <c r="E2227" s="85" t="s">
        <v>833</v>
      </c>
      <c r="F2227" s="66">
        <v>140471</v>
      </c>
      <c r="G2227" s="85" t="s">
        <v>78</v>
      </c>
      <c r="H2227" s="85" t="s">
        <v>15099</v>
      </c>
      <c r="I2227" s="85" t="s">
        <v>79</v>
      </c>
      <c r="J2227" s="85"/>
      <c r="K2227" s="85" t="s">
        <v>15100</v>
      </c>
      <c r="L2227" s="85"/>
      <c r="M2227" s="85" t="s">
        <v>841</v>
      </c>
      <c r="N2227" s="85" t="s">
        <v>176</v>
      </c>
      <c r="O2227" s="85" t="s">
        <v>18</v>
      </c>
      <c r="P2227" s="85" t="s">
        <v>842</v>
      </c>
      <c r="Q2227" s="85"/>
    </row>
    <row r="2228" spans="1:17" hidden="1" x14ac:dyDescent="0.35">
      <c r="A2228" s="72">
        <f t="shared" si="34"/>
        <v>140475</v>
      </c>
      <c r="B2228" s="85" t="s">
        <v>27898</v>
      </c>
      <c r="C2228" s="85">
        <v>17032475</v>
      </c>
      <c r="D2228" s="85" t="s">
        <v>77</v>
      </c>
      <c r="E2228" s="85" t="s">
        <v>23165</v>
      </c>
      <c r="F2228" s="85">
        <v>140475</v>
      </c>
      <c r="G2228" s="85" t="s">
        <v>78</v>
      </c>
      <c r="H2228" s="85"/>
      <c r="I2228" s="85" t="s">
        <v>79</v>
      </c>
      <c r="J2228" s="85"/>
      <c r="K2228" s="85" t="s">
        <v>27899</v>
      </c>
      <c r="L2228" s="85"/>
      <c r="M2228" s="85" t="s">
        <v>20785</v>
      </c>
      <c r="N2228" s="85" t="s">
        <v>176</v>
      </c>
      <c r="O2228" s="85" t="s">
        <v>18</v>
      </c>
      <c r="P2228" s="85">
        <v>75078</v>
      </c>
      <c r="Q2228" s="85"/>
    </row>
    <row r="2229" spans="1:17" hidden="1" x14ac:dyDescent="0.35">
      <c r="A2229" s="72">
        <f t="shared" si="34"/>
        <v>141252</v>
      </c>
      <c r="B2229" s="85" t="s">
        <v>22714</v>
      </c>
      <c r="C2229" s="66">
        <v>17026024</v>
      </c>
      <c r="D2229" s="85" t="s">
        <v>77</v>
      </c>
      <c r="E2229" s="85" t="s">
        <v>7310</v>
      </c>
      <c r="F2229" s="66">
        <v>141252</v>
      </c>
      <c r="G2229" s="85" t="s">
        <v>78</v>
      </c>
      <c r="H2229" s="85"/>
      <c r="I2229" s="85" t="s">
        <v>79</v>
      </c>
      <c r="J2229" s="85"/>
      <c r="K2229" s="85" t="s">
        <v>22715</v>
      </c>
      <c r="L2229" s="85"/>
      <c r="M2229" s="85" t="s">
        <v>6651</v>
      </c>
      <c r="N2229" s="85" t="s">
        <v>6071</v>
      </c>
      <c r="O2229" s="85" t="s">
        <v>18</v>
      </c>
      <c r="P2229" s="85" t="s">
        <v>6586</v>
      </c>
      <c r="Q2229" s="85"/>
    </row>
    <row r="2230" spans="1:17" hidden="1" x14ac:dyDescent="0.35">
      <c r="A2230" s="72">
        <f t="shared" si="34"/>
        <v>141736</v>
      </c>
      <c r="B2230" s="85" t="s">
        <v>22745</v>
      </c>
      <c r="C2230" s="66">
        <v>17026346</v>
      </c>
      <c r="D2230" s="85" t="s">
        <v>77</v>
      </c>
      <c r="E2230" s="85" t="s">
        <v>11615</v>
      </c>
      <c r="F2230" s="66">
        <v>141736</v>
      </c>
      <c r="G2230" s="85" t="s">
        <v>78</v>
      </c>
      <c r="H2230" s="85"/>
      <c r="I2230" s="85" t="s">
        <v>79</v>
      </c>
      <c r="J2230" s="85"/>
      <c r="K2230" s="85" t="s">
        <v>22746</v>
      </c>
      <c r="L2230" s="85"/>
      <c r="M2230" s="85" t="s">
        <v>11617</v>
      </c>
      <c r="N2230" s="85" t="s">
        <v>5106</v>
      </c>
      <c r="O2230" s="85" t="s">
        <v>18</v>
      </c>
      <c r="P2230" s="85" t="s">
        <v>11618</v>
      </c>
      <c r="Q2230" s="85"/>
    </row>
    <row r="2231" spans="1:17" hidden="1" x14ac:dyDescent="0.35">
      <c r="A2231" s="72">
        <f t="shared" si="34"/>
        <v>141065</v>
      </c>
      <c r="B2231" s="85" t="s">
        <v>17129</v>
      </c>
      <c r="C2231" s="66">
        <v>16054334</v>
      </c>
      <c r="D2231" s="85" t="s">
        <v>77</v>
      </c>
      <c r="E2231" s="85" t="s">
        <v>5158</v>
      </c>
      <c r="F2231" s="66">
        <v>141065</v>
      </c>
      <c r="G2231" s="85" t="s">
        <v>78</v>
      </c>
      <c r="H2231" s="85"/>
      <c r="I2231" s="85" t="s">
        <v>79</v>
      </c>
      <c r="J2231" s="85"/>
      <c r="K2231" s="85" t="s">
        <v>17125</v>
      </c>
      <c r="L2231" s="85"/>
      <c r="M2231" s="85" t="s">
        <v>5267</v>
      </c>
      <c r="N2231" s="85" t="s">
        <v>5040</v>
      </c>
      <c r="O2231" s="85" t="s">
        <v>18</v>
      </c>
      <c r="P2231" s="85" t="s">
        <v>5268</v>
      </c>
      <c r="Q2231" s="85"/>
    </row>
    <row r="2232" spans="1:17" hidden="1" x14ac:dyDescent="0.35">
      <c r="A2232" s="72">
        <f t="shared" si="34"/>
        <v>141322</v>
      </c>
      <c r="B2232" s="85" t="s">
        <v>22775</v>
      </c>
      <c r="C2232" s="66">
        <v>17026610</v>
      </c>
      <c r="D2232" s="85" t="s">
        <v>77</v>
      </c>
      <c r="E2232" s="85" t="s">
        <v>8316</v>
      </c>
      <c r="F2232" s="66">
        <v>141322</v>
      </c>
      <c r="G2232" s="85" t="s">
        <v>78</v>
      </c>
      <c r="H2232" s="85"/>
      <c r="I2232" s="85" t="s">
        <v>79</v>
      </c>
      <c r="J2232" s="85"/>
      <c r="K2232" s="85" t="s">
        <v>22776</v>
      </c>
      <c r="L2232" s="85"/>
      <c r="M2232" s="85" t="s">
        <v>19420</v>
      </c>
      <c r="N2232" s="85" t="s">
        <v>6071</v>
      </c>
      <c r="O2232" s="85" t="s">
        <v>18</v>
      </c>
      <c r="P2232" s="85" t="s">
        <v>8335</v>
      </c>
      <c r="Q2232" s="85"/>
    </row>
    <row r="2233" spans="1:17" hidden="1" x14ac:dyDescent="0.35">
      <c r="A2233" s="72">
        <f t="shared" si="34"/>
        <v>141063</v>
      </c>
      <c r="B2233" s="85" t="s">
        <v>22732</v>
      </c>
      <c r="C2233" s="85">
        <v>17030179</v>
      </c>
      <c r="D2233" s="85" t="s">
        <v>77</v>
      </c>
      <c r="E2233" s="85" t="s">
        <v>23207</v>
      </c>
      <c r="F2233" s="85">
        <v>141063</v>
      </c>
      <c r="G2233" s="85" t="s">
        <v>78</v>
      </c>
      <c r="H2233" s="85"/>
      <c r="I2233" s="85" t="s">
        <v>79</v>
      </c>
      <c r="J2233" s="85"/>
      <c r="K2233" s="85" t="s">
        <v>26423</v>
      </c>
      <c r="L2233" s="85"/>
      <c r="M2233" s="85" t="s">
        <v>22196</v>
      </c>
      <c r="N2233" s="85" t="s">
        <v>14397</v>
      </c>
      <c r="O2233" s="85" t="s">
        <v>18</v>
      </c>
      <c r="P2233" s="85">
        <v>76537</v>
      </c>
      <c r="Q2233" s="85"/>
    </row>
    <row r="2234" spans="1:17" hidden="1" x14ac:dyDescent="0.35">
      <c r="A2234" s="72">
        <f t="shared" si="34"/>
        <v>141106</v>
      </c>
      <c r="B2234" s="85" t="s">
        <v>22732</v>
      </c>
      <c r="C2234" s="66">
        <v>17026152</v>
      </c>
      <c r="D2234" s="85" t="s">
        <v>77</v>
      </c>
      <c r="E2234" s="85" t="s">
        <v>5386</v>
      </c>
      <c r="F2234" s="66">
        <v>141106</v>
      </c>
      <c r="G2234" s="85" t="s">
        <v>78</v>
      </c>
      <c r="H2234" s="85"/>
      <c r="I2234" s="85" t="s">
        <v>79</v>
      </c>
      <c r="J2234" s="85"/>
      <c r="K2234" s="85" t="s">
        <v>22733</v>
      </c>
      <c r="L2234" s="85"/>
      <c r="M2234" s="85" t="s">
        <v>22731</v>
      </c>
      <c r="N2234" s="85" t="s">
        <v>3700</v>
      </c>
      <c r="O2234" s="85" t="s">
        <v>18</v>
      </c>
      <c r="P2234" s="85" t="s">
        <v>5389</v>
      </c>
      <c r="Q2234" s="85"/>
    </row>
    <row r="2235" spans="1:17" hidden="1" x14ac:dyDescent="0.35">
      <c r="A2235" s="72">
        <f t="shared" si="34"/>
        <v>141311</v>
      </c>
      <c r="B2235" s="85" t="s">
        <v>21871</v>
      </c>
      <c r="C2235" s="66">
        <v>17018932</v>
      </c>
      <c r="D2235" s="85" t="s">
        <v>77</v>
      </c>
      <c r="E2235" s="85" t="s">
        <v>6973</v>
      </c>
      <c r="F2235" s="66">
        <v>141311</v>
      </c>
      <c r="G2235" s="85" t="s">
        <v>78</v>
      </c>
      <c r="H2235" s="85"/>
      <c r="I2235" s="85" t="s">
        <v>79</v>
      </c>
      <c r="J2235" s="85"/>
      <c r="K2235" s="85" t="s">
        <v>21872</v>
      </c>
      <c r="L2235" s="85" t="s">
        <v>21873</v>
      </c>
      <c r="M2235" s="85" t="s">
        <v>20404</v>
      </c>
      <c r="N2235" s="85"/>
      <c r="O2235" s="85" t="s">
        <v>18</v>
      </c>
      <c r="P2235" s="85" t="s">
        <v>8162</v>
      </c>
      <c r="Q2235" s="85"/>
    </row>
    <row r="2236" spans="1:17" hidden="1" x14ac:dyDescent="0.35">
      <c r="A2236" s="72">
        <f t="shared" si="34"/>
        <v>140503</v>
      </c>
      <c r="B2236" s="85" t="s">
        <v>25253</v>
      </c>
      <c r="C2236" s="85">
        <v>17030142</v>
      </c>
      <c r="D2236" s="85" t="s">
        <v>77</v>
      </c>
      <c r="E2236" s="85" t="s">
        <v>23232</v>
      </c>
      <c r="F2236" s="85">
        <v>140503</v>
      </c>
      <c r="G2236" s="85" t="s">
        <v>78</v>
      </c>
      <c r="H2236" s="85"/>
      <c r="I2236" s="85" t="s">
        <v>79</v>
      </c>
      <c r="J2236" s="85"/>
      <c r="K2236" s="85" t="s">
        <v>25246</v>
      </c>
      <c r="L2236" s="85"/>
      <c r="M2236" s="85" t="s">
        <v>20811</v>
      </c>
      <c r="N2236" s="85" t="s">
        <v>1182</v>
      </c>
      <c r="O2236" s="85" t="s">
        <v>18</v>
      </c>
      <c r="P2236" s="85">
        <v>75126</v>
      </c>
      <c r="Q2236" s="85"/>
    </row>
    <row r="2237" spans="1:17" hidden="1" x14ac:dyDescent="0.35">
      <c r="A2237" s="72">
        <f t="shared" si="34"/>
        <v>221026</v>
      </c>
      <c r="B2237" s="85" t="s">
        <v>20607</v>
      </c>
      <c r="C2237" s="66">
        <v>17006463</v>
      </c>
      <c r="D2237" s="85" t="s">
        <v>77</v>
      </c>
      <c r="E2237" s="85" t="s">
        <v>14724</v>
      </c>
      <c r="F2237" s="66">
        <v>221026</v>
      </c>
      <c r="G2237" s="85" t="s">
        <v>78</v>
      </c>
      <c r="H2237" s="85" t="s">
        <v>14725</v>
      </c>
      <c r="I2237" s="85" t="s">
        <v>79</v>
      </c>
      <c r="J2237" s="85"/>
      <c r="K2237" s="85" t="s">
        <v>14726</v>
      </c>
      <c r="L2237" s="85" t="s">
        <v>80</v>
      </c>
      <c r="M2237" s="85" t="s">
        <v>10734</v>
      </c>
      <c r="N2237" s="85" t="s">
        <v>80</v>
      </c>
      <c r="O2237" s="85" t="s">
        <v>18</v>
      </c>
      <c r="P2237" s="85" t="s">
        <v>10799</v>
      </c>
      <c r="Q2237" s="85" t="s">
        <v>7261</v>
      </c>
    </row>
    <row r="2238" spans="1:17" hidden="1" x14ac:dyDescent="0.35">
      <c r="A2238" s="72">
        <f t="shared" si="34"/>
        <v>142116</v>
      </c>
      <c r="B2238" s="85" t="s">
        <v>14774</v>
      </c>
      <c r="C2238" s="66">
        <v>222372</v>
      </c>
      <c r="D2238" s="85" t="s">
        <v>77</v>
      </c>
      <c r="E2238" s="85" t="s">
        <v>13524</v>
      </c>
      <c r="F2238" s="66">
        <v>142116</v>
      </c>
      <c r="G2238" s="85" t="s">
        <v>78</v>
      </c>
      <c r="H2238" s="85" t="s">
        <v>14775</v>
      </c>
      <c r="I2238" s="85" t="s">
        <v>79</v>
      </c>
      <c r="J2238" s="85"/>
      <c r="K2238" s="85" t="s">
        <v>14776</v>
      </c>
      <c r="L2238" s="85"/>
      <c r="M2238" s="85" t="s">
        <v>7395</v>
      </c>
      <c r="N2238" s="85" t="s">
        <v>13252</v>
      </c>
      <c r="O2238" s="85" t="s">
        <v>18</v>
      </c>
      <c r="P2238" s="85" t="s">
        <v>13598</v>
      </c>
      <c r="Q2238" s="85"/>
    </row>
    <row r="2239" spans="1:17" hidden="1" x14ac:dyDescent="0.35">
      <c r="A2239" s="72">
        <f t="shared" si="34"/>
        <v>141702</v>
      </c>
      <c r="B2239" s="85" t="s">
        <v>11395</v>
      </c>
      <c r="C2239" s="66">
        <v>91662</v>
      </c>
      <c r="D2239" s="85" t="s">
        <v>77</v>
      </c>
      <c r="E2239" s="85" t="s">
        <v>11391</v>
      </c>
      <c r="F2239" s="66">
        <v>141702</v>
      </c>
      <c r="G2239" s="85" t="s">
        <v>78</v>
      </c>
      <c r="H2239" s="85"/>
      <c r="I2239" s="85" t="s">
        <v>79</v>
      </c>
      <c r="J2239" s="85"/>
      <c r="K2239" s="85" t="s">
        <v>11396</v>
      </c>
      <c r="L2239" s="85"/>
      <c r="M2239" s="85" t="s">
        <v>11393</v>
      </c>
      <c r="N2239" s="85" t="s">
        <v>10265</v>
      </c>
      <c r="O2239" s="85" t="s">
        <v>18</v>
      </c>
      <c r="P2239" s="85" t="s">
        <v>11394</v>
      </c>
      <c r="Q2239" s="85" t="s">
        <v>8890</v>
      </c>
    </row>
    <row r="2240" spans="1:17" hidden="1" x14ac:dyDescent="0.35">
      <c r="A2240" s="72">
        <f t="shared" si="34"/>
        <v>141702</v>
      </c>
      <c r="B2240" s="85" t="s">
        <v>11390</v>
      </c>
      <c r="C2240" s="66">
        <v>91661</v>
      </c>
      <c r="D2240" s="85" t="s">
        <v>77</v>
      </c>
      <c r="E2240" s="85" t="s">
        <v>11391</v>
      </c>
      <c r="F2240" s="66">
        <v>141702</v>
      </c>
      <c r="G2240" s="85" t="s">
        <v>78</v>
      </c>
      <c r="H2240" s="85"/>
      <c r="I2240" s="85" t="s">
        <v>79</v>
      </c>
      <c r="J2240" s="85"/>
      <c r="K2240" s="85" t="s">
        <v>11392</v>
      </c>
      <c r="L2240" s="85"/>
      <c r="M2240" s="85" t="s">
        <v>11393</v>
      </c>
      <c r="N2240" s="85" t="s">
        <v>10265</v>
      </c>
      <c r="O2240" s="85" t="s">
        <v>18</v>
      </c>
      <c r="P2240" s="85" t="s">
        <v>11394</v>
      </c>
      <c r="Q2240" s="85"/>
    </row>
    <row r="2241" spans="1:17" hidden="1" x14ac:dyDescent="0.35">
      <c r="A2241" s="72">
        <f t="shared" si="34"/>
        <v>141702</v>
      </c>
      <c r="B2241" s="85" t="s">
        <v>22952</v>
      </c>
      <c r="C2241" s="66">
        <v>17027976</v>
      </c>
      <c r="D2241" s="85" t="s">
        <v>77</v>
      </c>
      <c r="E2241" s="85" t="s">
        <v>11391</v>
      </c>
      <c r="F2241" s="66">
        <v>141702</v>
      </c>
      <c r="G2241" s="85" t="s">
        <v>78</v>
      </c>
      <c r="H2241" s="85"/>
      <c r="I2241" s="85" t="s">
        <v>79</v>
      </c>
      <c r="J2241" s="85"/>
      <c r="K2241" s="85" t="s">
        <v>22953</v>
      </c>
      <c r="L2241" s="85"/>
      <c r="M2241" s="85" t="s">
        <v>22954</v>
      </c>
      <c r="N2241" s="85" t="s">
        <v>11358</v>
      </c>
      <c r="O2241" s="85" t="s">
        <v>18</v>
      </c>
      <c r="P2241" s="85" t="s">
        <v>11394</v>
      </c>
      <c r="Q2241" s="85"/>
    </row>
    <row r="2242" spans="1:17" hidden="1" x14ac:dyDescent="0.35">
      <c r="A2242" s="72">
        <f t="shared" ref="A2242:A2305" si="35">IF(F2242="", "", IF(D2242="School District", C2242, F2242))</f>
        <v>141702</v>
      </c>
      <c r="B2242" s="85" t="s">
        <v>11399</v>
      </c>
      <c r="C2242" s="66">
        <v>91664</v>
      </c>
      <c r="D2242" s="85" t="s">
        <v>77</v>
      </c>
      <c r="E2242" s="85" t="s">
        <v>11391</v>
      </c>
      <c r="F2242" s="66">
        <v>141702</v>
      </c>
      <c r="G2242" s="85" t="s">
        <v>78</v>
      </c>
      <c r="H2242" s="85"/>
      <c r="I2242" s="85" t="s">
        <v>79</v>
      </c>
      <c r="J2242" s="85"/>
      <c r="K2242" s="85" t="s">
        <v>11400</v>
      </c>
      <c r="L2242" s="85"/>
      <c r="M2242" s="85" t="s">
        <v>11393</v>
      </c>
      <c r="N2242" s="85" t="s">
        <v>10265</v>
      </c>
      <c r="O2242" s="85" t="s">
        <v>18</v>
      </c>
      <c r="P2242" s="85" t="s">
        <v>11394</v>
      </c>
      <c r="Q2242" s="85"/>
    </row>
    <row r="2243" spans="1:17" hidden="1" x14ac:dyDescent="0.35">
      <c r="A2243" s="72">
        <f t="shared" si="35"/>
        <v>141487</v>
      </c>
      <c r="B2243" s="85" t="s">
        <v>22138</v>
      </c>
      <c r="C2243" s="66">
        <v>17020857</v>
      </c>
      <c r="D2243" s="85" t="s">
        <v>83</v>
      </c>
      <c r="E2243" s="85" t="s">
        <v>9269</v>
      </c>
      <c r="F2243" s="66">
        <v>141487</v>
      </c>
      <c r="G2243" s="85" t="s">
        <v>78</v>
      </c>
      <c r="H2243" s="85"/>
      <c r="I2243" s="85" t="s">
        <v>79</v>
      </c>
      <c r="J2243" s="85"/>
      <c r="K2243" s="85" t="s">
        <v>22139</v>
      </c>
      <c r="L2243" s="85"/>
      <c r="M2243" s="85" t="s">
        <v>9223</v>
      </c>
      <c r="N2243" s="85" t="s">
        <v>20296</v>
      </c>
      <c r="O2243" s="85" t="s">
        <v>18</v>
      </c>
      <c r="P2243" s="85" t="s">
        <v>9325</v>
      </c>
      <c r="Q2243" s="85"/>
    </row>
    <row r="2244" spans="1:17" hidden="1" x14ac:dyDescent="0.35">
      <c r="A2244" s="72">
        <f t="shared" si="35"/>
        <v>141223</v>
      </c>
      <c r="B2244" s="85" t="s">
        <v>6362</v>
      </c>
      <c r="C2244" s="66">
        <v>88548</v>
      </c>
      <c r="D2244" s="85" t="s">
        <v>77</v>
      </c>
      <c r="E2244" s="85" t="s">
        <v>6077</v>
      </c>
      <c r="F2244" s="66">
        <v>141223</v>
      </c>
      <c r="G2244" s="85" t="s">
        <v>78</v>
      </c>
      <c r="H2244" s="85" t="s">
        <v>6363</v>
      </c>
      <c r="I2244" s="85" t="s">
        <v>79</v>
      </c>
      <c r="J2244" s="85"/>
      <c r="K2244" s="85" t="s">
        <v>6364</v>
      </c>
      <c r="L2244" s="85"/>
      <c r="M2244" s="85" t="s">
        <v>3090</v>
      </c>
      <c r="N2244" s="85" t="s">
        <v>6071</v>
      </c>
      <c r="O2244" s="85" t="s">
        <v>18</v>
      </c>
      <c r="P2244" s="85" t="s">
        <v>6084</v>
      </c>
      <c r="Q2244" s="85" t="s">
        <v>5935</v>
      </c>
    </row>
    <row r="2245" spans="1:17" hidden="1" x14ac:dyDescent="0.35">
      <c r="A2245" s="72">
        <f t="shared" si="35"/>
        <v>223495</v>
      </c>
      <c r="B2245" s="85" t="s">
        <v>16438</v>
      </c>
      <c r="C2245" s="85">
        <v>16039566</v>
      </c>
      <c r="D2245" s="85" t="s">
        <v>77</v>
      </c>
      <c r="E2245" s="85" t="s">
        <v>23163</v>
      </c>
      <c r="F2245" s="85">
        <v>223495</v>
      </c>
      <c r="G2245" s="85" t="s">
        <v>78</v>
      </c>
      <c r="H2245" s="85"/>
      <c r="I2245" s="85" t="s">
        <v>79</v>
      </c>
      <c r="J2245" s="85"/>
      <c r="K2245" s="85" t="s">
        <v>27918</v>
      </c>
      <c r="L2245" s="85"/>
      <c r="M2245" s="85" t="s">
        <v>6795</v>
      </c>
      <c r="N2245" s="85" t="s">
        <v>6071</v>
      </c>
      <c r="O2245" s="85" t="s">
        <v>18</v>
      </c>
      <c r="P2245" s="85">
        <v>77017</v>
      </c>
      <c r="Q2245" s="85"/>
    </row>
    <row r="2246" spans="1:17" hidden="1" x14ac:dyDescent="0.35">
      <c r="A2246" s="72">
        <f t="shared" si="35"/>
        <v>223495</v>
      </c>
      <c r="B2246" s="85" t="s">
        <v>16438</v>
      </c>
      <c r="C2246" s="66">
        <v>16039566</v>
      </c>
      <c r="D2246" s="85" t="s">
        <v>77</v>
      </c>
      <c r="E2246" s="85" t="s">
        <v>14806</v>
      </c>
      <c r="F2246" s="66">
        <v>223495</v>
      </c>
      <c r="G2246" s="85" t="s">
        <v>78</v>
      </c>
      <c r="H2246" s="85"/>
      <c r="I2246" s="85" t="s">
        <v>79</v>
      </c>
      <c r="J2246" s="85"/>
      <c r="K2246" s="85" t="s">
        <v>14807</v>
      </c>
      <c r="L2246" s="85"/>
      <c r="M2246" s="85" t="s">
        <v>3090</v>
      </c>
      <c r="N2246" s="85" t="s">
        <v>6073</v>
      </c>
      <c r="O2246" s="85" t="s">
        <v>18</v>
      </c>
      <c r="P2246" s="85" t="s">
        <v>6300</v>
      </c>
      <c r="Q2246" s="85"/>
    </row>
    <row r="2247" spans="1:17" hidden="1" x14ac:dyDescent="0.35">
      <c r="A2247" s="72">
        <f t="shared" si="35"/>
        <v>140867</v>
      </c>
      <c r="B2247" s="85" t="s">
        <v>27121</v>
      </c>
      <c r="C2247" s="85">
        <v>16020051</v>
      </c>
      <c r="D2247" s="85" t="s">
        <v>77</v>
      </c>
      <c r="E2247" s="85" t="s">
        <v>23184</v>
      </c>
      <c r="F2247" s="85">
        <v>140867</v>
      </c>
      <c r="G2247" s="85" t="s">
        <v>78</v>
      </c>
      <c r="H2247" s="85">
        <v>11741659</v>
      </c>
      <c r="I2247" s="85" t="s">
        <v>79</v>
      </c>
      <c r="J2247" s="85"/>
      <c r="K2247" s="85" t="s">
        <v>27122</v>
      </c>
      <c r="L2247" s="85"/>
      <c r="M2247" s="85" t="s">
        <v>21981</v>
      </c>
      <c r="N2247" s="85" t="s">
        <v>571</v>
      </c>
      <c r="O2247" s="85" t="s">
        <v>18</v>
      </c>
      <c r="P2247" s="85">
        <v>76063</v>
      </c>
      <c r="Q2247" s="85"/>
    </row>
    <row r="2248" spans="1:17" hidden="1" x14ac:dyDescent="0.35">
      <c r="A2248" s="72">
        <f t="shared" si="35"/>
        <v>140867</v>
      </c>
      <c r="B2248" s="85" t="s">
        <v>15667</v>
      </c>
      <c r="C2248" s="66">
        <v>16020051</v>
      </c>
      <c r="D2248" s="85" t="s">
        <v>77</v>
      </c>
      <c r="E2248" s="85" t="s">
        <v>3405</v>
      </c>
      <c r="F2248" s="66">
        <v>140867</v>
      </c>
      <c r="G2248" s="85" t="s">
        <v>78</v>
      </c>
      <c r="H2248" s="85" t="s">
        <v>15668</v>
      </c>
      <c r="I2248" s="85" t="s">
        <v>79</v>
      </c>
      <c r="J2248" s="85"/>
      <c r="K2248" s="85" t="s">
        <v>15669</v>
      </c>
      <c r="L2248" s="85"/>
      <c r="M2248" s="85" t="s">
        <v>3741</v>
      </c>
      <c r="N2248" s="85" t="s">
        <v>573</v>
      </c>
      <c r="O2248" s="85" t="s">
        <v>18</v>
      </c>
      <c r="P2248" s="85" t="s">
        <v>3742</v>
      </c>
      <c r="Q2248" s="85"/>
    </row>
    <row r="2249" spans="1:17" hidden="1" x14ac:dyDescent="0.35">
      <c r="A2249" s="72">
        <f t="shared" si="35"/>
        <v>140764</v>
      </c>
      <c r="B2249" s="85" t="s">
        <v>3093</v>
      </c>
      <c r="C2249" s="66">
        <v>86948</v>
      </c>
      <c r="D2249" s="85" t="s">
        <v>77</v>
      </c>
      <c r="E2249" s="85" t="s">
        <v>3094</v>
      </c>
      <c r="F2249" s="66">
        <v>140764</v>
      </c>
      <c r="G2249" s="85" t="s">
        <v>78</v>
      </c>
      <c r="H2249" s="85"/>
      <c r="I2249" s="85" t="s">
        <v>79</v>
      </c>
      <c r="J2249" s="85"/>
      <c r="K2249" s="85" t="s">
        <v>3095</v>
      </c>
      <c r="L2249" s="85"/>
      <c r="M2249" s="85" t="s">
        <v>3096</v>
      </c>
      <c r="N2249" s="85" t="s">
        <v>2901</v>
      </c>
      <c r="O2249" s="85" t="s">
        <v>18</v>
      </c>
      <c r="P2249" s="85" t="s">
        <v>3097</v>
      </c>
      <c r="Q2249" s="85"/>
    </row>
    <row r="2250" spans="1:17" hidden="1" x14ac:dyDescent="0.35">
      <c r="A2250" s="72">
        <f t="shared" si="35"/>
        <v>140764</v>
      </c>
      <c r="B2250" s="85" t="s">
        <v>17518</v>
      </c>
      <c r="C2250" s="66">
        <v>16064223</v>
      </c>
      <c r="D2250" s="85" t="s">
        <v>77</v>
      </c>
      <c r="E2250" s="85" t="s">
        <v>3094</v>
      </c>
      <c r="F2250" s="66">
        <v>140764</v>
      </c>
      <c r="G2250" s="85" t="s">
        <v>78</v>
      </c>
      <c r="H2250" s="85"/>
      <c r="I2250" s="85" t="s">
        <v>79</v>
      </c>
      <c r="J2250" s="85"/>
      <c r="K2250" s="85" t="s">
        <v>17519</v>
      </c>
      <c r="L2250" s="85" t="s">
        <v>11053</v>
      </c>
      <c r="M2250" s="85" t="s">
        <v>3096</v>
      </c>
      <c r="N2250" s="85" t="s">
        <v>2901</v>
      </c>
      <c r="O2250" s="85" t="s">
        <v>18</v>
      </c>
      <c r="P2250" s="85" t="s">
        <v>3097</v>
      </c>
      <c r="Q2250" s="85"/>
    </row>
    <row r="2251" spans="1:17" hidden="1" x14ac:dyDescent="0.35">
      <c r="A2251" s="72">
        <f t="shared" si="35"/>
        <v>140764</v>
      </c>
      <c r="B2251" s="85" t="s">
        <v>3100</v>
      </c>
      <c r="C2251" s="66">
        <v>86950</v>
      </c>
      <c r="D2251" s="85" t="s">
        <v>77</v>
      </c>
      <c r="E2251" s="85" t="s">
        <v>3094</v>
      </c>
      <c r="F2251" s="66">
        <v>140764</v>
      </c>
      <c r="G2251" s="85" t="s">
        <v>78</v>
      </c>
      <c r="H2251" s="85"/>
      <c r="I2251" s="85" t="s">
        <v>79</v>
      </c>
      <c r="J2251" s="85"/>
      <c r="K2251" s="85" t="s">
        <v>3095</v>
      </c>
      <c r="L2251" s="85"/>
      <c r="M2251" s="85" t="s">
        <v>3096</v>
      </c>
      <c r="N2251" s="85" t="s">
        <v>2901</v>
      </c>
      <c r="O2251" s="85" t="s">
        <v>18</v>
      </c>
      <c r="P2251" s="85" t="s">
        <v>3097</v>
      </c>
      <c r="Q2251" s="85"/>
    </row>
    <row r="2252" spans="1:17" hidden="1" x14ac:dyDescent="0.35">
      <c r="A2252" s="72">
        <f t="shared" si="35"/>
        <v>140764</v>
      </c>
      <c r="B2252" s="85" t="s">
        <v>20371</v>
      </c>
      <c r="C2252" s="66">
        <v>17003675</v>
      </c>
      <c r="D2252" s="85" t="s">
        <v>83</v>
      </c>
      <c r="E2252" s="85" t="s">
        <v>3094</v>
      </c>
      <c r="F2252" s="66">
        <v>140764</v>
      </c>
      <c r="G2252" s="85" t="s">
        <v>78</v>
      </c>
      <c r="H2252" s="85" t="s">
        <v>350</v>
      </c>
      <c r="I2252" s="85" t="s">
        <v>79</v>
      </c>
      <c r="J2252" s="85"/>
      <c r="K2252" s="85" t="s">
        <v>20372</v>
      </c>
      <c r="L2252" s="85" t="s">
        <v>80</v>
      </c>
      <c r="M2252" s="85" t="s">
        <v>20373</v>
      </c>
      <c r="N2252" s="85" t="s">
        <v>80</v>
      </c>
      <c r="O2252" s="85" t="s">
        <v>18</v>
      </c>
      <c r="P2252" s="85" t="s">
        <v>3097</v>
      </c>
      <c r="Q2252" s="85" t="s">
        <v>87</v>
      </c>
    </row>
    <row r="2253" spans="1:17" hidden="1" x14ac:dyDescent="0.35">
      <c r="A2253" s="72">
        <f t="shared" si="35"/>
        <v>140764</v>
      </c>
      <c r="B2253" s="85" t="s">
        <v>3098</v>
      </c>
      <c r="C2253" s="66">
        <v>86949</v>
      </c>
      <c r="D2253" s="85" t="s">
        <v>77</v>
      </c>
      <c r="E2253" s="85" t="s">
        <v>3094</v>
      </c>
      <c r="F2253" s="66">
        <v>140764</v>
      </c>
      <c r="G2253" s="85" t="s">
        <v>78</v>
      </c>
      <c r="H2253" s="85" t="s">
        <v>3099</v>
      </c>
      <c r="I2253" s="85" t="s">
        <v>79</v>
      </c>
      <c r="J2253" s="85"/>
      <c r="K2253" s="85" t="s">
        <v>3095</v>
      </c>
      <c r="L2253" s="85"/>
      <c r="M2253" s="85" t="s">
        <v>3096</v>
      </c>
      <c r="N2253" s="85" t="s">
        <v>2901</v>
      </c>
      <c r="O2253" s="85" t="s">
        <v>18</v>
      </c>
      <c r="P2253" s="85" t="s">
        <v>3097</v>
      </c>
      <c r="Q2253" s="85"/>
    </row>
    <row r="2254" spans="1:17" hidden="1" x14ac:dyDescent="0.35">
      <c r="A2254" s="72">
        <f t="shared" si="35"/>
        <v>140906</v>
      </c>
      <c r="B2254" s="85" t="s">
        <v>24698</v>
      </c>
      <c r="C2254" s="85">
        <v>87629</v>
      </c>
      <c r="D2254" s="85" t="s">
        <v>77</v>
      </c>
      <c r="E2254" s="85" t="s">
        <v>23244</v>
      </c>
      <c r="F2254" s="85">
        <v>140906</v>
      </c>
      <c r="G2254" s="85" t="s">
        <v>78</v>
      </c>
      <c r="H2254" s="85">
        <v>13850763</v>
      </c>
      <c r="I2254" s="85" t="s">
        <v>79</v>
      </c>
      <c r="J2254" s="85"/>
      <c r="K2254" s="85" t="s">
        <v>24699</v>
      </c>
      <c r="L2254" s="85"/>
      <c r="M2254" s="85" t="s">
        <v>24662</v>
      </c>
      <c r="N2254" s="85" t="s">
        <v>571</v>
      </c>
      <c r="O2254" s="85" t="s">
        <v>18</v>
      </c>
      <c r="P2254" s="85">
        <v>76179</v>
      </c>
      <c r="Q2254" s="85">
        <v>4436</v>
      </c>
    </row>
    <row r="2255" spans="1:17" hidden="1" x14ac:dyDescent="0.35">
      <c r="A2255" s="72">
        <f t="shared" si="35"/>
        <v>141307</v>
      </c>
      <c r="B2255" s="85" t="s">
        <v>7923</v>
      </c>
      <c r="C2255" s="66">
        <v>89484</v>
      </c>
      <c r="D2255" s="85" t="s">
        <v>77</v>
      </c>
      <c r="E2255" s="85" t="s">
        <v>6769</v>
      </c>
      <c r="F2255" s="66">
        <v>141307</v>
      </c>
      <c r="G2255" s="85" t="s">
        <v>78</v>
      </c>
      <c r="H2255" s="85"/>
      <c r="I2255" s="85" t="s">
        <v>79</v>
      </c>
      <c r="J2255" s="85"/>
      <c r="K2255" s="85" t="s">
        <v>7924</v>
      </c>
      <c r="L2255" s="85"/>
      <c r="M2255" s="85" t="s">
        <v>7912</v>
      </c>
      <c r="N2255" s="85" t="s">
        <v>7925</v>
      </c>
      <c r="O2255" s="85" t="s">
        <v>18</v>
      </c>
      <c r="P2255" s="85" t="s">
        <v>7913</v>
      </c>
      <c r="Q2255" s="85" t="s">
        <v>7926</v>
      </c>
    </row>
    <row r="2256" spans="1:17" hidden="1" x14ac:dyDescent="0.35">
      <c r="A2256" s="72">
        <f t="shared" si="35"/>
        <v>140464</v>
      </c>
      <c r="B2256" s="85" t="s">
        <v>25881</v>
      </c>
      <c r="C2256" s="85">
        <v>85596</v>
      </c>
      <c r="D2256" s="85" t="s">
        <v>77</v>
      </c>
      <c r="E2256" s="85" t="s">
        <v>23223</v>
      </c>
      <c r="F2256" s="85">
        <v>140464</v>
      </c>
      <c r="G2256" s="85" t="s">
        <v>78</v>
      </c>
      <c r="H2256" s="85">
        <v>14512545</v>
      </c>
      <c r="I2256" s="85" t="s">
        <v>79</v>
      </c>
      <c r="J2256" s="85"/>
      <c r="K2256" s="85" t="s">
        <v>25882</v>
      </c>
      <c r="L2256" s="85"/>
      <c r="M2256" s="85" t="s">
        <v>18305</v>
      </c>
      <c r="N2256" s="85" t="s">
        <v>232</v>
      </c>
      <c r="O2256" s="85" t="s">
        <v>18</v>
      </c>
      <c r="P2256" s="85">
        <v>75051</v>
      </c>
      <c r="Q2256" s="85">
        <v>3712</v>
      </c>
    </row>
    <row r="2257" spans="1:17" hidden="1" x14ac:dyDescent="0.35">
      <c r="A2257" s="72">
        <f t="shared" si="35"/>
        <v>140464</v>
      </c>
      <c r="B2257" s="85" t="s">
        <v>602</v>
      </c>
      <c r="C2257" s="66">
        <v>85596</v>
      </c>
      <c r="D2257" s="85" t="s">
        <v>77</v>
      </c>
      <c r="E2257" s="85" t="s">
        <v>541</v>
      </c>
      <c r="F2257" s="66">
        <v>140464</v>
      </c>
      <c r="G2257" s="85" t="s">
        <v>78</v>
      </c>
      <c r="H2257" s="85" t="s">
        <v>542</v>
      </c>
      <c r="I2257" s="85" t="s">
        <v>79</v>
      </c>
      <c r="J2257" s="85"/>
      <c r="K2257" s="85" t="s">
        <v>603</v>
      </c>
      <c r="L2257" s="85"/>
      <c r="M2257" s="85" t="s">
        <v>544</v>
      </c>
      <c r="N2257" s="85" t="s">
        <v>189</v>
      </c>
      <c r="O2257" s="85" t="s">
        <v>18</v>
      </c>
      <c r="P2257" s="85" t="s">
        <v>572</v>
      </c>
      <c r="Q2257" s="85" t="s">
        <v>604</v>
      </c>
    </row>
    <row r="2258" spans="1:17" hidden="1" x14ac:dyDescent="0.35">
      <c r="A2258" s="72">
        <f t="shared" si="35"/>
        <v>140448</v>
      </c>
      <c r="B2258" s="85" t="s">
        <v>26362</v>
      </c>
      <c r="C2258" s="85">
        <v>85638</v>
      </c>
      <c r="D2258" s="85" t="s">
        <v>77</v>
      </c>
      <c r="E2258" s="85" t="s">
        <v>23209</v>
      </c>
      <c r="F2258" s="85">
        <v>140448</v>
      </c>
      <c r="G2258" s="85" t="s">
        <v>78</v>
      </c>
      <c r="H2258" s="85">
        <v>12698908</v>
      </c>
      <c r="I2258" s="85" t="s">
        <v>79</v>
      </c>
      <c r="J2258" s="85"/>
      <c r="K2258" s="85" t="s">
        <v>26363</v>
      </c>
      <c r="L2258" s="85"/>
      <c r="M2258" s="85" t="s">
        <v>13920</v>
      </c>
      <c r="N2258" s="85" t="s">
        <v>232</v>
      </c>
      <c r="O2258" s="85" t="s">
        <v>18</v>
      </c>
      <c r="P2258" s="85">
        <v>75060</v>
      </c>
      <c r="Q2258" s="85">
        <v>6558</v>
      </c>
    </row>
    <row r="2259" spans="1:17" hidden="1" x14ac:dyDescent="0.35">
      <c r="A2259" s="72">
        <f t="shared" si="35"/>
        <v>140457</v>
      </c>
      <c r="B2259" s="85" t="s">
        <v>693</v>
      </c>
      <c r="C2259" s="66">
        <v>16044281</v>
      </c>
      <c r="D2259" s="85" t="s">
        <v>77</v>
      </c>
      <c r="E2259" s="85" t="s">
        <v>345</v>
      </c>
      <c r="F2259" s="66">
        <v>140457</v>
      </c>
      <c r="G2259" s="85" t="s">
        <v>78</v>
      </c>
      <c r="H2259" s="85"/>
      <c r="I2259" s="85" t="s">
        <v>79</v>
      </c>
      <c r="J2259" s="85"/>
      <c r="K2259" s="85" t="s">
        <v>19487</v>
      </c>
      <c r="L2259" s="85"/>
      <c r="M2259" s="85" t="s">
        <v>841</v>
      </c>
      <c r="N2259" s="85" t="s">
        <v>185</v>
      </c>
      <c r="O2259" s="85" t="s">
        <v>18</v>
      </c>
      <c r="P2259" s="85" t="s">
        <v>842</v>
      </c>
      <c r="Q2259" s="85" t="s">
        <v>19488</v>
      </c>
    </row>
    <row r="2260" spans="1:17" hidden="1" x14ac:dyDescent="0.35">
      <c r="A2260" s="72">
        <f t="shared" si="35"/>
        <v>140448</v>
      </c>
      <c r="B2260" s="85" t="s">
        <v>693</v>
      </c>
      <c r="C2260" s="66">
        <v>85638</v>
      </c>
      <c r="D2260" s="85" t="s">
        <v>77</v>
      </c>
      <c r="E2260" s="85" t="s">
        <v>366</v>
      </c>
      <c r="F2260" s="66">
        <v>140448</v>
      </c>
      <c r="G2260" s="85" t="s">
        <v>78</v>
      </c>
      <c r="H2260" s="85" t="s">
        <v>672</v>
      </c>
      <c r="I2260" s="85" t="s">
        <v>79</v>
      </c>
      <c r="J2260" s="85"/>
      <c r="K2260" s="85" t="s">
        <v>694</v>
      </c>
      <c r="L2260" s="85"/>
      <c r="M2260" s="85" t="s">
        <v>226</v>
      </c>
      <c r="N2260" s="85" t="s">
        <v>189</v>
      </c>
      <c r="O2260" s="85" t="s">
        <v>18</v>
      </c>
      <c r="P2260" s="85" t="s">
        <v>674</v>
      </c>
      <c r="Q2260" s="85" t="s">
        <v>695</v>
      </c>
    </row>
    <row r="2261" spans="1:17" hidden="1" x14ac:dyDescent="0.35">
      <c r="A2261" s="72">
        <f t="shared" si="35"/>
        <v>140841</v>
      </c>
      <c r="B2261" s="85" t="s">
        <v>23527</v>
      </c>
      <c r="C2261" s="85">
        <v>87113</v>
      </c>
      <c r="D2261" s="85" t="s">
        <v>77</v>
      </c>
      <c r="E2261" s="85" t="s">
        <v>23268</v>
      </c>
      <c r="F2261" s="85">
        <v>140841</v>
      </c>
      <c r="G2261" s="85" t="s">
        <v>78</v>
      </c>
      <c r="H2261" s="85">
        <v>12691325</v>
      </c>
      <c r="I2261" s="85" t="s">
        <v>79</v>
      </c>
      <c r="J2261" s="85"/>
      <c r="K2261" s="85" t="s">
        <v>23528</v>
      </c>
      <c r="L2261" s="85"/>
      <c r="M2261" s="85" t="s">
        <v>19690</v>
      </c>
      <c r="N2261" s="85" t="s">
        <v>571</v>
      </c>
      <c r="O2261" s="85" t="s">
        <v>18</v>
      </c>
      <c r="P2261" s="85">
        <v>76006</v>
      </c>
      <c r="Q2261" s="85">
        <v>2763</v>
      </c>
    </row>
    <row r="2262" spans="1:17" hidden="1" x14ac:dyDescent="0.35">
      <c r="A2262" s="72">
        <f t="shared" si="35"/>
        <v>141065</v>
      </c>
      <c r="B2262" s="85" t="s">
        <v>5174</v>
      </c>
      <c r="C2262" s="66">
        <v>88013</v>
      </c>
      <c r="D2262" s="85" t="s">
        <v>77</v>
      </c>
      <c r="E2262" s="85" t="s">
        <v>5158</v>
      </c>
      <c r="F2262" s="66">
        <v>141065</v>
      </c>
      <c r="G2262" s="85" t="s">
        <v>78</v>
      </c>
      <c r="H2262" s="85"/>
      <c r="I2262" s="85" t="s">
        <v>79</v>
      </c>
      <c r="J2262" s="85"/>
      <c r="K2262" s="85" t="s">
        <v>5175</v>
      </c>
      <c r="L2262" s="85"/>
      <c r="M2262" s="85" t="s">
        <v>5156</v>
      </c>
      <c r="N2262" s="85" t="s">
        <v>5040</v>
      </c>
      <c r="O2262" s="85" t="s">
        <v>18</v>
      </c>
      <c r="P2262" s="85" t="s">
        <v>5171</v>
      </c>
      <c r="Q2262" s="85" t="s">
        <v>1747</v>
      </c>
    </row>
    <row r="2263" spans="1:17" hidden="1" x14ac:dyDescent="0.35">
      <c r="A2263" s="72">
        <f t="shared" si="35"/>
        <v>141556</v>
      </c>
      <c r="B2263" s="85" t="s">
        <v>10413</v>
      </c>
      <c r="C2263" s="66">
        <v>90971</v>
      </c>
      <c r="D2263" s="85" t="s">
        <v>77</v>
      </c>
      <c r="E2263" s="85" t="s">
        <v>10404</v>
      </c>
      <c r="F2263" s="66">
        <v>141556</v>
      </c>
      <c r="G2263" s="85" t="s">
        <v>78</v>
      </c>
      <c r="H2263" s="85"/>
      <c r="I2263" s="85" t="s">
        <v>79</v>
      </c>
      <c r="J2263" s="85"/>
      <c r="K2263" s="85" t="s">
        <v>10414</v>
      </c>
      <c r="L2263" s="85"/>
      <c r="M2263" s="85" t="s">
        <v>9160</v>
      </c>
      <c r="N2263" s="85" t="s">
        <v>9526</v>
      </c>
      <c r="O2263" s="85" t="s">
        <v>18</v>
      </c>
      <c r="P2263" s="85" t="s">
        <v>10415</v>
      </c>
      <c r="Q2263" s="85"/>
    </row>
    <row r="2264" spans="1:17" hidden="1" x14ac:dyDescent="0.35">
      <c r="A2264" s="72">
        <f t="shared" si="35"/>
        <v>141715</v>
      </c>
      <c r="B2264" s="85" t="s">
        <v>7325</v>
      </c>
      <c r="C2264" s="66">
        <v>219883</v>
      </c>
      <c r="D2264" s="85" t="s">
        <v>77</v>
      </c>
      <c r="E2264" s="85" t="s">
        <v>11361</v>
      </c>
      <c r="F2264" s="66">
        <v>141715</v>
      </c>
      <c r="G2264" s="85" t="s">
        <v>78</v>
      </c>
      <c r="H2264" s="85"/>
      <c r="I2264" s="85" t="s">
        <v>79</v>
      </c>
      <c r="J2264" s="85"/>
      <c r="K2264" s="85" t="s">
        <v>14678</v>
      </c>
      <c r="L2264" s="85"/>
      <c r="M2264" s="85" t="s">
        <v>11363</v>
      </c>
      <c r="N2264" s="85"/>
      <c r="O2264" s="85" t="s">
        <v>18</v>
      </c>
      <c r="P2264" s="85" t="s">
        <v>11365</v>
      </c>
      <c r="Q2264" s="85"/>
    </row>
    <row r="2265" spans="1:17" hidden="1" x14ac:dyDescent="0.35">
      <c r="A2265" s="72">
        <f t="shared" si="35"/>
        <v>141252</v>
      </c>
      <c r="B2265" s="85" t="s">
        <v>7325</v>
      </c>
      <c r="C2265" s="66">
        <v>89117</v>
      </c>
      <c r="D2265" s="85" t="s">
        <v>77</v>
      </c>
      <c r="E2265" s="85" t="s">
        <v>7310</v>
      </c>
      <c r="F2265" s="66">
        <v>141252</v>
      </c>
      <c r="G2265" s="85" t="s">
        <v>78</v>
      </c>
      <c r="H2265" s="85" t="s">
        <v>7326</v>
      </c>
      <c r="I2265" s="85" t="s">
        <v>79</v>
      </c>
      <c r="J2265" s="85"/>
      <c r="K2265" s="85" t="s">
        <v>7327</v>
      </c>
      <c r="L2265" s="85"/>
      <c r="M2265" s="85" t="s">
        <v>7322</v>
      </c>
      <c r="N2265" s="85" t="s">
        <v>6073</v>
      </c>
      <c r="O2265" s="85" t="s">
        <v>18</v>
      </c>
      <c r="P2265" s="85" t="s">
        <v>7323</v>
      </c>
      <c r="Q2265" s="85" t="s">
        <v>7328</v>
      </c>
    </row>
    <row r="2266" spans="1:17" hidden="1" x14ac:dyDescent="0.35">
      <c r="A2266" s="72">
        <f t="shared" si="35"/>
        <v>141686</v>
      </c>
      <c r="B2266" s="85" t="s">
        <v>11314</v>
      </c>
      <c r="C2266" s="66">
        <v>91595</v>
      </c>
      <c r="D2266" s="85" t="s">
        <v>77</v>
      </c>
      <c r="E2266" s="85" t="s">
        <v>11315</v>
      </c>
      <c r="F2266" s="66">
        <v>141686</v>
      </c>
      <c r="G2266" s="85" t="s">
        <v>78</v>
      </c>
      <c r="H2266" s="85"/>
      <c r="I2266" s="85" t="s">
        <v>79</v>
      </c>
      <c r="J2266" s="85"/>
      <c r="K2266" s="85" t="s">
        <v>11316</v>
      </c>
      <c r="L2266" s="85"/>
      <c r="M2266" s="85" t="s">
        <v>11317</v>
      </c>
      <c r="N2266" s="85" t="s">
        <v>5082</v>
      </c>
      <c r="O2266" s="85" t="s">
        <v>18</v>
      </c>
      <c r="P2266" s="85" t="s">
        <v>11318</v>
      </c>
      <c r="Q2266" s="85" t="s">
        <v>5001</v>
      </c>
    </row>
    <row r="2267" spans="1:17" hidden="1" x14ac:dyDescent="0.35">
      <c r="A2267" s="72">
        <f t="shared" si="35"/>
        <v>140906</v>
      </c>
      <c r="B2267" s="85" t="s">
        <v>24697</v>
      </c>
      <c r="C2267" s="85">
        <v>180037</v>
      </c>
      <c r="D2267" s="85" t="s">
        <v>77</v>
      </c>
      <c r="E2267" s="85" t="s">
        <v>23244</v>
      </c>
      <c r="F2267" s="85">
        <v>140906</v>
      </c>
      <c r="G2267" s="85" t="s">
        <v>78</v>
      </c>
      <c r="H2267" s="85">
        <v>13850763</v>
      </c>
      <c r="I2267" s="85" t="s">
        <v>79</v>
      </c>
      <c r="J2267" s="85"/>
      <c r="K2267" s="85" t="s">
        <v>24694</v>
      </c>
      <c r="L2267" s="85"/>
      <c r="M2267" s="85" t="s">
        <v>20648</v>
      </c>
      <c r="N2267" s="85" t="s">
        <v>571</v>
      </c>
      <c r="O2267" s="85" t="s">
        <v>18</v>
      </c>
      <c r="P2267" s="85">
        <v>76179</v>
      </c>
      <c r="Q2267" s="85">
        <v>3395</v>
      </c>
    </row>
    <row r="2268" spans="1:17" hidden="1" x14ac:dyDescent="0.35">
      <c r="A2268" s="72">
        <f t="shared" si="35"/>
        <v>141223</v>
      </c>
      <c r="B2268" s="85" t="s">
        <v>6553</v>
      </c>
      <c r="C2268" s="66">
        <v>88635</v>
      </c>
      <c r="D2268" s="85" t="s">
        <v>77</v>
      </c>
      <c r="E2268" s="85" t="s">
        <v>6077</v>
      </c>
      <c r="F2268" s="66">
        <v>141223</v>
      </c>
      <c r="G2268" s="85" t="s">
        <v>78</v>
      </c>
      <c r="H2268" s="85"/>
      <c r="I2268" s="85" t="s">
        <v>79</v>
      </c>
      <c r="J2268" s="85"/>
      <c r="K2268" s="85" t="s">
        <v>6554</v>
      </c>
      <c r="L2268" s="85"/>
      <c r="M2268" s="85" t="s">
        <v>3090</v>
      </c>
      <c r="N2268" s="85" t="s">
        <v>6071</v>
      </c>
      <c r="O2268" s="85" t="s">
        <v>18</v>
      </c>
      <c r="P2268" s="85" t="s">
        <v>6541</v>
      </c>
      <c r="Q2268" s="85" t="s">
        <v>6555</v>
      </c>
    </row>
    <row r="2269" spans="1:17" hidden="1" x14ac:dyDescent="0.35">
      <c r="A2269" s="72">
        <f t="shared" si="35"/>
        <v>141544</v>
      </c>
      <c r="B2269" s="85" t="s">
        <v>9877</v>
      </c>
      <c r="C2269" s="66">
        <v>90654</v>
      </c>
      <c r="D2269" s="85" t="s">
        <v>77</v>
      </c>
      <c r="E2269" s="85" t="s">
        <v>9751</v>
      </c>
      <c r="F2269" s="66">
        <v>141544</v>
      </c>
      <c r="G2269" s="85" t="s">
        <v>78</v>
      </c>
      <c r="H2269" s="85" t="s">
        <v>9752</v>
      </c>
      <c r="I2269" s="85" t="s">
        <v>79</v>
      </c>
      <c r="J2269" s="85"/>
      <c r="K2269" s="85" t="s">
        <v>9878</v>
      </c>
      <c r="L2269" s="85"/>
      <c r="M2269" s="85" t="s">
        <v>7383</v>
      </c>
      <c r="N2269" s="85" t="s">
        <v>7384</v>
      </c>
      <c r="O2269" s="85" t="s">
        <v>18</v>
      </c>
      <c r="P2269" s="85" t="s">
        <v>9858</v>
      </c>
      <c r="Q2269" s="85" t="s">
        <v>1726</v>
      </c>
    </row>
    <row r="2270" spans="1:17" hidden="1" x14ac:dyDescent="0.35">
      <c r="A2270" s="72">
        <f t="shared" si="35"/>
        <v>141223</v>
      </c>
      <c r="B2270" s="85" t="s">
        <v>7236</v>
      </c>
      <c r="C2270" s="66">
        <v>89045</v>
      </c>
      <c r="D2270" s="85" t="s">
        <v>77</v>
      </c>
      <c r="E2270" s="85" t="s">
        <v>6077</v>
      </c>
      <c r="F2270" s="66">
        <v>141223</v>
      </c>
      <c r="G2270" s="85" t="s">
        <v>78</v>
      </c>
      <c r="H2270" s="85" t="s">
        <v>7237</v>
      </c>
      <c r="I2270" s="85" t="s">
        <v>79</v>
      </c>
      <c r="J2270" s="85"/>
      <c r="K2270" s="85" t="s">
        <v>7238</v>
      </c>
      <c r="L2270" s="85"/>
      <c r="M2270" s="85" t="s">
        <v>3090</v>
      </c>
      <c r="N2270" s="85" t="s">
        <v>6071</v>
      </c>
      <c r="O2270" s="85" t="s">
        <v>18</v>
      </c>
      <c r="P2270" s="85" t="s">
        <v>7222</v>
      </c>
      <c r="Q2270" s="85" t="s">
        <v>4286</v>
      </c>
    </row>
    <row r="2271" spans="1:17" hidden="1" x14ac:dyDescent="0.35">
      <c r="A2271" s="72">
        <f t="shared" si="35"/>
        <v>141555</v>
      </c>
      <c r="B2271" s="85" t="s">
        <v>7236</v>
      </c>
      <c r="C2271" s="66">
        <v>90961</v>
      </c>
      <c r="D2271" s="85" t="s">
        <v>77</v>
      </c>
      <c r="E2271" s="85" t="s">
        <v>4810</v>
      </c>
      <c r="F2271" s="66">
        <v>141555</v>
      </c>
      <c r="G2271" s="85" t="s">
        <v>78</v>
      </c>
      <c r="H2271" s="85" t="s">
        <v>10387</v>
      </c>
      <c r="I2271" s="85" t="s">
        <v>79</v>
      </c>
      <c r="J2271" s="85"/>
      <c r="K2271" s="85" t="s">
        <v>10388</v>
      </c>
      <c r="L2271" s="85"/>
      <c r="M2271" s="85" t="s">
        <v>7383</v>
      </c>
      <c r="N2271" s="85" t="s">
        <v>7384</v>
      </c>
      <c r="O2271" s="85" t="s">
        <v>18</v>
      </c>
      <c r="P2271" s="85" t="s">
        <v>10372</v>
      </c>
      <c r="Q2271" s="85" t="s">
        <v>9206</v>
      </c>
    </row>
    <row r="2272" spans="1:17" hidden="1" x14ac:dyDescent="0.35">
      <c r="A2272" s="72">
        <f t="shared" si="35"/>
        <v>141736</v>
      </c>
      <c r="B2272" s="85" t="s">
        <v>17882</v>
      </c>
      <c r="C2272" s="66">
        <v>16073920</v>
      </c>
      <c r="D2272" s="85" t="s">
        <v>77</v>
      </c>
      <c r="E2272" s="85" t="s">
        <v>11615</v>
      </c>
      <c r="F2272" s="66">
        <v>141736</v>
      </c>
      <c r="G2272" s="85" t="s">
        <v>78</v>
      </c>
      <c r="H2272" s="85"/>
      <c r="I2272" s="85" t="s">
        <v>79</v>
      </c>
      <c r="J2272" s="85"/>
      <c r="K2272" s="85" t="s">
        <v>17883</v>
      </c>
      <c r="L2272" s="85"/>
      <c r="M2272" s="85" t="s">
        <v>126</v>
      </c>
      <c r="N2272" s="85" t="s">
        <v>5106</v>
      </c>
      <c r="O2272" s="85" t="s">
        <v>18</v>
      </c>
      <c r="P2272" s="85" t="s">
        <v>11692</v>
      </c>
      <c r="Q2272" s="85" t="s">
        <v>7546</v>
      </c>
    </row>
    <row r="2273" spans="1:17" hidden="1" x14ac:dyDescent="0.35">
      <c r="A2273" s="72">
        <f t="shared" si="35"/>
        <v>141332</v>
      </c>
      <c r="B2273" s="85" t="s">
        <v>20154</v>
      </c>
      <c r="C2273" s="85">
        <v>17002347</v>
      </c>
      <c r="D2273" s="85" t="s">
        <v>77</v>
      </c>
      <c r="E2273" s="85" t="s">
        <v>23245</v>
      </c>
      <c r="F2273" s="85">
        <v>141332</v>
      </c>
      <c r="G2273" s="85" t="s">
        <v>78</v>
      </c>
      <c r="H2273" s="85">
        <v>14683924</v>
      </c>
      <c r="I2273" s="85" t="s">
        <v>79</v>
      </c>
      <c r="J2273" s="85"/>
      <c r="K2273" s="85" t="s">
        <v>24613</v>
      </c>
      <c r="L2273" s="85"/>
      <c r="M2273" s="85" t="s">
        <v>20153</v>
      </c>
      <c r="N2273" s="85" t="s">
        <v>8314</v>
      </c>
      <c r="O2273" s="85" t="s">
        <v>18</v>
      </c>
      <c r="P2273" s="85">
        <v>77573</v>
      </c>
      <c r="Q2273" s="85"/>
    </row>
    <row r="2274" spans="1:17" hidden="1" x14ac:dyDescent="0.35">
      <c r="A2274" s="72">
        <f t="shared" si="35"/>
        <v>141667</v>
      </c>
      <c r="B2274" s="85" t="s">
        <v>17769</v>
      </c>
      <c r="C2274" s="66">
        <v>16070562</v>
      </c>
      <c r="D2274" s="85" t="s">
        <v>77</v>
      </c>
      <c r="E2274" s="85" t="s">
        <v>10820</v>
      </c>
      <c r="F2274" s="66">
        <v>141667</v>
      </c>
      <c r="G2274" s="85" t="s">
        <v>78</v>
      </c>
      <c r="H2274" s="85"/>
      <c r="I2274" s="85" t="s">
        <v>79</v>
      </c>
      <c r="J2274" s="85"/>
      <c r="K2274" s="85" t="s">
        <v>17770</v>
      </c>
      <c r="L2274" s="85"/>
      <c r="M2274" s="85" t="s">
        <v>10950</v>
      </c>
      <c r="N2274" s="85" t="s">
        <v>7398</v>
      </c>
      <c r="O2274" s="85" t="s">
        <v>18</v>
      </c>
      <c r="P2274" s="85" t="s">
        <v>10951</v>
      </c>
      <c r="Q2274" s="85"/>
    </row>
    <row r="2275" spans="1:17" hidden="1" x14ac:dyDescent="0.35">
      <c r="A2275" s="72">
        <f t="shared" si="35"/>
        <v>140671</v>
      </c>
      <c r="B2275" s="85" t="s">
        <v>2539</v>
      </c>
      <c r="C2275" s="66">
        <v>86702</v>
      </c>
      <c r="D2275" s="85" t="s">
        <v>77</v>
      </c>
      <c r="E2275" s="85" t="s">
        <v>2540</v>
      </c>
      <c r="F2275" s="66">
        <v>140671</v>
      </c>
      <c r="G2275" s="85" t="s">
        <v>78</v>
      </c>
      <c r="H2275" s="85" t="s">
        <v>2541</v>
      </c>
      <c r="I2275" s="85" t="s">
        <v>79</v>
      </c>
      <c r="J2275" s="85"/>
      <c r="K2275" s="85" t="s">
        <v>2542</v>
      </c>
      <c r="L2275" s="85" t="s">
        <v>2543</v>
      </c>
      <c r="M2275" s="85" t="s">
        <v>2544</v>
      </c>
      <c r="N2275" s="85" t="s">
        <v>2545</v>
      </c>
      <c r="O2275" s="85" t="s">
        <v>18</v>
      </c>
      <c r="P2275" s="85" t="s">
        <v>2546</v>
      </c>
      <c r="Q2275" s="85" t="s">
        <v>2547</v>
      </c>
    </row>
    <row r="2276" spans="1:17" hidden="1" x14ac:dyDescent="0.35">
      <c r="A2276" s="72">
        <f t="shared" si="35"/>
        <v>140671</v>
      </c>
      <c r="B2276" s="85" t="s">
        <v>2548</v>
      </c>
      <c r="C2276" s="66">
        <v>86703</v>
      </c>
      <c r="D2276" s="85" t="s">
        <v>77</v>
      </c>
      <c r="E2276" s="85" t="s">
        <v>2540</v>
      </c>
      <c r="F2276" s="66">
        <v>140671</v>
      </c>
      <c r="G2276" s="85" t="s">
        <v>78</v>
      </c>
      <c r="H2276" s="85" t="s">
        <v>2541</v>
      </c>
      <c r="I2276" s="85" t="s">
        <v>79</v>
      </c>
      <c r="J2276" s="85"/>
      <c r="K2276" s="85" t="s">
        <v>2549</v>
      </c>
      <c r="L2276" s="85" t="s">
        <v>2550</v>
      </c>
      <c r="M2276" s="85" t="s">
        <v>2544</v>
      </c>
      <c r="N2276" s="85" t="s">
        <v>2551</v>
      </c>
      <c r="O2276" s="85" t="s">
        <v>18</v>
      </c>
      <c r="P2276" s="85" t="s">
        <v>2546</v>
      </c>
      <c r="Q2276" s="85" t="s">
        <v>2552</v>
      </c>
    </row>
    <row r="2277" spans="1:17" hidden="1" x14ac:dyDescent="0.35">
      <c r="A2277" s="72">
        <f t="shared" si="35"/>
        <v>140671</v>
      </c>
      <c r="B2277" s="85" t="s">
        <v>2553</v>
      </c>
      <c r="C2277" s="66">
        <v>86704</v>
      </c>
      <c r="D2277" s="85" t="s">
        <v>77</v>
      </c>
      <c r="E2277" s="85" t="s">
        <v>2540</v>
      </c>
      <c r="F2277" s="66">
        <v>140671</v>
      </c>
      <c r="G2277" s="85" t="s">
        <v>78</v>
      </c>
      <c r="H2277" s="85" t="s">
        <v>2541</v>
      </c>
      <c r="I2277" s="85" t="s">
        <v>79</v>
      </c>
      <c r="J2277" s="85"/>
      <c r="K2277" s="85" t="s">
        <v>2549</v>
      </c>
      <c r="L2277" s="85" t="s">
        <v>2554</v>
      </c>
      <c r="M2277" s="85" t="s">
        <v>2544</v>
      </c>
      <c r="N2277" s="85" t="s">
        <v>2545</v>
      </c>
      <c r="O2277" s="85" t="s">
        <v>18</v>
      </c>
      <c r="P2277" s="85" t="s">
        <v>2546</v>
      </c>
      <c r="Q2277" s="85" t="s">
        <v>2552</v>
      </c>
    </row>
    <row r="2278" spans="1:17" hidden="1" x14ac:dyDescent="0.35">
      <c r="A2278" s="72">
        <f t="shared" si="35"/>
        <v>141252</v>
      </c>
      <c r="B2278" s="85" t="s">
        <v>19886</v>
      </c>
      <c r="C2278" s="66">
        <v>16074835</v>
      </c>
      <c r="D2278" s="85" t="s">
        <v>83</v>
      </c>
      <c r="E2278" s="85" t="s">
        <v>7310</v>
      </c>
      <c r="F2278" s="66">
        <v>141252</v>
      </c>
      <c r="G2278" s="85" t="s">
        <v>78</v>
      </c>
      <c r="H2278" s="85"/>
      <c r="I2278" s="85" t="s">
        <v>79</v>
      </c>
      <c r="J2278" s="85"/>
      <c r="K2278" s="85" t="s">
        <v>19887</v>
      </c>
      <c r="L2278" s="85"/>
      <c r="M2278" s="85" t="s">
        <v>7307</v>
      </c>
      <c r="N2278" s="85" t="s">
        <v>6073</v>
      </c>
      <c r="O2278" s="85" t="s">
        <v>18</v>
      </c>
      <c r="P2278" s="85" t="s">
        <v>6586</v>
      </c>
      <c r="Q2278" s="85"/>
    </row>
    <row r="2279" spans="1:17" hidden="1" x14ac:dyDescent="0.35">
      <c r="A2279" s="72">
        <f t="shared" si="35"/>
        <v>141223</v>
      </c>
      <c r="B2279" s="85" t="s">
        <v>5047</v>
      </c>
      <c r="C2279" s="66">
        <v>88824</v>
      </c>
      <c r="D2279" s="85" t="s">
        <v>77</v>
      </c>
      <c r="E2279" s="85" t="s">
        <v>6077</v>
      </c>
      <c r="F2279" s="66">
        <v>141223</v>
      </c>
      <c r="G2279" s="85" t="s">
        <v>78</v>
      </c>
      <c r="H2279" s="85" t="s">
        <v>6847</v>
      </c>
      <c r="I2279" s="85" t="s">
        <v>79</v>
      </c>
      <c r="J2279" s="85"/>
      <c r="K2279" s="85" t="s">
        <v>6848</v>
      </c>
      <c r="L2279" s="85"/>
      <c r="M2279" s="85" t="s">
        <v>3090</v>
      </c>
      <c r="N2279" s="85" t="s">
        <v>6071</v>
      </c>
      <c r="O2279" s="85" t="s">
        <v>18</v>
      </c>
      <c r="P2279" s="85" t="s">
        <v>6845</v>
      </c>
      <c r="Q2279" s="85" t="s">
        <v>3977</v>
      </c>
    </row>
    <row r="2280" spans="1:17" hidden="1" x14ac:dyDescent="0.35">
      <c r="A2280" s="72">
        <f t="shared" si="35"/>
        <v>142043</v>
      </c>
      <c r="B2280" s="85" t="s">
        <v>5047</v>
      </c>
      <c r="C2280" s="66">
        <v>92752</v>
      </c>
      <c r="D2280" s="85" t="s">
        <v>77</v>
      </c>
      <c r="E2280" s="85" t="s">
        <v>13037</v>
      </c>
      <c r="F2280" s="66">
        <v>142043</v>
      </c>
      <c r="G2280" s="85" t="s">
        <v>78</v>
      </c>
      <c r="H2280" s="85"/>
      <c r="I2280" s="85" t="s">
        <v>79</v>
      </c>
      <c r="J2280" s="85"/>
      <c r="K2280" s="85" t="s">
        <v>13084</v>
      </c>
      <c r="L2280" s="85"/>
      <c r="M2280" s="85" t="s">
        <v>13039</v>
      </c>
      <c r="N2280" s="85" t="s">
        <v>13039</v>
      </c>
      <c r="O2280" s="85" t="s">
        <v>18</v>
      </c>
      <c r="P2280" s="85" t="s">
        <v>13080</v>
      </c>
      <c r="Q2280" s="85" t="s">
        <v>13085</v>
      </c>
    </row>
    <row r="2281" spans="1:17" hidden="1" x14ac:dyDescent="0.35">
      <c r="A2281" s="72">
        <f t="shared" si="35"/>
        <v>140457</v>
      </c>
      <c r="B2281" s="85" t="s">
        <v>22412</v>
      </c>
      <c r="C2281" s="66">
        <v>17022874</v>
      </c>
      <c r="D2281" s="85" t="s">
        <v>77</v>
      </c>
      <c r="E2281" s="85" t="s">
        <v>345</v>
      </c>
      <c r="F2281" s="66">
        <v>140457</v>
      </c>
      <c r="G2281" s="85" t="s">
        <v>78</v>
      </c>
      <c r="H2281" s="85"/>
      <c r="I2281" s="85" t="s">
        <v>79</v>
      </c>
      <c r="J2281" s="85"/>
      <c r="K2281" s="85" t="s">
        <v>22413</v>
      </c>
      <c r="L2281" s="85"/>
      <c r="M2281" s="85" t="s">
        <v>14204</v>
      </c>
      <c r="N2281" s="85" t="s">
        <v>176</v>
      </c>
      <c r="O2281" s="85" t="s">
        <v>18</v>
      </c>
      <c r="P2281" s="85" t="s">
        <v>842</v>
      </c>
      <c r="Q2281" s="85"/>
    </row>
    <row r="2282" spans="1:17" hidden="1" x14ac:dyDescent="0.35">
      <c r="A2282" s="72">
        <f t="shared" si="35"/>
        <v>140857</v>
      </c>
      <c r="B2282" s="85" t="s">
        <v>25848</v>
      </c>
      <c r="C2282" s="85">
        <v>87288</v>
      </c>
      <c r="D2282" s="85" t="s">
        <v>77</v>
      </c>
      <c r="E2282" s="85" t="s">
        <v>23224</v>
      </c>
      <c r="F2282" s="85">
        <v>140857</v>
      </c>
      <c r="G2282" s="85" t="s">
        <v>78</v>
      </c>
      <c r="H2282" s="85">
        <v>12728721</v>
      </c>
      <c r="I2282" s="85" t="s">
        <v>79</v>
      </c>
      <c r="J2282" s="85"/>
      <c r="K2282" s="85" t="s">
        <v>25849</v>
      </c>
      <c r="L2282" s="85"/>
      <c r="M2282" s="85" t="s">
        <v>21828</v>
      </c>
      <c r="N2282" s="85" t="s">
        <v>3604</v>
      </c>
      <c r="O2282" s="85" t="s">
        <v>18</v>
      </c>
      <c r="P2282" s="85">
        <v>76048</v>
      </c>
      <c r="Q2282" s="85"/>
    </row>
    <row r="2283" spans="1:17" hidden="1" x14ac:dyDescent="0.35">
      <c r="A2283" s="72">
        <f t="shared" si="35"/>
        <v>140857</v>
      </c>
      <c r="B2283" s="85" t="s">
        <v>3605</v>
      </c>
      <c r="C2283" s="66">
        <v>87288</v>
      </c>
      <c r="D2283" s="85" t="s">
        <v>77</v>
      </c>
      <c r="E2283" s="85" t="s">
        <v>3597</v>
      </c>
      <c r="F2283" s="66">
        <v>140857</v>
      </c>
      <c r="G2283" s="85" t="s">
        <v>78</v>
      </c>
      <c r="H2283" s="85" t="s">
        <v>3606</v>
      </c>
      <c r="I2283" s="85" t="s">
        <v>79</v>
      </c>
      <c r="J2283" s="85"/>
      <c r="K2283" s="85" t="s">
        <v>3607</v>
      </c>
      <c r="L2283" s="85" t="s">
        <v>80</v>
      </c>
      <c r="M2283" s="85" t="s">
        <v>3593</v>
      </c>
      <c r="N2283" s="85" t="s">
        <v>3595</v>
      </c>
      <c r="O2283" s="85" t="s">
        <v>18</v>
      </c>
      <c r="P2283" s="85" t="s">
        <v>3594</v>
      </c>
      <c r="Q2283" s="85" t="s">
        <v>87</v>
      </c>
    </row>
    <row r="2284" spans="1:17" hidden="1" x14ac:dyDescent="0.35">
      <c r="A2284" s="72">
        <f t="shared" si="35"/>
        <v>141680</v>
      </c>
      <c r="B2284" s="85" t="s">
        <v>11225</v>
      </c>
      <c r="C2284" s="66">
        <v>91561</v>
      </c>
      <c r="D2284" s="85" t="s">
        <v>77</v>
      </c>
      <c r="E2284" s="85" t="s">
        <v>11226</v>
      </c>
      <c r="F2284" s="66">
        <v>141680</v>
      </c>
      <c r="G2284" s="85" t="s">
        <v>78</v>
      </c>
      <c r="H2284" s="85" t="s">
        <v>11227</v>
      </c>
      <c r="I2284" s="85" t="s">
        <v>79</v>
      </c>
      <c r="J2284" s="85"/>
      <c r="K2284" s="85" t="s">
        <v>11228</v>
      </c>
      <c r="L2284" s="85"/>
      <c r="M2284" s="85" t="s">
        <v>11229</v>
      </c>
      <c r="N2284" s="85" t="s">
        <v>10863</v>
      </c>
      <c r="O2284" s="85" t="s">
        <v>18</v>
      </c>
      <c r="P2284" s="85" t="s">
        <v>11230</v>
      </c>
      <c r="Q2284" s="85"/>
    </row>
    <row r="2285" spans="1:17" hidden="1" x14ac:dyDescent="0.35">
      <c r="A2285" s="72">
        <f t="shared" si="35"/>
        <v>210303</v>
      </c>
      <c r="B2285" s="85" t="s">
        <v>16172</v>
      </c>
      <c r="C2285" s="66">
        <v>17012734</v>
      </c>
      <c r="D2285" s="85" t="s">
        <v>77</v>
      </c>
      <c r="E2285" s="85" t="s">
        <v>14417</v>
      </c>
      <c r="F2285" s="66">
        <v>210303</v>
      </c>
      <c r="G2285" s="85" t="s">
        <v>78</v>
      </c>
      <c r="H2285" s="85" t="s">
        <v>14418</v>
      </c>
      <c r="I2285" s="85" t="s">
        <v>79</v>
      </c>
      <c r="J2285" s="85"/>
      <c r="K2285" s="85" t="s">
        <v>21222</v>
      </c>
      <c r="L2285" s="85"/>
      <c r="M2285" s="85" t="s">
        <v>3090</v>
      </c>
      <c r="N2285" s="85" t="s">
        <v>6071</v>
      </c>
      <c r="O2285" s="85" t="s">
        <v>18</v>
      </c>
      <c r="P2285" s="85" t="s">
        <v>6897</v>
      </c>
      <c r="Q2285" s="85" t="s">
        <v>8786</v>
      </c>
    </row>
    <row r="2286" spans="1:17" hidden="1" x14ac:dyDescent="0.35">
      <c r="A2286" s="72">
        <f t="shared" si="35"/>
        <v>141546</v>
      </c>
      <c r="B2286" s="85" t="s">
        <v>27306</v>
      </c>
      <c r="C2286" s="85">
        <v>90985</v>
      </c>
      <c r="D2286" s="85" t="s">
        <v>77</v>
      </c>
      <c r="E2286" s="85" t="s">
        <v>23179</v>
      </c>
      <c r="F2286" s="85">
        <v>141546</v>
      </c>
      <c r="G2286" s="85" t="s">
        <v>78</v>
      </c>
      <c r="H2286" s="85">
        <v>1664853</v>
      </c>
      <c r="I2286" s="85" t="s">
        <v>79</v>
      </c>
      <c r="J2286" s="85"/>
      <c r="K2286" s="85" t="s">
        <v>27307</v>
      </c>
      <c r="L2286" s="85"/>
      <c r="M2286" s="85" t="s">
        <v>9155</v>
      </c>
      <c r="N2286" s="85" t="s">
        <v>9526</v>
      </c>
      <c r="O2286" s="85" t="s">
        <v>18</v>
      </c>
      <c r="P2286" s="85">
        <v>78259</v>
      </c>
      <c r="Q2286" s="85">
        <v>2031</v>
      </c>
    </row>
    <row r="2287" spans="1:17" hidden="1" x14ac:dyDescent="0.35">
      <c r="A2287" s="72">
        <f t="shared" si="35"/>
        <v>141546</v>
      </c>
      <c r="B2287" s="85" t="s">
        <v>10444</v>
      </c>
      <c r="C2287" s="66">
        <v>90985</v>
      </c>
      <c r="D2287" s="85" t="s">
        <v>77</v>
      </c>
      <c r="E2287" s="85" t="s">
        <v>9849</v>
      </c>
      <c r="F2287" s="66">
        <v>141546</v>
      </c>
      <c r="G2287" s="85" t="s">
        <v>78</v>
      </c>
      <c r="H2287" s="85" t="s">
        <v>9850</v>
      </c>
      <c r="I2287" s="85" t="s">
        <v>79</v>
      </c>
      <c r="J2287" s="85"/>
      <c r="K2287" s="85" t="s">
        <v>10445</v>
      </c>
      <c r="L2287" s="85" t="s">
        <v>80</v>
      </c>
      <c r="M2287" s="85" t="s">
        <v>7383</v>
      </c>
      <c r="N2287" s="85" t="s">
        <v>7384</v>
      </c>
      <c r="O2287" s="85" t="s">
        <v>18</v>
      </c>
      <c r="P2287" s="85" t="s">
        <v>10446</v>
      </c>
      <c r="Q2287" s="85" t="s">
        <v>10447</v>
      </c>
    </row>
    <row r="2288" spans="1:17" hidden="1" x14ac:dyDescent="0.35">
      <c r="A2288" s="72">
        <f t="shared" si="35"/>
        <v>127700</v>
      </c>
      <c r="B2288" s="85" t="s">
        <v>24136</v>
      </c>
      <c r="C2288" s="85">
        <v>36198</v>
      </c>
      <c r="D2288" s="85" t="s">
        <v>77</v>
      </c>
      <c r="E2288" s="85" t="s">
        <v>23260</v>
      </c>
      <c r="F2288" s="85">
        <v>127700</v>
      </c>
      <c r="G2288" s="85" t="s">
        <v>78</v>
      </c>
      <c r="H2288" s="85">
        <v>13017280</v>
      </c>
      <c r="I2288" s="85" t="s">
        <v>79</v>
      </c>
      <c r="J2288" s="85"/>
      <c r="K2288" s="85" t="s">
        <v>24137</v>
      </c>
      <c r="L2288" s="85"/>
      <c r="M2288" s="85" t="s">
        <v>23991</v>
      </c>
      <c r="N2288" s="85" t="s">
        <v>23987</v>
      </c>
      <c r="O2288" s="85" t="s">
        <v>23988</v>
      </c>
      <c r="P2288" s="85">
        <v>32922</v>
      </c>
      <c r="Q2288" s="85">
        <v>6370</v>
      </c>
    </row>
    <row r="2289" spans="1:17" hidden="1" x14ac:dyDescent="0.35">
      <c r="A2289" s="72">
        <f t="shared" si="35"/>
        <v>141223</v>
      </c>
      <c r="B2289" s="85" t="s">
        <v>19826</v>
      </c>
      <c r="C2289" s="66">
        <v>16079238</v>
      </c>
      <c r="D2289" s="85" t="s">
        <v>77</v>
      </c>
      <c r="E2289" s="85" t="s">
        <v>6077</v>
      </c>
      <c r="F2289" s="66">
        <v>141223</v>
      </c>
      <c r="G2289" s="85" t="s">
        <v>78</v>
      </c>
      <c r="H2289" s="85"/>
      <c r="I2289" s="85" t="s">
        <v>79</v>
      </c>
      <c r="J2289" s="85"/>
      <c r="K2289" s="85" t="s">
        <v>6098</v>
      </c>
      <c r="L2289" s="85"/>
      <c r="M2289" s="85" t="s">
        <v>3090</v>
      </c>
      <c r="N2289" s="85" t="s">
        <v>6073</v>
      </c>
      <c r="O2289" s="85" t="s">
        <v>18</v>
      </c>
      <c r="P2289" s="85" t="s">
        <v>6081</v>
      </c>
      <c r="Q2289" s="85"/>
    </row>
    <row r="2290" spans="1:17" hidden="1" x14ac:dyDescent="0.35">
      <c r="A2290" s="72">
        <f t="shared" si="35"/>
        <v>141103</v>
      </c>
      <c r="B2290" s="85" t="s">
        <v>5369</v>
      </c>
      <c r="C2290" s="66">
        <v>88121</v>
      </c>
      <c r="D2290" s="85" t="s">
        <v>77</v>
      </c>
      <c r="E2290" s="85" t="s">
        <v>5370</v>
      </c>
      <c r="F2290" s="66">
        <v>141103</v>
      </c>
      <c r="G2290" s="85" t="s">
        <v>78</v>
      </c>
      <c r="H2290" s="85"/>
      <c r="I2290" s="85" t="s">
        <v>79</v>
      </c>
      <c r="J2290" s="85"/>
      <c r="K2290" s="85" t="s">
        <v>5371</v>
      </c>
      <c r="L2290" s="85"/>
      <c r="M2290" s="85" t="s">
        <v>5372</v>
      </c>
      <c r="N2290" s="85" t="s">
        <v>5373</v>
      </c>
      <c r="O2290" s="85" t="s">
        <v>18</v>
      </c>
      <c r="P2290" s="85" t="s">
        <v>5374</v>
      </c>
      <c r="Q2290" s="85" t="s">
        <v>5375</v>
      </c>
    </row>
    <row r="2291" spans="1:17" hidden="1" x14ac:dyDescent="0.35">
      <c r="A2291" s="72">
        <f t="shared" si="35"/>
        <v>141546</v>
      </c>
      <c r="B2291" s="85" t="s">
        <v>27402</v>
      </c>
      <c r="C2291" s="85">
        <v>16078660</v>
      </c>
      <c r="D2291" s="85" t="s">
        <v>23281</v>
      </c>
      <c r="E2291" s="85" t="s">
        <v>23179</v>
      </c>
      <c r="F2291" s="85">
        <v>141546</v>
      </c>
      <c r="G2291" s="85" t="s">
        <v>78</v>
      </c>
      <c r="H2291" s="85">
        <v>1664853</v>
      </c>
      <c r="I2291" s="85" t="s">
        <v>79</v>
      </c>
      <c r="J2291" s="85"/>
      <c r="K2291" s="85" t="s">
        <v>27403</v>
      </c>
      <c r="L2291" s="85"/>
      <c r="M2291" s="85" t="s">
        <v>9155</v>
      </c>
      <c r="N2291" s="85" t="s">
        <v>9526</v>
      </c>
      <c r="O2291" s="85" t="s">
        <v>18</v>
      </c>
      <c r="P2291" s="85">
        <v>78217</v>
      </c>
      <c r="Q2291" s="85"/>
    </row>
    <row r="2292" spans="1:17" hidden="1" x14ac:dyDescent="0.35">
      <c r="A2292" s="72">
        <f t="shared" si="35"/>
        <v>141546</v>
      </c>
      <c r="B2292" s="85" t="s">
        <v>19796</v>
      </c>
      <c r="C2292" s="66">
        <v>16078660</v>
      </c>
      <c r="D2292" s="85" t="s">
        <v>83</v>
      </c>
      <c r="E2292" s="85" t="s">
        <v>9849</v>
      </c>
      <c r="F2292" s="66">
        <v>141546</v>
      </c>
      <c r="G2292" s="85" t="s">
        <v>78</v>
      </c>
      <c r="H2292" s="85" t="s">
        <v>9850</v>
      </c>
      <c r="I2292" s="85" t="s">
        <v>79</v>
      </c>
      <c r="J2292" s="85"/>
      <c r="K2292" s="85" t="s">
        <v>19797</v>
      </c>
      <c r="L2292" s="85" t="s">
        <v>80</v>
      </c>
      <c r="M2292" s="85" t="s">
        <v>7383</v>
      </c>
      <c r="N2292" s="85" t="s">
        <v>7384</v>
      </c>
      <c r="O2292" s="85" t="s">
        <v>18</v>
      </c>
      <c r="P2292" s="85" t="s">
        <v>9997</v>
      </c>
      <c r="Q2292" s="85" t="s">
        <v>87</v>
      </c>
    </row>
    <row r="2293" spans="1:17" hidden="1" x14ac:dyDescent="0.35">
      <c r="A2293" s="72">
        <f t="shared" si="35"/>
        <v>140499</v>
      </c>
      <c r="B2293" s="85" t="s">
        <v>20793</v>
      </c>
      <c r="C2293" s="66">
        <v>17008917</v>
      </c>
      <c r="D2293" s="85" t="s">
        <v>83</v>
      </c>
      <c r="E2293" s="85" t="s">
        <v>1194</v>
      </c>
      <c r="F2293" s="66">
        <v>140499</v>
      </c>
      <c r="G2293" s="85" t="s">
        <v>78</v>
      </c>
      <c r="H2293" s="85" t="s">
        <v>350</v>
      </c>
      <c r="I2293" s="85" t="s">
        <v>79</v>
      </c>
      <c r="J2293" s="85"/>
      <c r="K2293" s="85" t="s">
        <v>20794</v>
      </c>
      <c r="L2293" s="85" t="s">
        <v>80</v>
      </c>
      <c r="M2293" s="85" t="s">
        <v>20334</v>
      </c>
      <c r="N2293" s="85" t="s">
        <v>80</v>
      </c>
      <c r="O2293" s="85" t="s">
        <v>18</v>
      </c>
      <c r="P2293" s="85" t="s">
        <v>1198</v>
      </c>
      <c r="Q2293" s="85" t="s">
        <v>87</v>
      </c>
    </row>
    <row r="2294" spans="1:17" hidden="1" x14ac:dyDescent="0.35">
      <c r="A2294" s="72">
        <f t="shared" si="35"/>
        <v>140499</v>
      </c>
      <c r="B2294" s="85" t="s">
        <v>1207</v>
      </c>
      <c r="C2294" s="66">
        <v>85882</v>
      </c>
      <c r="D2294" s="85" t="s">
        <v>77</v>
      </c>
      <c r="E2294" s="85" t="s">
        <v>1194</v>
      </c>
      <c r="F2294" s="66">
        <v>140499</v>
      </c>
      <c r="G2294" s="85" t="s">
        <v>78</v>
      </c>
      <c r="H2294" s="85"/>
      <c r="I2294" s="85" t="s">
        <v>79</v>
      </c>
      <c r="J2294" s="85"/>
      <c r="K2294" s="85" t="s">
        <v>1208</v>
      </c>
      <c r="L2294" s="85"/>
      <c r="M2294" s="85" t="s">
        <v>1196</v>
      </c>
      <c r="N2294" s="85" t="s">
        <v>1197</v>
      </c>
      <c r="O2294" s="85" t="s">
        <v>18</v>
      </c>
      <c r="P2294" s="85" t="s">
        <v>1198</v>
      </c>
      <c r="Q2294" s="85" t="s">
        <v>1209</v>
      </c>
    </row>
    <row r="2295" spans="1:17" hidden="1" x14ac:dyDescent="0.35">
      <c r="A2295" s="72">
        <f t="shared" si="35"/>
        <v>140499</v>
      </c>
      <c r="B2295" s="85" t="s">
        <v>24922</v>
      </c>
      <c r="C2295" s="85">
        <v>140499</v>
      </c>
      <c r="D2295" s="85" t="s">
        <v>78</v>
      </c>
      <c r="E2295" s="85" t="s">
        <v>23240</v>
      </c>
      <c r="F2295" s="85">
        <v>16048959</v>
      </c>
      <c r="G2295" s="85" t="s">
        <v>1750</v>
      </c>
      <c r="H2295" s="85">
        <v>6143580</v>
      </c>
      <c r="I2295" s="85" t="s">
        <v>79</v>
      </c>
      <c r="J2295" s="85" t="s">
        <v>200</v>
      </c>
      <c r="K2295" s="85" t="s">
        <v>24923</v>
      </c>
      <c r="L2295" s="85"/>
      <c r="M2295" s="85" t="s">
        <v>20334</v>
      </c>
      <c r="N2295" s="85" t="s">
        <v>1197</v>
      </c>
      <c r="O2295" s="85" t="s">
        <v>18</v>
      </c>
      <c r="P2295" s="85">
        <v>75119</v>
      </c>
      <c r="Q2295" s="85"/>
    </row>
    <row r="2296" spans="1:17" hidden="1" x14ac:dyDescent="0.35">
      <c r="A2296" s="72">
        <f t="shared" si="35"/>
        <v>140499</v>
      </c>
      <c r="B2296" s="85" t="s">
        <v>1200</v>
      </c>
      <c r="C2296" s="66">
        <v>85878</v>
      </c>
      <c r="D2296" s="85" t="s">
        <v>77</v>
      </c>
      <c r="E2296" s="85" t="s">
        <v>1194</v>
      </c>
      <c r="F2296" s="66">
        <v>140499</v>
      </c>
      <c r="G2296" s="85" t="s">
        <v>78</v>
      </c>
      <c r="H2296" s="85"/>
      <c r="I2296" s="85" t="s">
        <v>79</v>
      </c>
      <c r="J2296" s="85"/>
      <c r="K2296" s="85" t="s">
        <v>1201</v>
      </c>
      <c r="L2296" s="85"/>
      <c r="M2296" s="85" t="s">
        <v>1196</v>
      </c>
      <c r="N2296" s="85" t="s">
        <v>1197</v>
      </c>
      <c r="O2296" s="85" t="s">
        <v>18</v>
      </c>
      <c r="P2296" s="85" t="s">
        <v>1198</v>
      </c>
      <c r="Q2296" s="85" t="s">
        <v>1202</v>
      </c>
    </row>
    <row r="2297" spans="1:17" hidden="1" x14ac:dyDescent="0.35">
      <c r="A2297" s="72">
        <f t="shared" si="35"/>
        <v>140499</v>
      </c>
      <c r="B2297" s="85" t="s">
        <v>20795</v>
      </c>
      <c r="C2297" s="66">
        <v>17008918</v>
      </c>
      <c r="D2297" s="85" t="s">
        <v>83</v>
      </c>
      <c r="E2297" s="85" t="s">
        <v>1194</v>
      </c>
      <c r="F2297" s="66">
        <v>140499</v>
      </c>
      <c r="G2297" s="85" t="s">
        <v>78</v>
      </c>
      <c r="H2297" s="85" t="s">
        <v>350</v>
      </c>
      <c r="I2297" s="85" t="s">
        <v>79</v>
      </c>
      <c r="J2297" s="85"/>
      <c r="K2297" s="85" t="s">
        <v>20796</v>
      </c>
      <c r="L2297" s="85" t="s">
        <v>80</v>
      </c>
      <c r="M2297" s="85" t="s">
        <v>20334</v>
      </c>
      <c r="N2297" s="85" t="s">
        <v>80</v>
      </c>
      <c r="O2297" s="85" t="s">
        <v>18</v>
      </c>
      <c r="P2297" s="85" t="s">
        <v>1198</v>
      </c>
      <c r="Q2297" s="85" t="s">
        <v>87</v>
      </c>
    </row>
    <row r="2298" spans="1:17" hidden="1" x14ac:dyDescent="0.35">
      <c r="A2298" s="72">
        <f t="shared" si="35"/>
        <v>141653</v>
      </c>
      <c r="B2298" s="85" t="s">
        <v>15818</v>
      </c>
      <c r="C2298" s="66">
        <v>16024023</v>
      </c>
      <c r="D2298" s="85" t="s">
        <v>77</v>
      </c>
      <c r="E2298" s="85" t="s">
        <v>10969</v>
      </c>
      <c r="F2298" s="66">
        <v>141653</v>
      </c>
      <c r="G2298" s="85" t="s">
        <v>78</v>
      </c>
      <c r="H2298" s="85" t="s">
        <v>15819</v>
      </c>
      <c r="I2298" s="85" t="s">
        <v>79</v>
      </c>
      <c r="J2298" s="85"/>
      <c r="K2298" s="85" t="s">
        <v>15820</v>
      </c>
      <c r="L2298" s="85"/>
      <c r="M2298" s="85" t="s">
        <v>10977</v>
      </c>
      <c r="N2298" s="85" t="s">
        <v>7398</v>
      </c>
      <c r="O2298" s="85" t="s">
        <v>18</v>
      </c>
      <c r="P2298" s="85" t="s">
        <v>10978</v>
      </c>
      <c r="Q2298" s="85"/>
    </row>
    <row r="2299" spans="1:17" hidden="1" x14ac:dyDescent="0.35">
      <c r="A2299" s="72">
        <f t="shared" si="35"/>
        <v>140841</v>
      </c>
      <c r="B2299" s="85" t="s">
        <v>23536</v>
      </c>
      <c r="C2299" s="85">
        <v>16075366</v>
      </c>
      <c r="D2299" s="85" t="s">
        <v>23281</v>
      </c>
      <c r="E2299" s="85" t="s">
        <v>23268</v>
      </c>
      <c r="F2299" s="85">
        <v>140841</v>
      </c>
      <c r="G2299" s="85" t="s">
        <v>78</v>
      </c>
      <c r="H2299" s="85"/>
      <c r="I2299" s="85" t="s">
        <v>79</v>
      </c>
      <c r="J2299" s="85"/>
      <c r="K2299" s="85" t="s">
        <v>23537</v>
      </c>
      <c r="L2299" s="85"/>
      <c r="M2299" s="85" t="s">
        <v>19690</v>
      </c>
      <c r="N2299" s="85" t="s">
        <v>571</v>
      </c>
      <c r="O2299" s="85" t="s">
        <v>18</v>
      </c>
      <c r="P2299" s="85">
        <v>76011</v>
      </c>
      <c r="Q2299" s="85"/>
    </row>
    <row r="2300" spans="1:17" hidden="1" x14ac:dyDescent="0.35">
      <c r="A2300" s="72">
        <f t="shared" si="35"/>
        <v>127700</v>
      </c>
      <c r="B2300" s="85" t="s">
        <v>24062</v>
      </c>
      <c r="C2300" s="85">
        <v>36207</v>
      </c>
      <c r="D2300" s="85" t="s">
        <v>77</v>
      </c>
      <c r="E2300" s="85" t="s">
        <v>23260</v>
      </c>
      <c r="F2300" s="85">
        <v>127700</v>
      </c>
      <c r="G2300" s="85" t="s">
        <v>78</v>
      </c>
      <c r="H2300" s="85">
        <v>13017348</v>
      </c>
      <c r="I2300" s="85" t="s">
        <v>79</v>
      </c>
      <c r="J2300" s="85"/>
      <c r="K2300" s="85" t="s">
        <v>24063</v>
      </c>
      <c r="L2300" s="85"/>
      <c r="M2300" s="85" t="s">
        <v>23991</v>
      </c>
      <c r="N2300" s="85" t="s">
        <v>23987</v>
      </c>
      <c r="O2300" s="85" t="s">
        <v>23988</v>
      </c>
      <c r="P2300" s="85">
        <v>32927</v>
      </c>
      <c r="Q2300" s="85">
        <v>4105</v>
      </c>
    </row>
    <row r="2301" spans="1:17" hidden="1" x14ac:dyDescent="0.35">
      <c r="A2301" s="72">
        <f t="shared" si="35"/>
        <v>141269</v>
      </c>
      <c r="B2301" s="85" t="s">
        <v>7081</v>
      </c>
      <c r="C2301" s="66">
        <v>88963</v>
      </c>
      <c r="D2301" s="85" t="s">
        <v>77</v>
      </c>
      <c r="E2301" s="85" t="s">
        <v>6855</v>
      </c>
      <c r="F2301" s="66">
        <v>141269</v>
      </c>
      <c r="G2301" s="85" t="s">
        <v>78</v>
      </c>
      <c r="H2301" s="85" t="s">
        <v>7082</v>
      </c>
      <c r="I2301" s="85" t="s">
        <v>79</v>
      </c>
      <c r="J2301" s="85"/>
      <c r="K2301" s="85" t="s">
        <v>7083</v>
      </c>
      <c r="L2301" s="85"/>
      <c r="M2301" s="85" t="s">
        <v>3090</v>
      </c>
      <c r="N2301" s="85" t="s">
        <v>6073</v>
      </c>
      <c r="O2301" s="85" t="s">
        <v>18</v>
      </c>
      <c r="P2301" s="85" t="s">
        <v>7080</v>
      </c>
      <c r="Q2301" s="85" t="s">
        <v>7084</v>
      </c>
    </row>
    <row r="2302" spans="1:17" hidden="1" x14ac:dyDescent="0.35">
      <c r="A2302" s="72">
        <f t="shared" si="35"/>
        <v>140922</v>
      </c>
      <c r="B2302" s="85" t="s">
        <v>24966</v>
      </c>
      <c r="C2302" s="85">
        <v>17002565</v>
      </c>
      <c r="D2302" s="85" t="s">
        <v>23281</v>
      </c>
      <c r="E2302" s="85" t="s">
        <v>23239</v>
      </c>
      <c r="F2302" s="85">
        <v>140922</v>
      </c>
      <c r="G2302" s="85" t="s">
        <v>78</v>
      </c>
      <c r="H2302" s="85">
        <v>12919700</v>
      </c>
      <c r="I2302" s="85" t="s">
        <v>79</v>
      </c>
      <c r="J2302" s="85"/>
      <c r="K2302" s="85" t="s">
        <v>4446</v>
      </c>
      <c r="L2302" s="85"/>
      <c r="M2302" s="85" t="s">
        <v>20194</v>
      </c>
      <c r="N2302" s="85" t="s">
        <v>20195</v>
      </c>
      <c r="O2302" s="85" t="s">
        <v>18</v>
      </c>
      <c r="P2302" s="85">
        <v>76238</v>
      </c>
      <c r="Q2302" s="85"/>
    </row>
    <row r="2303" spans="1:17" hidden="1" x14ac:dyDescent="0.35">
      <c r="A2303" s="72">
        <f t="shared" si="35"/>
        <v>140922</v>
      </c>
      <c r="B2303" s="85" t="s">
        <v>20220</v>
      </c>
      <c r="C2303" s="85">
        <v>17002679</v>
      </c>
      <c r="D2303" s="85" t="s">
        <v>77</v>
      </c>
      <c r="E2303" s="85" t="s">
        <v>23239</v>
      </c>
      <c r="F2303" s="85">
        <v>140922</v>
      </c>
      <c r="G2303" s="85" t="s">
        <v>78</v>
      </c>
      <c r="H2303" s="85">
        <v>12919700</v>
      </c>
      <c r="I2303" s="85" t="s">
        <v>79</v>
      </c>
      <c r="J2303" s="85"/>
      <c r="K2303" s="85" t="s">
        <v>4446</v>
      </c>
      <c r="L2303" s="85"/>
      <c r="M2303" s="85" t="s">
        <v>20194</v>
      </c>
      <c r="N2303" s="85" t="s">
        <v>20195</v>
      </c>
      <c r="O2303" s="85" t="s">
        <v>18</v>
      </c>
      <c r="P2303" s="85">
        <v>76238</v>
      </c>
      <c r="Q2303" s="85"/>
    </row>
    <row r="2304" spans="1:17" hidden="1" x14ac:dyDescent="0.35">
      <c r="A2304" s="72">
        <f t="shared" si="35"/>
        <v>140922</v>
      </c>
      <c r="B2304" s="85" t="s">
        <v>20220</v>
      </c>
      <c r="C2304" s="66">
        <v>17002679</v>
      </c>
      <c r="D2304" s="85" t="s">
        <v>77</v>
      </c>
      <c r="E2304" s="85" t="s">
        <v>13712</v>
      </c>
      <c r="F2304" s="66">
        <v>140922</v>
      </c>
      <c r="G2304" s="85" t="s">
        <v>78</v>
      </c>
      <c r="H2304" s="85" t="s">
        <v>4445</v>
      </c>
      <c r="I2304" s="85" t="s">
        <v>79</v>
      </c>
      <c r="J2304" s="85"/>
      <c r="K2304" s="85" t="s">
        <v>4446</v>
      </c>
      <c r="L2304" s="85" t="s">
        <v>80</v>
      </c>
      <c r="M2304" s="85" t="s">
        <v>20194</v>
      </c>
      <c r="N2304" s="85" t="s">
        <v>20195</v>
      </c>
      <c r="O2304" s="85" t="s">
        <v>18</v>
      </c>
      <c r="P2304" s="85" t="s">
        <v>4448</v>
      </c>
      <c r="Q2304" s="85" t="s">
        <v>87</v>
      </c>
    </row>
    <row r="2305" spans="1:17" hidden="1" x14ac:dyDescent="0.35">
      <c r="A2305" s="72">
        <f t="shared" si="35"/>
        <v>140445</v>
      </c>
      <c r="B2305" s="85" t="s">
        <v>23315</v>
      </c>
      <c r="C2305" s="85">
        <v>16023579</v>
      </c>
      <c r="D2305" s="85" t="s">
        <v>77</v>
      </c>
      <c r="E2305" s="85" t="s">
        <v>23272</v>
      </c>
      <c r="F2305" s="85">
        <v>140445</v>
      </c>
      <c r="G2305" s="85" t="s">
        <v>78</v>
      </c>
      <c r="H2305" s="85"/>
      <c r="I2305" s="85" t="s">
        <v>79</v>
      </c>
      <c r="J2305" s="85"/>
      <c r="K2305" s="85" t="s">
        <v>23316</v>
      </c>
      <c r="L2305" s="85"/>
      <c r="M2305" s="85" t="s">
        <v>20950</v>
      </c>
      <c r="N2305" s="85" t="s">
        <v>176</v>
      </c>
      <c r="O2305" s="85" t="s">
        <v>18</v>
      </c>
      <c r="P2305" s="85">
        <v>75013</v>
      </c>
      <c r="Q2305" s="85"/>
    </row>
    <row r="2306" spans="1:17" hidden="1" x14ac:dyDescent="0.35">
      <c r="A2306" s="72">
        <f t="shared" ref="A2306:A2369" si="36">IF(F2306="", "", IF(D2306="School District", C2306, F2306))</f>
        <v>140867</v>
      </c>
      <c r="B2306" s="85" t="s">
        <v>27171</v>
      </c>
      <c r="C2306" s="85">
        <v>87346</v>
      </c>
      <c r="D2306" s="85" t="s">
        <v>77</v>
      </c>
      <c r="E2306" s="85" t="s">
        <v>23184</v>
      </c>
      <c r="F2306" s="85">
        <v>140867</v>
      </c>
      <c r="G2306" s="85" t="s">
        <v>78</v>
      </c>
      <c r="H2306" s="85">
        <v>11730629</v>
      </c>
      <c r="I2306" s="85" t="s">
        <v>79</v>
      </c>
      <c r="J2306" s="85"/>
      <c r="K2306" s="85" t="s">
        <v>27172</v>
      </c>
      <c r="L2306" s="85"/>
      <c r="M2306" s="85" t="s">
        <v>21981</v>
      </c>
      <c r="N2306" s="85" t="s">
        <v>571</v>
      </c>
      <c r="O2306" s="85" t="s">
        <v>18</v>
      </c>
      <c r="P2306" s="85">
        <v>76063</v>
      </c>
      <c r="Q2306" s="85"/>
    </row>
    <row r="2307" spans="1:17" hidden="1" x14ac:dyDescent="0.35">
      <c r="A2307" s="72">
        <f t="shared" si="36"/>
        <v>140867</v>
      </c>
      <c r="B2307" s="85" t="s">
        <v>3750</v>
      </c>
      <c r="C2307" s="66">
        <v>87346</v>
      </c>
      <c r="D2307" s="85" t="s">
        <v>77</v>
      </c>
      <c r="E2307" s="85" t="s">
        <v>3405</v>
      </c>
      <c r="F2307" s="66">
        <v>140867</v>
      </c>
      <c r="G2307" s="85" t="s">
        <v>78</v>
      </c>
      <c r="H2307" s="85" t="s">
        <v>3751</v>
      </c>
      <c r="I2307" s="85" t="s">
        <v>79</v>
      </c>
      <c r="J2307" s="85"/>
      <c r="K2307" s="85" t="s">
        <v>3752</v>
      </c>
      <c r="L2307" s="85"/>
      <c r="M2307" s="85" t="s">
        <v>3741</v>
      </c>
      <c r="N2307" s="85" t="s">
        <v>573</v>
      </c>
      <c r="O2307" s="85" t="s">
        <v>18</v>
      </c>
      <c r="P2307" s="85" t="s">
        <v>3742</v>
      </c>
      <c r="Q2307" s="85"/>
    </row>
    <row r="2308" spans="1:17" hidden="1" x14ac:dyDescent="0.35">
      <c r="A2308" s="72">
        <f t="shared" si="36"/>
        <v>141312</v>
      </c>
      <c r="B2308" s="85" t="s">
        <v>16329</v>
      </c>
      <c r="C2308" s="66">
        <v>16037107</v>
      </c>
      <c r="D2308" s="85" t="s">
        <v>77</v>
      </c>
      <c r="E2308" s="85" t="s">
        <v>6602</v>
      </c>
      <c r="F2308" s="66">
        <v>141312</v>
      </c>
      <c r="G2308" s="85" t="s">
        <v>78</v>
      </c>
      <c r="H2308" s="85"/>
      <c r="I2308" s="85" t="s">
        <v>79</v>
      </c>
      <c r="J2308" s="85"/>
      <c r="K2308" s="85" t="s">
        <v>16330</v>
      </c>
      <c r="L2308" s="85"/>
      <c r="M2308" s="85" t="s">
        <v>3090</v>
      </c>
      <c r="N2308" s="85" t="s">
        <v>6071</v>
      </c>
      <c r="O2308" s="85" t="s">
        <v>18</v>
      </c>
      <c r="P2308" s="85" t="s">
        <v>6605</v>
      </c>
      <c r="Q2308" s="85" t="s">
        <v>3443</v>
      </c>
    </row>
    <row r="2309" spans="1:17" hidden="1" x14ac:dyDescent="0.35">
      <c r="A2309" s="72">
        <f t="shared" si="36"/>
        <v>142116</v>
      </c>
      <c r="B2309" s="85" t="s">
        <v>14777</v>
      </c>
      <c r="C2309" s="66">
        <v>222373</v>
      </c>
      <c r="D2309" s="85" t="s">
        <v>77</v>
      </c>
      <c r="E2309" s="85" t="s">
        <v>13524</v>
      </c>
      <c r="F2309" s="66">
        <v>142116</v>
      </c>
      <c r="G2309" s="85" t="s">
        <v>78</v>
      </c>
      <c r="H2309" s="85" t="s">
        <v>14778</v>
      </c>
      <c r="I2309" s="85" t="s">
        <v>79</v>
      </c>
      <c r="J2309" s="85"/>
      <c r="K2309" s="85" t="s">
        <v>14779</v>
      </c>
      <c r="L2309" s="85"/>
      <c r="M2309" s="85" t="s">
        <v>13534</v>
      </c>
      <c r="N2309" s="85" t="s">
        <v>14780</v>
      </c>
      <c r="O2309" s="85" t="s">
        <v>18</v>
      </c>
      <c r="P2309" s="85" t="s">
        <v>13527</v>
      </c>
      <c r="Q2309" s="85"/>
    </row>
    <row r="2310" spans="1:17" hidden="1" x14ac:dyDescent="0.35">
      <c r="A2310" s="72">
        <f t="shared" si="36"/>
        <v>140464</v>
      </c>
      <c r="B2310" s="85" t="s">
        <v>25858</v>
      </c>
      <c r="C2310" s="85">
        <v>231224</v>
      </c>
      <c r="D2310" s="85" t="s">
        <v>77</v>
      </c>
      <c r="E2310" s="85" t="s">
        <v>23223</v>
      </c>
      <c r="F2310" s="85">
        <v>140464</v>
      </c>
      <c r="G2310" s="85" t="s">
        <v>78</v>
      </c>
      <c r="H2310" s="85">
        <v>14512545</v>
      </c>
      <c r="I2310" s="85" t="s">
        <v>79</v>
      </c>
      <c r="J2310" s="85"/>
      <c r="K2310" s="85" t="s">
        <v>25859</v>
      </c>
      <c r="L2310" s="85"/>
      <c r="M2310" s="85" t="s">
        <v>18305</v>
      </c>
      <c r="N2310" s="85" t="s">
        <v>232</v>
      </c>
      <c r="O2310" s="85" t="s">
        <v>18</v>
      </c>
      <c r="P2310" s="85">
        <v>75052</v>
      </c>
      <c r="Q2310" s="85">
        <v>6232</v>
      </c>
    </row>
    <row r="2311" spans="1:17" hidden="1" x14ac:dyDescent="0.35">
      <c r="A2311" s="72">
        <f t="shared" si="36"/>
        <v>140464</v>
      </c>
      <c r="B2311" s="85" t="s">
        <v>15324</v>
      </c>
      <c r="C2311" s="66">
        <v>231224</v>
      </c>
      <c r="D2311" s="85" t="s">
        <v>77</v>
      </c>
      <c r="E2311" s="85" t="s">
        <v>541</v>
      </c>
      <c r="F2311" s="66">
        <v>140464</v>
      </c>
      <c r="G2311" s="85" t="s">
        <v>78</v>
      </c>
      <c r="H2311" s="85" t="s">
        <v>542</v>
      </c>
      <c r="I2311" s="85" t="s">
        <v>79</v>
      </c>
      <c r="J2311" s="85"/>
      <c r="K2311" s="85" t="s">
        <v>15325</v>
      </c>
      <c r="L2311" s="85"/>
      <c r="M2311" s="85" t="s">
        <v>544</v>
      </c>
      <c r="N2311" s="85" t="s">
        <v>189</v>
      </c>
      <c r="O2311" s="85" t="s">
        <v>18</v>
      </c>
      <c r="P2311" s="85" t="s">
        <v>576</v>
      </c>
      <c r="Q2311" s="85" t="s">
        <v>15326</v>
      </c>
    </row>
    <row r="2312" spans="1:17" hidden="1" x14ac:dyDescent="0.35">
      <c r="A2312" s="72">
        <f t="shared" si="36"/>
        <v>141986</v>
      </c>
      <c r="B2312" s="85" t="s">
        <v>17833</v>
      </c>
      <c r="C2312" s="66">
        <v>16071833</v>
      </c>
      <c r="D2312" s="85" t="s">
        <v>77</v>
      </c>
      <c r="E2312" s="85" t="s">
        <v>12702</v>
      </c>
      <c r="F2312" s="66">
        <v>141986</v>
      </c>
      <c r="G2312" s="85" t="s">
        <v>78</v>
      </c>
      <c r="H2312" s="85" t="s">
        <v>17834</v>
      </c>
      <c r="I2312" s="85" t="s">
        <v>79</v>
      </c>
      <c r="J2312" s="85"/>
      <c r="K2312" s="85" t="s">
        <v>17835</v>
      </c>
      <c r="L2312" s="85"/>
      <c r="M2312" s="85" t="s">
        <v>12447</v>
      </c>
      <c r="N2312" s="85" t="s">
        <v>12609</v>
      </c>
      <c r="O2312" s="85" t="s">
        <v>18</v>
      </c>
      <c r="P2312" s="85" t="s">
        <v>12724</v>
      </c>
      <c r="Q2312" s="85"/>
    </row>
    <row r="2313" spans="1:17" hidden="1" x14ac:dyDescent="0.35">
      <c r="A2313" s="72">
        <f t="shared" si="36"/>
        <v>141307</v>
      </c>
      <c r="B2313" s="85" t="s">
        <v>21665</v>
      </c>
      <c r="C2313" s="66">
        <v>17016792</v>
      </c>
      <c r="D2313" s="85" t="s">
        <v>83</v>
      </c>
      <c r="E2313" s="85" t="s">
        <v>6769</v>
      </c>
      <c r="F2313" s="66">
        <v>141307</v>
      </c>
      <c r="G2313" s="85" t="s">
        <v>78</v>
      </c>
      <c r="H2313" s="85"/>
      <c r="I2313" s="85" t="s">
        <v>79</v>
      </c>
      <c r="J2313" s="85"/>
      <c r="K2313" s="85" t="s">
        <v>21666</v>
      </c>
      <c r="L2313" s="85"/>
      <c r="M2313" s="85" t="s">
        <v>20836</v>
      </c>
      <c r="N2313" s="85" t="s">
        <v>6771</v>
      </c>
      <c r="O2313" s="85" t="s">
        <v>18</v>
      </c>
      <c r="P2313" s="85" t="s">
        <v>15607</v>
      </c>
      <c r="Q2313" s="85"/>
    </row>
    <row r="2314" spans="1:17" hidden="1" x14ac:dyDescent="0.35">
      <c r="A2314" s="72">
        <f t="shared" si="36"/>
        <v>17020713</v>
      </c>
      <c r="B2314" s="85" t="s">
        <v>27922</v>
      </c>
      <c r="C2314" s="85">
        <v>17019329</v>
      </c>
      <c r="D2314" s="85" t="s">
        <v>23281</v>
      </c>
      <c r="E2314" s="85" t="s">
        <v>23162</v>
      </c>
      <c r="F2314" s="85">
        <v>17020713</v>
      </c>
      <c r="G2314" s="85" t="s">
        <v>77</v>
      </c>
      <c r="H2314" s="85"/>
      <c r="I2314" s="85" t="s">
        <v>79</v>
      </c>
      <c r="J2314" s="85"/>
      <c r="K2314" s="85" t="s">
        <v>21923</v>
      </c>
      <c r="L2314" s="85" t="s">
        <v>21924</v>
      </c>
      <c r="M2314" s="85" t="s">
        <v>125</v>
      </c>
      <c r="N2314" s="85"/>
      <c r="O2314" s="85" t="s">
        <v>18</v>
      </c>
      <c r="P2314" s="85">
        <v>78746</v>
      </c>
      <c r="Q2314" s="85"/>
    </row>
    <row r="2315" spans="1:17" hidden="1" x14ac:dyDescent="0.35">
      <c r="A2315" s="72">
        <f t="shared" si="36"/>
        <v>17020713</v>
      </c>
      <c r="B2315" s="85" t="s">
        <v>21921</v>
      </c>
      <c r="C2315" s="66">
        <v>17019329</v>
      </c>
      <c r="D2315" s="85" t="s">
        <v>83</v>
      </c>
      <c r="E2315" s="85" t="s">
        <v>21922</v>
      </c>
      <c r="F2315" s="66">
        <v>17020713</v>
      </c>
      <c r="G2315" s="85" t="s">
        <v>77</v>
      </c>
      <c r="H2315" s="85"/>
      <c r="I2315" s="85" t="s">
        <v>79</v>
      </c>
      <c r="J2315" s="85"/>
      <c r="K2315" s="85" t="s">
        <v>21923</v>
      </c>
      <c r="L2315" s="85" t="s">
        <v>21924</v>
      </c>
      <c r="M2315" s="85" t="s">
        <v>125</v>
      </c>
      <c r="N2315" s="85"/>
      <c r="O2315" s="85" t="s">
        <v>18</v>
      </c>
      <c r="P2315" s="85" t="s">
        <v>11737</v>
      </c>
      <c r="Q2315" s="85"/>
    </row>
    <row r="2316" spans="1:17" hidden="1" x14ac:dyDescent="0.35">
      <c r="A2316" s="72">
        <f t="shared" si="36"/>
        <v>17000311</v>
      </c>
      <c r="B2316" s="85" t="s">
        <v>18081</v>
      </c>
      <c r="C2316" s="66">
        <v>225953</v>
      </c>
      <c r="D2316" s="85" t="s">
        <v>83</v>
      </c>
      <c r="E2316" s="85" t="s">
        <v>18082</v>
      </c>
      <c r="F2316" s="66">
        <v>17000311</v>
      </c>
      <c r="G2316" s="85" t="s">
        <v>77</v>
      </c>
      <c r="H2316" s="85" t="s">
        <v>18083</v>
      </c>
      <c r="I2316" s="85" t="s">
        <v>79</v>
      </c>
      <c r="J2316" s="85"/>
      <c r="K2316" s="85" t="s">
        <v>18084</v>
      </c>
      <c r="L2316" s="85" t="s">
        <v>18085</v>
      </c>
      <c r="M2316" s="85" t="s">
        <v>5356</v>
      </c>
      <c r="N2316" s="85" t="s">
        <v>5256</v>
      </c>
      <c r="O2316" s="85" t="s">
        <v>18</v>
      </c>
      <c r="P2316" s="85" t="s">
        <v>5644</v>
      </c>
      <c r="Q2316" s="85"/>
    </row>
    <row r="2317" spans="1:17" hidden="1" x14ac:dyDescent="0.35">
      <c r="A2317" s="72" t="str">
        <f t="shared" si="36"/>
        <v/>
      </c>
      <c r="B2317" s="85" t="s">
        <v>3723</v>
      </c>
      <c r="C2317" s="66">
        <v>17002993</v>
      </c>
      <c r="D2317" s="85" t="s">
        <v>1750</v>
      </c>
      <c r="E2317" s="85"/>
      <c r="G2317" s="85"/>
      <c r="H2317" s="85" t="s">
        <v>20242</v>
      </c>
      <c r="I2317" s="85" t="s">
        <v>79</v>
      </c>
      <c r="J2317" s="85"/>
      <c r="K2317" s="85" t="s">
        <v>20243</v>
      </c>
      <c r="L2317" s="85"/>
      <c r="M2317" s="85" t="s">
        <v>20244</v>
      </c>
      <c r="N2317" s="85" t="s">
        <v>571</v>
      </c>
      <c r="O2317" s="85" t="s">
        <v>18</v>
      </c>
      <c r="P2317" s="85" t="s">
        <v>4072</v>
      </c>
      <c r="Q2317" s="85"/>
    </row>
    <row r="2318" spans="1:17" hidden="1" x14ac:dyDescent="0.35">
      <c r="A2318" s="72">
        <f t="shared" si="36"/>
        <v>142070</v>
      </c>
      <c r="B2318" s="85" t="s">
        <v>26628</v>
      </c>
      <c r="C2318" s="85">
        <v>17028892</v>
      </c>
      <c r="D2318" s="85" t="s">
        <v>23281</v>
      </c>
      <c r="E2318" s="85" t="s">
        <v>23200</v>
      </c>
      <c r="F2318" s="85">
        <v>142070</v>
      </c>
      <c r="G2318" s="85" t="s">
        <v>78</v>
      </c>
      <c r="H2318" s="85"/>
      <c r="I2318" s="85" t="s">
        <v>79</v>
      </c>
      <c r="J2318" s="85"/>
      <c r="K2318" s="85" t="s">
        <v>21891</v>
      </c>
      <c r="L2318" s="85"/>
      <c r="M2318" s="85" t="s">
        <v>13109</v>
      </c>
      <c r="N2318" s="85" t="s">
        <v>13109</v>
      </c>
      <c r="O2318" s="85" t="s">
        <v>18</v>
      </c>
      <c r="P2318" s="85">
        <v>79706</v>
      </c>
      <c r="Q2318" s="85"/>
    </row>
    <row r="2319" spans="1:17" hidden="1" x14ac:dyDescent="0.35">
      <c r="A2319" s="72">
        <f t="shared" si="36"/>
        <v>142070</v>
      </c>
      <c r="B2319" s="85" t="s">
        <v>23032</v>
      </c>
      <c r="C2319" s="66">
        <v>17028892</v>
      </c>
      <c r="D2319" s="85" t="s">
        <v>83</v>
      </c>
      <c r="E2319" s="85" t="s">
        <v>13169</v>
      </c>
      <c r="F2319" s="66">
        <v>142070</v>
      </c>
      <c r="G2319" s="85" t="s">
        <v>78</v>
      </c>
      <c r="H2319" s="85"/>
      <c r="I2319" s="85" t="s">
        <v>79</v>
      </c>
      <c r="J2319" s="85"/>
      <c r="K2319" s="85" t="s">
        <v>23033</v>
      </c>
      <c r="L2319" s="85"/>
      <c r="M2319" s="85" t="s">
        <v>13039</v>
      </c>
      <c r="N2319" s="85" t="s">
        <v>13109</v>
      </c>
      <c r="O2319" s="85" t="s">
        <v>18</v>
      </c>
      <c r="P2319" s="85" t="s">
        <v>13095</v>
      </c>
      <c r="Q2319" s="85"/>
    </row>
    <row r="2320" spans="1:17" hidden="1" x14ac:dyDescent="0.35">
      <c r="A2320" s="72" t="str">
        <f t="shared" si="36"/>
        <v/>
      </c>
      <c r="B2320" s="85" t="s">
        <v>9978</v>
      </c>
      <c r="C2320" s="66">
        <v>17015391</v>
      </c>
      <c r="D2320" s="85" t="s">
        <v>1750</v>
      </c>
      <c r="E2320" s="85"/>
      <c r="G2320" s="85"/>
      <c r="H2320" s="85" t="s">
        <v>13821</v>
      </c>
      <c r="I2320" s="85" t="s">
        <v>79</v>
      </c>
      <c r="J2320" s="85"/>
      <c r="K2320" s="85" t="s">
        <v>21464</v>
      </c>
      <c r="L2320" s="85"/>
      <c r="M2320" s="85" t="s">
        <v>9155</v>
      </c>
      <c r="N2320" s="85"/>
      <c r="O2320" s="85" t="s">
        <v>18</v>
      </c>
      <c r="P2320" s="85" t="s">
        <v>9845</v>
      </c>
      <c r="Q2320" s="85"/>
    </row>
    <row r="2321" spans="1:17" hidden="1" x14ac:dyDescent="0.35">
      <c r="A2321" s="72">
        <f t="shared" si="36"/>
        <v>141667</v>
      </c>
      <c r="B2321" s="85" t="s">
        <v>17599</v>
      </c>
      <c r="C2321" s="66">
        <v>16065537</v>
      </c>
      <c r="D2321" s="85" t="s">
        <v>77</v>
      </c>
      <c r="E2321" s="85" t="s">
        <v>10820</v>
      </c>
      <c r="F2321" s="66">
        <v>141667</v>
      </c>
      <c r="G2321" s="85" t="s">
        <v>78</v>
      </c>
      <c r="H2321" s="85"/>
      <c r="I2321" s="85" t="s">
        <v>79</v>
      </c>
      <c r="J2321" s="85"/>
      <c r="K2321" s="85" t="s">
        <v>17600</v>
      </c>
      <c r="L2321" s="85"/>
      <c r="M2321" s="85" t="s">
        <v>10950</v>
      </c>
      <c r="N2321" s="85" t="s">
        <v>7398</v>
      </c>
      <c r="O2321" s="85" t="s">
        <v>18</v>
      </c>
      <c r="P2321" s="85" t="s">
        <v>10951</v>
      </c>
      <c r="Q2321" s="85"/>
    </row>
    <row r="2322" spans="1:17" hidden="1" x14ac:dyDescent="0.35">
      <c r="A2322" s="72">
        <f t="shared" si="36"/>
        <v>141633</v>
      </c>
      <c r="B2322" s="85" t="s">
        <v>10788</v>
      </c>
      <c r="C2322" s="66">
        <v>91288</v>
      </c>
      <c r="D2322" s="85" t="s">
        <v>77</v>
      </c>
      <c r="E2322" s="85" t="s">
        <v>10736</v>
      </c>
      <c r="F2322" s="66">
        <v>141633</v>
      </c>
      <c r="G2322" s="85" t="s">
        <v>78</v>
      </c>
      <c r="H2322" s="85" t="s">
        <v>10789</v>
      </c>
      <c r="I2322" s="85" t="s">
        <v>79</v>
      </c>
      <c r="J2322" s="85"/>
      <c r="K2322" s="85" t="s">
        <v>10790</v>
      </c>
      <c r="L2322" s="85"/>
      <c r="M2322" s="85" t="s">
        <v>10734</v>
      </c>
      <c r="N2322" s="85" t="s">
        <v>10739</v>
      </c>
      <c r="O2322" s="85" t="s">
        <v>18</v>
      </c>
      <c r="P2322" s="85" t="s">
        <v>10740</v>
      </c>
      <c r="Q2322" s="85" t="s">
        <v>10791</v>
      </c>
    </row>
    <row r="2323" spans="1:17" hidden="1" x14ac:dyDescent="0.35">
      <c r="A2323" s="72">
        <f t="shared" si="36"/>
        <v>140638</v>
      </c>
      <c r="B2323" s="85" t="s">
        <v>28445</v>
      </c>
      <c r="C2323" s="85">
        <v>17023217</v>
      </c>
      <c r="D2323" s="85" t="s">
        <v>77</v>
      </c>
      <c r="E2323" s="85" t="s">
        <v>23139</v>
      </c>
      <c r="F2323" s="85">
        <v>140638</v>
      </c>
      <c r="G2323" s="85" t="s">
        <v>78</v>
      </c>
      <c r="H2323" s="85"/>
      <c r="I2323" s="85" t="s">
        <v>79</v>
      </c>
      <c r="J2323" s="85"/>
      <c r="K2323" s="85" t="s">
        <v>28446</v>
      </c>
      <c r="L2323" s="85"/>
      <c r="M2323" s="85" t="s">
        <v>14654</v>
      </c>
      <c r="N2323" s="85" t="s">
        <v>2272</v>
      </c>
      <c r="O2323" s="85" t="s">
        <v>18</v>
      </c>
      <c r="P2323" s="85">
        <v>75503</v>
      </c>
      <c r="Q2323" s="85">
        <v>2733</v>
      </c>
    </row>
    <row r="2324" spans="1:17" hidden="1" x14ac:dyDescent="0.35">
      <c r="A2324" s="72">
        <f t="shared" si="36"/>
        <v>140638</v>
      </c>
      <c r="B2324" s="85" t="s">
        <v>22488</v>
      </c>
      <c r="C2324" s="66">
        <v>17023217</v>
      </c>
      <c r="D2324" s="85" t="s">
        <v>77</v>
      </c>
      <c r="E2324" s="85" t="s">
        <v>2268</v>
      </c>
      <c r="F2324" s="66">
        <v>140638</v>
      </c>
      <c r="G2324" s="85" t="s">
        <v>78</v>
      </c>
      <c r="H2324" s="85"/>
      <c r="I2324" s="85" t="s">
        <v>79</v>
      </c>
      <c r="J2324" s="85"/>
      <c r="K2324" s="85" t="s">
        <v>13664</v>
      </c>
      <c r="L2324" s="85"/>
      <c r="M2324" s="85" t="s">
        <v>2271</v>
      </c>
      <c r="N2324" s="85" t="s">
        <v>2272</v>
      </c>
      <c r="O2324" s="85" t="s">
        <v>18</v>
      </c>
      <c r="P2324" s="85" t="s">
        <v>2273</v>
      </c>
      <c r="Q2324" s="85" t="s">
        <v>9050</v>
      </c>
    </row>
    <row r="2325" spans="1:17" hidden="1" x14ac:dyDescent="0.35">
      <c r="A2325" s="72">
        <f t="shared" si="36"/>
        <v>141663</v>
      </c>
      <c r="B2325" s="85" t="s">
        <v>16380</v>
      </c>
      <c r="C2325" s="66">
        <v>16038351</v>
      </c>
      <c r="D2325" s="85" t="s">
        <v>77</v>
      </c>
      <c r="E2325" s="85" t="s">
        <v>11096</v>
      </c>
      <c r="F2325" s="66">
        <v>141663</v>
      </c>
      <c r="G2325" s="85" t="s">
        <v>78</v>
      </c>
      <c r="H2325" s="85"/>
      <c r="I2325" s="85" t="s">
        <v>79</v>
      </c>
      <c r="J2325" s="85"/>
      <c r="K2325" s="85" t="s">
        <v>16381</v>
      </c>
      <c r="L2325" s="85"/>
      <c r="M2325" s="85" t="s">
        <v>10987</v>
      </c>
      <c r="N2325" s="85" t="s">
        <v>10739</v>
      </c>
      <c r="O2325" s="85" t="s">
        <v>18</v>
      </c>
      <c r="P2325" s="85" t="s">
        <v>11100</v>
      </c>
      <c r="Q2325" s="85" t="s">
        <v>1706</v>
      </c>
    </row>
    <row r="2326" spans="1:17" hidden="1" x14ac:dyDescent="0.35">
      <c r="A2326" s="72">
        <f t="shared" si="36"/>
        <v>141550</v>
      </c>
      <c r="B2326" s="85" t="s">
        <v>26448</v>
      </c>
      <c r="C2326" s="85">
        <v>17013285</v>
      </c>
      <c r="D2326" s="85" t="s">
        <v>77</v>
      </c>
      <c r="E2326" s="85" t="s">
        <v>23206</v>
      </c>
      <c r="F2326" s="85">
        <v>141550</v>
      </c>
      <c r="G2326" s="85" t="s">
        <v>78</v>
      </c>
      <c r="H2326" s="85"/>
      <c r="I2326" s="85" t="s">
        <v>79</v>
      </c>
      <c r="J2326" s="85"/>
      <c r="K2326" s="85" t="s">
        <v>26449</v>
      </c>
      <c r="L2326" s="85"/>
      <c r="M2326" s="85" t="s">
        <v>21326</v>
      </c>
      <c r="N2326" s="85" t="s">
        <v>9526</v>
      </c>
      <c r="O2326" s="85" t="s">
        <v>18</v>
      </c>
      <c r="P2326" s="85">
        <v>78109</v>
      </c>
      <c r="Q2326" s="85"/>
    </row>
    <row r="2327" spans="1:17" hidden="1" x14ac:dyDescent="0.35">
      <c r="A2327" s="72">
        <f t="shared" si="36"/>
        <v>142116</v>
      </c>
      <c r="B2327" s="85" t="s">
        <v>13531</v>
      </c>
      <c r="C2327" s="66">
        <v>93113</v>
      </c>
      <c r="D2327" s="85" t="s">
        <v>77</v>
      </c>
      <c r="E2327" s="85" t="s">
        <v>13524</v>
      </c>
      <c r="F2327" s="66">
        <v>142116</v>
      </c>
      <c r="G2327" s="85" t="s">
        <v>78</v>
      </c>
      <c r="H2327" s="85" t="s">
        <v>13532</v>
      </c>
      <c r="I2327" s="85" t="s">
        <v>79</v>
      </c>
      <c r="J2327" s="85"/>
      <c r="K2327" s="85" t="s">
        <v>13533</v>
      </c>
      <c r="L2327" s="85"/>
      <c r="M2327" s="85" t="s">
        <v>13534</v>
      </c>
      <c r="N2327" s="85" t="s">
        <v>7395</v>
      </c>
      <c r="O2327" s="85" t="s">
        <v>18</v>
      </c>
      <c r="P2327" s="85" t="s">
        <v>13527</v>
      </c>
      <c r="Q2327" s="85"/>
    </row>
    <row r="2328" spans="1:17" hidden="1" x14ac:dyDescent="0.35">
      <c r="A2328" s="72">
        <f t="shared" si="36"/>
        <v>142116</v>
      </c>
      <c r="B2328" s="85" t="s">
        <v>13535</v>
      </c>
      <c r="C2328" s="66">
        <v>93114</v>
      </c>
      <c r="D2328" s="85" t="s">
        <v>77</v>
      </c>
      <c r="E2328" s="85" t="s">
        <v>13524</v>
      </c>
      <c r="F2328" s="66">
        <v>142116</v>
      </c>
      <c r="G2328" s="85" t="s">
        <v>78</v>
      </c>
      <c r="H2328" s="85" t="s">
        <v>13536</v>
      </c>
      <c r="I2328" s="85" t="s">
        <v>79</v>
      </c>
      <c r="J2328" s="85"/>
      <c r="K2328" s="85" t="s">
        <v>13537</v>
      </c>
      <c r="L2328" s="85"/>
      <c r="M2328" s="85" t="s">
        <v>13534</v>
      </c>
      <c r="N2328" s="85" t="s">
        <v>7395</v>
      </c>
      <c r="O2328" s="85" t="s">
        <v>18</v>
      </c>
      <c r="P2328" s="85" t="s">
        <v>13527</v>
      </c>
      <c r="Q2328" s="85"/>
    </row>
    <row r="2329" spans="1:17" hidden="1" x14ac:dyDescent="0.35">
      <c r="A2329" s="72">
        <f t="shared" si="36"/>
        <v>127700</v>
      </c>
      <c r="B2329" s="85" t="s">
        <v>24162</v>
      </c>
      <c r="C2329" s="85">
        <v>213073</v>
      </c>
      <c r="D2329" s="85" t="s">
        <v>77</v>
      </c>
      <c r="E2329" s="85" t="s">
        <v>23260</v>
      </c>
      <c r="F2329" s="85">
        <v>127700</v>
      </c>
      <c r="G2329" s="85" t="s">
        <v>78</v>
      </c>
      <c r="H2329" s="85">
        <v>13017512</v>
      </c>
      <c r="I2329" s="85" t="s">
        <v>79</v>
      </c>
      <c r="J2329" s="85"/>
      <c r="K2329" s="85" t="s">
        <v>24163</v>
      </c>
      <c r="L2329" s="85"/>
      <c r="M2329" s="85" t="s">
        <v>23996</v>
      </c>
      <c r="N2329" s="85"/>
      <c r="O2329" s="85" t="s">
        <v>23988</v>
      </c>
      <c r="P2329" s="85">
        <v>32940</v>
      </c>
      <c r="Q2329" s="85"/>
    </row>
    <row r="2330" spans="1:17" hidden="1" x14ac:dyDescent="0.35">
      <c r="A2330" s="72">
        <f t="shared" si="36"/>
        <v>17021178</v>
      </c>
      <c r="B2330" s="85" t="s">
        <v>22245</v>
      </c>
      <c r="C2330" s="66">
        <v>17021898</v>
      </c>
      <c r="D2330" s="85" t="s">
        <v>77</v>
      </c>
      <c r="E2330" s="85" t="s">
        <v>22174</v>
      </c>
      <c r="F2330" s="66">
        <v>17021178</v>
      </c>
      <c r="G2330" s="85" t="s">
        <v>78</v>
      </c>
      <c r="H2330" s="85" t="s">
        <v>22175</v>
      </c>
      <c r="I2330" s="85" t="s">
        <v>79</v>
      </c>
      <c r="J2330" s="85"/>
      <c r="K2330" s="85" t="s">
        <v>22246</v>
      </c>
      <c r="L2330" s="85"/>
      <c r="M2330" s="85" t="s">
        <v>12447</v>
      </c>
      <c r="N2330" s="85" t="s">
        <v>12609</v>
      </c>
      <c r="O2330" s="85" t="s">
        <v>18</v>
      </c>
      <c r="P2330" s="85" t="s">
        <v>12705</v>
      </c>
      <c r="Q2330" s="85"/>
    </row>
    <row r="2331" spans="1:17" hidden="1" x14ac:dyDescent="0.35">
      <c r="A2331" s="72">
        <f t="shared" si="36"/>
        <v>141986</v>
      </c>
      <c r="B2331" s="85" t="s">
        <v>12720</v>
      </c>
      <c r="C2331" s="66">
        <v>92531</v>
      </c>
      <c r="D2331" s="85" t="s">
        <v>77</v>
      </c>
      <c r="E2331" s="85" t="s">
        <v>12702</v>
      </c>
      <c r="F2331" s="66">
        <v>141986</v>
      </c>
      <c r="G2331" s="85" t="s">
        <v>78</v>
      </c>
      <c r="H2331" s="85" t="s">
        <v>12721</v>
      </c>
      <c r="I2331" s="85" t="s">
        <v>79</v>
      </c>
      <c r="J2331" s="85"/>
      <c r="K2331" s="85" t="s">
        <v>12722</v>
      </c>
      <c r="L2331" s="85"/>
      <c r="M2331" s="85" t="s">
        <v>12447</v>
      </c>
      <c r="N2331" s="85" t="s">
        <v>12609</v>
      </c>
      <c r="O2331" s="85" t="s">
        <v>18</v>
      </c>
      <c r="P2331" s="85" t="s">
        <v>12714</v>
      </c>
      <c r="Q2331" s="85" t="s">
        <v>9084</v>
      </c>
    </row>
    <row r="2332" spans="1:17" hidden="1" x14ac:dyDescent="0.35">
      <c r="A2332" s="72">
        <f t="shared" si="36"/>
        <v>141863</v>
      </c>
      <c r="B2332" s="85" t="s">
        <v>12203</v>
      </c>
      <c r="C2332" s="66">
        <v>92229</v>
      </c>
      <c r="D2332" s="85" t="s">
        <v>77</v>
      </c>
      <c r="E2332" s="85" t="s">
        <v>12195</v>
      </c>
      <c r="F2332" s="66">
        <v>141863</v>
      </c>
      <c r="G2332" s="85" t="s">
        <v>78</v>
      </c>
      <c r="H2332" s="85"/>
      <c r="I2332" s="85" t="s">
        <v>79</v>
      </c>
      <c r="J2332" s="85"/>
      <c r="K2332" s="85" t="s">
        <v>12204</v>
      </c>
      <c r="L2332" s="85"/>
      <c r="M2332" s="85" t="s">
        <v>12197</v>
      </c>
      <c r="N2332" s="85" t="s">
        <v>11986</v>
      </c>
      <c r="O2332" s="85" t="s">
        <v>18</v>
      </c>
      <c r="P2332" s="85" t="s">
        <v>12198</v>
      </c>
      <c r="Q2332" s="85" t="s">
        <v>4863</v>
      </c>
    </row>
    <row r="2333" spans="1:17" hidden="1" x14ac:dyDescent="0.35">
      <c r="A2333" s="72">
        <f t="shared" si="36"/>
        <v>141544</v>
      </c>
      <c r="B2333" s="85" t="s">
        <v>9804</v>
      </c>
      <c r="C2333" s="66">
        <v>90605</v>
      </c>
      <c r="D2333" s="85" t="s">
        <v>77</v>
      </c>
      <c r="E2333" s="85" t="s">
        <v>9751</v>
      </c>
      <c r="F2333" s="66">
        <v>141544</v>
      </c>
      <c r="G2333" s="85" t="s">
        <v>78</v>
      </c>
      <c r="H2333" s="85"/>
      <c r="I2333" s="85" t="s">
        <v>79</v>
      </c>
      <c r="J2333" s="85"/>
      <c r="K2333" s="85" t="s">
        <v>9805</v>
      </c>
      <c r="L2333" s="85"/>
      <c r="M2333" s="85" t="s">
        <v>7383</v>
      </c>
      <c r="N2333" s="85" t="s">
        <v>9526</v>
      </c>
      <c r="O2333" s="85" t="s">
        <v>18</v>
      </c>
      <c r="P2333" s="85" t="s">
        <v>9806</v>
      </c>
      <c r="Q2333" s="85"/>
    </row>
    <row r="2334" spans="1:17" hidden="1" x14ac:dyDescent="0.35">
      <c r="A2334" s="72">
        <f t="shared" si="36"/>
        <v>140461</v>
      </c>
      <c r="B2334" s="85" t="s">
        <v>25750</v>
      </c>
      <c r="C2334" s="85">
        <v>85567</v>
      </c>
      <c r="D2334" s="85" t="s">
        <v>77</v>
      </c>
      <c r="E2334" s="85" t="s">
        <v>23227</v>
      </c>
      <c r="F2334" s="85">
        <v>140461</v>
      </c>
      <c r="G2334" s="85" t="s">
        <v>78</v>
      </c>
      <c r="H2334" s="85">
        <v>1647890</v>
      </c>
      <c r="I2334" s="85" t="s">
        <v>79</v>
      </c>
      <c r="J2334" s="85"/>
      <c r="K2334" s="85" t="s">
        <v>25751</v>
      </c>
      <c r="L2334" s="85"/>
      <c r="M2334" s="85" t="s">
        <v>20923</v>
      </c>
      <c r="N2334" s="85" t="s">
        <v>232</v>
      </c>
      <c r="O2334" s="85" t="s">
        <v>18</v>
      </c>
      <c r="P2334" s="85">
        <v>75044</v>
      </c>
      <c r="Q2334" s="85">
        <v>7599</v>
      </c>
    </row>
    <row r="2335" spans="1:17" hidden="1" x14ac:dyDescent="0.35">
      <c r="A2335" s="72">
        <f t="shared" si="36"/>
        <v>140469</v>
      </c>
      <c r="B2335" s="85" t="s">
        <v>25750</v>
      </c>
      <c r="C2335" s="85">
        <v>85617</v>
      </c>
      <c r="D2335" s="85" t="s">
        <v>77</v>
      </c>
      <c r="E2335" s="85" t="s">
        <v>23191</v>
      </c>
      <c r="F2335" s="85">
        <v>140469</v>
      </c>
      <c r="G2335" s="85" t="s">
        <v>78</v>
      </c>
      <c r="H2335" s="85">
        <v>13461769</v>
      </c>
      <c r="I2335" s="85" t="s">
        <v>79</v>
      </c>
      <c r="J2335" s="85"/>
      <c r="K2335" s="85" t="s">
        <v>26917</v>
      </c>
      <c r="L2335" s="85"/>
      <c r="M2335" s="85" t="s">
        <v>21595</v>
      </c>
      <c r="N2335" s="85" t="s">
        <v>205</v>
      </c>
      <c r="O2335" s="85" t="s">
        <v>18</v>
      </c>
      <c r="P2335" s="85">
        <v>75056</v>
      </c>
      <c r="Q2335" s="85">
        <v>3611</v>
      </c>
    </row>
    <row r="2336" spans="1:17" hidden="1" x14ac:dyDescent="0.35">
      <c r="A2336" s="72">
        <f t="shared" si="36"/>
        <v>140461</v>
      </c>
      <c r="B2336" s="85" t="s">
        <v>529</v>
      </c>
      <c r="C2336" s="66">
        <v>85567</v>
      </c>
      <c r="D2336" s="85" t="s">
        <v>77</v>
      </c>
      <c r="E2336" s="85" t="s">
        <v>371</v>
      </c>
      <c r="F2336" s="66">
        <v>140461</v>
      </c>
      <c r="G2336" s="85" t="s">
        <v>78</v>
      </c>
      <c r="H2336" s="85" t="s">
        <v>372</v>
      </c>
      <c r="I2336" s="85" t="s">
        <v>79</v>
      </c>
      <c r="J2336" s="85"/>
      <c r="K2336" s="85" t="s">
        <v>530</v>
      </c>
      <c r="L2336" s="85"/>
      <c r="M2336" s="85" t="s">
        <v>374</v>
      </c>
      <c r="N2336" s="85" t="s">
        <v>189</v>
      </c>
      <c r="O2336" s="85" t="s">
        <v>18</v>
      </c>
      <c r="P2336" s="85" t="s">
        <v>520</v>
      </c>
      <c r="Q2336" s="85" t="s">
        <v>531</v>
      </c>
    </row>
    <row r="2337" spans="1:17" hidden="1" x14ac:dyDescent="0.35">
      <c r="A2337" s="72">
        <f t="shared" si="36"/>
        <v>140469</v>
      </c>
      <c r="B2337" s="85" t="s">
        <v>529</v>
      </c>
      <c r="C2337" s="66">
        <v>85617</v>
      </c>
      <c r="D2337" s="85" t="s">
        <v>77</v>
      </c>
      <c r="E2337" s="85" t="s">
        <v>212</v>
      </c>
      <c r="F2337" s="66">
        <v>140469</v>
      </c>
      <c r="G2337" s="85" t="s">
        <v>78</v>
      </c>
      <c r="H2337" s="85" t="s">
        <v>213</v>
      </c>
      <c r="I2337" s="85" t="s">
        <v>79</v>
      </c>
      <c r="J2337" s="85"/>
      <c r="K2337" s="85" t="s">
        <v>655</v>
      </c>
      <c r="L2337" s="85" t="s">
        <v>80</v>
      </c>
      <c r="M2337" s="85" t="s">
        <v>632</v>
      </c>
      <c r="N2337" s="85" t="s">
        <v>215</v>
      </c>
      <c r="O2337" s="85" t="s">
        <v>18</v>
      </c>
      <c r="P2337" s="85" t="s">
        <v>633</v>
      </c>
      <c r="Q2337" s="85" t="s">
        <v>656</v>
      </c>
    </row>
    <row r="2338" spans="1:17" hidden="1" x14ac:dyDescent="0.35">
      <c r="A2338" s="72">
        <f t="shared" si="36"/>
        <v>140805</v>
      </c>
      <c r="B2338" s="85" t="s">
        <v>3254</v>
      </c>
      <c r="C2338" s="66">
        <v>87037</v>
      </c>
      <c r="D2338" s="85" t="s">
        <v>77</v>
      </c>
      <c r="E2338" s="85" t="s">
        <v>3255</v>
      </c>
      <c r="F2338" s="66">
        <v>140805</v>
      </c>
      <c r="G2338" s="85" t="s">
        <v>78</v>
      </c>
      <c r="H2338" s="85" t="s">
        <v>350</v>
      </c>
      <c r="I2338" s="85" t="s">
        <v>79</v>
      </c>
      <c r="J2338" s="85"/>
      <c r="K2338" s="85" t="s">
        <v>3256</v>
      </c>
      <c r="L2338" s="85" t="s">
        <v>80</v>
      </c>
      <c r="M2338" s="85" t="s">
        <v>3257</v>
      </c>
      <c r="N2338" s="85" t="s">
        <v>2895</v>
      </c>
      <c r="O2338" s="85" t="s">
        <v>18</v>
      </c>
      <c r="P2338" s="85" t="s">
        <v>3258</v>
      </c>
      <c r="Q2338" s="85" t="s">
        <v>87</v>
      </c>
    </row>
    <row r="2339" spans="1:17" hidden="1" x14ac:dyDescent="0.35">
      <c r="A2339" s="72">
        <f t="shared" si="36"/>
        <v>140457</v>
      </c>
      <c r="B2339" s="85" t="s">
        <v>20846</v>
      </c>
      <c r="C2339" s="66">
        <v>17009426</v>
      </c>
      <c r="D2339" s="85" t="s">
        <v>83</v>
      </c>
      <c r="E2339" s="85" t="s">
        <v>345</v>
      </c>
      <c r="F2339" s="66">
        <v>140457</v>
      </c>
      <c r="G2339" s="85" t="s">
        <v>78</v>
      </c>
      <c r="H2339" s="85"/>
      <c r="I2339" s="85" t="s">
        <v>79</v>
      </c>
      <c r="J2339" s="85"/>
      <c r="K2339" s="85" t="s">
        <v>20847</v>
      </c>
      <c r="L2339" s="85"/>
      <c r="M2339" s="85" t="s">
        <v>347</v>
      </c>
      <c r="N2339" s="85" t="s">
        <v>185</v>
      </c>
      <c r="O2339" s="85" t="s">
        <v>18</v>
      </c>
      <c r="P2339" s="85" t="s">
        <v>360</v>
      </c>
      <c r="Q2339" s="85"/>
    </row>
    <row r="2340" spans="1:17" hidden="1" x14ac:dyDescent="0.35">
      <c r="A2340" s="72">
        <f t="shared" si="36"/>
        <v>141332</v>
      </c>
      <c r="B2340" s="85" t="s">
        <v>24611</v>
      </c>
      <c r="C2340" s="85">
        <v>17017079</v>
      </c>
      <c r="D2340" s="85" t="s">
        <v>77</v>
      </c>
      <c r="E2340" s="85" t="s">
        <v>23245</v>
      </c>
      <c r="F2340" s="85">
        <v>141332</v>
      </c>
      <c r="G2340" s="85" t="s">
        <v>78</v>
      </c>
      <c r="H2340" s="85"/>
      <c r="I2340" s="85" t="s">
        <v>79</v>
      </c>
      <c r="J2340" s="85"/>
      <c r="K2340" s="85" t="s">
        <v>24612</v>
      </c>
      <c r="L2340" s="85"/>
      <c r="M2340" s="85" t="s">
        <v>24600</v>
      </c>
      <c r="N2340" s="85" t="s">
        <v>8314</v>
      </c>
      <c r="O2340" s="85" t="s">
        <v>18</v>
      </c>
      <c r="P2340" s="85">
        <v>77539</v>
      </c>
      <c r="Q2340" s="85"/>
    </row>
    <row r="2341" spans="1:17" hidden="1" x14ac:dyDescent="0.35">
      <c r="A2341" s="72">
        <f t="shared" si="36"/>
        <v>142001</v>
      </c>
      <c r="B2341" s="85" t="s">
        <v>12865</v>
      </c>
      <c r="C2341" s="66">
        <v>92612</v>
      </c>
      <c r="D2341" s="85" t="s">
        <v>77</v>
      </c>
      <c r="E2341" s="85" t="s">
        <v>12866</v>
      </c>
      <c r="F2341" s="66">
        <v>142001</v>
      </c>
      <c r="G2341" s="85" t="s">
        <v>78</v>
      </c>
      <c r="H2341" s="85" t="s">
        <v>350</v>
      </c>
      <c r="I2341" s="85" t="s">
        <v>79</v>
      </c>
      <c r="J2341" s="85"/>
      <c r="K2341" s="85" t="s">
        <v>12867</v>
      </c>
      <c r="L2341" s="85" t="s">
        <v>80</v>
      </c>
      <c r="M2341" s="85" t="s">
        <v>12863</v>
      </c>
      <c r="N2341" s="85" t="s">
        <v>4877</v>
      </c>
      <c r="O2341" s="85" t="s">
        <v>18</v>
      </c>
      <c r="P2341" s="85" t="s">
        <v>12864</v>
      </c>
      <c r="Q2341" s="85" t="s">
        <v>12868</v>
      </c>
    </row>
    <row r="2342" spans="1:17" hidden="1" x14ac:dyDescent="0.35">
      <c r="A2342" s="72">
        <f t="shared" si="36"/>
        <v>142001</v>
      </c>
      <c r="B2342" s="85" t="s">
        <v>12869</v>
      </c>
      <c r="C2342" s="66">
        <v>92613</v>
      </c>
      <c r="D2342" s="85" t="s">
        <v>77</v>
      </c>
      <c r="E2342" s="85" t="s">
        <v>12866</v>
      </c>
      <c r="F2342" s="66">
        <v>142001</v>
      </c>
      <c r="G2342" s="85" t="s">
        <v>78</v>
      </c>
      <c r="H2342" s="85" t="s">
        <v>350</v>
      </c>
      <c r="I2342" s="85" t="s">
        <v>79</v>
      </c>
      <c r="J2342" s="85"/>
      <c r="K2342" s="85" t="s">
        <v>12867</v>
      </c>
      <c r="L2342" s="85" t="s">
        <v>80</v>
      </c>
      <c r="M2342" s="85" t="s">
        <v>12863</v>
      </c>
      <c r="N2342" s="85" t="s">
        <v>4877</v>
      </c>
      <c r="O2342" s="85" t="s">
        <v>18</v>
      </c>
      <c r="P2342" s="85" t="s">
        <v>12864</v>
      </c>
      <c r="Q2342" s="85" t="s">
        <v>12868</v>
      </c>
    </row>
    <row r="2343" spans="1:17" hidden="1" x14ac:dyDescent="0.35">
      <c r="A2343" s="72">
        <f t="shared" si="36"/>
        <v>142001</v>
      </c>
      <c r="B2343" s="85" t="s">
        <v>12870</v>
      </c>
      <c r="C2343" s="66">
        <v>92614</v>
      </c>
      <c r="D2343" s="85" t="s">
        <v>77</v>
      </c>
      <c r="E2343" s="85" t="s">
        <v>12866</v>
      </c>
      <c r="F2343" s="66">
        <v>142001</v>
      </c>
      <c r="G2343" s="85" t="s">
        <v>78</v>
      </c>
      <c r="H2343" s="85"/>
      <c r="I2343" s="85" t="s">
        <v>79</v>
      </c>
      <c r="J2343" s="85"/>
      <c r="K2343" s="85" t="s">
        <v>12867</v>
      </c>
      <c r="L2343" s="85"/>
      <c r="M2343" s="85" t="s">
        <v>12863</v>
      </c>
      <c r="N2343" s="85" t="s">
        <v>4877</v>
      </c>
      <c r="O2343" s="85" t="s">
        <v>18</v>
      </c>
      <c r="P2343" s="85" t="s">
        <v>12864</v>
      </c>
      <c r="Q2343" s="85" t="s">
        <v>12868</v>
      </c>
    </row>
    <row r="2344" spans="1:17" hidden="1" x14ac:dyDescent="0.35">
      <c r="A2344" s="72">
        <f t="shared" si="36"/>
        <v>140845</v>
      </c>
      <c r="B2344" s="85" t="s">
        <v>26244</v>
      </c>
      <c r="C2344" s="85">
        <v>87268</v>
      </c>
      <c r="D2344" s="85" t="s">
        <v>77</v>
      </c>
      <c r="E2344" s="85" t="s">
        <v>23211</v>
      </c>
      <c r="F2344" s="85">
        <v>140845</v>
      </c>
      <c r="G2344" s="85" t="s">
        <v>78</v>
      </c>
      <c r="H2344" s="85">
        <v>14357479</v>
      </c>
      <c r="I2344" s="85" t="s">
        <v>79</v>
      </c>
      <c r="J2344" s="85"/>
      <c r="K2344" s="85" t="s">
        <v>26245</v>
      </c>
      <c r="L2344" s="85"/>
      <c r="M2344" s="85" t="s">
        <v>21069</v>
      </c>
      <c r="N2344" s="85" t="s">
        <v>571</v>
      </c>
      <c r="O2344" s="85" t="s">
        <v>18</v>
      </c>
      <c r="P2344" s="85">
        <v>76039</v>
      </c>
      <c r="Q2344" s="85">
        <v>3667</v>
      </c>
    </row>
    <row r="2345" spans="1:17" hidden="1" x14ac:dyDescent="0.35">
      <c r="A2345" s="72">
        <f t="shared" si="36"/>
        <v>140845</v>
      </c>
      <c r="B2345" s="85" t="s">
        <v>3545</v>
      </c>
      <c r="C2345" s="66">
        <v>87268</v>
      </c>
      <c r="D2345" s="85" t="s">
        <v>77</v>
      </c>
      <c r="E2345" s="85" t="s">
        <v>3465</v>
      </c>
      <c r="F2345" s="66">
        <v>140845</v>
      </c>
      <c r="G2345" s="85" t="s">
        <v>78</v>
      </c>
      <c r="H2345" s="85" t="s">
        <v>3466</v>
      </c>
      <c r="I2345" s="85" t="s">
        <v>79</v>
      </c>
      <c r="J2345" s="85"/>
      <c r="K2345" s="85" t="s">
        <v>3546</v>
      </c>
      <c r="L2345" s="85" t="s">
        <v>80</v>
      </c>
      <c r="M2345" s="85" t="s">
        <v>3537</v>
      </c>
      <c r="N2345" s="85" t="s">
        <v>573</v>
      </c>
      <c r="O2345" s="85" t="s">
        <v>18</v>
      </c>
      <c r="P2345" s="85" t="s">
        <v>3538</v>
      </c>
      <c r="Q2345" s="85" t="s">
        <v>3547</v>
      </c>
    </row>
    <row r="2346" spans="1:17" hidden="1" x14ac:dyDescent="0.35">
      <c r="A2346" s="72">
        <f t="shared" si="36"/>
        <v>140500</v>
      </c>
      <c r="B2346" s="85" t="s">
        <v>1217</v>
      </c>
      <c r="C2346" s="66">
        <v>85886</v>
      </c>
      <c r="D2346" s="85" t="s">
        <v>77</v>
      </c>
      <c r="E2346" s="85" t="s">
        <v>1218</v>
      </c>
      <c r="F2346" s="66">
        <v>140500</v>
      </c>
      <c r="G2346" s="85" t="s">
        <v>78</v>
      </c>
      <c r="H2346" s="85"/>
      <c r="I2346" s="85" t="s">
        <v>79</v>
      </c>
      <c r="J2346" s="85"/>
      <c r="K2346" s="85" t="s">
        <v>1219</v>
      </c>
      <c r="L2346" s="85"/>
      <c r="M2346" s="85" t="s">
        <v>1220</v>
      </c>
      <c r="N2346" s="85" t="s">
        <v>1221</v>
      </c>
      <c r="O2346" s="85" t="s">
        <v>18</v>
      </c>
      <c r="P2346" s="85" t="s">
        <v>1222</v>
      </c>
      <c r="Q2346" s="85"/>
    </row>
    <row r="2347" spans="1:17" hidden="1" x14ac:dyDescent="0.35">
      <c r="A2347" s="72">
        <f t="shared" si="36"/>
        <v>140500</v>
      </c>
      <c r="B2347" s="85" t="s">
        <v>22577</v>
      </c>
      <c r="C2347" s="66">
        <v>17024099</v>
      </c>
      <c r="D2347" s="85" t="s">
        <v>77</v>
      </c>
      <c r="E2347" s="85" t="s">
        <v>1218</v>
      </c>
      <c r="F2347" s="66">
        <v>140500</v>
      </c>
      <c r="G2347" s="85" t="s">
        <v>78</v>
      </c>
      <c r="H2347" s="85"/>
      <c r="I2347" s="85" t="s">
        <v>79</v>
      </c>
      <c r="J2347" s="85"/>
      <c r="K2347" s="85" t="s">
        <v>22578</v>
      </c>
      <c r="L2347" s="85"/>
      <c r="M2347" s="85" t="s">
        <v>1228</v>
      </c>
      <c r="N2347" s="85" t="s">
        <v>1221</v>
      </c>
      <c r="O2347" s="85" t="s">
        <v>18</v>
      </c>
      <c r="P2347" s="85" t="s">
        <v>1222</v>
      </c>
      <c r="Q2347" s="85"/>
    </row>
    <row r="2348" spans="1:17" hidden="1" x14ac:dyDescent="0.35">
      <c r="A2348" s="72">
        <f t="shared" si="36"/>
        <v>140500</v>
      </c>
      <c r="B2348" s="85" t="s">
        <v>24919</v>
      </c>
      <c r="C2348" s="85">
        <v>140500</v>
      </c>
      <c r="D2348" s="85" t="s">
        <v>78</v>
      </c>
      <c r="E2348" s="85" t="s">
        <v>23240</v>
      </c>
      <c r="F2348" s="85">
        <v>16048959</v>
      </c>
      <c r="G2348" s="85" t="s">
        <v>1750</v>
      </c>
      <c r="H2348" s="85">
        <v>11002912</v>
      </c>
      <c r="I2348" s="85" t="s">
        <v>79</v>
      </c>
      <c r="J2348" s="85" t="s">
        <v>200</v>
      </c>
      <c r="K2348" s="85" t="s">
        <v>24920</v>
      </c>
      <c r="L2348" s="85" t="s">
        <v>24921</v>
      </c>
      <c r="M2348" s="85" t="s">
        <v>1228</v>
      </c>
      <c r="N2348" s="85" t="s">
        <v>1221</v>
      </c>
      <c r="O2348" s="85" t="s">
        <v>18</v>
      </c>
      <c r="P2348" s="85">
        <v>75124</v>
      </c>
      <c r="Q2348" s="85"/>
    </row>
    <row r="2349" spans="1:17" hidden="1" x14ac:dyDescent="0.35">
      <c r="A2349" s="72">
        <f t="shared" si="36"/>
        <v>140500</v>
      </c>
      <c r="B2349" s="85" t="s">
        <v>1224</v>
      </c>
      <c r="C2349" s="66">
        <v>85887</v>
      </c>
      <c r="D2349" s="85" t="s">
        <v>77</v>
      </c>
      <c r="E2349" s="85" t="s">
        <v>1218</v>
      </c>
      <c r="F2349" s="66">
        <v>140500</v>
      </c>
      <c r="G2349" s="85" t="s">
        <v>78</v>
      </c>
      <c r="H2349" s="85"/>
      <c r="I2349" s="85" t="s">
        <v>79</v>
      </c>
      <c r="J2349" s="85"/>
      <c r="K2349" s="85" t="s">
        <v>1225</v>
      </c>
      <c r="L2349" s="85"/>
      <c r="M2349" s="85" t="s">
        <v>1220</v>
      </c>
      <c r="N2349" s="85" t="s">
        <v>1223</v>
      </c>
      <c r="O2349" s="85" t="s">
        <v>18</v>
      </c>
      <c r="P2349" s="85" t="s">
        <v>1222</v>
      </c>
      <c r="Q2349" s="85"/>
    </row>
    <row r="2350" spans="1:17" hidden="1" x14ac:dyDescent="0.35">
      <c r="A2350" s="72">
        <f t="shared" si="36"/>
        <v>140500</v>
      </c>
      <c r="B2350" s="85" t="s">
        <v>18557</v>
      </c>
      <c r="C2350" s="66">
        <v>16084992</v>
      </c>
      <c r="D2350" s="85" t="s">
        <v>83</v>
      </c>
      <c r="E2350" s="85" t="s">
        <v>1218</v>
      </c>
      <c r="F2350" s="66">
        <v>140500</v>
      </c>
      <c r="G2350" s="85" t="s">
        <v>78</v>
      </c>
      <c r="H2350" s="85"/>
      <c r="I2350" s="85" t="s">
        <v>79</v>
      </c>
      <c r="J2350" s="85"/>
      <c r="K2350" s="85" t="s">
        <v>18558</v>
      </c>
      <c r="L2350" s="85"/>
      <c r="M2350" s="85" t="s">
        <v>1220</v>
      </c>
      <c r="N2350" s="85" t="s">
        <v>1223</v>
      </c>
      <c r="O2350" s="85" t="s">
        <v>18</v>
      </c>
      <c r="P2350" s="85" t="s">
        <v>1222</v>
      </c>
      <c r="Q2350" s="85"/>
    </row>
    <row r="2351" spans="1:17" hidden="1" x14ac:dyDescent="0.35">
      <c r="A2351" s="72">
        <f t="shared" si="36"/>
        <v>140500</v>
      </c>
      <c r="B2351" s="85" t="s">
        <v>18559</v>
      </c>
      <c r="C2351" s="66">
        <v>16084993</v>
      </c>
      <c r="D2351" s="85" t="s">
        <v>83</v>
      </c>
      <c r="E2351" s="85" t="s">
        <v>1218</v>
      </c>
      <c r="F2351" s="66">
        <v>140500</v>
      </c>
      <c r="G2351" s="85" t="s">
        <v>78</v>
      </c>
      <c r="H2351" s="85"/>
      <c r="I2351" s="85" t="s">
        <v>79</v>
      </c>
      <c r="J2351" s="85"/>
      <c r="K2351" s="85" t="s">
        <v>18560</v>
      </c>
      <c r="L2351" s="85"/>
      <c r="M2351" s="85" t="s">
        <v>1220</v>
      </c>
      <c r="N2351" s="85" t="s">
        <v>1223</v>
      </c>
      <c r="O2351" s="85" t="s">
        <v>18</v>
      </c>
      <c r="P2351" s="85" t="s">
        <v>1222</v>
      </c>
      <c r="Q2351" s="85"/>
    </row>
    <row r="2352" spans="1:17" hidden="1" x14ac:dyDescent="0.35">
      <c r="A2352" s="72">
        <f t="shared" si="36"/>
        <v>140500</v>
      </c>
      <c r="B2352" s="85" t="s">
        <v>22579</v>
      </c>
      <c r="C2352" s="66">
        <v>17024100</v>
      </c>
      <c r="D2352" s="85" t="s">
        <v>83</v>
      </c>
      <c r="E2352" s="85" t="s">
        <v>1218</v>
      </c>
      <c r="F2352" s="66">
        <v>140500</v>
      </c>
      <c r="G2352" s="85" t="s">
        <v>78</v>
      </c>
      <c r="H2352" s="85" t="s">
        <v>13642</v>
      </c>
      <c r="I2352" s="85" t="s">
        <v>79</v>
      </c>
      <c r="J2352" s="85"/>
      <c r="K2352" s="85" t="s">
        <v>22580</v>
      </c>
      <c r="L2352" s="85"/>
      <c r="M2352" s="85" t="s">
        <v>1228</v>
      </c>
      <c r="N2352" s="85" t="s">
        <v>1221</v>
      </c>
      <c r="O2352" s="85" t="s">
        <v>18</v>
      </c>
      <c r="P2352" s="85" t="s">
        <v>1222</v>
      </c>
      <c r="Q2352" s="85"/>
    </row>
    <row r="2353" spans="1:17" hidden="1" x14ac:dyDescent="0.35">
      <c r="A2353" s="72">
        <f t="shared" si="36"/>
        <v>140500</v>
      </c>
      <c r="B2353" s="85" t="s">
        <v>18561</v>
      </c>
      <c r="C2353" s="66">
        <v>16084994</v>
      </c>
      <c r="D2353" s="85" t="s">
        <v>83</v>
      </c>
      <c r="E2353" s="85" t="s">
        <v>1218</v>
      </c>
      <c r="F2353" s="66">
        <v>140500</v>
      </c>
      <c r="G2353" s="85" t="s">
        <v>78</v>
      </c>
      <c r="H2353" s="85"/>
      <c r="I2353" s="85" t="s">
        <v>79</v>
      </c>
      <c r="J2353" s="85"/>
      <c r="K2353" s="85" t="s">
        <v>18562</v>
      </c>
      <c r="L2353" s="85"/>
      <c r="M2353" s="85" t="s">
        <v>1220</v>
      </c>
      <c r="N2353" s="85" t="s">
        <v>1223</v>
      </c>
      <c r="O2353" s="85" t="s">
        <v>18</v>
      </c>
      <c r="P2353" s="85" t="s">
        <v>1222</v>
      </c>
      <c r="Q2353" s="85"/>
    </row>
    <row r="2354" spans="1:17" hidden="1" x14ac:dyDescent="0.35">
      <c r="A2354" s="72">
        <f t="shared" si="36"/>
        <v>140500</v>
      </c>
      <c r="B2354" s="85" t="s">
        <v>1226</v>
      </c>
      <c r="C2354" s="66">
        <v>85888</v>
      </c>
      <c r="D2354" s="85" t="s">
        <v>77</v>
      </c>
      <c r="E2354" s="85" t="s">
        <v>1218</v>
      </c>
      <c r="F2354" s="66">
        <v>140500</v>
      </c>
      <c r="G2354" s="85" t="s">
        <v>78</v>
      </c>
      <c r="H2354" s="85"/>
      <c r="I2354" s="85" t="s">
        <v>79</v>
      </c>
      <c r="J2354" s="85"/>
      <c r="K2354" s="85" t="s">
        <v>1227</v>
      </c>
      <c r="L2354" s="85"/>
      <c r="M2354" s="85" t="s">
        <v>1220</v>
      </c>
      <c r="N2354" s="85" t="s">
        <v>1221</v>
      </c>
      <c r="O2354" s="85" t="s">
        <v>18</v>
      </c>
      <c r="P2354" s="85" t="s">
        <v>1222</v>
      </c>
      <c r="Q2354" s="85"/>
    </row>
    <row r="2355" spans="1:17" hidden="1" x14ac:dyDescent="0.35">
      <c r="A2355" s="72">
        <f t="shared" si="36"/>
        <v>140500</v>
      </c>
      <c r="B2355" s="85" t="s">
        <v>1229</v>
      </c>
      <c r="C2355" s="66">
        <v>85889</v>
      </c>
      <c r="D2355" s="85" t="s">
        <v>77</v>
      </c>
      <c r="E2355" s="85" t="s">
        <v>1218</v>
      </c>
      <c r="F2355" s="66">
        <v>140500</v>
      </c>
      <c r="G2355" s="85" t="s">
        <v>78</v>
      </c>
      <c r="H2355" s="85"/>
      <c r="I2355" s="85" t="s">
        <v>79</v>
      </c>
      <c r="J2355" s="85"/>
      <c r="K2355" s="85" t="s">
        <v>1230</v>
      </c>
      <c r="L2355" s="85"/>
      <c r="M2355" s="85" t="s">
        <v>1220</v>
      </c>
      <c r="N2355" s="85" t="s">
        <v>1223</v>
      </c>
      <c r="O2355" s="85" t="s">
        <v>18</v>
      </c>
      <c r="P2355" s="85" t="s">
        <v>1222</v>
      </c>
      <c r="Q2355" s="85"/>
    </row>
    <row r="2356" spans="1:17" hidden="1" x14ac:dyDescent="0.35">
      <c r="A2356" s="72">
        <f t="shared" si="36"/>
        <v>141364</v>
      </c>
      <c r="B2356" s="85" t="s">
        <v>18257</v>
      </c>
      <c r="C2356" s="66">
        <v>16075621</v>
      </c>
      <c r="D2356" s="85" t="s">
        <v>83</v>
      </c>
      <c r="E2356" s="85" t="s">
        <v>8621</v>
      </c>
      <c r="F2356" s="66">
        <v>141364</v>
      </c>
      <c r="G2356" s="85" t="s">
        <v>78</v>
      </c>
      <c r="H2356" s="85"/>
      <c r="I2356" s="85" t="s">
        <v>79</v>
      </c>
      <c r="J2356" s="85"/>
      <c r="K2356" s="85" t="s">
        <v>14320</v>
      </c>
      <c r="L2356" s="85"/>
      <c r="M2356" s="85" t="s">
        <v>8623</v>
      </c>
      <c r="N2356" s="85" t="s">
        <v>3287</v>
      </c>
      <c r="O2356" s="85" t="s">
        <v>18</v>
      </c>
      <c r="P2356" s="85" t="s">
        <v>8624</v>
      </c>
      <c r="Q2356" s="85"/>
    </row>
    <row r="2357" spans="1:17" hidden="1" x14ac:dyDescent="0.35">
      <c r="A2357" s="72">
        <f t="shared" si="36"/>
        <v>141364</v>
      </c>
      <c r="B2357" s="85" t="s">
        <v>14319</v>
      </c>
      <c r="C2357" s="66">
        <v>205128</v>
      </c>
      <c r="D2357" s="85" t="s">
        <v>77</v>
      </c>
      <c r="E2357" s="85" t="s">
        <v>8621</v>
      </c>
      <c r="F2357" s="66">
        <v>141364</v>
      </c>
      <c r="G2357" s="85" t="s">
        <v>78</v>
      </c>
      <c r="H2357" s="85"/>
      <c r="I2357" s="85" t="s">
        <v>79</v>
      </c>
      <c r="J2357" s="85"/>
      <c r="K2357" s="85" t="s">
        <v>14320</v>
      </c>
      <c r="L2357" s="85"/>
      <c r="M2357" s="85" t="s">
        <v>8623</v>
      </c>
      <c r="N2357" s="85" t="s">
        <v>3238</v>
      </c>
      <c r="O2357" s="85" t="s">
        <v>18</v>
      </c>
      <c r="P2357" s="85" t="s">
        <v>8624</v>
      </c>
      <c r="Q2357" s="85"/>
    </row>
    <row r="2358" spans="1:17" hidden="1" x14ac:dyDescent="0.35">
      <c r="A2358" s="72">
        <f t="shared" si="36"/>
        <v>141364</v>
      </c>
      <c r="B2358" s="85" t="s">
        <v>8620</v>
      </c>
      <c r="C2358" s="66">
        <v>89937</v>
      </c>
      <c r="D2358" s="85" t="s">
        <v>77</v>
      </c>
      <c r="E2358" s="85" t="s">
        <v>8621</v>
      </c>
      <c r="F2358" s="66">
        <v>141364</v>
      </c>
      <c r="G2358" s="85" t="s">
        <v>78</v>
      </c>
      <c r="H2358" s="85"/>
      <c r="I2358" s="85" t="s">
        <v>79</v>
      </c>
      <c r="J2358" s="85"/>
      <c r="K2358" s="85" t="s">
        <v>8622</v>
      </c>
      <c r="L2358" s="85"/>
      <c r="M2358" s="85" t="s">
        <v>8623</v>
      </c>
      <c r="N2358" s="85" t="s">
        <v>3287</v>
      </c>
      <c r="O2358" s="85" t="s">
        <v>18</v>
      </c>
      <c r="P2358" s="85" t="s">
        <v>8624</v>
      </c>
      <c r="Q2358" s="85"/>
    </row>
    <row r="2359" spans="1:17" hidden="1" x14ac:dyDescent="0.35">
      <c r="A2359" s="72">
        <f t="shared" si="36"/>
        <v>141653</v>
      </c>
      <c r="B2359" s="85" t="s">
        <v>16504</v>
      </c>
      <c r="C2359" s="66">
        <v>16041803</v>
      </c>
      <c r="D2359" s="85" t="s">
        <v>77</v>
      </c>
      <c r="E2359" s="85" t="s">
        <v>10969</v>
      </c>
      <c r="F2359" s="66">
        <v>141653</v>
      </c>
      <c r="G2359" s="85" t="s">
        <v>78</v>
      </c>
      <c r="H2359" s="85"/>
      <c r="I2359" s="85" t="s">
        <v>79</v>
      </c>
      <c r="J2359" s="85"/>
      <c r="K2359" s="85" t="s">
        <v>16505</v>
      </c>
      <c r="L2359" s="85"/>
      <c r="M2359" s="85" t="s">
        <v>10977</v>
      </c>
      <c r="N2359" s="85" t="s">
        <v>7398</v>
      </c>
      <c r="O2359" s="85" t="s">
        <v>18</v>
      </c>
      <c r="P2359" s="85" t="s">
        <v>10999</v>
      </c>
      <c r="Q2359" s="85"/>
    </row>
    <row r="2360" spans="1:17" hidden="1" x14ac:dyDescent="0.35">
      <c r="A2360" s="72">
        <f t="shared" si="36"/>
        <v>141986</v>
      </c>
      <c r="B2360" s="85" t="s">
        <v>12791</v>
      </c>
      <c r="C2360" s="66">
        <v>92565</v>
      </c>
      <c r="D2360" s="85" t="s">
        <v>77</v>
      </c>
      <c r="E2360" s="85" t="s">
        <v>12702</v>
      </c>
      <c r="F2360" s="66">
        <v>141986</v>
      </c>
      <c r="G2360" s="85" t="s">
        <v>78</v>
      </c>
      <c r="H2360" s="85" t="s">
        <v>12792</v>
      </c>
      <c r="I2360" s="85" t="s">
        <v>79</v>
      </c>
      <c r="J2360" s="85"/>
      <c r="K2360" s="85" t="s">
        <v>12793</v>
      </c>
      <c r="L2360" s="85"/>
      <c r="M2360" s="85" t="s">
        <v>12447</v>
      </c>
      <c r="N2360" s="85" t="s">
        <v>12609</v>
      </c>
      <c r="O2360" s="85" t="s">
        <v>18</v>
      </c>
      <c r="P2360" s="85" t="s">
        <v>12782</v>
      </c>
      <c r="Q2360" s="85" t="s">
        <v>12794</v>
      </c>
    </row>
    <row r="2361" spans="1:17" hidden="1" x14ac:dyDescent="0.35">
      <c r="A2361" s="72">
        <f t="shared" si="36"/>
        <v>140471</v>
      </c>
      <c r="B2361" s="85" t="s">
        <v>12791</v>
      </c>
      <c r="C2361" s="66">
        <v>16020985</v>
      </c>
      <c r="D2361" s="85" t="s">
        <v>77</v>
      </c>
      <c r="E2361" s="85" t="s">
        <v>833</v>
      </c>
      <c r="F2361" s="66">
        <v>140471</v>
      </c>
      <c r="G2361" s="85" t="s">
        <v>78</v>
      </c>
      <c r="H2361" s="85" t="s">
        <v>15703</v>
      </c>
      <c r="I2361" s="85" t="s">
        <v>79</v>
      </c>
      <c r="J2361" s="85"/>
      <c r="K2361" s="85" t="s">
        <v>15704</v>
      </c>
      <c r="L2361" s="85"/>
      <c r="M2361" s="85" t="s">
        <v>841</v>
      </c>
      <c r="N2361" s="85" t="s">
        <v>185</v>
      </c>
      <c r="O2361" s="85" t="s">
        <v>18</v>
      </c>
      <c r="P2361" s="85" t="s">
        <v>842</v>
      </c>
      <c r="Q2361" s="85"/>
    </row>
    <row r="2362" spans="1:17" hidden="1" x14ac:dyDescent="0.35">
      <c r="A2362" s="72">
        <f t="shared" si="36"/>
        <v>141054</v>
      </c>
      <c r="B2362" s="85" t="s">
        <v>5092</v>
      </c>
      <c r="C2362" s="66">
        <v>87982</v>
      </c>
      <c r="D2362" s="85" t="s">
        <v>77</v>
      </c>
      <c r="E2362" s="85" t="s">
        <v>5093</v>
      </c>
      <c r="F2362" s="66">
        <v>141054</v>
      </c>
      <c r="G2362" s="85" t="s">
        <v>78</v>
      </c>
      <c r="H2362" s="85" t="s">
        <v>5094</v>
      </c>
      <c r="I2362" s="85" t="s">
        <v>79</v>
      </c>
      <c r="J2362" s="85"/>
      <c r="K2362" s="85" t="s">
        <v>5095</v>
      </c>
      <c r="L2362" s="85"/>
      <c r="M2362" s="85" t="s">
        <v>5096</v>
      </c>
      <c r="N2362" s="85" t="s">
        <v>5085</v>
      </c>
      <c r="O2362" s="85" t="s">
        <v>18</v>
      </c>
      <c r="P2362" s="85" t="s">
        <v>5097</v>
      </c>
      <c r="Q2362" s="85"/>
    </row>
    <row r="2363" spans="1:17" hidden="1" x14ac:dyDescent="0.35">
      <c r="A2363" s="72">
        <f t="shared" si="36"/>
        <v>141054</v>
      </c>
      <c r="B2363" s="85" t="s">
        <v>5098</v>
      </c>
      <c r="C2363" s="66">
        <v>87983</v>
      </c>
      <c r="D2363" s="85" t="s">
        <v>77</v>
      </c>
      <c r="E2363" s="85" t="s">
        <v>5093</v>
      </c>
      <c r="F2363" s="66">
        <v>141054</v>
      </c>
      <c r="G2363" s="85" t="s">
        <v>78</v>
      </c>
      <c r="H2363" s="85" t="s">
        <v>5099</v>
      </c>
      <c r="I2363" s="85" t="s">
        <v>79</v>
      </c>
      <c r="J2363" s="85"/>
      <c r="K2363" s="85" t="s">
        <v>5100</v>
      </c>
      <c r="L2363" s="85"/>
      <c r="M2363" s="85" t="s">
        <v>5096</v>
      </c>
      <c r="N2363" s="85" t="s">
        <v>5085</v>
      </c>
      <c r="O2363" s="85" t="s">
        <v>18</v>
      </c>
      <c r="P2363" s="85" t="s">
        <v>5097</v>
      </c>
      <c r="Q2363" s="85"/>
    </row>
    <row r="2364" spans="1:17" hidden="1" x14ac:dyDescent="0.35">
      <c r="A2364" s="72">
        <f t="shared" si="36"/>
        <v>141054</v>
      </c>
      <c r="B2364" s="85" t="s">
        <v>21302</v>
      </c>
      <c r="C2364" s="66">
        <v>17013247</v>
      </c>
      <c r="D2364" s="85" t="s">
        <v>83</v>
      </c>
      <c r="E2364" s="85" t="s">
        <v>5093</v>
      </c>
      <c r="F2364" s="66">
        <v>141054</v>
      </c>
      <c r="G2364" s="85" t="s">
        <v>78</v>
      </c>
      <c r="H2364" s="85"/>
      <c r="I2364" s="85" t="s">
        <v>79</v>
      </c>
      <c r="J2364" s="85"/>
      <c r="K2364" s="85" t="s">
        <v>5095</v>
      </c>
      <c r="L2364" s="85"/>
      <c r="M2364" s="85" t="s">
        <v>5096</v>
      </c>
      <c r="N2364" s="85"/>
      <c r="O2364" s="85" t="s">
        <v>18</v>
      </c>
      <c r="P2364" s="85" t="s">
        <v>5097</v>
      </c>
      <c r="Q2364" s="85"/>
    </row>
    <row r="2365" spans="1:17" hidden="1" x14ac:dyDescent="0.35">
      <c r="A2365" s="72">
        <f t="shared" si="36"/>
        <v>141555</v>
      </c>
      <c r="B2365" s="85" t="s">
        <v>16619</v>
      </c>
      <c r="C2365" s="66">
        <v>16045110</v>
      </c>
      <c r="D2365" s="85" t="s">
        <v>77</v>
      </c>
      <c r="E2365" s="85" t="s">
        <v>4810</v>
      </c>
      <c r="F2365" s="66">
        <v>141555</v>
      </c>
      <c r="G2365" s="85" t="s">
        <v>78</v>
      </c>
      <c r="H2365" s="85"/>
      <c r="I2365" s="85" t="s">
        <v>79</v>
      </c>
      <c r="J2365" s="85"/>
      <c r="K2365" s="85" t="s">
        <v>16620</v>
      </c>
      <c r="L2365" s="85"/>
      <c r="M2365" s="85" t="s">
        <v>7383</v>
      </c>
      <c r="N2365" s="85" t="s">
        <v>7384</v>
      </c>
      <c r="O2365" s="85" t="s">
        <v>18</v>
      </c>
      <c r="P2365" s="85" t="s">
        <v>10364</v>
      </c>
      <c r="Q2365" s="85"/>
    </row>
    <row r="2366" spans="1:17" hidden="1" x14ac:dyDescent="0.35">
      <c r="A2366" s="72">
        <f t="shared" si="36"/>
        <v>142043</v>
      </c>
      <c r="B2366" s="85" t="s">
        <v>15182</v>
      </c>
      <c r="C2366" s="66">
        <v>16053543</v>
      </c>
      <c r="D2366" s="85" t="s">
        <v>83</v>
      </c>
      <c r="E2366" s="85" t="s">
        <v>13037</v>
      </c>
      <c r="F2366" s="66">
        <v>142043</v>
      </c>
      <c r="G2366" s="85" t="s">
        <v>78</v>
      </c>
      <c r="H2366" s="85"/>
      <c r="I2366" s="85" t="s">
        <v>79</v>
      </c>
      <c r="J2366" s="85"/>
      <c r="K2366" s="85" t="s">
        <v>19599</v>
      </c>
      <c r="L2366" s="85"/>
      <c r="M2366" s="85" t="s">
        <v>13039</v>
      </c>
      <c r="N2366" s="85" t="s">
        <v>13039</v>
      </c>
      <c r="O2366" s="85" t="s">
        <v>18</v>
      </c>
      <c r="P2366" s="85" t="s">
        <v>13100</v>
      </c>
      <c r="Q2366" s="85"/>
    </row>
    <row r="2367" spans="1:17" hidden="1" x14ac:dyDescent="0.35">
      <c r="A2367" s="72">
        <f t="shared" si="36"/>
        <v>141707</v>
      </c>
      <c r="B2367" s="85" t="s">
        <v>22668</v>
      </c>
      <c r="C2367" s="66">
        <v>17025645</v>
      </c>
      <c r="D2367" s="85" t="s">
        <v>77</v>
      </c>
      <c r="E2367" s="85" t="s">
        <v>11428</v>
      </c>
      <c r="F2367" s="66">
        <v>141707</v>
      </c>
      <c r="G2367" s="85" t="s">
        <v>78</v>
      </c>
      <c r="H2367" s="85"/>
      <c r="I2367" s="85" t="s">
        <v>79</v>
      </c>
      <c r="J2367" s="85"/>
      <c r="K2367" s="85" t="s">
        <v>22669</v>
      </c>
      <c r="L2367" s="85"/>
      <c r="M2367" s="85" t="s">
        <v>20074</v>
      </c>
      <c r="N2367" s="85" t="s">
        <v>5106</v>
      </c>
      <c r="O2367" s="85" t="s">
        <v>18</v>
      </c>
      <c r="P2367" s="85" t="s">
        <v>11426</v>
      </c>
      <c r="Q2367" s="85"/>
    </row>
    <row r="2368" spans="1:17" hidden="1" x14ac:dyDescent="0.35">
      <c r="A2368" s="72">
        <f t="shared" si="36"/>
        <v>145196</v>
      </c>
      <c r="B2368" s="85" t="s">
        <v>26115</v>
      </c>
      <c r="C2368" s="85">
        <v>17015930</v>
      </c>
      <c r="D2368" s="85" t="s">
        <v>77</v>
      </c>
      <c r="E2368" s="85" t="s">
        <v>23216</v>
      </c>
      <c r="F2368" s="85">
        <v>145196</v>
      </c>
      <c r="G2368" s="85" t="s">
        <v>78</v>
      </c>
      <c r="H2368" s="85"/>
      <c r="I2368" s="85" t="s">
        <v>79</v>
      </c>
      <c r="J2368" s="85"/>
      <c r="K2368" s="85" t="s">
        <v>26116</v>
      </c>
      <c r="L2368" s="85"/>
      <c r="M2368" s="85" t="s">
        <v>26083</v>
      </c>
      <c r="N2368" s="85" t="s">
        <v>26084</v>
      </c>
      <c r="O2368" s="85" t="s">
        <v>26085</v>
      </c>
      <c r="P2368" s="85">
        <v>98146</v>
      </c>
      <c r="Q2368" s="85">
        <v>2257</v>
      </c>
    </row>
    <row r="2369" spans="1:17" hidden="1" x14ac:dyDescent="0.35">
      <c r="A2369" s="72">
        <f t="shared" si="36"/>
        <v>140903</v>
      </c>
      <c r="B2369" s="85" t="s">
        <v>25212</v>
      </c>
      <c r="C2369" s="85">
        <v>16074280</v>
      </c>
      <c r="D2369" s="85" t="s">
        <v>77</v>
      </c>
      <c r="E2369" s="85" t="s">
        <v>23236</v>
      </c>
      <c r="F2369" s="85">
        <v>140903</v>
      </c>
      <c r="G2369" s="85" t="s">
        <v>78</v>
      </c>
      <c r="H2369" s="85">
        <v>10839066</v>
      </c>
      <c r="I2369" s="85" t="s">
        <v>79</v>
      </c>
      <c r="J2369" s="85"/>
      <c r="K2369" s="85" t="s">
        <v>25213</v>
      </c>
      <c r="L2369" s="85"/>
      <c r="M2369" s="85" t="s">
        <v>17895</v>
      </c>
      <c r="N2369" s="85" t="s">
        <v>571</v>
      </c>
      <c r="O2369" s="85" t="s">
        <v>18</v>
      </c>
      <c r="P2369" s="85">
        <v>76140</v>
      </c>
      <c r="Q2369" s="85">
        <v>5607</v>
      </c>
    </row>
    <row r="2370" spans="1:17" hidden="1" x14ac:dyDescent="0.35">
      <c r="A2370" s="72">
        <f t="shared" ref="A2370:A2433" si="37">IF(F2370="", "", IF(D2370="School District", C2370, F2370))</f>
        <v>140903</v>
      </c>
      <c r="B2370" s="85" t="s">
        <v>17893</v>
      </c>
      <c r="C2370" s="66">
        <v>16074280</v>
      </c>
      <c r="D2370" s="85" t="s">
        <v>77</v>
      </c>
      <c r="E2370" s="85" t="s">
        <v>4366</v>
      </c>
      <c r="F2370" s="66">
        <v>140903</v>
      </c>
      <c r="G2370" s="85" t="s">
        <v>78</v>
      </c>
      <c r="H2370" s="85" t="s">
        <v>4367</v>
      </c>
      <c r="I2370" s="85" t="s">
        <v>79</v>
      </c>
      <c r="J2370" s="85"/>
      <c r="K2370" s="85" t="s">
        <v>17894</v>
      </c>
      <c r="L2370" s="85"/>
      <c r="M2370" s="85" t="s">
        <v>17895</v>
      </c>
      <c r="N2370" s="85" t="s">
        <v>571</v>
      </c>
      <c r="O2370" s="85" t="s">
        <v>18</v>
      </c>
      <c r="P2370" s="85" t="s">
        <v>4396</v>
      </c>
      <c r="Q2370" s="85" t="s">
        <v>17896</v>
      </c>
    </row>
    <row r="2371" spans="1:17" hidden="1" x14ac:dyDescent="0.35">
      <c r="A2371" s="72">
        <f t="shared" si="37"/>
        <v>140903</v>
      </c>
      <c r="B2371" s="85" t="s">
        <v>25210</v>
      </c>
      <c r="C2371" s="85">
        <v>87621</v>
      </c>
      <c r="D2371" s="85" t="s">
        <v>77</v>
      </c>
      <c r="E2371" s="85" t="s">
        <v>23236</v>
      </c>
      <c r="F2371" s="85">
        <v>140903</v>
      </c>
      <c r="G2371" s="85" t="s">
        <v>78</v>
      </c>
      <c r="H2371" s="85">
        <v>10839066</v>
      </c>
      <c r="I2371" s="85" t="s">
        <v>79</v>
      </c>
      <c r="J2371" s="85"/>
      <c r="K2371" s="85" t="s">
        <v>25211</v>
      </c>
      <c r="L2371" s="85"/>
      <c r="M2371" s="85" t="s">
        <v>17895</v>
      </c>
      <c r="N2371" s="85" t="s">
        <v>571</v>
      </c>
      <c r="O2371" s="85" t="s">
        <v>18</v>
      </c>
      <c r="P2371" s="85">
        <v>76140</v>
      </c>
      <c r="Q2371" s="85">
        <v>5216</v>
      </c>
    </row>
    <row r="2372" spans="1:17" hidden="1" x14ac:dyDescent="0.35">
      <c r="A2372" s="72">
        <f t="shared" si="37"/>
        <v>140903</v>
      </c>
      <c r="B2372" s="85" t="s">
        <v>4404</v>
      </c>
      <c r="C2372" s="66">
        <v>87621</v>
      </c>
      <c r="D2372" s="85" t="s">
        <v>77</v>
      </c>
      <c r="E2372" s="85" t="s">
        <v>4366</v>
      </c>
      <c r="F2372" s="66">
        <v>140903</v>
      </c>
      <c r="G2372" s="85" t="s">
        <v>78</v>
      </c>
      <c r="H2372" s="85" t="s">
        <v>4367</v>
      </c>
      <c r="I2372" s="85" t="s">
        <v>79</v>
      </c>
      <c r="J2372" s="85"/>
      <c r="K2372" s="85" t="s">
        <v>4405</v>
      </c>
      <c r="L2372" s="85"/>
      <c r="M2372" s="85" t="s">
        <v>4395</v>
      </c>
      <c r="N2372" s="85" t="s">
        <v>573</v>
      </c>
      <c r="O2372" s="85" t="s">
        <v>18</v>
      </c>
      <c r="P2372" s="85" t="s">
        <v>4396</v>
      </c>
      <c r="Q2372" s="85" t="s">
        <v>4406</v>
      </c>
    </row>
    <row r="2373" spans="1:17" hidden="1" x14ac:dyDescent="0.35">
      <c r="A2373" s="72">
        <f t="shared" si="37"/>
        <v>140903</v>
      </c>
      <c r="B2373" s="85" t="s">
        <v>23236</v>
      </c>
      <c r="C2373" s="85">
        <v>140903</v>
      </c>
      <c r="D2373" s="85" t="s">
        <v>78</v>
      </c>
      <c r="E2373" s="85" t="s">
        <v>23238</v>
      </c>
      <c r="F2373" s="85">
        <v>17002993</v>
      </c>
      <c r="G2373" s="85" t="s">
        <v>1750</v>
      </c>
      <c r="H2373" s="85">
        <v>10839066</v>
      </c>
      <c r="I2373" s="85" t="s">
        <v>79</v>
      </c>
      <c r="J2373" s="85" t="s">
        <v>200</v>
      </c>
      <c r="K2373" s="85" t="s">
        <v>23080</v>
      </c>
      <c r="L2373" s="85"/>
      <c r="M2373" s="85" t="s">
        <v>17895</v>
      </c>
      <c r="N2373" s="85" t="s">
        <v>571</v>
      </c>
      <c r="O2373" s="85" t="s">
        <v>18</v>
      </c>
      <c r="P2373" s="85">
        <v>76140</v>
      </c>
      <c r="Q2373" s="85">
        <v>5110</v>
      </c>
    </row>
    <row r="2374" spans="1:17" hidden="1" x14ac:dyDescent="0.35">
      <c r="A2374" s="72">
        <f t="shared" si="37"/>
        <v>141555</v>
      </c>
      <c r="B2374" s="85" t="s">
        <v>10397</v>
      </c>
      <c r="C2374" s="66">
        <v>90965</v>
      </c>
      <c r="D2374" s="85" t="s">
        <v>77</v>
      </c>
      <c r="E2374" s="85" t="s">
        <v>4810</v>
      </c>
      <c r="F2374" s="66">
        <v>141555</v>
      </c>
      <c r="G2374" s="85" t="s">
        <v>78</v>
      </c>
      <c r="H2374" s="85" t="s">
        <v>10398</v>
      </c>
      <c r="I2374" s="85" t="s">
        <v>79</v>
      </c>
      <c r="J2374" s="85"/>
      <c r="K2374" s="85" t="s">
        <v>10399</v>
      </c>
      <c r="L2374" s="85"/>
      <c r="M2374" s="85" t="s">
        <v>7383</v>
      </c>
      <c r="N2374" s="85" t="s">
        <v>7384</v>
      </c>
      <c r="O2374" s="85" t="s">
        <v>18</v>
      </c>
      <c r="P2374" s="85" t="s">
        <v>10396</v>
      </c>
      <c r="Q2374" s="85" t="s">
        <v>10400</v>
      </c>
    </row>
    <row r="2375" spans="1:17" hidden="1" x14ac:dyDescent="0.35">
      <c r="A2375" s="72">
        <f t="shared" si="37"/>
        <v>225355</v>
      </c>
      <c r="B2375" s="85" t="s">
        <v>22100</v>
      </c>
      <c r="C2375" s="66">
        <v>17020441</v>
      </c>
      <c r="D2375" s="85" t="s">
        <v>77</v>
      </c>
      <c r="E2375" s="85" t="s">
        <v>14913</v>
      </c>
      <c r="F2375" s="66">
        <v>225355</v>
      </c>
      <c r="G2375" s="85" t="s">
        <v>78</v>
      </c>
      <c r="H2375" s="85"/>
      <c r="I2375" s="85" t="s">
        <v>79</v>
      </c>
      <c r="J2375" s="85"/>
      <c r="K2375" s="85" t="s">
        <v>22101</v>
      </c>
      <c r="L2375" s="85"/>
      <c r="M2375" s="85" t="s">
        <v>20546</v>
      </c>
      <c r="N2375" s="85"/>
      <c r="O2375" s="85" t="s">
        <v>18</v>
      </c>
      <c r="P2375" s="85" t="s">
        <v>10851</v>
      </c>
      <c r="Q2375" s="85"/>
    </row>
    <row r="2376" spans="1:17" hidden="1" x14ac:dyDescent="0.35">
      <c r="A2376" s="72">
        <f t="shared" si="37"/>
        <v>231803</v>
      </c>
      <c r="B2376" s="85" t="s">
        <v>18314</v>
      </c>
      <c r="C2376" s="66">
        <v>16079039</v>
      </c>
      <c r="D2376" s="85" t="s">
        <v>77</v>
      </c>
      <c r="E2376" s="85" t="s">
        <v>15366</v>
      </c>
      <c r="F2376" s="66">
        <v>231803</v>
      </c>
      <c r="G2376" s="85" t="s">
        <v>78</v>
      </c>
      <c r="H2376" s="85"/>
      <c r="I2376" s="85" t="s">
        <v>79</v>
      </c>
      <c r="J2376" s="85"/>
      <c r="K2376" s="85" t="s">
        <v>18315</v>
      </c>
      <c r="L2376" s="85"/>
      <c r="M2376" s="85" t="s">
        <v>7386</v>
      </c>
      <c r="N2376" s="85" t="s">
        <v>2669</v>
      </c>
      <c r="O2376" s="85" t="s">
        <v>18</v>
      </c>
      <c r="P2376" s="85" t="s">
        <v>7387</v>
      </c>
      <c r="Q2376" s="85" t="s">
        <v>18316</v>
      </c>
    </row>
    <row r="2377" spans="1:17" hidden="1" x14ac:dyDescent="0.35">
      <c r="A2377" s="72">
        <f t="shared" si="37"/>
        <v>231803</v>
      </c>
      <c r="B2377" s="85" t="s">
        <v>18317</v>
      </c>
      <c r="C2377" s="66">
        <v>16079040</v>
      </c>
      <c r="D2377" s="85" t="s">
        <v>77</v>
      </c>
      <c r="E2377" s="85" t="s">
        <v>15366</v>
      </c>
      <c r="F2377" s="66">
        <v>231803</v>
      </c>
      <c r="G2377" s="85" t="s">
        <v>78</v>
      </c>
      <c r="H2377" s="85"/>
      <c r="I2377" s="85" t="s">
        <v>79</v>
      </c>
      <c r="J2377" s="85"/>
      <c r="K2377" s="85" t="s">
        <v>18318</v>
      </c>
      <c r="L2377" s="85"/>
      <c r="M2377" s="85" t="s">
        <v>7579</v>
      </c>
      <c r="N2377" s="85" t="s">
        <v>6073</v>
      </c>
      <c r="O2377" s="85" t="s">
        <v>18</v>
      </c>
      <c r="P2377" s="85" t="s">
        <v>7696</v>
      </c>
      <c r="Q2377" s="85" t="s">
        <v>197</v>
      </c>
    </row>
    <row r="2378" spans="1:17" hidden="1" x14ac:dyDescent="0.35">
      <c r="A2378" s="72">
        <f t="shared" si="37"/>
        <v>231803</v>
      </c>
      <c r="B2378" s="85" t="s">
        <v>17652</v>
      </c>
      <c r="C2378" s="66">
        <v>16066879</v>
      </c>
      <c r="D2378" s="85" t="s">
        <v>77</v>
      </c>
      <c r="E2378" s="85" t="s">
        <v>15366</v>
      </c>
      <c r="F2378" s="66">
        <v>231803</v>
      </c>
      <c r="G2378" s="85" t="s">
        <v>78</v>
      </c>
      <c r="H2378" s="85"/>
      <c r="I2378" s="85" t="s">
        <v>79</v>
      </c>
      <c r="J2378" s="85"/>
      <c r="K2378" s="85" t="s">
        <v>17653</v>
      </c>
      <c r="L2378" s="85"/>
      <c r="M2378" s="85" t="s">
        <v>963</v>
      </c>
      <c r="N2378" s="85" t="s">
        <v>189</v>
      </c>
      <c r="O2378" s="85" t="s">
        <v>18</v>
      </c>
      <c r="P2378" s="85" t="s">
        <v>1004</v>
      </c>
      <c r="Q2378" s="85" t="s">
        <v>13739</v>
      </c>
    </row>
    <row r="2379" spans="1:17" hidden="1" x14ac:dyDescent="0.35">
      <c r="A2379" s="72">
        <f t="shared" si="37"/>
        <v>231803</v>
      </c>
      <c r="B2379" s="85" t="s">
        <v>21009</v>
      </c>
      <c r="C2379" s="66">
        <v>17010659</v>
      </c>
      <c r="D2379" s="85" t="s">
        <v>77</v>
      </c>
      <c r="E2379" s="85" t="s">
        <v>15366</v>
      </c>
      <c r="F2379" s="66">
        <v>231803</v>
      </c>
      <c r="G2379" s="85" t="s">
        <v>78</v>
      </c>
      <c r="H2379" s="85"/>
      <c r="I2379" s="85" t="s">
        <v>79</v>
      </c>
      <c r="J2379" s="85"/>
      <c r="K2379" s="85" t="s">
        <v>21010</v>
      </c>
      <c r="L2379" s="85"/>
      <c r="M2379" s="85" t="s">
        <v>963</v>
      </c>
      <c r="N2379" s="85"/>
      <c r="O2379" s="85" t="s">
        <v>18</v>
      </c>
      <c r="P2379" s="85" t="s">
        <v>1004</v>
      </c>
      <c r="Q2379" s="85" t="s">
        <v>9763</v>
      </c>
    </row>
    <row r="2380" spans="1:17" hidden="1" x14ac:dyDescent="0.35">
      <c r="A2380" s="72">
        <f t="shared" si="37"/>
        <v>141322</v>
      </c>
      <c r="B2380" s="85" t="s">
        <v>21612</v>
      </c>
      <c r="C2380" s="66">
        <v>17016391</v>
      </c>
      <c r="D2380" s="85" t="s">
        <v>83</v>
      </c>
      <c r="E2380" s="85" t="s">
        <v>8316</v>
      </c>
      <c r="F2380" s="66">
        <v>141322</v>
      </c>
      <c r="G2380" s="85" t="s">
        <v>78</v>
      </c>
      <c r="H2380" s="85"/>
      <c r="I2380" s="85" t="s">
        <v>79</v>
      </c>
      <c r="J2380" s="85"/>
      <c r="K2380" s="85" t="s">
        <v>21613</v>
      </c>
      <c r="L2380" s="85"/>
      <c r="M2380" s="85" t="s">
        <v>7841</v>
      </c>
      <c r="N2380" s="85"/>
      <c r="O2380" s="85" t="s">
        <v>18</v>
      </c>
      <c r="P2380" s="85" t="s">
        <v>7842</v>
      </c>
      <c r="Q2380" s="85"/>
    </row>
    <row r="2381" spans="1:17" hidden="1" x14ac:dyDescent="0.35">
      <c r="A2381" s="72">
        <f t="shared" si="37"/>
        <v>140662</v>
      </c>
      <c r="B2381" s="85" t="s">
        <v>21073</v>
      </c>
      <c r="C2381" s="66">
        <v>17011778</v>
      </c>
      <c r="D2381" s="85" t="s">
        <v>77</v>
      </c>
      <c r="E2381" s="85" t="s">
        <v>2505</v>
      </c>
      <c r="F2381" s="66">
        <v>140662</v>
      </c>
      <c r="G2381" s="85" t="s">
        <v>78</v>
      </c>
      <c r="H2381" s="85"/>
      <c r="I2381" s="85" t="s">
        <v>79</v>
      </c>
      <c r="J2381" s="85"/>
      <c r="K2381" s="85" t="s">
        <v>2517</v>
      </c>
      <c r="L2381" s="85"/>
      <c r="M2381" s="85" t="s">
        <v>2447</v>
      </c>
      <c r="N2381" s="85" t="s">
        <v>2448</v>
      </c>
      <c r="O2381" s="85" t="s">
        <v>18</v>
      </c>
      <c r="P2381" s="85" t="s">
        <v>2450</v>
      </c>
      <c r="Q2381" s="85" t="s">
        <v>2518</v>
      </c>
    </row>
    <row r="2382" spans="1:17" hidden="1" x14ac:dyDescent="0.35">
      <c r="A2382" s="72">
        <f t="shared" si="37"/>
        <v>141555</v>
      </c>
      <c r="B2382" s="85" t="s">
        <v>17569</v>
      </c>
      <c r="C2382" s="66">
        <v>16064762</v>
      </c>
      <c r="D2382" s="85" t="s">
        <v>77</v>
      </c>
      <c r="E2382" s="85" t="s">
        <v>4810</v>
      </c>
      <c r="F2382" s="66">
        <v>141555</v>
      </c>
      <c r="G2382" s="85" t="s">
        <v>78</v>
      </c>
      <c r="H2382" s="85"/>
      <c r="I2382" s="85" t="s">
        <v>79</v>
      </c>
      <c r="J2382" s="85"/>
      <c r="K2382" s="85" t="s">
        <v>17570</v>
      </c>
      <c r="L2382" s="85"/>
      <c r="M2382" s="85" t="s">
        <v>7383</v>
      </c>
      <c r="N2382" s="85" t="s">
        <v>9526</v>
      </c>
      <c r="O2382" s="85" t="s">
        <v>18</v>
      </c>
      <c r="P2382" s="85" t="s">
        <v>10200</v>
      </c>
      <c r="Q2382" s="85"/>
    </row>
    <row r="2383" spans="1:17" hidden="1" x14ac:dyDescent="0.35">
      <c r="A2383" s="72">
        <f t="shared" si="37"/>
        <v>142105</v>
      </c>
      <c r="B2383" s="85" t="s">
        <v>21564</v>
      </c>
      <c r="C2383" s="66">
        <v>17016339</v>
      </c>
      <c r="D2383" s="85" t="s">
        <v>83</v>
      </c>
      <c r="E2383" s="85" t="s">
        <v>13306</v>
      </c>
      <c r="F2383" s="66">
        <v>142105</v>
      </c>
      <c r="G2383" s="85" t="s">
        <v>78</v>
      </c>
      <c r="H2383" s="85"/>
      <c r="I2383" s="85" t="s">
        <v>79</v>
      </c>
      <c r="J2383" s="85"/>
      <c r="K2383" s="85" t="s">
        <v>21565</v>
      </c>
      <c r="L2383" s="85"/>
      <c r="M2383" s="85" t="s">
        <v>21566</v>
      </c>
      <c r="N2383" s="85" t="s">
        <v>21567</v>
      </c>
      <c r="O2383" s="85" t="s">
        <v>18</v>
      </c>
      <c r="P2383" s="85" t="s">
        <v>13303</v>
      </c>
      <c r="Q2383" s="85"/>
    </row>
    <row r="2384" spans="1:17" hidden="1" x14ac:dyDescent="0.35">
      <c r="A2384" s="72">
        <f t="shared" si="37"/>
        <v>17016080</v>
      </c>
      <c r="B2384" s="85" t="s">
        <v>23235</v>
      </c>
      <c r="C2384" s="85">
        <v>16073417</v>
      </c>
      <c r="D2384" s="85" t="s">
        <v>77</v>
      </c>
      <c r="E2384" s="85" t="s">
        <v>23177</v>
      </c>
      <c r="F2384" s="85">
        <v>17016080</v>
      </c>
      <c r="G2384" s="85" t="s">
        <v>1750</v>
      </c>
      <c r="H2384" s="85">
        <v>22516611</v>
      </c>
      <c r="I2384" s="85" t="s">
        <v>79</v>
      </c>
      <c r="J2384" s="85" t="s">
        <v>200</v>
      </c>
      <c r="K2384" s="85" t="s">
        <v>27555</v>
      </c>
      <c r="L2384" s="85"/>
      <c r="M2384" s="85" t="s">
        <v>10977</v>
      </c>
      <c r="N2384" s="85" t="s">
        <v>10739</v>
      </c>
      <c r="O2384" s="85" t="s">
        <v>18</v>
      </c>
      <c r="P2384" s="85">
        <v>78572</v>
      </c>
      <c r="Q2384" s="85"/>
    </row>
    <row r="2385" spans="1:17" hidden="1" x14ac:dyDescent="0.35">
      <c r="A2385" s="72">
        <f t="shared" si="37"/>
        <v>140795</v>
      </c>
      <c r="B2385" s="85" t="s">
        <v>20506</v>
      </c>
      <c r="C2385" s="66">
        <v>17005113</v>
      </c>
      <c r="D2385" s="85" t="s">
        <v>77</v>
      </c>
      <c r="E2385" s="85" t="s">
        <v>13695</v>
      </c>
      <c r="F2385" s="66">
        <v>140795</v>
      </c>
      <c r="G2385" s="85" t="s">
        <v>78</v>
      </c>
      <c r="H2385" s="85" t="s">
        <v>350</v>
      </c>
      <c r="I2385" s="85" t="s">
        <v>79</v>
      </c>
      <c r="J2385" s="85"/>
      <c r="K2385" s="85" t="s">
        <v>20507</v>
      </c>
      <c r="L2385" s="85" t="s">
        <v>80</v>
      </c>
      <c r="M2385" s="85" t="s">
        <v>20508</v>
      </c>
      <c r="N2385" s="85" t="s">
        <v>80</v>
      </c>
      <c r="O2385" s="85" t="s">
        <v>18</v>
      </c>
      <c r="P2385" s="85" t="s">
        <v>3243</v>
      </c>
      <c r="Q2385" s="85" t="s">
        <v>87</v>
      </c>
    </row>
    <row r="2386" spans="1:17" hidden="1" x14ac:dyDescent="0.35">
      <c r="A2386" s="72">
        <f t="shared" si="37"/>
        <v>140795</v>
      </c>
      <c r="B2386" s="85" t="s">
        <v>13695</v>
      </c>
      <c r="C2386" s="66">
        <v>17005057</v>
      </c>
      <c r="D2386" s="85" t="s">
        <v>77</v>
      </c>
      <c r="E2386" s="85" t="s">
        <v>13695</v>
      </c>
      <c r="F2386" s="66">
        <v>140795</v>
      </c>
      <c r="G2386" s="85" t="s">
        <v>78</v>
      </c>
      <c r="H2386" s="85" t="s">
        <v>13696</v>
      </c>
      <c r="I2386" s="85" t="s">
        <v>79</v>
      </c>
      <c r="J2386" s="85"/>
      <c r="K2386" s="85" t="s">
        <v>20499</v>
      </c>
      <c r="L2386" s="85" t="s">
        <v>80</v>
      </c>
      <c r="M2386" s="85" t="s">
        <v>3241</v>
      </c>
      <c r="N2386" s="85" t="s">
        <v>80</v>
      </c>
      <c r="O2386" s="85" t="s">
        <v>18</v>
      </c>
      <c r="P2386" s="85" t="s">
        <v>3243</v>
      </c>
      <c r="Q2386" s="85" t="s">
        <v>20500</v>
      </c>
    </row>
    <row r="2387" spans="1:17" hidden="1" x14ac:dyDescent="0.35">
      <c r="A2387" s="72">
        <f t="shared" si="37"/>
        <v>140841</v>
      </c>
      <c r="B2387" s="85" t="s">
        <v>21484</v>
      </c>
      <c r="C2387" s="85">
        <v>17015720</v>
      </c>
      <c r="D2387" s="85" t="s">
        <v>23281</v>
      </c>
      <c r="E2387" s="85" t="s">
        <v>23268</v>
      </c>
      <c r="F2387" s="85">
        <v>140841</v>
      </c>
      <c r="G2387" s="85" t="s">
        <v>78</v>
      </c>
      <c r="H2387" s="85"/>
      <c r="I2387" s="85" t="s">
        <v>79</v>
      </c>
      <c r="J2387" s="85"/>
      <c r="K2387" s="85" t="s">
        <v>21485</v>
      </c>
      <c r="L2387" s="85"/>
      <c r="M2387" s="85" t="s">
        <v>19690</v>
      </c>
      <c r="N2387" s="85"/>
      <c r="O2387" s="85" t="s">
        <v>18</v>
      </c>
      <c r="P2387" s="85">
        <v>76011</v>
      </c>
      <c r="Q2387" s="85"/>
    </row>
    <row r="2388" spans="1:17" hidden="1" x14ac:dyDescent="0.35">
      <c r="A2388" s="72">
        <f t="shared" si="37"/>
        <v>141680</v>
      </c>
      <c r="B2388" s="85" t="s">
        <v>11242</v>
      </c>
      <c r="C2388" s="66">
        <v>91567</v>
      </c>
      <c r="D2388" s="85" t="s">
        <v>77</v>
      </c>
      <c r="E2388" s="85" t="s">
        <v>11226</v>
      </c>
      <c r="F2388" s="66">
        <v>141680</v>
      </c>
      <c r="G2388" s="85" t="s">
        <v>78</v>
      </c>
      <c r="H2388" s="85" t="s">
        <v>11243</v>
      </c>
      <c r="I2388" s="85" t="s">
        <v>79</v>
      </c>
      <c r="J2388" s="85"/>
      <c r="K2388" s="85" t="s">
        <v>11244</v>
      </c>
      <c r="L2388" s="85"/>
      <c r="M2388" s="85" t="s">
        <v>11231</v>
      </c>
      <c r="N2388" s="85" t="s">
        <v>10863</v>
      </c>
      <c r="O2388" s="85" t="s">
        <v>18</v>
      </c>
      <c r="P2388" s="85" t="s">
        <v>11230</v>
      </c>
      <c r="Q2388" s="85"/>
    </row>
    <row r="2389" spans="1:17" hidden="1" x14ac:dyDescent="0.35">
      <c r="A2389" s="72">
        <f t="shared" si="37"/>
        <v>142094</v>
      </c>
      <c r="B2389" s="85" t="s">
        <v>13268</v>
      </c>
      <c r="C2389" s="66">
        <v>92924</v>
      </c>
      <c r="D2389" s="85" t="s">
        <v>77</v>
      </c>
      <c r="E2389" s="85" t="s">
        <v>13264</v>
      </c>
      <c r="F2389" s="66">
        <v>142094</v>
      </c>
      <c r="G2389" s="85" t="s">
        <v>78</v>
      </c>
      <c r="H2389" s="85"/>
      <c r="I2389" s="85" t="s">
        <v>79</v>
      </c>
      <c r="J2389" s="85"/>
      <c r="K2389" s="85" t="s">
        <v>13269</v>
      </c>
      <c r="L2389" s="85"/>
      <c r="M2389" s="85" t="s">
        <v>13266</v>
      </c>
      <c r="N2389" s="85" t="s">
        <v>7395</v>
      </c>
      <c r="O2389" s="85" t="s">
        <v>18</v>
      </c>
      <c r="P2389" s="85" t="s">
        <v>13267</v>
      </c>
      <c r="Q2389" s="85"/>
    </row>
    <row r="2390" spans="1:17" hidden="1" x14ac:dyDescent="0.35">
      <c r="A2390" s="72">
        <f t="shared" si="37"/>
        <v>142094</v>
      </c>
      <c r="B2390" s="85" t="s">
        <v>13270</v>
      </c>
      <c r="C2390" s="66">
        <v>92925</v>
      </c>
      <c r="D2390" s="85" t="s">
        <v>77</v>
      </c>
      <c r="E2390" s="85" t="s">
        <v>13264</v>
      </c>
      <c r="F2390" s="66">
        <v>142094</v>
      </c>
      <c r="G2390" s="85" t="s">
        <v>78</v>
      </c>
      <c r="H2390" s="85"/>
      <c r="I2390" s="85" t="s">
        <v>79</v>
      </c>
      <c r="J2390" s="85"/>
      <c r="K2390" s="85" t="s">
        <v>13271</v>
      </c>
      <c r="L2390" s="85"/>
      <c r="M2390" s="85" t="s">
        <v>13266</v>
      </c>
      <c r="N2390" s="85" t="s">
        <v>7395</v>
      </c>
      <c r="O2390" s="85" t="s">
        <v>18</v>
      </c>
      <c r="P2390" s="85" t="s">
        <v>13267</v>
      </c>
      <c r="Q2390" s="85"/>
    </row>
    <row r="2391" spans="1:17" hidden="1" x14ac:dyDescent="0.35">
      <c r="A2391" s="72">
        <f t="shared" si="37"/>
        <v>142094</v>
      </c>
      <c r="B2391" s="85" t="s">
        <v>13263</v>
      </c>
      <c r="C2391" s="66">
        <v>92923</v>
      </c>
      <c r="D2391" s="85" t="s">
        <v>77</v>
      </c>
      <c r="E2391" s="85" t="s">
        <v>13264</v>
      </c>
      <c r="F2391" s="66">
        <v>142094</v>
      </c>
      <c r="G2391" s="85" t="s">
        <v>78</v>
      </c>
      <c r="H2391" s="85"/>
      <c r="I2391" s="85" t="s">
        <v>79</v>
      </c>
      <c r="J2391" s="85"/>
      <c r="K2391" s="85" t="s">
        <v>13265</v>
      </c>
      <c r="L2391" s="85"/>
      <c r="M2391" s="85" t="s">
        <v>13266</v>
      </c>
      <c r="N2391" s="85" t="s">
        <v>7395</v>
      </c>
      <c r="O2391" s="85" t="s">
        <v>18</v>
      </c>
      <c r="P2391" s="85" t="s">
        <v>13267</v>
      </c>
      <c r="Q2391" s="85"/>
    </row>
    <row r="2392" spans="1:17" hidden="1" x14ac:dyDescent="0.35">
      <c r="A2392" s="72">
        <f t="shared" si="37"/>
        <v>140467</v>
      </c>
      <c r="B2392" s="85" t="s">
        <v>21448</v>
      </c>
      <c r="C2392" s="85">
        <v>17002363</v>
      </c>
      <c r="D2392" s="85" t="s">
        <v>23281</v>
      </c>
      <c r="E2392" s="85" t="s">
        <v>23197</v>
      </c>
      <c r="F2392" s="85">
        <v>140467</v>
      </c>
      <c r="G2392" s="85" t="s">
        <v>78</v>
      </c>
      <c r="H2392" s="85">
        <v>13171269</v>
      </c>
      <c r="I2392" s="85" t="s">
        <v>79</v>
      </c>
      <c r="J2392" s="85"/>
      <c r="K2392" s="85" t="s">
        <v>20160</v>
      </c>
      <c r="L2392" s="85"/>
      <c r="M2392" s="85" t="s">
        <v>20157</v>
      </c>
      <c r="N2392" s="85"/>
      <c r="O2392" s="85" t="s">
        <v>18</v>
      </c>
      <c r="P2392" s="85">
        <v>75065</v>
      </c>
      <c r="Q2392" s="85"/>
    </row>
    <row r="2393" spans="1:17" hidden="1" x14ac:dyDescent="0.35">
      <c r="A2393" s="72">
        <f t="shared" si="37"/>
        <v>140467</v>
      </c>
      <c r="B2393" s="85" t="s">
        <v>20159</v>
      </c>
      <c r="C2393" s="66">
        <v>17002363</v>
      </c>
      <c r="D2393" s="85" t="s">
        <v>83</v>
      </c>
      <c r="E2393" s="85" t="s">
        <v>755</v>
      </c>
      <c r="F2393" s="66">
        <v>140467</v>
      </c>
      <c r="G2393" s="85" t="s">
        <v>78</v>
      </c>
      <c r="H2393" s="85" t="s">
        <v>13633</v>
      </c>
      <c r="I2393" s="85" t="s">
        <v>79</v>
      </c>
      <c r="J2393" s="85"/>
      <c r="K2393" s="85" t="s">
        <v>20160</v>
      </c>
      <c r="L2393" s="85" t="s">
        <v>80</v>
      </c>
      <c r="M2393" s="85" t="s">
        <v>20157</v>
      </c>
      <c r="N2393" s="85" t="s">
        <v>80</v>
      </c>
      <c r="O2393" s="85" t="s">
        <v>18</v>
      </c>
      <c r="P2393" s="85" t="s">
        <v>763</v>
      </c>
      <c r="Q2393" s="85" t="s">
        <v>87</v>
      </c>
    </row>
    <row r="2394" spans="1:17" hidden="1" x14ac:dyDescent="0.35">
      <c r="A2394" s="72">
        <f t="shared" si="37"/>
        <v>141487</v>
      </c>
      <c r="B2394" s="85" t="s">
        <v>21448</v>
      </c>
      <c r="C2394" s="66">
        <v>17014960</v>
      </c>
      <c r="D2394" s="85" t="s">
        <v>83</v>
      </c>
      <c r="E2394" s="85" t="s">
        <v>9269</v>
      </c>
      <c r="F2394" s="66">
        <v>141487</v>
      </c>
      <c r="G2394" s="85" t="s">
        <v>78</v>
      </c>
      <c r="H2394" s="85" t="s">
        <v>13812</v>
      </c>
      <c r="I2394" s="85" t="s">
        <v>79</v>
      </c>
      <c r="J2394" s="85"/>
      <c r="K2394" s="85" t="s">
        <v>21449</v>
      </c>
      <c r="L2394" s="85"/>
      <c r="M2394" s="85" t="s">
        <v>9223</v>
      </c>
      <c r="N2394" s="85" t="s">
        <v>20296</v>
      </c>
      <c r="O2394" s="85" t="s">
        <v>18</v>
      </c>
      <c r="P2394" s="85" t="s">
        <v>9271</v>
      </c>
      <c r="Q2394" s="85"/>
    </row>
    <row r="2395" spans="1:17" hidden="1" x14ac:dyDescent="0.35">
      <c r="A2395" s="72">
        <f t="shared" si="37"/>
        <v>141223</v>
      </c>
      <c r="B2395" s="85" t="s">
        <v>18752</v>
      </c>
      <c r="C2395" s="66">
        <v>225631</v>
      </c>
      <c r="D2395" s="85" t="s">
        <v>83</v>
      </c>
      <c r="E2395" s="85" t="s">
        <v>6077</v>
      </c>
      <c r="F2395" s="66">
        <v>141223</v>
      </c>
      <c r="G2395" s="85" t="s">
        <v>78</v>
      </c>
      <c r="H2395" s="85"/>
      <c r="I2395" s="85" t="s">
        <v>79</v>
      </c>
      <c r="J2395" s="85"/>
      <c r="K2395" s="85" t="s">
        <v>18753</v>
      </c>
      <c r="L2395" s="85"/>
      <c r="M2395" s="85" t="s">
        <v>3090</v>
      </c>
      <c r="N2395" s="85"/>
      <c r="O2395" s="85" t="s">
        <v>18</v>
      </c>
      <c r="P2395" s="85" t="s">
        <v>6417</v>
      </c>
      <c r="Q2395" s="85"/>
    </row>
    <row r="2396" spans="1:17" hidden="1" x14ac:dyDescent="0.35">
      <c r="A2396" s="72">
        <f t="shared" si="37"/>
        <v>141653</v>
      </c>
      <c r="B2396" s="85" t="s">
        <v>19538</v>
      </c>
      <c r="C2396" s="66">
        <v>16066845</v>
      </c>
      <c r="D2396" s="85" t="s">
        <v>83</v>
      </c>
      <c r="E2396" s="85" t="s">
        <v>10969</v>
      </c>
      <c r="F2396" s="66">
        <v>141653</v>
      </c>
      <c r="G2396" s="85" t="s">
        <v>78</v>
      </c>
      <c r="H2396" s="85"/>
      <c r="I2396" s="85" t="s">
        <v>79</v>
      </c>
      <c r="J2396" s="85"/>
      <c r="K2396" s="85" t="s">
        <v>19539</v>
      </c>
      <c r="L2396" s="85"/>
      <c r="M2396" s="85" t="s">
        <v>11004</v>
      </c>
      <c r="N2396" s="85" t="s">
        <v>7398</v>
      </c>
      <c r="O2396" s="85" t="s">
        <v>18</v>
      </c>
      <c r="P2396" s="85" t="s">
        <v>10995</v>
      </c>
      <c r="Q2396" s="85"/>
    </row>
    <row r="2397" spans="1:17" hidden="1" x14ac:dyDescent="0.35">
      <c r="A2397" s="72">
        <f t="shared" si="37"/>
        <v>140473</v>
      </c>
      <c r="B2397" s="85" t="s">
        <v>27775</v>
      </c>
      <c r="C2397" s="85">
        <v>16022321</v>
      </c>
      <c r="D2397" s="85" t="s">
        <v>23281</v>
      </c>
      <c r="E2397" s="85" t="s">
        <v>23171</v>
      </c>
      <c r="F2397" s="85">
        <v>140473</v>
      </c>
      <c r="G2397" s="85" t="s">
        <v>78</v>
      </c>
      <c r="H2397" s="85"/>
      <c r="I2397" s="85" t="s">
        <v>79</v>
      </c>
      <c r="J2397" s="85"/>
      <c r="K2397" s="85" t="s">
        <v>27776</v>
      </c>
      <c r="L2397" s="85"/>
      <c r="M2397" s="85" t="s">
        <v>20750</v>
      </c>
      <c r="N2397" s="85" t="s">
        <v>176</v>
      </c>
      <c r="O2397" s="85" t="s">
        <v>18</v>
      </c>
      <c r="P2397" s="85">
        <v>75023</v>
      </c>
      <c r="Q2397" s="85"/>
    </row>
    <row r="2398" spans="1:17" hidden="1" x14ac:dyDescent="0.35">
      <c r="A2398" s="72">
        <f t="shared" si="37"/>
        <v>140473</v>
      </c>
      <c r="B2398" s="85" t="s">
        <v>18726</v>
      </c>
      <c r="C2398" s="66">
        <v>16022321</v>
      </c>
      <c r="D2398" s="85" t="s">
        <v>83</v>
      </c>
      <c r="E2398" s="85" t="s">
        <v>252</v>
      </c>
      <c r="F2398" s="66">
        <v>140473</v>
      </c>
      <c r="G2398" s="85" t="s">
        <v>78</v>
      </c>
      <c r="H2398" s="85"/>
      <c r="I2398" s="85" t="s">
        <v>79</v>
      </c>
      <c r="J2398" s="85"/>
      <c r="K2398" s="85" t="s">
        <v>18727</v>
      </c>
      <c r="L2398" s="85"/>
      <c r="M2398" s="85" t="s">
        <v>254</v>
      </c>
      <c r="N2398" s="85" t="s">
        <v>185</v>
      </c>
      <c r="O2398" s="85" t="s">
        <v>18</v>
      </c>
      <c r="P2398" s="85" t="s">
        <v>255</v>
      </c>
      <c r="Q2398" s="85"/>
    </row>
    <row r="2399" spans="1:17" hidden="1" x14ac:dyDescent="0.35">
      <c r="A2399" s="72">
        <f t="shared" si="37"/>
        <v>141544</v>
      </c>
      <c r="B2399" s="85" t="s">
        <v>22031</v>
      </c>
      <c r="C2399" s="66">
        <v>17019954</v>
      </c>
      <c r="D2399" s="85" t="s">
        <v>83</v>
      </c>
      <c r="E2399" s="85" t="s">
        <v>9751</v>
      </c>
      <c r="F2399" s="66">
        <v>141544</v>
      </c>
      <c r="G2399" s="85" t="s">
        <v>78</v>
      </c>
      <c r="H2399" s="85"/>
      <c r="I2399" s="85" t="s">
        <v>79</v>
      </c>
      <c r="J2399" s="85"/>
      <c r="K2399" s="85" t="s">
        <v>22032</v>
      </c>
      <c r="L2399" s="85"/>
      <c r="M2399" s="85" t="s">
        <v>9155</v>
      </c>
      <c r="N2399" s="85"/>
      <c r="O2399" s="85" t="s">
        <v>18</v>
      </c>
      <c r="P2399" s="85" t="s">
        <v>9750</v>
      </c>
      <c r="Q2399" s="85"/>
    </row>
    <row r="2400" spans="1:17" hidden="1" x14ac:dyDescent="0.35">
      <c r="A2400" s="72">
        <f t="shared" si="37"/>
        <v>141546</v>
      </c>
      <c r="B2400" s="85" t="s">
        <v>27400</v>
      </c>
      <c r="C2400" s="85">
        <v>16078661</v>
      </c>
      <c r="D2400" s="85" t="s">
        <v>23281</v>
      </c>
      <c r="E2400" s="85" t="s">
        <v>23179</v>
      </c>
      <c r="F2400" s="85">
        <v>141546</v>
      </c>
      <c r="G2400" s="85" t="s">
        <v>78</v>
      </c>
      <c r="H2400" s="85">
        <v>1664853</v>
      </c>
      <c r="I2400" s="85" t="s">
        <v>79</v>
      </c>
      <c r="J2400" s="85"/>
      <c r="K2400" s="85" t="s">
        <v>27401</v>
      </c>
      <c r="L2400" s="85"/>
      <c r="M2400" s="85" t="s">
        <v>9155</v>
      </c>
      <c r="N2400" s="85" t="s">
        <v>9526</v>
      </c>
      <c r="O2400" s="85" t="s">
        <v>18</v>
      </c>
      <c r="P2400" s="85">
        <v>78217</v>
      </c>
      <c r="Q2400" s="85"/>
    </row>
    <row r="2401" spans="1:17" hidden="1" x14ac:dyDescent="0.35">
      <c r="A2401" s="72">
        <f t="shared" si="37"/>
        <v>141546</v>
      </c>
      <c r="B2401" s="85" t="s">
        <v>19798</v>
      </c>
      <c r="C2401" s="66">
        <v>16078661</v>
      </c>
      <c r="D2401" s="85" t="s">
        <v>83</v>
      </c>
      <c r="E2401" s="85" t="s">
        <v>9849</v>
      </c>
      <c r="F2401" s="66">
        <v>141546</v>
      </c>
      <c r="G2401" s="85" t="s">
        <v>78</v>
      </c>
      <c r="H2401" s="85" t="s">
        <v>9850</v>
      </c>
      <c r="I2401" s="85" t="s">
        <v>79</v>
      </c>
      <c r="J2401" s="85"/>
      <c r="K2401" s="85" t="s">
        <v>19799</v>
      </c>
      <c r="L2401" s="85" t="s">
        <v>80</v>
      </c>
      <c r="M2401" s="85" t="s">
        <v>7383</v>
      </c>
      <c r="N2401" s="85" t="s">
        <v>7384</v>
      </c>
      <c r="O2401" s="85" t="s">
        <v>18</v>
      </c>
      <c r="P2401" s="85" t="s">
        <v>9997</v>
      </c>
      <c r="Q2401" s="85" t="s">
        <v>87</v>
      </c>
    </row>
    <row r="2402" spans="1:17" hidden="1" x14ac:dyDescent="0.35">
      <c r="A2402" s="72">
        <f t="shared" si="37"/>
        <v>140469</v>
      </c>
      <c r="B2402" s="85" t="s">
        <v>26985</v>
      </c>
      <c r="C2402" s="85">
        <v>16074758</v>
      </c>
      <c r="D2402" s="85" t="s">
        <v>23281</v>
      </c>
      <c r="E2402" s="85" t="s">
        <v>23191</v>
      </c>
      <c r="F2402" s="85">
        <v>140469</v>
      </c>
      <c r="G2402" s="85" t="s">
        <v>78</v>
      </c>
      <c r="H2402" s="85"/>
      <c r="I2402" s="85" t="s">
        <v>79</v>
      </c>
      <c r="J2402" s="85"/>
      <c r="K2402" s="85" t="s">
        <v>26986</v>
      </c>
      <c r="L2402" s="85"/>
      <c r="M2402" s="85" t="s">
        <v>13635</v>
      </c>
      <c r="N2402" s="85" t="s">
        <v>205</v>
      </c>
      <c r="O2402" s="85" t="s">
        <v>18</v>
      </c>
      <c r="P2402" s="85">
        <v>75057</v>
      </c>
      <c r="Q2402" s="85"/>
    </row>
    <row r="2403" spans="1:17" hidden="1" x14ac:dyDescent="0.35">
      <c r="A2403" s="72">
        <f t="shared" si="37"/>
        <v>140469</v>
      </c>
      <c r="B2403" s="85" t="s">
        <v>19880</v>
      </c>
      <c r="C2403" s="66">
        <v>16074758</v>
      </c>
      <c r="D2403" s="85" t="s">
        <v>83</v>
      </c>
      <c r="E2403" s="85" t="s">
        <v>212</v>
      </c>
      <c r="F2403" s="66">
        <v>140469</v>
      </c>
      <c r="G2403" s="85" t="s">
        <v>78</v>
      </c>
      <c r="H2403" s="85"/>
      <c r="I2403" s="85" t="s">
        <v>79</v>
      </c>
      <c r="J2403" s="85"/>
      <c r="K2403" s="85" t="s">
        <v>19881</v>
      </c>
      <c r="L2403" s="85"/>
      <c r="M2403" s="85" t="s">
        <v>343</v>
      </c>
      <c r="N2403" s="85" t="s">
        <v>215</v>
      </c>
      <c r="O2403" s="85" t="s">
        <v>18</v>
      </c>
      <c r="P2403" s="85" t="s">
        <v>657</v>
      </c>
      <c r="Q2403" s="85"/>
    </row>
    <row r="2404" spans="1:17" hidden="1" x14ac:dyDescent="0.35">
      <c r="A2404" s="72">
        <f t="shared" si="37"/>
        <v>140959</v>
      </c>
      <c r="B2404" s="85" t="s">
        <v>4643</v>
      </c>
      <c r="C2404" s="66">
        <v>87765</v>
      </c>
      <c r="D2404" s="85" t="s">
        <v>77</v>
      </c>
      <c r="E2404" s="85" t="s">
        <v>4629</v>
      </c>
      <c r="F2404" s="66">
        <v>140959</v>
      </c>
      <c r="G2404" s="85" t="s">
        <v>78</v>
      </c>
      <c r="H2404" s="85" t="s">
        <v>4630</v>
      </c>
      <c r="I2404" s="85" t="s">
        <v>79</v>
      </c>
      <c r="J2404" s="85"/>
      <c r="K2404" s="85" t="s">
        <v>4644</v>
      </c>
      <c r="L2404" s="85"/>
      <c r="M2404" s="85" t="s">
        <v>4632</v>
      </c>
      <c r="N2404" s="85" t="s">
        <v>4645</v>
      </c>
      <c r="O2404" s="85" t="s">
        <v>18</v>
      </c>
      <c r="P2404" s="85" t="s">
        <v>4641</v>
      </c>
      <c r="Q2404" s="85" t="s">
        <v>4646</v>
      </c>
    </row>
    <row r="2405" spans="1:17" hidden="1" x14ac:dyDescent="0.35">
      <c r="A2405" s="72">
        <f t="shared" si="37"/>
        <v>140766</v>
      </c>
      <c r="B2405" s="85" t="s">
        <v>3111</v>
      </c>
      <c r="C2405" s="66">
        <v>86953</v>
      </c>
      <c r="D2405" s="85" t="s">
        <v>77</v>
      </c>
      <c r="E2405" s="85" t="s">
        <v>3105</v>
      </c>
      <c r="F2405" s="66">
        <v>140766</v>
      </c>
      <c r="G2405" s="85" t="s">
        <v>78</v>
      </c>
      <c r="H2405" s="85"/>
      <c r="I2405" s="85" t="s">
        <v>79</v>
      </c>
      <c r="J2405" s="85"/>
      <c r="K2405" s="85" t="s">
        <v>3112</v>
      </c>
      <c r="L2405" s="85"/>
      <c r="M2405" s="85" t="s">
        <v>3107</v>
      </c>
      <c r="N2405" s="85" t="s">
        <v>3113</v>
      </c>
      <c r="O2405" s="85" t="s">
        <v>18</v>
      </c>
      <c r="P2405" s="85" t="s">
        <v>3109</v>
      </c>
      <c r="Q2405" s="85"/>
    </row>
    <row r="2406" spans="1:17" hidden="1" x14ac:dyDescent="0.35">
      <c r="A2406" s="72">
        <f t="shared" si="37"/>
        <v>140766</v>
      </c>
      <c r="B2406" s="85" t="s">
        <v>3104</v>
      </c>
      <c r="C2406" s="66">
        <v>86952</v>
      </c>
      <c r="D2406" s="85" t="s">
        <v>77</v>
      </c>
      <c r="E2406" s="85" t="s">
        <v>3105</v>
      </c>
      <c r="F2406" s="66">
        <v>140766</v>
      </c>
      <c r="G2406" s="85" t="s">
        <v>78</v>
      </c>
      <c r="H2406" s="85"/>
      <c r="I2406" s="85" t="s">
        <v>79</v>
      </c>
      <c r="J2406" s="85"/>
      <c r="K2406" s="85" t="s">
        <v>3106</v>
      </c>
      <c r="L2406" s="85"/>
      <c r="M2406" s="85" t="s">
        <v>3107</v>
      </c>
      <c r="N2406" s="85" t="s">
        <v>3108</v>
      </c>
      <c r="O2406" s="85" t="s">
        <v>18</v>
      </c>
      <c r="P2406" s="85" t="s">
        <v>3109</v>
      </c>
      <c r="Q2406" s="85"/>
    </row>
    <row r="2407" spans="1:17" hidden="1" x14ac:dyDescent="0.35">
      <c r="A2407" s="72">
        <f t="shared" si="37"/>
        <v>140766</v>
      </c>
      <c r="B2407" s="85" t="s">
        <v>3114</v>
      </c>
      <c r="C2407" s="66">
        <v>86954</v>
      </c>
      <c r="D2407" s="85" t="s">
        <v>77</v>
      </c>
      <c r="E2407" s="85" t="s">
        <v>3105</v>
      </c>
      <c r="F2407" s="66">
        <v>140766</v>
      </c>
      <c r="G2407" s="85" t="s">
        <v>78</v>
      </c>
      <c r="H2407" s="85"/>
      <c r="I2407" s="85" t="s">
        <v>79</v>
      </c>
      <c r="J2407" s="85"/>
      <c r="K2407" s="85" t="s">
        <v>3115</v>
      </c>
      <c r="L2407" s="85"/>
      <c r="M2407" s="85" t="s">
        <v>3107</v>
      </c>
      <c r="N2407" s="85" t="s">
        <v>3113</v>
      </c>
      <c r="O2407" s="85" t="s">
        <v>18</v>
      </c>
      <c r="P2407" s="85" t="s">
        <v>3109</v>
      </c>
      <c r="Q2407" s="85"/>
    </row>
    <row r="2408" spans="1:17" hidden="1" x14ac:dyDescent="0.35">
      <c r="A2408" s="72">
        <f t="shared" si="37"/>
        <v>140766</v>
      </c>
      <c r="B2408" s="85" t="s">
        <v>19513</v>
      </c>
      <c r="C2408" s="66">
        <v>16059878</v>
      </c>
      <c r="D2408" s="85" t="s">
        <v>83</v>
      </c>
      <c r="E2408" s="85" t="s">
        <v>3105</v>
      </c>
      <c r="F2408" s="66">
        <v>140766</v>
      </c>
      <c r="G2408" s="85" t="s">
        <v>78</v>
      </c>
      <c r="H2408" s="85"/>
      <c r="I2408" s="85" t="s">
        <v>79</v>
      </c>
      <c r="J2408" s="85"/>
      <c r="K2408" s="85" t="s">
        <v>19514</v>
      </c>
      <c r="L2408" s="85"/>
      <c r="M2408" s="85" t="s">
        <v>3107</v>
      </c>
      <c r="N2408" s="85" t="s">
        <v>3108</v>
      </c>
      <c r="O2408" s="85" t="s">
        <v>18</v>
      </c>
      <c r="P2408" s="85" t="s">
        <v>3109</v>
      </c>
      <c r="Q2408" s="85"/>
    </row>
    <row r="2409" spans="1:17" hidden="1" x14ac:dyDescent="0.35">
      <c r="A2409" s="72">
        <f t="shared" si="37"/>
        <v>140766</v>
      </c>
      <c r="B2409" s="85" t="s">
        <v>19519</v>
      </c>
      <c r="C2409" s="66">
        <v>16059883</v>
      </c>
      <c r="D2409" s="85" t="s">
        <v>83</v>
      </c>
      <c r="E2409" s="85" t="s">
        <v>3105</v>
      </c>
      <c r="F2409" s="66">
        <v>140766</v>
      </c>
      <c r="G2409" s="85" t="s">
        <v>78</v>
      </c>
      <c r="H2409" s="85"/>
      <c r="I2409" s="85" t="s">
        <v>79</v>
      </c>
      <c r="J2409" s="85"/>
      <c r="K2409" s="85" t="s">
        <v>19520</v>
      </c>
      <c r="L2409" s="85"/>
      <c r="M2409" s="85" t="s">
        <v>3107</v>
      </c>
      <c r="N2409" s="85" t="s">
        <v>3108</v>
      </c>
      <c r="O2409" s="85" t="s">
        <v>18</v>
      </c>
      <c r="P2409" s="85" t="s">
        <v>3109</v>
      </c>
      <c r="Q2409" s="85"/>
    </row>
    <row r="2410" spans="1:17" hidden="1" x14ac:dyDescent="0.35">
      <c r="A2410" s="72">
        <f t="shared" si="37"/>
        <v>140766</v>
      </c>
      <c r="B2410" s="85" t="s">
        <v>19515</v>
      </c>
      <c r="C2410" s="66">
        <v>16059879</v>
      </c>
      <c r="D2410" s="85" t="s">
        <v>83</v>
      </c>
      <c r="E2410" s="85" t="s">
        <v>3105</v>
      </c>
      <c r="F2410" s="66">
        <v>140766</v>
      </c>
      <c r="G2410" s="85" t="s">
        <v>78</v>
      </c>
      <c r="H2410" s="85"/>
      <c r="I2410" s="85" t="s">
        <v>79</v>
      </c>
      <c r="J2410" s="85"/>
      <c r="K2410" s="85" t="s">
        <v>19516</v>
      </c>
      <c r="L2410" s="85"/>
      <c r="M2410" s="85" t="s">
        <v>3107</v>
      </c>
      <c r="N2410" s="85" t="s">
        <v>3108</v>
      </c>
      <c r="O2410" s="85" t="s">
        <v>18</v>
      </c>
      <c r="P2410" s="85" t="s">
        <v>3109</v>
      </c>
      <c r="Q2410" s="85"/>
    </row>
    <row r="2411" spans="1:17" hidden="1" x14ac:dyDescent="0.35">
      <c r="A2411" s="72">
        <f t="shared" si="37"/>
        <v>140766</v>
      </c>
      <c r="B2411" s="85" t="s">
        <v>3116</v>
      </c>
      <c r="C2411" s="66">
        <v>86955</v>
      </c>
      <c r="D2411" s="85" t="s">
        <v>77</v>
      </c>
      <c r="E2411" s="85" t="s">
        <v>3105</v>
      </c>
      <c r="F2411" s="66">
        <v>140766</v>
      </c>
      <c r="G2411" s="85" t="s">
        <v>78</v>
      </c>
      <c r="H2411" s="85"/>
      <c r="I2411" s="85" t="s">
        <v>79</v>
      </c>
      <c r="J2411" s="85"/>
      <c r="K2411" s="85" t="s">
        <v>3117</v>
      </c>
      <c r="L2411" s="85"/>
      <c r="M2411" s="85" t="s">
        <v>3107</v>
      </c>
      <c r="N2411" s="85" t="s">
        <v>3108</v>
      </c>
      <c r="O2411" s="85" t="s">
        <v>18</v>
      </c>
      <c r="P2411" s="85" t="s">
        <v>3109</v>
      </c>
      <c r="Q2411" s="85"/>
    </row>
    <row r="2412" spans="1:17" hidden="1" x14ac:dyDescent="0.35">
      <c r="A2412" s="72">
        <f t="shared" si="37"/>
        <v>140766</v>
      </c>
      <c r="B2412" s="85" t="s">
        <v>19517</v>
      </c>
      <c r="C2412" s="66">
        <v>16059882</v>
      </c>
      <c r="D2412" s="85" t="s">
        <v>83</v>
      </c>
      <c r="E2412" s="85" t="s">
        <v>3105</v>
      </c>
      <c r="F2412" s="66">
        <v>140766</v>
      </c>
      <c r="G2412" s="85" t="s">
        <v>78</v>
      </c>
      <c r="H2412" s="85"/>
      <c r="I2412" s="85" t="s">
        <v>79</v>
      </c>
      <c r="J2412" s="85"/>
      <c r="K2412" s="85" t="s">
        <v>19518</v>
      </c>
      <c r="L2412" s="85"/>
      <c r="M2412" s="85" t="s">
        <v>3107</v>
      </c>
      <c r="N2412" s="85" t="s">
        <v>3108</v>
      </c>
      <c r="O2412" s="85" t="s">
        <v>18</v>
      </c>
      <c r="P2412" s="85" t="s">
        <v>3109</v>
      </c>
      <c r="Q2412" s="85"/>
    </row>
    <row r="2413" spans="1:17" hidden="1" x14ac:dyDescent="0.35">
      <c r="A2413" s="72">
        <f t="shared" si="37"/>
        <v>127700</v>
      </c>
      <c r="B2413" s="85" t="s">
        <v>24077</v>
      </c>
      <c r="C2413" s="85">
        <v>36208</v>
      </c>
      <c r="D2413" s="85" t="s">
        <v>77</v>
      </c>
      <c r="E2413" s="85" t="s">
        <v>23260</v>
      </c>
      <c r="F2413" s="85">
        <v>127700</v>
      </c>
      <c r="G2413" s="85" t="s">
        <v>78</v>
      </c>
      <c r="H2413" s="85">
        <v>13018668</v>
      </c>
      <c r="I2413" s="85" t="s">
        <v>79</v>
      </c>
      <c r="J2413" s="85"/>
      <c r="K2413" s="85" t="s">
        <v>24078</v>
      </c>
      <c r="L2413" s="85"/>
      <c r="M2413" s="85" t="s">
        <v>23991</v>
      </c>
      <c r="N2413" s="85" t="s">
        <v>23987</v>
      </c>
      <c r="O2413" s="85" t="s">
        <v>23988</v>
      </c>
      <c r="P2413" s="85">
        <v>32927</v>
      </c>
      <c r="Q2413" s="85">
        <v>5909</v>
      </c>
    </row>
    <row r="2414" spans="1:17" hidden="1" x14ac:dyDescent="0.35">
      <c r="A2414" s="72">
        <f t="shared" si="37"/>
        <v>141329</v>
      </c>
      <c r="B2414" s="85" t="s">
        <v>24580</v>
      </c>
      <c r="C2414" s="85">
        <v>89642</v>
      </c>
      <c r="D2414" s="85" t="s">
        <v>77</v>
      </c>
      <c r="E2414" s="85" t="s">
        <v>23246</v>
      </c>
      <c r="F2414" s="85">
        <v>141329</v>
      </c>
      <c r="G2414" s="85" t="s">
        <v>78</v>
      </c>
      <c r="H2414" s="85">
        <v>1670710</v>
      </c>
      <c r="I2414" s="85" t="s">
        <v>79</v>
      </c>
      <c r="J2414" s="85"/>
      <c r="K2414" s="85" t="s">
        <v>24581</v>
      </c>
      <c r="L2414" s="85"/>
      <c r="M2414" s="85" t="s">
        <v>8556</v>
      </c>
      <c r="N2414" s="85" t="s">
        <v>6071</v>
      </c>
      <c r="O2414" s="85" t="s">
        <v>18</v>
      </c>
      <c r="P2414" s="85">
        <v>77505</v>
      </c>
      <c r="Q2414" s="85">
        <v>4242</v>
      </c>
    </row>
    <row r="2415" spans="1:17" hidden="1" x14ac:dyDescent="0.35">
      <c r="A2415" s="72">
        <f t="shared" si="37"/>
        <v>141329</v>
      </c>
      <c r="B2415" s="85" t="s">
        <v>24578</v>
      </c>
      <c r="C2415" s="85">
        <v>89643</v>
      </c>
      <c r="D2415" s="85" t="s">
        <v>77</v>
      </c>
      <c r="E2415" s="85" t="s">
        <v>23246</v>
      </c>
      <c r="F2415" s="85">
        <v>141329</v>
      </c>
      <c r="G2415" s="85" t="s">
        <v>78</v>
      </c>
      <c r="H2415" s="85">
        <v>1670710</v>
      </c>
      <c r="I2415" s="85" t="s">
        <v>79</v>
      </c>
      <c r="J2415" s="85"/>
      <c r="K2415" s="85" t="s">
        <v>24579</v>
      </c>
      <c r="L2415" s="85"/>
      <c r="M2415" s="85" t="s">
        <v>8556</v>
      </c>
      <c r="N2415" s="85" t="s">
        <v>6071</v>
      </c>
      <c r="O2415" s="85" t="s">
        <v>18</v>
      </c>
      <c r="P2415" s="85">
        <v>77505</v>
      </c>
      <c r="Q2415" s="85">
        <v>6411</v>
      </c>
    </row>
    <row r="2416" spans="1:17" hidden="1" x14ac:dyDescent="0.35">
      <c r="A2416" s="72">
        <f t="shared" si="37"/>
        <v>140482</v>
      </c>
      <c r="B2416" s="85" t="s">
        <v>28343</v>
      </c>
      <c r="C2416" s="85">
        <v>85805</v>
      </c>
      <c r="D2416" s="85" t="s">
        <v>77</v>
      </c>
      <c r="E2416" s="85" t="s">
        <v>23149</v>
      </c>
      <c r="F2416" s="85">
        <v>140482</v>
      </c>
      <c r="G2416" s="85" t="s">
        <v>78</v>
      </c>
      <c r="H2416" s="85">
        <v>13018767</v>
      </c>
      <c r="I2416" s="85" t="s">
        <v>79</v>
      </c>
      <c r="J2416" s="85"/>
      <c r="K2416" s="85" t="s">
        <v>28344</v>
      </c>
      <c r="L2416" s="85"/>
      <c r="M2416" s="85" t="s">
        <v>21231</v>
      </c>
      <c r="N2416" s="85" t="s">
        <v>242</v>
      </c>
      <c r="O2416" s="85" t="s">
        <v>18</v>
      </c>
      <c r="P2416" s="85">
        <v>75092</v>
      </c>
      <c r="Q2416" s="85">
        <v>2956</v>
      </c>
    </row>
    <row r="2417" spans="1:17" hidden="1" x14ac:dyDescent="0.35">
      <c r="A2417" s="72">
        <f t="shared" si="37"/>
        <v>140482</v>
      </c>
      <c r="B2417" s="85" t="s">
        <v>1129</v>
      </c>
      <c r="C2417" s="66">
        <v>85805</v>
      </c>
      <c r="D2417" s="85" t="s">
        <v>77</v>
      </c>
      <c r="E2417" s="85" t="s">
        <v>246</v>
      </c>
      <c r="F2417" s="66">
        <v>140482</v>
      </c>
      <c r="G2417" s="85" t="s">
        <v>78</v>
      </c>
      <c r="H2417" s="85" t="s">
        <v>1130</v>
      </c>
      <c r="I2417" s="85" t="s">
        <v>79</v>
      </c>
      <c r="J2417" s="85"/>
      <c r="K2417" s="85" t="s">
        <v>1131</v>
      </c>
      <c r="L2417" s="85"/>
      <c r="M2417" s="85" t="s">
        <v>1102</v>
      </c>
      <c r="N2417" s="85" t="s">
        <v>240</v>
      </c>
      <c r="O2417" s="85" t="s">
        <v>18</v>
      </c>
      <c r="P2417" s="85" t="s">
        <v>1119</v>
      </c>
      <c r="Q2417" s="85" t="s">
        <v>1132</v>
      </c>
    </row>
    <row r="2418" spans="1:17" hidden="1" x14ac:dyDescent="0.35">
      <c r="A2418" s="72">
        <f t="shared" si="37"/>
        <v>16020929</v>
      </c>
      <c r="B2418" s="85" t="s">
        <v>24892</v>
      </c>
      <c r="C2418" s="85">
        <v>16020929</v>
      </c>
      <c r="D2418" s="85" t="s">
        <v>78</v>
      </c>
      <c r="E2418" s="85" t="s">
        <v>23240</v>
      </c>
      <c r="F2418" s="85">
        <v>16048959</v>
      </c>
      <c r="G2418" s="85" t="s">
        <v>1750</v>
      </c>
      <c r="H2418" s="85">
        <v>14147755</v>
      </c>
      <c r="I2418" s="85" t="s">
        <v>79</v>
      </c>
      <c r="J2418" s="85" t="s">
        <v>200</v>
      </c>
      <c r="K2418" s="85" t="s">
        <v>21836</v>
      </c>
      <c r="L2418" s="85"/>
      <c r="M2418" s="85" t="s">
        <v>22020</v>
      </c>
      <c r="N2418" s="85" t="s">
        <v>232</v>
      </c>
      <c r="O2418" s="85" t="s">
        <v>18</v>
      </c>
      <c r="P2418" s="85">
        <v>75115</v>
      </c>
      <c r="Q2418" s="85"/>
    </row>
    <row r="2419" spans="1:17" hidden="1" x14ac:dyDescent="0.35">
      <c r="A2419" s="72">
        <f t="shared" si="37"/>
        <v>16020929</v>
      </c>
      <c r="B2419" s="85" t="s">
        <v>21150</v>
      </c>
      <c r="C2419" s="66">
        <v>17012086</v>
      </c>
      <c r="D2419" s="85" t="s">
        <v>83</v>
      </c>
      <c r="E2419" s="85" t="s">
        <v>14174</v>
      </c>
      <c r="F2419" s="66">
        <v>16020929</v>
      </c>
      <c r="G2419" s="85" t="s">
        <v>78</v>
      </c>
      <c r="H2419" s="85"/>
      <c r="I2419" s="85" t="s">
        <v>79</v>
      </c>
      <c r="J2419" s="85"/>
      <c r="K2419" s="85" t="s">
        <v>21151</v>
      </c>
      <c r="L2419" s="85"/>
      <c r="M2419" s="85" t="s">
        <v>20463</v>
      </c>
      <c r="N2419" s="85" t="s">
        <v>232</v>
      </c>
      <c r="O2419" s="85" t="s">
        <v>18</v>
      </c>
      <c r="P2419" s="85" t="s">
        <v>1186</v>
      </c>
      <c r="Q2419" s="85"/>
    </row>
    <row r="2420" spans="1:17" hidden="1" x14ac:dyDescent="0.35">
      <c r="A2420" s="72">
        <f t="shared" si="37"/>
        <v>16020929</v>
      </c>
      <c r="B2420" s="85" t="s">
        <v>14173</v>
      </c>
      <c r="C2420" s="66">
        <v>202138</v>
      </c>
      <c r="D2420" s="85" t="s">
        <v>77</v>
      </c>
      <c r="E2420" s="85" t="s">
        <v>14174</v>
      </c>
      <c r="F2420" s="66">
        <v>16020929</v>
      </c>
      <c r="G2420" s="85" t="s">
        <v>78</v>
      </c>
      <c r="H2420" s="85" t="s">
        <v>350</v>
      </c>
      <c r="I2420" s="85" t="s">
        <v>79</v>
      </c>
      <c r="J2420" s="85"/>
      <c r="K2420" s="85" t="s">
        <v>14175</v>
      </c>
      <c r="L2420" s="85" t="s">
        <v>80</v>
      </c>
      <c r="M2420" s="85" t="s">
        <v>189</v>
      </c>
      <c r="N2420" s="85" t="s">
        <v>80</v>
      </c>
      <c r="O2420" s="85" t="s">
        <v>18</v>
      </c>
      <c r="P2420" s="85" t="s">
        <v>1651</v>
      </c>
      <c r="Q2420" s="85" t="s">
        <v>87</v>
      </c>
    </row>
    <row r="2421" spans="1:17" hidden="1" x14ac:dyDescent="0.35">
      <c r="A2421" s="72">
        <f t="shared" si="37"/>
        <v>16020929</v>
      </c>
      <c r="B2421" s="85" t="s">
        <v>21835</v>
      </c>
      <c r="C2421" s="66">
        <v>17018719</v>
      </c>
      <c r="D2421" s="85" t="s">
        <v>83</v>
      </c>
      <c r="E2421" s="85" t="s">
        <v>14174</v>
      </c>
      <c r="F2421" s="66">
        <v>16020929</v>
      </c>
      <c r="G2421" s="85" t="s">
        <v>78</v>
      </c>
      <c r="H2421" s="85"/>
      <c r="I2421" s="85" t="s">
        <v>79</v>
      </c>
      <c r="J2421" s="85"/>
      <c r="K2421" s="85" t="s">
        <v>21836</v>
      </c>
      <c r="L2421" s="85"/>
      <c r="M2421" s="85" t="s">
        <v>20463</v>
      </c>
      <c r="N2421" s="85" t="s">
        <v>232</v>
      </c>
      <c r="O2421" s="85" t="s">
        <v>18</v>
      </c>
      <c r="P2421" s="85" t="s">
        <v>1186</v>
      </c>
      <c r="Q2421" s="85"/>
    </row>
    <row r="2422" spans="1:17" hidden="1" x14ac:dyDescent="0.35">
      <c r="A2422" s="72">
        <f t="shared" si="37"/>
        <v>141246</v>
      </c>
      <c r="B2422" s="85" t="s">
        <v>21352</v>
      </c>
      <c r="C2422" s="66">
        <v>17013442</v>
      </c>
      <c r="D2422" s="85" t="s">
        <v>77</v>
      </c>
      <c r="E2422" s="85" t="s">
        <v>7297</v>
      </c>
      <c r="F2422" s="66">
        <v>141246</v>
      </c>
      <c r="G2422" s="85" t="s">
        <v>78</v>
      </c>
      <c r="H2422" s="85"/>
      <c r="I2422" s="85" t="s">
        <v>79</v>
      </c>
      <c r="J2422" s="85"/>
      <c r="K2422" s="85" t="s">
        <v>21353</v>
      </c>
      <c r="L2422" s="85"/>
      <c r="M2422" s="85" t="s">
        <v>7299</v>
      </c>
      <c r="N2422" s="85" t="s">
        <v>6071</v>
      </c>
      <c r="O2422" s="85" t="s">
        <v>18</v>
      </c>
      <c r="P2422" s="85" t="s">
        <v>7300</v>
      </c>
      <c r="Q2422" s="85"/>
    </row>
    <row r="2423" spans="1:17" hidden="1" x14ac:dyDescent="0.35">
      <c r="A2423" s="72">
        <f t="shared" si="37"/>
        <v>141571</v>
      </c>
      <c r="B2423" s="85" t="s">
        <v>24264</v>
      </c>
      <c r="C2423" s="85">
        <v>91034</v>
      </c>
      <c r="D2423" s="85" t="s">
        <v>77</v>
      </c>
      <c r="E2423" s="85" t="s">
        <v>23257</v>
      </c>
      <c r="F2423" s="85">
        <v>141571</v>
      </c>
      <c r="G2423" s="85" t="s">
        <v>78</v>
      </c>
      <c r="H2423" s="85"/>
      <c r="I2423" s="85" t="s">
        <v>79</v>
      </c>
      <c r="J2423" s="85"/>
      <c r="K2423" s="85" t="s">
        <v>24265</v>
      </c>
      <c r="L2423" s="85"/>
      <c r="M2423" s="85" t="s">
        <v>20634</v>
      </c>
      <c r="N2423" s="85" t="s">
        <v>22574</v>
      </c>
      <c r="O2423" s="85" t="s">
        <v>18</v>
      </c>
      <c r="P2423" s="85">
        <v>78355</v>
      </c>
      <c r="Q2423" s="85"/>
    </row>
    <row r="2424" spans="1:17" hidden="1" x14ac:dyDescent="0.35">
      <c r="A2424" s="72">
        <f t="shared" si="37"/>
        <v>141571</v>
      </c>
      <c r="B2424" s="85" t="s">
        <v>24271</v>
      </c>
      <c r="C2424" s="85">
        <v>91035</v>
      </c>
      <c r="D2424" s="85" t="s">
        <v>77</v>
      </c>
      <c r="E2424" s="85" t="s">
        <v>23257</v>
      </c>
      <c r="F2424" s="85">
        <v>141571</v>
      </c>
      <c r="G2424" s="85" t="s">
        <v>78</v>
      </c>
      <c r="H2424" s="85"/>
      <c r="I2424" s="85" t="s">
        <v>79</v>
      </c>
      <c r="J2424" s="85"/>
      <c r="K2424" s="85" t="s">
        <v>24272</v>
      </c>
      <c r="L2424" s="85"/>
      <c r="M2424" s="85" t="s">
        <v>20634</v>
      </c>
      <c r="N2424" s="85" t="s">
        <v>22574</v>
      </c>
      <c r="O2424" s="85" t="s">
        <v>18</v>
      </c>
      <c r="P2424" s="85">
        <v>78355</v>
      </c>
      <c r="Q2424" s="85">
        <v>589</v>
      </c>
    </row>
    <row r="2425" spans="1:17" hidden="1" x14ac:dyDescent="0.35">
      <c r="A2425" s="72">
        <f t="shared" si="37"/>
        <v>141571</v>
      </c>
      <c r="B2425" s="85" t="s">
        <v>24273</v>
      </c>
      <c r="C2425" s="85">
        <v>17024030</v>
      </c>
      <c r="D2425" s="85" t="s">
        <v>77</v>
      </c>
      <c r="E2425" s="85" t="s">
        <v>23257</v>
      </c>
      <c r="F2425" s="85">
        <v>141571</v>
      </c>
      <c r="G2425" s="85" t="s">
        <v>78</v>
      </c>
      <c r="H2425" s="85"/>
      <c r="I2425" s="85" t="s">
        <v>79</v>
      </c>
      <c r="J2425" s="85"/>
      <c r="K2425" s="85" t="s">
        <v>24265</v>
      </c>
      <c r="L2425" s="85"/>
      <c r="M2425" s="85" t="s">
        <v>20634</v>
      </c>
      <c r="N2425" s="85" t="s">
        <v>22574</v>
      </c>
      <c r="O2425" s="85" t="s">
        <v>18</v>
      </c>
      <c r="P2425" s="85">
        <v>78355</v>
      </c>
      <c r="Q2425" s="85"/>
    </row>
    <row r="2426" spans="1:17" hidden="1" x14ac:dyDescent="0.35">
      <c r="A2426" s="72">
        <f t="shared" si="37"/>
        <v>141571</v>
      </c>
      <c r="B2426" s="85" t="s">
        <v>24266</v>
      </c>
      <c r="C2426" s="85">
        <v>91036</v>
      </c>
      <c r="D2426" s="85" t="s">
        <v>77</v>
      </c>
      <c r="E2426" s="85" t="s">
        <v>23257</v>
      </c>
      <c r="F2426" s="85">
        <v>141571</v>
      </c>
      <c r="G2426" s="85" t="s">
        <v>78</v>
      </c>
      <c r="H2426" s="85"/>
      <c r="I2426" s="85" t="s">
        <v>79</v>
      </c>
      <c r="J2426" s="85"/>
      <c r="K2426" s="85" t="s">
        <v>24267</v>
      </c>
      <c r="L2426" s="85"/>
      <c r="M2426" s="85" t="s">
        <v>20634</v>
      </c>
      <c r="N2426" s="85" t="s">
        <v>22574</v>
      </c>
      <c r="O2426" s="85" t="s">
        <v>18</v>
      </c>
      <c r="P2426" s="85">
        <v>78355</v>
      </c>
      <c r="Q2426" s="85"/>
    </row>
    <row r="2427" spans="1:17" hidden="1" x14ac:dyDescent="0.35">
      <c r="A2427" s="72">
        <f t="shared" si="37"/>
        <v>141252</v>
      </c>
      <c r="B2427" s="85" t="s">
        <v>16663</v>
      </c>
      <c r="C2427" s="66">
        <v>16046085</v>
      </c>
      <c r="D2427" s="85" t="s">
        <v>77</v>
      </c>
      <c r="E2427" s="85" t="s">
        <v>7310</v>
      </c>
      <c r="F2427" s="66">
        <v>141252</v>
      </c>
      <c r="G2427" s="85" t="s">
        <v>78</v>
      </c>
      <c r="H2427" s="85"/>
      <c r="I2427" s="85" t="s">
        <v>79</v>
      </c>
      <c r="J2427" s="85"/>
      <c r="K2427" s="85" t="s">
        <v>16664</v>
      </c>
      <c r="L2427" s="85"/>
      <c r="M2427" s="85" t="s">
        <v>7307</v>
      </c>
      <c r="N2427" s="85" t="s">
        <v>6073</v>
      </c>
      <c r="O2427" s="85" t="s">
        <v>18</v>
      </c>
      <c r="P2427" s="85" t="s">
        <v>6586</v>
      </c>
      <c r="Q2427" s="85"/>
    </row>
    <row r="2428" spans="1:17" hidden="1" x14ac:dyDescent="0.35">
      <c r="A2428" s="72">
        <f t="shared" si="37"/>
        <v>232165</v>
      </c>
      <c r="B2428" s="85" t="s">
        <v>21411</v>
      </c>
      <c r="C2428" s="85">
        <v>17013679</v>
      </c>
      <c r="D2428" s="85" t="s">
        <v>77</v>
      </c>
      <c r="E2428" s="85" t="s">
        <v>23159</v>
      </c>
      <c r="F2428" s="85">
        <v>232165</v>
      </c>
      <c r="G2428" s="85" t="s">
        <v>78</v>
      </c>
      <c r="H2428" s="85">
        <v>21103312</v>
      </c>
      <c r="I2428" s="85" t="s">
        <v>79</v>
      </c>
      <c r="J2428" s="85"/>
      <c r="K2428" s="85" t="s">
        <v>28095</v>
      </c>
      <c r="L2428" s="85"/>
      <c r="M2428" s="85" t="s">
        <v>6795</v>
      </c>
      <c r="N2428" s="85" t="s">
        <v>12862</v>
      </c>
      <c r="O2428" s="85" t="s">
        <v>18</v>
      </c>
      <c r="P2428" s="85">
        <v>77014</v>
      </c>
      <c r="Q2428" s="85">
        <v>2784</v>
      </c>
    </row>
    <row r="2429" spans="1:17" hidden="1" x14ac:dyDescent="0.35">
      <c r="A2429" s="72">
        <f t="shared" si="37"/>
        <v>232165</v>
      </c>
      <c r="B2429" s="85" t="s">
        <v>21411</v>
      </c>
      <c r="C2429" s="66">
        <v>17013679</v>
      </c>
      <c r="D2429" s="85" t="s">
        <v>77</v>
      </c>
      <c r="E2429" s="85" t="s">
        <v>15416</v>
      </c>
      <c r="F2429" s="66">
        <v>232165</v>
      </c>
      <c r="G2429" s="85" t="s">
        <v>78</v>
      </c>
      <c r="H2429" s="85" t="s">
        <v>15417</v>
      </c>
      <c r="I2429" s="85" t="s">
        <v>79</v>
      </c>
      <c r="J2429" s="85"/>
      <c r="K2429" s="85" t="s">
        <v>21412</v>
      </c>
      <c r="L2429" s="85"/>
      <c r="M2429" s="85" t="s">
        <v>3090</v>
      </c>
      <c r="N2429" s="85" t="s">
        <v>12862</v>
      </c>
      <c r="O2429" s="85" t="s">
        <v>18</v>
      </c>
      <c r="P2429" s="85" t="s">
        <v>6240</v>
      </c>
      <c r="Q2429" s="85" t="s">
        <v>21413</v>
      </c>
    </row>
    <row r="2430" spans="1:17" hidden="1" x14ac:dyDescent="0.35">
      <c r="A2430" s="72">
        <f t="shared" si="37"/>
        <v>141728</v>
      </c>
      <c r="B2430" s="85" t="s">
        <v>16830</v>
      </c>
      <c r="C2430" s="66">
        <v>16048719</v>
      </c>
      <c r="D2430" s="85" t="s">
        <v>77</v>
      </c>
      <c r="E2430" s="85" t="s">
        <v>11573</v>
      </c>
      <c r="F2430" s="66">
        <v>141728</v>
      </c>
      <c r="G2430" s="85" t="s">
        <v>78</v>
      </c>
      <c r="H2430" s="85"/>
      <c r="I2430" s="85" t="s">
        <v>79</v>
      </c>
      <c r="J2430" s="85"/>
      <c r="K2430" s="85" t="s">
        <v>16831</v>
      </c>
      <c r="L2430" s="85"/>
      <c r="M2430" s="85" t="s">
        <v>11575</v>
      </c>
      <c r="N2430" s="85" t="s">
        <v>11359</v>
      </c>
      <c r="O2430" s="85" t="s">
        <v>18</v>
      </c>
      <c r="P2430" s="85" t="s">
        <v>11576</v>
      </c>
      <c r="Q2430" s="85"/>
    </row>
    <row r="2431" spans="1:17" hidden="1" x14ac:dyDescent="0.35">
      <c r="A2431" s="72">
        <f t="shared" si="37"/>
        <v>141507</v>
      </c>
      <c r="B2431" s="85" t="s">
        <v>9514</v>
      </c>
      <c r="C2431" s="66">
        <v>90468</v>
      </c>
      <c r="D2431" s="85" t="s">
        <v>77</v>
      </c>
      <c r="E2431" s="85" t="s">
        <v>9515</v>
      </c>
      <c r="F2431" s="66">
        <v>141507</v>
      </c>
      <c r="G2431" s="85" t="s">
        <v>78</v>
      </c>
      <c r="H2431" s="85" t="s">
        <v>9516</v>
      </c>
      <c r="I2431" s="85" t="s">
        <v>79</v>
      </c>
      <c r="J2431" s="85"/>
      <c r="K2431" s="85" t="s">
        <v>9517</v>
      </c>
      <c r="L2431" s="85" t="s">
        <v>8311</v>
      </c>
      <c r="M2431" s="85" t="s">
        <v>9518</v>
      </c>
      <c r="N2431" s="85" t="s">
        <v>9519</v>
      </c>
      <c r="O2431" s="85" t="s">
        <v>18</v>
      </c>
      <c r="P2431" s="85" t="s">
        <v>9520</v>
      </c>
      <c r="Q2431" s="85" t="s">
        <v>8312</v>
      </c>
    </row>
    <row r="2432" spans="1:17" hidden="1" x14ac:dyDescent="0.35">
      <c r="A2432" s="72">
        <f t="shared" si="37"/>
        <v>141507</v>
      </c>
      <c r="B2432" s="85" t="s">
        <v>9521</v>
      </c>
      <c r="C2432" s="66">
        <v>90469</v>
      </c>
      <c r="D2432" s="85" t="s">
        <v>77</v>
      </c>
      <c r="E2432" s="85" t="s">
        <v>9515</v>
      </c>
      <c r="F2432" s="66">
        <v>141507</v>
      </c>
      <c r="G2432" s="85" t="s">
        <v>78</v>
      </c>
      <c r="H2432" s="85" t="s">
        <v>9522</v>
      </c>
      <c r="I2432" s="85" t="s">
        <v>79</v>
      </c>
      <c r="J2432" s="85"/>
      <c r="K2432" s="85" t="s">
        <v>9517</v>
      </c>
      <c r="L2432" s="85" t="s">
        <v>8311</v>
      </c>
      <c r="M2432" s="85" t="s">
        <v>9518</v>
      </c>
      <c r="N2432" s="85" t="s">
        <v>9519</v>
      </c>
      <c r="O2432" s="85" t="s">
        <v>18</v>
      </c>
      <c r="P2432" s="85" t="s">
        <v>9520</v>
      </c>
      <c r="Q2432" s="85" t="s">
        <v>7104</v>
      </c>
    </row>
    <row r="2433" spans="1:17" hidden="1" x14ac:dyDescent="0.35">
      <c r="A2433" s="72">
        <f t="shared" si="37"/>
        <v>141507</v>
      </c>
      <c r="B2433" s="85" t="s">
        <v>25080</v>
      </c>
      <c r="C2433" s="85">
        <v>141507</v>
      </c>
      <c r="D2433" s="85" t="s">
        <v>78</v>
      </c>
      <c r="E2433" s="85" t="s">
        <v>23237</v>
      </c>
      <c r="F2433" s="85">
        <v>17015391</v>
      </c>
      <c r="G2433" s="85" t="s">
        <v>1750</v>
      </c>
      <c r="H2433" s="85">
        <v>11616026</v>
      </c>
      <c r="I2433" s="85" t="s">
        <v>79</v>
      </c>
      <c r="J2433" s="85" t="s">
        <v>200</v>
      </c>
      <c r="K2433" s="85" t="s">
        <v>25081</v>
      </c>
      <c r="L2433" s="85" t="s">
        <v>25082</v>
      </c>
      <c r="M2433" s="85" t="s">
        <v>9518</v>
      </c>
      <c r="N2433" s="85" t="s">
        <v>9519</v>
      </c>
      <c r="O2433" s="85" t="s">
        <v>18</v>
      </c>
      <c r="P2433" s="85">
        <v>78113</v>
      </c>
      <c r="Q2433" s="85">
        <v>399</v>
      </c>
    </row>
    <row r="2434" spans="1:17" hidden="1" x14ac:dyDescent="0.35">
      <c r="A2434" s="72">
        <f t="shared" ref="A2434:A2497" si="38">IF(F2434="", "", IF(D2434="School District", C2434, F2434))</f>
        <v>141431</v>
      </c>
      <c r="B2434" s="85" t="s">
        <v>16699</v>
      </c>
      <c r="C2434" s="66">
        <v>16047453</v>
      </c>
      <c r="D2434" s="85" t="s">
        <v>77</v>
      </c>
      <c r="E2434" s="85" t="s">
        <v>9010</v>
      </c>
      <c r="F2434" s="66">
        <v>141431</v>
      </c>
      <c r="G2434" s="85" t="s">
        <v>78</v>
      </c>
      <c r="H2434" s="85"/>
      <c r="I2434" s="85" t="s">
        <v>79</v>
      </c>
      <c r="J2434" s="85"/>
      <c r="K2434" s="85" t="s">
        <v>16700</v>
      </c>
      <c r="L2434" s="85"/>
      <c r="M2434" s="85" t="s">
        <v>9008</v>
      </c>
      <c r="N2434" s="85" t="s">
        <v>9008</v>
      </c>
      <c r="O2434" s="85" t="s">
        <v>18</v>
      </c>
      <c r="P2434" s="85" t="s">
        <v>9019</v>
      </c>
      <c r="Q2434" s="85"/>
    </row>
    <row r="2435" spans="1:17" hidden="1" x14ac:dyDescent="0.35">
      <c r="A2435" s="72">
        <f t="shared" si="38"/>
        <v>141722</v>
      </c>
      <c r="B2435" s="85" t="s">
        <v>20963</v>
      </c>
      <c r="C2435" s="85">
        <v>17010087</v>
      </c>
      <c r="D2435" s="85" t="s">
        <v>23281</v>
      </c>
      <c r="E2435" s="85" t="s">
        <v>23194</v>
      </c>
      <c r="F2435" s="85">
        <v>141722</v>
      </c>
      <c r="G2435" s="85" t="s">
        <v>78</v>
      </c>
      <c r="H2435" s="85">
        <v>1664895</v>
      </c>
      <c r="I2435" s="85" t="s">
        <v>79</v>
      </c>
      <c r="J2435" s="85"/>
      <c r="K2435" s="85" t="s">
        <v>20964</v>
      </c>
      <c r="L2435" s="85"/>
      <c r="M2435" s="85" t="s">
        <v>19807</v>
      </c>
      <c r="N2435" s="85"/>
      <c r="O2435" s="85" t="s">
        <v>18</v>
      </c>
      <c r="P2435" s="85">
        <v>78641</v>
      </c>
      <c r="Q2435" s="85"/>
    </row>
    <row r="2436" spans="1:17" hidden="1" x14ac:dyDescent="0.35">
      <c r="A2436" s="72">
        <f t="shared" si="38"/>
        <v>141722</v>
      </c>
      <c r="B2436" s="85" t="s">
        <v>20963</v>
      </c>
      <c r="C2436" s="66">
        <v>17010087</v>
      </c>
      <c r="D2436" s="85" t="s">
        <v>83</v>
      </c>
      <c r="E2436" s="85" t="s">
        <v>11379</v>
      </c>
      <c r="F2436" s="66">
        <v>141722</v>
      </c>
      <c r="G2436" s="85" t="s">
        <v>78</v>
      </c>
      <c r="H2436" s="85" t="s">
        <v>11380</v>
      </c>
      <c r="I2436" s="85" t="s">
        <v>79</v>
      </c>
      <c r="J2436" s="85"/>
      <c r="K2436" s="85" t="s">
        <v>20964</v>
      </c>
      <c r="L2436" s="85"/>
      <c r="M2436" s="85" t="s">
        <v>19807</v>
      </c>
      <c r="N2436" s="85"/>
      <c r="O2436" s="85" t="s">
        <v>18</v>
      </c>
      <c r="P2436" s="85" t="s">
        <v>11486</v>
      </c>
      <c r="Q2436" s="85"/>
    </row>
    <row r="2437" spans="1:17" hidden="1" x14ac:dyDescent="0.35">
      <c r="A2437" s="72">
        <f t="shared" si="38"/>
        <v>141188</v>
      </c>
      <c r="B2437" s="85" t="s">
        <v>1170</v>
      </c>
      <c r="C2437" s="66">
        <v>88323</v>
      </c>
      <c r="D2437" s="85" t="s">
        <v>77</v>
      </c>
      <c r="E2437" s="85" t="s">
        <v>5662</v>
      </c>
      <c r="F2437" s="66">
        <v>141188</v>
      </c>
      <c r="G2437" s="85" t="s">
        <v>77</v>
      </c>
      <c r="H2437" s="85" t="s">
        <v>5872</v>
      </c>
      <c r="I2437" s="85" t="s">
        <v>79</v>
      </c>
      <c r="J2437" s="85"/>
      <c r="K2437" s="85" t="s">
        <v>5873</v>
      </c>
      <c r="L2437" s="85"/>
      <c r="M2437" s="85" t="s">
        <v>5874</v>
      </c>
      <c r="N2437" s="85" t="s">
        <v>5875</v>
      </c>
      <c r="O2437" s="85" t="s">
        <v>18</v>
      </c>
      <c r="P2437" s="85" t="s">
        <v>5876</v>
      </c>
      <c r="Q2437" s="85" t="s">
        <v>1855</v>
      </c>
    </row>
    <row r="2438" spans="1:17" hidden="1" x14ac:dyDescent="0.35">
      <c r="A2438" s="72">
        <f t="shared" si="38"/>
        <v>142043</v>
      </c>
      <c r="B2438" s="85" t="s">
        <v>1170</v>
      </c>
      <c r="C2438" s="66">
        <v>92758</v>
      </c>
      <c r="D2438" s="85" t="s">
        <v>77</v>
      </c>
      <c r="E2438" s="85" t="s">
        <v>13037</v>
      </c>
      <c r="F2438" s="66">
        <v>142043</v>
      </c>
      <c r="G2438" s="85" t="s">
        <v>78</v>
      </c>
      <c r="H2438" s="85"/>
      <c r="I2438" s="85" t="s">
        <v>79</v>
      </c>
      <c r="J2438" s="85"/>
      <c r="K2438" s="85" t="s">
        <v>13093</v>
      </c>
      <c r="L2438" s="85"/>
      <c r="M2438" s="85" t="s">
        <v>13039</v>
      </c>
      <c r="N2438" s="85" t="s">
        <v>13039</v>
      </c>
      <c r="O2438" s="85" t="s">
        <v>18</v>
      </c>
      <c r="P2438" s="85" t="s">
        <v>13080</v>
      </c>
      <c r="Q2438" s="85" t="s">
        <v>6918</v>
      </c>
    </row>
    <row r="2439" spans="1:17" hidden="1" x14ac:dyDescent="0.35">
      <c r="A2439" s="72">
        <f t="shared" si="38"/>
        <v>141190</v>
      </c>
      <c r="B2439" s="85" t="s">
        <v>1170</v>
      </c>
      <c r="C2439" s="66">
        <v>88323</v>
      </c>
      <c r="D2439" s="85" t="s">
        <v>77</v>
      </c>
      <c r="E2439" s="85" t="s">
        <v>5877</v>
      </c>
      <c r="F2439" s="66">
        <v>141190</v>
      </c>
      <c r="G2439" s="85" t="s">
        <v>78</v>
      </c>
      <c r="H2439" s="85" t="s">
        <v>5872</v>
      </c>
      <c r="I2439" s="85" t="s">
        <v>79</v>
      </c>
      <c r="J2439" s="85"/>
      <c r="K2439" s="85" t="s">
        <v>5873</v>
      </c>
      <c r="L2439" s="85"/>
      <c r="M2439" s="85" t="s">
        <v>5874</v>
      </c>
      <c r="N2439" s="85" t="s">
        <v>5875</v>
      </c>
      <c r="O2439" s="85" t="s">
        <v>18</v>
      </c>
      <c r="P2439" s="85" t="s">
        <v>5876</v>
      </c>
      <c r="Q2439" s="85" t="s">
        <v>1855</v>
      </c>
    </row>
    <row r="2440" spans="1:17" hidden="1" x14ac:dyDescent="0.35">
      <c r="A2440" s="72">
        <f t="shared" si="38"/>
        <v>140591</v>
      </c>
      <c r="B2440" s="85" t="s">
        <v>2116</v>
      </c>
      <c r="C2440" s="66">
        <v>86534</v>
      </c>
      <c r="D2440" s="85" t="s">
        <v>77</v>
      </c>
      <c r="E2440" s="85" t="s">
        <v>1984</v>
      </c>
      <c r="F2440" s="66">
        <v>140591</v>
      </c>
      <c r="G2440" s="85" t="s">
        <v>78</v>
      </c>
      <c r="H2440" s="85" t="s">
        <v>1985</v>
      </c>
      <c r="I2440" s="85" t="s">
        <v>79</v>
      </c>
      <c r="J2440" s="85"/>
      <c r="K2440" s="85" t="s">
        <v>2117</v>
      </c>
      <c r="L2440" s="85"/>
      <c r="M2440" s="85" t="s">
        <v>2118</v>
      </c>
      <c r="N2440" s="85" t="s">
        <v>1918</v>
      </c>
      <c r="O2440" s="85" t="s">
        <v>18</v>
      </c>
      <c r="P2440" s="85" t="s">
        <v>2119</v>
      </c>
      <c r="Q2440" s="85" t="s">
        <v>2120</v>
      </c>
    </row>
    <row r="2441" spans="1:17" hidden="1" x14ac:dyDescent="0.35">
      <c r="A2441" s="72">
        <f t="shared" si="38"/>
        <v>140591</v>
      </c>
      <c r="B2441" s="85" t="s">
        <v>1983</v>
      </c>
      <c r="C2441" s="66">
        <v>86490</v>
      </c>
      <c r="D2441" s="85" t="s">
        <v>77</v>
      </c>
      <c r="E2441" s="85" t="s">
        <v>1984</v>
      </c>
      <c r="F2441" s="66">
        <v>140591</v>
      </c>
      <c r="G2441" s="85" t="s">
        <v>78</v>
      </c>
      <c r="H2441" s="85" t="s">
        <v>1985</v>
      </c>
      <c r="I2441" s="85" t="s">
        <v>79</v>
      </c>
      <c r="J2441" s="85"/>
      <c r="K2441" s="85" t="s">
        <v>1986</v>
      </c>
      <c r="L2441" s="85"/>
      <c r="M2441" s="85" t="s">
        <v>1987</v>
      </c>
      <c r="N2441" s="85" t="s">
        <v>1918</v>
      </c>
      <c r="O2441" s="85" t="s">
        <v>18</v>
      </c>
      <c r="P2441" s="85" t="s">
        <v>1988</v>
      </c>
      <c r="Q2441" s="85" t="s">
        <v>1989</v>
      </c>
    </row>
    <row r="2442" spans="1:17" hidden="1" x14ac:dyDescent="0.35">
      <c r="A2442" s="72">
        <f t="shared" si="38"/>
        <v>141486</v>
      </c>
      <c r="B2442" s="85" t="s">
        <v>26728</v>
      </c>
      <c r="C2442" s="85">
        <v>90366</v>
      </c>
      <c r="D2442" s="85" t="s">
        <v>77</v>
      </c>
      <c r="E2442" s="85" t="s">
        <v>23195</v>
      </c>
      <c r="F2442" s="85">
        <v>141486</v>
      </c>
      <c r="G2442" s="85" t="s">
        <v>78</v>
      </c>
      <c r="H2442" s="85">
        <v>12729331</v>
      </c>
      <c r="I2442" s="85" t="s">
        <v>79</v>
      </c>
      <c r="J2442" s="85"/>
      <c r="K2442" s="85" t="s">
        <v>9284</v>
      </c>
      <c r="L2442" s="85"/>
      <c r="M2442" s="85" t="s">
        <v>9223</v>
      </c>
      <c r="N2442" s="85" t="s">
        <v>20296</v>
      </c>
      <c r="O2442" s="85" t="s">
        <v>18</v>
      </c>
      <c r="P2442" s="85">
        <v>78041</v>
      </c>
      <c r="Q2442" s="85">
        <v>4108</v>
      </c>
    </row>
    <row r="2443" spans="1:17" hidden="1" x14ac:dyDescent="0.35">
      <c r="A2443" s="72">
        <f t="shared" si="38"/>
        <v>141486</v>
      </c>
      <c r="B2443" s="85" t="s">
        <v>9282</v>
      </c>
      <c r="C2443" s="66">
        <v>90366</v>
      </c>
      <c r="D2443" s="85" t="s">
        <v>77</v>
      </c>
      <c r="E2443" s="85" t="s">
        <v>9220</v>
      </c>
      <c r="F2443" s="66">
        <v>141486</v>
      </c>
      <c r="G2443" s="85" t="s">
        <v>78</v>
      </c>
      <c r="H2443" s="85" t="s">
        <v>9283</v>
      </c>
      <c r="I2443" s="85" t="s">
        <v>79</v>
      </c>
      <c r="J2443" s="85"/>
      <c r="K2443" s="85" t="s">
        <v>9284</v>
      </c>
      <c r="L2443" s="85"/>
      <c r="M2443" s="85" t="s">
        <v>9223</v>
      </c>
      <c r="N2443" s="85" t="s">
        <v>9217</v>
      </c>
      <c r="O2443" s="85" t="s">
        <v>18</v>
      </c>
      <c r="P2443" s="85" t="s">
        <v>9271</v>
      </c>
      <c r="Q2443" s="85" t="s">
        <v>4331</v>
      </c>
    </row>
    <row r="2444" spans="1:17" hidden="1" x14ac:dyDescent="0.35">
      <c r="A2444" s="72">
        <f t="shared" si="38"/>
        <v>140448</v>
      </c>
      <c r="B2444" s="85" t="s">
        <v>26330</v>
      </c>
      <c r="C2444" s="85">
        <v>85656</v>
      </c>
      <c r="D2444" s="85" t="s">
        <v>77</v>
      </c>
      <c r="E2444" s="85" t="s">
        <v>23209</v>
      </c>
      <c r="F2444" s="85">
        <v>140448</v>
      </c>
      <c r="G2444" s="85" t="s">
        <v>78</v>
      </c>
      <c r="H2444" s="85">
        <v>12698908</v>
      </c>
      <c r="I2444" s="85" t="s">
        <v>79</v>
      </c>
      <c r="J2444" s="85"/>
      <c r="K2444" s="85" t="s">
        <v>26331</v>
      </c>
      <c r="L2444" s="85"/>
      <c r="M2444" s="85" t="s">
        <v>13920</v>
      </c>
      <c r="N2444" s="85" t="s">
        <v>232</v>
      </c>
      <c r="O2444" s="85" t="s">
        <v>18</v>
      </c>
      <c r="P2444" s="85">
        <v>75062</v>
      </c>
      <c r="Q2444" s="85">
        <v>4461</v>
      </c>
    </row>
    <row r="2445" spans="1:17" hidden="1" x14ac:dyDescent="0.35">
      <c r="A2445" s="72">
        <f t="shared" si="38"/>
        <v>140448</v>
      </c>
      <c r="B2445" s="85" t="s">
        <v>738</v>
      </c>
      <c r="C2445" s="66">
        <v>85656</v>
      </c>
      <c r="D2445" s="85" t="s">
        <v>77</v>
      </c>
      <c r="E2445" s="85" t="s">
        <v>366</v>
      </c>
      <c r="F2445" s="66">
        <v>140448</v>
      </c>
      <c r="G2445" s="85" t="s">
        <v>78</v>
      </c>
      <c r="H2445" s="85" t="s">
        <v>672</v>
      </c>
      <c r="I2445" s="85" t="s">
        <v>79</v>
      </c>
      <c r="J2445" s="85"/>
      <c r="K2445" s="85" t="s">
        <v>739</v>
      </c>
      <c r="L2445" s="85"/>
      <c r="M2445" s="85" t="s">
        <v>226</v>
      </c>
      <c r="N2445" s="85" t="s">
        <v>189</v>
      </c>
      <c r="O2445" s="85" t="s">
        <v>18</v>
      </c>
      <c r="P2445" s="85" t="s">
        <v>728</v>
      </c>
      <c r="Q2445" s="85" t="s">
        <v>740</v>
      </c>
    </row>
    <row r="2446" spans="1:17" hidden="1" x14ac:dyDescent="0.35">
      <c r="A2446" s="72">
        <f t="shared" si="38"/>
        <v>141711</v>
      </c>
      <c r="B2446" s="85" t="s">
        <v>17101</v>
      </c>
      <c r="C2446" s="66">
        <v>16053909</v>
      </c>
      <c r="D2446" s="85" t="s">
        <v>77</v>
      </c>
      <c r="E2446" s="85" t="s">
        <v>11468</v>
      </c>
      <c r="F2446" s="66">
        <v>141711</v>
      </c>
      <c r="G2446" s="85" t="s">
        <v>78</v>
      </c>
      <c r="H2446" s="85"/>
      <c r="I2446" s="85" t="s">
        <v>79</v>
      </c>
      <c r="J2446" s="85"/>
      <c r="K2446" s="85" t="s">
        <v>17102</v>
      </c>
      <c r="L2446" s="85"/>
      <c r="M2446" s="85" t="s">
        <v>11470</v>
      </c>
      <c r="N2446" s="85" t="s">
        <v>5129</v>
      </c>
      <c r="O2446" s="85" t="s">
        <v>18</v>
      </c>
      <c r="P2446" s="85" t="s">
        <v>11471</v>
      </c>
      <c r="Q2446" s="85" t="s">
        <v>17103</v>
      </c>
    </row>
    <row r="2447" spans="1:17" hidden="1" x14ac:dyDescent="0.35">
      <c r="A2447" s="72">
        <f t="shared" si="38"/>
        <v>140444</v>
      </c>
      <c r="B2447" s="85" t="s">
        <v>24411</v>
      </c>
      <c r="C2447" s="85">
        <v>86334</v>
      </c>
      <c r="D2447" s="85" t="s">
        <v>77</v>
      </c>
      <c r="E2447" s="85" t="s">
        <v>23254</v>
      </c>
      <c r="F2447" s="85">
        <v>140444</v>
      </c>
      <c r="G2447" s="85" t="s">
        <v>78</v>
      </c>
      <c r="H2447" s="85">
        <v>12718912</v>
      </c>
      <c r="I2447" s="85" t="s">
        <v>79</v>
      </c>
      <c r="J2447" s="85"/>
      <c r="K2447" s="85" t="s">
        <v>24412</v>
      </c>
      <c r="L2447" s="85"/>
      <c r="M2447" s="85" t="s">
        <v>24380</v>
      </c>
      <c r="N2447" s="85" t="s">
        <v>232</v>
      </c>
      <c r="O2447" s="85" t="s">
        <v>18</v>
      </c>
      <c r="P2447" s="85">
        <v>75234</v>
      </c>
      <c r="Q2447" s="85">
        <v>4855</v>
      </c>
    </row>
    <row r="2448" spans="1:17" hidden="1" x14ac:dyDescent="0.35">
      <c r="A2448" s="72">
        <f t="shared" si="38"/>
        <v>140587</v>
      </c>
      <c r="B2448" s="85" t="s">
        <v>25228</v>
      </c>
      <c r="C2448" s="85">
        <v>86482</v>
      </c>
      <c r="D2448" s="85" t="s">
        <v>77</v>
      </c>
      <c r="E2448" s="85" t="s">
        <v>23234</v>
      </c>
      <c r="F2448" s="85">
        <v>140587</v>
      </c>
      <c r="G2448" s="85" t="s">
        <v>78</v>
      </c>
      <c r="H2448" s="85">
        <v>12819439</v>
      </c>
      <c r="I2448" s="85" t="s">
        <v>79</v>
      </c>
      <c r="J2448" s="85"/>
      <c r="K2448" s="85" t="s">
        <v>25229</v>
      </c>
      <c r="L2448" s="85"/>
      <c r="M2448" s="85" t="s">
        <v>2056</v>
      </c>
      <c r="N2448" s="85" t="s">
        <v>176</v>
      </c>
      <c r="O2448" s="85" t="s">
        <v>18</v>
      </c>
      <c r="P2448" s="85">
        <v>75442</v>
      </c>
      <c r="Q2448" s="85"/>
    </row>
    <row r="2449" spans="1:17" hidden="1" x14ac:dyDescent="0.35">
      <c r="A2449" s="72">
        <f t="shared" si="38"/>
        <v>140587</v>
      </c>
      <c r="B2449" s="85" t="s">
        <v>1952</v>
      </c>
      <c r="C2449" s="66">
        <v>86482</v>
      </c>
      <c r="D2449" s="85" t="s">
        <v>77</v>
      </c>
      <c r="E2449" s="85" t="s">
        <v>1953</v>
      </c>
      <c r="F2449" s="66">
        <v>140587</v>
      </c>
      <c r="G2449" s="85" t="s">
        <v>78</v>
      </c>
      <c r="H2449" s="85" t="s">
        <v>1954</v>
      </c>
      <c r="I2449" s="85" t="s">
        <v>79</v>
      </c>
      <c r="J2449" s="85"/>
      <c r="K2449" s="85" t="s">
        <v>1955</v>
      </c>
      <c r="L2449" s="85"/>
      <c r="M2449" s="85" t="s">
        <v>1956</v>
      </c>
      <c r="N2449" s="85" t="s">
        <v>176</v>
      </c>
      <c r="O2449" s="85" t="s">
        <v>18</v>
      </c>
      <c r="P2449" s="85" t="s">
        <v>1957</v>
      </c>
      <c r="Q2449" s="85"/>
    </row>
    <row r="2450" spans="1:17" hidden="1" x14ac:dyDescent="0.35">
      <c r="A2450" s="72">
        <f t="shared" si="38"/>
        <v>140587</v>
      </c>
      <c r="B2450" s="85" t="s">
        <v>25226</v>
      </c>
      <c r="C2450" s="85">
        <v>219844</v>
      </c>
      <c r="D2450" s="85" t="s">
        <v>77</v>
      </c>
      <c r="E2450" s="85" t="s">
        <v>23234</v>
      </c>
      <c r="F2450" s="85">
        <v>140587</v>
      </c>
      <c r="G2450" s="85" t="s">
        <v>78</v>
      </c>
      <c r="H2450" s="85">
        <v>12819546</v>
      </c>
      <c r="I2450" s="85" t="s">
        <v>79</v>
      </c>
      <c r="J2450" s="85"/>
      <c r="K2450" s="85" t="s">
        <v>25227</v>
      </c>
      <c r="L2450" s="85"/>
      <c r="M2450" s="85" t="s">
        <v>2056</v>
      </c>
      <c r="N2450" s="85" t="s">
        <v>176</v>
      </c>
      <c r="O2450" s="85" t="s">
        <v>18</v>
      </c>
      <c r="P2450" s="85">
        <v>75442</v>
      </c>
      <c r="Q2450" s="85"/>
    </row>
    <row r="2451" spans="1:17" hidden="1" x14ac:dyDescent="0.35">
      <c r="A2451" s="72">
        <f t="shared" si="38"/>
        <v>140587</v>
      </c>
      <c r="B2451" s="85" t="s">
        <v>14672</v>
      </c>
      <c r="C2451" s="66">
        <v>219844</v>
      </c>
      <c r="D2451" s="85" t="s">
        <v>77</v>
      </c>
      <c r="E2451" s="85" t="s">
        <v>1953</v>
      </c>
      <c r="F2451" s="66">
        <v>140587</v>
      </c>
      <c r="G2451" s="85" t="s">
        <v>78</v>
      </c>
      <c r="H2451" s="85" t="s">
        <v>14673</v>
      </c>
      <c r="I2451" s="85" t="s">
        <v>79</v>
      </c>
      <c r="J2451" s="85"/>
      <c r="K2451" s="85" t="s">
        <v>14674</v>
      </c>
      <c r="L2451" s="85"/>
      <c r="M2451" s="85" t="s">
        <v>1956</v>
      </c>
      <c r="N2451" s="85" t="s">
        <v>176</v>
      </c>
      <c r="O2451" s="85" t="s">
        <v>18</v>
      </c>
      <c r="P2451" s="85" t="s">
        <v>1957</v>
      </c>
      <c r="Q2451" s="85"/>
    </row>
    <row r="2452" spans="1:17" hidden="1" x14ac:dyDescent="0.35">
      <c r="A2452" s="72">
        <f t="shared" si="38"/>
        <v>140587</v>
      </c>
      <c r="B2452" s="85" t="s">
        <v>25224</v>
      </c>
      <c r="C2452" s="85">
        <v>86483</v>
      </c>
      <c r="D2452" s="85" t="s">
        <v>77</v>
      </c>
      <c r="E2452" s="85" t="s">
        <v>23234</v>
      </c>
      <c r="F2452" s="85">
        <v>140587</v>
      </c>
      <c r="G2452" s="85" t="s">
        <v>78</v>
      </c>
      <c r="H2452" s="85">
        <v>12819512</v>
      </c>
      <c r="I2452" s="85" t="s">
        <v>79</v>
      </c>
      <c r="J2452" s="85"/>
      <c r="K2452" s="85" t="s">
        <v>25225</v>
      </c>
      <c r="L2452" s="85"/>
      <c r="M2452" s="85" t="s">
        <v>2056</v>
      </c>
      <c r="N2452" s="85" t="s">
        <v>176</v>
      </c>
      <c r="O2452" s="85" t="s">
        <v>18</v>
      </c>
      <c r="P2452" s="85">
        <v>75442</v>
      </c>
      <c r="Q2452" s="85"/>
    </row>
    <row r="2453" spans="1:17" hidden="1" x14ac:dyDescent="0.35">
      <c r="A2453" s="72">
        <f t="shared" si="38"/>
        <v>140587</v>
      </c>
      <c r="B2453" s="85" t="s">
        <v>1958</v>
      </c>
      <c r="C2453" s="66">
        <v>86483</v>
      </c>
      <c r="D2453" s="85" t="s">
        <v>77</v>
      </c>
      <c r="E2453" s="85" t="s">
        <v>1953</v>
      </c>
      <c r="F2453" s="66">
        <v>140587</v>
      </c>
      <c r="G2453" s="85" t="s">
        <v>78</v>
      </c>
      <c r="H2453" s="85" t="s">
        <v>1959</v>
      </c>
      <c r="I2453" s="85" t="s">
        <v>79</v>
      </c>
      <c r="J2453" s="85"/>
      <c r="K2453" s="85" t="s">
        <v>1960</v>
      </c>
      <c r="L2453" s="85"/>
      <c r="M2453" s="85" t="s">
        <v>1956</v>
      </c>
      <c r="N2453" s="85" t="s">
        <v>176</v>
      </c>
      <c r="O2453" s="85" t="s">
        <v>18</v>
      </c>
      <c r="P2453" s="85" t="s">
        <v>1957</v>
      </c>
      <c r="Q2453" s="85"/>
    </row>
    <row r="2454" spans="1:17" hidden="1" x14ac:dyDescent="0.35">
      <c r="A2454" s="72">
        <f t="shared" si="38"/>
        <v>140587</v>
      </c>
      <c r="B2454" s="85" t="s">
        <v>23234</v>
      </c>
      <c r="C2454" s="85">
        <v>140587</v>
      </c>
      <c r="D2454" s="85" t="s">
        <v>78</v>
      </c>
      <c r="E2454" s="85" t="s">
        <v>23240</v>
      </c>
      <c r="F2454" s="85">
        <v>16048959</v>
      </c>
      <c r="G2454" s="85" t="s">
        <v>1750</v>
      </c>
      <c r="H2454" s="85">
        <v>12819470</v>
      </c>
      <c r="I2454" s="85" t="s">
        <v>79</v>
      </c>
      <c r="J2454" s="85" t="s">
        <v>200</v>
      </c>
      <c r="K2454" s="85" t="s">
        <v>24865</v>
      </c>
      <c r="L2454" s="85"/>
      <c r="M2454" s="85" t="s">
        <v>2056</v>
      </c>
      <c r="N2454" s="85" t="s">
        <v>176</v>
      </c>
      <c r="O2454" s="85" t="s">
        <v>18</v>
      </c>
      <c r="P2454" s="85">
        <v>75442</v>
      </c>
      <c r="Q2454" s="85"/>
    </row>
    <row r="2455" spans="1:17" hidden="1" x14ac:dyDescent="0.35">
      <c r="A2455" s="72">
        <f t="shared" si="38"/>
        <v>140841</v>
      </c>
      <c r="B2455" s="85" t="s">
        <v>23478</v>
      </c>
      <c r="C2455" s="85">
        <v>85608</v>
      </c>
      <c r="D2455" s="85" t="s">
        <v>77</v>
      </c>
      <c r="E2455" s="85" t="s">
        <v>23268</v>
      </c>
      <c r="F2455" s="85">
        <v>140841</v>
      </c>
      <c r="G2455" s="85" t="s">
        <v>78</v>
      </c>
      <c r="H2455" s="85">
        <v>12691333</v>
      </c>
      <c r="I2455" s="85" t="s">
        <v>79</v>
      </c>
      <c r="J2455" s="85"/>
      <c r="K2455" s="85" t="s">
        <v>23479</v>
      </c>
      <c r="L2455" s="85"/>
      <c r="M2455" s="85" t="s">
        <v>18305</v>
      </c>
      <c r="N2455" s="85" t="s">
        <v>571</v>
      </c>
      <c r="O2455" s="85" t="s">
        <v>18</v>
      </c>
      <c r="P2455" s="85">
        <v>75052</v>
      </c>
      <c r="Q2455" s="85">
        <v>8026</v>
      </c>
    </row>
    <row r="2456" spans="1:17" hidden="1" x14ac:dyDescent="0.35">
      <c r="A2456" s="72">
        <f t="shared" si="38"/>
        <v>141555</v>
      </c>
      <c r="B2456" s="85" t="s">
        <v>18872</v>
      </c>
      <c r="C2456" s="66">
        <v>16037172</v>
      </c>
      <c r="D2456" s="85" t="s">
        <v>83</v>
      </c>
      <c r="E2456" s="85" t="s">
        <v>4810</v>
      </c>
      <c r="F2456" s="66">
        <v>141555</v>
      </c>
      <c r="G2456" s="85" t="s">
        <v>78</v>
      </c>
      <c r="H2456" s="85" t="s">
        <v>350</v>
      </c>
      <c r="I2456" s="85" t="s">
        <v>79</v>
      </c>
      <c r="J2456" s="85"/>
      <c r="K2456" s="85" t="s">
        <v>18873</v>
      </c>
      <c r="L2456" s="85" t="s">
        <v>80</v>
      </c>
      <c r="M2456" s="85" t="s">
        <v>7383</v>
      </c>
      <c r="N2456" s="85" t="s">
        <v>7384</v>
      </c>
      <c r="O2456" s="85" t="s">
        <v>18</v>
      </c>
      <c r="P2456" s="85" t="s">
        <v>10347</v>
      </c>
      <c r="Q2456" s="85" t="s">
        <v>87</v>
      </c>
    </row>
    <row r="2457" spans="1:17" hidden="1" x14ac:dyDescent="0.35">
      <c r="A2457" s="72">
        <f t="shared" si="38"/>
        <v>140959</v>
      </c>
      <c r="B2457" s="85" t="s">
        <v>17261</v>
      </c>
      <c r="C2457" s="66">
        <v>16057307</v>
      </c>
      <c r="D2457" s="85" t="s">
        <v>77</v>
      </c>
      <c r="E2457" s="85" t="s">
        <v>4629</v>
      </c>
      <c r="F2457" s="66">
        <v>140959</v>
      </c>
      <c r="G2457" s="85" t="s">
        <v>78</v>
      </c>
      <c r="H2457" s="85" t="s">
        <v>17262</v>
      </c>
      <c r="I2457" s="85" t="s">
        <v>79</v>
      </c>
      <c r="J2457" s="85"/>
      <c r="K2457" s="85" t="s">
        <v>4656</v>
      </c>
      <c r="L2457" s="85"/>
      <c r="M2457" s="85" t="s">
        <v>4632</v>
      </c>
      <c r="N2457" s="85" t="s">
        <v>4645</v>
      </c>
      <c r="O2457" s="85" t="s">
        <v>18</v>
      </c>
      <c r="P2457" s="85" t="s">
        <v>4661</v>
      </c>
      <c r="Q2457" s="85" t="s">
        <v>4657</v>
      </c>
    </row>
    <row r="2458" spans="1:17" hidden="1" x14ac:dyDescent="0.35">
      <c r="A2458" s="72">
        <f t="shared" si="38"/>
        <v>141936</v>
      </c>
      <c r="B2458" s="85" t="s">
        <v>19046</v>
      </c>
      <c r="C2458" s="66">
        <v>16033747</v>
      </c>
      <c r="D2458" s="85" t="s">
        <v>83</v>
      </c>
      <c r="E2458" s="85" t="s">
        <v>12434</v>
      </c>
      <c r="F2458" s="66">
        <v>141936</v>
      </c>
      <c r="G2458" s="85" t="s">
        <v>78</v>
      </c>
      <c r="H2458" s="85" t="s">
        <v>12435</v>
      </c>
      <c r="I2458" s="85" t="s">
        <v>79</v>
      </c>
      <c r="J2458" s="85"/>
      <c r="K2458" s="85" t="s">
        <v>19047</v>
      </c>
      <c r="L2458" s="85"/>
      <c r="M2458" s="85" t="s">
        <v>12437</v>
      </c>
      <c r="N2458" s="85" t="s">
        <v>11975</v>
      </c>
      <c r="O2458" s="85" t="s">
        <v>18</v>
      </c>
      <c r="P2458" s="85" t="s">
        <v>12438</v>
      </c>
      <c r="Q2458" s="85"/>
    </row>
    <row r="2459" spans="1:17" hidden="1" x14ac:dyDescent="0.35">
      <c r="A2459" s="72">
        <f t="shared" si="38"/>
        <v>141936</v>
      </c>
      <c r="B2459" s="85" t="s">
        <v>22491</v>
      </c>
      <c r="C2459" s="66">
        <v>17023249</v>
      </c>
      <c r="D2459" s="85" t="s">
        <v>83</v>
      </c>
      <c r="E2459" s="85" t="s">
        <v>12434</v>
      </c>
      <c r="F2459" s="66">
        <v>141936</v>
      </c>
      <c r="G2459" s="85" t="s">
        <v>78</v>
      </c>
      <c r="H2459" s="85"/>
      <c r="I2459" s="85" t="s">
        <v>79</v>
      </c>
      <c r="J2459" s="85"/>
      <c r="K2459" s="85" t="s">
        <v>21883</v>
      </c>
      <c r="L2459" s="85"/>
      <c r="M2459" s="85" t="s">
        <v>21884</v>
      </c>
      <c r="N2459" s="85" t="s">
        <v>12116</v>
      </c>
      <c r="O2459" s="85" t="s">
        <v>18</v>
      </c>
      <c r="P2459" s="85" t="s">
        <v>12438</v>
      </c>
      <c r="Q2459" s="85"/>
    </row>
    <row r="2460" spans="1:17" hidden="1" x14ac:dyDescent="0.35">
      <c r="A2460" s="72">
        <f t="shared" si="38"/>
        <v>141936</v>
      </c>
      <c r="B2460" s="85" t="s">
        <v>21882</v>
      </c>
      <c r="C2460" s="66">
        <v>17019073</v>
      </c>
      <c r="D2460" s="85" t="s">
        <v>77</v>
      </c>
      <c r="E2460" s="85" t="s">
        <v>12434</v>
      </c>
      <c r="F2460" s="66">
        <v>141936</v>
      </c>
      <c r="G2460" s="85" t="s">
        <v>78</v>
      </c>
      <c r="H2460" s="85" t="s">
        <v>12435</v>
      </c>
      <c r="I2460" s="85" t="s">
        <v>79</v>
      </c>
      <c r="J2460" s="85"/>
      <c r="K2460" s="85" t="s">
        <v>21883</v>
      </c>
      <c r="L2460" s="85"/>
      <c r="M2460" s="85" t="s">
        <v>21884</v>
      </c>
      <c r="N2460" s="85" t="s">
        <v>12116</v>
      </c>
      <c r="O2460" s="85" t="s">
        <v>18</v>
      </c>
      <c r="P2460" s="85" t="s">
        <v>12438</v>
      </c>
      <c r="Q2460" s="85"/>
    </row>
    <row r="2461" spans="1:17" hidden="1" x14ac:dyDescent="0.35">
      <c r="A2461" s="72">
        <f t="shared" si="38"/>
        <v>141936</v>
      </c>
      <c r="B2461" s="85" t="s">
        <v>12433</v>
      </c>
      <c r="C2461" s="66">
        <v>92411</v>
      </c>
      <c r="D2461" s="85" t="s">
        <v>77</v>
      </c>
      <c r="E2461" s="85" t="s">
        <v>12434</v>
      </c>
      <c r="F2461" s="66">
        <v>141936</v>
      </c>
      <c r="G2461" s="85" t="s">
        <v>78</v>
      </c>
      <c r="H2461" s="85" t="s">
        <v>12435</v>
      </c>
      <c r="I2461" s="85" t="s">
        <v>79</v>
      </c>
      <c r="J2461" s="85"/>
      <c r="K2461" s="85" t="s">
        <v>12436</v>
      </c>
      <c r="L2461" s="85"/>
      <c r="M2461" s="85" t="s">
        <v>12437</v>
      </c>
      <c r="N2461" s="85" t="s">
        <v>11975</v>
      </c>
      <c r="O2461" s="85" t="s">
        <v>18</v>
      </c>
      <c r="P2461" s="85" t="s">
        <v>12438</v>
      </c>
      <c r="Q2461" s="85"/>
    </row>
    <row r="2462" spans="1:17" hidden="1" x14ac:dyDescent="0.35">
      <c r="A2462" s="72">
        <f t="shared" si="38"/>
        <v>141936</v>
      </c>
      <c r="B2462" s="85" t="s">
        <v>21885</v>
      </c>
      <c r="C2462" s="66">
        <v>17019074</v>
      </c>
      <c r="D2462" s="85" t="s">
        <v>77</v>
      </c>
      <c r="E2462" s="85" t="s">
        <v>12434</v>
      </c>
      <c r="F2462" s="66">
        <v>141936</v>
      </c>
      <c r="G2462" s="85" t="s">
        <v>78</v>
      </c>
      <c r="H2462" s="85" t="s">
        <v>12435</v>
      </c>
      <c r="I2462" s="85" t="s">
        <v>79</v>
      </c>
      <c r="J2462" s="85"/>
      <c r="K2462" s="85" t="s">
        <v>21886</v>
      </c>
      <c r="L2462" s="85"/>
      <c r="M2462" s="85" t="s">
        <v>21884</v>
      </c>
      <c r="N2462" s="85" t="s">
        <v>12116</v>
      </c>
      <c r="O2462" s="85" t="s">
        <v>18</v>
      </c>
      <c r="P2462" s="85" t="s">
        <v>12438</v>
      </c>
      <c r="Q2462" s="85"/>
    </row>
    <row r="2463" spans="1:17" hidden="1" x14ac:dyDescent="0.35">
      <c r="A2463" s="72">
        <f t="shared" si="38"/>
        <v>141936</v>
      </c>
      <c r="B2463" s="85" t="s">
        <v>12439</v>
      </c>
      <c r="C2463" s="66">
        <v>92412</v>
      </c>
      <c r="D2463" s="85" t="s">
        <v>77</v>
      </c>
      <c r="E2463" s="85" t="s">
        <v>12434</v>
      </c>
      <c r="F2463" s="66">
        <v>141936</v>
      </c>
      <c r="G2463" s="85" t="s">
        <v>78</v>
      </c>
      <c r="H2463" s="85" t="s">
        <v>12435</v>
      </c>
      <c r="I2463" s="85" t="s">
        <v>79</v>
      </c>
      <c r="J2463" s="85"/>
      <c r="K2463" s="85" t="s">
        <v>12440</v>
      </c>
      <c r="L2463" s="85"/>
      <c r="M2463" s="85" t="s">
        <v>12437</v>
      </c>
      <c r="N2463" s="85" t="s">
        <v>11975</v>
      </c>
      <c r="O2463" s="85" t="s">
        <v>18</v>
      </c>
      <c r="P2463" s="85" t="s">
        <v>12438</v>
      </c>
      <c r="Q2463" s="85"/>
    </row>
    <row r="2464" spans="1:17" hidden="1" x14ac:dyDescent="0.35">
      <c r="A2464" s="72">
        <f t="shared" si="38"/>
        <v>141936</v>
      </c>
      <c r="B2464" s="85" t="s">
        <v>12441</v>
      </c>
      <c r="C2464" s="66">
        <v>92413</v>
      </c>
      <c r="D2464" s="85" t="s">
        <v>77</v>
      </c>
      <c r="E2464" s="85" t="s">
        <v>12434</v>
      </c>
      <c r="F2464" s="66">
        <v>141936</v>
      </c>
      <c r="G2464" s="85" t="s">
        <v>78</v>
      </c>
      <c r="H2464" s="85" t="s">
        <v>12435</v>
      </c>
      <c r="I2464" s="85" t="s">
        <v>79</v>
      </c>
      <c r="J2464" s="85"/>
      <c r="K2464" s="85" t="s">
        <v>12442</v>
      </c>
      <c r="L2464" s="85"/>
      <c r="M2464" s="85" t="s">
        <v>12437</v>
      </c>
      <c r="N2464" s="85" t="s">
        <v>12116</v>
      </c>
      <c r="O2464" s="85" t="s">
        <v>18</v>
      </c>
      <c r="P2464" s="85" t="s">
        <v>12438</v>
      </c>
      <c r="Q2464" s="85"/>
    </row>
    <row r="2465" spans="1:17" hidden="1" x14ac:dyDescent="0.35">
      <c r="A2465" s="72">
        <f t="shared" si="38"/>
        <v>141936</v>
      </c>
      <c r="B2465" s="85" t="s">
        <v>19913</v>
      </c>
      <c r="C2465" s="66">
        <v>16075151</v>
      </c>
      <c r="D2465" s="85" t="s">
        <v>83</v>
      </c>
      <c r="E2465" s="85" t="s">
        <v>12434</v>
      </c>
      <c r="F2465" s="66">
        <v>141936</v>
      </c>
      <c r="G2465" s="85" t="s">
        <v>78</v>
      </c>
      <c r="H2465" s="85" t="s">
        <v>12435</v>
      </c>
      <c r="I2465" s="85" t="s">
        <v>79</v>
      </c>
      <c r="J2465" s="85"/>
      <c r="K2465" s="85" t="s">
        <v>19914</v>
      </c>
      <c r="L2465" s="85"/>
      <c r="M2465" s="85" t="s">
        <v>12437</v>
      </c>
      <c r="N2465" s="85" t="s">
        <v>11975</v>
      </c>
      <c r="O2465" s="85" t="s">
        <v>18</v>
      </c>
      <c r="P2465" s="85" t="s">
        <v>12438</v>
      </c>
      <c r="Q2465" s="85"/>
    </row>
    <row r="2466" spans="1:17" hidden="1" x14ac:dyDescent="0.35">
      <c r="A2466" s="72">
        <f t="shared" si="38"/>
        <v>142043</v>
      </c>
      <c r="B2466" s="85" t="s">
        <v>19832</v>
      </c>
      <c r="C2466" s="66">
        <v>16071994</v>
      </c>
      <c r="D2466" s="85" t="s">
        <v>83</v>
      </c>
      <c r="E2466" s="85" t="s">
        <v>13037</v>
      </c>
      <c r="F2466" s="66">
        <v>142043</v>
      </c>
      <c r="G2466" s="85" t="s">
        <v>78</v>
      </c>
      <c r="H2466" s="85"/>
      <c r="I2466" s="85" t="s">
        <v>79</v>
      </c>
      <c r="J2466" s="85"/>
      <c r="K2466" s="85" t="s">
        <v>19833</v>
      </c>
      <c r="L2466" s="85"/>
      <c r="M2466" s="85" t="s">
        <v>13039</v>
      </c>
      <c r="N2466" s="85" t="s">
        <v>13039</v>
      </c>
      <c r="O2466" s="85" t="s">
        <v>18</v>
      </c>
      <c r="P2466" s="85" t="s">
        <v>13080</v>
      </c>
      <c r="Q2466" s="85"/>
    </row>
    <row r="2467" spans="1:17" hidden="1" x14ac:dyDescent="0.35">
      <c r="A2467" s="72">
        <f t="shared" si="38"/>
        <v>17005954</v>
      </c>
      <c r="B2467" s="85" t="s">
        <v>13408</v>
      </c>
      <c r="C2467" s="66">
        <v>92999</v>
      </c>
      <c r="D2467" s="85" t="s">
        <v>77</v>
      </c>
      <c r="E2467" s="85" t="s">
        <v>13338</v>
      </c>
      <c r="F2467" s="66">
        <v>17005954</v>
      </c>
      <c r="G2467" s="85" t="s">
        <v>78</v>
      </c>
      <c r="H2467" s="85" t="s">
        <v>13339</v>
      </c>
      <c r="I2467" s="85" t="s">
        <v>79</v>
      </c>
      <c r="J2467" s="85"/>
      <c r="K2467" s="85" t="s">
        <v>13409</v>
      </c>
      <c r="L2467" s="85"/>
      <c r="M2467" s="85" t="s">
        <v>7395</v>
      </c>
      <c r="N2467" s="85" t="s">
        <v>7395</v>
      </c>
      <c r="O2467" s="85" t="s">
        <v>18</v>
      </c>
      <c r="P2467" s="85" t="s">
        <v>13341</v>
      </c>
      <c r="Q2467" s="85" t="s">
        <v>12351</v>
      </c>
    </row>
    <row r="2468" spans="1:17" hidden="1" x14ac:dyDescent="0.35">
      <c r="A2468" s="72">
        <f t="shared" si="38"/>
        <v>17005954</v>
      </c>
      <c r="B2468" s="85" t="s">
        <v>13406</v>
      </c>
      <c r="C2468" s="66">
        <v>92998</v>
      </c>
      <c r="D2468" s="85" t="s">
        <v>77</v>
      </c>
      <c r="E2468" s="85" t="s">
        <v>13338</v>
      </c>
      <c r="F2468" s="66">
        <v>17005954</v>
      </c>
      <c r="G2468" s="85" t="s">
        <v>78</v>
      </c>
      <c r="H2468" s="85" t="s">
        <v>13339</v>
      </c>
      <c r="I2468" s="85" t="s">
        <v>79</v>
      </c>
      <c r="J2468" s="85"/>
      <c r="K2468" s="85" t="s">
        <v>13407</v>
      </c>
      <c r="L2468" s="85"/>
      <c r="M2468" s="85" t="s">
        <v>7395</v>
      </c>
      <c r="N2468" s="85" t="s">
        <v>7395</v>
      </c>
      <c r="O2468" s="85" t="s">
        <v>18</v>
      </c>
      <c r="P2468" s="85" t="s">
        <v>13341</v>
      </c>
      <c r="Q2468" s="85" t="s">
        <v>5195</v>
      </c>
    </row>
    <row r="2469" spans="1:17" hidden="1" x14ac:dyDescent="0.35">
      <c r="A2469" s="72">
        <f t="shared" si="38"/>
        <v>17005954</v>
      </c>
      <c r="B2469" s="85" t="s">
        <v>13337</v>
      </c>
      <c r="C2469" s="66">
        <v>92961</v>
      </c>
      <c r="D2469" s="85" t="s">
        <v>77</v>
      </c>
      <c r="E2469" s="85" t="s">
        <v>13338</v>
      </c>
      <c r="F2469" s="66">
        <v>17005954</v>
      </c>
      <c r="G2469" s="85" t="s">
        <v>78</v>
      </c>
      <c r="H2469" s="85" t="s">
        <v>13339</v>
      </c>
      <c r="I2469" s="85" t="s">
        <v>79</v>
      </c>
      <c r="J2469" s="85"/>
      <c r="K2469" s="85" t="s">
        <v>13340</v>
      </c>
      <c r="L2469" s="85"/>
      <c r="M2469" s="85" t="s">
        <v>7395</v>
      </c>
      <c r="N2469" s="85" t="s">
        <v>7395</v>
      </c>
      <c r="O2469" s="85" t="s">
        <v>18</v>
      </c>
      <c r="P2469" s="85" t="s">
        <v>13341</v>
      </c>
      <c r="Q2469" s="85"/>
    </row>
    <row r="2470" spans="1:17" hidden="1" x14ac:dyDescent="0.35">
      <c r="A2470" s="72">
        <f t="shared" si="38"/>
        <v>140471</v>
      </c>
      <c r="B2470" s="85" t="s">
        <v>832</v>
      </c>
      <c r="C2470" s="66">
        <v>85694</v>
      </c>
      <c r="D2470" s="85" t="s">
        <v>77</v>
      </c>
      <c r="E2470" s="85" t="s">
        <v>833</v>
      </c>
      <c r="F2470" s="66">
        <v>140471</v>
      </c>
      <c r="G2470" s="85" t="s">
        <v>78</v>
      </c>
      <c r="H2470" s="85" t="s">
        <v>834</v>
      </c>
      <c r="I2470" s="85" t="s">
        <v>79</v>
      </c>
      <c r="J2470" s="85"/>
      <c r="K2470" s="85" t="s">
        <v>835</v>
      </c>
      <c r="L2470" s="85"/>
      <c r="M2470" s="85" t="s">
        <v>836</v>
      </c>
      <c r="N2470" s="85" t="s">
        <v>185</v>
      </c>
      <c r="O2470" s="85" t="s">
        <v>18</v>
      </c>
      <c r="P2470" s="85" t="s">
        <v>837</v>
      </c>
      <c r="Q2470" s="85"/>
    </row>
    <row r="2471" spans="1:17" hidden="1" x14ac:dyDescent="0.35">
      <c r="A2471" s="72">
        <f t="shared" si="38"/>
        <v>141787</v>
      </c>
      <c r="B2471" s="85" t="s">
        <v>11887</v>
      </c>
      <c r="C2471" s="66">
        <v>92071</v>
      </c>
      <c r="D2471" s="85" t="s">
        <v>77</v>
      </c>
      <c r="E2471" s="85" t="s">
        <v>11888</v>
      </c>
      <c r="F2471" s="66">
        <v>141787</v>
      </c>
      <c r="G2471" s="85" t="s">
        <v>78</v>
      </c>
      <c r="H2471" s="85" t="s">
        <v>350</v>
      </c>
      <c r="I2471" s="85" t="s">
        <v>79</v>
      </c>
      <c r="J2471" s="85"/>
      <c r="K2471" s="85" t="s">
        <v>11884</v>
      </c>
      <c r="L2471" s="85" t="s">
        <v>80</v>
      </c>
      <c r="M2471" s="85" t="s">
        <v>11885</v>
      </c>
      <c r="N2471" s="85" t="s">
        <v>3922</v>
      </c>
      <c r="O2471" s="85" t="s">
        <v>18</v>
      </c>
      <c r="P2471" s="85" t="s">
        <v>11886</v>
      </c>
      <c r="Q2471" s="85" t="s">
        <v>87</v>
      </c>
    </row>
    <row r="2472" spans="1:17" hidden="1" x14ac:dyDescent="0.35">
      <c r="A2472" s="72">
        <f t="shared" si="38"/>
        <v>141307</v>
      </c>
      <c r="B2472" s="85" t="s">
        <v>19361</v>
      </c>
      <c r="C2472" s="66">
        <v>16042841</v>
      </c>
      <c r="D2472" s="85" t="s">
        <v>83</v>
      </c>
      <c r="E2472" s="85" t="s">
        <v>6769</v>
      </c>
      <c r="F2472" s="66">
        <v>141307</v>
      </c>
      <c r="G2472" s="85" t="s">
        <v>78</v>
      </c>
      <c r="H2472" s="85" t="s">
        <v>350</v>
      </c>
      <c r="I2472" s="85" t="s">
        <v>79</v>
      </c>
      <c r="J2472" s="85"/>
      <c r="K2472" s="85" t="s">
        <v>19362</v>
      </c>
      <c r="L2472" s="85" t="s">
        <v>80</v>
      </c>
      <c r="M2472" s="85" t="s">
        <v>8036</v>
      </c>
      <c r="N2472" s="85" t="s">
        <v>7262</v>
      </c>
      <c r="O2472" s="85" t="s">
        <v>18</v>
      </c>
      <c r="P2472" s="85" t="s">
        <v>8067</v>
      </c>
      <c r="Q2472" s="85" t="s">
        <v>87</v>
      </c>
    </row>
    <row r="2473" spans="1:17" hidden="1" x14ac:dyDescent="0.35">
      <c r="A2473" s="72">
        <f t="shared" si="38"/>
        <v>141307</v>
      </c>
      <c r="B2473" s="85" t="s">
        <v>19360</v>
      </c>
      <c r="C2473" s="66">
        <v>16042840</v>
      </c>
      <c r="D2473" s="85" t="s">
        <v>83</v>
      </c>
      <c r="E2473" s="85" t="s">
        <v>6769</v>
      </c>
      <c r="F2473" s="66">
        <v>141307</v>
      </c>
      <c r="G2473" s="85" t="s">
        <v>78</v>
      </c>
      <c r="H2473" s="85" t="s">
        <v>350</v>
      </c>
      <c r="I2473" s="85" t="s">
        <v>79</v>
      </c>
      <c r="J2473" s="85"/>
      <c r="K2473" s="85" t="s">
        <v>16522</v>
      </c>
      <c r="L2473" s="85" t="s">
        <v>80</v>
      </c>
      <c r="M2473" s="85" t="s">
        <v>8036</v>
      </c>
      <c r="N2473" s="85" t="s">
        <v>7262</v>
      </c>
      <c r="O2473" s="85" t="s">
        <v>18</v>
      </c>
      <c r="P2473" s="85" t="s">
        <v>8067</v>
      </c>
      <c r="Q2473" s="85" t="s">
        <v>87</v>
      </c>
    </row>
    <row r="2474" spans="1:17" hidden="1" x14ac:dyDescent="0.35">
      <c r="A2474" s="72">
        <f t="shared" si="38"/>
        <v>141307</v>
      </c>
      <c r="B2474" s="85" t="s">
        <v>19785</v>
      </c>
      <c r="C2474" s="66">
        <v>16070828</v>
      </c>
      <c r="D2474" s="85" t="s">
        <v>83</v>
      </c>
      <c r="E2474" s="85" t="s">
        <v>6769</v>
      </c>
      <c r="F2474" s="66">
        <v>141307</v>
      </c>
      <c r="G2474" s="85" t="s">
        <v>78</v>
      </c>
      <c r="H2474" s="85" t="s">
        <v>350</v>
      </c>
      <c r="I2474" s="85" t="s">
        <v>79</v>
      </c>
      <c r="J2474" s="85"/>
      <c r="K2474" s="85" t="s">
        <v>13787</v>
      </c>
      <c r="L2474" s="85" t="s">
        <v>80</v>
      </c>
      <c r="M2474" s="85" t="s">
        <v>8036</v>
      </c>
      <c r="N2474" s="85" t="s">
        <v>7262</v>
      </c>
      <c r="O2474" s="85" t="s">
        <v>18</v>
      </c>
      <c r="P2474" s="85" t="s">
        <v>8067</v>
      </c>
      <c r="Q2474" s="85" t="s">
        <v>87</v>
      </c>
    </row>
    <row r="2475" spans="1:17" hidden="1" x14ac:dyDescent="0.35">
      <c r="A2475" s="72">
        <f t="shared" si="38"/>
        <v>141307</v>
      </c>
      <c r="B2475" s="85" t="s">
        <v>18096</v>
      </c>
      <c r="C2475" s="66">
        <v>16042846</v>
      </c>
      <c r="D2475" s="85" t="s">
        <v>83</v>
      </c>
      <c r="E2475" s="85" t="s">
        <v>6769</v>
      </c>
      <c r="F2475" s="66">
        <v>141307</v>
      </c>
      <c r="G2475" s="85" t="s">
        <v>78</v>
      </c>
      <c r="H2475" s="85" t="s">
        <v>16276</v>
      </c>
      <c r="I2475" s="85" t="s">
        <v>79</v>
      </c>
      <c r="J2475" s="85"/>
      <c r="K2475" s="85" t="s">
        <v>18097</v>
      </c>
      <c r="L2475" s="85"/>
      <c r="M2475" s="85" t="s">
        <v>8036</v>
      </c>
      <c r="N2475" s="85" t="s">
        <v>7262</v>
      </c>
      <c r="O2475" s="85" t="s">
        <v>18</v>
      </c>
      <c r="P2475" s="85" t="s">
        <v>7378</v>
      </c>
      <c r="Q2475" s="85"/>
    </row>
    <row r="2476" spans="1:17" hidden="1" x14ac:dyDescent="0.35">
      <c r="A2476" s="72">
        <f t="shared" si="38"/>
        <v>141307</v>
      </c>
      <c r="B2476" s="85" t="s">
        <v>19365</v>
      </c>
      <c r="C2476" s="66">
        <v>16042843</v>
      </c>
      <c r="D2476" s="85" t="s">
        <v>83</v>
      </c>
      <c r="E2476" s="85" t="s">
        <v>6769</v>
      </c>
      <c r="F2476" s="66">
        <v>141307</v>
      </c>
      <c r="G2476" s="85" t="s">
        <v>78</v>
      </c>
      <c r="H2476" s="85" t="s">
        <v>350</v>
      </c>
      <c r="I2476" s="85" t="s">
        <v>79</v>
      </c>
      <c r="J2476" s="85"/>
      <c r="K2476" s="85" t="s">
        <v>19366</v>
      </c>
      <c r="L2476" s="85" t="s">
        <v>80</v>
      </c>
      <c r="M2476" s="85" t="s">
        <v>8036</v>
      </c>
      <c r="N2476" s="85" t="s">
        <v>7262</v>
      </c>
      <c r="O2476" s="85" t="s">
        <v>18</v>
      </c>
      <c r="P2476" s="85" t="s">
        <v>8067</v>
      </c>
      <c r="Q2476" s="85" t="s">
        <v>87</v>
      </c>
    </row>
    <row r="2477" spans="1:17" hidden="1" x14ac:dyDescent="0.35">
      <c r="A2477" s="72">
        <f t="shared" si="38"/>
        <v>141307</v>
      </c>
      <c r="B2477" s="85" t="s">
        <v>19399</v>
      </c>
      <c r="C2477" s="66">
        <v>16042850</v>
      </c>
      <c r="D2477" s="85" t="s">
        <v>83</v>
      </c>
      <c r="E2477" s="85" t="s">
        <v>6769</v>
      </c>
      <c r="F2477" s="66">
        <v>141307</v>
      </c>
      <c r="G2477" s="85" t="s">
        <v>78</v>
      </c>
      <c r="H2477" s="85" t="s">
        <v>350</v>
      </c>
      <c r="I2477" s="85" t="s">
        <v>79</v>
      </c>
      <c r="J2477" s="85"/>
      <c r="K2477" s="85" t="s">
        <v>19400</v>
      </c>
      <c r="L2477" s="85" t="s">
        <v>80</v>
      </c>
      <c r="M2477" s="85" t="s">
        <v>3090</v>
      </c>
      <c r="N2477" s="85" t="s">
        <v>7262</v>
      </c>
      <c r="O2477" s="85" t="s">
        <v>18</v>
      </c>
      <c r="P2477" s="85" t="s">
        <v>7044</v>
      </c>
      <c r="Q2477" s="85" t="s">
        <v>87</v>
      </c>
    </row>
    <row r="2478" spans="1:17" hidden="1" x14ac:dyDescent="0.35">
      <c r="A2478" s="72">
        <f t="shared" si="38"/>
        <v>141307</v>
      </c>
      <c r="B2478" s="85" t="s">
        <v>19367</v>
      </c>
      <c r="C2478" s="66">
        <v>16042845</v>
      </c>
      <c r="D2478" s="85" t="s">
        <v>83</v>
      </c>
      <c r="E2478" s="85" t="s">
        <v>6769</v>
      </c>
      <c r="F2478" s="66">
        <v>141307</v>
      </c>
      <c r="G2478" s="85" t="s">
        <v>78</v>
      </c>
      <c r="H2478" s="85" t="s">
        <v>350</v>
      </c>
      <c r="I2478" s="85" t="s">
        <v>79</v>
      </c>
      <c r="J2478" s="85"/>
      <c r="K2478" s="85" t="s">
        <v>19368</v>
      </c>
      <c r="L2478" s="85" t="s">
        <v>80</v>
      </c>
      <c r="M2478" s="85" t="s">
        <v>7912</v>
      </c>
      <c r="N2478" s="85" t="s">
        <v>7262</v>
      </c>
      <c r="O2478" s="85" t="s">
        <v>18</v>
      </c>
      <c r="P2478" s="85" t="s">
        <v>7913</v>
      </c>
      <c r="Q2478" s="85" t="s">
        <v>87</v>
      </c>
    </row>
    <row r="2479" spans="1:17" hidden="1" x14ac:dyDescent="0.35">
      <c r="A2479" s="72">
        <f t="shared" si="38"/>
        <v>141307</v>
      </c>
      <c r="B2479" s="85" t="s">
        <v>19401</v>
      </c>
      <c r="C2479" s="66">
        <v>16042852</v>
      </c>
      <c r="D2479" s="85" t="s">
        <v>83</v>
      </c>
      <c r="E2479" s="85" t="s">
        <v>6769</v>
      </c>
      <c r="F2479" s="66">
        <v>141307</v>
      </c>
      <c r="G2479" s="85" t="s">
        <v>78</v>
      </c>
      <c r="H2479" s="85" t="s">
        <v>350</v>
      </c>
      <c r="I2479" s="85" t="s">
        <v>79</v>
      </c>
      <c r="J2479" s="85"/>
      <c r="K2479" s="85" t="s">
        <v>19402</v>
      </c>
      <c r="L2479" s="85" t="s">
        <v>80</v>
      </c>
      <c r="M2479" s="85" t="s">
        <v>7912</v>
      </c>
      <c r="N2479" s="85" t="s">
        <v>7262</v>
      </c>
      <c r="O2479" s="85" t="s">
        <v>18</v>
      </c>
      <c r="P2479" s="85" t="s">
        <v>7913</v>
      </c>
      <c r="Q2479" s="85" t="s">
        <v>87</v>
      </c>
    </row>
    <row r="2480" spans="1:17" hidden="1" x14ac:dyDescent="0.35">
      <c r="A2480" s="72">
        <f t="shared" si="38"/>
        <v>141307</v>
      </c>
      <c r="B2480" s="85" t="s">
        <v>19369</v>
      </c>
      <c r="C2480" s="66">
        <v>16042848</v>
      </c>
      <c r="D2480" s="85" t="s">
        <v>83</v>
      </c>
      <c r="E2480" s="85" t="s">
        <v>6769</v>
      </c>
      <c r="F2480" s="66">
        <v>141307</v>
      </c>
      <c r="G2480" s="85" t="s">
        <v>78</v>
      </c>
      <c r="H2480" s="85" t="s">
        <v>350</v>
      </c>
      <c r="I2480" s="85" t="s">
        <v>79</v>
      </c>
      <c r="J2480" s="85"/>
      <c r="K2480" s="85" t="s">
        <v>19370</v>
      </c>
      <c r="L2480" s="85" t="s">
        <v>80</v>
      </c>
      <c r="M2480" s="85" t="s">
        <v>8030</v>
      </c>
      <c r="N2480" s="85" t="s">
        <v>7262</v>
      </c>
      <c r="O2480" s="85" t="s">
        <v>18</v>
      </c>
      <c r="P2480" s="85" t="s">
        <v>8031</v>
      </c>
      <c r="Q2480" s="85" t="s">
        <v>87</v>
      </c>
    </row>
    <row r="2481" spans="1:17" hidden="1" x14ac:dyDescent="0.35">
      <c r="A2481" s="72">
        <f t="shared" si="38"/>
        <v>141307</v>
      </c>
      <c r="B2481" s="85" t="s">
        <v>19363</v>
      </c>
      <c r="C2481" s="66">
        <v>16042842</v>
      </c>
      <c r="D2481" s="85" t="s">
        <v>83</v>
      </c>
      <c r="E2481" s="85" t="s">
        <v>6769</v>
      </c>
      <c r="F2481" s="66">
        <v>141307</v>
      </c>
      <c r="G2481" s="85" t="s">
        <v>78</v>
      </c>
      <c r="H2481" s="85" t="s">
        <v>350</v>
      </c>
      <c r="I2481" s="85" t="s">
        <v>79</v>
      </c>
      <c r="J2481" s="85"/>
      <c r="K2481" s="85" t="s">
        <v>19364</v>
      </c>
      <c r="L2481" s="85" t="s">
        <v>80</v>
      </c>
      <c r="M2481" s="85" t="s">
        <v>8036</v>
      </c>
      <c r="N2481" s="85" t="s">
        <v>7262</v>
      </c>
      <c r="O2481" s="85" t="s">
        <v>18</v>
      </c>
      <c r="P2481" s="85" t="s">
        <v>8067</v>
      </c>
      <c r="Q2481" s="85" t="s">
        <v>87</v>
      </c>
    </row>
    <row r="2482" spans="1:17" hidden="1" x14ac:dyDescent="0.35">
      <c r="A2482" s="72">
        <f t="shared" si="38"/>
        <v>141688</v>
      </c>
      <c r="B2482" s="85" t="s">
        <v>17760</v>
      </c>
      <c r="C2482" s="66">
        <v>16070487</v>
      </c>
      <c r="D2482" s="85" t="s">
        <v>77</v>
      </c>
      <c r="E2482" s="85" t="s">
        <v>11324</v>
      </c>
      <c r="F2482" s="66">
        <v>141688</v>
      </c>
      <c r="G2482" s="85" t="s">
        <v>78</v>
      </c>
      <c r="H2482" s="85"/>
      <c r="I2482" s="85" t="s">
        <v>79</v>
      </c>
      <c r="J2482" s="85"/>
      <c r="K2482" s="85" t="s">
        <v>17761</v>
      </c>
      <c r="L2482" s="85"/>
      <c r="M2482" s="85" t="s">
        <v>11326</v>
      </c>
      <c r="N2482" s="85" t="s">
        <v>7398</v>
      </c>
      <c r="O2482" s="85" t="s">
        <v>18</v>
      </c>
      <c r="P2482" s="85" t="s">
        <v>11327</v>
      </c>
      <c r="Q2482" s="85"/>
    </row>
    <row r="2483" spans="1:17" hidden="1" x14ac:dyDescent="0.35">
      <c r="A2483" s="72">
        <f t="shared" si="38"/>
        <v>141486</v>
      </c>
      <c r="B2483" s="85" t="s">
        <v>26738</v>
      </c>
      <c r="C2483" s="85">
        <v>16028280</v>
      </c>
      <c r="D2483" s="85" t="s">
        <v>23281</v>
      </c>
      <c r="E2483" s="85" t="s">
        <v>23195</v>
      </c>
      <c r="F2483" s="85">
        <v>141486</v>
      </c>
      <c r="G2483" s="85" t="s">
        <v>78</v>
      </c>
      <c r="H2483" s="85">
        <v>12729661</v>
      </c>
      <c r="I2483" s="85" t="s">
        <v>79</v>
      </c>
      <c r="J2483" s="85"/>
      <c r="K2483" s="85" t="s">
        <v>18975</v>
      </c>
      <c r="L2483" s="85" t="s">
        <v>18996</v>
      </c>
      <c r="M2483" s="85" t="s">
        <v>9223</v>
      </c>
      <c r="N2483" s="85" t="s">
        <v>20296</v>
      </c>
      <c r="O2483" s="85" t="s">
        <v>18</v>
      </c>
      <c r="P2483" s="85">
        <v>78040</v>
      </c>
      <c r="Q2483" s="85"/>
    </row>
    <row r="2484" spans="1:17" hidden="1" x14ac:dyDescent="0.35">
      <c r="A2484" s="72">
        <f t="shared" si="38"/>
        <v>141486</v>
      </c>
      <c r="B2484" s="85" t="s">
        <v>18993</v>
      </c>
      <c r="C2484" s="66">
        <v>16028280</v>
      </c>
      <c r="D2484" s="85" t="s">
        <v>83</v>
      </c>
      <c r="E2484" s="85" t="s">
        <v>9220</v>
      </c>
      <c r="F2484" s="66">
        <v>141486</v>
      </c>
      <c r="G2484" s="85" t="s">
        <v>78</v>
      </c>
      <c r="H2484" s="85" t="s">
        <v>18994</v>
      </c>
      <c r="I2484" s="85" t="s">
        <v>79</v>
      </c>
      <c r="J2484" s="85"/>
      <c r="K2484" s="85" t="s">
        <v>18995</v>
      </c>
      <c r="L2484" s="85" t="s">
        <v>18996</v>
      </c>
      <c r="M2484" s="85" t="s">
        <v>9223</v>
      </c>
      <c r="N2484" s="85" t="s">
        <v>9217</v>
      </c>
      <c r="O2484" s="85" t="s">
        <v>18</v>
      </c>
      <c r="P2484" s="85" t="s">
        <v>9218</v>
      </c>
      <c r="Q2484" s="85"/>
    </row>
    <row r="2485" spans="1:17" hidden="1" x14ac:dyDescent="0.35">
      <c r="A2485" s="72">
        <f t="shared" si="38"/>
        <v>141312</v>
      </c>
      <c r="B2485" s="85" t="s">
        <v>8281</v>
      </c>
      <c r="C2485" s="66">
        <v>89649</v>
      </c>
      <c r="D2485" s="85" t="s">
        <v>77</v>
      </c>
      <c r="E2485" s="85" t="s">
        <v>6602</v>
      </c>
      <c r="F2485" s="66">
        <v>141312</v>
      </c>
      <c r="G2485" s="85" t="s">
        <v>78</v>
      </c>
      <c r="H2485" s="85" t="s">
        <v>8282</v>
      </c>
      <c r="I2485" s="85" t="s">
        <v>79</v>
      </c>
      <c r="J2485" s="85"/>
      <c r="K2485" s="85" t="s">
        <v>8283</v>
      </c>
      <c r="L2485" s="85"/>
      <c r="M2485" s="85" t="s">
        <v>8194</v>
      </c>
      <c r="N2485" s="85" t="s">
        <v>6071</v>
      </c>
      <c r="O2485" s="85" t="s">
        <v>18</v>
      </c>
      <c r="P2485" s="85" t="s">
        <v>8268</v>
      </c>
      <c r="Q2485" s="85" t="s">
        <v>8284</v>
      </c>
    </row>
    <row r="2486" spans="1:17" hidden="1" x14ac:dyDescent="0.35">
      <c r="A2486" s="72">
        <f t="shared" si="38"/>
        <v>141545</v>
      </c>
      <c r="B2486" s="85" t="s">
        <v>15345</v>
      </c>
      <c r="C2486" s="66">
        <v>231243</v>
      </c>
      <c r="D2486" s="85" t="s">
        <v>77</v>
      </c>
      <c r="E2486" s="85" t="s">
        <v>9891</v>
      </c>
      <c r="F2486" s="66">
        <v>141545</v>
      </c>
      <c r="G2486" s="85" t="s">
        <v>78</v>
      </c>
      <c r="H2486" s="85"/>
      <c r="I2486" s="85" t="s">
        <v>79</v>
      </c>
      <c r="J2486" s="85"/>
      <c r="K2486" s="85" t="s">
        <v>9889</v>
      </c>
      <c r="L2486" s="85"/>
      <c r="M2486" s="85" t="s">
        <v>7383</v>
      </c>
      <c r="N2486" s="85" t="s">
        <v>7384</v>
      </c>
      <c r="O2486" s="85" t="s">
        <v>18</v>
      </c>
      <c r="P2486" s="85" t="s">
        <v>9887</v>
      </c>
      <c r="Q2486" s="85" t="s">
        <v>14972</v>
      </c>
    </row>
    <row r="2487" spans="1:17" hidden="1" x14ac:dyDescent="0.35">
      <c r="A2487" s="72">
        <f t="shared" si="38"/>
        <v>141544</v>
      </c>
      <c r="B2487" s="85" t="s">
        <v>10180</v>
      </c>
      <c r="C2487" s="66">
        <v>90848</v>
      </c>
      <c r="D2487" s="85" t="s">
        <v>77</v>
      </c>
      <c r="E2487" s="85" t="s">
        <v>9751</v>
      </c>
      <c r="F2487" s="66">
        <v>141544</v>
      </c>
      <c r="G2487" s="85" t="s">
        <v>78</v>
      </c>
      <c r="H2487" s="85" t="s">
        <v>9752</v>
      </c>
      <c r="I2487" s="85" t="s">
        <v>79</v>
      </c>
      <c r="J2487" s="85"/>
      <c r="K2487" s="85" t="s">
        <v>10181</v>
      </c>
      <c r="L2487" s="85"/>
      <c r="M2487" s="85" t="s">
        <v>7383</v>
      </c>
      <c r="N2487" s="85" t="s">
        <v>7384</v>
      </c>
      <c r="O2487" s="85" t="s">
        <v>18</v>
      </c>
      <c r="P2487" s="85" t="s">
        <v>9156</v>
      </c>
      <c r="Q2487" s="85" t="s">
        <v>10182</v>
      </c>
    </row>
    <row r="2488" spans="1:17" hidden="1" x14ac:dyDescent="0.35">
      <c r="A2488" s="72">
        <f t="shared" si="38"/>
        <v>141736</v>
      </c>
      <c r="B2488" s="85" t="s">
        <v>11667</v>
      </c>
      <c r="C2488" s="66">
        <v>91779</v>
      </c>
      <c r="D2488" s="85" t="s">
        <v>77</v>
      </c>
      <c r="E2488" s="85" t="s">
        <v>11615</v>
      </c>
      <c r="F2488" s="66">
        <v>141736</v>
      </c>
      <c r="G2488" s="85" t="s">
        <v>78</v>
      </c>
      <c r="H2488" s="85"/>
      <c r="I2488" s="85" t="s">
        <v>79</v>
      </c>
      <c r="J2488" s="85"/>
      <c r="K2488" s="85" t="s">
        <v>11668</v>
      </c>
      <c r="L2488" s="85"/>
      <c r="M2488" s="85" t="s">
        <v>11617</v>
      </c>
      <c r="N2488" s="85" t="s">
        <v>5106</v>
      </c>
      <c r="O2488" s="85" t="s">
        <v>18</v>
      </c>
      <c r="P2488" s="85" t="s">
        <v>11663</v>
      </c>
      <c r="Q2488" s="85" t="s">
        <v>11669</v>
      </c>
    </row>
    <row r="2489" spans="1:17" hidden="1" x14ac:dyDescent="0.35">
      <c r="A2489" s="72">
        <f t="shared" si="38"/>
        <v>141555</v>
      </c>
      <c r="B2489" s="85" t="s">
        <v>10376</v>
      </c>
      <c r="C2489" s="66">
        <v>90958</v>
      </c>
      <c r="D2489" s="85" t="s">
        <v>77</v>
      </c>
      <c r="E2489" s="85" t="s">
        <v>4810</v>
      </c>
      <c r="F2489" s="66">
        <v>141555</v>
      </c>
      <c r="G2489" s="85" t="s">
        <v>78</v>
      </c>
      <c r="H2489" s="85" t="s">
        <v>10377</v>
      </c>
      <c r="I2489" s="85" t="s">
        <v>79</v>
      </c>
      <c r="J2489" s="85"/>
      <c r="K2489" s="85" t="s">
        <v>10378</v>
      </c>
      <c r="L2489" s="85"/>
      <c r="M2489" s="85" t="s">
        <v>7383</v>
      </c>
      <c r="N2489" s="85" t="s">
        <v>7384</v>
      </c>
      <c r="O2489" s="85" t="s">
        <v>18</v>
      </c>
      <c r="P2489" s="85" t="s">
        <v>10372</v>
      </c>
      <c r="Q2489" s="85" t="s">
        <v>8907</v>
      </c>
    </row>
    <row r="2490" spans="1:17" hidden="1" x14ac:dyDescent="0.35">
      <c r="A2490" s="72">
        <f t="shared" si="38"/>
        <v>141307</v>
      </c>
      <c r="B2490" s="85" t="s">
        <v>17432</v>
      </c>
      <c r="C2490" s="66">
        <v>16061883</v>
      </c>
      <c r="D2490" s="85" t="s">
        <v>77</v>
      </c>
      <c r="E2490" s="85" t="s">
        <v>6769</v>
      </c>
      <c r="F2490" s="66">
        <v>141307</v>
      </c>
      <c r="G2490" s="85" t="s">
        <v>78</v>
      </c>
      <c r="H2490" s="85"/>
      <c r="I2490" s="85" t="s">
        <v>79</v>
      </c>
      <c r="J2490" s="85"/>
      <c r="K2490" s="85" t="s">
        <v>17433</v>
      </c>
      <c r="L2490" s="85"/>
      <c r="M2490" s="85" t="s">
        <v>7393</v>
      </c>
      <c r="N2490" s="85" t="s">
        <v>7998</v>
      </c>
      <c r="O2490" s="85" t="s">
        <v>18</v>
      </c>
      <c r="P2490" s="85" t="s">
        <v>7394</v>
      </c>
      <c r="Q2490" s="85"/>
    </row>
    <row r="2491" spans="1:17" hidden="1" x14ac:dyDescent="0.35">
      <c r="A2491" s="72">
        <f t="shared" si="38"/>
        <v>140501</v>
      </c>
      <c r="B2491" s="85" t="s">
        <v>1241</v>
      </c>
      <c r="C2491" s="66">
        <v>85893</v>
      </c>
      <c r="D2491" s="85" t="s">
        <v>77</v>
      </c>
      <c r="E2491" s="85" t="s">
        <v>1232</v>
      </c>
      <c r="F2491" s="66">
        <v>140501</v>
      </c>
      <c r="G2491" s="85" t="s">
        <v>78</v>
      </c>
      <c r="H2491" s="85" t="s">
        <v>1233</v>
      </c>
      <c r="I2491" s="85" t="s">
        <v>79</v>
      </c>
      <c r="J2491" s="85"/>
      <c r="K2491" s="85" t="s">
        <v>1242</v>
      </c>
      <c r="L2491" s="85"/>
      <c r="M2491" s="85" t="s">
        <v>1235</v>
      </c>
      <c r="N2491" s="85" t="s">
        <v>1206</v>
      </c>
      <c r="O2491" s="85" t="s">
        <v>18</v>
      </c>
      <c r="P2491" s="85" t="s">
        <v>1236</v>
      </c>
      <c r="Q2491" s="85"/>
    </row>
    <row r="2492" spans="1:17" hidden="1" x14ac:dyDescent="0.35">
      <c r="A2492" s="72">
        <f t="shared" si="38"/>
        <v>140501</v>
      </c>
      <c r="B2492" s="85" t="s">
        <v>24859</v>
      </c>
      <c r="C2492" s="85">
        <v>140501</v>
      </c>
      <c r="D2492" s="85" t="s">
        <v>78</v>
      </c>
      <c r="E2492" s="85" t="s">
        <v>23240</v>
      </c>
      <c r="F2492" s="85">
        <v>16048959</v>
      </c>
      <c r="G2492" s="85" t="s">
        <v>1750</v>
      </c>
      <c r="H2492" s="85">
        <v>18624106</v>
      </c>
      <c r="I2492" s="85" t="s">
        <v>79</v>
      </c>
      <c r="J2492" s="85"/>
      <c r="K2492" s="85" t="s">
        <v>24860</v>
      </c>
      <c r="L2492" s="85"/>
      <c r="M2492" s="85" t="s">
        <v>22892</v>
      </c>
      <c r="N2492" s="85" t="s">
        <v>1197</v>
      </c>
      <c r="O2492" s="85" t="s">
        <v>18</v>
      </c>
      <c r="P2492" s="85">
        <v>75125</v>
      </c>
      <c r="Q2492" s="85"/>
    </row>
    <row r="2493" spans="1:17" hidden="1" x14ac:dyDescent="0.35">
      <c r="A2493" s="72">
        <f t="shared" si="38"/>
        <v>140501</v>
      </c>
      <c r="B2493" s="85" t="s">
        <v>22890</v>
      </c>
      <c r="C2493" s="66">
        <v>17027295</v>
      </c>
      <c r="D2493" s="85" t="s">
        <v>83</v>
      </c>
      <c r="E2493" s="85" t="s">
        <v>1232</v>
      </c>
      <c r="F2493" s="66">
        <v>140501</v>
      </c>
      <c r="G2493" s="85" t="s">
        <v>78</v>
      </c>
      <c r="H2493" s="85"/>
      <c r="I2493" s="85" t="s">
        <v>79</v>
      </c>
      <c r="J2493" s="85"/>
      <c r="K2493" s="85" t="s">
        <v>22891</v>
      </c>
      <c r="L2493" s="85"/>
      <c r="M2493" s="85" t="s">
        <v>22892</v>
      </c>
      <c r="N2493" s="85" t="s">
        <v>1197</v>
      </c>
      <c r="O2493" s="85" t="s">
        <v>18</v>
      </c>
      <c r="P2493" s="85" t="s">
        <v>1236</v>
      </c>
      <c r="Q2493" s="85"/>
    </row>
    <row r="2494" spans="1:17" hidden="1" x14ac:dyDescent="0.35">
      <c r="A2494" s="72">
        <f t="shared" si="38"/>
        <v>140501</v>
      </c>
      <c r="B2494" s="85" t="s">
        <v>1239</v>
      </c>
      <c r="C2494" s="66">
        <v>85892</v>
      </c>
      <c r="D2494" s="85" t="s">
        <v>77</v>
      </c>
      <c r="E2494" s="85" t="s">
        <v>1232</v>
      </c>
      <c r="F2494" s="66">
        <v>140501</v>
      </c>
      <c r="G2494" s="85" t="s">
        <v>78</v>
      </c>
      <c r="H2494" s="85" t="s">
        <v>1233</v>
      </c>
      <c r="I2494" s="85" t="s">
        <v>79</v>
      </c>
      <c r="J2494" s="85"/>
      <c r="K2494" s="85" t="s">
        <v>1240</v>
      </c>
      <c r="L2494" s="85"/>
      <c r="M2494" s="85" t="s">
        <v>1235</v>
      </c>
      <c r="N2494" s="85" t="s">
        <v>1206</v>
      </c>
      <c r="O2494" s="85" t="s">
        <v>18</v>
      </c>
      <c r="P2494" s="85" t="s">
        <v>1236</v>
      </c>
      <c r="Q2494" s="85"/>
    </row>
    <row r="2495" spans="1:17" hidden="1" x14ac:dyDescent="0.35">
      <c r="A2495" s="72">
        <f t="shared" si="38"/>
        <v>141503</v>
      </c>
      <c r="B2495" s="85" t="s">
        <v>28591</v>
      </c>
      <c r="C2495" s="85">
        <v>232603</v>
      </c>
      <c r="D2495" s="85" t="s">
        <v>77</v>
      </c>
      <c r="E2495" s="85" t="s">
        <v>23129</v>
      </c>
      <c r="F2495" s="85">
        <v>141503</v>
      </c>
      <c r="G2495" s="85" t="s">
        <v>78</v>
      </c>
      <c r="H2495" s="85"/>
      <c r="I2495" s="85" t="s">
        <v>79</v>
      </c>
      <c r="J2495" s="85"/>
      <c r="K2495" s="85" t="s">
        <v>28592</v>
      </c>
      <c r="L2495" s="85"/>
      <c r="M2495" s="85" t="s">
        <v>9460</v>
      </c>
      <c r="N2495" s="85" t="s">
        <v>9460</v>
      </c>
      <c r="O2495" s="85" t="s">
        <v>18</v>
      </c>
      <c r="P2495" s="85">
        <v>78076</v>
      </c>
      <c r="Q2495" s="85">
        <v>3448</v>
      </c>
    </row>
    <row r="2496" spans="1:17" hidden="1" x14ac:dyDescent="0.35">
      <c r="A2496" s="72">
        <f t="shared" si="38"/>
        <v>141503</v>
      </c>
      <c r="B2496" s="85" t="s">
        <v>15469</v>
      </c>
      <c r="C2496" s="66">
        <v>232603</v>
      </c>
      <c r="D2496" s="85" t="s">
        <v>77</v>
      </c>
      <c r="E2496" s="85" t="s">
        <v>9457</v>
      </c>
      <c r="F2496" s="66">
        <v>141503</v>
      </c>
      <c r="G2496" s="85" t="s">
        <v>78</v>
      </c>
      <c r="H2496" s="85"/>
      <c r="I2496" s="85" t="s">
        <v>79</v>
      </c>
      <c r="J2496" s="85"/>
      <c r="K2496" s="85" t="s">
        <v>15470</v>
      </c>
      <c r="L2496" s="85"/>
      <c r="M2496" s="85" t="s">
        <v>9463</v>
      </c>
      <c r="N2496" s="85" t="s">
        <v>9460</v>
      </c>
      <c r="O2496" s="85" t="s">
        <v>18</v>
      </c>
      <c r="P2496" s="85" t="s">
        <v>9493</v>
      </c>
      <c r="Q2496" s="85" t="s">
        <v>10260</v>
      </c>
    </row>
    <row r="2497" spans="1:17" hidden="1" x14ac:dyDescent="0.35">
      <c r="A2497" s="72">
        <f t="shared" si="38"/>
        <v>141223</v>
      </c>
      <c r="B2497" s="85" t="s">
        <v>6137</v>
      </c>
      <c r="C2497" s="66">
        <v>88438</v>
      </c>
      <c r="D2497" s="85" t="s">
        <v>77</v>
      </c>
      <c r="E2497" s="85" t="s">
        <v>6077</v>
      </c>
      <c r="F2497" s="66">
        <v>141223</v>
      </c>
      <c r="G2497" s="85" t="s">
        <v>78</v>
      </c>
      <c r="H2497" s="85" t="s">
        <v>6138</v>
      </c>
      <c r="I2497" s="85" t="s">
        <v>79</v>
      </c>
      <c r="J2497" s="85"/>
      <c r="K2497" s="85" t="s">
        <v>6139</v>
      </c>
      <c r="L2497" s="85"/>
      <c r="M2497" s="85" t="s">
        <v>3090</v>
      </c>
      <c r="N2497" s="85" t="s">
        <v>6071</v>
      </c>
      <c r="O2497" s="85" t="s">
        <v>18</v>
      </c>
      <c r="P2497" s="85" t="s">
        <v>6126</v>
      </c>
      <c r="Q2497" s="85" t="s">
        <v>2887</v>
      </c>
    </row>
    <row r="2498" spans="1:17" hidden="1" x14ac:dyDescent="0.35">
      <c r="A2498" s="72">
        <f t="shared" ref="A2498:A2561" si="39">IF(F2498="", "", IF(D2498="School District", C2498, F2498))</f>
        <v>141332</v>
      </c>
      <c r="B2498" s="85" t="s">
        <v>24644</v>
      </c>
      <c r="C2498" s="85">
        <v>16052601</v>
      </c>
      <c r="D2498" s="85" t="s">
        <v>23281</v>
      </c>
      <c r="E2498" s="85" t="s">
        <v>23245</v>
      </c>
      <c r="F2498" s="85">
        <v>141332</v>
      </c>
      <c r="G2498" s="85" t="s">
        <v>78</v>
      </c>
      <c r="H2498" s="85"/>
      <c r="I2498" s="85" t="s">
        <v>79</v>
      </c>
      <c r="J2498" s="85"/>
      <c r="K2498" s="85" t="s">
        <v>24645</v>
      </c>
      <c r="L2498" s="85"/>
      <c r="M2498" s="85" t="s">
        <v>24600</v>
      </c>
      <c r="N2498" s="85" t="s">
        <v>8314</v>
      </c>
      <c r="O2498" s="85" t="s">
        <v>18</v>
      </c>
      <c r="P2498" s="85">
        <v>77539</v>
      </c>
      <c r="Q2498" s="85"/>
    </row>
    <row r="2499" spans="1:17" hidden="1" x14ac:dyDescent="0.35">
      <c r="A2499" s="72">
        <f t="shared" si="39"/>
        <v>141716</v>
      </c>
      <c r="B2499" s="85" t="s">
        <v>18573</v>
      </c>
      <c r="C2499" s="66">
        <v>16025211</v>
      </c>
      <c r="D2499" s="85" t="s">
        <v>83</v>
      </c>
      <c r="E2499" s="85" t="s">
        <v>11490</v>
      </c>
      <c r="F2499" s="66">
        <v>141716</v>
      </c>
      <c r="G2499" s="85" t="s">
        <v>78</v>
      </c>
      <c r="H2499" s="85" t="s">
        <v>18574</v>
      </c>
      <c r="I2499" s="85" t="s">
        <v>79</v>
      </c>
      <c r="J2499" s="85"/>
      <c r="K2499" s="85" t="s">
        <v>18575</v>
      </c>
      <c r="L2499" s="85"/>
      <c r="M2499" s="85" t="s">
        <v>11493</v>
      </c>
      <c r="N2499" s="85" t="s">
        <v>5129</v>
      </c>
      <c r="O2499" s="85" t="s">
        <v>18</v>
      </c>
      <c r="P2499" s="85" t="s">
        <v>11494</v>
      </c>
      <c r="Q2499" s="85"/>
    </row>
    <row r="2500" spans="1:17" hidden="1" x14ac:dyDescent="0.35">
      <c r="A2500" s="72">
        <f t="shared" si="39"/>
        <v>141633</v>
      </c>
      <c r="B2500" s="85" t="s">
        <v>10751</v>
      </c>
      <c r="C2500" s="66">
        <v>91268</v>
      </c>
      <c r="D2500" s="85" t="s">
        <v>77</v>
      </c>
      <c r="E2500" s="85" t="s">
        <v>10736</v>
      </c>
      <c r="F2500" s="66">
        <v>141633</v>
      </c>
      <c r="G2500" s="85" t="s">
        <v>78</v>
      </c>
      <c r="H2500" s="85" t="s">
        <v>10752</v>
      </c>
      <c r="I2500" s="85" t="s">
        <v>79</v>
      </c>
      <c r="J2500" s="85"/>
      <c r="K2500" s="85" t="s">
        <v>10753</v>
      </c>
      <c r="L2500" s="85"/>
      <c r="M2500" s="85" t="s">
        <v>10734</v>
      </c>
      <c r="N2500" s="85" t="s">
        <v>10739</v>
      </c>
      <c r="O2500" s="85" t="s">
        <v>18</v>
      </c>
      <c r="P2500" s="85" t="s">
        <v>10735</v>
      </c>
      <c r="Q2500" s="85" t="s">
        <v>10754</v>
      </c>
    </row>
    <row r="2501" spans="1:17" hidden="1" x14ac:dyDescent="0.35">
      <c r="A2501" s="72">
        <f t="shared" si="39"/>
        <v>141303</v>
      </c>
      <c r="B2501" s="85" t="s">
        <v>15627</v>
      </c>
      <c r="C2501" s="66">
        <v>235301</v>
      </c>
      <c r="D2501" s="85" t="s">
        <v>77</v>
      </c>
      <c r="E2501" s="85" t="s">
        <v>7830</v>
      </c>
      <c r="F2501" s="66">
        <v>141303</v>
      </c>
      <c r="G2501" s="85" t="s">
        <v>78</v>
      </c>
      <c r="H2501" s="85"/>
      <c r="I2501" s="85" t="s">
        <v>79</v>
      </c>
      <c r="J2501" s="85"/>
      <c r="K2501" s="85" t="s">
        <v>15628</v>
      </c>
      <c r="L2501" s="85"/>
      <c r="M2501" s="85" t="s">
        <v>7626</v>
      </c>
      <c r="N2501" s="85" t="s">
        <v>7626</v>
      </c>
      <c r="O2501" s="85" t="s">
        <v>18</v>
      </c>
      <c r="P2501" s="85" t="s">
        <v>8119</v>
      </c>
      <c r="Q2501" s="85"/>
    </row>
    <row r="2502" spans="1:17" hidden="1" x14ac:dyDescent="0.35">
      <c r="A2502" s="72">
        <f t="shared" si="39"/>
        <v>127700</v>
      </c>
      <c r="B2502" s="85" t="s">
        <v>24198</v>
      </c>
      <c r="C2502" s="85">
        <v>17005583</v>
      </c>
      <c r="D2502" s="85" t="s">
        <v>77</v>
      </c>
      <c r="E2502" s="85" t="s">
        <v>23260</v>
      </c>
      <c r="F2502" s="85">
        <v>127700</v>
      </c>
      <c r="G2502" s="85" t="s">
        <v>78</v>
      </c>
      <c r="H2502" s="85"/>
      <c r="I2502" s="85" t="s">
        <v>79</v>
      </c>
      <c r="J2502" s="85"/>
      <c r="K2502" s="85" t="s">
        <v>24199</v>
      </c>
      <c r="L2502" s="85"/>
      <c r="M2502" s="85" t="s">
        <v>23999</v>
      </c>
      <c r="N2502" s="85" t="s">
        <v>23987</v>
      </c>
      <c r="O2502" s="85" t="s">
        <v>23988</v>
      </c>
      <c r="P2502" s="85">
        <v>32780</v>
      </c>
      <c r="Q2502" s="85">
        <v>7801</v>
      </c>
    </row>
    <row r="2503" spans="1:17" hidden="1" x14ac:dyDescent="0.35">
      <c r="A2503" s="72">
        <f t="shared" si="39"/>
        <v>141219</v>
      </c>
      <c r="B2503" s="85" t="s">
        <v>16771</v>
      </c>
      <c r="C2503" s="66">
        <v>16047738</v>
      </c>
      <c r="D2503" s="85" t="s">
        <v>77</v>
      </c>
      <c r="E2503" s="85" t="s">
        <v>6740</v>
      </c>
      <c r="F2503" s="66">
        <v>141219</v>
      </c>
      <c r="G2503" s="85" t="s">
        <v>78</v>
      </c>
      <c r="H2503" s="85"/>
      <c r="I2503" s="85" t="s">
        <v>79</v>
      </c>
      <c r="J2503" s="85"/>
      <c r="K2503" s="85" t="s">
        <v>16772</v>
      </c>
      <c r="L2503" s="85"/>
      <c r="M2503" s="85" t="s">
        <v>3090</v>
      </c>
      <c r="N2503" s="85" t="s">
        <v>6071</v>
      </c>
      <c r="O2503" s="85" t="s">
        <v>18</v>
      </c>
      <c r="P2503" s="85" t="s">
        <v>6084</v>
      </c>
      <c r="Q2503" s="85"/>
    </row>
    <row r="2504" spans="1:17" hidden="1" x14ac:dyDescent="0.35">
      <c r="A2504" s="72">
        <f t="shared" si="39"/>
        <v>140471</v>
      </c>
      <c r="B2504" s="85" t="s">
        <v>858</v>
      </c>
      <c r="C2504" s="66">
        <v>85701</v>
      </c>
      <c r="D2504" s="85" t="s">
        <v>77</v>
      </c>
      <c r="E2504" s="85" t="s">
        <v>833</v>
      </c>
      <c r="F2504" s="66">
        <v>140471</v>
      </c>
      <c r="G2504" s="85" t="s">
        <v>78</v>
      </c>
      <c r="H2504" s="85" t="s">
        <v>859</v>
      </c>
      <c r="I2504" s="85" t="s">
        <v>79</v>
      </c>
      <c r="J2504" s="85"/>
      <c r="K2504" s="85" t="s">
        <v>860</v>
      </c>
      <c r="L2504" s="85"/>
      <c r="M2504" s="85" t="s">
        <v>836</v>
      </c>
      <c r="N2504" s="85" t="s">
        <v>185</v>
      </c>
      <c r="O2504" s="85" t="s">
        <v>18</v>
      </c>
      <c r="P2504" s="85" t="s">
        <v>837</v>
      </c>
      <c r="Q2504" s="85" t="s">
        <v>861</v>
      </c>
    </row>
    <row r="2505" spans="1:17" hidden="1" x14ac:dyDescent="0.35">
      <c r="A2505" s="72">
        <f t="shared" si="39"/>
        <v>140473</v>
      </c>
      <c r="B2505" s="85" t="s">
        <v>22984</v>
      </c>
      <c r="C2505" s="85">
        <v>17028246</v>
      </c>
      <c r="D2505" s="85" t="s">
        <v>77</v>
      </c>
      <c r="E2505" s="85" t="s">
        <v>23171</v>
      </c>
      <c r="F2505" s="85">
        <v>140473</v>
      </c>
      <c r="G2505" s="85" t="s">
        <v>78</v>
      </c>
      <c r="H2505" s="85"/>
      <c r="I2505" s="85" t="s">
        <v>79</v>
      </c>
      <c r="J2505" s="85"/>
      <c r="K2505" s="85" t="s">
        <v>22985</v>
      </c>
      <c r="L2505" s="85"/>
      <c r="M2505" s="85" t="s">
        <v>20750</v>
      </c>
      <c r="N2505" s="85" t="s">
        <v>176</v>
      </c>
      <c r="O2505" s="85" t="s">
        <v>18</v>
      </c>
      <c r="P2505" s="85">
        <v>75075</v>
      </c>
      <c r="Q2505" s="85"/>
    </row>
    <row r="2506" spans="1:17" hidden="1" x14ac:dyDescent="0.35">
      <c r="A2506" s="72">
        <f t="shared" si="39"/>
        <v>140473</v>
      </c>
      <c r="B2506" s="85" t="s">
        <v>22984</v>
      </c>
      <c r="C2506" s="66">
        <v>17028246</v>
      </c>
      <c r="D2506" s="85" t="s">
        <v>77</v>
      </c>
      <c r="E2506" s="85" t="s">
        <v>252</v>
      </c>
      <c r="F2506" s="66">
        <v>140473</v>
      </c>
      <c r="G2506" s="85" t="s">
        <v>78</v>
      </c>
      <c r="H2506" s="85"/>
      <c r="I2506" s="85" t="s">
        <v>79</v>
      </c>
      <c r="J2506" s="85"/>
      <c r="K2506" s="85" t="s">
        <v>22985</v>
      </c>
      <c r="L2506" s="85"/>
      <c r="M2506" s="85" t="s">
        <v>18481</v>
      </c>
      <c r="N2506" s="85" t="s">
        <v>176</v>
      </c>
      <c r="O2506" s="85" t="s">
        <v>18</v>
      </c>
      <c r="P2506" s="85" t="s">
        <v>911</v>
      </c>
      <c r="Q2506" s="85"/>
    </row>
    <row r="2507" spans="1:17" hidden="1" x14ac:dyDescent="0.35">
      <c r="A2507" s="72">
        <f t="shared" si="39"/>
        <v>141487</v>
      </c>
      <c r="B2507" s="85" t="s">
        <v>9332</v>
      </c>
      <c r="C2507" s="66">
        <v>90387</v>
      </c>
      <c r="D2507" s="85" t="s">
        <v>77</v>
      </c>
      <c r="E2507" s="85" t="s">
        <v>9269</v>
      </c>
      <c r="F2507" s="66">
        <v>141487</v>
      </c>
      <c r="G2507" s="85" t="s">
        <v>78</v>
      </c>
      <c r="H2507" s="85"/>
      <c r="I2507" s="85" t="s">
        <v>79</v>
      </c>
      <c r="J2507" s="85"/>
      <c r="K2507" s="85" t="s">
        <v>9333</v>
      </c>
      <c r="L2507" s="85"/>
      <c r="M2507" s="85" t="s">
        <v>9216</v>
      </c>
      <c r="N2507" s="85" t="s">
        <v>9217</v>
      </c>
      <c r="O2507" s="85" t="s">
        <v>18</v>
      </c>
      <c r="P2507" s="85" t="s">
        <v>9325</v>
      </c>
      <c r="Q2507" s="85" t="s">
        <v>9334</v>
      </c>
    </row>
    <row r="2508" spans="1:17" hidden="1" x14ac:dyDescent="0.35">
      <c r="A2508" s="72">
        <f t="shared" si="39"/>
        <v>141307</v>
      </c>
      <c r="B2508" s="85" t="s">
        <v>8078</v>
      </c>
      <c r="C2508" s="66">
        <v>89561</v>
      </c>
      <c r="D2508" s="85" t="s">
        <v>77</v>
      </c>
      <c r="E2508" s="85" t="s">
        <v>6769</v>
      </c>
      <c r="F2508" s="66">
        <v>141307</v>
      </c>
      <c r="G2508" s="85" t="s">
        <v>78</v>
      </c>
      <c r="H2508" s="85"/>
      <c r="I2508" s="85" t="s">
        <v>79</v>
      </c>
      <c r="J2508" s="85"/>
      <c r="K2508" s="85" t="s">
        <v>8079</v>
      </c>
      <c r="L2508" s="85"/>
      <c r="M2508" s="85" t="s">
        <v>8036</v>
      </c>
      <c r="N2508" s="85" t="s">
        <v>6771</v>
      </c>
      <c r="O2508" s="85" t="s">
        <v>18</v>
      </c>
      <c r="P2508" s="85" t="s">
        <v>8067</v>
      </c>
      <c r="Q2508" s="85" t="s">
        <v>5576</v>
      </c>
    </row>
    <row r="2509" spans="1:17" hidden="1" x14ac:dyDescent="0.35">
      <c r="A2509" s="72">
        <f t="shared" si="39"/>
        <v>140457</v>
      </c>
      <c r="B2509" s="85" t="s">
        <v>19252</v>
      </c>
      <c r="C2509" s="66">
        <v>16032169</v>
      </c>
      <c r="D2509" s="85" t="s">
        <v>83</v>
      </c>
      <c r="E2509" s="85" t="s">
        <v>345</v>
      </c>
      <c r="F2509" s="66">
        <v>140457</v>
      </c>
      <c r="G2509" s="85" t="s">
        <v>78</v>
      </c>
      <c r="H2509" s="85" t="s">
        <v>350</v>
      </c>
      <c r="I2509" s="85" t="s">
        <v>79</v>
      </c>
      <c r="J2509" s="85"/>
      <c r="K2509" s="85" t="s">
        <v>19253</v>
      </c>
      <c r="L2509" s="85" t="s">
        <v>80</v>
      </c>
      <c r="M2509" s="85" t="s">
        <v>347</v>
      </c>
      <c r="N2509" s="85" t="s">
        <v>185</v>
      </c>
      <c r="O2509" s="85" t="s">
        <v>18</v>
      </c>
      <c r="P2509" s="85" t="s">
        <v>348</v>
      </c>
      <c r="Q2509" s="85" t="s">
        <v>16078</v>
      </c>
    </row>
    <row r="2510" spans="1:17" hidden="1" x14ac:dyDescent="0.35">
      <c r="A2510" s="72">
        <f t="shared" si="39"/>
        <v>140457</v>
      </c>
      <c r="B2510" s="85" t="s">
        <v>19268</v>
      </c>
      <c r="C2510" s="66">
        <v>16032172</v>
      </c>
      <c r="D2510" s="85" t="s">
        <v>83</v>
      </c>
      <c r="E2510" s="85" t="s">
        <v>345</v>
      </c>
      <c r="F2510" s="66">
        <v>140457</v>
      </c>
      <c r="G2510" s="85" t="s">
        <v>78</v>
      </c>
      <c r="H2510" s="85" t="s">
        <v>350</v>
      </c>
      <c r="I2510" s="85" t="s">
        <v>79</v>
      </c>
      <c r="J2510" s="85"/>
      <c r="K2510" s="85" t="s">
        <v>19269</v>
      </c>
      <c r="L2510" s="85" t="s">
        <v>80</v>
      </c>
      <c r="M2510" s="85" t="s">
        <v>347</v>
      </c>
      <c r="N2510" s="85" t="s">
        <v>185</v>
      </c>
      <c r="O2510" s="85" t="s">
        <v>18</v>
      </c>
      <c r="P2510" s="85" t="s">
        <v>348</v>
      </c>
      <c r="Q2510" s="85" t="s">
        <v>16078</v>
      </c>
    </row>
    <row r="2511" spans="1:17" hidden="1" x14ac:dyDescent="0.35">
      <c r="A2511" s="72">
        <f t="shared" si="39"/>
        <v>140457</v>
      </c>
      <c r="B2511" s="85" t="s">
        <v>19611</v>
      </c>
      <c r="C2511" s="66">
        <v>16061181</v>
      </c>
      <c r="D2511" s="85" t="s">
        <v>83</v>
      </c>
      <c r="E2511" s="85" t="s">
        <v>345</v>
      </c>
      <c r="F2511" s="66">
        <v>140457</v>
      </c>
      <c r="G2511" s="85" t="s">
        <v>78</v>
      </c>
      <c r="H2511" s="85" t="s">
        <v>350</v>
      </c>
      <c r="I2511" s="85" t="s">
        <v>79</v>
      </c>
      <c r="J2511" s="85"/>
      <c r="K2511" s="85" t="s">
        <v>19612</v>
      </c>
      <c r="L2511" s="85" t="s">
        <v>80</v>
      </c>
      <c r="M2511" s="85" t="s">
        <v>347</v>
      </c>
      <c r="N2511" s="85" t="s">
        <v>185</v>
      </c>
      <c r="O2511" s="85" t="s">
        <v>18</v>
      </c>
      <c r="P2511" s="85" t="s">
        <v>352</v>
      </c>
      <c r="Q2511" s="85" t="s">
        <v>87</v>
      </c>
    </row>
    <row r="2512" spans="1:17" hidden="1" x14ac:dyDescent="0.35">
      <c r="A2512" s="72">
        <f t="shared" si="39"/>
        <v>140457</v>
      </c>
      <c r="B2512" s="85" t="s">
        <v>19266</v>
      </c>
      <c r="C2512" s="66">
        <v>16032171</v>
      </c>
      <c r="D2512" s="85" t="s">
        <v>83</v>
      </c>
      <c r="E2512" s="85" t="s">
        <v>345</v>
      </c>
      <c r="F2512" s="66">
        <v>140457</v>
      </c>
      <c r="G2512" s="85" t="s">
        <v>78</v>
      </c>
      <c r="H2512" s="85" t="s">
        <v>350</v>
      </c>
      <c r="I2512" s="85" t="s">
        <v>79</v>
      </c>
      <c r="J2512" s="85"/>
      <c r="K2512" s="85" t="s">
        <v>19267</v>
      </c>
      <c r="L2512" s="85" t="s">
        <v>80</v>
      </c>
      <c r="M2512" s="85" t="s">
        <v>347</v>
      </c>
      <c r="N2512" s="85" t="s">
        <v>185</v>
      </c>
      <c r="O2512" s="85" t="s">
        <v>18</v>
      </c>
      <c r="P2512" s="85" t="s">
        <v>352</v>
      </c>
      <c r="Q2512" s="85" t="s">
        <v>16078</v>
      </c>
    </row>
    <row r="2513" spans="1:17" hidden="1" x14ac:dyDescent="0.35">
      <c r="A2513" s="72">
        <f t="shared" si="39"/>
        <v>140457</v>
      </c>
      <c r="B2513" s="85" t="s">
        <v>19733</v>
      </c>
      <c r="C2513" s="66">
        <v>16048474</v>
      </c>
      <c r="D2513" s="85" t="s">
        <v>83</v>
      </c>
      <c r="E2513" s="85" t="s">
        <v>345</v>
      </c>
      <c r="F2513" s="66">
        <v>140457</v>
      </c>
      <c r="G2513" s="85" t="s">
        <v>78</v>
      </c>
      <c r="H2513" s="85" t="s">
        <v>350</v>
      </c>
      <c r="I2513" s="85" t="s">
        <v>79</v>
      </c>
      <c r="J2513" s="85"/>
      <c r="K2513" s="85" t="s">
        <v>19734</v>
      </c>
      <c r="L2513" s="85" t="s">
        <v>80</v>
      </c>
      <c r="M2513" s="85" t="s">
        <v>347</v>
      </c>
      <c r="N2513" s="85" t="s">
        <v>185</v>
      </c>
      <c r="O2513" s="85" t="s">
        <v>18</v>
      </c>
      <c r="P2513" s="85" t="s">
        <v>352</v>
      </c>
      <c r="Q2513" s="85" t="s">
        <v>87</v>
      </c>
    </row>
    <row r="2514" spans="1:17" hidden="1" x14ac:dyDescent="0.35">
      <c r="A2514" s="72">
        <f t="shared" si="39"/>
        <v>140457</v>
      </c>
      <c r="B2514" s="85" t="s">
        <v>19264</v>
      </c>
      <c r="C2514" s="66">
        <v>16032170</v>
      </c>
      <c r="D2514" s="85" t="s">
        <v>83</v>
      </c>
      <c r="E2514" s="85" t="s">
        <v>345</v>
      </c>
      <c r="F2514" s="66">
        <v>140457</v>
      </c>
      <c r="G2514" s="85" t="s">
        <v>78</v>
      </c>
      <c r="H2514" s="85" t="s">
        <v>350</v>
      </c>
      <c r="I2514" s="85" t="s">
        <v>79</v>
      </c>
      <c r="J2514" s="85"/>
      <c r="K2514" s="85" t="s">
        <v>19265</v>
      </c>
      <c r="L2514" s="85" t="s">
        <v>80</v>
      </c>
      <c r="M2514" s="85" t="s">
        <v>347</v>
      </c>
      <c r="N2514" s="85" t="s">
        <v>185</v>
      </c>
      <c r="O2514" s="85" t="s">
        <v>18</v>
      </c>
      <c r="P2514" s="85" t="s">
        <v>348</v>
      </c>
      <c r="Q2514" s="85" t="s">
        <v>16078</v>
      </c>
    </row>
    <row r="2515" spans="1:17" hidden="1" x14ac:dyDescent="0.35">
      <c r="A2515" s="72">
        <f t="shared" si="39"/>
        <v>140457</v>
      </c>
      <c r="B2515" s="85" t="s">
        <v>8222</v>
      </c>
      <c r="C2515" s="66">
        <v>230225</v>
      </c>
      <c r="D2515" s="85" t="s">
        <v>77</v>
      </c>
      <c r="E2515" s="85" t="s">
        <v>345</v>
      </c>
      <c r="F2515" s="66">
        <v>140457</v>
      </c>
      <c r="G2515" s="85" t="s">
        <v>78</v>
      </c>
      <c r="H2515" s="85" t="s">
        <v>350</v>
      </c>
      <c r="I2515" s="85" t="s">
        <v>79</v>
      </c>
      <c r="J2515" s="85"/>
      <c r="K2515" s="85" t="s">
        <v>15201</v>
      </c>
      <c r="L2515" s="85" t="s">
        <v>80</v>
      </c>
      <c r="M2515" s="85" t="s">
        <v>347</v>
      </c>
      <c r="N2515" s="85" t="s">
        <v>215</v>
      </c>
      <c r="O2515" s="85" t="s">
        <v>18</v>
      </c>
      <c r="P2515" s="85" t="s">
        <v>360</v>
      </c>
      <c r="Q2515" s="85" t="s">
        <v>87</v>
      </c>
    </row>
    <row r="2516" spans="1:17" hidden="1" x14ac:dyDescent="0.35">
      <c r="A2516" s="72">
        <f t="shared" si="39"/>
        <v>141312</v>
      </c>
      <c r="B2516" s="85" t="s">
        <v>8222</v>
      </c>
      <c r="C2516" s="66">
        <v>89624</v>
      </c>
      <c r="D2516" s="85" t="s">
        <v>77</v>
      </c>
      <c r="E2516" s="85" t="s">
        <v>6602</v>
      </c>
      <c r="F2516" s="66">
        <v>141312</v>
      </c>
      <c r="G2516" s="85" t="s">
        <v>78</v>
      </c>
      <c r="H2516" s="85" t="s">
        <v>8223</v>
      </c>
      <c r="I2516" s="85" t="s">
        <v>79</v>
      </c>
      <c r="J2516" s="85"/>
      <c r="K2516" s="85" t="s">
        <v>8224</v>
      </c>
      <c r="L2516" s="85"/>
      <c r="M2516" s="85" t="s">
        <v>8194</v>
      </c>
      <c r="N2516" s="85" t="s">
        <v>6071</v>
      </c>
      <c r="O2516" s="85" t="s">
        <v>18</v>
      </c>
      <c r="P2516" s="85" t="s">
        <v>8195</v>
      </c>
      <c r="Q2516" s="85"/>
    </row>
    <row r="2517" spans="1:17" hidden="1" x14ac:dyDescent="0.35">
      <c r="A2517" s="72">
        <f t="shared" si="39"/>
        <v>140841</v>
      </c>
      <c r="B2517" s="85" t="s">
        <v>23492</v>
      </c>
      <c r="C2517" s="85">
        <v>87204</v>
      </c>
      <c r="D2517" s="85" t="s">
        <v>77</v>
      </c>
      <c r="E2517" s="85" t="s">
        <v>23268</v>
      </c>
      <c r="F2517" s="85">
        <v>140841</v>
      </c>
      <c r="G2517" s="85" t="s">
        <v>78</v>
      </c>
      <c r="H2517" s="85">
        <v>12691358</v>
      </c>
      <c r="I2517" s="85" t="s">
        <v>79</v>
      </c>
      <c r="J2517" s="85"/>
      <c r="K2517" s="85" t="s">
        <v>23493</v>
      </c>
      <c r="L2517" s="85"/>
      <c r="M2517" s="85" t="s">
        <v>19690</v>
      </c>
      <c r="N2517" s="85" t="s">
        <v>571</v>
      </c>
      <c r="O2517" s="85" t="s">
        <v>18</v>
      </c>
      <c r="P2517" s="85">
        <v>76018</v>
      </c>
      <c r="Q2517" s="85">
        <v>4935</v>
      </c>
    </row>
    <row r="2518" spans="1:17" hidden="1" x14ac:dyDescent="0.35">
      <c r="A2518" s="72">
        <f t="shared" si="39"/>
        <v>141548</v>
      </c>
      <c r="B2518" s="85" t="s">
        <v>10302</v>
      </c>
      <c r="C2518" s="66">
        <v>90929</v>
      </c>
      <c r="D2518" s="85" t="s">
        <v>77</v>
      </c>
      <c r="E2518" s="85" t="s">
        <v>9884</v>
      </c>
      <c r="F2518" s="66">
        <v>141548</v>
      </c>
      <c r="G2518" s="85" t="s">
        <v>78</v>
      </c>
      <c r="H2518" s="85" t="s">
        <v>10303</v>
      </c>
      <c r="I2518" s="85" t="s">
        <v>79</v>
      </c>
      <c r="J2518" s="85"/>
      <c r="K2518" s="85" t="s">
        <v>10304</v>
      </c>
      <c r="L2518" s="85"/>
      <c r="M2518" s="85" t="s">
        <v>7383</v>
      </c>
      <c r="N2518" s="85" t="s">
        <v>7384</v>
      </c>
      <c r="O2518" s="85" t="s">
        <v>18</v>
      </c>
      <c r="P2518" s="85" t="s">
        <v>10297</v>
      </c>
      <c r="Q2518" s="85" t="s">
        <v>8032</v>
      </c>
    </row>
    <row r="2519" spans="1:17" hidden="1" x14ac:dyDescent="0.35">
      <c r="A2519" s="72">
        <f t="shared" si="39"/>
        <v>141486</v>
      </c>
      <c r="B2519" s="85" t="s">
        <v>26701</v>
      </c>
      <c r="C2519" s="85">
        <v>16028262</v>
      </c>
      <c r="D2519" s="85" t="s">
        <v>23281</v>
      </c>
      <c r="E2519" s="85" t="s">
        <v>23195</v>
      </c>
      <c r="F2519" s="85">
        <v>141486</v>
      </c>
      <c r="G2519" s="85" t="s">
        <v>78</v>
      </c>
      <c r="H2519" s="85">
        <v>12729588</v>
      </c>
      <c r="I2519" s="85" t="s">
        <v>79</v>
      </c>
      <c r="J2519" s="85"/>
      <c r="K2519" s="85" t="s">
        <v>26702</v>
      </c>
      <c r="L2519" s="85"/>
      <c r="M2519" s="85" t="s">
        <v>9223</v>
      </c>
      <c r="N2519" s="85" t="s">
        <v>20296</v>
      </c>
      <c r="O2519" s="85" t="s">
        <v>18</v>
      </c>
      <c r="P2519" s="85">
        <v>78040</v>
      </c>
      <c r="Q2519" s="85"/>
    </row>
    <row r="2520" spans="1:17" hidden="1" x14ac:dyDescent="0.35">
      <c r="A2520" s="72">
        <f t="shared" si="39"/>
        <v>141486</v>
      </c>
      <c r="B2520" s="85" t="s">
        <v>18955</v>
      </c>
      <c r="C2520" s="66">
        <v>16028262</v>
      </c>
      <c r="D2520" s="85" t="s">
        <v>83</v>
      </c>
      <c r="E2520" s="85" t="s">
        <v>9220</v>
      </c>
      <c r="F2520" s="66">
        <v>141486</v>
      </c>
      <c r="G2520" s="85" t="s">
        <v>78</v>
      </c>
      <c r="H2520" s="85" t="s">
        <v>18956</v>
      </c>
      <c r="I2520" s="85" t="s">
        <v>79</v>
      </c>
      <c r="J2520" s="85"/>
      <c r="K2520" s="85" t="s">
        <v>18957</v>
      </c>
      <c r="L2520" s="85"/>
      <c r="M2520" s="85" t="s">
        <v>9216</v>
      </c>
      <c r="N2520" s="85" t="s">
        <v>9217</v>
      </c>
      <c r="O2520" s="85" t="s">
        <v>18</v>
      </c>
      <c r="P2520" s="85" t="s">
        <v>9218</v>
      </c>
      <c r="Q2520" s="85"/>
    </row>
    <row r="2521" spans="1:17" hidden="1" x14ac:dyDescent="0.35">
      <c r="A2521" s="72">
        <f t="shared" si="39"/>
        <v>141788</v>
      </c>
      <c r="B2521" s="85" t="s">
        <v>11889</v>
      </c>
      <c r="C2521" s="66">
        <v>92072</v>
      </c>
      <c r="D2521" s="85" t="s">
        <v>77</v>
      </c>
      <c r="E2521" s="85" t="s">
        <v>11890</v>
      </c>
      <c r="F2521" s="66">
        <v>141788</v>
      </c>
      <c r="G2521" s="85" t="s">
        <v>78</v>
      </c>
      <c r="H2521" s="85"/>
      <c r="I2521" s="85" t="s">
        <v>79</v>
      </c>
      <c r="J2521" s="85"/>
      <c r="K2521" s="85" t="s">
        <v>11891</v>
      </c>
      <c r="L2521" s="85"/>
      <c r="M2521" s="85" t="s">
        <v>11892</v>
      </c>
      <c r="N2521" s="85" t="s">
        <v>11893</v>
      </c>
      <c r="O2521" s="85" t="s">
        <v>18</v>
      </c>
      <c r="P2521" s="85" t="s">
        <v>11894</v>
      </c>
      <c r="Q2521" s="85"/>
    </row>
    <row r="2522" spans="1:17" hidden="1" x14ac:dyDescent="0.35">
      <c r="A2522" s="72">
        <f t="shared" si="39"/>
        <v>141788</v>
      </c>
      <c r="B2522" s="85" t="s">
        <v>11895</v>
      </c>
      <c r="C2522" s="66">
        <v>92073</v>
      </c>
      <c r="D2522" s="85" t="s">
        <v>77</v>
      </c>
      <c r="E2522" s="85" t="s">
        <v>11890</v>
      </c>
      <c r="F2522" s="66">
        <v>141788</v>
      </c>
      <c r="G2522" s="85" t="s">
        <v>78</v>
      </c>
      <c r="H2522" s="85"/>
      <c r="I2522" s="85" t="s">
        <v>79</v>
      </c>
      <c r="J2522" s="85"/>
      <c r="K2522" s="85" t="s">
        <v>11891</v>
      </c>
      <c r="L2522" s="85"/>
      <c r="M2522" s="85" t="s">
        <v>11892</v>
      </c>
      <c r="N2522" s="85" t="s">
        <v>11893</v>
      </c>
      <c r="O2522" s="85" t="s">
        <v>18</v>
      </c>
      <c r="P2522" s="85" t="s">
        <v>11894</v>
      </c>
      <c r="Q2522" s="85"/>
    </row>
    <row r="2523" spans="1:17" hidden="1" x14ac:dyDescent="0.35">
      <c r="A2523" s="72">
        <f t="shared" si="39"/>
        <v>141223</v>
      </c>
      <c r="B2523" s="85" t="s">
        <v>6531</v>
      </c>
      <c r="C2523" s="66">
        <v>88624</v>
      </c>
      <c r="D2523" s="85" t="s">
        <v>77</v>
      </c>
      <c r="E2523" s="85" t="s">
        <v>6077</v>
      </c>
      <c r="F2523" s="66">
        <v>141223</v>
      </c>
      <c r="G2523" s="85" t="s">
        <v>78</v>
      </c>
      <c r="H2523" s="85" t="s">
        <v>6532</v>
      </c>
      <c r="I2523" s="85" t="s">
        <v>79</v>
      </c>
      <c r="J2523" s="85"/>
      <c r="K2523" s="85" t="s">
        <v>6533</v>
      </c>
      <c r="L2523" s="85"/>
      <c r="M2523" s="85" t="s">
        <v>3090</v>
      </c>
      <c r="N2523" s="85" t="s">
        <v>6071</v>
      </c>
      <c r="O2523" s="85" t="s">
        <v>18</v>
      </c>
      <c r="P2523" s="85" t="s">
        <v>6514</v>
      </c>
      <c r="Q2523" s="85" t="s">
        <v>6534</v>
      </c>
    </row>
    <row r="2524" spans="1:17" hidden="1" x14ac:dyDescent="0.35">
      <c r="A2524" s="72">
        <f t="shared" si="39"/>
        <v>141295</v>
      </c>
      <c r="B2524" s="85" t="s">
        <v>22725</v>
      </c>
      <c r="C2524" s="66">
        <v>17026120</v>
      </c>
      <c r="D2524" s="85" t="s">
        <v>77</v>
      </c>
      <c r="E2524" s="85" t="s">
        <v>7764</v>
      </c>
      <c r="F2524" s="66">
        <v>141295</v>
      </c>
      <c r="G2524" s="85" t="s">
        <v>78</v>
      </c>
      <c r="H2524" s="85"/>
      <c r="I2524" s="85" t="s">
        <v>79</v>
      </c>
      <c r="J2524" s="85"/>
      <c r="K2524" s="85" t="s">
        <v>22726</v>
      </c>
      <c r="L2524" s="85"/>
      <c r="M2524" s="85" t="s">
        <v>20833</v>
      </c>
      <c r="N2524" s="85" t="s">
        <v>20459</v>
      </c>
      <c r="O2524" s="85" t="s">
        <v>18</v>
      </c>
      <c r="P2524" s="85" t="s">
        <v>7818</v>
      </c>
      <c r="Q2524" s="85"/>
    </row>
    <row r="2525" spans="1:17" hidden="1" x14ac:dyDescent="0.35">
      <c r="A2525" s="72">
        <f t="shared" si="39"/>
        <v>140932</v>
      </c>
      <c r="B2525" s="85" t="s">
        <v>26605</v>
      </c>
      <c r="C2525" s="85">
        <v>87400</v>
      </c>
      <c r="D2525" s="85" t="s">
        <v>77</v>
      </c>
      <c r="E2525" s="85" t="s">
        <v>23203</v>
      </c>
      <c r="F2525" s="85">
        <v>140932</v>
      </c>
      <c r="G2525" s="85" t="s">
        <v>78</v>
      </c>
      <c r="H2525" s="85">
        <v>14296040</v>
      </c>
      <c r="I2525" s="85" t="s">
        <v>79</v>
      </c>
      <c r="J2525" s="85"/>
      <c r="K2525" s="85" t="s">
        <v>26606</v>
      </c>
      <c r="L2525" s="85"/>
      <c r="M2525" s="85" t="s">
        <v>23079</v>
      </c>
      <c r="N2525" s="85" t="s">
        <v>571</v>
      </c>
      <c r="O2525" s="85" t="s">
        <v>18</v>
      </c>
      <c r="P2525" s="85">
        <v>76092</v>
      </c>
      <c r="Q2525" s="85">
        <v>5611</v>
      </c>
    </row>
    <row r="2526" spans="1:17" hidden="1" x14ac:dyDescent="0.35">
      <c r="A2526" s="72">
        <f t="shared" si="39"/>
        <v>141056</v>
      </c>
      <c r="B2526" s="85" t="s">
        <v>1438</v>
      </c>
      <c r="C2526" s="66">
        <v>87985</v>
      </c>
      <c r="D2526" s="85" t="s">
        <v>77</v>
      </c>
      <c r="E2526" s="85" t="s">
        <v>5102</v>
      </c>
      <c r="F2526" s="66">
        <v>141056</v>
      </c>
      <c r="G2526" s="85" t="s">
        <v>78</v>
      </c>
      <c r="H2526" s="85" t="s">
        <v>5103</v>
      </c>
      <c r="I2526" s="85" t="s">
        <v>79</v>
      </c>
      <c r="J2526" s="85"/>
      <c r="K2526" s="85" t="s">
        <v>5108</v>
      </c>
      <c r="L2526" s="85"/>
      <c r="M2526" s="85" t="s">
        <v>5105</v>
      </c>
      <c r="N2526" s="85" t="s">
        <v>5106</v>
      </c>
      <c r="O2526" s="85" t="s">
        <v>18</v>
      </c>
      <c r="P2526" s="85" t="s">
        <v>5107</v>
      </c>
      <c r="Q2526" s="85"/>
    </row>
    <row r="2527" spans="1:17" hidden="1" x14ac:dyDescent="0.35">
      <c r="A2527" s="72">
        <f t="shared" si="39"/>
        <v>140932</v>
      </c>
      <c r="B2527" s="85" t="s">
        <v>1438</v>
      </c>
      <c r="C2527" s="66">
        <v>87400</v>
      </c>
      <c r="D2527" s="85" t="s">
        <v>77</v>
      </c>
      <c r="E2527" s="85" t="s">
        <v>3887</v>
      </c>
      <c r="F2527" s="66">
        <v>140932</v>
      </c>
      <c r="G2527" s="85" t="s">
        <v>78</v>
      </c>
      <c r="H2527" s="85" t="s">
        <v>3888</v>
      </c>
      <c r="I2527" s="85" t="s">
        <v>79</v>
      </c>
      <c r="J2527" s="85"/>
      <c r="K2527" s="85" t="s">
        <v>3889</v>
      </c>
      <c r="L2527" s="85" t="s">
        <v>80</v>
      </c>
      <c r="M2527" s="85" t="s">
        <v>3885</v>
      </c>
      <c r="N2527" s="85" t="s">
        <v>573</v>
      </c>
      <c r="O2527" s="85" t="s">
        <v>18</v>
      </c>
      <c r="P2527" s="85" t="s">
        <v>3886</v>
      </c>
      <c r="Q2527" s="85" t="s">
        <v>3890</v>
      </c>
    </row>
    <row r="2528" spans="1:17" hidden="1" x14ac:dyDescent="0.35">
      <c r="A2528" s="72">
        <f t="shared" si="39"/>
        <v>140521</v>
      </c>
      <c r="B2528" s="85" t="s">
        <v>1438</v>
      </c>
      <c r="C2528" s="66">
        <v>85972</v>
      </c>
      <c r="D2528" s="85" t="s">
        <v>77</v>
      </c>
      <c r="E2528" s="85" t="s">
        <v>511</v>
      </c>
      <c r="F2528" s="66">
        <v>140521</v>
      </c>
      <c r="G2528" s="85" t="s">
        <v>78</v>
      </c>
      <c r="H2528" s="85"/>
      <c r="I2528" s="85" t="s">
        <v>79</v>
      </c>
      <c r="J2528" s="85"/>
      <c r="K2528" s="85" t="s">
        <v>1439</v>
      </c>
      <c r="L2528" s="85"/>
      <c r="M2528" s="85" t="s">
        <v>1375</v>
      </c>
      <c r="N2528" s="85" t="s">
        <v>232</v>
      </c>
      <c r="O2528" s="85" t="s">
        <v>18</v>
      </c>
      <c r="P2528" s="85" t="s">
        <v>1405</v>
      </c>
      <c r="Q2528" s="85" t="s">
        <v>1440</v>
      </c>
    </row>
    <row r="2529" spans="1:17" hidden="1" x14ac:dyDescent="0.35">
      <c r="A2529" s="72">
        <f t="shared" si="39"/>
        <v>141056</v>
      </c>
      <c r="B2529" s="85" t="s">
        <v>5101</v>
      </c>
      <c r="C2529" s="66">
        <v>87984</v>
      </c>
      <c r="D2529" s="85" t="s">
        <v>77</v>
      </c>
      <c r="E2529" s="85" t="s">
        <v>5102</v>
      </c>
      <c r="F2529" s="66">
        <v>141056</v>
      </c>
      <c r="G2529" s="85" t="s">
        <v>78</v>
      </c>
      <c r="H2529" s="85" t="s">
        <v>5103</v>
      </c>
      <c r="I2529" s="85" t="s">
        <v>79</v>
      </c>
      <c r="J2529" s="85"/>
      <c r="K2529" s="85" t="s">
        <v>5104</v>
      </c>
      <c r="L2529" s="85"/>
      <c r="M2529" s="85" t="s">
        <v>5105</v>
      </c>
      <c r="N2529" s="85" t="s">
        <v>5106</v>
      </c>
      <c r="O2529" s="85" t="s">
        <v>18</v>
      </c>
      <c r="P2529" s="85" t="s">
        <v>5107</v>
      </c>
      <c r="Q2529" s="85"/>
    </row>
    <row r="2530" spans="1:17" hidden="1" x14ac:dyDescent="0.35">
      <c r="A2530" s="72">
        <f t="shared" si="39"/>
        <v>140464</v>
      </c>
      <c r="B2530" s="85" t="s">
        <v>25871</v>
      </c>
      <c r="C2530" s="85">
        <v>85600</v>
      </c>
      <c r="D2530" s="85" t="s">
        <v>77</v>
      </c>
      <c r="E2530" s="85" t="s">
        <v>23223</v>
      </c>
      <c r="F2530" s="85">
        <v>140464</v>
      </c>
      <c r="G2530" s="85" t="s">
        <v>78</v>
      </c>
      <c r="H2530" s="85">
        <v>14512545</v>
      </c>
      <c r="I2530" s="85" t="s">
        <v>79</v>
      </c>
      <c r="J2530" s="85"/>
      <c r="K2530" s="85" t="s">
        <v>25872</v>
      </c>
      <c r="L2530" s="85"/>
      <c r="M2530" s="85" t="s">
        <v>18305</v>
      </c>
      <c r="N2530" s="85" t="s">
        <v>232</v>
      </c>
      <c r="O2530" s="85" t="s">
        <v>18</v>
      </c>
      <c r="P2530" s="85">
        <v>75052</v>
      </c>
      <c r="Q2530" s="85">
        <v>1408</v>
      </c>
    </row>
    <row r="2531" spans="1:17" hidden="1" x14ac:dyDescent="0.35">
      <c r="A2531" s="72">
        <f t="shared" si="39"/>
        <v>140464</v>
      </c>
      <c r="B2531" s="85" t="s">
        <v>611</v>
      </c>
      <c r="C2531" s="66">
        <v>85600</v>
      </c>
      <c r="D2531" s="85" t="s">
        <v>77</v>
      </c>
      <c r="E2531" s="85" t="s">
        <v>541</v>
      </c>
      <c r="F2531" s="66">
        <v>140464</v>
      </c>
      <c r="G2531" s="85" t="s">
        <v>78</v>
      </c>
      <c r="H2531" s="85" t="s">
        <v>542</v>
      </c>
      <c r="I2531" s="85" t="s">
        <v>79</v>
      </c>
      <c r="J2531" s="85"/>
      <c r="K2531" s="85" t="s">
        <v>612</v>
      </c>
      <c r="L2531" s="85"/>
      <c r="M2531" s="85" t="s">
        <v>544</v>
      </c>
      <c r="N2531" s="85" t="s">
        <v>189</v>
      </c>
      <c r="O2531" s="85" t="s">
        <v>18</v>
      </c>
      <c r="P2531" s="85" t="s">
        <v>576</v>
      </c>
      <c r="Q2531" s="85" t="s">
        <v>191</v>
      </c>
    </row>
    <row r="2532" spans="1:17" hidden="1" x14ac:dyDescent="0.35">
      <c r="A2532" s="72">
        <f t="shared" si="39"/>
        <v>141056</v>
      </c>
      <c r="B2532" s="85" t="s">
        <v>22905</v>
      </c>
      <c r="C2532" s="66">
        <v>17027437</v>
      </c>
      <c r="D2532" s="85" t="s">
        <v>83</v>
      </c>
      <c r="E2532" s="85" t="s">
        <v>5102</v>
      </c>
      <c r="F2532" s="66">
        <v>141056</v>
      </c>
      <c r="G2532" s="85" t="s">
        <v>78</v>
      </c>
      <c r="H2532" s="85"/>
      <c r="I2532" s="85" t="s">
        <v>79</v>
      </c>
      <c r="J2532" s="85"/>
      <c r="K2532" s="85" t="s">
        <v>22906</v>
      </c>
      <c r="L2532" s="85"/>
      <c r="M2532" s="85" t="s">
        <v>22907</v>
      </c>
      <c r="N2532" s="85" t="s">
        <v>19118</v>
      </c>
      <c r="O2532" s="85" t="s">
        <v>18</v>
      </c>
      <c r="P2532" s="85" t="s">
        <v>5107</v>
      </c>
      <c r="Q2532" s="85"/>
    </row>
    <row r="2533" spans="1:17" hidden="1" x14ac:dyDescent="0.35">
      <c r="A2533" s="72">
        <f t="shared" si="39"/>
        <v>141056</v>
      </c>
      <c r="B2533" s="85" t="s">
        <v>22908</v>
      </c>
      <c r="C2533" s="66">
        <v>17027438</v>
      </c>
      <c r="D2533" s="85" t="s">
        <v>83</v>
      </c>
      <c r="E2533" s="85" t="s">
        <v>5102</v>
      </c>
      <c r="F2533" s="66">
        <v>141056</v>
      </c>
      <c r="G2533" s="85" t="s">
        <v>78</v>
      </c>
      <c r="H2533" s="85"/>
      <c r="I2533" s="85" t="s">
        <v>79</v>
      </c>
      <c r="J2533" s="85"/>
      <c r="K2533" s="85" t="s">
        <v>22906</v>
      </c>
      <c r="L2533" s="85"/>
      <c r="M2533" s="85" t="s">
        <v>22907</v>
      </c>
      <c r="N2533" s="85" t="s">
        <v>19118</v>
      </c>
      <c r="O2533" s="85" t="s">
        <v>18</v>
      </c>
      <c r="P2533" s="85" t="s">
        <v>5107</v>
      </c>
      <c r="Q2533" s="85"/>
    </row>
    <row r="2534" spans="1:17" hidden="1" x14ac:dyDescent="0.35">
      <c r="A2534" s="72">
        <f t="shared" si="39"/>
        <v>141056</v>
      </c>
      <c r="B2534" s="85" t="s">
        <v>5109</v>
      </c>
      <c r="C2534" s="66">
        <v>87986</v>
      </c>
      <c r="D2534" s="85" t="s">
        <v>77</v>
      </c>
      <c r="E2534" s="85" t="s">
        <v>5102</v>
      </c>
      <c r="F2534" s="66">
        <v>141056</v>
      </c>
      <c r="G2534" s="85" t="s">
        <v>78</v>
      </c>
      <c r="H2534" s="85" t="s">
        <v>5103</v>
      </c>
      <c r="I2534" s="85" t="s">
        <v>79</v>
      </c>
      <c r="J2534" s="85"/>
      <c r="K2534" s="85" t="s">
        <v>5110</v>
      </c>
      <c r="L2534" s="85"/>
      <c r="M2534" s="85" t="s">
        <v>5105</v>
      </c>
      <c r="N2534" s="85" t="s">
        <v>5106</v>
      </c>
      <c r="O2534" s="85" t="s">
        <v>18</v>
      </c>
      <c r="P2534" s="85" t="s">
        <v>5107</v>
      </c>
      <c r="Q2534" s="85"/>
    </row>
    <row r="2535" spans="1:17" hidden="1" x14ac:dyDescent="0.35">
      <c r="A2535" s="72">
        <f t="shared" si="39"/>
        <v>141722</v>
      </c>
      <c r="B2535" s="85" t="s">
        <v>26800</v>
      </c>
      <c r="C2535" s="85">
        <v>16073621</v>
      </c>
      <c r="D2535" s="85" t="s">
        <v>77</v>
      </c>
      <c r="E2535" s="85" t="s">
        <v>23194</v>
      </c>
      <c r="F2535" s="85">
        <v>141722</v>
      </c>
      <c r="G2535" s="85" t="s">
        <v>78</v>
      </c>
      <c r="H2535" s="85">
        <v>1664895</v>
      </c>
      <c r="I2535" s="85" t="s">
        <v>79</v>
      </c>
      <c r="J2535" s="85"/>
      <c r="K2535" s="85" t="s">
        <v>26801</v>
      </c>
      <c r="L2535" s="85"/>
      <c r="M2535" s="85" t="s">
        <v>19807</v>
      </c>
      <c r="N2535" s="85" t="s">
        <v>5106</v>
      </c>
      <c r="O2535" s="85" t="s">
        <v>18</v>
      </c>
      <c r="P2535" s="85">
        <v>78641</v>
      </c>
      <c r="Q2535" s="85"/>
    </row>
    <row r="2536" spans="1:17" hidden="1" x14ac:dyDescent="0.35">
      <c r="A2536" s="72">
        <f t="shared" si="39"/>
        <v>141722</v>
      </c>
      <c r="B2536" s="85" t="s">
        <v>17877</v>
      </c>
      <c r="C2536" s="66">
        <v>16073621</v>
      </c>
      <c r="D2536" s="85" t="s">
        <v>77</v>
      </c>
      <c r="E2536" s="85" t="s">
        <v>11379</v>
      </c>
      <c r="F2536" s="66">
        <v>141722</v>
      </c>
      <c r="G2536" s="85" t="s">
        <v>78</v>
      </c>
      <c r="H2536" s="85" t="s">
        <v>11380</v>
      </c>
      <c r="I2536" s="85" t="s">
        <v>79</v>
      </c>
      <c r="J2536" s="85"/>
      <c r="K2536" s="85" t="s">
        <v>17878</v>
      </c>
      <c r="L2536" s="85"/>
      <c r="M2536" s="85" t="s">
        <v>11485</v>
      </c>
      <c r="N2536" s="85" t="s">
        <v>5129</v>
      </c>
      <c r="O2536" s="85" t="s">
        <v>18</v>
      </c>
      <c r="P2536" s="85" t="s">
        <v>11486</v>
      </c>
      <c r="Q2536" s="85"/>
    </row>
    <row r="2537" spans="1:17" hidden="1" x14ac:dyDescent="0.35">
      <c r="A2537" s="72">
        <f t="shared" si="39"/>
        <v>140521</v>
      </c>
      <c r="B2537" s="85" t="s">
        <v>19087</v>
      </c>
      <c r="C2537" s="66">
        <v>16028609</v>
      </c>
      <c r="D2537" s="85" t="s">
        <v>83</v>
      </c>
      <c r="E2537" s="85" t="s">
        <v>511</v>
      </c>
      <c r="F2537" s="66">
        <v>140521</v>
      </c>
      <c r="G2537" s="85" t="s">
        <v>78</v>
      </c>
      <c r="H2537" s="85"/>
      <c r="I2537" s="85" t="s">
        <v>79</v>
      </c>
      <c r="J2537" s="85"/>
      <c r="K2537" s="85" t="s">
        <v>19088</v>
      </c>
      <c r="L2537" s="85"/>
      <c r="M2537" s="85" t="s">
        <v>1375</v>
      </c>
      <c r="N2537" s="85" t="s">
        <v>232</v>
      </c>
      <c r="O2537" s="85" t="s">
        <v>18</v>
      </c>
      <c r="P2537" s="85" t="s">
        <v>1376</v>
      </c>
      <c r="Q2537" s="85"/>
    </row>
    <row r="2538" spans="1:17" hidden="1" x14ac:dyDescent="0.35">
      <c r="A2538" s="72">
        <f t="shared" si="39"/>
        <v>141653</v>
      </c>
      <c r="B2538" s="85" t="s">
        <v>10989</v>
      </c>
      <c r="C2538" s="66">
        <v>91454</v>
      </c>
      <c r="D2538" s="85" t="s">
        <v>77</v>
      </c>
      <c r="E2538" s="85" t="s">
        <v>10969</v>
      </c>
      <c r="F2538" s="66">
        <v>141653</v>
      </c>
      <c r="G2538" s="85" t="s">
        <v>78</v>
      </c>
      <c r="H2538" s="85" t="s">
        <v>10990</v>
      </c>
      <c r="I2538" s="85" t="s">
        <v>79</v>
      </c>
      <c r="J2538" s="85"/>
      <c r="K2538" s="85" t="s">
        <v>10991</v>
      </c>
      <c r="L2538" s="85"/>
      <c r="M2538" s="85" t="s">
        <v>10987</v>
      </c>
      <c r="N2538" s="85" t="s">
        <v>7398</v>
      </c>
      <c r="O2538" s="85" t="s">
        <v>18</v>
      </c>
      <c r="P2538" s="85" t="s">
        <v>10978</v>
      </c>
      <c r="Q2538" s="85"/>
    </row>
    <row r="2539" spans="1:17" hidden="1" x14ac:dyDescent="0.35">
      <c r="A2539" s="72">
        <f t="shared" si="39"/>
        <v>141759</v>
      </c>
      <c r="B2539" s="85" t="s">
        <v>10989</v>
      </c>
      <c r="C2539" s="66">
        <v>91989</v>
      </c>
      <c r="D2539" s="85" t="s">
        <v>77</v>
      </c>
      <c r="E2539" s="85" t="s">
        <v>11769</v>
      </c>
      <c r="F2539" s="66">
        <v>141759</v>
      </c>
      <c r="G2539" s="85" t="s">
        <v>78</v>
      </c>
      <c r="H2539" s="85"/>
      <c r="I2539" s="85" t="s">
        <v>79</v>
      </c>
      <c r="J2539" s="85"/>
      <c r="K2539" s="85" t="s">
        <v>11781</v>
      </c>
      <c r="L2539" s="85"/>
      <c r="M2539" s="85" t="s">
        <v>11766</v>
      </c>
      <c r="N2539" s="85" t="s">
        <v>11766</v>
      </c>
      <c r="O2539" s="85" t="s">
        <v>18</v>
      </c>
      <c r="P2539" s="85" t="s">
        <v>11767</v>
      </c>
      <c r="Q2539" s="85"/>
    </row>
    <row r="2540" spans="1:17" hidden="1" x14ac:dyDescent="0.35">
      <c r="A2540" s="72">
        <f t="shared" si="39"/>
        <v>141508</v>
      </c>
      <c r="B2540" s="85" t="s">
        <v>25238</v>
      </c>
      <c r="C2540" s="85">
        <v>90476</v>
      </c>
      <c r="D2540" s="85" t="s">
        <v>77</v>
      </c>
      <c r="E2540" s="85" t="s">
        <v>23233</v>
      </c>
      <c r="F2540" s="85">
        <v>141508</v>
      </c>
      <c r="G2540" s="85" t="s">
        <v>78</v>
      </c>
      <c r="H2540" s="85"/>
      <c r="I2540" s="85" t="s">
        <v>79</v>
      </c>
      <c r="J2540" s="85"/>
      <c r="K2540" s="85" t="s">
        <v>25237</v>
      </c>
      <c r="L2540" s="85"/>
      <c r="M2540" s="85" t="s">
        <v>22886</v>
      </c>
      <c r="N2540" s="85" t="s">
        <v>9674</v>
      </c>
      <c r="O2540" s="85" t="s">
        <v>18</v>
      </c>
      <c r="P2540" s="85">
        <v>78114</v>
      </c>
      <c r="Q2540" s="85">
        <v>3126</v>
      </c>
    </row>
    <row r="2541" spans="1:17" hidden="1" x14ac:dyDescent="0.35">
      <c r="A2541" s="72">
        <f t="shared" si="39"/>
        <v>141508</v>
      </c>
      <c r="B2541" s="85" t="s">
        <v>9541</v>
      </c>
      <c r="C2541" s="66">
        <v>90476</v>
      </c>
      <c r="D2541" s="85" t="s">
        <v>77</v>
      </c>
      <c r="E2541" s="85" t="s">
        <v>9531</v>
      </c>
      <c r="F2541" s="66">
        <v>141508</v>
      </c>
      <c r="G2541" s="85" t="s">
        <v>78</v>
      </c>
      <c r="H2541" s="85"/>
      <c r="I2541" s="85" t="s">
        <v>79</v>
      </c>
      <c r="J2541" s="85"/>
      <c r="K2541" s="85" t="s">
        <v>9542</v>
      </c>
      <c r="L2541" s="85"/>
      <c r="M2541" s="85" t="s">
        <v>9523</v>
      </c>
      <c r="N2541" s="85" t="s">
        <v>9524</v>
      </c>
      <c r="O2541" s="85" t="s">
        <v>18</v>
      </c>
      <c r="P2541" s="85" t="s">
        <v>9525</v>
      </c>
      <c r="Q2541" s="85" t="s">
        <v>4491</v>
      </c>
    </row>
    <row r="2542" spans="1:17" hidden="1" x14ac:dyDescent="0.35">
      <c r="A2542" s="72">
        <f t="shared" si="39"/>
        <v>141515</v>
      </c>
      <c r="B2542" s="85" t="s">
        <v>26656</v>
      </c>
      <c r="C2542" s="85">
        <v>17013216</v>
      </c>
      <c r="D2542" s="85" t="s">
        <v>77</v>
      </c>
      <c r="E2542" s="85" t="s">
        <v>23198</v>
      </c>
      <c r="F2542" s="85">
        <v>141515</v>
      </c>
      <c r="G2542" s="85" t="s">
        <v>78</v>
      </c>
      <c r="H2542" s="85">
        <v>11634623</v>
      </c>
      <c r="I2542" s="85" t="s">
        <v>79</v>
      </c>
      <c r="J2542" s="85"/>
      <c r="K2542" s="85" t="s">
        <v>26657</v>
      </c>
      <c r="L2542" s="85"/>
      <c r="M2542" s="85" t="s">
        <v>20994</v>
      </c>
      <c r="N2542" s="85" t="s">
        <v>9674</v>
      </c>
      <c r="O2542" s="85" t="s">
        <v>18</v>
      </c>
      <c r="P2542" s="85">
        <v>78159</v>
      </c>
      <c r="Q2542" s="85"/>
    </row>
    <row r="2543" spans="1:17" hidden="1" x14ac:dyDescent="0.35">
      <c r="A2543" s="72">
        <f t="shared" si="39"/>
        <v>141515</v>
      </c>
      <c r="B2543" s="85" t="s">
        <v>21291</v>
      </c>
      <c r="C2543" s="66">
        <v>17013216</v>
      </c>
      <c r="D2543" s="85" t="s">
        <v>77</v>
      </c>
      <c r="E2543" s="85" t="s">
        <v>9575</v>
      </c>
      <c r="F2543" s="66">
        <v>141515</v>
      </c>
      <c r="G2543" s="85" t="s">
        <v>78</v>
      </c>
      <c r="H2543" s="85" t="s">
        <v>9576</v>
      </c>
      <c r="I2543" s="85" t="s">
        <v>79</v>
      </c>
      <c r="J2543" s="85"/>
      <c r="K2543" s="85" t="s">
        <v>21292</v>
      </c>
      <c r="L2543" s="85"/>
      <c r="M2543" s="85" t="s">
        <v>21293</v>
      </c>
      <c r="N2543" s="85" t="s">
        <v>9674</v>
      </c>
      <c r="O2543" s="85" t="s">
        <v>18</v>
      </c>
      <c r="P2543" s="85" t="s">
        <v>9643</v>
      </c>
      <c r="Q2543" s="85"/>
    </row>
    <row r="2544" spans="1:17" hidden="1" x14ac:dyDescent="0.35">
      <c r="A2544" s="72">
        <f t="shared" si="39"/>
        <v>141508</v>
      </c>
      <c r="B2544" s="85" t="s">
        <v>25232</v>
      </c>
      <c r="C2544" s="85">
        <v>90474</v>
      </c>
      <c r="D2544" s="85" t="s">
        <v>77</v>
      </c>
      <c r="E2544" s="85" t="s">
        <v>23233</v>
      </c>
      <c r="F2544" s="85">
        <v>141508</v>
      </c>
      <c r="G2544" s="85" t="s">
        <v>78</v>
      </c>
      <c r="H2544" s="85">
        <v>7371867</v>
      </c>
      <c r="I2544" s="85" t="s">
        <v>79</v>
      </c>
      <c r="J2544" s="85"/>
      <c r="K2544" s="85" t="s">
        <v>25233</v>
      </c>
      <c r="L2544" s="85"/>
      <c r="M2544" s="85" t="s">
        <v>22886</v>
      </c>
      <c r="N2544" s="85" t="s">
        <v>9674</v>
      </c>
      <c r="O2544" s="85" t="s">
        <v>18</v>
      </c>
      <c r="P2544" s="85">
        <v>78114</v>
      </c>
      <c r="Q2544" s="85">
        <v>2197</v>
      </c>
    </row>
    <row r="2545" spans="1:17" hidden="1" x14ac:dyDescent="0.35">
      <c r="A2545" s="72">
        <f t="shared" si="39"/>
        <v>141508</v>
      </c>
      <c r="B2545" s="85" t="s">
        <v>9535</v>
      </c>
      <c r="C2545" s="66">
        <v>90474</v>
      </c>
      <c r="D2545" s="85" t="s">
        <v>77</v>
      </c>
      <c r="E2545" s="85" t="s">
        <v>9531</v>
      </c>
      <c r="F2545" s="66">
        <v>141508</v>
      </c>
      <c r="G2545" s="85" t="s">
        <v>78</v>
      </c>
      <c r="H2545" s="85" t="s">
        <v>9532</v>
      </c>
      <c r="I2545" s="85" t="s">
        <v>79</v>
      </c>
      <c r="J2545" s="85"/>
      <c r="K2545" s="85" t="s">
        <v>9536</v>
      </c>
      <c r="L2545" s="85"/>
      <c r="M2545" s="85" t="s">
        <v>9523</v>
      </c>
      <c r="N2545" s="85" t="s">
        <v>9524</v>
      </c>
      <c r="O2545" s="85" t="s">
        <v>18</v>
      </c>
      <c r="P2545" s="85" t="s">
        <v>9525</v>
      </c>
      <c r="Q2545" s="85" t="s">
        <v>9537</v>
      </c>
    </row>
    <row r="2546" spans="1:17" hidden="1" x14ac:dyDescent="0.35">
      <c r="A2546" s="72">
        <f t="shared" si="39"/>
        <v>141508</v>
      </c>
      <c r="B2546" s="85" t="s">
        <v>23233</v>
      </c>
      <c r="C2546" s="85">
        <v>141508</v>
      </c>
      <c r="D2546" s="85" t="s">
        <v>78</v>
      </c>
      <c r="E2546" s="85" t="s">
        <v>23237</v>
      </c>
      <c r="F2546" s="85">
        <v>17015391</v>
      </c>
      <c r="G2546" s="85" t="s">
        <v>1750</v>
      </c>
      <c r="H2546" s="85">
        <v>7371867</v>
      </c>
      <c r="I2546" s="85" t="s">
        <v>79</v>
      </c>
      <c r="J2546" s="85" t="s">
        <v>200</v>
      </c>
      <c r="K2546" s="85" t="s">
        <v>25097</v>
      </c>
      <c r="L2546" s="85"/>
      <c r="M2546" s="85" t="s">
        <v>22886</v>
      </c>
      <c r="N2546" s="85" t="s">
        <v>9674</v>
      </c>
      <c r="O2546" s="85" t="s">
        <v>18</v>
      </c>
      <c r="P2546" s="85">
        <v>78114</v>
      </c>
      <c r="Q2546" s="85">
        <v>1852</v>
      </c>
    </row>
    <row r="2547" spans="1:17" hidden="1" x14ac:dyDescent="0.35">
      <c r="A2547" s="72">
        <f t="shared" si="39"/>
        <v>141508</v>
      </c>
      <c r="B2547" s="85" t="s">
        <v>25243</v>
      </c>
      <c r="C2547" s="85">
        <v>17027237</v>
      </c>
      <c r="D2547" s="85" t="s">
        <v>23281</v>
      </c>
      <c r="E2547" s="85" t="s">
        <v>23233</v>
      </c>
      <c r="F2547" s="85">
        <v>141508</v>
      </c>
      <c r="G2547" s="85" t="s">
        <v>78</v>
      </c>
      <c r="H2547" s="85"/>
      <c r="I2547" s="85" t="s">
        <v>79</v>
      </c>
      <c r="J2547" s="85"/>
      <c r="K2547" s="85" t="s">
        <v>22885</v>
      </c>
      <c r="L2547" s="85"/>
      <c r="M2547" s="85" t="s">
        <v>22886</v>
      </c>
      <c r="N2547" s="85" t="s">
        <v>9674</v>
      </c>
      <c r="O2547" s="85" t="s">
        <v>18</v>
      </c>
      <c r="P2547" s="85">
        <v>87114</v>
      </c>
      <c r="Q2547" s="85"/>
    </row>
    <row r="2548" spans="1:17" hidden="1" x14ac:dyDescent="0.35">
      <c r="A2548" s="72">
        <f t="shared" si="39"/>
        <v>141508</v>
      </c>
      <c r="B2548" s="85" t="s">
        <v>22884</v>
      </c>
      <c r="C2548" s="66">
        <v>17027237</v>
      </c>
      <c r="D2548" s="85" t="s">
        <v>83</v>
      </c>
      <c r="E2548" s="85" t="s">
        <v>9531</v>
      </c>
      <c r="F2548" s="66">
        <v>141508</v>
      </c>
      <c r="G2548" s="85" t="s">
        <v>78</v>
      </c>
      <c r="H2548" s="85"/>
      <c r="I2548" s="85" t="s">
        <v>79</v>
      </c>
      <c r="J2548" s="85"/>
      <c r="K2548" s="85" t="s">
        <v>22885</v>
      </c>
      <c r="L2548" s="85"/>
      <c r="M2548" s="85" t="s">
        <v>22886</v>
      </c>
      <c r="N2548" s="85" t="s">
        <v>9674</v>
      </c>
      <c r="O2548" s="85" t="s">
        <v>18</v>
      </c>
      <c r="P2548" s="85" t="s">
        <v>3416</v>
      </c>
      <c r="Q2548" s="85"/>
    </row>
    <row r="2549" spans="1:17" hidden="1" x14ac:dyDescent="0.35">
      <c r="A2549" s="72">
        <f t="shared" si="39"/>
        <v>141508</v>
      </c>
      <c r="B2549" s="85" t="s">
        <v>25239</v>
      </c>
      <c r="C2549" s="85">
        <v>90475</v>
      </c>
      <c r="D2549" s="85" t="s">
        <v>77</v>
      </c>
      <c r="E2549" s="85" t="s">
        <v>23233</v>
      </c>
      <c r="F2549" s="85">
        <v>141508</v>
      </c>
      <c r="G2549" s="85" t="s">
        <v>78</v>
      </c>
      <c r="H2549" s="85"/>
      <c r="I2549" s="85" t="s">
        <v>79</v>
      </c>
      <c r="J2549" s="85"/>
      <c r="K2549" s="85" t="s">
        <v>25240</v>
      </c>
      <c r="L2549" s="85"/>
      <c r="M2549" s="85" t="s">
        <v>22886</v>
      </c>
      <c r="N2549" s="85" t="s">
        <v>9674</v>
      </c>
      <c r="O2549" s="85" t="s">
        <v>18</v>
      </c>
      <c r="P2549" s="85">
        <v>78114</v>
      </c>
      <c r="Q2549" s="85">
        <v>2196</v>
      </c>
    </row>
    <row r="2550" spans="1:17" hidden="1" x14ac:dyDescent="0.35">
      <c r="A2550" s="72">
        <f t="shared" si="39"/>
        <v>141508</v>
      </c>
      <c r="B2550" s="85" t="s">
        <v>9538</v>
      </c>
      <c r="C2550" s="66">
        <v>90475</v>
      </c>
      <c r="D2550" s="85" t="s">
        <v>77</v>
      </c>
      <c r="E2550" s="85" t="s">
        <v>9531</v>
      </c>
      <c r="F2550" s="66">
        <v>141508</v>
      </c>
      <c r="G2550" s="85" t="s">
        <v>78</v>
      </c>
      <c r="H2550" s="85"/>
      <c r="I2550" s="85" t="s">
        <v>79</v>
      </c>
      <c r="J2550" s="85"/>
      <c r="K2550" s="85" t="s">
        <v>9539</v>
      </c>
      <c r="L2550" s="85"/>
      <c r="M2550" s="85" t="s">
        <v>9523</v>
      </c>
      <c r="N2550" s="85" t="s">
        <v>9524</v>
      </c>
      <c r="O2550" s="85" t="s">
        <v>18</v>
      </c>
      <c r="P2550" s="85" t="s">
        <v>9525</v>
      </c>
      <c r="Q2550" s="85" t="s">
        <v>9540</v>
      </c>
    </row>
    <row r="2551" spans="1:17" hidden="1" x14ac:dyDescent="0.35">
      <c r="A2551" s="72">
        <f t="shared" si="39"/>
        <v>141508</v>
      </c>
      <c r="B2551" s="85" t="s">
        <v>25241</v>
      </c>
      <c r="C2551" s="85">
        <v>16053762</v>
      </c>
      <c r="D2551" s="85" t="s">
        <v>77</v>
      </c>
      <c r="E2551" s="85" t="s">
        <v>23233</v>
      </c>
      <c r="F2551" s="85">
        <v>141508</v>
      </c>
      <c r="G2551" s="85" t="s">
        <v>78</v>
      </c>
      <c r="H2551" s="85"/>
      <c r="I2551" s="85" t="s">
        <v>79</v>
      </c>
      <c r="J2551" s="85"/>
      <c r="K2551" s="85" t="s">
        <v>25242</v>
      </c>
      <c r="L2551" s="85"/>
      <c r="M2551" s="85" t="s">
        <v>22886</v>
      </c>
      <c r="N2551" s="85" t="s">
        <v>9674</v>
      </c>
      <c r="O2551" s="85" t="s">
        <v>18</v>
      </c>
      <c r="P2551" s="85">
        <v>78114</v>
      </c>
      <c r="Q2551" s="85"/>
    </row>
    <row r="2552" spans="1:17" hidden="1" x14ac:dyDescent="0.35">
      <c r="A2552" s="72">
        <f t="shared" si="39"/>
        <v>141508</v>
      </c>
      <c r="B2552" s="85" t="s">
        <v>17085</v>
      </c>
      <c r="C2552" s="66">
        <v>16053762</v>
      </c>
      <c r="D2552" s="85" t="s">
        <v>77</v>
      </c>
      <c r="E2552" s="85" t="s">
        <v>9531</v>
      </c>
      <c r="F2552" s="66">
        <v>141508</v>
      </c>
      <c r="G2552" s="85" t="s">
        <v>78</v>
      </c>
      <c r="H2552" s="85"/>
      <c r="I2552" s="85" t="s">
        <v>79</v>
      </c>
      <c r="J2552" s="85"/>
      <c r="K2552" s="85" t="s">
        <v>17086</v>
      </c>
      <c r="L2552" s="85"/>
      <c r="M2552" s="85" t="s">
        <v>9523</v>
      </c>
      <c r="N2552" s="85" t="s">
        <v>9524</v>
      </c>
      <c r="O2552" s="85" t="s">
        <v>18</v>
      </c>
      <c r="P2552" s="85" t="s">
        <v>9525</v>
      </c>
      <c r="Q2552" s="85"/>
    </row>
    <row r="2553" spans="1:17" hidden="1" x14ac:dyDescent="0.35">
      <c r="A2553" s="72">
        <f t="shared" si="39"/>
        <v>141508</v>
      </c>
      <c r="B2553" s="85" t="s">
        <v>25234</v>
      </c>
      <c r="C2553" s="85">
        <v>90473</v>
      </c>
      <c r="D2553" s="85" t="s">
        <v>77</v>
      </c>
      <c r="E2553" s="85" t="s">
        <v>23233</v>
      </c>
      <c r="F2553" s="85">
        <v>141508</v>
      </c>
      <c r="G2553" s="85" t="s">
        <v>78</v>
      </c>
      <c r="H2553" s="85">
        <v>7371867</v>
      </c>
      <c r="I2553" s="85" t="s">
        <v>79</v>
      </c>
      <c r="J2553" s="85"/>
      <c r="K2553" s="85" t="s">
        <v>25235</v>
      </c>
      <c r="L2553" s="85"/>
      <c r="M2553" s="85" t="s">
        <v>22886</v>
      </c>
      <c r="N2553" s="85" t="s">
        <v>9674</v>
      </c>
      <c r="O2553" s="85" t="s">
        <v>18</v>
      </c>
      <c r="P2553" s="85">
        <v>78114</v>
      </c>
      <c r="Q2553" s="85">
        <v>2120</v>
      </c>
    </row>
    <row r="2554" spans="1:17" hidden="1" x14ac:dyDescent="0.35">
      <c r="A2554" s="72">
        <f t="shared" si="39"/>
        <v>141508</v>
      </c>
      <c r="B2554" s="85" t="s">
        <v>9530</v>
      </c>
      <c r="C2554" s="66">
        <v>90473</v>
      </c>
      <c r="D2554" s="85" t="s">
        <v>77</v>
      </c>
      <c r="E2554" s="85" t="s">
        <v>9531</v>
      </c>
      <c r="F2554" s="66">
        <v>141508</v>
      </c>
      <c r="G2554" s="85" t="s">
        <v>78</v>
      </c>
      <c r="H2554" s="85" t="s">
        <v>9532</v>
      </c>
      <c r="I2554" s="85" t="s">
        <v>79</v>
      </c>
      <c r="J2554" s="85"/>
      <c r="K2554" s="85" t="s">
        <v>9533</v>
      </c>
      <c r="L2554" s="85"/>
      <c r="M2554" s="85" t="s">
        <v>9523</v>
      </c>
      <c r="N2554" s="85" t="s">
        <v>9524</v>
      </c>
      <c r="O2554" s="85" t="s">
        <v>18</v>
      </c>
      <c r="P2554" s="85" t="s">
        <v>9525</v>
      </c>
      <c r="Q2554" s="85" t="s">
        <v>9534</v>
      </c>
    </row>
    <row r="2555" spans="1:17" hidden="1" x14ac:dyDescent="0.35">
      <c r="A2555" s="72">
        <f t="shared" si="39"/>
        <v>140445</v>
      </c>
      <c r="B2555" s="85" t="s">
        <v>23297</v>
      </c>
      <c r="C2555" s="85">
        <v>85439</v>
      </c>
      <c r="D2555" s="85" t="s">
        <v>77</v>
      </c>
      <c r="E2555" s="85" t="s">
        <v>23272</v>
      </c>
      <c r="F2555" s="85">
        <v>140445</v>
      </c>
      <c r="G2555" s="85" t="s">
        <v>78</v>
      </c>
      <c r="H2555" s="85"/>
      <c r="I2555" s="85" t="s">
        <v>79</v>
      </c>
      <c r="J2555" s="85"/>
      <c r="K2555" s="85" t="s">
        <v>23298</v>
      </c>
      <c r="L2555" s="85"/>
      <c r="M2555" s="85" t="s">
        <v>20950</v>
      </c>
      <c r="N2555" s="85" t="s">
        <v>176</v>
      </c>
      <c r="O2555" s="85" t="s">
        <v>18</v>
      </c>
      <c r="P2555" s="85">
        <v>75013</v>
      </c>
      <c r="Q2555" s="85">
        <v>2053</v>
      </c>
    </row>
    <row r="2556" spans="1:17" hidden="1" x14ac:dyDescent="0.35">
      <c r="A2556" s="72">
        <f t="shared" si="39"/>
        <v>141630</v>
      </c>
      <c r="B2556" s="85" t="s">
        <v>10702</v>
      </c>
      <c r="C2556" s="66">
        <v>91246</v>
      </c>
      <c r="D2556" s="85" t="s">
        <v>77</v>
      </c>
      <c r="E2556" s="85" t="s">
        <v>10703</v>
      </c>
      <c r="F2556" s="66">
        <v>141630</v>
      </c>
      <c r="G2556" s="85" t="s">
        <v>78</v>
      </c>
      <c r="H2556" s="85" t="s">
        <v>10704</v>
      </c>
      <c r="I2556" s="85" t="s">
        <v>79</v>
      </c>
      <c r="J2556" s="85"/>
      <c r="K2556" s="85" t="s">
        <v>10705</v>
      </c>
      <c r="L2556" s="85"/>
      <c r="M2556" s="85" t="s">
        <v>10675</v>
      </c>
      <c r="N2556" s="85" t="s">
        <v>9257</v>
      </c>
      <c r="O2556" s="85" t="s">
        <v>18</v>
      </c>
      <c r="P2556" s="85" t="s">
        <v>10700</v>
      </c>
      <c r="Q2556" s="85"/>
    </row>
    <row r="2557" spans="1:17" hidden="1" x14ac:dyDescent="0.35">
      <c r="A2557" s="72">
        <f t="shared" si="39"/>
        <v>141630</v>
      </c>
      <c r="B2557" s="85" t="s">
        <v>10706</v>
      </c>
      <c r="C2557" s="66">
        <v>91247</v>
      </c>
      <c r="D2557" s="85" t="s">
        <v>77</v>
      </c>
      <c r="E2557" s="85" t="s">
        <v>10703</v>
      </c>
      <c r="F2557" s="66">
        <v>141630</v>
      </c>
      <c r="G2557" s="85" t="s">
        <v>78</v>
      </c>
      <c r="H2557" s="85" t="s">
        <v>10707</v>
      </c>
      <c r="I2557" s="85" t="s">
        <v>79</v>
      </c>
      <c r="J2557" s="85"/>
      <c r="K2557" s="85" t="s">
        <v>10708</v>
      </c>
      <c r="L2557" s="85"/>
      <c r="M2557" s="85" t="s">
        <v>10675</v>
      </c>
      <c r="N2557" s="85" t="s">
        <v>9257</v>
      </c>
      <c r="O2557" s="85" t="s">
        <v>18</v>
      </c>
      <c r="P2557" s="85" t="s">
        <v>10700</v>
      </c>
      <c r="Q2557" s="85"/>
    </row>
    <row r="2558" spans="1:17" hidden="1" x14ac:dyDescent="0.35">
      <c r="A2558" s="72">
        <f t="shared" si="39"/>
        <v>141630</v>
      </c>
      <c r="B2558" s="85" t="s">
        <v>10709</v>
      </c>
      <c r="C2558" s="66">
        <v>91248</v>
      </c>
      <c r="D2558" s="85" t="s">
        <v>77</v>
      </c>
      <c r="E2558" s="85" t="s">
        <v>10703</v>
      </c>
      <c r="F2558" s="66">
        <v>141630</v>
      </c>
      <c r="G2558" s="85" t="s">
        <v>78</v>
      </c>
      <c r="H2558" s="85" t="s">
        <v>10710</v>
      </c>
      <c r="I2558" s="85" t="s">
        <v>79</v>
      </c>
      <c r="J2558" s="85"/>
      <c r="K2558" s="85" t="s">
        <v>10711</v>
      </c>
      <c r="L2558" s="85"/>
      <c r="M2558" s="85" t="s">
        <v>10675</v>
      </c>
      <c r="N2558" s="85" t="s">
        <v>9257</v>
      </c>
      <c r="O2558" s="85" t="s">
        <v>18</v>
      </c>
      <c r="P2558" s="85" t="s">
        <v>10700</v>
      </c>
      <c r="Q2558" s="85"/>
    </row>
    <row r="2559" spans="1:17" hidden="1" x14ac:dyDescent="0.35">
      <c r="A2559" s="72">
        <f t="shared" si="39"/>
        <v>141630</v>
      </c>
      <c r="B2559" s="85" t="s">
        <v>27942</v>
      </c>
      <c r="C2559" s="85">
        <v>141630</v>
      </c>
      <c r="D2559" s="85" t="s">
        <v>78</v>
      </c>
      <c r="E2559" s="85" t="s">
        <v>23161</v>
      </c>
      <c r="F2559" s="85">
        <v>17019384</v>
      </c>
      <c r="G2559" s="85" t="s">
        <v>1750</v>
      </c>
      <c r="H2559" s="85">
        <v>1670967</v>
      </c>
      <c r="I2559" s="85" t="s">
        <v>79</v>
      </c>
      <c r="J2559" s="85" t="s">
        <v>200</v>
      </c>
      <c r="K2559" s="85" t="s">
        <v>27943</v>
      </c>
      <c r="L2559" s="85"/>
      <c r="M2559" s="85" t="s">
        <v>14639</v>
      </c>
      <c r="N2559" s="85" t="s">
        <v>10456</v>
      </c>
      <c r="O2559" s="85" t="s">
        <v>18</v>
      </c>
      <c r="P2559" s="85">
        <v>78418</v>
      </c>
      <c r="Q2559" s="85">
        <v>4706</v>
      </c>
    </row>
    <row r="2560" spans="1:17" hidden="1" x14ac:dyDescent="0.35">
      <c r="A2560" s="72">
        <f t="shared" si="39"/>
        <v>141630</v>
      </c>
      <c r="B2560" s="85" t="s">
        <v>10712</v>
      </c>
      <c r="C2560" s="66">
        <v>91249</v>
      </c>
      <c r="D2560" s="85" t="s">
        <v>77</v>
      </c>
      <c r="E2560" s="85" t="s">
        <v>10703</v>
      </c>
      <c r="F2560" s="66">
        <v>141630</v>
      </c>
      <c r="G2560" s="85" t="s">
        <v>78</v>
      </c>
      <c r="H2560" s="85" t="s">
        <v>10713</v>
      </c>
      <c r="I2560" s="85" t="s">
        <v>79</v>
      </c>
      <c r="J2560" s="85"/>
      <c r="K2560" s="85" t="s">
        <v>10714</v>
      </c>
      <c r="L2560" s="85"/>
      <c r="M2560" s="85" t="s">
        <v>10675</v>
      </c>
      <c r="N2560" s="85" t="s">
        <v>9257</v>
      </c>
      <c r="O2560" s="85" t="s">
        <v>18</v>
      </c>
      <c r="P2560" s="85" t="s">
        <v>10700</v>
      </c>
      <c r="Q2560" s="85"/>
    </row>
    <row r="2561" spans="1:17" hidden="1" x14ac:dyDescent="0.35">
      <c r="A2561" s="72">
        <f t="shared" si="39"/>
        <v>141630</v>
      </c>
      <c r="B2561" s="85" t="s">
        <v>10715</v>
      </c>
      <c r="C2561" s="66">
        <v>91250</v>
      </c>
      <c r="D2561" s="85" t="s">
        <v>77</v>
      </c>
      <c r="E2561" s="85" t="s">
        <v>10703</v>
      </c>
      <c r="F2561" s="66">
        <v>141630</v>
      </c>
      <c r="G2561" s="85" t="s">
        <v>78</v>
      </c>
      <c r="H2561" s="85" t="s">
        <v>10716</v>
      </c>
      <c r="I2561" s="85" t="s">
        <v>79</v>
      </c>
      <c r="J2561" s="85"/>
      <c r="K2561" s="85" t="s">
        <v>10717</v>
      </c>
      <c r="L2561" s="85"/>
      <c r="M2561" s="85" t="s">
        <v>10675</v>
      </c>
      <c r="N2561" s="85" t="s">
        <v>9257</v>
      </c>
      <c r="O2561" s="85" t="s">
        <v>18</v>
      </c>
      <c r="P2561" s="85" t="s">
        <v>10700</v>
      </c>
      <c r="Q2561" s="85" t="s">
        <v>10718</v>
      </c>
    </row>
    <row r="2562" spans="1:17" hidden="1" x14ac:dyDescent="0.35">
      <c r="A2562" s="72">
        <f t="shared" ref="A2562:A2625" si="40">IF(F2562="", "", IF(D2562="School District", C2562, F2562))</f>
        <v>141630</v>
      </c>
      <c r="B2562" s="85" t="s">
        <v>10719</v>
      </c>
      <c r="C2562" s="66">
        <v>91251</v>
      </c>
      <c r="D2562" s="85" t="s">
        <v>77</v>
      </c>
      <c r="E2562" s="85" t="s">
        <v>10703</v>
      </c>
      <c r="F2562" s="66">
        <v>141630</v>
      </c>
      <c r="G2562" s="85" t="s">
        <v>78</v>
      </c>
      <c r="H2562" s="85" t="s">
        <v>10720</v>
      </c>
      <c r="I2562" s="85" t="s">
        <v>79</v>
      </c>
      <c r="J2562" s="85"/>
      <c r="K2562" s="85" t="s">
        <v>10721</v>
      </c>
      <c r="L2562" s="85"/>
      <c r="M2562" s="85" t="s">
        <v>10675</v>
      </c>
      <c r="N2562" s="85" t="s">
        <v>9257</v>
      </c>
      <c r="O2562" s="85" t="s">
        <v>18</v>
      </c>
      <c r="P2562" s="85" t="s">
        <v>10700</v>
      </c>
      <c r="Q2562" s="85"/>
    </row>
    <row r="2563" spans="1:17" hidden="1" x14ac:dyDescent="0.35">
      <c r="A2563" s="72">
        <f t="shared" si="40"/>
        <v>140469</v>
      </c>
      <c r="B2563" s="85" t="s">
        <v>26878</v>
      </c>
      <c r="C2563" s="85">
        <v>85488</v>
      </c>
      <c r="D2563" s="85" t="s">
        <v>77</v>
      </c>
      <c r="E2563" s="85" t="s">
        <v>23191</v>
      </c>
      <c r="F2563" s="85">
        <v>140469</v>
      </c>
      <c r="G2563" s="85" t="s">
        <v>78</v>
      </c>
      <c r="H2563" s="85">
        <v>13461769</v>
      </c>
      <c r="I2563" s="85" t="s">
        <v>79</v>
      </c>
      <c r="J2563" s="85"/>
      <c r="K2563" s="85" t="s">
        <v>26879</v>
      </c>
      <c r="L2563" s="85"/>
      <c r="M2563" s="85" t="s">
        <v>20146</v>
      </c>
      <c r="N2563" s="85" t="s">
        <v>205</v>
      </c>
      <c r="O2563" s="85" t="s">
        <v>18</v>
      </c>
      <c r="P2563" s="85">
        <v>75028</v>
      </c>
      <c r="Q2563" s="85">
        <v>1527</v>
      </c>
    </row>
    <row r="2564" spans="1:17" hidden="1" x14ac:dyDescent="0.35">
      <c r="A2564" s="72">
        <f t="shared" si="40"/>
        <v>140469</v>
      </c>
      <c r="B2564" s="85" t="s">
        <v>317</v>
      </c>
      <c r="C2564" s="66">
        <v>85488</v>
      </c>
      <c r="D2564" s="85" t="s">
        <v>77</v>
      </c>
      <c r="E2564" s="85" t="s">
        <v>212</v>
      </c>
      <c r="F2564" s="66">
        <v>140469</v>
      </c>
      <c r="G2564" s="85" t="s">
        <v>78</v>
      </c>
      <c r="H2564" s="85" t="s">
        <v>213</v>
      </c>
      <c r="I2564" s="85" t="s">
        <v>79</v>
      </c>
      <c r="J2564" s="85"/>
      <c r="K2564" s="85" t="s">
        <v>318</v>
      </c>
      <c r="L2564" s="85" t="s">
        <v>80</v>
      </c>
      <c r="M2564" s="85" t="s">
        <v>311</v>
      </c>
      <c r="N2564" s="85" t="s">
        <v>215</v>
      </c>
      <c r="O2564" s="85" t="s">
        <v>18</v>
      </c>
      <c r="P2564" s="85" t="s">
        <v>312</v>
      </c>
      <c r="Q2564" s="85" t="s">
        <v>319</v>
      </c>
    </row>
    <row r="2565" spans="1:17" hidden="1" x14ac:dyDescent="0.35">
      <c r="A2565" s="72">
        <f t="shared" si="40"/>
        <v>140469</v>
      </c>
      <c r="B2565" s="85" t="s">
        <v>26931</v>
      </c>
      <c r="C2565" s="85">
        <v>211158</v>
      </c>
      <c r="D2565" s="85" t="s">
        <v>77</v>
      </c>
      <c r="E2565" s="85" t="s">
        <v>23191</v>
      </c>
      <c r="F2565" s="85">
        <v>140469</v>
      </c>
      <c r="G2565" s="85" t="s">
        <v>78</v>
      </c>
      <c r="H2565" s="85">
        <v>13461769</v>
      </c>
      <c r="I2565" s="85" t="s">
        <v>79</v>
      </c>
      <c r="J2565" s="85"/>
      <c r="K2565" s="85" t="s">
        <v>26932</v>
      </c>
      <c r="L2565" s="85"/>
      <c r="M2565" s="85" t="s">
        <v>20146</v>
      </c>
      <c r="N2565" s="85" t="s">
        <v>205</v>
      </c>
      <c r="O2565" s="85" t="s">
        <v>18</v>
      </c>
      <c r="P2565" s="85">
        <v>75022</v>
      </c>
      <c r="Q2565" s="85">
        <v>2808</v>
      </c>
    </row>
    <row r="2566" spans="1:17" hidden="1" x14ac:dyDescent="0.35">
      <c r="A2566" s="72">
        <f t="shared" si="40"/>
        <v>140469</v>
      </c>
      <c r="B2566" s="85" t="s">
        <v>14458</v>
      </c>
      <c r="C2566" s="66">
        <v>211158</v>
      </c>
      <c r="D2566" s="85" t="s">
        <v>77</v>
      </c>
      <c r="E2566" s="85" t="s">
        <v>212</v>
      </c>
      <c r="F2566" s="66">
        <v>140469</v>
      </c>
      <c r="G2566" s="85" t="s">
        <v>78</v>
      </c>
      <c r="H2566" s="85" t="s">
        <v>213</v>
      </c>
      <c r="I2566" s="85" t="s">
        <v>79</v>
      </c>
      <c r="J2566" s="85"/>
      <c r="K2566" s="85" t="s">
        <v>14459</v>
      </c>
      <c r="L2566" s="85"/>
      <c r="M2566" s="85" t="s">
        <v>311</v>
      </c>
      <c r="N2566" s="85" t="s">
        <v>215</v>
      </c>
      <c r="O2566" s="85" t="s">
        <v>18</v>
      </c>
      <c r="P2566" s="85" t="s">
        <v>335</v>
      </c>
      <c r="Q2566" s="85" t="s">
        <v>2235</v>
      </c>
    </row>
    <row r="2567" spans="1:17" hidden="1" x14ac:dyDescent="0.35">
      <c r="A2567" s="72">
        <f t="shared" si="40"/>
        <v>140521</v>
      </c>
      <c r="B2567" s="85" t="s">
        <v>1611</v>
      </c>
      <c r="C2567" s="66">
        <v>86035</v>
      </c>
      <c r="D2567" s="85" t="s">
        <v>77</v>
      </c>
      <c r="E2567" s="85" t="s">
        <v>511</v>
      </c>
      <c r="F2567" s="66">
        <v>140521</v>
      </c>
      <c r="G2567" s="85" t="s">
        <v>78</v>
      </c>
      <c r="H2567" s="85" t="s">
        <v>1612</v>
      </c>
      <c r="I2567" s="85" t="s">
        <v>79</v>
      </c>
      <c r="J2567" s="85"/>
      <c r="K2567" s="85" t="s">
        <v>1613</v>
      </c>
      <c r="L2567" s="85"/>
      <c r="M2567" s="85" t="s">
        <v>1614</v>
      </c>
      <c r="N2567" s="85" t="s">
        <v>232</v>
      </c>
      <c r="O2567" s="85" t="s">
        <v>18</v>
      </c>
      <c r="P2567" s="85" t="s">
        <v>1615</v>
      </c>
      <c r="Q2567" s="85" t="s">
        <v>1616</v>
      </c>
    </row>
    <row r="2568" spans="1:17" hidden="1" x14ac:dyDescent="0.35">
      <c r="A2568" s="72">
        <f t="shared" si="40"/>
        <v>141905</v>
      </c>
      <c r="B2568" s="85" t="s">
        <v>12345</v>
      </c>
      <c r="C2568" s="66">
        <v>92367</v>
      </c>
      <c r="D2568" s="85" t="s">
        <v>77</v>
      </c>
      <c r="E2568" s="85" t="s">
        <v>12346</v>
      </c>
      <c r="F2568" s="66">
        <v>141905</v>
      </c>
      <c r="G2568" s="85" t="s">
        <v>78</v>
      </c>
      <c r="H2568" s="85"/>
      <c r="I2568" s="85" t="s">
        <v>79</v>
      </c>
      <c r="J2568" s="85"/>
      <c r="K2568" s="85" t="s">
        <v>12347</v>
      </c>
      <c r="L2568" s="85"/>
      <c r="M2568" s="85" t="s">
        <v>12342</v>
      </c>
      <c r="N2568" s="85" t="s">
        <v>12348</v>
      </c>
      <c r="O2568" s="85" t="s">
        <v>18</v>
      </c>
      <c r="P2568" s="85" t="s">
        <v>12344</v>
      </c>
      <c r="Q2568" s="85" t="s">
        <v>4491</v>
      </c>
    </row>
    <row r="2569" spans="1:17" hidden="1" x14ac:dyDescent="0.35">
      <c r="A2569" s="72">
        <f t="shared" si="40"/>
        <v>141905</v>
      </c>
      <c r="B2569" s="85" t="s">
        <v>12349</v>
      </c>
      <c r="C2569" s="66">
        <v>92368</v>
      </c>
      <c r="D2569" s="85" t="s">
        <v>77</v>
      </c>
      <c r="E2569" s="85" t="s">
        <v>12346</v>
      </c>
      <c r="F2569" s="66">
        <v>141905</v>
      </c>
      <c r="G2569" s="85" t="s">
        <v>78</v>
      </c>
      <c r="H2569" s="85"/>
      <c r="I2569" s="85" t="s">
        <v>79</v>
      </c>
      <c r="J2569" s="85"/>
      <c r="K2569" s="85" t="s">
        <v>12350</v>
      </c>
      <c r="L2569" s="85"/>
      <c r="M2569" s="85" t="s">
        <v>12342</v>
      </c>
      <c r="N2569" s="85" t="s">
        <v>12348</v>
      </c>
      <c r="O2569" s="85" t="s">
        <v>18</v>
      </c>
      <c r="P2569" s="85" t="s">
        <v>12344</v>
      </c>
      <c r="Q2569" s="85" t="s">
        <v>12351</v>
      </c>
    </row>
    <row r="2570" spans="1:17" hidden="1" x14ac:dyDescent="0.35">
      <c r="A2570" s="72">
        <f t="shared" si="40"/>
        <v>141223</v>
      </c>
      <c r="B2570" s="85" t="s">
        <v>6628</v>
      </c>
      <c r="C2570" s="66">
        <v>88675</v>
      </c>
      <c r="D2570" s="85" t="s">
        <v>77</v>
      </c>
      <c r="E2570" s="85" t="s">
        <v>6077</v>
      </c>
      <c r="F2570" s="66">
        <v>141223</v>
      </c>
      <c r="G2570" s="85" t="s">
        <v>78</v>
      </c>
      <c r="H2570" s="85" t="s">
        <v>6629</v>
      </c>
      <c r="I2570" s="85" t="s">
        <v>79</v>
      </c>
      <c r="J2570" s="85"/>
      <c r="K2570" s="85" t="s">
        <v>6630</v>
      </c>
      <c r="L2570" s="85"/>
      <c r="M2570" s="85" t="s">
        <v>3090</v>
      </c>
      <c r="N2570" s="85" t="s">
        <v>6071</v>
      </c>
      <c r="O2570" s="85" t="s">
        <v>18</v>
      </c>
      <c r="P2570" s="85" t="s">
        <v>6614</v>
      </c>
      <c r="Q2570" s="85" t="s">
        <v>6631</v>
      </c>
    </row>
    <row r="2571" spans="1:17" hidden="1" x14ac:dyDescent="0.35">
      <c r="A2571" s="72">
        <f t="shared" si="40"/>
        <v>141828</v>
      </c>
      <c r="B2571" s="85" t="s">
        <v>12000</v>
      </c>
      <c r="C2571" s="66">
        <v>92159</v>
      </c>
      <c r="D2571" s="85" t="s">
        <v>77</v>
      </c>
      <c r="E2571" s="85" t="s">
        <v>12001</v>
      </c>
      <c r="F2571" s="66">
        <v>141828</v>
      </c>
      <c r="G2571" s="85" t="s">
        <v>78</v>
      </c>
      <c r="H2571" s="85" t="s">
        <v>12002</v>
      </c>
      <c r="I2571" s="85" t="s">
        <v>79</v>
      </c>
      <c r="J2571" s="85"/>
      <c r="K2571" s="85" t="s">
        <v>12003</v>
      </c>
      <c r="L2571" s="85"/>
      <c r="M2571" s="85" t="s">
        <v>12004</v>
      </c>
      <c r="N2571" s="85" t="s">
        <v>11972</v>
      </c>
      <c r="O2571" s="85" t="s">
        <v>18</v>
      </c>
      <c r="P2571" s="85" t="s">
        <v>12005</v>
      </c>
      <c r="Q2571" s="85" t="s">
        <v>3246</v>
      </c>
    </row>
    <row r="2572" spans="1:17" hidden="1" x14ac:dyDescent="0.35">
      <c r="A2572" s="72">
        <f t="shared" si="40"/>
        <v>140475</v>
      </c>
      <c r="B2572" s="85" t="s">
        <v>27856</v>
      </c>
      <c r="C2572" s="85">
        <v>16034750</v>
      </c>
      <c r="D2572" s="85" t="s">
        <v>77</v>
      </c>
      <c r="E2572" s="85" t="s">
        <v>23165</v>
      </c>
      <c r="F2572" s="85">
        <v>140475</v>
      </c>
      <c r="G2572" s="85" t="s">
        <v>78</v>
      </c>
      <c r="H2572" s="85"/>
      <c r="I2572" s="85" t="s">
        <v>79</v>
      </c>
      <c r="J2572" s="85"/>
      <c r="K2572" s="85" t="s">
        <v>27857</v>
      </c>
      <c r="L2572" s="85"/>
      <c r="M2572" s="85" t="s">
        <v>20785</v>
      </c>
      <c r="N2572" s="85" t="s">
        <v>176</v>
      </c>
      <c r="O2572" s="85" t="s">
        <v>18</v>
      </c>
      <c r="P2572" s="85">
        <v>75078</v>
      </c>
      <c r="Q2572" s="85"/>
    </row>
    <row r="2573" spans="1:17" hidden="1" x14ac:dyDescent="0.35">
      <c r="A2573" s="72">
        <f t="shared" si="40"/>
        <v>140475</v>
      </c>
      <c r="B2573" s="85" t="s">
        <v>16153</v>
      </c>
      <c r="C2573" s="66">
        <v>16034750</v>
      </c>
      <c r="D2573" s="85" t="s">
        <v>77</v>
      </c>
      <c r="E2573" s="85" t="s">
        <v>952</v>
      </c>
      <c r="F2573" s="66">
        <v>140475</v>
      </c>
      <c r="G2573" s="85" t="s">
        <v>78</v>
      </c>
      <c r="H2573" s="85"/>
      <c r="I2573" s="85" t="s">
        <v>79</v>
      </c>
      <c r="J2573" s="85"/>
      <c r="K2573" s="85" t="s">
        <v>16154</v>
      </c>
      <c r="L2573" s="85"/>
      <c r="M2573" s="85" t="s">
        <v>955</v>
      </c>
      <c r="N2573" s="85" t="s">
        <v>176</v>
      </c>
      <c r="O2573" s="85" t="s">
        <v>18</v>
      </c>
      <c r="P2573" s="85" t="s">
        <v>957</v>
      </c>
      <c r="Q2573" s="85"/>
    </row>
    <row r="2574" spans="1:17" hidden="1" x14ac:dyDescent="0.35">
      <c r="A2574" s="72">
        <f t="shared" si="40"/>
        <v>141223</v>
      </c>
      <c r="B2574" s="85" t="s">
        <v>7071</v>
      </c>
      <c r="C2574" s="66">
        <v>88959</v>
      </c>
      <c r="D2574" s="85" t="s">
        <v>77</v>
      </c>
      <c r="E2574" s="85" t="s">
        <v>6077</v>
      </c>
      <c r="F2574" s="66">
        <v>141223</v>
      </c>
      <c r="G2574" s="85" t="s">
        <v>78</v>
      </c>
      <c r="H2574" s="85" t="s">
        <v>7072</v>
      </c>
      <c r="I2574" s="85" t="s">
        <v>79</v>
      </c>
      <c r="J2574" s="85"/>
      <c r="K2574" s="85" t="s">
        <v>7073</v>
      </c>
      <c r="L2574" s="85"/>
      <c r="M2574" s="85" t="s">
        <v>3090</v>
      </c>
      <c r="N2574" s="85" t="s">
        <v>6071</v>
      </c>
      <c r="O2574" s="85" t="s">
        <v>18</v>
      </c>
      <c r="P2574" s="85" t="s">
        <v>7074</v>
      </c>
      <c r="Q2574" s="85" t="s">
        <v>7075</v>
      </c>
    </row>
    <row r="2575" spans="1:17" hidden="1" x14ac:dyDescent="0.35">
      <c r="A2575" s="72">
        <f t="shared" si="40"/>
        <v>141223</v>
      </c>
      <c r="B2575" s="85" t="s">
        <v>7230</v>
      </c>
      <c r="C2575" s="66">
        <v>89042</v>
      </c>
      <c r="D2575" s="85" t="s">
        <v>77</v>
      </c>
      <c r="E2575" s="85" t="s">
        <v>6077</v>
      </c>
      <c r="F2575" s="66">
        <v>141223</v>
      </c>
      <c r="G2575" s="85" t="s">
        <v>78</v>
      </c>
      <c r="H2575" s="85" t="s">
        <v>7231</v>
      </c>
      <c r="I2575" s="85" t="s">
        <v>79</v>
      </c>
      <c r="J2575" s="85"/>
      <c r="K2575" s="85" t="s">
        <v>7232</v>
      </c>
      <c r="L2575" s="85"/>
      <c r="M2575" s="85" t="s">
        <v>3090</v>
      </c>
      <c r="N2575" s="85" t="s">
        <v>6071</v>
      </c>
      <c r="O2575" s="85" t="s">
        <v>18</v>
      </c>
      <c r="P2575" s="85" t="s">
        <v>7222</v>
      </c>
      <c r="Q2575" s="85" t="s">
        <v>1765</v>
      </c>
    </row>
    <row r="2576" spans="1:17" hidden="1" x14ac:dyDescent="0.35">
      <c r="A2576" s="72">
        <f t="shared" si="40"/>
        <v>141223</v>
      </c>
      <c r="B2576" s="85" t="s">
        <v>6936</v>
      </c>
      <c r="C2576" s="66">
        <v>88886</v>
      </c>
      <c r="D2576" s="85" t="s">
        <v>77</v>
      </c>
      <c r="E2576" s="85" t="s">
        <v>6077</v>
      </c>
      <c r="F2576" s="66">
        <v>141223</v>
      </c>
      <c r="G2576" s="85" t="s">
        <v>78</v>
      </c>
      <c r="H2576" s="85" t="s">
        <v>6937</v>
      </c>
      <c r="I2576" s="85" t="s">
        <v>79</v>
      </c>
      <c r="J2576" s="85"/>
      <c r="K2576" s="85" t="s">
        <v>6938</v>
      </c>
      <c r="L2576" s="85"/>
      <c r="M2576" s="85" t="s">
        <v>3090</v>
      </c>
      <c r="N2576" s="85" t="s">
        <v>6071</v>
      </c>
      <c r="O2576" s="85" t="s">
        <v>18</v>
      </c>
      <c r="P2576" s="85" t="s">
        <v>6932</v>
      </c>
      <c r="Q2576" s="85" t="s">
        <v>6939</v>
      </c>
    </row>
    <row r="2577" spans="1:17" hidden="1" x14ac:dyDescent="0.35">
      <c r="A2577" s="72">
        <f t="shared" si="40"/>
        <v>141223</v>
      </c>
      <c r="B2577" s="85" t="s">
        <v>6288</v>
      </c>
      <c r="C2577" s="66">
        <v>88499</v>
      </c>
      <c r="D2577" s="85" t="s">
        <v>77</v>
      </c>
      <c r="E2577" s="85" t="s">
        <v>6077</v>
      </c>
      <c r="F2577" s="66">
        <v>141223</v>
      </c>
      <c r="G2577" s="85" t="s">
        <v>78</v>
      </c>
      <c r="H2577" s="85"/>
      <c r="I2577" s="85" t="s">
        <v>79</v>
      </c>
      <c r="J2577" s="85"/>
      <c r="K2577" s="85" t="s">
        <v>6289</v>
      </c>
      <c r="L2577" s="85"/>
      <c r="M2577" s="85" t="s">
        <v>3090</v>
      </c>
      <c r="N2577" s="85" t="s">
        <v>6071</v>
      </c>
      <c r="O2577" s="85" t="s">
        <v>18</v>
      </c>
      <c r="P2577" s="85" t="s">
        <v>6290</v>
      </c>
      <c r="Q2577" s="85"/>
    </row>
    <row r="2578" spans="1:17" hidden="1" x14ac:dyDescent="0.35">
      <c r="A2578" s="72">
        <f t="shared" si="40"/>
        <v>141223</v>
      </c>
      <c r="B2578" s="85" t="s">
        <v>21494</v>
      </c>
      <c r="C2578" s="66">
        <v>17015783</v>
      </c>
      <c r="D2578" s="85" t="s">
        <v>83</v>
      </c>
      <c r="E2578" s="85" t="s">
        <v>6077</v>
      </c>
      <c r="F2578" s="66">
        <v>141223</v>
      </c>
      <c r="G2578" s="85" t="s">
        <v>78</v>
      </c>
      <c r="H2578" s="85"/>
      <c r="I2578" s="85" t="s">
        <v>79</v>
      </c>
      <c r="J2578" s="85"/>
      <c r="K2578" s="85" t="s">
        <v>21495</v>
      </c>
      <c r="L2578" s="85"/>
      <c r="M2578" s="85" t="s">
        <v>6795</v>
      </c>
      <c r="N2578" s="85" t="s">
        <v>6073</v>
      </c>
      <c r="O2578" s="85" t="s">
        <v>18</v>
      </c>
      <c r="P2578" s="85" t="s">
        <v>6932</v>
      </c>
      <c r="Q2578" s="85"/>
    </row>
    <row r="2579" spans="1:17" hidden="1" x14ac:dyDescent="0.35">
      <c r="A2579" s="72">
        <f t="shared" si="40"/>
        <v>141219</v>
      </c>
      <c r="B2579" s="85" t="s">
        <v>18492</v>
      </c>
      <c r="C2579" s="66">
        <v>16083266</v>
      </c>
      <c r="D2579" s="85" t="s">
        <v>77</v>
      </c>
      <c r="E2579" s="85" t="s">
        <v>6740</v>
      </c>
      <c r="F2579" s="66">
        <v>141219</v>
      </c>
      <c r="G2579" s="85" t="s">
        <v>78</v>
      </c>
      <c r="H2579" s="85"/>
      <c r="I2579" s="85" t="s">
        <v>79</v>
      </c>
      <c r="J2579" s="85"/>
      <c r="K2579" s="85" t="s">
        <v>6289</v>
      </c>
      <c r="L2579" s="85"/>
      <c r="M2579" s="85" t="s">
        <v>3090</v>
      </c>
      <c r="N2579" s="85" t="s">
        <v>6071</v>
      </c>
      <c r="O2579" s="85" t="s">
        <v>18</v>
      </c>
      <c r="P2579" s="85" t="s">
        <v>6290</v>
      </c>
      <c r="Q2579" s="85"/>
    </row>
    <row r="2580" spans="1:17" hidden="1" x14ac:dyDescent="0.35">
      <c r="A2580" s="72">
        <f t="shared" si="40"/>
        <v>141544</v>
      </c>
      <c r="B2580" s="85" t="s">
        <v>19461</v>
      </c>
      <c r="C2580" s="66">
        <v>16044081</v>
      </c>
      <c r="D2580" s="85" t="s">
        <v>83</v>
      </c>
      <c r="E2580" s="85" t="s">
        <v>9751</v>
      </c>
      <c r="F2580" s="66">
        <v>141544</v>
      </c>
      <c r="G2580" s="85" t="s">
        <v>78</v>
      </c>
      <c r="H2580" s="85" t="s">
        <v>9752</v>
      </c>
      <c r="I2580" s="85" t="s">
        <v>79</v>
      </c>
      <c r="J2580" s="85"/>
      <c r="K2580" s="85" t="s">
        <v>19462</v>
      </c>
      <c r="L2580" s="85"/>
      <c r="M2580" s="85" t="s">
        <v>7383</v>
      </c>
      <c r="N2580" s="85" t="s">
        <v>7384</v>
      </c>
      <c r="O2580" s="85" t="s">
        <v>18</v>
      </c>
      <c r="P2580" s="85" t="s">
        <v>9806</v>
      </c>
      <c r="Q2580" s="85"/>
    </row>
    <row r="2581" spans="1:17" hidden="1" x14ac:dyDescent="0.35">
      <c r="A2581" s="72">
        <f t="shared" si="40"/>
        <v>141258</v>
      </c>
      <c r="B2581" s="85" t="s">
        <v>17121</v>
      </c>
      <c r="C2581" s="66">
        <v>16034377</v>
      </c>
      <c r="D2581" s="85" t="s">
        <v>83</v>
      </c>
      <c r="E2581" s="85" t="s">
        <v>7475</v>
      </c>
      <c r="F2581" s="66">
        <v>141258</v>
      </c>
      <c r="G2581" s="85" t="s">
        <v>78</v>
      </c>
      <c r="H2581" s="85"/>
      <c r="I2581" s="85" t="s">
        <v>79</v>
      </c>
      <c r="J2581" s="85"/>
      <c r="K2581" s="85" t="s">
        <v>19164</v>
      </c>
      <c r="L2581" s="85"/>
      <c r="M2581" s="85" t="s">
        <v>7477</v>
      </c>
      <c r="N2581" s="85" t="s">
        <v>7265</v>
      </c>
      <c r="O2581" s="85" t="s">
        <v>18</v>
      </c>
      <c r="P2581" s="85" t="s">
        <v>7478</v>
      </c>
      <c r="Q2581" s="85"/>
    </row>
    <row r="2582" spans="1:17" hidden="1" x14ac:dyDescent="0.35">
      <c r="A2582" s="72">
        <f t="shared" si="40"/>
        <v>141555</v>
      </c>
      <c r="B2582" s="85" t="s">
        <v>17121</v>
      </c>
      <c r="C2582" s="66">
        <v>16037174</v>
      </c>
      <c r="D2582" s="85" t="s">
        <v>83</v>
      </c>
      <c r="E2582" s="85" t="s">
        <v>4810</v>
      </c>
      <c r="F2582" s="66">
        <v>141555</v>
      </c>
      <c r="G2582" s="85" t="s">
        <v>78</v>
      </c>
      <c r="H2582" s="85" t="s">
        <v>350</v>
      </c>
      <c r="I2582" s="85" t="s">
        <v>79</v>
      </c>
      <c r="J2582" s="85"/>
      <c r="K2582" s="85" t="s">
        <v>18874</v>
      </c>
      <c r="L2582" s="85" t="s">
        <v>80</v>
      </c>
      <c r="M2582" s="85" t="s">
        <v>7383</v>
      </c>
      <c r="N2582" s="85" t="s">
        <v>7384</v>
      </c>
      <c r="O2582" s="85" t="s">
        <v>18</v>
      </c>
      <c r="P2582" s="85" t="s">
        <v>10372</v>
      </c>
      <c r="Q2582" s="85" t="s">
        <v>87</v>
      </c>
    </row>
    <row r="2583" spans="1:17" hidden="1" x14ac:dyDescent="0.35">
      <c r="A2583" s="72">
        <f t="shared" si="40"/>
        <v>141190</v>
      </c>
      <c r="B2583" s="85" t="s">
        <v>17121</v>
      </c>
      <c r="C2583" s="66">
        <v>16037462</v>
      </c>
      <c r="D2583" s="85" t="s">
        <v>83</v>
      </c>
      <c r="E2583" s="85" t="s">
        <v>5877</v>
      </c>
      <c r="F2583" s="66">
        <v>141190</v>
      </c>
      <c r="G2583" s="85" t="s">
        <v>78</v>
      </c>
      <c r="H2583" s="85" t="s">
        <v>350</v>
      </c>
      <c r="I2583" s="85" t="s">
        <v>79</v>
      </c>
      <c r="J2583" s="85"/>
      <c r="K2583" s="85" t="s">
        <v>19018</v>
      </c>
      <c r="L2583" s="85" t="s">
        <v>80</v>
      </c>
      <c r="M2583" s="85" t="s">
        <v>5874</v>
      </c>
      <c r="N2583" s="85" t="s">
        <v>5862</v>
      </c>
      <c r="O2583" s="85" t="s">
        <v>18</v>
      </c>
      <c r="P2583" s="85" t="s">
        <v>5914</v>
      </c>
      <c r="Q2583" s="85" t="s">
        <v>87</v>
      </c>
    </row>
    <row r="2584" spans="1:17" hidden="1" x14ac:dyDescent="0.35">
      <c r="A2584" s="72">
        <f t="shared" si="40"/>
        <v>141234</v>
      </c>
      <c r="B2584" s="85" t="s">
        <v>17121</v>
      </c>
      <c r="C2584" s="66">
        <v>16054000</v>
      </c>
      <c r="D2584" s="85" t="s">
        <v>83</v>
      </c>
      <c r="E2584" s="85" t="s">
        <v>6473</v>
      </c>
      <c r="F2584" s="66">
        <v>141234</v>
      </c>
      <c r="G2584" s="85" t="s">
        <v>78</v>
      </c>
      <c r="H2584" s="85"/>
      <c r="I2584" s="85" t="s">
        <v>79</v>
      </c>
      <c r="J2584" s="85"/>
      <c r="K2584" s="85" t="s">
        <v>17120</v>
      </c>
      <c r="L2584" s="85"/>
      <c r="M2584" s="85" t="s">
        <v>3090</v>
      </c>
      <c r="N2584" s="85" t="s">
        <v>6073</v>
      </c>
      <c r="O2584" s="85" t="s">
        <v>18</v>
      </c>
      <c r="P2584" s="85" t="s">
        <v>6783</v>
      </c>
      <c r="Q2584" s="85"/>
    </row>
    <row r="2585" spans="1:17" hidden="1" x14ac:dyDescent="0.35">
      <c r="A2585" s="72">
        <f t="shared" si="40"/>
        <v>140521</v>
      </c>
      <c r="B2585" s="85" t="s">
        <v>19081</v>
      </c>
      <c r="C2585" s="66">
        <v>16028606</v>
      </c>
      <c r="D2585" s="85" t="s">
        <v>83</v>
      </c>
      <c r="E2585" s="85" t="s">
        <v>511</v>
      </c>
      <c r="F2585" s="66">
        <v>140521</v>
      </c>
      <c r="G2585" s="85" t="s">
        <v>78</v>
      </c>
      <c r="H2585" s="85"/>
      <c r="I2585" s="85" t="s">
        <v>79</v>
      </c>
      <c r="J2585" s="85"/>
      <c r="K2585" s="85" t="s">
        <v>19082</v>
      </c>
      <c r="L2585" s="85"/>
      <c r="M2585" s="85" t="s">
        <v>1375</v>
      </c>
      <c r="N2585" s="85" t="s">
        <v>232</v>
      </c>
      <c r="O2585" s="85" t="s">
        <v>18</v>
      </c>
      <c r="P2585" s="85" t="s">
        <v>1376</v>
      </c>
      <c r="Q2585" s="85"/>
    </row>
    <row r="2586" spans="1:17" hidden="1" x14ac:dyDescent="0.35">
      <c r="A2586" s="72">
        <f t="shared" si="40"/>
        <v>141261</v>
      </c>
      <c r="B2586" s="85" t="s">
        <v>22843</v>
      </c>
      <c r="C2586" s="66">
        <v>17026959</v>
      </c>
      <c r="D2586" s="85" t="s">
        <v>83</v>
      </c>
      <c r="E2586" s="85" t="s">
        <v>7522</v>
      </c>
      <c r="F2586" s="66">
        <v>141261</v>
      </c>
      <c r="G2586" s="85" t="s">
        <v>78</v>
      </c>
      <c r="H2586" s="85"/>
      <c r="I2586" s="85" t="s">
        <v>79</v>
      </c>
      <c r="J2586" s="85"/>
      <c r="K2586" s="85" t="s">
        <v>22844</v>
      </c>
      <c r="L2586" s="85"/>
      <c r="M2586" s="85" t="s">
        <v>22845</v>
      </c>
      <c r="N2586" s="85" t="s">
        <v>7355</v>
      </c>
      <c r="O2586" s="85" t="s">
        <v>18</v>
      </c>
      <c r="P2586" s="85" t="s">
        <v>7520</v>
      </c>
      <c r="Q2586" s="85"/>
    </row>
    <row r="2587" spans="1:17" hidden="1" x14ac:dyDescent="0.35">
      <c r="A2587" s="72">
        <f t="shared" si="40"/>
        <v>140841</v>
      </c>
      <c r="B2587" s="85" t="s">
        <v>19691</v>
      </c>
      <c r="C2587" s="85">
        <v>16055020</v>
      </c>
      <c r="D2587" s="85" t="s">
        <v>23281</v>
      </c>
      <c r="E2587" s="85" t="s">
        <v>23268</v>
      </c>
      <c r="F2587" s="85">
        <v>140841</v>
      </c>
      <c r="G2587" s="85" t="s">
        <v>78</v>
      </c>
      <c r="H2587" s="85"/>
      <c r="I2587" s="85" t="s">
        <v>79</v>
      </c>
      <c r="J2587" s="85"/>
      <c r="K2587" s="85" t="s">
        <v>19692</v>
      </c>
      <c r="L2587" s="85"/>
      <c r="M2587" s="85" t="s">
        <v>19690</v>
      </c>
      <c r="N2587" s="85"/>
      <c r="O2587" s="85" t="s">
        <v>18</v>
      </c>
      <c r="P2587" s="85">
        <v>76018</v>
      </c>
      <c r="Q2587" s="85"/>
    </row>
    <row r="2588" spans="1:17" hidden="1" x14ac:dyDescent="0.35">
      <c r="A2588" s="72">
        <f t="shared" si="40"/>
        <v>141486</v>
      </c>
      <c r="B2588" s="85" t="s">
        <v>26722</v>
      </c>
      <c r="C2588" s="85">
        <v>16028261</v>
      </c>
      <c r="D2588" s="85" t="s">
        <v>23281</v>
      </c>
      <c r="E2588" s="85" t="s">
        <v>23195</v>
      </c>
      <c r="F2588" s="85">
        <v>141486</v>
      </c>
      <c r="G2588" s="85" t="s">
        <v>78</v>
      </c>
      <c r="H2588" s="85">
        <v>12729570</v>
      </c>
      <c r="I2588" s="85" t="s">
        <v>79</v>
      </c>
      <c r="J2588" s="85"/>
      <c r="K2588" s="85" t="s">
        <v>26723</v>
      </c>
      <c r="L2588" s="85"/>
      <c r="M2588" s="85" t="s">
        <v>9223</v>
      </c>
      <c r="N2588" s="85" t="s">
        <v>20296</v>
      </c>
      <c r="O2588" s="85" t="s">
        <v>18</v>
      </c>
      <c r="P2588" s="85">
        <v>78040</v>
      </c>
      <c r="Q2588" s="85"/>
    </row>
    <row r="2589" spans="1:17" hidden="1" x14ac:dyDescent="0.35">
      <c r="A2589" s="72">
        <f t="shared" si="40"/>
        <v>141486</v>
      </c>
      <c r="B2589" s="85" t="s">
        <v>18952</v>
      </c>
      <c r="C2589" s="66">
        <v>16028261</v>
      </c>
      <c r="D2589" s="85" t="s">
        <v>83</v>
      </c>
      <c r="E2589" s="85" t="s">
        <v>9220</v>
      </c>
      <c r="F2589" s="66">
        <v>141486</v>
      </c>
      <c r="G2589" s="85" t="s">
        <v>78</v>
      </c>
      <c r="H2589" s="85" t="s">
        <v>18953</v>
      </c>
      <c r="I2589" s="85" t="s">
        <v>79</v>
      </c>
      <c r="J2589" s="85"/>
      <c r="K2589" s="85" t="s">
        <v>18954</v>
      </c>
      <c r="L2589" s="85"/>
      <c r="M2589" s="85" t="s">
        <v>9223</v>
      </c>
      <c r="N2589" s="85" t="s">
        <v>9217</v>
      </c>
      <c r="O2589" s="85" t="s">
        <v>18</v>
      </c>
      <c r="P2589" s="85" t="s">
        <v>9218</v>
      </c>
      <c r="Q2589" s="85"/>
    </row>
    <row r="2590" spans="1:17" hidden="1" x14ac:dyDescent="0.35">
      <c r="A2590" s="72">
        <f t="shared" si="40"/>
        <v>140945</v>
      </c>
      <c r="B2590" s="85" t="s">
        <v>27827</v>
      </c>
      <c r="C2590" s="85">
        <v>17030299</v>
      </c>
      <c r="D2590" s="85" t="s">
        <v>23281</v>
      </c>
      <c r="E2590" s="85" t="s">
        <v>23169</v>
      </c>
      <c r="F2590" s="85">
        <v>140945</v>
      </c>
      <c r="G2590" s="85" t="s">
        <v>78</v>
      </c>
      <c r="H2590" s="85"/>
      <c r="I2590" s="85" t="s">
        <v>79</v>
      </c>
      <c r="J2590" s="85"/>
      <c r="K2590" s="85" t="s">
        <v>27828</v>
      </c>
      <c r="L2590" s="85"/>
      <c r="M2590" s="85" t="s">
        <v>25019</v>
      </c>
      <c r="N2590" s="85" t="s">
        <v>205</v>
      </c>
      <c r="O2590" s="85" t="s">
        <v>18</v>
      </c>
      <c r="P2590" s="85">
        <v>76259</v>
      </c>
      <c r="Q2590" s="85"/>
    </row>
    <row r="2591" spans="1:17" hidden="1" x14ac:dyDescent="0.35">
      <c r="A2591" s="72">
        <f t="shared" si="40"/>
        <v>141544</v>
      </c>
      <c r="B2591" s="85" t="s">
        <v>10082</v>
      </c>
      <c r="C2591" s="66">
        <v>90792</v>
      </c>
      <c r="D2591" s="85" t="s">
        <v>77</v>
      </c>
      <c r="E2591" s="85" t="s">
        <v>9751</v>
      </c>
      <c r="F2591" s="66">
        <v>141544</v>
      </c>
      <c r="G2591" s="85" t="s">
        <v>78</v>
      </c>
      <c r="H2591" s="85" t="s">
        <v>9752</v>
      </c>
      <c r="I2591" s="85" t="s">
        <v>79</v>
      </c>
      <c r="J2591" s="85"/>
      <c r="K2591" s="85" t="s">
        <v>10083</v>
      </c>
      <c r="L2591" s="85"/>
      <c r="M2591" s="85" t="s">
        <v>7383</v>
      </c>
      <c r="N2591" s="85" t="s">
        <v>7384</v>
      </c>
      <c r="O2591" s="85" t="s">
        <v>18</v>
      </c>
      <c r="P2591" s="85" t="s">
        <v>10079</v>
      </c>
      <c r="Q2591" s="85" t="s">
        <v>1385</v>
      </c>
    </row>
    <row r="2592" spans="1:17" hidden="1" x14ac:dyDescent="0.35">
      <c r="A2592" s="72">
        <f t="shared" si="40"/>
        <v>141667</v>
      </c>
      <c r="B2592" s="85" t="s">
        <v>7692</v>
      </c>
      <c r="C2592" s="66">
        <v>16060484</v>
      </c>
      <c r="D2592" s="85" t="s">
        <v>77</v>
      </c>
      <c r="E2592" s="85" t="s">
        <v>10820</v>
      </c>
      <c r="F2592" s="66">
        <v>141667</v>
      </c>
      <c r="G2592" s="85" t="s">
        <v>78</v>
      </c>
      <c r="H2592" s="85" t="s">
        <v>350</v>
      </c>
      <c r="I2592" s="85" t="s">
        <v>79</v>
      </c>
      <c r="J2592" s="85"/>
      <c r="K2592" s="85" t="s">
        <v>17390</v>
      </c>
      <c r="L2592" s="85" t="s">
        <v>80</v>
      </c>
      <c r="M2592" s="85" t="s">
        <v>10950</v>
      </c>
      <c r="N2592" s="85" t="s">
        <v>7398</v>
      </c>
      <c r="O2592" s="85" t="s">
        <v>18</v>
      </c>
      <c r="P2592" s="85" t="s">
        <v>10951</v>
      </c>
      <c r="Q2592" s="85" t="s">
        <v>87</v>
      </c>
    </row>
    <row r="2593" spans="1:17" hidden="1" x14ac:dyDescent="0.35">
      <c r="A2593" s="72">
        <f t="shared" si="40"/>
        <v>140612</v>
      </c>
      <c r="B2593" s="85" t="s">
        <v>27908</v>
      </c>
      <c r="C2593" s="85">
        <v>86538</v>
      </c>
      <c r="D2593" s="85" t="s">
        <v>77</v>
      </c>
      <c r="E2593" s="85" t="s">
        <v>23164</v>
      </c>
      <c r="F2593" s="85">
        <v>140612</v>
      </c>
      <c r="G2593" s="85" t="s">
        <v>78</v>
      </c>
      <c r="H2593" s="85">
        <v>12983490</v>
      </c>
      <c r="I2593" s="85" t="s">
        <v>79</v>
      </c>
      <c r="J2593" s="85"/>
      <c r="K2593" s="85" t="s">
        <v>27909</v>
      </c>
      <c r="L2593" s="85"/>
      <c r="M2593" s="85" t="s">
        <v>24853</v>
      </c>
      <c r="N2593" s="85" t="s">
        <v>1914</v>
      </c>
      <c r="O2593" s="85" t="s">
        <v>18</v>
      </c>
      <c r="P2593" s="85">
        <v>75474</v>
      </c>
      <c r="Q2593" s="85"/>
    </row>
    <row r="2594" spans="1:17" hidden="1" x14ac:dyDescent="0.35">
      <c r="A2594" s="72">
        <f t="shared" si="40"/>
        <v>140612</v>
      </c>
      <c r="B2594" s="85" t="s">
        <v>2135</v>
      </c>
      <c r="C2594" s="66">
        <v>86538</v>
      </c>
      <c r="D2594" s="85" t="s">
        <v>77</v>
      </c>
      <c r="E2594" s="85" t="s">
        <v>2127</v>
      </c>
      <c r="F2594" s="66">
        <v>140612</v>
      </c>
      <c r="G2594" s="85" t="s">
        <v>78</v>
      </c>
      <c r="H2594" s="85" t="s">
        <v>2136</v>
      </c>
      <c r="I2594" s="85" t="s">
        <v>79</v>
      </c>
      <c r="J2594" s="85"/>
      <c r="K2594" s="85" t="s">
        <v>2137</v>
      </c>
      <c r="L2594" s="85"/>
      <c r="M2594" s="85" t="s">
        <v>2130</v>
      </c>
      <c r="N2594" s="85" t="s">
        <v>1269</v>
      </c>
      <c r="O2594" s="85" t="s">
        <v>18</v>
      </c>
      <c r="P2594" s="85" t="s">
        <v>2131</v>
      </c>
      <c r="Q2594" s="85"/>
    </row>
    <row r="2595" spans="1:17" hidden="1" x14ac:dyDescent="0.35">
      <c r="A2595" s="72">
        <f t="shared" si="40"/>
        <v>141223</v>
      </c>
      <c r="B2595" s="85" t="s">
        <v>6293</v>
      </c>
      <c r="C2595" s="66">
        <v>88506</v>
      </c>
      <c r="D2595" s="85" t="s">
        <v>77</v>
      </c>
      <c r="E2595" s="85" t="s">
        <v>6077</v>
      </c>
      <c r="F2595" s="66">
        <v>141223</v>
      </c>
      <c r="G2595" s="85" t="s">
        <v>78</v>
      </c>
      <c r="H2595" s="85"/>
      <c r="I2595" s="85" t="s">
        <v>79</v>
      </c>
      <c r="J2595" s="85"/>
      <c r="K2595" s="85" t="s">
        <v>6294</v>
      </c>
      <c r="L2595" s="85"/>
      <c r="M2595" s="85" t="s">
        <v>3090</v>
      </c>
      <c r="N2595" s="85" t="s">
        <v>6071</v>
      </c>
      <c r="O2595" s="85" t="s">
        <v>18</v>
      </c>
      <c r="P2595" s="85" t="s">
        <v>6291</v>
      </c>
      <c r="Q2595" s="85" t="s">
        <v>6295</v>
      </c>
    </row>
    <row r="2596" spans="1:17" hidden="1" x14ac:dyDescent="0.35">
      <c r="A2596" s="72">
        <f t="shared" si="40"/>
        <v>141736</v>
      </c>
      <c r="B2596" s="85" t="s">
        <v>11630</v>
      </c>
      <c r="C2596" s="66">
        <v>91756</v>
      </c>
      <c r="D2596" s="85" t="s">
        <v>77</v>
      </c>
      <c r="E2596" s="85" t="s">
        <v>11615</v>
      </c>
      <c r="F2596" s="66">
        <v>141736</v>
      </c>
      <c r="G2596" s="85" t="s">
        <v>78</v>
      </c>
      <c r="H2596" s="85"/>
      <c r="I2596" s="85" t="s">
        <v>79</v>
      </c>
      <c r="J2596" s="85"/>
      <c r="K2596" s="85" t="s">
        <v>11631</v>
      </c>
      <c r="L2596" s="85"/>
      <c r="M2596" s="85" t="s">
        <v>11617</v>
      </c>
      <c r="N2596" s="85" t="s">
        <v>5106</v>
      </c>
      <c r="O2596" s="85" t="s">
        <v>18</v>
      </c>
      <c r="P2596" s="85" t="s">
        <v>11624</v>
      </c>
      <c r="Q2596" s="85" t="s">
        <v>11632</v>
      </c>
    </row>
    <row r="2597" spans="1:17" hidden="1" x14ac:dyDescent="0.35">
      <c r="A2597" s="72">
        <f t="shared" si="40"/>
        <v>16082474</v>
      </c>
      <c r="B2597" s="85" t="s">
        <v>21545</v>
      </c>
      <c r="C2597" s="66">
        <v>17016139</v>
      </c>
      <c r="D2597" s="85" t="s">
        <v>77</v>
      </c>
      <c r="E2597" s="85" t="s">
        <v>18129</v>
      </c>
      <c r="F2597" s="66">
        <v>16082474</v>
      </c>
      <c r="G2597" s="85" t="s">
        <v>78</v>
      </c>
      <c r="H2597" s="85" t="s">
        <v>21546</v>
      </c>
      <c r="I2597" s="85" t="s">
        <v>79</v>
      </c>
      <c r="J2597" s="85"/>
      <c r="K2597" s="85" t="s">
        <v>21547</v>
      </c>
      <c r="L2597" s="85"/>
      <c r="M2597" s="85" t="s">
        <v>9155</v>
      </c>
      <c r="N2597" s="85" t="s">
        <v>9526</v>
      </c>
      <c r="O2597" s="85" t="s">
        <v>18</v>
      </c>
      <c r="P2597" s="85" t="s">
        <v>10277</v>
      </c>
      <c r="Q2597" s="85"/>
    </row>
    <row r="2598" spans="1:17" hidden="1" x14ac:dyDescent="0.35">
      <c r="A2598" s="72">
        <f t="shared" si="40"/>
        <v>140477</v>
      </c>
      <c r="B2598" s="85" t="s">
        <v>14650</v>
      </c>
      <c r="C2598" s="66">
        <v>214835</v>
      </c>
      <c r="D2598" s="85" t="s">
        <v>77</v>
      </c>
      <c r="E2598" s="85" t="s">
        <v>450</v>
      </c>
      <c r="F2598" s="66">
        <v>140477</v>
      </c>
      <c r="G2598" s="85" t="s">
        <v>78</v>
      </c>
      <c r="H2598" s="85"/>
      <c r="I2598" s="85" t="s">
        <v>79</v>
      </c>
      <c r="J2598" s="85"/>
      <c r="K2598" s="85" t="s">
        <v>14651</v>
      </c>
      <c r="L2598" s="85"/>
      <c r="M2598" s="85" t="s">
        <v>189</v>
      </c>
      <c r="N2598" s="85" t="s">
        <v>189</v>
      </c>
      <c r="O2598" s="85" t="s">
        <v>18</v>
      </c>
      <c r="P2598" s="85" t="s">
        <v>1814</v>
      </c>
      <c r="Q2598" s="85"/>
    </row>
    <row r="2599" spans="1:17" hidden="1" x14ac:dyDescent="0.35">
      <c r="A2599" s="72">
        <f t="shared" si="40"/>
        <v>140477</v>
      </c>
      <c r="B2599" s="85" t="s">
        <v>1830</v>
      </c>
      <c r="C2599" s="66">
        <v>86386</v>
      </c>
      <c r="D2599" s="85" t="s">
        <v>77</v>
      </c>
      <c r="E2599" s="85" t="s">
        <v>450</v>
      </c>
      <c r="F2599" s="66">
        <v>140477</v>
      </c>
      <c r="G2599" s="85" t="s">
        <v>78</v>
      </c>
      <c r="H2599" s="85"/>
      <c r="I2599" s="85" t="s">
        <v>79</v>
      </c>
      <c r="J2599" s="85"/>
      <c r="K2599" s="85" t="s">
        <v>1831</v>
      </c>
      <c r="L2599" s="85"/>
      <c r="M2599" s="85" t="s">
        <v>189</v>
      </c>
      <c r="N2599" s="85" t="s">
        <v>189</v>
      </c>
      <c r="O2599" s="85" t="s">
        <v>18</v>
      </c>
      <c r="P2599" s="85" t="s">
        <v>1814</v>
      </c>
      <c r="Q2599" s="85" t="s">
        <v>1832</v>
      </c>
    </row>
    <row r="2600" spans="1:17" hidden="1" x14ac:dyDescent="0.35">
      <c r="A2600" s="72">
        <f t="shared" si="40"/>
        <v>141736</v>
      </c>
      <c r="B2600" s="85" t="s">
        <v>11703</v>
      </c>
      <c r="C2600" s="66">
        <v>91862</v>
      </c>
      <c r="D2600" s="85" t="s">
        <v>77</v>
      </c>
      <c r="E2600" s="85" t="s">
        <v>11615</v>
      </c>
      <c r="F2600" s="66">
        <v>141736</v>
      </c>
      <c r="G2600" s="85" t="s">
        <v>78</v>
      </c>
      <c r="H2600" s="85"/>
      <c r="I2600" s="85" t="s">
        <v>79</v>
      </c>
      <c r="J2600" s="85"/>
      <c r="K2600" s="85" t="s">
        <v>11704</v>
      </c>
      <c r="L2600" s="85"/>
      <c r="M2600" s="85" t="s">
        <v>126</v>
      </c>
      <c r="N2600" s="85" t="s">
        <v>5106</v>
      </c>
      <c r="O2600" s="85" t="s">
        <v>18</v>
      </c>
      <c r="P2600" s="85" t="s">
        <v>11705</v>
      </c>
      <c r="Q2600" s="85" t="s">
        <v>598</v>
      </c>
    </row>
    <row r="2601" spans="1:17" hidden="1" x14ac:dyDescent="0.35">
      <c r="A2601" s="72">
        <f t="shared" si="40"/>
        <v>140887</v>
      </c>
      <c r="B2601" s="85" t="s">
        <v>25541</v>
      </c>
      <c r="C2601" s="85">
        <v>87571</v>
      </c>
      <c r="D2601" s="85" t="s">
        <v>77</v>
      </c>
      <c r="E2601" s="85" t="s">
        <v>23231</v>
      </c>
      <c r="F2601" s="85">
        <v>140887</v>
      </c>
      <c r="G2601" s="85" t="s">
        <v>78</v>
      </c>
      <c r="H2601" s="85">
        <v>11992302</v>
      </c>
      <c r="I2601" s="85" t="s">
        <v>79</v>
      </c>
      <c r="J2601" s="85"/>
      <c r="K2601" s="85" t="s">
        <v>25542</v>
      </c>
      <c r="L2601" s="85"/>
      <c r="M2601" s="85" t="s">
        <v>20648</v>
      </c>
      <c r="N2601" s="85" t="s">
        <v>25543</v>
      </c>
      <c r="O2601" s="85" t="s">
        <v>18</v>
      </c>
      <c r="P2601" s="85">
        <v>76119</v>
      </c>
      <c r="Q2601" s="85">
        <v>5756</v>
      </c>
    </row>
    <row r="2602" spans="1:17" hidden="1" x14ac:dyDescent="0.35">
      <c r="A2602" s="72">
        <f t="shared" si="40"/>
        <v>140887</v>
      </c>
      <c r="B2602" s="85" t="s">
        <v>4299</v>
      </c>
      <c r="C2602" s="66">
        <v>87571</v>
      </c>
      <c r="D2602" s="85" t="s">
        <v>77</v>
      </c>
      <c r="E2602" s="85" t="s">
        <v>3907</v>
      </c>
      <c r="F2602" s="66">
        <v>140887</v>
      </c>
      <c r="G2602" s="85" t="s">
        <v>78</v>
      </c>
      <c r="H2602" s="85" t="s">
        <v>4300</v>
      </c>
      <c r="I2602" s="85" t="s">
        <v>79</v>
      </c>
      <c r="J2602" s="85"/>
      <c r="K2602" s="85" t="s">
        <v>4301</v>
      </c>
      <c r="L2602" s="85"/>
      <c r="M2602" s="85" t="s">
        <v>3904</v>
      </c>
      <c r="N2602" s="85" t="s">
        <v>4302</v>
      </c>
      <c r="O2602" s="85" t="s">
        <v>18</v>
      </c>
      <c r="P2602" s="85" t="s">
        <v>4265</v>
      </c>
      <c r="Q2602" s="85" t="s">
        <v>4303</v>
      </c>
    </row>
    <row r="2603" spans="1:17" hidden="1" x14ac:dyDescent="0.35">
      <c r="A2603" s="72">
        <f t="shared" si="40"/>
        <v>140661</v>
      </c>
      <c r="B2603" s="85" t="s">
        <v>2475</v>
      </c>
      <c r="C2603" s="66">
        <v>86666</v>
      </c>
      <c r="D2603" s="85" t="s">
        <v>77</v>
      </c>
      <c r="E2603" s="85" t="s">
        <v>2463</v>
      </c>
      <c r="F2603" s="66">
        <v>140661</v>
      </c>
      <c r="G2603" s="85" t="s">
        <v>78</v>
      </c>
      <c r="H2603" s="85" t="s">
        <v>2476</v>
      </c>
      <c r="I2603" s="85" t="s">
        <v>79</v>
      </c>
      <c r="J2603" s="85"/>
      <c r="K2603" s="85" t="s">
        <v>2477</v>
      </c>
      <c r="L2603" s="85"/>
      <c r="M2603" s="85" t="s">
        <v>2447</v>
      </c>
      <c r="N2603" s="85" t="s">
        <v>2466</v>
      </c>
      <c r="O2603" s="85" t="s">
        <v>18</v>
      </c>
      <c r="P2603" s="85" t="s">
        <v>2449</v>
      </c>
      <c r="Q2603" s="85" t="s">
        <v>2478</v>
      </c>
    </row>
    <row r="2604" spans="1:17" hidden="1" x14ac:dyDescent="0.35">
      <c r="A2604" s="72">
        <f t="shared" si="40"/>
        <v>140469</v>
      </c>
      <c r="B2604" s="85" t="s">
        <v>26854</v>
      </c>
      <c r="C2604" s="85">
        <v>85490</v>
      </c>
      <c r="D2604" s="85" t="s">
        <v>77</v>
      </c>
      <c r="E2604" s="85" t="s">
        <v>23191</v>
      </c>
      <c r="F2604" s="85">
        <v>140469</v>
      </c>
      <c r="G2604" s="85" t="s">
        <v>78</v>
      </c>
      <c r="H2604" s="85">
        <v>13461769</v>
      </c>
      <c r="I2604" s="85" t="s">
        <v>79</v>
      </c>
      <c r="J2604" s="85"/>
      <c r="K2604" s="85" t="s">
        <v>26855</v>
      </c>
      <c r="L2604" s="85"/>
      <c r="M2604" s="85" t="s">
        <v>20146</v>
      </c>
      <c r="N2604" s="85" t="s">
        <v>205</v>
      </c>
      <c r="O2604" s="85" t="s">
        <v>18</v>
      </c>
      <c r="P2604" s="85">
        <v>75028</v>
      </c>
      <c r="Q2604" s="85">
        <v>3459</v>
      </c>
    </row>
    <row r="2605" spans="1:17" hidden="1" x14ac:dyDescent="0.35">
      <c r="A2605" s="72">
        <f t="shared" si="40"/>
        <v>140469</v>
      </c>
      <c r="B2605" s="85" t="s">
        <v>321</v>
      </c>
      <c r="C2605" s="66">
        <v>85490</v>
      </c>
      <c r="D2605" s="85" t="s">
        <v>77</v>
      </c>
      <c r="E2605" s="85" t="s">
        <v>212</v>
      </c>
      <c r="F2605" s="66">
        <v>140469</v>
      </c>
      <c r="G2605" s="85" t="s">
        <v>78</v>
      </c>
      <c r="H2605" s="85" t="s">
        <v>213</v>
      </c>
      <c r="I2605" s="85" t="s">
        <v>79</v>
      </c>
      <c r="J2605" s="85"/>
      <c r="K2605" s="85" t="s">
        <v>322</v>
      </c>
      <c r="L2605" s="85" t="s">
        <v>80</v>
      </c>
      <c r="M2605" s="85" t="s">
        <v>311</v>
      </c>
      <c r="N2605" s="85" t="s">
        <v>215</v>
      </c>
      <c r="O2605" s="85" t="s">
        <v>18</v>
      </c>
      <c r="P2605" s="85" t="s">
        <v>312</v>
      </c>
      <c r="Q2605" s="85" t="s">
        <v>323</v>
      </c>
    </row>
    <row r="2606" spans="1:17" hidden="1" x14ac:dyDescent="0.35">
      <c r="A2606" s="72">
        <f t="shared" si="40"/>
        <v>140958</v>
      </c>
      <c r="B2606" s="85" t="s">
        <v>4449</v>
      </c>
      <c r="C2606" s="66">
        <v>87691</v>
      </c>
      <c r="D2606" s="85" t="s">
        <v>77</v>
      </c>
      <c r="E2606" s="85" t="s">
        <v>4442</v>
      </c>
      <c r="F2606" s="66">
        <v>140958</v>
      </c>
      <c r="G2606" s="85" t="s">
        <v>78</v>
      </c>
      <c r="H2606" s="85" t="s">
        <v>4450</v>
      </c>
      <c r="I2606" s="85" t="s">
        <v>79</v>
      </c>
      <c r="J2606" s="85"/>
      <c r="K2606" s="85" t="s">
        <v>4451</v>
      </c>
      <c r="L2606" s="85"/>
      <c r="M2606" s="85" t="s">
        <v>4452</v>
      </c>
      <c r="N2606" s="85" t="s">
        <v>4444</v>
      </c>
      <c r="O2606" s="85" t="s">
        <v>18</v>
      </c>
      <c r="P2606" s="85" t="s">
        <v>4453</v>
      </c>
      <c r="Q2606" s="85"/>
    </row>
    <row r="2607" spans="1:17" hidden="1" x14ac:dyDescent="0.35">
      <c r="A2607" s="72">
        <f t="shared" si="40"/>
        <v>140923</v>
      </c>
      <c r="B2607" s="85" t="s">
        <v>4449</v>
      </c>
      <c r="C2607" s="66">
        <v>17007978</v>
      </c>
      <c r="D2607" s="85" t="s">
        <v>77</v>
      </c>
      <c r="E2607" s="85" t="s">
        <v>13713</v>
      </c>
      <c r="F2607" s="66">
        <v>140923</v>
      </c>
      <c r="G2607" s="85" t="s">
        <v>78</v>
      </c>
      <c r="H2607" s="85"/>
      <c r="I2607" s="85" t="s">
        <v>79</v>
      </c>
      <c r="J2607" s="85"/>
      <c r="K2607" s="85" t="s">
        <v>13714</v>
      </c>
      <c r="L2607" s="85"/>
      <c r="M2607" s="85" t="s">
        <v>20698</v>
      </c>
      <c r="N2607" s="85" t="s">
        <v>20699</v>
      </c>
      <c r="O2607" s="85" t="s">
        <v>18</v>
      </c>
      <c r="P2607" s="85" t="s">
        <v>4453</v>
      </c>
      <c r="Q2607" s="85"/>
    </row>
    <row r="2608" spans="1:17" hidden="1" x14ac:dyDescent="0.35">
      <c r="A2608" s="72">
        <f t="shared" si="40"/>
        <v>140477</v>
      </c>
      <c r="B2608" s="85" t="s">
        <v>1812</v>
      </c>
      <c r="C2608" s="66">
        <v>86377</v>
      </c>
      <c r="D2608" s="85" t="s">
        <v>77</v>
      </c>
      <c r="E2608" s="85" t="s">
        <v>450</v>
      </c>
      <c r="F2608" s="66">
        <v>140477</v>
      </c>
      <c r="G2608" s="85" t="s">
        <v>78</v>
      </c>
      <c r="H2608" s="85"/>
      <c r="I2608" s="85" t="s">
        <v>79</v>
      </c>
      <c r="J2608" s="85"/>
      <c r="K2608" s="85" t="s">
        <v>1813</v>
      </c>
      <c r="L2608" s="85"/>
      <c r="M2608" s="85" t="s">
        <v>189</v>
      </c>
      <c r="N2608" s="85" t="s">
        <v>189</v>
      </c>
      <c r="O2608" s="85" t="s">
        <v>18</v>
      </c>
      <c r="P2608" s="85" t="s">
        <v>1814</v>
      </c>
      <c r="Q2608" s="85" t="s">
        <v>1659</v>
      </c>
    </row>
    <row r="2609" spans="1:17" hidden="1" x14ac:dyDescent="0.35">
      <c r="A2609" s="72">
        <f t="shared" si="40"/>
        <v>140469</v>
      </c>
      <c r="B2609" s="85" t="s">
        <v>26880</v>
      </c>
      <c r="C2609" s="85">
        <v>85491</v>
      </c>
      <c r="D2609" s="85" t="s">
        <v>77</v>
      </c>
      <c r="E2609" s="85" t="s">
        <v>23191</v>
      </c>
      <c r="F2609" s="85">
        <v>140469</v>
      </c>
      <c r="G2609" s="85" t="s">
        <v>78</v>
      </c>
      <c r="H2609" s="85">
        <v>13461769</v>
      </c>
      <c r="I2609" s="85" t="s">
        <v>79</v>
      </c>
      <c r="J2609" s="85"/>
      <c r="K2609" s="85" t="s">
        <v>26881</v>
      </c>
      <c r="L2609" s="85"/>
      <c r="M2609" s="85" t="s">
        <v>20146</v>
      </c>
      <c r="N2609" s="85" t="s">
        <v>205</v>
      </c>
      <c r="O2609" s="85" t="s">
        <v>18</v>
      </c>
      <c r="P2609" s="85">
        <v>75028</v>
      </c>
      <c r="Q2609" s="85">
        <v>3661</v>
      </c>
    </row>
    <row r="2610" spans="1:17" hidden="1" x14ac:dyDescent="0.35">
      <c r="A2610" s="72">
        <f t="shared" si="40"/>
        <v>140469</v>
      </c>
      <c r="B2610" s="85" t="s">
        <v>324</v>
      </c>
      <c r="C2610" s="66">
        <v>85491</v>
      </c>
      <c r="D2610" s="85" t="s">
        <v>77</v>
      </c>
      <c r="E2610" s="85" t="s">
        <v>212</v>
      </c>
      <c r="F2610" s="66">
        <v>140469</v>
      </c>
      <c r="G2610" s="85" t="s">
        <v>78</v>
      </c>
      <c r="H2610" s="85" t="s">
        <v>213</v>
      </c>
      <c r="I2610" s="85" t="s">
        <v>79</v>
      </c>
      <c r="J2610" s="85"/>
      <c r="K2610" s="85" t="s">
        <v>325</v>
      </c>
      <c r="L2610" s="85" t="s">
        <v>80</v>
      </c>
      <c r="M2610" s="85" t="s">
        <v>311</v>
      </c>
      <c r="N2610" s="85" t="s">
        <v>215</v>
      </c>
      <c r="O2610" s="85" t="s">
        <v>18</v>
      </c>
      <c r="P2610" s="85" t="s">
        <v>312</v>
      </c>
      <c r="Q2610" s="85" t="s">
        <v>326</v>
      </c>
    </row>
    <row r="2611" spans="1:17" hidden="1" x14ac:dyDescent="0.35">
      <c r="A2611" s="72">
        <f t="shared" si="40"/>
        <v>140473</v>
      </c>
      <c r="B2611" s="85" t="s">
        <v>27701</v>
      </c>
      <c r="C2611" s="85">
        <v>85713</v>
      </c>
      <c r="D2611" s="85" t="s">
        <v>77</v>
      </c>
      <c r="E2611" s="85" t="s">
        <v>23171</v>
      </c>
      <c r="F2611" s="85">
        <v>140473</v>
      </c>
      <c r="G2611" s="85" t="s">
        <v>78</v>
      </c>
      <c r="H2611" s="85"/>
      <c r="I2611" s="85" t="s">
        <v>79</v>
      </c>
      <c r="J2611" s="85"/>
      <c r="K2611" s="85" t="s">
        <v>27702</v>
      </c>
      <c r="L2611" s="85"/>
      <c r="M2611" s="85" t="s">
        <v>20750</v>
      </c>
      <c r="N2611" s="85" t="s">
        <v>176</v>
      </c>
      <c r="O2611" s="85" t="s">
        <v>18</v>
      </c>
      <c r="P2611" s="85">
        <v>75074</v>
      </c>
      <c r="Q2611" s="85">
        <v>4212</v>
      </c>
    </row>
    <row r="2612" spans="1:17" hidden="1" x14ac:dyDescent="0.35">
      <c r="A2612" s="72">
        <f t="shared" si="40"/>
        <v>140473</v>
      </c>
      <c r="B2612" s="85" t="s">
        <v>893</v>
      </c>
      <c r="C2612" s="66">
        <v>85713</v>
      </c>
      <c r="D2612" s="85" t="s">
        <v>77</v>
      </c>
      <c r="E2612" s="85" t="s">
        <v>252</v>
      </c>
      <c r="F2612" s="66">
        <v>140473</v>
      </c>
      <c r="G2612" s="85" t="s">
        <v>78</v>
      </c>
      <c r="H2612" s="85"/>
      <c r="I2612" s="85" t="s">
        <v>79</v>
      </c>
      <c r="J2612" s="85"/>
      <c r="K2612" s="85" t="s">
        <v>894</v>
      </c>
      <c r="L2612" s="85"/>
      <c r="M2612" s="85" t="s">
        <v>254</v>
      </c>
      <c r="N2612" s="85" t="s">
        <v>185</v>
      </c>
      <c r="O2612" s="85" t="s">
        <v>18</v>
      </c>
      <c r="P2612" s="85" t="s">
        <v>881</v>
      </c>
      <c r="Q2612" s="85" t="s">
        <v>895</v>
      </c>
    </row>
    <row r="2613" spans="1:17" hidden="1" x14ac:dyDescent="0.35">
      <c r="A2613" s="72">
        <f t="shared" si="40"/>
        <v>140503</v>
      </c>
      <c r="B2613" s="85" t="s">
        <v>20809</v>
      </c>
      <c r="C2613" s="85">
        <v>17009001</v>
      </c>
      <c r="D2613" s="85" t="s">
        <v>23281</v>
      </c>
      <c r="E2613" s="85" t="s">
        <v>23232</v>
      </c>
      <c r="F2613" s="85">
        <v>140503</v>
      </c>
      <c r="G2613" s="85" t="s">
        <v>78</v>
      </c>
      <c r="H2613" s="85"/>
      <c r="I2613" s="85" t="s">
        <v>79</v>
      </c>
      <c r="J2613" s="85"/>
      <c r="K2613" s="85" t="s">
        <v>25247</v>
      </c>
      <c r="L2613" s="85"/>
      <c r="M2613" s="85" t="s">
        <v>20811</v>
      </c>
      <c r="N2613" s="85"/>
      <c r="O2613" s="85" t="s">
        <v>18</v>
      </c>
      <c r="P2613" s="85">
        <v>75126</v>
      </c>
      <c r="Q2613" s="85"/>
    </row>
    <row r="2614" spans="1:17" hidden="1" x14ac:dyDescent="0.35">
      <c r="A2614" s="72">
        <f t="shared" si="40"/>
        <v>140503</v>
      </c>
      <c r="B2614" s="85" t="s">
        <v>20809</v>
      </c>
      <c r="C2614" s="85">
        <v>17016127</v>
      </c>
      <c r="D2614" s="85" t="s">
        <v>77</v>
      </c>
      <c r="E2614" s="85" t="s">
        <v>23232</v>
      </c>
      <c r="F2614" s="85">
        <v>140503</v>
      </c>
      <c r="G2614" s="85" t="s">
        <v>78</v>
      </c>
      <c r="H2614" s="85"/>
      <c r="I2614" s="85" t="s">
        <v>79</v>
      </c>
      <c r="J2614" s="85"/>
      <c r="K2614" s="85" t="s">
        <v>25256</v>
      </c>
      <c r="L2614" s="85"/>
      <c r="M2614" s="85" t="s">
        <v>20811</v>
      </c>
      <c r="N2614" s="85" t="s">
        <v>1182</v>
      </c>
      <c r="O2614" s="85" t="s">
        <v>18</v>
      </c>
      <c r="P2614" s="85">
        <v>75126</v>
      </c>
      <c r="Q2614" s="85">
        <v>9682</v>
      </c>
    </row>
    <row r="2615" spans="1:17" hidden="1" x14ac:dyDescent="0.35">
      <c r="A2615" s="72">
        <f t="shared" si="40"/>
        <v>140503</v>
      </c>
      <c r="B2615" s="85" t="s">
        <v>20809</v>
      </c>
      <c r="C2615" s="66">
        <v>17009001</v>
      </c>
      <c r="D2615" s="85" t="s">
        <v>83</v>
      </c>
      <c r="E2615" s="85" t="s">
        <v>1244</v>
      </c>
      <c r="F2615" s="66">
        <v>140503</v>
      </c>
      <c r="G2615" s="85" t="s">
        <v>78</v>
      </c>
      <c r="H2615" s="85"/>
      <c r="I2615" s="85" t="s">
        <v>79</v>
      </c>
      <c r="J2615" s="85"/>
      <c r="K2615" s="85" t="s">
        <v>20810</v>
      </c>
      <c r="L2615" s="85"/>
      <c r="M2615" s="85" t="s">
        <v>20811</v>
      </c>
      <c r="N2615" s="85"/>
      <c r="O2615" s="85" t="s">
        <v>18</v>
      </c>
      <c r="P2615" s="85" t="s">
        <v>1249</v>
      </c>
      <c r="Q2615" s="85"/>
    </row>
    <row r="2616" spans="1:17" hidden="1" x14ac:dyDescent="0.35">
      <c r="A2616" s="72">
        <f t="shared" si="40"/>
        <v>140503</v>
      </c>
      <c r="B2616" s="85" t="s">
        <v>20809</v>
      </c>
      <c r="C2616" s="66">
        <v>17016127</v>
      </c>
      <c r="D2616" s="85" t="s">
        <v>77</v>
      </c>
      <c r="E2616" s="85" t="s">
        <v>1244</v>
      </c>
      <c r="F2616" s="66">
        <v>140503</v>
      </c>
      <c r="G2616" s="85" t="s">
        <v>78</v>
      </c>
      <c r="H2616" s="85"/>
      <c r="I2616" s="85" t="s">
        <v>79</v>
      </c>
      <c r="J2616" s="85"/>
      <c r="K2616" s="85" t="s">
        <v>21542</v>
      </c>
      <c r="L2616" s="85"/>
      <c r="M2616" s="85" t="s">
        <v>1247</v>
      </c>
      <c r="N2616" s="85"/>
      <c r="O2616" s="85" t="s">
        <v>18</v>
      </c>
      <c r="P2616" s="85" t="s">
        <v>1249</v>
      </c>
      <c r="Q2616" s="85"/>
    </row>
    <row r="2617" spans="1:17" hidden="1" x14ac:dyDescent="0.35">
      <c r="A2617" s="72">
        <f t="shared" si="40"/>
        <v>140503</v>
      </c>
      <c r="B2617" s="85" t="s">
        <v>25280</v>
      </c>
      <c r="C2617" s="85">
        <v>85897</v>
      </c>
      <c r="D2617" s="85" t="s">
        <v>77</v>
      </c>
      <c r="E2617" s="85" t="s">
        <v>23232</v>
      </c>
      <c r="F2617" s="85">
        <v>140503</v>
      </c>
      <c r="G2617" s="85" t="s">
        <v>78</v>
      </c>
      <c r="H2617" s="85">
        <v>4965059</v>
      </c>
      <c r="I2617" s="85" t="s">
        <v>79</v>
      </c>
      <c r="J2617" s="85"/>
      <c r="K2617" s="85" t="s">
        <v>25281</v>
      </c>
      <c r="L2617" s="85"/>
      <c r="M2617" s="85" t="s">
        <v>20811</v>
      </c>
      <c r="N2617" s="85" t="s">
        <v>1182</v>
      </c>
      <c r="O2617" s="85" t="s">
        <v>18</v>
      </c>
      <c r="P2617" s="85">
        <v>75126</v>
      </c>
      <c r="Q2617" s="85">
        <v>9574</v>
      </c>
    </row>
    <row r="2618" spans="1:17" hidden="1" x14ac:dyDescent="0.35">
      <c r="A2618" s="72">
        <f t="shared" si="40"/>
        <v>140503</v>
      </c>
      <c r="B2618" s="85" t="s">
        <v>1255</v>
      </c>
      <c r="C2618" s="66">
        <v>85897</v>
      </c>
      <c r="D2618" s="85" t="s">
        <v>77</v>
      </c>
      <c r="E2618" s="85" t="s">
        <v>1244</v>
      </c>
      <c r="F2618" s="66">
        <v>140503</v>
      </c>
      <c r="G2618" s="85" t="s">
        <v>78</v>
      </c>
      <c r="H2618" s="85" t="s">
        <v>1245</v>
      </c>
      <c r="I2618" s="85" t="s">
        <v>79</v>
      </c>
      <c r="J2618" s="85"/>
      <c r="K2618" s="85" t="s">
        <v>1256</v>
      </c>
      <c r="L2618" s="85"/>
      <c r="M2618" s="85" t="s">
        <v>1247</v>
      </c>
      <c r="N2618" s="85" t="s">
        <v>1248</v>
      </c>
      <c r="O2618" s="85" t="s">
        <v>18</v>
      </c>
      <c r="P2618" s="85" t="s">
        <v>1249</v>
      </c>
      <c r="Q2618" s="85" t="s">
        <v>1257</v>
      </c>
    </row>
    <row r="2619" spans="1:17" hidden="1" x14ac:dyDescent="0.35">
      <c r="A2619" s="72">
        <f t="shared" si="40"/>
        <v>140503</v>
      </c>
      <c r="B2619" s="85" t="s">
        <v>25270</v>
      </c>
      <c r="C2619" s="85">
        <v>16048319</v>
      </c>
      <c r="D2619" s="85" t="s">
        <v>77</v>
      </c>
      <c r="E2619" s="85" t="s">
        <v>23232</v>
      </c>
      <c r="F2619" s="85">
        <v>140503</v>
      </c>
      <c r="G2619" s="85" t="s">
        <v>78</v>
      </c>
      <c r="H2619" s="85">
        <v>4965059</v>
      </c>
      <c r="I2619" s="85" t="s">
        <v>79</v>
      </c>
      <c r="J2619" s="85"/>
      <c r="K2619" s="85" t="s">
        <v>16810</v>
      </c>
      <c r="L2619" s="85"/>
      <c r="M2619" s="85" t="s">
        <v>20811</v>
      </c>
      <c r="N2619" s="85" t="s">
        <v>1182</v>
      </c>
      <c r="O2619" s="85" t="s">
        <v>18</v>
      </c>
      <c r="P2619" s="85">
        <v>75126</v>
      </c>
      <c r="Q2619" s="85"/>
    </row>
    <row r="2620" spans="1:17" hidden="1" x14ac:dyDescent="0.35">
      <c r="A2620" s="72">
        <f t="shared" si="40"/>
        <v>140503</v>
      </c>
      <c r="B2620" s="85" t="s">
        <v>16809</v>
      </c>
      <c r="C2620" s="66">
        <v>16048319</v>
      </c>
      <c r="D2620" s="85" t="s">
        <v>77</v>
      </c>
      <c r="E2620" s="85" t="s">
        <v>1244</v>
      </c>
      <c r="F2620" s="66">
        <v>140503</v>
      </c>
      <c r="G2620" s="85" t="s">
        <v>78</v>
      </c>
      <c r="H2620" s="85" t="s">
        <v>1245</v>
      </c>
      <c r="I2620" s="85" t="s">
        <v>79</v>
      </c>
      <c r="J2620" s="85"/>
      <c r="K2620" s="85" t="s">
        <v>16810</v>
      </c>
      <c r="L2620" s="85"/>
      <c r="M2620" s="85" t="s">
        <v>1247</v>
      </c>
      <c r="N2620" s="85" t="s">
        <v>1248</v>
      </c>
      <c r="O2620" s="85" t="s">
        <v>18</v>
      </c>
      <c r="P2620" s="85" t="s">
        <v>1249</v>
      </c>
      <c r="Q2620" s="85"/>
    </row>
    <row r="2621" spans="1:17" hidden="1" x14ac:dyDescent="0.35">
      <c r="A2621" s="72">
        <f t="shared" si="40"/>
        <v>140503</v>
      </c>
      <c r="B2621" s="85" t="s">
        <v>23232</v>
      </c>
      <c r="C2621" s="85">
        <v>140503</v>
      </c>
      <c r="D2621" s="85" t="s">
        <v>78</v>
      </c>
      <c r="E2621" s="85" t="s">
        <v>23240</v>
      </c>
      <c r="F2621" s="85">
        <v>16048959</v>
      </c>
      <c r="G2621" s="85" t="s">
        <v>1750</v>
      </c>
      <c r="H2621" s="85">
        <v>4965059</v>
      </c>
      <c r="I2621" s="85" t="s">
        <v>79</v>
      </c>
      <c r="J2621" s="85" t="s">
        <v>200</v>
      </c>
      <c r="K2621" s="85" t="s">
        <v>24845</v>
      </c>
      <c r="L2621" s="85"/>
      <c r="M2621" s="85" t="s">
        <v>20811</v>
      </c>
      <c r="N2621" s="85" t="s">
        <v>1182</v>
      </c>
      <c r="O2621" s="85" t="s">
        <v>18</v>
      </c>
      <c r="P2621" s="85">
        <v>75126</v>
      </c>
      <c r="Q2621" s="85"/>
    </row>
    <row r="2622" spans="1:17" hidden="1" x14ac:dyDescent="0.35">
      <c r="A2622" s="72">
        <f t="shared" si="40"/>
        <v>140503</v>
      </c>
      <c r="B2622" s="85" t="s">
        <v>25248</v>
      </c>
      <c r="C2622" s="85">
        <v>16071038</v>
      </c>
      <c r="D2622" s="85" t="s">
        <v>23281</v>
      </c>
      <c r="E2622" s="85" t="s">
        <v>23232</v>
      </c>
      <c r="F2622" s="85">
        <v>140503</v>
      </c>
      <c r="G2622" s="85" t="s">
        <v>78</v>
      </c>
      <c r="H2622" s="85">
        <v>4965059</v>
      </c>
      <c r="I2622" s="85" t="s">
        <v>79</v>
      </c>
      <c r="J2622" s="85"/>
      <c r="K2622" s="85" t="s">
        <v>25249</v>
      </c>
      <c r="L2622" s="85"/>
      <c r="M2622" s="85" t="s">
        <v>20811</v>
      </c>
      <c r="N2622" s="85" t="s">
        <v>1182</v>
      </c>
      <c r="O2622" s="85" t="s">
        <v>18</v>
      </c>
      <c r="P2622" s="85">
        <v>75126</v>
      </c>
      <c r="Q2622" s="85"/>
    </row>
    <row r="2623" spans="1:17" hidden="1" x14ac:dyDescent="0.35">
      <c r="A2623" s="72">
        <f t="shared" si="40"/>
        <v>140503</v>
      </c>
      <c r="B2623" s="85" t="s">
        <v>19788</v>
      </c>
      <c r="C2623" s="66">
        <v>16071038</v>
      </c>
      <c r="D2623" s="85" t="s">
        <v>83</v>
      </c>
      <c r="E2623" s="85" t="s">
        <v>1244</v>
      </c>
      <c r="F2623" s="66">
        <v>140503</v>
      </c>
      <c r="G2623" s="85" t="s">
        <v>78</v>
      </c>
      <c r="H2623" s="85" t="s">
        <v>1245</v>
      </c>
      <c r="I2623" s="85" t="s">
        <v>79</v>
      </c>
      <c r="J2623" s="85"/>
      <c r="K2623" s="85" t="s">
        <v>19789</v>
      </c>
      <c r="L2623" s="85"/>
      <c r="M2623" s="85" t="s">
        <v>1247</v>
      </c>
      <c r="N2623" s="85" t="s">
        <v>1248</v>
      </c>
      <c r="O2623" s="85" t="s">
        <v>18</v>
      </c>
      <c r="P2623" s="85" t="s">
        <v>1249</v>
      </c>
      <c r="Q2623" s="85"/>
    </row>
    <row r="2624" spans="1:17" hidden="1" x14ac:dyDescent="0.35">
      <c r="A2624" s="72">
        <f t="shared" si="40"/>
        <v>140503</v>
      </c>
      <c r="B2624" s="85" t="s">
        <v>25250</v>
      </c>
      <c r="C2624" s="85">
        <v>17028505</v>
      </c>
      <c r="D2624" s="85" t="s">
        <v>77</v>
      </c>
      <c r="E2624" s="85" t="s">
        <v>23232</v>
      </c>
      <c r="F2624" s="85">
        <v>140503</v>
      </c>
      <c r="G2624" s="85" t="s">
        <v>78</v>
      </c>
      <c r="H2624" s="85"/>
      <c r="I2624" s="85" t="s">
        <v>79</v>
      </c>
      <c r="J2624" s="85"/>
      <c r="K2624" s="85" t="s">
        <v>23003</v>
      </c>
      <c r="L2624" s="85"/>
      <c r="M2624" s="85" t="s">
        <v>20811</v>
      </c>
      <c r="N2624" s="85" t="s">
        <v>1181</v>
      </c>
      <c r="O2624" s="85" t="s">
        <v>18</v>
      </c>
      <c r="P2624" s="85">
        <v>75126</v>
      </c>
      <c r="Q2624" s="85">
        <v>9682</v>
      </c>
    </row>
    <row r="2625" spans="1:17" hidden="1" x14ac:dyDescent="0.35">
      <c r="A2625" s="72">
        <f t="shared" si="40"/>
        <v>140503</v>
      </c>
      <c r="B2625" s="85" t="s">
        <v>23002</v>
      </c>
      <c r="C2625" s="66">
        <v>17028505</v>
      </c>
      <c r="D2625" s="85" t="s">
        <v>77</v>
      </c>
      <c r="E2625" s="85" t="s">
        <v>1244</v>
      </c>
      <c r="F2625" s="66">
        <v>140503</v>
      </c>
      <c r="G2625" s="85" t="s">
        <v>78</v>
      </c>
      <c r="H2625" s="85"/>
      <c r="I2625" s="85" t="s">
        <v>79</v>
      </c>
      <c r="J2625" s="85"/>
      <c r="K2625" s="85" t="s">
        <v>23003</v>
      </c>
      <c r="L2625" s="85"/>
      <c r="M2625" s="85" t="s">
        <v>1247</v>
      </c>
      <c r="N2625" s="85" t="s">
        <v>1181</v>
      </c>
      <c r="O2625" s="85" t="s">
        <v>18</v>
      </c>
      <c r="P2625" s="85" t="s">
        <v>1249</v>
      </c>
      <c r="Q2625" s="85" t="s">
        <v>23004</v>
      </c>
    </row>
    <row r="2626" spans="1:17" hidden="1" x14ac:dyDescent="0.35">
      <c r="A2626" s="72">
        <f t="shared" ref="A2626:A2689" si="41">IF(F2626="", "", IF(D2626="School District", C2626, F2626))</f>
        <v>140503</v>
      </c>
      <c r="B2626" s="85" t="s">
        <v>22199</v>
      </c>
      <c r="C2626" s="85">
        <v>17021416</v>
      </c>
      <c r="D2626" s="85" t="s">
        <v>23281</v>
      </c>
      <c r="E2626" s="85" t="s">
        <v>23232</v>
      </c>
      <c r="F2626" s="85">
        <v>140503</v>
      </c>
      <c r="G2626" s="85" t="s">
        <v>78</v>
      </c>
      <c r="H2626" s="85"/>
      <c r="I2626" s="85" t="s">
        <v>79</v>
      </c>
      <c r="J2626" s="85"/>
      <c r="K2626" s="85" t="s">
        <v>22200</v>
      </c>
      <c r="L2626" s="85"/>
      <c r="M2626" s="85" t="s">
        <v>20811</v>
      </c>
      <c r="N2626" s="85"/>
      <c r="O2626" s="85" t="s">
        <v>18</v>
      </c>
      <c r="P2626" s="85">
        <v>75126</v>
      </c>
      <c r="Q2626" s="85"/>
    </row>
    <row r="2627" spans="1:17" hidden="1" x14ac:dyDescent="0.35">
      <c r="A2627" s="72">
        <f t="shared" si="41"/>
        <v>140503</v>
      </c>
      <c r="B2627" s="85" t="s">
        <v>22199</v>
      </c>
      <c r="C2627" s="66">
        <v>17021416</v>
      </c>
      <c r="D2627" s="85" t="s">
        <v>83</v>
      </c>
      <c r="E2627" s="85" t="s">
        <v>1244</v>
      </c>
      <c r="F2627" s="66">
        <v>140503</v>
      </c>
      <c r="G2627" s="85" t="s">
        <v>78</v>
      </c>
      <c r="H2627" s="85"/>
      <c r="I2627" s="85" t="s">
        <v>79</v>
      </c>
      <c r="J2627" s="85"/>
      <c r="K2627" s="85" t="s">
        <v>22200</v>
      </c>
      <c r="L2627" s="85"/>
      <c r="M2627" s="85" t="s">
        <v>20811</v>
      </c>
      <c r="N2627" s="85"/>
      <c r="O2627" s="85" t="s">
        <v>18</v>
      </c>
      <c r="P2627" s="85" t="s">
        <v>1249</v>
      </c>
      <c r="Q2627" s="85"/>
    </row>
    <row r="2628" spans="1:17" hidden="1" x14ac:dyDescent="0.35">
      <c r="A2628" s="72">
        <f t="shared" si="41"/>
        <v>142057</v>
      </c>
      <c r="B2628" s="85" t="s">
        <v>24800</v>
      </c>
      <c r="C2628" s="85">
        <v>142057</v>
      </c>
      <c r="D2628" s="85" t="s">
        <v>78</v>
      </c>
      <c r="E2628" s="85" t="s">
        <v>13757</v>
      </c>
      <c r="F2628" s="85">
        <v>17019123</v>
      </c>
      <c r="G2628" s="85" t="s">
        <v>1750</v>
      </c>
      <c r="H2628" s="85">
        <v>1646355</v>
      </c>
      <c r="I2628" s="85" t="s">
        <v>79</v>
      </c>
      <c r="J2628" s="85" t="s">
        <v>200</v>
      </c>
      <c r="K2628" s="85" t="s">
        <v>24801</v>
      </c>
      <c r="L2628" s="85"/>
      <c r="M2628" s="85" t="s">
        <v>24802</v>
      </c>
      <c r="N2628" s="85" t="s">
        <v>20095</v>
      </c>
      <c r="O2628" s="85" t="s">
        <v>18</v>
      </c>
      <c r="P2628" s="85">
        <v>79733</v>
      </c>
      <c r="Q2628" s="85"/>
    </row>
    <row r="2629" spans="1:17" hidden="1" x14ac:dyDescent="0.35">
      <c r="A2629" s="72">
        <f t="shared" si="41"/>
        <v>142057</v>
      </c>
      <c r="B2629" s="85" t="s">
        <v>24800</v>
      </c>
      <c r="C2629" s="85">
        <v>142057</v>
      </c>
      <c r="D2629" s="85" t="s">
        <v>78</v>
      </c>
      <c r="E2629" s="85" t="s">
        <v>23241</v>
      </c>
      <c r="F2629" s="85">
        <v>142047</v>
      </c>
      <c r="G2629" s="85" t="s">
        <v>78</v>
      </c>
      <c r="H2629" s="85">
        <v>1646355</v>
      </c>
      <c r="I2629" s="85" t="s">
        <v>79</v>
      </c>
      <c r="J2629" s="85" t="s">
        <v>200</v>
      </c>
      <c r="K2629" s="85" t="s">
        <v>24801</v>
      </c>
      <c r="L2629" s="85"/>
      <c r="M2629" s="85" t="s">
        <v>24802</v>
      </c>
      <c r="N2629" s="85" t="s">
        <v>20095</v>
      </c>
      <c r="O2629" s="85" t="s">
        <v>18</v>
      </c>
      <c r="P2629" s="85">
        <v>79733</v>
      </c>
      <c r="Q2629" s="85"/>
    </row>
    <row r="2630" spans="1:17" hidden="1" x14ac:dyDescent="0.35">
      <c r="A2630" s="72">
        <f t="shared" si="41"/>
        <v>142057</v>
      </c>
      <c r="B2630" s="85" t="s">
        <v>13125</v>
      </c>
      <c r="C2630" s="66">
        <v>92802</v>
      </c>
      <c r="D2630" s="85" t="s">
        <v>77</v>
      </c>
      <c r="E2630" s="85" t="s">
        <v>13120</v>
      </c>
      <c r="F2630" s="66">
        <v>142057</v>
      </c>
      <c r="G2630" s="85" t="s">
        <v>78</v>
      </c>
      <c r="H2630" s="85" t="s">
        <v>13126</v>
      </c>
      <c r="I2630" s="85" t="s">
        <v>79</v>
      </c>
      <c r="J2630" s="85"/>
      <c r="K2630" s="85" t="s">
        <v>13127</v>
      </c>
      <c r="L2630" s="85"/>
      <c r="M2630" s="85" t="s">
        <v>13123</v>
      </c>
      <c r="N2630" s="85" t="s">
        <v>12871</v>
      </c>
      <c r="O2630" s="85" t="s">
        <v>18</v>
      </c>
      <c r="P2630" s="85" t="s">
        <v>13124</v>
      </c>
      <c r="Q2630" s="85"/>
    </row>
    <row r="2631" spans="1:17" hidden="1" x14ac:dyDescent="0.35">
      <c r="A2631" s="72">
        <f t="shared" si="41"/>
        <v>141295</v>
      </c>
      <c r="B2631" s="85" t="s">
        <v>14967</v>
      </c>
      <c r="C2631" s="66">
        <v>226308</v>
      </c>
      <c r="D2631" s="85" t="s">
        <v>77</v>
      </c>
      <c r="E2631" s="85" t="s">
        <v>7764</v>
      </c>
      <c r="F2631" s="66">
        <v>141295</v>
      </c>
      <c r="G2631" s="85" t="s">
        <v>78</v>
      </c>
      <c r="H2631" s="85"/>
      <c r="I2631" s="85" t="s">
        <v>79</v>
      </c>
      <c r="J2631" s="85"/>
      <c r="K2631" s="85" t="s">
        <v>14968</v>
      </c>
      <c r="L2631" s="85"/>
      <c r="M2631" s="85" t="s">
        <v>14966</v>
      </c>
      <c r="N2631" s="85" t="s">
        <v>6771</v>
      </c>
      <c r="O2631" s="85" t="s">
        <v>18</v>
      </c>
      <c r="P2631" s="85" t="s">
        <v>7983</v>
      </c>
      <c r="Q2631" s="85" t="s">
        <v>5605</v>
      </c>
    </row>
    <row r="2632" spans="1:17" hidden="1" x14ac:dyDescent="0.35">
      <c r="A2632" s="72">
        <f t="shared" si="41"/>
        <v>141307</v>
      </c>
      <c r="B2632" s="85" t="s">
        <v>7996</v>
      </c>
      <c r="C2632" s="66">
        <v>89518</v>
      </c>
      <c r="D2632" s="85" t="s">
        <v>77</v>
      </c>
      <c r="E2632" s="85" t="s">
        <v>6769</v>
      </c>
      <c r="F2632" s="66">
        <v>141307</v>
      </c>
      <c r="G2632" s="85" t="s">
        <v>78</v>
      </c>
      <c r="H2632" s="85"/>
      <c r="I2632" s="85" t="s">
        <v>79</v>
      </c>
      <c r="J2632" s="85"/>
      <c r="K2632" s="85" t="s">
        <v>7997</v>
      </c>
      <c r="L2632" s="85"/>
      <c r="M2632" s="85" t="s">
        <v>7393</v>
      </c>
      <c r="N2632" s="85" t="s">
        <v>7998</v>
      </c>
      <c r="O2632" s="85" t="s">
        <v>18</v>
      </c>
      <c r="P2632" s="85" t="s">
        <v>7394</v>
      </c>
      <c r="Q2632" s="85"/>
    </row>
    <row r="2633" spans="1:17" hidden="1" x14ac:dyDescent="0.35">
      <c r="A2633" s="72">
        <f t="shared" si="41"/>
        <v>142059</v>
      </c>
      <c r="B2633" s="85" t="s">
        <v>24806</v>
      </c>
      <c r="C2633" s="85">
        <v>142059</v>
      </c>
      <c r="D2633" s="85" t="s">
        <v>78</v>
      </c>
      <c r="E2633" s="85" t="s">
        <v>13757</v>
      </c>
      <c r="F2633" s="85">
        <v>17019123</v>
      </c>
      <c r="G2633" s="85" t="s">
        <v>1750</v>
      </c>
      <c r="H2633" s="85">
        <v>14645782</v>
      </c>
      <c r="I2633" s="85" t="s">
        <v>79</v>
      </c>
      <c r="J2633" s="85" t="s">
        <v>200</v>
      </c>
      <c r="K2633" s="85" t="s">
        <v>24807</v>
      </c>
      <c r="L2633" s="85"/>
      <c r="M2633" s="85" t="s">
        <v>20558</v>
      </c>
      <c r="N2633" s="85" t="s">
        <v>20559</v>
      </c>
      <c r="O2633" s="85" t="s">
        <v>18</v>
      </c>
      <c r="P2633" s="85">
        <v>79734</v>
      </c>
      <c r="Q2633" s="85"/>
    </row>
    <row r="2634" spans="1:17" hidden="1" x14ac:dyDescent="0.35">
      <c r="A2634" s="72">
        <f t="shared" si="41"/>
        <v>142059</v>
      </c>
      <c r="B2634" s="85" t="s">
        <v>20556</v>
      </c>
      <c r="C2634" s="66">
        <v>17006060</v>
      </c>
      <c r="D2634" s="85" t="s">
        <v>77</v>
      </c>
      <c r="E2634" s="85" t="s">
        <v>13882</v>
      </c>
      <c r="F2634" s="66">
        <v>142059</v>
      </c>
      <c r="G2634" s="85" t="s">
        <v>78</v>
      </c>
      <c r="H2634" s="85"/>
      <c r="I2634" s="85" t="s">
        <v>79</v>
      </c>
      <c r="J2634" s="85"/>
      <c r="K2634" s="85" t="s">
        <v>20557</v>
      </c>
      <c r="L2634" s="85"/>
      <c r="M2634" s="85" t="s">
        <v>20558</v>
      </c>
      <c r="N2634" s="85" t="s">
        <v>20559</v>
      </c>
      <c r="O2634" s="85" t="s">
        <v>18</v>
      </c>
      <c r="P2634" s="85" t="s">
        <v>13128</v>
      </c>
      <c r="Q2634" s="85" t="s">
        <v>10078</v>
      </c>
    </row>
    <row r="2635" spans="1:17" hidden="1" x14ac:dyDescent="0.35">
      <c r="A2635" s="72">
        <f t="shared" si="41"/>
        <v>140538</v>
      </c>
      <c r="B2635" s="85" t="s">
        <v>15778</v>
      </c>
      <c r="C2635" s="66">
        <v>16027659</v>
      </c>
      <c r="D2635" s="85" t="s">
        <v>77</v>
      </c>
      <c r="E2635" s="85" t="s">
        <v>1644</v>
      </c>
      <c r="F2635" s="66">
        <v>140538</v>
      </c>
      <c r="G2635" s="85" t="s">
        <v>78</v>
      </c>
      <c r="H2635" s="85"/>
      <c r="I2635" s="85" t="s">
        <v>79</v>
      </c>
      <c r="J2635" s="85"/>
      <c r="K2635" s="85" t="s">
        <v>15908</v>
      </c>
      <c r="L2635" s="85"/>
      <c r="M2635" s="85" t="s">
        <v>1642</v>
      </c>
      <c r="N2635" s="85" t="s">
        <v>1048</v>
      </c>
      <c r="O2635" s="85" t="s">
        <v>18</v>
      </c>
      <c r="P2635" s="85" t="s">
        <v>1643</v>
      </c>
      <c r="Q2635" s="85"/>
    </row>
    <row r="2636" spans="1:17" hidden="1" x14ac:dyDescent="0.35">
      <c r="A2636" s="72">
        <f t="shared" si="41"/>
        <v>141810</v>
      </c>
      <c r="B2636" s="85" t="s">
        <v>11978</v>
      </c>
      <c r="C2636" s="66">
        <v>92123</v>
      </c>
      <c r="D2636" s="85" t="s">
        <v>77</v>
      </c>
      <c r="E2636" s="85" t="s">
        <v>11979</v>
      </c>
      <c r="F2636" s="66">
        <v>141810</v>
      </c>
      <c r="G2636" s="85" t="s">
        <v>78</v>
      </c>
      <c r="H2636" s="85"/>
      <c r="I2636" s="85" t="s">
        <v>79</v>
      </c>
      <c r="J2636" s="85"/>
      <c r="K2636" s="85" t="s">
        <v>11980</v>
      </c>
      <c r="L2636" s="85"/>
      <c r="M2636" s="85" t="s">
        <v>11981</v>
      </c>
      <c r="N2636" s="85" t="s">
        <v>11971</v>
      </c>
      <c r="O2636" s="85" t="s">
        <v>18</v>
      </c>
      <c r="P2636" s="85" t="s">
        <v>11982</v>
      </c>
      <c r="Q2636" s="85"/>
    </row>
    <row r="2637" spans="1:17" hidden="1" x14ac:dyDescent="0.35">
      <c r="A2637" s="72">
        <f t="shared" si="41"/>
        <v>142096</v>
      </c>
      <c r="B2637" s="85" t="s">
        <v>18653</v>
      </c>
      <c r="C2637" s="66">
        <v>16025800</v>
      </c>
      <c r="D2637" s="85" t="s">
        <v>83</v>
      </c>
      <c r="E2637" s="85" t="s">
        <v>13275</v>
      </c>
      <c r="F2637" s="66">
        <v>142096</v>
      </c>
      <c r="G2637" s="85" t="s">
        <v>78</v>
      </c>
      <c r="H2637" s="85"/>
      <c r="I2637" s="85" t="s">
        <v>79</v>
      </c>
      <c r="J2637" s="85"/>
      <c r="K2637" s="85" t="s">
        <v>13276</v>
      </c>
      <c r="L2637" s="85"/>
      <c r="M2637" s="85" t="s">
        <v>13277</v>
      </c>
      <c r="N2637" s="85" t="s">
        <v>13262</v>
      </c>
      <c r="O2637" s="85" t="s">
        <v>18</v>
      </c>
      <c r="P2637" s="85" t="s">
        <v>13278</v>
      </c>
      <c r="Q2637" s="85"/>
    </row>
    <row r="2638" spans="1:17" hidden="1" x14ac:dyDescent="0.35">
      <c r="A2638" s="72">
        <f t="shared" si="41"/>
        <v>142096</v>
      </c>
      <c r="B2638" s="85" t="s">
        <v>18655</v>
      </c>
      <c r="C2638" s="66">
        <v>16025805</v>
      </c>
      <c r="D2638" s="85" t="s">
        <v>83</v>
      </c>
      <c r="E2638" s="85" t="s">
        <v>13275</v>
      </c>
      <c r="F2638" s="66">
        <v>142096</v>
      </c>
      <c r="G2638" s="85" t="s">
        <v>78</v>
      </c>
      <c r="H2638" s="85"/>
      <c r="I2638" s="85" t="s">
        <v>79</v>
      </c>
      <c r="J2638" s="85"/>
      <c r="K2638" s="85" t="s">
        <v>13276</v>
      </c>
      <c r="L2638" s="85"/>
      <c r="M2638" s="85" t="s">
        <v>13277</v>
      </c>
      <c r="N2638" s="85" t="s">
        <v>13262</v>
      </c>
      <c r="O2638" s="85" t="s">
        <v>18</v>
      </c>
      <c r="P2638" s="85" t="s">
        <v>13278</v>
      </c>
      <c r="Q2638" s="85"/>
    </row>
    <row r="2639" spans="1:17" hidden="1" x14ac:dyDescent="0.35">
      <c r="A2639" s="72">
        <f t="shared" si="41"/>
        <v>142096</v>
      </c>
      <c r="B2639" s="85" t="s">
        <v>13274</v>
      </c>
      <c r="C2639" s="66">
        <v>92928</v>
      </c>
      <c r="D2639" s="85" t="s">
        <v>77</v>
      </c>
      <c r="E2639" s="85" t="s">
        <v>13275</v>
      </c>
      <c r="F2639" s="66">
        <v>142096</v>
      </c>
      <c r="G2639" s="85" t="s">
        <v>78</v>
      </c>
      <c r="H2639" s="85"/>
      <c r="I2639" s="85" t="s">
        <v>79</v>
      </c>
      <c r="J2639" s="85"/>
      <c r="K2639" s="85" t="s">
        <v>13276</v>
      </c>
      <c r="L2639" s="85"/>
      <c r="M2639" s="85" t="s">
        <v>13277</v>
      </c>
      <c r="N2639" s="85" t="s">
        <v>13262</v>
      </c>
      <c r="O2639" s="85" t="s">
        <v>18</v>
      </c>
      <c r="P2639" s="85" t="s">
        <v>13278</v>
      </c>
      <c r="Q2639" s="85"/>
    </row>
    <row r="2640" spans="1:17" hidden="1" x14ac:dyDescent="0.35">
      <c r="A2640" s="72">
        <f t="shared" si="41"/>
        <v>142096</v>
      </c>
      <c r="B2640" s="85" t="s">
        <v>15455</v>
      </c>
      <c r="C2640" s="66">
        <v>232246</v>
      </c>
      <c r="D2640" s="85" t="s">
        <v>77</v>
      </c>
      <c r="E2640" s="85" t="s">
        <v>13275</v>
      </c>
      <c r="F2640" s="66">
        <v>142096</v>
      </c>
      <c r="G2640" s="85" t="s">
        <v>78</v>
      </c>
      <c r="H2640" s="85"/>
      <c r="I2640" s="85" t="s">
        <v>79</v>
      </c>
      <c r="J2640" s="85"/>
      <c r="K2640" s="85" t="s">
        <v>15456</v>
      </c>
      <c r="L2640" s="85"/>
      <c r="M2640" s="85" t="s">
        <v>13277</v>
      </c>
      <c r="N2640" s="85" t="s">
        <v>13262</v>
      </c>
      <c r="O2640" s="85" t="s">
        <v>18</v>
      </c>
      <c r="P2640" s="85" t="s">
        <v>13278</v>
      </c>
      <c r="Q2640" s="85"/>
    </row>
    <row r="2641" spans="1:17" hidden="1" x14ac:dyDescent="0.35">
      <c r="A2641" s="72">
        <f t="shared" si="41"/>
        <v>142096</v>
      </c>
      <c r="B2641" s="85" t="s">
        <v>18654</v>
      </c>
      <c r="C2641" s="66">
        <v>16025801</v>
      </c>
      <c r="D2641" s="85" t="s">
        <v>83</v>
      </c>
      <c r="E2641" s="85" t="s">
        <v>13275</v>
      </c>
      <c r="F2641" s="66">
        <v>142096</v>
      </c>
      <c r="G2641" s="85" t="s">
        <v>78</v>
      </c>
      <c r="H2641" s="85"/>
      <c r="I2641" s="85" t="s">
        <v>79</v>
      </c>
      <c r="J2641" s="85"/>
      <c r="K2641" s="85" t="s">
        <v>13276</v>
      </c>
      <c r="L2641" s="85"/>
      <c r="M2641" s="85" t="s">
        <v>13277</v>
      </c>
      <c r="N2641" s="85" t="s">
        <v>13262</v>
      </c>
      <c r="O2641" s="85" t="s">
        <v>18</v>
      </c>
      <c r="P2641" s="85" t="s">
        <v>13278</v>
      </c>
      <c r="Q2641" s="85"/>
    </row>
    <row r="2642" spans="1:17" hidden="1" x14ac:dyDescent="0.35">
      <c r="A2642" s="72">
        <f t="shared" si="41"/>
        <v>141551</v>
      </c>
      <c r="B2642" s="85" t="s">
        <v>10238</v>
      </c>
      <c r="C2642" s="66">
        <v>90891</v>
      </c>
      <c r="D2642" s="85" t="s">
        <v>77</v>
      </c>
      <c r="E2642" s="85" t="s">
        <v>10239</v>
      </c>
      <c r="F2642" s="66">
        <v>141551</v>
      </c>
      <c r="G2642" s="85" t="s">
        <v>78</v>
      </c>
      <c r="H2642" s="85" t="s">
        <v>350</v>
      </c>
      <c r="I2642" s="85" t="s">
        <v>79</v>
      </c>
      <c r="J2642" s="85"/>
      <c r="K2642" s="85" t="s">
        <v>10240</v>
      </c>
      <c r="L2642" s="85" t="s">
        <v>80</v>
      </c>
      <c r="M2642" s="85" t="s">
        <v>7383</v>
      </c>
      <c r="N2642" s="85" t="s">
        <v>7384</v>
      </c>
      <c r="O2642" s="85" t="s">
        <v>18</v>
      </c>
      <c r="P2642" s="85" t="s">
        <v>10241</v>
      </c>
      <c r="Q2642" s="85" t="s">
        <v>10242</v>
      </c>
    </row>
    <row r="2643" spans="1:17" hidden="1" x14ac:dyDescent="0.35">
      <c r="A2643" s="72">
        <f t="shared" si="41"/>
        <v>141551</v>
      </c>
      <c r="B2643" s="85" t="s">
        <v>18493</v>
      </c>
      <c r="C2643" s="66">
        <v>16083293</v>
      </c>
      <c r="D2643" s="85" t="s">
        <v>83</v>
      </c>
      <c r="E2643" s="85" t="s">
        <v>10239</v>
      </c>
      <c r="F2643" s="66">
        <v>141551</v>
      </c>
      <c r="G2643" s="85" t="s">
        <v>78</v>
      </c>
      <c r="H2643" s="85" t="s">
        <v>350</v>
      </c>
      <c r="I2643" s="85" t="s">
        <v>79</v>
      </c>
      <c r="J2643" s="85"/>
      <c r="K2643" s="85" t="s">
        <v>18494</v>
      </c>
      <c r="L2643" s="85" t="s">
        <v>80</v>
      </c>
      <c r="M2643" s="85" t="s">
        <v>7383</v>
      </c>
      <c r="N2643" s="85" t="s">
        <v>7384</v>
      </c>
      <c r="O2643" s="85" t="s">
        <v>18</v>
      </c>
      <c r="P2643" s="85" t="s">
        <v>10241</v>
      </c>
      <c r="Q2643" s="85" t="s">
        <v>87</v>
      </c>
    </row>
    <row r="2644" spans="1:17" hidden="1" x14ac:dyDescent="0.35">
      <c r="A2644" s="72">
        <f t="shared" si="41"/>
        <v>141551</v>
      </c>
      <c r="B2644" s="85" t="s">
        <v>25170</v>
      </c>
      <c r="C2644" s="85">
        <v>141551</v>
      </c>
      <c r="D2644" s="85" t="s">
        <v>78</v>
      </c>
      <c r="E2644" s="85" t="s">
        <v>23237</v>
      </c>
      <c r="F2644" s="85">
        <v>17015391</v>
      </c>
      <c r="G2644" s="85" t="s">
        <v>1750</v>
      </c>
      <c r="H2644" s="85">
        <v>12513420</v>
      </c>
      <c r="I2644" s="85" t="s">
        <v>79</v>
      </c>
      <c r="J2644" s="85" t="s">
        <v>200</v>
      </c>
      <c r="K2644" s="85" t="s">
        <v>25171</v>
      </c>
      <c r="L2644" s="85"/>
      <c r="M2644" s="85" t="s">
        <v>9155</v>
      </c>
      <c r="N2644" s="85" t="s">
        <v>9526</v>
      </c>
      <c r="O2644" s="85" t="s">
        <v>18</v>
      </c>
      <c r="P2644" s="85">
        <v>78234</v>
      </c>
      <c r="Q2644" s="85">
        <v>1481</v>
      </c>
    </row>
    <row r="2645" spans="1:17" hidden="1" x14ac:dyDescent="0.35">
      <c r="A2645" s="72">
        <f t="shared" si="41"/>
        <v>141307</v>
      </c>
      <c r="B2645" s="85" t="s">
        <v>14802</v>
      </c>
      <c r="C2645" s="66">
        <v>222861</v>
      </c>
      <c r="D2645" s="85" t="s">
        <v>77</v>
      </c>
      <c r="E2645" s="85" t="s">
        <v>6769</v>
      </c>
      <c r="F2645" s="66">
        <v>141307</v>
      </c>
      <c r="G2645" s="85" t="s">
        <v>78</v>
      </c>
      <c r="H2645" s="85"/>
      <c r="I2645" s="85" t="s">
        <v>79</v>
      </c>
      <c r="J2645" s="85"/>
      <c r="K2645" s="85" t="s">
        <v>14803</v>
      </c>
      <c r="L2645" s="85"/>
      <c r="M2645" s="85" t="s">
        <v>8036</v>
      </c>
      <c r="N2645" s="85" t="s">
        <v>6771</v>
      </c>
      <c r="O2645" s="85" t="s">
        <v>18</v>
      </c>
      <c r="P2645" s="85" t="s">
        <v>8067</v>
      </c>
      <c r="Q2645" s="85"/>
    </row>
    <row r="2646" spans="1:17" hidden="1" x14ac:dyDescent="0.35">
      <c r="A2646" s="72">
        <f t="shared" si="41"/>
        <v>142061</v>
      </c>
      <c r="B2646" s="85" t="s">
        <v>13138</v>
      </c>
      <c r="C2646" s="66">
        <v>92808</v>
      </c>
      <c r="D2646" s="85" t="s">
        <v>77</v>
      </c>
      <c r="E2646" s="85" t="s">
        <v>13130</v>
      </c>
      <c r="F2646" s="66">
        <v>142061</v>
      </c>
      <c r="G2646" s="85" t="s">
        <v>78</v>
      </c>
      <c r="H2646" s="85" t="s">
        <v>13131</v>
      </c>
      <c r="I2646" s="85" t="s">
        <v>79</v>
      </c>
      <c r="J2646" s="85"/>
      <c r="K2646" s="85" t="s">
        <v>13139</v>
      </c>
      <c r="L2646" s="85"/>
      <c r="M2646" s="85" t="s">
        <v>13133</v>
      </c>
      <c r="N2646" s="85" t="s">
        <v>13134</v>
      </c>
      <c r="O2646" s="85" t="s">
        <v>18</v>
      </c>
      <c r="P2646" s="85" t="s">
        <v>13135</v>
      </c>
      <c r="Q2646" s="85" t="s">
        <v>5244</v>
      </c>
    </row>
    <row r="2647" spans="1:17" hidden="1" x14ac:dyDescent="0.35">
      <c r="A2647" s="72">
        <f t="shared" si="41"/>
        <v>142061</v>
      </c>
      <c r="B2647" s="85" t="s">
        <v>24835</v>
      </c>
      <c r="C2647" s="85">
        <v>142061</v>
      </c>
      <c r="D2647" s="85" t="s">
        <v>78</v>
      </c>
      <c r="E2647" s="85" t="s">
        <v>13757</v>
      </c>
      <c r="F2647" s="85">
        <v>17019123</v>
      </c>
      <c r="G2647" s="85" t="s">
        <v>1750</v>
      </c>
      <c r="H2647" s="85">
        <v>5864376</v>
      </c>
      <c r="I2647" s="85" t="s">
        <v>79</v>
      </c>
      <c r="J2647" s="85" t="s">
        <v>200</v>
      </c>
      <c r="K2647" s="85" t="s">
        <v>24836</v>
      </c>
      <c r="L2647" s="85"/>
      <c r="M2647" s="85" t="s">
        <v>21124</v>
      </c>
      <c r="N2647" s="85" t="s">
        <v>13134</v>
      </c>
      <c r="O2647" s="85" t="s">
        <v>18</v>
      </c>
      <c r="P2647" s="85">
        <v>79735</v>
      </c>
      <c r="Q2647" s="85">
        <v>7107</v>
      </c>
    </row>
    <row r="2648" spans="1:17" hidden="1" x14ac:dyDescent="0.35">
      <c r="A2648" s="72">
        <f t="shared" si="41"/>
        <v>142061</v>
      </c>
      <c r="B2648" s="85" t="s">
        <v>24835</v>
      </c>
      <c r="C2648" s="85">
        <v>142061</v>
      </c>
      <c r="D2648" s="85" t="s">
        <v>78</v>
      </c>
      <c r="E2648" s="85" t="s">
        <v>23241</v>
      </c>
      <c r="F2648" s="85">
        <v>142047</v>
      </c>
      <c r="G2648" s="85" t="s">
        <v>78</v>
      </c>
      <c r="H2648" s="85">
        <v>5864376</v>
      </c>
      <c r="I2648" s="85" t="s">
        <v>79</v>
      </c>
      <c r="J2648" s="85" t="s">
        <v>200</v>
      </c>
      <c r="K2648" s="85" t="s">
        <v>24836</v>
      </c>
      <c r="L2648" s="85"/>
      <c r="M2648" s="85" t="s">
        <v>21124</v>
      </c>
      <c r="N2648" s="85" t="s">
        <v>13134</v>
      </c>
      <c r="O2648" s="85" t="s">
        <v>18</v>
      </c>
      <c r="P2648" s="85">
        <v>79735</v>
      </c>
      <c r="Q2648" s="85">
        <v>7107</v>
      </c>
    </row>
    <row r="2649" spans="1:17" hidden="1" x14ac:dyDescent="0.35">
      <c r="A2649" s="72">
        <f t="shared" si="41"/>
        <v>142061</v>
      </c>
      <c r="B2649" s="85" t="s">
        <v>13142</v>
      </c>
      <c r="C2649" s="66">
        <v>92811</v>
      </c>
      <c r="D2649" s="85" t="s">
        <v>77</v>
      </c>
      <c r="E2649" s="85" t="s">
        <v>13130</v>
      </c>
      <c r="F2649" s="66">
        <v>142061</v>
      </c>
      <c r="G2649" s="85" t="s">
        <v>78</v>
      </c>
      <c r="H2649" s="85" t="s">
        <v>13131</v>
      </c>
      <c r="I2649" s="85" t="s">
        <v>79</v>
      </c>
      <c r="J2649" s="85"/>
      <c r="K2649" s="85" t="s">
        <v>13143</v>
      </c>
      <c r="L2649" s="85"/>
      <c r="M2649" s="85" t="s">
        <v>13133</v>
      </c>
      <c r="N2649" s="85" t="s">
        <v>13134</v>
      </c>
      <c r="O2649" s="85" t="s">
        <v>18</v>
      </c>
      <c r="P2649" s="85" t="s">
        <v>13135</v>
      </c>
      <c r="Q2649" s="85" t="s">
        <v>13144</v>
      </c>
    </row>
    <row r="2650" spans="1:17" hidden="1" x14ac:dyDescent="0.35">
      <c r="A2650" s="72">
        <f t="shared" si="41"/>
        <v>142061</v>
      </c>
      <c r="B2650" s="85" t="s">
        <v>19558</v>
      </c>
      <c r="C2650" s="66">
        <v>16052536</v>
      </c>
      <c r="D2650" s="85" t="s">
        <v>83</v>
      </c>
      <c r="E2650" s="85" t="s">
        <v>13130</v>
      </c>
      <c r="F2650" s="66">
        <v>142061</v>
      </c>
      <c r="G2650" s="85" t="s">
        <v>78</v>
      </c>
      <c r="H2650" s="85"/>
      <c r="I2650" s="85" t="s">
        <v>79</v>
      </c>
      <c r="J2650" s="85"/>
      <c r="K2650" s="85" t="s">
        <v>19559</v>
      </c>
      <c r="L2650" s="85"/>
      <c r="M2650" s="85" t="s">
        <v>13133</v>
      </c>
      <c r="N2650" s="85" t="s">
        <v>13134</v>
      </c>
      <c r="O2650" s="85" t="s">
        <v>18</v>
      </c>
      <c r="P2650" s="85" t="s">
        <v>13135</v>
      </c>
      <c r="Q2650" s="85"/>
    </row>
    <row r="2651" spans="1:17" hidden="1" x14ac:dyDescent="0.35">
      <c r="A2651" s="72">
        <f t="shared" si="41"/>
        <v>142061</v>
      </c>
      <c r="B2651" s="85" t="s">
        <v>20641</v>
      </c>
      <c r="C2651" s="66">
        <v>17007443</v>
      </c>
      <c r="D2651" s="85" t="s">
        <v>77</v>
      </c>
      <c r="E2651" s="85" t="s">
        <v>13130</v>
      </c>
      <c r="F2651" s="66">
        <v>142061</v>
      </c>
      <c r="G2651" s="85" t="s">
        <v>78</v>
      </c>
      <c r="H2651" s="85" t="s">
        <v>13131</v>
      </c>
      <c r="I2651" s="85" t="s">
        <v>79</v>
      </c>
      <c r="J2651" s="85"/>
      <c r="K2651" s="85" t="s">
        <v>20642</v>
      </c>
      <c r="L2651" s="85"/>
      <c r="M2651" s="85" t="s">
        <v>13133</v>
      </c>
      <c r="N2651" s="85" t="s">
        <v>13134</v>
      </c>
      <c r="O2651" s="85" t="s">
        <v>18</v>
      </c>
      <c r="P2651" s="85" t="s">
        <v>13135</v>
      </c>
      <c r="Q2651" s="85"/>
    </row>
    <row r="2652" spans="1:17" hidden="1" x14ac:dyDescent="0.35">
      <c r="A2652" s="72">
        <f t="shared" si="41"/>
        <v>142061</v>
      </c>
      <c r="B2652" s="85" t="s">
        <v>19560</v>
      </c>
      <c r="C2652" s="66">
        <v>16052537</v>
      </c>
      <c r="D2652" s="85" t="s">
        <v>83</v>
      </c>
      <c r="E2652" s="85" t="s">
        <v>13130</v>
      </c>
      <c r="F2652" s="66">
        <v>142061</v>
      </c>
      <c r="G2652" s="85" t="s">
        <v>78</v>
      </c>
      <c r="H2652" s="85" t="s">
        <v>350</v>
      </c>
      <c r="I2652" s="85" t="s">
        <v>79</v>
      </c>
      <c r="J2652" s="85"/>
      <c r="K2652" s="85" t="s">
        <v>19561</v>
      </c>
      <c r="L2652" s="85" t="s">
        <v>80</v>
      </c>
      <c r="M2652" s="85" t="s">
        <v>13133</v>
      </c>
      <c r="N2652" s="85" t="s">
        <v>13137</v>
      </c>
      <c r="O2652" s="85" t="s">
        <v>18</v>
      </c>
      <c r="P2652" s="85" t="s">
        <v>13135</v>
      </c>
      <c r="Q2652" s="85" t="s">
        <v>87</v>
      </c>
    </row>
    <row r="2653" spans="1:17" hidden="1" x14ac:dyDescent="0.35">
      <c r="A2653" s="72">
        <f t="shared" si="41"/>
        <v>142061</v>
      </c>
      <c r="B2653" s="85" t="s">
        <v>13129</v>
      </c>
      <c r="C2653" s="66">
        <v>92806</v>
      </c>
      <c r="D2653" s="85" t="s">
        <v>77</v>
      </c>
      <c r="E2653" s="85" t="s">
        <v>13130</v>
      </c>
      <c r="F2653" s="66">
        <v>142061</v>
      </c>
      <c r="G2653" s="85" t="s">
        <v>78</v>
      </c>
      <c r="H2653" s="85" t="s">
        <v>13131</v>
      </c>
      <c r="I2653" s="85" t="s">
        <v>79</v>
      </c>
      <c r="J2653" s="85"/>
      <c r="K2653" s="85" t="s">
        <v>13132</v>
      </c>
      <c r="L2653" s="85"/>
      <c r="M2653" s="85" t="s">
        <v>13133</v>
      </c>
      <c r="N2653" s="85" t="s">
        <v>13134</v>
      </c>
      <c r="O2653" s="85" t="s">
        <v>18</v>
      </c>
      <c r="P2653" s="85" t="s">
        <v>13135</v>
      </c>
      <c r="Q2653" s="85"/>
    </row>
    <row r="2654" spans="1:17" hidden="1" x14ac:dyDescent="0.35">
      <c r="A2654" s="72">
        <f t="shared" si="41"/>
        <v>17021375</v>
      </c>
      <c r="B2654" s="85" t="s">
        <v>25008</v>
      </c>
      <c r="C2654" s="85">
        <v>17021375</v>
      </c>
      <c r="D2654" s="85" t="s">
        <v>78</v>
      </c>
      <c r="E2654" s="85" t="s">
        <v>23238</v>
      </c>
      <c r="F2654" s="85">
        <v>17002993</v>
      </c>
      <c r="G2654" s="85" t="s">
        <v>1750</v>
      </c>
      <c r="H2654" s="85"/>
      <c r="I2654" s="85" t="s">
        <v>79</v>
      </c>
      <c r="J2654" s="85"/>
      <c r="K2654" s="85" t="s">
        <v>25009</v>
      </c>
      <c r="L2654" s="85"/>
      <c r="M2654" s="85" t="s">
        <v>20648</v>
      </c>
      <c r="N2654" s="85" t="s">
        <v>571</v>
      </c>
      <c r="O2654" s="85" t="s">
        <v>18</v>
      </c>
      <c r="P2654" s="85">
        <v>76109</v>
      </c>
      <c r="Q2654" s="85"/>
    </row>
    <row r="2655" spans="1:17" hidden="1" x14ac:dyDescent="0.35">
      <c r="A2655" s="72">
        <f t="shared" si="41"/>
        <v>17021372</v>
      </c>
      <c r="B2655" s="85" t="s">
        <v>20468</v>
      </c>
      <c r="C2655" s="66">
        <v>17004597</v>
      </c>
      <c r="D2655" s="85" t="s">
        <v>77</v>
      </c>
      <c r="E2655" s="85" t="s">
        <v>20469</v>
      </c>
      <c r="F2655" s="66">
        <v>17021372</v>
      </c>
      <c r="G2655" s="85" t="s">
        <v>78</v>
      </c>
      <c r="H2655" s="85" t="s">
        <v>20470</v>
      </c>
      <c r="I2655" s="85" t="s">
        <v>79</v>
      </c>
      <c r="J2655" s="85" t="s">
        <v>200</v>
      </c>
      <c r="K2655" s="85" t="s">
        <v>20471</v>
      </c>
      <c r="L2655" s="85"/>
      <c r="M2655" s="85" t="s">
        <v>13718</v>
      </c>
      <c r="N2655" s="85" t="s">
        <v>571</v>
      </c>
      <c r="O2655" s="85" t="s">
        <v>18</v>
      </c>
      <c r="P2655" s="85" t="s">
        <v>4098</v>
      </c>
      <c r="Q2655" s="85" t="s">
        <v>10003</v>
      </c>
    </row>
    <row r="2656" spans="1:17" hidden="1" x14ac:dyDescent="0.35">
      <c r="A2656" s="72">
        <f t="shared" si="41"/>
        <v>220683</v>
      </c>
      <c r="B2656" s="85" t="s">
        <v>14696</v>
      </c>
      <c r="C2656" s="66">
        <v>220728</v>
      </c>
      <c r="D2656" s="85" t="s">
        <v>77</v>
      </c>
      <c r="E2656" s="85" t="s">
        <v>14681</v>
      </c>
      <c r="F2656" s="66">
        <v>220683</v>
      </c>
      <c r="G2656" s="85" t="s">
        <v>78</v>
      </c>
      <c r="H2656" s="85" t="s">
        <v>14697</v>
      </c>
      <c r="I2656" s="85" t="s">
        <v>79</v>
      </c>
      <c r="J2656" s="85"/>
      <c r="K2656" s="85" t="s">
        <v>14698</v>
      </c>
      <c r="L2656" s="85"/>
      <c r="M2656" s="85" t="s">
        <v>3904</v>
      </c>
      <c r="N2656" s="85" t="s">
        <v>571</v>
      </c>
      <c r="O2656" s="85" t="s">
        <v>18</v>
      </c>
      <c r="P2656" s="85" t="s">
        <v>4336</v>
      </c>
      <c r="Q2656" s="85" t="s">
        <v>11583</v>
      </c>
    </row>
    <row r="2657" spans="1:17" hidden="1" x14ac:dyDescent="0.35">
      <c r="A2657" s="72">
        <f t="shared" si="41"/>
        <v>17002993</v>
      </c>
      <c r="B2657" s="85" t="s">
        <v>25055</v>
      </c>
      <c r="C2657" s="85">
        <v>87643</v>
      </c>
      <c r="D2657" s="85" t="s">
        <v>77</v>
      </c>
      <c r="E2657" s="85" t="s">
        <v>23238</v>
      </c>
      <c r="F2657" s="85">
        <v>17002993</v>
      </c>
      <c r="G2657" s="85" t="s">
        <v>1750</v>
      </c>
      <c r="H2657" s="85"/>
      <c r="I2657" s="85" t="s">
        <v>79</v>
      </c>
      <c r="J2657" s="85"/>
      <c r="K2657" s="85" t="s">
        <v>25056</v>
      </c>
      <c r="L2657" s="85"/>
      <c r="M2657" s="85" t="s">
        <v>20412</v>
      </c>
      <c r="N2657" s="85" t="s">
        <v>571</v>
      </c>
      <c r="O2657" s="85" t="s">
        <v>18</v>
      </c>
      <c r="P2657" s="85">
        <v>76180</v>
      </c>
      <c r="Q2657" s="85">
        <v>6150</v>
      </c>
    </row>
    <row r="2658" spans="1:17" hidden="1" x14ac:dyDescent="0.35">
      <c r="A2658" s="72">
        <f t="shared" si="41"/>
        <v>140887</v>
      </c>
      <c r="B2658" s="85" t="s">
        <v>23231</v>
      </c>
      <c r="C2658" s="85">
        <v>140887</v>
      </c>
      <c r="D2658" s="85" t="s">
        <v>78</v>
      </c>
      <c r="E2658" s="85" t="s">
        <v>23238</v>
      </c>
      <c r="F2658" s="85">
        <v>17002993</v>
      </c>
      <c r="G2658" s="85" t="s">
        <v>1750</v>
      </c>
      <c r="H2658" s="85">
        <v>1647916</v>
      </c>
      <c r="I2658" s="85" t="s">
        <v>79</v>
      </c>
      <c r="J2658" s="85" t="s">
        <v>200</v>
      </c>
      <c r="K2658" s="85" t="s">
        <v>24990</v>
      </c>
      <c r="L2658" s="85"/>
      <c r="M2658" s="85" t="s">
        <v>20648</v>
      </c>
      <c r="N2658" s="85" t="s">
        <v>571</v>
      </c>
      <c r="O2658" s="85" t="s">
        <v>18</v>
      </c>
      <c r="P2658" s="85">
        <v>76107</v>
      </c>
      <c r="Q2658" s="85">
        <v>1360</v>
      </c>
    </row>
    <row r="2659" spans="1:17" hidden="1" x14ac:dyDescent="0.35">
      <c r="A2659" s="72">
        <f t="shared" si="41"/>
        <v>140887</v>
      </c>
      <c r="B2659" s="85" t="s">
        <v>25455</v>
      </c>
      <c r="C2659" s="85">
        <v>17028230</v>
      </c>
      <c r="D2659" s="85" t="s">
        <v>23281</v>
      </c>
      <c r="E2659" s="85" t="s">
        <v>23231</v>
      </c>
      <c r="F2659" s="85">
        <v>140887</v>
      </c>
      <c r="G2659" s="85" t="s">
        <v>78</v>
      </c>
      <c r="H2659" s="85"/>
      <c r="I2659" s="85" t="s">
        <v>79</v>
      </c>
      <c r="J2659" s="85"/>
      <c r="K2659" s="85" t="s">
        <v>22970</v>
      </c>
      <c r="L2659" s="85"/>
      <c r="M2659" s="85" t="s">
        <v>20648</v>
      </c>
      <c r="N2659" s="85" t="s">
        <v>571</v>
      </c>
      <c r="O2659" s="85" t="s">
        <v>18</v>
      </c>
      <c r="P2659" s="85">
        <v>76107</v>
      </c>
      <c r="Q2659" s="85"/>
    </row>
    <row r="2660" spans="1:17" hidden="1" x14ac:dyDescent="0.35">
      <c r="A2660" s="72">
        <f t="shared" si="41"/>
        <v>140887</v>
      </c>
      <c r="B2660" s="85" t="s">
        <v>22969</v>
      </c>
      <c r="C2660" s="66">
        <v>17028230</v>
      </c>
      <c r="D2660" s="85" t="s">
        <v>83</v>
      </c>
      <c r="E2660" s="85" t="s">
        <v>3907</v>
      </c>
      <c r="F2660" s="66">
        <v>140887</v>
      </c>
      <c r="G2660" s="85" t="s">
        <v>78</v>
      </c>
      <c r="H2660" s="85"/>
      <c r="I2660" s="85" t="s">
        <v>79</v>
      </c>
      <c r="J2660" s="85"/>
      <c r="K2660" s="85" t="s">
        <v>22970</v>
      </c>
      <c r="L2660" s="85"/>
      <c r="M2660" s="85" t="s">
        <v>20648</v>
      </c>
      <c r="N2660" s="85" t="s">
        <v>571</v>
      </c>
      <c r="O2660" s="85" t="s">
        <v>18</v>
      </c>
      <c r="P2660" s="85" t="s">
        <v>3978</v>
      </c>
      <c r="Q2660" s="85"/>
    </row>
    <row r="2661" spans="1:17" hidden="1" x14ac:dyDescent="0.35">
      <c r="A2661" s="72">
        <f t="shared" si="41"/>
        <v>140887</v>
      </c>
      <c r="B2661" s="85" t="s">
        <v>25299</v>
      </c>
      <c r="C2661" s="85">
        <v>17028231</v>
      </c>
      <c r="D2661" s="85" t="s">
        <v>23281</v>
      </c>
      <c r="E2661" s="85" t="s">
        <v>23231</v>
      </c>
      <c r="F2661" s="85">
        <v>140887</v>
      </c>
      <c r="G2661" s="85" t="s">
        <v>78</v>
      </c>
      <c r="H2661" s="85"/>
      <c r="I2661" s="85" t="s">
        <v>79</v>
      </c>
      <c r="J2661" s="85"/>
      <c r="K2661" s="85" t="s">
        <v>25300</v>
      </c>
      <c r="L2661" s="85"/>
      <c r="M2661" s="85" t="s">
        <v>20648</v>
      </c>
      <c r="N2661" s="85" t="s">
        <v>571</v>
      </c>
      <c r="O2661" s="85" t="s">
        <v>18</v>
      </c>
      <c r="P2661" s="85">
        <v>76108</v>
      </c>
      <c r="Q2661" s="85"/>
    </row>
    <row r="2662" spans="1:17" hidden="1" x14ac:dyDescent="0.35">
      <c r="A2662" s="72">
        <f t="shared" si="41"/>
        <v>140887</v>
      </c>
      <c r="B2662" s="85" t="s">
        <v>22971</v>
      </c>
      <c r="C2662" s="66">
        <v>17028231</v>
      </c>
      <c r="D2662" s="85" t="s">
        <v>83</v>
      </c>
      <c r="E2662" s="85" t="s">
        <v>3907</v>
      </c>
      <c r="F2662" s="66">
        <v>140887</v>
      </c>
      <c r="G2662" s="85" t="s">
        <v>78</v>
      </c>
      <c r="H2662" s="85"/>
      <c r="I2662" s="85" t="s">
        <v>79</v>
      </c>
      <c r="J2662" s="85"/>
      <c r="K2662" s="85" t="s">
        <v>22972</v>
      </c>
      <c r="L2662" s="85"/>
      <c r="M2662" s="85" t="s">
        <v>20648</v>
      </c>
      <c r="N2662" s="85" t="s">
        <v>571</v>
      </c>
      <c r="O2662" s="85" t="s">
        <v>18</v>
      </c>
      <c r="P2662" s="85" t="s">
        <v>4072</v>
      </c>
      <c r="Q2662" s="85"/>
    </row>
    <row r="2663" spans="1:17" hidden="1" x14ac:dyDescent="0.35">
      <c r="A2663" s="72">
        <f t="shared" si="41"/>
        <v>141219</v>
      </c>
      <c r="B2663" s="85" t="s">
        <v>14975</v>
      </c>
      <c r="C2663" s="66">
        <v>226323</v>
      </c>
      <c r="D2663" s="85" t="s">
        <v>77</v>
      </c>
      <c r="E2663" s="85" t="s">
        <v>6740</v>
      </c>
      <c r="F2663" s="66">
        <v>141219</v>
      </c>
      <c r="G2663" s="85" t="s">
        <v>78</v>
      </c>
      <c r="H2663" s="85" t="s">
        <v>14976</v>
      </c>
      <c r="I2663" s="85" t="s">
        <v>79</v>
      </c>
      <c r="J2663" s="85"/>
      <c r="K2663" s="85" t="s">
        <v>14977</v>
      </c>
      <c r="L2663" s="85"/>
      <c r="M2663" s="85" t="s">
        <v>3090</v>
      </c>
      <c r="N2663" s="85" t="s">
        <v>6071</v>
      </c>
      <c r="O2663" s="85" t="s">
        <v>18</v>
      </c>
      <c r="P2663" s="85" t="s">
        <v>6877</v>
      </c>
      <c r="Q2663" s="85" t="s">
        <v>1657</v>
      </c>
    </row>
    <row r="2664" spans="1:17" hidden="1" x14ac:dyDescent="0.35">
      <c r="A2664" s="72">
        <f t="shared" si="41"/>
        <v>140932</v>
      </c>
      <c r="B2664" s="85" t="s">
        <v>26593</v>
      </c>
      <c r="C2664" s="85">
        <v>87609</v>
      </c>
      <c r="D2664" s="85" t="s">
        <v>77</v>
      </c>
      <c r="E2664" s="85" t="s">
        <v>23203</v>
      </c>
      <c r="F2664" s="85">
        <v>140932</v>
      </c>
      <c r="G2664" s="85" t="s">
        <v>78</v>
      </c>
      <c r="H2664" s="85">
        <v>14296040</v>
      </c>
      <c r="I2664" s="85" t="s">
        <v>79</v>
      </c>
      <c r="J2664" s="85"/>
      <c r="K2664" s="85" t="s">
        <v>26594</v>
      </c>
      <c r="L2664" s="85"/>
      <c r="M2664" s="85" t="s">
        <v>20648</v>
      </c>
      <c r="N2664" s="85" t="s">
        <v>571</v>
      </c>
      <c r="O2664" s="85" t="s">
        <v>18</v>
      </c>
      <c r="P2664" s="85">
        <v>76137</v>
      </c>
      <c r="Q2664" s="85">
        <v>1008</v>
      </c>
    </row>
    <row r="2665" spans="1:17" hidden="1" x14ac:dyDescent="0.35">
      <c r="A2665" s="72">
        <f t="shared" si="41"/>
        <v>140932</v>
      </c>
      <c r="B2665" s="85" t="s">
        <v>4381</v>
      </c>
      <c r="C2665" s="66">
        <v>87609</v>
      </c>
      <c r="D2665" s="85" t="s">
        <v>77</v>
      </c>
      <c r="E2665" s="85" t="s">
        <v>3887</v>
      </c>
      <c r="F2665" s="66">
        <v>140932</v>
      </c>
      <c r="G2665" s="85" t="s">
        <v>78</v>
      </c>
      <c r="H2665" s="85" t="s">
        <v>3888</v>
      </c>
      <c r="I2665" s="85" t="s">
        <v>79</v>
      </c>
      <c r="J2665" s="85"/>
      <c r="K2665" s="85" t="s">
        <v>4382</v>
      </c>
      <c r="L2665" s="85" t="s">
        <v>80</v>
      </c>
      <c r="M2665" s="85" t="s">
        <v>3904</v>
      </c>
      <c r="N2665" s="85" t="s">
        <v>573</v>
      </c>
      <c r="O2665" s="85" t="s">
        <v>18</v>
      </c>
      <c r="P2665" s="85" t="s">
        <v>4383</v>
      </c>
      <c r="Q2665" s="85" t="s">
        <v>4384</v>
      </c>
    </row>
    <row r="2666" spans="1:17" hidden="1" x14ac:dyDescent="0.35">
      <c r="A2666" s="72">
        <f t="shared" si="41"/>
        <v>140932</v>
      </c>
      <c r="B2666" s="85" t="s">
        <v>26585</v>
      </c>
      <c r="C2666" s="85">
        <v>87715</v>
      </c>
      <c r="D2666" s="85" t="s">
        <v>77</v>
      </c>
      <c r="E2666" s="85" t="s">
        <v>23203</v>
      </c>
      <c r="F2666" s="85">
        <v>140932</v>
      </c>
      <c r="G2666" s="85" t="s">
        <v>78</v>
      </c>
      <c r="H2666" s="85">
        <v>14296040</v>
      </c>
      <c r="I2666" s="85" t="s">
        <v>79</v>
      </c>
      <c r="J2666" s="85"/>
      <c r="K2666" s="85" t="s">
        <v>26586</v>
      </c>
      <c r="L2666" s="85"/>
      <c r="M2666" s="85" t="s">
        <v>20648</v>
      </c>
      <c r="N2666" s="85" t="s">
        <v>571</v>
      </c>
      <c r="O2666" s="85" t="s">
        <v>18</v>
      </c>
      <c r="P2666" s="85">
        <v>76244</v>
      </c>
      <c r="Q2666" s="85">
        <v>6902</v>
      </c>
    </row>
    <row r="2667" spans="1:17" hidden="1" x14ac:dyDescent="0.35">
      <c r="A2667" s="72">
        <f t="shared" si="41"/>
        <v>140932</v>
      </c>
      <c r="B2667" s="85" t="s">
        <v>4498</v>
      </c>
      <c r="C2667" s="66">
        <v>87715</v>
      </c>
      <c r="D2667" s="85" t="s">
        <v>77</v>
      </c>
      <c r="E2667" s="85" t="s">
        <v>3887</v>
      </c>
      <c r="F2667" s="66">
        <v>140932</v>
      </c>
      <c r="G2667" s="85" t="s">
        <v>78</v>
      </c>
      <c r="H2667" s="85" t="s">
        <v>3888</v>
      </c>
      <c r="I2667" s="85" t="s">
        <v>79</v>
      </c>
      <c r="J2667" s="85"/>
      <c r="K2667" s="85" t="s">
        <v>4499</v>
      </c>
      <c r="L2667" s="85" t="s">
        <v>80</v>
      </c>
      <c r="M2667" s="85" t="s">
        <v>3904</v>
      </c>
      <c r="N2667" s="85" t="s">
        <v>573</v>
      </c>
      <c r="O2667" s="85" t="s">
        <v>18</v>
      </c>
      <c r="P2667" s="85" t="s">
        <v>4500</v>
      </c>
      <c r="Q2667" s="85" t="s">
        <v>744</v>
      </c>
    </row>
    <row r="2668" spans="1:17" hidden="1" x14ac:dyDescent="0.35">
      <c r="A2668" s="72">
        <f t="shared" si="41"/>
        <v>141633</v>
      </c>
      <c r="B2668" s="85" t="s">
        <v>16793</v>
      </c>
      <c r="C2668" s="66">
        <v>16047967</v>
      </c>
      <c r="D2668" s="85" t="s">
        <v>77</v>
      </c>
      <c r="E2668" s="85" t="s">
        <v>10736</v>
      </c>
      <c r="F2668" s="66">
        <v>141633</v>
      </c>
      <c r="G2668" s="85" t="s">
        <v>78</v>
      </c>
      <c r="H2668" s="85"/>
      <c r="I2668" s="85" t="s">
        <v>79</v>
      </c>
      <c r="J2668" s="85"/>
      <c r="K2668" s="85" t="s">
        <v>16794</v>
      </c>
      <c r="L2668" s="85"/>
      <c r="M2668" s="85" t="s">
        <v>10734</v>
      </c>
      <c r="N2668" s="85" t="s">
        <v>10739</v>
      </c>
      <c r="O2668" s="85" t="s">
        <v>18</v>
      </c>
      <c r="P2668" s="85" t="s">
        <v>10799</v>
      </c>
      <c r="Q2668" s="85" t="s">
        <v>9619</v>
      </c>
    </row>
    <row r="2669" spans="1:17" hidden="1" x14ac:dyDescent="0.35">
      <c r="A2669" s="72">
        <f t="shared" si="41"/>
        <v>141544</v>
      </c>
      <c r="B2669" s="85" t="s">
        <v>10089</v>
      </c>
      <c r="C2669" s="66">
        <v>90796</v>
      </c>
      <c r="D2669" s="85" t="s">
        <v>77</v>
      </c>
      <c r="E2669" s="85" t="s">
        <v>9751</v>
      </c>
      <c r="F2669" s="66">
        <v>141544</v>
      </c>
      <c r="G2669" s="85" t="s">
        <v>78</v>
      </c>
      <c r="H2669" s="85" t="s">
        <v>9752</v>
      </c>
      <c r="I2669" s="85" t="s">
        <v>79</v>
      </c>
      <c r="J2669" s="85"/>
      <c r="K2669" s="85" t="s">
        <v>10090</v>
      </c>
      <c r="L2669" s="85"/>
      <c r="M2669" s="85" t="s">
        <v>7383</v>
      </c>
      <c r="N2669" s="85" t="s">
        <v>7384</v>
      </c>
      <c r="O2669" s="85" t="s">
        <v>18</v>
      </c>
      <c r="P2669" s="85" t="s">
        <v>10079</v>
      </c>
      <c r="Q2669" s="85" t="s">
        <v>9084</v>
      </c>
    </row>
    <row r="2670" spans="1:17" hidden="1" x14ac:dyDescent="0.35">
      <c r="A2670" s="72">
        <f t="shared" si="41"/>
        <v>140841</v>
      </c>
      <c r="B2670" s="85" t="s">
        <v>23498</v>
      </c>
      <c r="C2670" s="85">
        <v>87175</v>
      </c>
      <c r="D2670" s="85" t="s">
        <v>77</v>
      </c>
      <c r="E2670" s="85" t="s">
        <v>23268</v>
      </c>
      <c r="F2670" s="85">
        <v>140841</v>
      </c>
      <c r="G2670" s="85" t="s">
        <v>78</v>
      </c>
      <c r="H2670" s="85">
        <v>12691366</v>
      </c>
      <c r="I2670" s="85" t="s">
        <v>79</v>
      </c>
      <c r="J2670" s="85"/>
      <c r="K2670" s="85" t="s">
        <v>23499</v>
      </c>
      <c r="L2670" s="85"/>
      <c r="M2670" s="85" t="s">
        <v>19690</v>
      </c>
      <c r="N2670" s="85" t="s">
        <v>571</v>
      </c>
      <c r="O2670" s="85" t="s">
        <v>18</v>
      </c>
      <c r="P2670" s="85">
        <v>76015</v>
      </c>
      <c r="Q2670" s="85">
        <v>3515</v>
      </c>
    </row>
    <row r="2671" spans="1:17" hidden="1" x14ac:dyDescent="0.35">
      <c r="A2671" s="72">
        <f t="shared" si="41"/>
        <v>141223</v>
      </c>
      <c r="B2671" s="85" t="s">
        <v>3445</v>
      </c>
      <c r="C2671" s="66">
        <v>88567</v>
      </c>
      <c r="D2671" s="85" t="s">
        <v>77</v>
      </c>
      <c r="E2671" s="85" t="s">
        <v>6077</v>
      </c>
      <c r="F2671" s="66">
        <v>141223</v>
      </c>
      <c r="G2671" s="85" t="s">
        <v>78</v>
      </c>
      <c r="H2671" s="85" t="s">
        <v>6407</v>
      </c>
      <c r="I2671" s="85" t="s">
        <v>79</v>
      </c>
      <c r="J2671" s="85"/>
      <c r="K2671" s="85" t="s">
        <v>6408</v>
      </c>
      <c r="L2671" s="85"/>
      <c r="M2671" s="85" t="s">
        <v>3090</v>
      </c>
      <c r="N2671" s="85" t="s">
        <v>6071</v>
      </c>
      <c r="O2671" s="85" t="s">
        <v>18</v>
      </c>
      <c r="P2671" s="85" t="s">
        <v>6396</v>
      </c>
      <c r="Q2671" s="85" t="s">
        <v>6409</v>
      </c>
    </row>
    <row r="2672" spans="1:17" hidden="1" x14ac:dyDescent="0.35">
      <c r="A2672" s="72">
        <f t="shared" si="41"/>
        <v>141252</v>
      </c>
      <c r="B2672" s="85" t="s">
        <v>3445</v>
      </c>
      <c r="C2672" s="66">
        <v>89122</v>
      </c>
      <c r="D2672" s="85" t="s">
        <v>77</v>
      </c>
      <c r="E2672" s="85" t="s">
        <v>7310</v>
      </c>
      <c r="F2672" s="66">
        <v>141252</v>
      </c>
      <c r="G2672" s="85" t="s">
        <v>78</v>
      </c>
      <c r="H2672" s="85" t="s">
        <v>5067</v>
      </c>
      <c r="I2672" s="85" t="s">
        <v>79</v>
      </c>
      <c r="J2672" s="85"/>
      <c r="K2672" s="85" t="s">
        <v>7337</v>
      </c>
      <c r="L2672" s="85"/>
      <c r="M2672" s="85" t="s">
        <v>7322</v>
      </c>
      <c r="N2672" s="85" t="s">
        <v>6073</v>
      </c>
      <c r="O2672" s="85" t="s">
        <v>18</v>
      </c>
      <c r="P2672" s="85" t="s">
        <v>7323</v>
      </c>
      <c r="Q2672" s="85" t="s">
        <v>7338</v>
      </c>
    </row>
    <row r="2673" spans="1:17" hidden="1" x14ac:dyDescent="0.35">
      <c r="A2673" s="72">
        <f t="shared" si="41"/>
        <v>141295</v>
      </c>
      <c r="B2673" s="85" t="s">
        <v>15140</v>
      </c>
      <c r="C2673" s="66">
        <v>229537</v>
      </c>
      <c r="D2673" s="85" t="s">
        <v>77</v>
      </c>
      <c r="E2673" s="85" t="s">
        <v>7764</v>
      </c>
      <c r="F2673" s="66">
        <v>141295</v>
      </c>
      <c r="G2673" s="85" t="s">
        <v>78</v>
      </c>
      <c r="H2673" s="85" t="s">
        <v>15141</v>
      </c>
      <c r="I2673" s="85" t="s">
        <v>79</v>
      </c>
      <c r="J2673" s="85"/>
      <c r="K2673" s="85" t="s">
        <v>15142</v>
      </c>
      <c r="L2673" s="85"/>
      <c r="M2673" s="85" t="s">
        <v>7391</v>
      </c>
      <c r="N2673" s="85" t="s">
        <v>6771</v>
      </c>
      <c r="O2673" s="85" t="s">
        <v>18</v>
      </c>
      <c r="P2673" s="85" t="s">
        <v>7959</v>
      </c>
      <c r="Q2673" s="85"/>
    </row>
    <row r="2674" spans="1:17" hidden="1" x14ac:dyDescent="0.35">
      <c r="A2674" s="72">
        <f t="shared" si="41"/>
        <v>140661</v>
      </c>
      <c r="B2674" s="85" t="s">
        <v>2479</v>
      </c>
      <c r="C2674" s="66">
        <v>86667</v>
      </c>
      <c r="D2674" s="85" t="s">
        <v>77</v>
      </c>
      <c r="E2674" s="85" t="s">
        <v>2463</v>
      </c>
      <c r="F2674" s="66">
        <v>140661</v>
      </c>
      <c r="G2674" s="85" t="s">
        <v>78</v>
      </c>
      <c r="H2674" s="85" t="s">
        <v>2480</v>
      </c>
      <c r="I2674" s="85" t="s">
        <v>79</v>
      </c>
      <c r="J2674" s="85"/>
      <c r="K2674" s="85" t="s">
        <v>2481</v>
      </c>
      <c r="L2674" s="85"/>
      <c r="M2674" s="85" t="s">
        <v>2447</v>
      </c>
      <c r="N2674" s="85" t="s">
        <v>2466</v>
      </c>
      <c r="O2674" s="85" t="s">
        <v>18</v>
      </c>
      <c r="P2674" s="85" t="s">
        <v>2482</v>
      </c>
      <c r="Q2674" s="85" t="s">
        <v>2483</v>
      </c>
    </row>
    <row r="2675" spans="1:17" hidden="1" x14ac:dyDescent="0.35">
      <c r="A2675" s="72">
        <f t="shared" si="41"/>
        <v>140895</v>
      </c>
      <c r="B2675" s="85" t="s">
        <v>23893</v>
      </c>
      <c r="C2675" s="85">
        <v>87638</v>
      </c>
      <c r="D2675" s="85" t="s">
        <v>77</v>
      </c>
      <c r="E2675" s="85" t="s">
        <v>23263</v>
      </c>
      <c r="F2675" s="85">
        <v>140895</v>
      </c>
      <c r="G2675" s="85" t="s">
        <v>78</v>
      </c>
      <c r="H2675" s="85">
        <v>13597075</v>
      </c>
      <c r="I2675" s="85" t="s">
        <v>79</v>
      </c>
      <c r="J2675" s="85"/>
      <c r="K2675" s="85" t="s">
        <v>23894</v>
      </c>
      <c r="L2675" s="85"/>
      <c r="M2675" s="85" t="s">
        <v>20412</v>
      </c>
      <c r="N2675" s="85" t="s">
        <v>571</v>
      </c>
      <c r="O2675" s="85" t="s">
        <v>18</v>
      </c>
      <c r="P2675" s="85">
        <v>76182</v>
      </c>
      <c r="Q2675" s="85">
        <v>3301</v>
      </c>
    </row>
    <row r="2676" spans="1:17" hidden="1" x14ac:dyDescent="0.35">
      <c r="A2676" s="72">
        <f t="shared" si="41"/>
        <v>232165</v>
      </c>
      <c r="B2676" s="85" t="s">
        <v>28041</v>
      </c>
      <c r="C2676" s="85">
        <v>16065002</v>
      </c>
      <c r="D2676" s="85" t="s">
        <v>77</v>
      </c>
      <c r="E2676" s="85" t="s">
        <v>23159</v>
      </c>
      <c r="F2676" s="85">
        <v>232165</v>
      </c>
      <c r="G2676" s="85" t="s">
        <v>78</v>
      </c>
      <c r="H2676" s="85">
        <v>21103312</v>
      </c>
      <c r="I2676" s="85" t="s">
        <v>79</v>
      </c>
      <c r="J2676" s="85"/>
      <c r="K2676" s="85" t="s">
        <v>28042</v>
      </c>
      <c r="L2676" s="85"/>
      <c r="M2676" s="85" t="s">
        <v>9155</v>
      </c>
      <c r="N2676" s="85" t="s">
        <v>12862</v>
      </c>
      <c r="O2676" s="85" t="s">
        <v>18</v>
      </c>
      <c r="P2676" s="85">
        <v>78232</v>
      </c>
      <c r="Q2676" s="85"/>
    </row>
    <row r="2677" spans="1:17" hidden="1" x14ac:dyDescent="0.35">
      <c r="A2677" s="72">
        <f t="shared" si="41"/>
        <v>232165</v>
      </c>
      <c r="B2677" s="85" t="s">
        <v>17593</v>
      </c>
      <c r="C2677" s="66">
        <v>16065002</v>
      </c>
      <c r="D2677" s="85" t="s">
        <v>77</v>
      </c>
      <c r="E2677" s="85" t="s">
        <v>15416</v>
      </c>
      <c r="F2677" s="66">
        <v>232165</v>
      </c>
      <c r="G2677" s="85" t="s">
        <v>78</v>
      </c>
      <c r="H2677" s="85" t="s">
        <v>15417</v>
      </c>
      <c r="I2677" s="85" t="s">
        <v>79</v>
      </c>
      <c r="J2677" s="85"/>
      <c r="K2677" s="85" t="s">
        <v>17594</v>
      </c>
      <c r="L2677" s="85" t="s">
        <v>80</v>
      </c>
      <c r="M2677" s="85" t="s">
        <v>7383</v>
      </c>
      <c r="N2677" s="85" t="s">
        <v>5320</v>
      </c>
      <c r="O2677" s="85" t="s">
        <v>18</v>
      </c>
      <c r="P2677" s="85" t="s">
        <v>10220</v>
      </c>
      <c r="Q2677" s="85" t="s">
        <v>87</v>
      </c>
    </row>
    <row r="2678" spans="1:17" hidden="1" x14ac:dyDescent="0.35">
      <c r="A2678" s="72">
        <f t="shared" si="41"/>
        <v>232165</v>
      </c>
      <c r="B2678" s="85" t="s">
        <v>28085</v>
      </c>
      <c r="C2678" s="85">
        <v>17022995</v>
      </c>
      <c r="D2678" s="85" t="s">
        <v>77</v>
      </c>
      <c r="E2678" s="85" t="s">
        <v>23159</v>
      </c>
      <c r="F2678" s="85">
        <v>232165</v>
      </c>
      <c r="G2678" s="85" t="s">
        <v>78</v>
      </c>
      <c r="H2678" s="85"/>
      <c r="I2678" s="85" t="s">
        <v>79</v>
      </c>
      <c r="J2678" s="85"/>
      <c r="K2678" s="85" t="s">
        <v>28086</v>
      </c>
      <c r="L2678" s="85"/>
      <c r="M2678" s="85" t="s">
        <v>13635</v>
      </c>
      <c r="N2678" s="85" t="s">
        <v>205</v>
      </c>
      <c r="O2678" s="85" t="s">
        <v>18</v>
      </c>
      <c r="P2678" s="85">
        <v>75057</v>
      </c>
      <c r="Q2678" s="85"/>
    </row>
    <row r="2679" spans="1:17" hidden="1" x14ac:dyDescent="0.35">
      <c r="A2679" s="72">
        <f t="shared" si="41"/>
        <v>232165</v>
      </c>
      <c r="B2679" s="85" t="s">
        <v>22455</v>
      </c>
      <c r="C2679" s="66">
        <v>17022995</v>
      </c>
      <c r="D2679" s="85" t="s">
        <v>77</v>
      </c>
      <c r="E2679" s="85" t="s">
        <v>15416</v>
      </c>
      <c r="F2679" s="66">
        <v>232165</v>
      </c>
      <c r="G2679" s="85" t="s">
        <v>78</v>
      </c>
      <c r="H2679" s="85"/>
      <c r="I2679" s="85" t="s">
        <v>79</v>
      </c>
      <c r="J2679" s="85"/>
      <c r="K2679" s="85" t="s">
        <v>22456</v>
      </c>
      <c r="L2679" s="85"/>
      <c r="M2679" s="85" t="s">
        <v>343</v>
      </c>
      <c r="N2679" s="85" t="s">
        <v>205</v>
      </c>
      <c r="O2679" s="85" t="s">
        <v>18</v>
      </c>
      <c r="P2679" s="85" t="s">
        <v>657</v>
      </c>
      <c r="Q2679" s="85"/>
    </row>
    <row r="2680" spans="1:17" hidden="1" x14ac:dyDescent="0.35">
      <c r="A2680" s="72">
        <f t="shared" si="41"/>
        <v>232165</v>
      </c>
      <c r="B2680" s="85" t="s">
        <v>28146</v>
      </c>
      <c r="C2680" s="85">
        <v>16047641</v>
      </c>
      <c r="D2680" s="85" t="s">
        <v>77</v>
      </c>
      <c r="E2680" s="85" t="s">
        <v>23159</v>
      </c>
      <c r="F2680" s="85">
        <v>232165</v>
      </c>
      <c r="G2680" s="85" t="s">
        <v>78</v>
      </c>
      <c r="H2680" s="85">
        <v>21103312</v>
      </c>
      <c r="I2680" s="85" t="s">
        <v>79</v>
      </c>
      <c r="J2680" s="85"/>
      <c r="K2680" s="85" t="s">
        <v>28147</v>
      </c>
      <c r="L2680" s="85"/>
      <c r="M2680" s="85" t="s">
        <v>20080</v>
      </c>
      <c r="N2680" s="85" t="s">
        <v>12862</v>
      </c>
      <c r="O2680" s="85" t="s">
        <v>18</v>
      </c>
      <c r="P2680" s="85">
        <v>75006</v>
      </c>
      <c r="Q2680" s="85"/>
    </row>
    <row r="2681" spans="1:17" hidden="1" x14ac:dyDescent="0.35">
      <c r="A2681" s="72">
        <f t="shared" si="41"/>
        <v>232165</v>
      </c>
      <c r="B2681" s="85" t="s">
        <v>20428</v>
      </c>
      <c r="C2681" s="66">
        <v>17004240</v>
      </c>
      <c r="D2681" s="85" t="s">
        <v>77</v>
      </c>
      <c r="E2681" s="85" t="s">
        <v>15416</v>
      </c>
      <c r="F2681" s="66">
        <v>232165</v>
      </c>
      <c r="G2681" s="85" t="s">
        <v>78</v>
      </c>
      <c r="H2681" s="85" t="s">
        <v>15417</v>
      </c>
      <c r="I2681" s="85" t="s">
        <v>79</v>
      </c>
      <c r="J2681" s="85"/>
      <c r="K2681" s="85" t="s">
        <v>20429</v>
      </c>
      <c r="L2681" s="85" t="s">
        <v>80</v>
      </c>
      <c r="M2681" s="85" t="s">
        <v>189</v>
      </c>
      <c r="N2681" s="85" t="s">
        <v>15006</v>
      </c>
      <c r="O2681" s="85" t="s">
        <v>18</v>
      </c>
      <c r="P2681" s="85" t="s">
        <v>1740</v>
      </c>
      <c r="Q2681" s="85" t="s">
        <v>8476</v>
      </c>
    </row>
    <row r="2682" spans="1:17" hidden="1" x14ac:dyDescent="0.35">
      <c r="A2682" s="72">
        <f t="shared" si="41"/>
        <v>232165</v>
      </c>
      <c r="B2682" s="85" t="s">
        <v>28159</v>
      </c>
      <c r="C2682" s="85">
        <v>17019152</v>
      </c>
      <c r="D2682" s="85" t="s">
        <v>77</v>
      </c>
      <c r="E2682" s="85" t="s">
        <v>23159</v>
      </c>
      <c r="F2682" s="85">
        <v>232165</v>
      </c>
      <c r="G2682" s="85" t="s">
        <v>78</v>
      </c>
      <c r="H2682" s="85"/>
      <c r="I2682" s="85" t="s">
        <v>79</v>
      </c>
      <c r="J2682" s="85"/>
      <c r="K2682" s="85" t="s">
        <v>21900</v>
      </c>
      <c r="L2682" s="85"/>
      <c r="M2682" s="85" t="s">
        <v>20146</v>
      </c>
      <c r="N2682" s="85" t="s">
        <v>12862</v>
      </c>
      <c r="O2682" s="85" t="s">
        <v>18</v>
      </c>
      <c r="P2682" s="85">
        <v>75028</v>
      </c>
      <c r="Q2682" s="85"/>
    </row>
    <row r="2683" spans="1:17" hidden="1" x14ac:dyDescent="0.35">
      <c r="A2683" s="72">
        <f t="shared" si="41"/>
        <v>232165</v>
      </c>
      <c r="B2683" s="85" t="s">
        <v>28037</v>
      </c>
      <c r="C2683" s="85">
        <v>17019151</v>
      </c>
      <c r="D2683" s="85" t="s">
        <v>77</v>
      </c>
      <c r="E2683" s="85" t="s">
        <v>23159</v>
      </c>
      <c r="F2683" s="85">
        <v>232165</v>
      </c>
      <c r="G2683" s="85" t="s">
        <v>78</v>
      </c>
      <c r="H2683" s="85"/>
      <c r="I2683" s="85" t="s">
        <v>79</v>
      </c>
      <c r="J2683" s="85"/>
      <c r="K2683" s="85" t="s">
        <v>28038</v>
      </c>
      <c r="L2683" s="85"/>
      <c r="M2683" s="85" t="s">
        <v>20149</v>
      </c>
      <c r="N2683" s="85" t="s">
        <v>12862</v>
      </c>
      <c r="O2683" s="85" t="s">
        <v>18</v>
      </c>
      <c r="P2683" s="85">
        <v>75033</v>
      </c>
      <c r="Q2683" s="85"/>
    </row>
    <row r="2684" spans="1:17" hidden="1" x14ac:dyDescent="0.35">
      <c r="A2684" s="72">
        <f t="shared" si="41"/>
        <v>232165</v>
      </c>
      <c r="B2684" s="85" t="s">
        <v>21897</v>
      </c>
      <c r="C2684" s="66">
        <v>17019151</v>
      </c>
      <c r="D2684" s="85" t="s">
        <v>77</v>
      </c>
      <c r="E2684" s="85" t="s">
        <v>15416</v>
      </c>
      <c r="F2684" s="66">
        <v>232165</v>
      </c>
      <c r="G2684" s="85" t="s">
        <v>78</v>
      </c>
      <c r="H2684" s="85"/>
      <c r="I2684" s="85" t="s">
        <v>79</v>
      </c>
      <c r="J2684" s="85"/>
      <c r="K2684" s="85" t="s">
        <v>21898</v>
      </c>
      <c r="L2684" s="85"/>
      <c r="M2684" s="85" t="s">
        <v>347</v>
      </c>
      <c r="N2684" s="85" t="s">
        <v>12862</v>
      </c>
      <c r="O2684" s="85" t="s">
        <v>18</v>
      </c>
      <c r="P2684" s="85" t="s">
        <v>360</v>
      </c>
      <c r="Q2684" s="85"/>
    </row>
    <row r="2685" spans="1:17" hidden="1" x14ac:dyDescent="0.35">
      <c r="A2685" s="72">
        <f t="shared" si="41"/>
        <v>232165</v>
      </c>
      <c r="B2685" s="85" t="s">
        <v>28162</v>
      </c>
      <c r="C2685" s="85">
        <v>16064982</v>
      </c>
      <c r="D2685" s="85" t="s">
        <v>77</v>
      </c>
      <c r="E2685" s="85" t="s">
        <v>23159</v>
      </c>
      <c r="F2685" s="85">
        <v>232165</v>
      </c>
      <c r="G2685" s="85" t="s">
        <v>78</v>
      </c>
      <c r="H2685" s="85">
        <v>21103312</v>
      </c>
      <c r="I2685" s="85" t="s">
        <v>79</v>
      </c>
      <c r="J2685" s="85"/>
      <c r="K2685" s="85" t="s">
        <v>28163</v>
      </c>
      <c r="L2685" s="85"/>
      <c r="M2685" s="85" t="s">
        <v>13635</v>
      </c>
      <c r="N2685" s="85" t="s">
        <v>12862</v>
      </c>
      <c r="O2685" s="85" t="s">
        <v>18</v>
      </c>
      <c r="P2685" s="85">
        <v>75067</v>
      </c>
      <c r="Q2685" s="85"/>
    </row>
    <row r="2686" spans="1:17" hidden="1" x14ac:dyDescent="0.35">
      <c r="A2686" s="72">
        <f t="shared" si="41"/>
        <v>232165</v>
      </c>
      <c r="B2686" s="85" t="s">
        <v>17580</v>
      </c>
      <c r="C2686" s="66">
        <v>16064982</v>
      </c>
      <c r="D2686" s="85" t="s">
        <v>77</v>
      </c>
      <c r="E2686" s="85" t="s">
        <v>15416</v>
      </c>
      <c r="F2686" s="66">
        <v>232165</v>
      </c>
      <c r="G2686" s="85" t="s">
        <v>78</v>
      </c>
      <c r="H2686" s="85" t="s">
        <v>15417</v>
      </c>
      <c r="I2686" s="85" t="s">
        <v>79</v>
      </c>
      <c r="J2686" s="85"/>
      <c r="K2686" s="85" t="s">
        <v>17581</v>
      </c>
      <c r="L2686" s="85" t="s">
        <v>80</v>
      </c>
      <c r="M2686" s="85" t="s">
        <v>343</v>
      </c>
      <c r="N2686" s="85" t="s">
        <v>5320</v>
      </c>
      <c r="O2686" s="85" t="s">
        <v>18</v>
      </c>
      <c r="P2686" s="85" t="s">
        <v>797</v>
      </c>
      <c r="Q2686" s="85" t="s">
        <v>87</v>
      </c>
    </row>
    <row r="2687" spans="1:17" hidden="1" x14ac:dyDescent="0.35">
      <c r="A2687" s="72">
        <f t="shared" si="41"/>
        <v>232165</v>
      </c>
      <c r="B2687" s="85" t="s">
        <v>28073</v>
      </c>
      <c r="C2687" s="85">
        <v>17004242</v>
      </c>
      <c r="D2687" s="85" t="s">
        <v>77</v>
      </c>
      <c r="E2687" s="85" t="s">
        <v>23159</v>
      </c>
      <c r="F2687" s="85">
        <v>232165</v>
      </c>
      <c r="G2687" s="85" t="s">
        <v>78</v>
      </c>
      <c r="H2687" s="85">
        <v>21103312</v>
      </c>
      <c r="I2687" s="85" t="s">
        <v>79</v>
      </c>
      <c r="J2687" s="85"/>
      <c r="K2687" s="85" t="s">
        <v>28074</v>
      </c>
      <c r="L2687" s="85"/>
      <c r="M2687" s="85" t="s">
        <v>13903</v>
      </c>
      <c r="N2687" s="85" t="s">
        <v>232</v>
      </c>
      <c r="O2687" s="85" t="s">
        <v>18</v>
      </c>
      <c r="P2687" s="85">
        <v>75149</v>
      </c>
      <c r="Q2687" s="85">
        <v>3116</v>
      </c>
    </row>
    <row r="2688" spans="1:17" hidden="1" x14ac:dyDescent="0.35">
      <c r="A2688" s="72">
        <f t="shared" si="41"/>
        <v>232165</v>
      </c>
      <c r="B2688" s="85" t="s">
        <v>20430</v>
      </c>
      <c r="C2688" s="66">
        <v>17004242</v>
      </c>
      <c r="D2688" s="85" t="s">
        <v>77</v>
      </c>
      <c r="E2688" s="85" t="s">
        <v>15416</v>
      </c>
      <c r="F2688" s="66">
        <v>232165</v>
      </c>
      <c r="G2688" s="85" t="s">
        <v>78</v>
      </c>
      <c r="H2688" s="85" t="s">
        <v>15417</v>
      </c>
      <c r="I2688" s="85" t="s">
        <v>79</v>
      </c>
      <c r="J2688" s="85"/>
      <c r="K2688" s="85" t="s">
        <v>20431</v>
      </c>
      <c r="L2688" s="85"/>
      <c r="M2688" s="85" t="s">
        <v>1375</v>
      </c>
      <c r="N2688" s="85" t="s">
        <v>232</v>
      </c>
      <c r="O2688" s="85" t="s">
        <v>18</v>
      </c>
      <c r="P2688" s="85" t="s">
        <v>1376</v>
      </c>
      <c r="Q2688" s="85" t="s">
        <v>20432</v>
      </c>
    </row>
    <row r="2689" spans="1:17" hidden="1" x14ac:dyDescent="0.35">
      <c r="A2689" s="72">
        <f t="shared" si="41"/>
        <v>232165</v>
      </c>
      <c r="B2689" s="85" t="s">
        <v>28155</v>
      </c>
      <c r="C2689" s="85">
        <v>17013683</v>
      </c>
      <c r="D2689" s="85" t="s">
        <v>77</v>
      </c>
      <c r="E2689" s="85" t="s">
        <v>23159</v>
      </c>
      <c r="F2689" s="85">
        <v>232165</v>
      </c>
      <c r="G2689" s="85" t="s">
        <v>78</v>
      </c>
      <c r="H2689" s="85">
        <v>21103312</v>
      </c>
      <c r="I2689" s="85" t="s">
        <v>79</v>
      </c>
      <c r="J2689" s="85"/>
      <c r="K2689" s="85" t="s">
        <v>28156</v>
      </c>
      <c r="L2689" s="85"/>
      <c r="M2689" s="85" t="s">
        <v>9696</v>
      </c>
      <c r="N2689" s="85" t="s">
        <v>12862</v>
      </c>
      <c r="O2689" s="85" t="s">
        <v>18</v>
      </c>
      <c r="P2689" s="85">
        <v>78154</v>
      </c>
      <c r="Q2689" s="85">
        <v>4550</v>
      </c>
    </row>
    <row r="2690" spans="1:17" hidden="1" x14ac:dyDescent="0.35">
      <c r="A2690" s="72">
        <f t="shared" ref="A2690:A2753" si="42">IF(F2690="", "", IF(D2690="School District", C2690, F2690))</f>
        <v>232165</v>
      </c>
      <c r="B2690" s="85" t="s">
        <v>21414</v>
      </c>
      <c r="C2690" s="66">
        <v>17013683</v>
      </c>
      <c r="D2690" s="85" t="s">
        <v>77</v>
      </c>
      <c r="E2690" s="85" t="s">
        <v>15416</v>
      </c>
      <c r="F2690" s="66">
        <v>232165</v>
      </c>
      <c r="G2690" s="85" t="s">
        <v>78</v>
      </c>
      <c r="H2690" s="85" t="s">
        <v>15417</v>
      </c>
      <c r="I2690" s="85" t="s">
        <v>79</v>
      </c>
      <c r="J2690" s="85"/>
      <c r="K2690" s="85" t="s">
        <v>21415</v>
      </c>
      <c r="L2690" s="85"/>
      <c r="M2690" s="85" t="s">
        <v>9711</v>
      </c>
      <c r="N2690" s="85" t="s">
        <v>12862</v>
      </c>
      <c r="O2690" s="85" t="s">
        <v>18</v>
      </c>
      <c r="P2690" s="85" t="s">
        <v>9698</v>
      </c>
      <c r="Q2690" s="85" t="s">
        <v>2711</v>
      </c>
    </row>
    <row r="2691" spans="1:17" hidden="1" x14ac:dyDescent="0.35">
      <c r="A2691" s="72">
        <f t="shared" si="42"/>
        <v>232165</v>
      </c>
      <c r="B2691" s="85" t="s">
        <v>28126</v>
      </c>
      <c r="C2691" s="85">
        <v>16077548</v>
      </c>
      <c r="D2691" s="85" t="s">
        <v>77</v>
      </c>
      <c r="E2691" s="85" t="s">
        <v>23159</v>
      </c>
      <c r="F2691" s="85">
        <v>232165</v>
      </c>
      <c r="G2691" s="85" t="s">
        <v>78</v>
      </c>
      <c r="H2691" s="85">
        <v>21103312</v>
      </c>
      <c r="I2691" s="85" t="s">
        <v>79</v>
      </c>
      <c r="J2691" s="85"/>
      <c r="K2691" s="85" t="s">
        <v>28127</v>
      </c>
      <c r="L2691" s="85"/>
      <c r="M2691" s="85" t="s">
        <v>19807</v>
      </c>
      <c r="N2691" s="85" t="s">
        <v>137</v>
      </c>
      <c r="O2691" s="85" t="s">
        <v>18</v>
      </c>
      <c r="P2691" s="85">
        <v>78641</v>
      </c>
      <c r="Q2691" s="85"/>
    </row>
    <row r="2692" spans="1:17" hidden="1" x14ac:dyDescent="0.35">
      <c r="A2692" s="72">
        <f t="shared" si="42"/>
        <v>232165</v>
      </c>
      <c r="B2692" s="85" t="s">
        <v>18289</v>
      </c>
      <c r="C2692" s="66">
        <v>16077548</v>
      </c>
      <c r="D2692" s="85" t="s">
        <v>77</v>
      </c>
      <c r="E2692" s="85" t="s">
        <v>15416</v>
      </c>
      <c r="F2692" s="66">
        <v>232165</v>
      </c>
      <c r="G2692" s="85" t="s">
        <v>78</v>
      </c>
      <c r="H2692" s="85" t="s">
        <v>15417</v>
      </c>
      <c r="I2692" s="85" t="s">
        <v>79</v>
      </c>
      <c r="J2692" s="85"/>
      <c r="K2692" s="85" t="s">
        <v>18290</v>
      </c>
      <c r="L2692" s="85" t="s">
        <v>80</v>
      </c>
      <c r="M2692" s="85" t="s">
        <v>11485</v>
      </c>
      <c r="N2692" s="85" t="s">
        <v>136</v>
      </c>
      <c r="O2692" s="85" t="s">
        <v>18</v>
      </c>
      <c r="P2692" s="85" t="s">
        <v>11486</v>
      </c>
      <c r="Q2692" s="85" t="s">
        <v>87</v>
      </c>
    </row>
    <row r="2693" spans="1:17" hidden="1" x14ac:dyDescent="0.35">
      <c r="A2693" s="72">
        <f t="shared" si="42"/>
        <v>141722</v>
      </c>
      <c r="B2693" s="85" t="s">
        <v>26752</v>
      </c>
      <c r="C2693" s="85">
        <v>16064237</v>
      </c>
      <c r="D2693" s="85" t="s">
        <v>77</v>
      </c>
      <c r="E2693" s="85" t="s">
        <v>23194</v>
      </c>
      <c r="F2693" s="85">
        <v>141722</v>
      </c>
      <c r="G2693" s="85" t="s">
        <v>78</v>
      </c>
      <c r="H2693" s="85">
        <v>1664895</v>
      </c>
      <c r="I2693" s="85" t="s">
        <v>79</v>
      </c>
      <c r="J2693" s="85"/>
      <c r="K2693" s="85" t="s">
        <v>26753</v>
      </c>
      <c r="L2693" s="85"/>
      <c r="M2693" s="85" t="s">
        <v>125</v>
      </c>
      <c r="N2693" s="85" t="s">
        <v>137</v>
      </c>
      <c r="O2693" s="85" t="s">
        <v>18</v>
      </c>
      <c r="P2693" s="85">
        <v>78750</v>
      </c>
      <c r="Q2693" s="85"/>
    </row>
    <row r="2694" spans="1:17" hidden="1" x14ac:dyDescent="0.35">
      <c r="A2694" s="72">
        <f t="shared" si="42"/>
        <v>141722</v>
      </c>
      <c r="B2694" s="85" t="s">
        <v>17520</v>
      </c>
      <c r="C2694" s="66">
        <v>16064237</v>
      </c>
      <c r="D2694" s="85" t="s">
        <v>77</v>
      </c>
      <c r="E2694" s="85" t="s">
        <v>11379</v>
      </c>
      <c r="F2694" s="66">
        <v>141722</v>
      </c>
      <c r="G2694" s="85" t="s">
        <v>78</v>
      </c>
      <c r="H2694" s="85" t="s">
        <v>11380</v>
      </c>
      <c r="I2694" s="85" t="s">
        <v>79</v>
      </c>
      <c r="J2694" s="85"/>
      <c r="K2694" s="85" t="s">
        <v>17521</v>
      </c>
      <c r="L2694" s="85"/>
      <c r="M2694" s="85" t="s">
        <v>126</v>
      </c>
      <c r="N2694" s="85" t="s">
        <v>136</v>
      </c>
      <c r="O2694" s="85" t="s">
        <v>18</v>
      </c>
      <c r="P2694" s="85" t="s">
        <v>11740</v>
      </c>
      <c r="Q2694" s="85"/>
    </row>
    <row r="2695" spans="1:17" hidden="1" x14ac:dyDescent="0.35">
      <c r="A2695" s="72">
        <f t="shared" si="42"/>
        <v>140959</v>
      </c>
      <c r="B2695" s="85" t="s">
        <v>4707</v>
      </c>
      <c r="C2695" s="66">
        <v>87794</v>
      </c>
      <c r="D2695" s="85" t="s">
        <v>77</v>
      </c>
      <c r="E2695" s="85" t="s">
        <v>4629</v>
      </c>
      <c r="F2695" s="66">
        <v>140959</v>
      </c>
      <c r="G2695" s="85" t="s">
        <v>78</v>
      </c>
      <c r="H2695" s="85"/>
      <c r="I2695" s="85" t="s">
        <v>79</v>
      </c>
      <c r="J2695" s="85"/>
      <c r="K2695" s="85" t="s">
        <v>4708</v>
      </c>
      <c r="L2695" s="85"/>
      <c r="M2695" s="85" t="s">
        <v>4632</v>
      </c>
      <c r="N2695" s="85" t="s">
        <v>4645</v>
      </c>
      <c r="O2695" s="85" t="s">
        <v>18</v>
      </c>
      <c r="P2695" s="85" t="s">
        <v>4698</v>
      </c>
      <c r="Q2695" s="85" t="s">
        <v>4709</v>
      </c>
    </row>
    <row r="2696" spans="1:17" hidden="1" x14ac:dyDescent="0.35">
      <c r="A2696" s="72">
        <f t="shared" si="42"/>
        <v>140457</v>
      </c>
      <c r="B2696" s="85" t="s">
        <v>16230</v>
      </c>
      <c r="C2696" s="66">
        <v>16035506</v>
      </c>
      <c r="D2696" s="85" t="s">
        <v>77</v>
      </c>
      <c r="E2696" s="85" t="s">
        <v>345</v>
      </c>
      <c r="F2696" s="66">
        <v>140457</v>
      </c>
      <c r="G2696" s="85" t="s">
        <v>78</v>
      </c>
      <c r="H2696" s="85" t="s">
        <v>350</v>
      </c>
      <c r="I2696" s="85" t="s">
        <v>79</v>
      </c>
      <c r="J2696" s="85"/>
      <c r="K2696" s="85" t="s">
        <v>16231</v>
      </c>
      <c r="L2696" s="85" t="s">
        <v>80</v>
      </c>
      <c r="M2696" s="85" t="s">
        <v>254</v>
      </c>
      <c r="N2696" s="85" t="s">
        <v>185</v>
      </c>
      <c r="O2696" s="85" t="s">
        <v>18</v>
      </c>
      <c r="P2696" s="85" t="s">
        <v>294</v>
      </c>
      <c r="Q2696" s="85" t="s">
        <v>87</v>
      </c>
    </row>
    <row r="2697" spans="1:17" hidden="1" x14ac:dyDescent="0.35">
      <c r="A2697" s="72">
        <f t="shared" si="42"/>
        <v>141269</v>
      </c>
      <c r="B2697" s="85" t="s">
        <v>22390</v>
      </c>
      <c r="C2697" s="66">
        <v>17022832</v>
      </c>
      <c r="D2697" s="85" t="s">
        <v>77</v>
      </c>
      <c r="E2697" s="85" t="s">
        <v>6855</v>
      </c>
      <c r="F2697" s="66">
        <v>141269</v>
      </c>
      <c r="G2697" s="85" t="s">
        <v>78</v>
      </c>
      <c r="H2697" s="85"/>
      <c r="I2697" s="85" t="s">
        <v>79</v>
      </c>
      <c r="J2697" s="85"/>
      <c r="K2697" s="85" t="s">
        <v>22391</v>
      </c>
      <c r="L2697" s="85"/>
      <c r="M2697" s="85" t="s">
        <v>21079</v>
      </c>
      <c r="N2697" s="85" t="s">
        <v>7264</v>
      </c>
      <c r="O2697" s="85" t="s">
        <v>18</v>
      </c>
      <c r="P2697" s="85" t="s">
        <v>7696</v>
      </c>
      <c r="Q2697" s="85"/>
    </row>
    <row r="2698" spans="1:17" hidden="1" x14ac:dyDescent="0.35">
      <c r="A2698" s="72">
        <f t="shared" si="42"/>
        <v>141546</v>
      </c>
      <c r="B2698" s="85" t="s">
        <v>27319</v>
      </c>
      <c r="C2698" s="85">
        <v>90941</v>
      </c>
      <c r="D2698" s="85" t="s">
        <v>77</v>
      </c>
      <c r="E2698" s="85" t="s">
        <v>23179</v>
      </c>
      <c r="F2698" s="85">
        <v>141546</v>
      </c>
      <c r="G2698" s="85" t="s">
        <v>78</v>
      </c>
      <c r="H2698" s="85">
        <v>1664853</v>
      </c>
      <c r="I2698" s="85" t="s">
        <v>79</v>
      </c>
      <c r="J2698" s="85"/>
      <c r="K2698" s="85" t="s">
        <v>27320</v>
      </c>
      <c r="L2698" s="85"/>
      <c r="M2698" s="85" t="s">
        <v>9155</v>
      </c>
      <c r="N2698" s="85" t="s">
        <v>9526</v>
      </c>
      <c r="O2698" s="85" t="s">
        <v>18</v>
      </c>
      <c r="P2698" s="85">
        <v>78247</v>
      </c>
      <c r="Q2698" s="85">
        <v>1154</v>
      </c>
    </row>
    <row r="2699" spans="1:17" hidden="1" x14ac:dyDescent="0.35">
      <c r="A2699" s="72">
        <f t="shared" si="42"/>
        <v>141546</v>
      </c>
      <c r="B2699" s="85" t="s">
        <v>10326</v>
      </c>
      <c r="C2699" s="66">
        <v>90941</v>
      </c>
      <c r="D2699" s="85" t="s">
        <v>77</v>
      </c>
      <c r="E2699" s="85" t="s">
        <v>9849</v>
      </c>
      <c r="F2699" s="66">
        <v>141546</v>
      </c>
      <c r="G2699" s="85" t="s">
        <v>78</v>
      </c>
      <c r="H2699" s="85" t="s">
        <v>9850</v>
      </c>
      <c r="I2699" s="85" t="s">
        <v>79</v>
      </c>
      <c r="J2699" s="85"/>
      <c r="K2699" s="85" t="s">
        <v>10327</v>
      </c>
      <c r="L2699" s="85" t="s">
        <v>80</v>
      </c>
      <c r="M2699" s="85" t="s">
        <v>7383</v>
      </c>
      <c r="N2699" s="85" t="s">
        <v>7384</v>
      </c>
      <c r="O2699" s="85" t="s">
        <v>18</v>
      </c>
      <c r="P2699" s="85" t="s">
        <v>10328</v>
      </c>
      <c r="Q2699" s="85" t="s">
        <v>10329</v>
      </c>
    </row>
    <row r="2700" spans="1:17" hidden="1" x14ac:dyDescent="0.35">
      <c r="A2700" s="72">
        <f t="shared" si="42"/>
        <v>141544</v>
      </c>
      <c r="B2700" s="85" t="s">
        <v>9798</v>
      </c>
      <c r="C2700" s="66">
        <v>90601</v>
      </c>
      <c r="D2700" s="85" t="s">
        <v>77</v>
      </c>
      <c r="E2700" s="85" t="s">
        <v>9751</v>
      </c>
      <c r="F2700" s="66">
        <v>141544</v>
      </c>
      <c r="G2700" s="85" t="s">
        <v>78</v>
      </c>
      <c r="H2700" s="85" t="s">
        <v>9752</v>
      </c>
      <c r="I2700" s="85" t="s">
        <v>79</v>
      </c>
      <c r="J2700" s="85"/>
      <c r="K2700" s="85" t="s">
        <v>9799</v>
      </c>
      <c r="L2700" s="85"/>
      <c r="M2700" s="85" t="s">
        <v>7383</v>
      </c>
      <c r="N2700" s="85" t="s">
        <v>7384</v>
      </c>
      <c r="O2700" s="85" t="s">
        <v>18</v>
      </c>
      <c r="P2700" s="85" t="s">
        <v>9800</v>
      </c>
      <c r="Q2700" s="85" t="s">
        <v>8095</v>
      </c>
    </row>
    <row r="2701" spans="1:17" hidden="1" x14ac:dyDescent="0.35">
      <c r="A2701" s="72">
        <f t="shared" si="42"/>
        <v>140598</v>
      </c>
      <c r="B2701" s="85" t="s">
        <v>2031</v>
      </c>
      <c r="C2701" s="66">
        <v>86502</v>
      </c>
      <c r="D2701" s="85" t="s">
        <v>77</v>
      </c>
      <c r="E2701" s="85" t="s">
        <v>2027</v>
      </c>
      <c r="F2701" s="66">
        <v>140598</v>
      </c>
      <c r="G2701" s="85" t="s">
        <v>78</v>
      </c>
      <c r="H2701" s="85" t="s">
        <v>2028</v>
      </c>
      <c r="I2701" s="85" t="s">
        <v>79</v>
      </c>
      <c r="J2701" s="85"/>
      <c r="K2701" s="85" t="s">
        <v>2032</v>
      </c>
      <c r="L2701" s="85"/>
      <c r="M2701" s="85" t="s">
        <v>2017</v>
      </c>
      <c r="N2701" s="85" t="s">
        <v>2023</v>
      </c>
      <c r="O2701" s="85" t="s">
        <v>18</v>
      </c>
      <c r="P2701" s="85" t="s">
        <v>2024</v>
      </c>
      <c r="Q2701" s="85"/>
    </row>
    <row r="2702" spans="1:17" hidden="1" x14ac:dyDescent="0.35">
      <c r="A2702" s="72">
        <f t="shared" si="42"/>
        <v>140445</v>
      </c>
      <c r="B2702" s="85" t="s">
        <v>23293</v>
      </c>
      <c r="C2702" s="85">
        <v>85438</v>
      </c>
      <c r="D2702" s="85" t="s">
        <v>77</v>
      </c>
      <c r="E2702" s="85" t="s">
        <v>23272</v>
      </c>
      <c r="F2702" s="85">
        <v>140445</v>
      </c>
      <c r="G2702" s="85" t="s">
        <v>78</v>
      </c>
      <c r="H2702" s="85"/>
      <c r="I2702" s="85" t="s">
        <v>79</v>
      </c>
      <c r="J2702" s="85"/>
      <c r="K2702" s="85" t="s">
        <v>23294</v>
      </c>
      <c r="L2702" s="85"/>
      <c r="M2702" s="85" t="s">
        <v>20950</v>
      </c>
      <c r="N2702" s="85" t="s">
        <v>176</v>
      </c>
      <c r="O2702" s="85" t="s">
        <v>18</v>
      </c>
      <c r="P2702" s="85">
        <v>75013</v>
      </c>
      <c r="Q2702" s="85">
        <v>2053</v>
      </c>
    </row>
    <row r="2703" spans="1:17" hidden="1" x14ac:dyDescent="0.35">
      <c r="A2703" s="72">
        <f t="shared" si="42"/>
        <v>127700</v>
      </c>
      <c r="B2703" s="85" t="s">
        <v>24200</v>
      </c>
      <c r="C2703" s="85">
        <v>213076</v>
      </c>
      <c r="D2703" s="85" t="s">
        <v>77</v>
      </c>
      <c r="E2703" s="85" t="s">
        <v>23260</v>
      </c>
      <c r="F2703" s="85">
        <v>127700</v>
      </c>
      <c r="G2703" s="85" t="s">
        <v>78</v>
      </c>
      <c r="H2703" s="85">
        <v>13023957</v>
      </c>
      <c r="I2703" s="85" t="s">
        <v>79</v>
      </c>
      <c r="J2703" s="85"/>
      <c r="K2703" s="85" t="s">
        <v>24201</v>
      </c>
      <c r="L2703" s="85"/>
      <c r="M2703" s="85" t="s">
        <v>23999</v>
      </c>
      <c r="N2703" s="85"/>
      <c r="O2703" s="85" t="s">
        <v>23988</v>
      </c>
      <c r="P2703" s="85">
        <v>32780</v>
      </c>
      <c r="Q2703" s="85"/>
    </row>
    <row r="2704" spans="1:17" hidden="1" x14ac:dyDescent="0.35">
      <c r="A2704" s="72">
        <f t="shared" si="42"/>
        <v>141556</v>
      </c>
      <c r="B2704" s="85" t="s">
        <v>15062</v>
      </c>
      <c r="C2704" s="66">
        <v>226771</v>
      </c>
      <c r="D2704" s="85" t="s">
        <v>77</v>
      </c>
      <c r="E2704" s="85" t="s">
        <v>10404</v>
      </c>
      <c r="F2704" s="66">
        <v>141556</v>
      </c>
      <c r="G2704" s="85" t="s">
        <v>78</v>
      </c>
      <c r="H2704" s="85"/>
      <c r="I2704" s="85" t="s">
        <v>79</v>
      </c>
      <c r="J2704" s="85"/>
      <c r="K2704" s="85" t="s">
        <v>15063</v>
      </c>
      <c r="L2704" s="85"/>
      <c r="M2704" s="85" t="s">
        <v>7383</v>
      </c>
      <c r="N2704" s="85" t="s">
        <v>9526</v>
      </c>
      <c r="O2704" s="85" t="s">
        <v>18</v>
      </c>
      <c r="P2704" s="85" t="s">
        <v>10314</v>
      </c>
      <c r="Q2704" s="85" t="s">
        <v>15064</v>
      </c>
    </row>
    <row r="2705" spans="1:17" hidden="1" x14ac:dyDescent="0.35">
      <c r="A2705" s="72">
        <f t="shared" si="42"/>
        <v>142102</v>
      </c>
      <c r="B2705" s="85" t="s">
        <v>13294</v>
      </c>
      <c r="C2705" s="66">
        <v>92935</v>
      </c>
      <c r="D2705" s="85" t="s">
        <v>77</v>
      </c>
      <c r="E2705" s="85" t="s">
        <v>13295</v>
      </c>
      <c r="F2705" s="66">
        <v>142102</v>
      </c>
      <c r="G2705" s="85" t="s">
        <v>78</v>
      </c>
      <c r="H2705" s="85"/>
      <c r="I2705" s="85" t="s">
        <v>79</v>
      </c>
      <c r="J2705" s="85"/>
      <c r="K2705" s="85" t="s">
        <v>13296</v>
      </c>
      <c r="L2705" s="85"/>
      <c r="M2705" s="85" t="s">
        <v>13289</v>
      </c>
      <c r="N2705" s="85" t="s">
        <v>13289</v>
      </c>
      <c r="O2705" s="85" t="s">
        <v>18</v>
      </c>
      <c r="P2705" s="85" t="s">
        <v>13293</v>
      </c>
      <c r="Q2705" s="85"/>
    </row>
    <row r="2706" spans="1:17" hidden="1" x14ac:dyDescent="0.35">
      <c r="A2706" s="72">
        <f t="shared" si="42"/>
        <v>141269</v>
      </c>
      <c r="B2706" s="85" t="s">
        <v>16403</v>
      </c>
      <c r="C2706" s="66">
        <v>16038909</v>
      </c>
      <c r="D2706" s="85" t="s">
        <v>77</v>
      </c>
      <c r="E2706" s="85" t="s">
        <v>6855</v>
      </c>
      <c r="F2706" s="66">
        <v>141269</v>
      </c>
      <c r="G2706" s="85" t="s">
        <v>78</v>
      </c>
      <c r="H2706" s="85" t="s">
        <v>16404</v>
      </c>
      <c r="I2706" s="85" t="s">
        <v>79</v>
      </c>
      <c r="J2706" s="85"/>
      <c r="K2706" s="85" t="s">
        <v>16405</v>
      </c>
      <c r="L2706" s="85"/>
      <c r="M2706" s="85" t="s">
        <v>7647</v>
      </c>
      <c r="N2706" s="85" t="s">
        <v>6073</v>
      </c>
      <c r="O2706" s="85" t="s">
        <v>18</v>
      </c>
      <c r="P2706" s="85" t="s">
        <v>7648</v>
      </c>
      <c r="Q2706" s="85" t="s">
        <v>16406</v>
      </c>
    </row>
    <row r="2707" spans="1:17" hidden="1" x14ac:dyDescent="0.35">
      <c r="A2707" s="72">
        <f t="shared" si="42"/>
        <v>16051237</v>
      </c>
      <c r="B2707" s="85" t="s">
        <v>18433</v>
      </c>
      <c r="C2707" s="66">
        <v>16081952</v>
      </c>
      <c r="D2707" s="85" t="s">
        <v>77</v>
      </c>
      <c r="E2707" s="85" t="s">
        <v>16233</v>
      </c>
      <c r="F2707" s="66">
        <v>16051237</v>
      </c>
      <c r="G2707" s="85" t="s">
        <v>78</v>
      </c>
      <c r="H2707" s="85"/>
      <c r="I2707" s="85" t="s">
        <v>79</v>
      </c>
      <c r="J2707" s="85"/>
      <c r="K2707" s="85" t="s">
        <v>18434</v>
      </c>
      <c r="L2707" s="85"/>
      <c r="M2707" s="85" t="s">
        <v>7383</v>
      </c>
      <c r="N2707" s="85" t="s">
        <v>7384</v>
      </c>
      <c r="O2707" s="85" t="s">
        <v>18</v>
      </c>
      <c r="P2707" s="85" t="s">
        <v>9897</v>
      </c>
      <c r="Q2707" s="85"/>
    </row>
    <row r="2708" spans="1:17" hidden="1" x14ac:dyDescent="0.35">
      <c r="A2708" s="72">
        <f t="shared" si="42"/>
        <v>141548</v>
      </c>
      <c r="B2708" s="85" t="s">
        <v>10298</v>
      </c>
      <c r="C2708" s="66">
        <v>90928</v>
      </c>
      <c r="D2708" s="85" t="s">
        <v>77</v>
      </c>
      <c r="E2708" s="85" t="s">
        <v>9884</v>
      </c>
      <c r="F2708" s="66">
        <v>141548</v>
      </c>
      <c r="G2708" s="85" t="s">
        <v>78</v>
      </c>
      <c r="H2708" s="85" t="s">
        <v>10299</v>
      </c>
      <c r="I2708" s="85" t="s">
        <v>79</v>
      </c>
      <c r="J2708" s="85"/>
      <c r="K2708" s="85" t="s">
        <v>10300</v>
      </c>
      <c r="L2708" s="85"/>
      <c r="M2708" s="85" t="s">
        <v>7383</v>
      </c>
      <c r="N2708" s="85" t="s">
        <v>7384</v>
      </c>
      <c r="O2708" s="85" t="s">
        <v>18</v>
      </c>
      <c r="P2708" s="85" t="s">
        <v>10297</v>
      </c>
      <c r="Q2708" s="85" t="s">
        <v>10301</v>
      </c>
    </row>
    <row r="2709" spans="1:17" hidden="1" x14ac:dyDescent="0.35">
      <c r="A2709" s="72">
        <f t="shared" si="42"/>
        <v>140871</v>
      </c>
      <c r="B2709" s="85" t="s">
        <v>27209</v>
      </c>
      <c r="C2709" s="85">
        <v>87358</v>
      </c>
      <c r="D2709" s="85" t="s">
        <v>77</v>
      </c>
      <c r="E2709" s="85" t="s">
        <v>23182</v>
      </c>
      <c r="F2709" s="85">
        <v>140871</v>
      </c>
      <c r="G2709" s="85" t="s">
        <v>78</v>
      </c>
      <c r="H2709" s="85">
        <v>13410303</v>
      </c>
      <c r="I2709" s="85" t="s">
        <v>79</v>
      </c>
      <c r="J2709" s="85"/>
      <c r="K2709" s="85" t="s">
        <v>27210</v>
      </c>
      <c r="L2709" s="85"/>
      <c r="M2709" s="85" t="s">
        <v>21008</v>
      </c>
      <c r="N2709" s="85" t="s">
        <v>1197</v>
      </c>
      <c r="O2709" s="85" t="s">
        <v>18</v>
      </c>
      <c r="P2709" s="85">
        <v>76065</v>
      </c>
      <c r="Q2709" s="85">
        <v>5507</v>
      </c>
    </row>
    <row r="2710" spans="1:17" hidden="1" x14ac:dyDescent="0.35">
      <c r="A2710" s="72">
        <f t="shared" si="42"/>
        <v>140871</v>
      </c>
      <c r="B2710" s="85" t="s">
        <v>3789</v>
      </c>
      <c r="C2710" s="66">
        <v>87358</v>
      </c>
      <c r="D2710" s="85" t="s">
        <v>77</v>
      </c>
      <c r="E2710" s="85" t="s">
        <v>3772</v>
      </c>
      <c r="F2710" s="66">
        <v>140871</v>
      </c>
      <c r="G2710" s="85" t="s">
        <v>78</v>
      </c>
      <c r="H2710" s="85" t="s">
        <v>3773</v>
      </c>
      <c r="I2710" s="85" t="s">
        <v>79</v>
      </c>
      <c r="J2710" s="85"/>
      <c r="K2710" s="85" t="s">
        <v>3790</v>
      </c>
      <c r="L2710" s="85"/>
      <c r="M2710" s="85" t="s">
        <v>3775</v>
      </c>
      <c r="N2710" s="85" t="s">
        <v>1206</v>
      </c>
      <c r="O2710" s="85" t="s">
        <v>18</v>
      </c>
      <c r="P2710" s="85" t="s">
        <v>3776</v>
      </c>
      <c r="Q2710" s="85" t="s">
        <v>3791</v>
      </c>
    </row>
    <row r="2711" spans="1:17" hidden="1" x14ac:dyDescent="0.35">
      <c r="A2711" s="72">
        <f t="shared" si="42"/>
        <v>140608</v>
      </c>
      <c r="B2711" s="85" t="s">
        <v>2108</v>
      </c>
      <c r="C2711" s="66">
        <v>86529</v>
      </c>
      <c r="D2711" s="85" t="s">
        <v>77</v>
      </c>
      <c r="E2711" s="85" t="s">
        <v>2097</v>
      </c>
      <c r="F2711" s="66">
        <v>140608</v>
      </c>
      <c r="G2711" s="85" t="s">
        <v>78</v>
      </c>
      <c r="H2711" s="85" t="s">
        <v>2098</v>
      </c>
      <c r="I2711" s="85" t="s">
        <v>79</v>
      </c>
      <c r="J2711" s="85"/>
      <c r="K2711" s="85" t="s">
        <v>2099</v>
      </c>
      <c r="L2711" s="85" t="s">
        <v>2109</v>
      </c>
      <c r="M2711" s="85" t="s">
        <v>2073</v>
      </c>
      <c r="N2711" s="85" t="s">
        <v>1934</v>
      </c>
      <c r="O2711" s="85" t="s">
        <v>18</v>
      </c>
      <c r="P2711" s="85" t="s">
        <v>2075</v>
      </c>
      <c r="Q2711" s="85"/>
    </row>
    <row r="2712" spans="1:17" hidden="1" x14ac:dyDescent="0.35">
      <c r="A2712" s="72">
        <f t="shared" si="42"/>
        <v>141545</v>
      </c>
      <c r="B2712" s="85" t="s">
        <v>9964</v>
      </c>
      <c r="C2712" s="66">
        <v>90709</v>
      </c>
      <c r="D2712" s="85" t="s">
        <v>77</v>
      </c>
      <c r="E2712" s="85" t="s">
        <v>9891</v>
      </c>
      <c r="F2712" s="66">
        <v>141545</v>
      </c>
      <c r="G2712" s="85" t="s">
        <v>78</v>
      </c>
      <c r="H2712" s="85" t="s">
        <v>350</v>
      </c>
      <c r="I2712" s="85" t="s">
        <v>79</v>
      </c>
      <c r="J2712" s="85"/>
      <c r="K2712" s="85" t="s">
        <v>9965</v>
      </c>
      <c r="L2712" s="85" t="s">
        <v>80</v>
      </c>
      <c r="M2712" s="85" t="s">
        <v>7383</v>
      </c>
      <c r="N2712" s="85" t="s">
        <v>7384</v>
      </c>
      <c r="O2712" s="85" t="s">
        <v>18</v>
      </c>
      <c r="P2712" s="85" t="s">
        <v>9966</v>
      </c>
      <c r="Q2712" s="85" t="s">
        <v>5362</v>
      </c>
    </row>
    <row r="2713" spans="1:17" hidden="1" x14ac:dyDescent="0.35">
      <c r="A2713" s="72">
        <f t="shared" si="42"/>
        <v>140473</v>
      </c>
      <c r="B2713" s="85" t="s">
        <v>27656</v>
      </c>
      <c r="C2713" s="85">
        <v>198775</v>
      </c>
      <c r="D2713" s="85" t="s">
        <v>77</v>
      </c>
      <c r="E2713" s="85" t="s">
        <v>23171</v>
      </c>
      <c r="F2713" s="85">
        <v>140473</v>
      </c>
      <c r="G2713" s="85" t="s">
        <v>78</v>
      </c>
      <c r="H2713" s="85"/>
      <c r="I2713" s="85" t="s">
        <v>79</v>
      </c>
      <c r="J2713" s="85"/>
      <c r="K2713" s="85" t="s">
        <v>27657</v>
      </c>
      <c r="L2713" s="85"/>
      <c r="M2713" s="85" t="s">
        <v>232</v>
      </c>
      <c r="N2713" s="85" t="s">
        <v>176</v>
      </c>
      <c r="O2713" s="85" t="s">
        <v>18</v>
      </c>
      <c r="P2713" s="85">
        <v>75252</v>
      </c>
      <c r="Q2713" s="85"/>
    </row>
    <row r="2714" spans="1:17" hidden="1" x14ac:dyDescent="0.35">
      <c r="A2714" s="72">
        <f t="shared" si="42"/>
        <v>140473</v>
      </c>
      <c r="B2714" s="85" t="s">
        <v>14109</v>
      </c>
      <c r="C2714" s="66">
        <v>198775</v>
      </c>
      <c r="D2714" s="85" t="s">
        <v>77</v>
      </c>
      <c r="E2714" s="85" t="s">
        <v>252</v>
      </c>
      <c r="F2714" s="66">
        <v>140473</v>
      </c>
      <c r="G2714" s="85" t="s">
        <v>78</v>
      </c>
      <c r="H2714" s="85"/>
      <c r="I2714" s="85" t="s">
        <v>79</v>
      </c>
      <c r="J2714" s="85"/>
      <c r="K2714" s="85" t="s">
        <v>14110</v>
      </c>
      <c r="L2714" s="85"/>
      <c r="M2714" s="85" t="s">
        <v>189</v>
      </c>
      <c r="N2714" s="85" t="s">
        <v>176</v>
      </c>
      <c r="O2714" s="85" t="s">
        <v>18</v>
      </c>
      <c r="P2714" s="85" t="s">
        <v>1859</v>
      </c>
      <c r="Q2714" s="85"/>
    </row>
    <row r="2715" spans="1:17" hidden="1" x14ac:dyDescent="0.35">
      <c r="A2715" s="72">
        <f t="shared" si="42"/>
        <v>141106</v>
      </c>
      <c r="B2715" s="85" t="s">
        <v>4679</v>
      </c>
      <c r="C2715" s="66">
        <v>88127</v>
      </c>
      <c r="D2715" s="85" t="s">
        <v>77</v>
      </c>
      <c r="E2715" s="85" t="s">
        <v>5386</v>
      </c>
      <c r="F2715" s="66">
        <v>141106</v>
      </c>
      <c r="G2715" s="85" t="s">
        <v>78</v>
      </c>
      <c r="H2715" s="85"/>
      <c r="I2715" s="85" t="s">
        <v>79</v>
      </c>
      <c r="J2715" s="85"/>
      <c r="K2715" s="85" t="s">
        <v>5387</v>
      </c>
      <c r="L2715" s="85"/>
      <c r="M2715" s="85" t="s">
        <v>5388</v>
      </c>
      <c r="N2715" s="85" t="s">
        <v>3703</v>
      </c>
      <c r="O2715" s="85" t="s">
        <v>18</v>
      </c>
      <c r="P2715" s="85" t="s">
        <v>5389</v>
      </c>
      <c r="Q2715" s="85"/>
    </row>
    <row r="2716" spans="1:17" hidden="1" x14ac:dyDescent="0.35">
      <c r="A2716" s="72">
        <f t="shared" si="42"/>
        <v>141223</v>
      </c>
      <c r="B2716" s="85" t="s">
        <v>4679</v>
      </c>
      <c r="C2716" s="66">
        <v>88459</v>
      </c>
      <c r="D2716" s="85" t="s">
        <v>77</v>
      </c>
      <c r="E2716" s="85" t="s">
        <v>6077</v>
      </c>
      <c r="F2716" s="66">
        <v>141223</v>
      </c>
      <c r="G2716" s="85" t="s">
        <v>78</v>
      </c>
      <c r="H2716" s="85" t="s">
        <v>6188</v>
      </c>
      <c r="I2716" s="85" t="s">
        <v>79</v>
      </c>
      <c r="J2716" s="85"/>
      <c r="K2716" s="85" t="s">
        <v>6189</v>
      </c>
      <c r="L2716" s="85"/>
      <c r="M2716" s="85" t="s">
        <v>3090</v>
      </c>
      <c r="N2716" s="85" t="s">
        <v>6071</v>
      </c>
      <c r="O2716" s="85" t="s">
        <v>18</v>
      </c>
      <c r="P2716" s="85" t="s">
        <v>6181</v>
      </c>
      <c r="Q2716" s="85" t="s">
        <v>6190</v>
      </c>
    </row>
    <row r="2717" spans="1:17" hidden="1" x14ac:dyDescent="0.35">
      <c r="A2717" s="72">
        <f t="shared" si="42"/>
        <v>141544</v>
      </c>
      <c r="B2717" s="85" t="s">
        <v>4679</v>
      </c>
      <c r="C2717" s="66">
        <v>90575</v>
      </c>
      <c r="D2717" s="85" t="s">
        <v>77</v>
      </c>
      <c r="E2717" s="85" t="s">
        <v>9751</v>
      </c>
      <c r="F2717" s="66">
        <v>141544</v>
      </c>
      <c r="G2717" s="85" t="s">
        <v>78</v>
      </c>
      <c r="H2717" s="85" t="s">
        <v>9752</v>
      </c>
      <c r="I2717" s="85" t="s">
        <v>79</v>
      </c>
      <c r="J2717" s="85"/>
      <c r="K2717" s="85" t="s">
        <v>9759</v>
      </c>
      <c r="L2717" s="85"/>
      <c r="M2717" s="85" t="s">
        <v>7383</v>
      </c>
      <c r="N2717" s="85" t="s">
        <v>7384</v>
      </c>
      <c r="O2717" s="85" t="s">
        <v>18</v>
      </c>
      <c r="P2717" s="85" t="s">
        <v>9750</v>
      </c>
      <c r="Q2717" s="85" t="s">
        <v>1759</v>
      </c>
    </row>
    <row r="2718" spans="1:17" hidden="1" x14ac:dyDescent="0.35">
      <c r="A2718" s="72">
        <f t="shared" si="42"/>
        <v>140959</v>
      </c>
      <c r="B2718" s="85" t="s">
        <v>4679</v>
      </c>
      <c r="C2718" s="66">
        <v>87779</v>
      </c>
      <c r="D2718" s="85" t="s">
        <v>77</v>
      </c>
      <c r="E2718" s="85" t="s">
        <v>4629</v>
      </c>
      <c r="F2718" s="66">
        <v>140959</v>
      </c>
      <c r="G2718" s="85" t="s">
        <v>78</v>
      </c>
      <c r="H2718" s="85"/>
      <c r="I2718" s="85" t="s">
        <v>79</v>
      </c>
      <c r="J2718" s="85"/>
      <c r="K2718" s="85" t="s">
        <v>4680</v>
      </c>
      <c r="L2718" s="85"/>
      <c r="M2718" s="85" t="s">
        <v>4632</v>
      </c>
      <c r="N2718" s="85" t="s">
        <v>4645</v>
      </c>
      <c r="O2718" s="85" t="s">
        <v>18</v>
      </c>
      <c r="P2718" s="85" t="s">
        <v>4677</v>
      </c>
      <c r="Q2718" s="85" t="s">
        <v>4681</v>
      </c>
    </row>
    <row r="2719" spans="1:17" hidden="1" x14ac:dyDescent="0.35">
      <c r="A2719" s="72">
        <f t="shared" si="42"/>
        <v>142118</v>
      </c>
      <c r="B2719" s="85" t="s">
        <v>8923</v>
      </c>
      <c r="C2719" s="66">
        <v>194341</v>
      </c>
      <c r="D2719" s="85" t="s">
        <v>77</v>
      </c>
      <c r="E2719" s="85" t="s">
        <v>13343</v>
      </c>
      <c r="F2719" s="66">
        <v>142118</v>
      </c>
      <c r="G2719" s="85" t="s">
        <v>78</v>
      </c>
      <c r="H2719" s="85" t="s">
        <v>14078</v>
      </c>
      <c r="I2719" s="85" t="s">
        <v>79</v>
      </c>
      <c r="J2719" s="85"/>
      <c r="K2719" s="85" t="s">
        <v>14079</v>
      </c>
      <c r="L2719" s="85"/>
      <c r="M2719" s="85" t="s">
        <v>7395</v>
      </c>
      <c r="N2719" s="85" t="s">
        <v>13253</v>
      </c>
      <c r="O2719" s="85" t="s">
        <v>18</v>
      </c>
      <c r="P2719" s="85" t="s">
        <v>13439</v>
      </c>
      <c r="Q2719" s="85"/>
    </row>
    <row r="2720" spans="1:17" hidden="1" x14ac:dyDescent="0.35">
      <c r="A2720" s="72">
        <f t="shared" si="42"/>
        <v>141410</v>
      </c>
      <c r="B2720" s="85" t="s">
        <v>8923</v>
      </c>
      <c r="C2720" s="66">
        <v>90156</v>
      </c>
      <c r="D2720" s="85" t="s">
        <v>77</v>
      </c>
      <c r="E2720" s="85" t="s">
        <v>8917</v>
      </c>
      <c r="F2720" s="66">
        <v>141410</v>
      </c>
      <c r="G2720" s="85" t="s">
        <v>78</v>
      </c>
      <c r="H2720" s="85"/>
      <c r="I2720" s="85" t="s">
        <v>79</v>
      </c>
      <c r="J2720" s="85"/>
      <c r="K2720" s="85" t="s">
        <v>8924</v>
      </c>
      <c r="L2720" s="85"/>
      <c r="M2720" s="85" t="s">
        <v>2048</v>
      </c>
      <c r="N2720" s="85" t="s">
        <v>8925</v>
      </c>
      <c r="O2720" s="85" t="s">
        <v>18</v>
      </c>
      <c r="P2720" s="85" t="s">
        <v>8920</v>
      </c>
      <c r="Q2720" s="85"/>
    </row>
    <row r="2721" spans="1:17" hidden="1" x14ac:dyDescent="0.35">
      <c r="A2721" s="72">
        <f t="shared" si="42"/>
        <v>141410</v>
      </c>
      <c r="B2721" s="85" t="s">
        <v>8916</v>
      </c>
      <c r="C2721" s="66">
        <v>90154</v>
      </c>
      <c r="D2721" s="85" t="s">
        <v>77</v>
      </c>
      <c r="E2721" s="85" t="s">
        <v>8917</v>
      </c>
      <c r="F2721" s="66">
        <v>141410</v>
      </c>
      <c r="G2721" s="85" t="s">
        <v>78</v>
      </c>
      <c r="H2721" s="85"/>
      <c r="I2721" s="85" t="s">
        <v>79</v>
      </c>
      <c r="J2721" s="85"/>
      <c r="K2721" s="85" t="s">
        <v>8918</v>
      </c>
      <c r="L2721" s="85"/>
      <c r="M2721" s="85" t="s">
        <v>2048</v>
      </c>
      <c r="N2721" s="85" t="s">
        <v>8919</v>
      </c>
      <c r="O2721" s="85" t="s">
        <v>18</v>
      </c>
      <c r="P2721" s="85" t="s">
        <v>8920</v>
      </c>
      <c r="Q2721" s="85"/>
    </row>
    <row r="2722" spans="1:17" hidden="1" x14ac:dyDescent="0.35">
      <c r="A2722" s="72">
        <f t="shared" si="42"/>
        <v>140725</v>
      </c>
      <c r="B2722" s="85" t="s">
        <v>2896</v>
      </c>
      <c r="C2722" s="66">
        <v>86869</v>
      </c>
      <c r="D2722" s="85" t="s">
        <v>77</v>
      </c>
      <c r="E2722" s="85" t="s">
        <v>2897</v>
      </c>
      <c r="F2722" s="66">
        <v>140725</v>
      </c>
      <c r="G2722" s="85" t="s">
        <v>78</v>
      </c>
      <c r="H2722" s="85" t="s">
        <v>2898</v>
      </c>
      <c r="I2722" s="85" t="s">
        <v>79</v>
      </c>
      <c r="J2722" s="85"/>
      <c r="K2722" s="85" t="s">
        <v>2899</v>
      </c>
      <c r="L2722" s="85"/>
      <c r="M2722" s="85" t="s">
        <v>2900</v>
      </c>
      <c r="N2722" s="85" t="s">
        <v>2901</v>
      </c>
      <c r="O2722" s="85" t="s">
        <v>18</v>
      </c>
      <c r="P2722" s="85" t="s">
        <v>2902</v>
      </c>
      <c r="Q2722" s="85"/>
    </row>
    <row r="2723" spans="1:17" hidden="1" x14ac:dyDescent="0.35">
      <c r="A2723" s="72">
        <f t="shared" si="42"/>
        <v>140725</v>
      </c>
      <c r="B2723" s="85" t="s">
        <v>2904</v>
      </c>
      <c r="C2723" s="66">
        <v>86870</v>
      </c>
      <c r="D2723" s="85" t="s">
        <v>77</v>
      </c>
      <c r="E2723" s="85" t="s">
        <v>2897</v>
      </c>
      <c r="F2723" s="66">
        <v>140725</v>
      </c>
      <c r="G2723" s="85" t="s">
        <v>78</v>
      </c>
      <c r="H2723" s="85" t="s">
        <v>2905</v>
      </c>
      <c r="I2723" s="85" t="s">
        <v>79</v>
      </c>
      <c r="J2723" s="85"/>
      <c r="K2723" s="85" t="s">
        <v>2899</v>
      </c>
      <c r="L2723" s="85"/>
      <c r="M2723" s="85" t="s">
        <v>2900</v>
      </c>
      <c r="N2723" s="85" t="s">
        <v>2901</v>
      </c>
      <c r="O2723" s="85" t="s">
        <v>18</v>
      </c>
      <c r="P2723" s="85" t="s">
        <v>2902</v>
      </c>
      <c r="Q2723" s="85"/>
    </row>
    <row r="2724" spans="1:17" hidden="1" x14ac:dyDescent="0.35">
      <c r="A2724" s="72">
        <f t="shared" si="42"/>
        <v>140725</v>
      </c>
      <c r="B2724" s="85" t="s">
        <v>2906</v>
      </c>
      <c r="C2724" s="66">
        <v>86871</v>
      </c>
      <c r="D2724" s="85" t="s">
        <v>77</v>
      </c>
      <c r="E2724" s="85" t="s">
        <v>2897</v>
      </c>
      <c r="F2724" s="66">
        <v>140725</v>
      </c>
      <c r="G2724" s="85" t="s">
        <v>78</v>
      </c>
      <c r="H2724" s="85" t="s">
        <v>2907</v>
      </c>
      <c r="I2724" s="85" t="s">
        <v>79</v>
      </c>
      <c r="J2724" s="85"/>
      <c r="K2724" s="85" t="s">
        <v>2899</v>
      </c>
      <c r="L2724" s="85"/>
      <c r="M2724" s="85" t="s">
        <v>2900</v>
      </c>
      <c r="N2724" s="85" t="s">
        <v>2901</v>
      </c>
      <c r="O2724" s="85" t="s">
        <v>18</v>
      </c>
      <c r="P2724" s="85" t="s">
        <v>2902</v>
      </c>
      <c r="Q2724" s="85"/>
    </row>
    <row r="2725" spans="1:17" hidden="1" x14ac:dyDescent="0.35">
      <c r="A2725" s="72">
        <f t="shared" si="42"/>
        <v>141311</v>
      </c>
      <c r="B2725" s="85" t="s">
        <v>15718</v>
      </c>
      <c r="C2725" s="66">
        <v>16021041</v>
      </c>
      <c r="D2725" s="85" t="s">
        <v>77</v>
      </c>
      <c r="E2725" s="85" t="s">
        <v>6973</v>
      </c>
      <c r="F2725" s="66">
        <v>141311</v>
      </c>
      <c r="G2725" s="85" t="s">
        <v>78</v>
      </c>
      <c r="H2725" s="85" t="s">
        <v>15719</v>
      </c>
      <c r="I2725" s="85" t="s">
        <v>79</v>
      </c>
      <c r="J2725" s="85"/>
      <c r="K2725" s="85" t="s">
        <v>15720</v>
      </c>
      <c r="L2725" s="85"/>
      <c r="M2725" s="85" t="s">
        <v>7841</v>
      </c>
      <c r="N2725" s="85" t="s">
        <v>6071</v>
      </c>
      <c r="O2725" s="85" t="s">
        <v>18</v>
      </c>
      <c r="P2725" s="85" t="s">
        <v>7842</v>
      </c>
      <c r="Q2725" s="85"/>
    </row>
    <row r="2726" spans="1:17" hidden="1" x14ac:dyDescent="0.35">
      <c r="A2726" s="72">
        <f t="shared" si="42"/>
        <v>140849</v>
      </c>
      <c r="B2726" s="85" t="s">
        <v>24276</v>
      </c>
      <c r="C2726" s="85">
        <v>16048295</v>
      </c>
      <c r="D2726" s="85" t="s">
        <v>77</v>
      </c>
      <c r="E2726" s="85" t="s">
        <v>23256</v>
      </c>
      <c r="F2726" s="85">
        <v>140849</v>
      </c>
      <c r="G2726" s="85" t="s">
        <v>78</v>
      </c>
      <c r="H2726" s="85">
        <v>1655828</v>
      </c>
      <c r="I2726" s="85" t="s">
        <v>79</v>
      </c>
      <c r="J2726" s="85"/>
      <c r="K2726" s="85" t="s">
        <v>24277</v>
      </c>
      <c r="L2726" s="85"/>
      <c r="M2726" s="85" t="s">
        <v>8911</v>
      </c>
      <c r="N2726" s="85" t="s">
        <v>571</v>
      </c>
      <c r="O2726" s="85" t="s">
        <v>18</v>
      </c>
      <c r="P2726" s="85">
        <v>76028</v>
      </c>
      <c r="Q2726" s="85"/>
    </row>
    <row r="2727" spans="1:17" hidden="1" x14ac:dyDescent="0.35">
      <c r="A2727" s="72">
        <f t="shared" si="42"/>
        <v>141312</v>
      </c>
      <c r="B2727" s="85" t="s">
        <v>6853</v>
      </c>
      <c r="C2727" s="66">
        <v>88990</v>
      </c>
      <c r="D2727" s="85" t="s">
        <v>77</v>
      </c>
      <c r="E2727" s="85" t="s">
        <v>6602</v>
      </c>
      <c r="F2727" s="66">
        <v>141312</v>
      </c>
      <c r="G2727" s="85" t="s">
        <v>78</v>
      </c>
      <c r="H2727" s="85" t="s">
        <v>7134</v>
      </c>
      <c r="I2727" s="85" t="s">
        <v>79</v>
      </c>
      <c r="J2727" s="85"/>
      <c r="K2727" s="85" t="s">
        <v>7135</v>
      </c>
      <c r="L2727" s="85"/>
      <c r="M2727" s="85" t="s">
        <v>3090</v>
      </c>
      <c r="N2727" s="85" t="s">
        <v>6071</v>
      </c>
      <c r="O2727" s="85" t="s">
        <v>18</v>
      </c>
      <c r="P2727" s="85" t="s">
        <v>6231</v>
      </c>
      <c r="Q2727" s="85" t="s">
        <v>7136</v>
      </c>
    </row>
    <row r="2728" spans="1:17" hidden="1" x14ac:dyDescent="0.35">
      <c r="A2728" s="72">
        <f t="shared" si="42"/>
        <v>141311</v>
      </c>
      <c r="B2728" s="85" t="s">
        <v>17747</v>
      </c>
      <c r="C2728" s="66">
        <v>16070053</v>
      </c>
      <c r="D2728" s="85" t="s">
        <v>77</v>
      </c>
      <c r="E2728" s="85" t="s">
        <v>6973</v>
      </c>
      <c r="F2728" s="66">
        <v>141311</v>
      </c>
      <c r="G2728" s="85" t="s">
        <v>78</v>
      </c>
      <c r="H2728" s="85"/>
      <c r="I2728" s="85" t="s">
        <v>79</v>
      </c>
      <c r="J2728" s="85"/>
      <c r="K2728" s="85" t="s">
        <v>17748</v>
      </c>
      <c r="L2728" s="85"/>
      <c r="M2728" s="85" t="s">
        <v>7841</v>
      </c>
      <c r="N2728" s="85" t="s">
        <v>6771</v>
      </c>
      <c r="O2728" s="85" t="s">
        <v>18</v>
      </c>
      <c r="P2728" s="85" t="s">
        <v>8177</v>
      </c>
      <c r="Q2728" s="85" t="s">
        <v>3434</v>
      </c>
    </row>
    <row r="2729" spans="1:17" hidden="1" x14ac:dyDescent="0.35">
      <c r="A2729" s="72">
        <f t="shared" si="42"/>
        <v>141681</v>
      </c>
      <c r="B2729" s="85" t="s">
        <v>11271</v>
      </c>
      <c r="C2729" s="66">
        <v>91578</v>
      </c>
      <c r="D2729" s="85" t="s">
        <v>77</v>
      </c>
      <c r="E2729" s="85" t="s">
        <v>11249</v>
      </c>
      <c r="F2729" s="66">
        <v>141681</v>
      </c>
      <c r="G2729" s="85" t="s">
        <v>78</v>
      </c>
      <c r="H2729" s="85"/>
      <c r="I2729" s="85" t="s">
        <v>79</v>
      </c>
      <c r="J2729" s="85"/>
      <c r="K2729" s="85" t="s">
        <v>11272</v>
      </c>
      <c r="L2729" s="85"/>
      <c r="M2729" s="85" t="s">
        <v>11037</v>
      </c>
      <c r="N2729" s="85" t="s">
        <v>5082</v>
      </c>
      <c r="O2729" s="85" t="s">
        <v>18</v>
      </c>
      <c r="P2729" s="85" t="s">
        <v>11038</v>
      </c>
      <c r="Q2729" s="85" t="s">
        <v>11273</v>
      </c>
    </row>
    <row r="2730" spans="1:17" hidden="1" x14ac:dyDescent="0.35">
      <c r="A2730" s="72">
        <f t="shared" si="42"/>
        <v>140482</v>
      </c>
      <c r="B2730" s="85" t="s">
        <v>28357</v>
      </c>
      <c r="C2730" s="85">
        <v>85798</v>
      </c>
      <c r="D2730" s="85" t="s">
        <v>77</v>
      </c>
      <c r="E2730" s="85" t="s">
        <v>23149</v>
      </c>
      <c r="F2730" s="85">
        <v>140482</v>
      </c>
      <c r="G2730" s="85" t="s">
        <v>78</v>
      </c>
      <c r="H2730" s="85">
        <v>13015201</v>
      </c>
      <c r="I2730" s="85" t="s">
        <v>79</v>
      </c>
      <c r="J2730" s="85"/>
      <c r="K2730" s="85" t="s">
        <v>28358</v>
      </c>
      <c r="L2730" s="85"/>
      <c r="M2730" s="85" t="s">
        <v>21231</v>
      </c>
      <c r="N2730" s="85" t="s">
        <v>242</v>
      </c>
      <c r="O2730" s="85" t="s">
        <v>18</v>
      </c>
      <c r="P2730" s="85">
        <v>75090</v>
      </c>
      <c r="Q2730" s="85">
        <v>4757</v>
      </c>
    </row>
    <row r="2731" spans="1:17" hidden="1" x14ac:dyDescent="0.35">
      <c r="A2731" s="72">
        <f t="shared" si="42"/>
        <v>140482</v>
      </c>
      <c r="B2731" s="85" t="s">
        <v>1112</v>
      </c>
      <c r="C2731" s="66">
        <v>85798</v>
      </c>
      <c r="D2731" s="85" t="s">
        <v>77</v>
      </c>
      <c r="E2731" s="85" t="s">
        <v>246</v>
      </c>
      <c r="F2731" s="66">
        <v>140482</v>
      </c>
      <c r="G2731" s="85" t="s">
        <v>78</v>
      </c>
      <c r="H2731" s="85" t="s">
        <v>1113</v>
      </c>
      <c r="I2731" s="85" t="s">
        <v>79</v>
      </c>
      <c r="J2731" s="85"/>
      <c r="K2731" s="85" t="s">
        <v>1114</v>
      </c>
      <c r="L2731" s="85"/>
      <c r="M2731" s="85" t="s">
        <v>1102</v>
      </c>
      <c r="N2731" s="85" t="s">
        <v>240</v>
      </c>
      <c r="O2731" s="85" t="s">
        <v>18</v>
      </c>
      <c r="P2731" s="85" t="s">
        <v>1103</v>
      </c>
      <c r="Q2731" s="85" t="s">
        <v>1115</v>
      </c>
    </row>
    <row r="2732" spans="1:17" hidden="1" x14ac:dyDescent="0.35">
      <c r="A2732" s="72">
        <f t="shared" si="42"/>
        <v>140730</v>
      </c>
      <c r="B2732" s="85" t="s">
        <v>2914</v>
      </c>
      <c r="C2732" s="66">
        <v>86875</v>
      </c>
      <c r="D2732" s="85" t="s">
        <v>77</v>
      </c>
      <c r="E2732" s="85" t="s">
        <v>2915</v>
      </c>
      <c r="F2732" s="66">
        <v>140730</v>
      </c>
      <c r="G2732" s="85" t="s">
        <v>78</v>
      </c>
      <c r="H2732" s="85" t="s">
        <v>2916</v>
      </c>
      <c r="I2732" s="85" t="s">
        <v>79</v>
      </c>
      <c r="J2732" s="85"/>
      <c r="K2732" s="85" t="s">
        <v>2917</v>
      </c>
      <c r="L2732" s="85"/>
      <c r="M2732" s="85" t="s">
        <v>2918</v>
      </c>
      <c r="N2732" s="85" t="s">
        <v>2919</v>
      </c>
      <c r="O2732" s="85" t="s">
        <v>18</v>
      </c>
      <c r="P2732" s="85" t="s">
        <v>2920</v>
      </c>
      <c r="Q2732" s="85"/>
    </row>
    <row r="2733" spans="1:17" hidden="1" x14ac:dyDescent="0.35">
      <c r="A2733" s="72">
        <f t="shared" si="42"/>
        <v>141391</v>
      </c>
      <c r="B2733" s="85" t="s">
        <v>8625</v>
      </c>
      <c r="C2733" s="66">
        <v>89938</v>
      </c>
      <c r="D2733" s="85" t="s">
        <v>77</v>
      </c>
      <c r="E2733" s="85" t="s">
        <v>8626</v>
      </c>
      <c r="F2733" s="66">
        <v>141391</v>
      </c>
      <c r="G2733" s="85" t="s">
        <v>78</v>
      </c>
      <c r="H2733" s="85"/>
      <c r="I2733" s="85" t="s">
        <v>79</v>
      </c>
      <c r="J2733" s="85"/>
      <c r="K2733" s="85" t="s">
        <v>8627</v>
      </c>
      <c r="L2733" s="85"/>
      <c r="M2733" s="85" t="s">
        <v>8628</v>
      </c>
      <c r="N2733" s="85" t="s">
        <v>3036</v>
      </c>
      <c r="O2733" s="85" t="s">
        <v>18</v>
      </c>
      <c r="P2733" s="85" t="s">
        <v>8629</v>
      </c>
      <c r="Q2733" s="85"/>
    </row>
    <row r="2734" spans="1:17" hidden="1" x14ac:dyDescent="0.35">
      <c r="A2734" s="72">
        <f t="shared" si="42"/>
        <v>141704</v>
      </c>
      <c r="B2734" s="85" t="s">
        <v>11407</v>
      </c>
      <c r="C2734" s="66">
        <v>91667</v>
      </c>
      <c r="D2734" s="85" t="s">
        <v>77</v>
      </c>
      <c r="E2734" s="85" t="s">
        <v>11402</v>
      </c>
      <c r="F2734" s="66">
        <v>141704</v>
      </c>
      <c r="G2734" s="85" t="s">
        <v>78</v>
      </c>
      <c r="H2734" s="85" t="s">
        <v>11408</v>
      </c>
      <c r="I2734" s="85" t="s">
        <v>79</v>
      </c>
      <c r="J2734" s="85"/>
      <c r="K2734" s="85" t="s">
        <v>11409</v>
      </c>
      <c r="L2734" s="85"/>
      <c r="M2734" s="85" t="s">
        <v>11405</v>
      </c>
      <c r="N2734" s="85" t="s">
        <v>11389</v>
      </c>
      <c r="O2734" s="85" t="s">
        <v>18</v>
      </c>
      <c r="P2734" s="85" t="s">
        <v>11406</v>
      </c>
      <c r="Q2734" s="85" t="s">
        <v>11410</v>
      </c>
    </row>
    <row r="2735" spans="1:17" hidden="1" x14ac:dyDescent="0.35">
      <c r="A2735" s="72">
        <f t="shared" si="42"/>
        <v>141704</v>
      </c>
      <c r="B2735" s="85" t="s">
        <v>11421</v>
      </c>
      <c r="C2735" s="66">
        <v>91673</v>
      </c>
      <c r="D2735" s="85" t="s">
        <v>77</v>
      </c>
      <c r="E2735" s="85" t="s">
        <v>11402</v>
      </c>
      <c r="F2735" s="66">
        <v>141704</v>
      </c>
      <c r="G2735" s="85" t="s">
        <v>78</v>
      </c>
      <c r="H2735" s="85" t="s">
        <v>11422</v>
      </c>
      <c r="I2735" s="85" t="s">
        <v>79</v>
      </c>
      <c r="J2735" s="85"/>
      <c r="K2735" s="85" t="s">
        <v>11423</v>
      </c>
      <c r="L2735" s="85"/>
      <c r="M2735" s="85" t="s">
        <v>11405</v>
      </c>
      <c r="N2735" s="85" t="s">
        <v>11389</v>
      </c>
      <c r="O2735" s="85" t="s">
        <v>18</v>
      </c>
      <c r="P2735" s="85" t="s">
        <v>11406</v>
      </c>
      <c r="Q2735" s="85" t="s">
        <v>11424</v>
      </c>
    </row>
    <row r="2736" spans="1:17" hidden="1" x14ac:dyDescent="0.35">
      <c r="A2736" s="72">
        <f t="shared" si="42"/>
        <v>141704</v>
      </c>
      <c r="B2736" s="85" t="s">
        <v>11415</v>
      </c>
      <c r="C2736" s="66">
        <v>91670</v>
      </c>
      <c r="D2736" s="85" t="s">
        <v>77</v>
      </c>
      <c r="E2736" s="85" t="s">
        <v>11402</v>
      </c>
      <c r="F2736" s="66">
        <v>141704</v>
      </c>
      <c r="G2736" s="85" t="s">
        <v>78</v>
      </c>
      <c r="H2736" s="85" t="s">
        <v>11416</v>
      </c>
      <c r="I2736" s="85" t="s">
        <v>79</v>
      </c>
      <c r="J2736" s="85"/>
      <c r="K2736" s="85" t="s">
        <v>11417</v>
      </c>
      <c r="L2736" s="85"/>
      <c r="M2736" s="85" t="s">
        <v>11405</v>
      </c>
      <c r="N2736" s="85" t="s">
        <v>11389</v>
      </c>
      <c r="O2736" s="85" t="s">
        <v>18</v>
      </c>
      <c r="P2736" s="85" t="s">
        <v>11406</v>
      </c>
      <c r="Q2736" s="85" t="s">
        <v>5089</v>
      </c>
    </row>
    <row r="2737" spans="1:17" hidden="1" x14ac:dyDescent="0.35">
      <c r="A2737" s="72">
        <f t="shared" si="42"/>
        <v>141704</v>
      </c>
      <c r="B2737" s="85" t="s">
        <v>11418</v>
      </c>
      <c r="C2737" s="66">
        <v>91672</v>
      </c>
      <c r="D2737" s="85" t="s">
        <v>77</v>
      </c>
      <c r="E2737" s="85" t="s">
        <v>11402</v>
      </c>
      <c r="F2737" s="66">
        <v>141704</v>
      </c>
      <c r="G2737" s="85" t="s">
        <v>78</v>
      </c>
      <c r="H2737" s="85"/>
      <c r="I2737" s="85" t="s">
        <v>79</v>
      </c>
      <c r="J2737" s="85"/>
      <c r="K2737" s="85" t="s">
        <v>11419</v>
      </c>
      <c r="L2737" s="85"/>
      <c r="M2737" s="85" t="s">
        <v>11405</v>
      </c>
      <c r="N2737" s="85" t="s">
        <v>11389</v>
      </c>
      <c r="O2737" s="85" t="s">
        <v>18</v>
      </c>
      <c r="P2737" s="85" t="s">
        <v>11406</v>
      </c>
      <c r="Q2737" s="85" t="s">
        <v>11420</v>
      </c>
    </row>
    <row r="2738" spans="1:17" hidden="1" x14ac:dyDescent="0.35">
      <c r="A2738" s="72">
        <f t="shared" si="42"/>
        <v>140819</v>
      </c>
      <c r="B2738" s="85" t="s">
        <v>3338</v>
      </c>
      <c r="C2738" s="66">
        <v>87072</v>
      </c>
      <c r="D2738" s="85" t="s">
        <v>77</v>
      </c>
      <c r="E2738" s="85" t="s">
        <v>3308</v>
      </c>
      <c r="F2738" s="66">
        <v>140819</v>
      </c>
      <c r="G2738" s="85" t="s">
        <v>78</v>
      </c>
      <c r="H2738" s="85" t="s">
        <v>3339</v>
      </c>
      <c r="I2738" s="85" t="s">
        <v>79</v>
      </c>
      <c r="J2738" s="85"/>
      <c r="K2738" s="85" t="s">
        <v>3340</v>
      </c>
      <c r="L2738" s="85"/>
      <c r="M2738" s="85" t="s">
        <v>2895</v>
      </c>
      <c r="N2738" s="85" t="s">
        <v>2895</v>
      </c>
      <c r="O2738" s="85" t="s">
        <v>18</v>
      </c>
      <c r="P2738" s="85" t="s">
        <v>3333</v>
      </c>
      <c r="Q2738" s="85" t="s">
        <v>3341</v>
      </c>
    </row>
    <row r="2739" spans="1:17" hidden="1" x14ac:dyDescent="0.35">
      <c r="A2739" s="72">
        <f t="shared" si="42"/>
        <v>127700</v>
      </c>
      <c r="B2739" s="85" t="s">
        <v>24126</v>
      </c>
      <c r="C2739" s="85">
        <v>219352</v>
      </c>
      <c r="D2739" s="85" t="s">
        <v>77</v>
      </c>
      <c r="E2739" s="85" t="s">
        <v>23260</v>
      </c>
      <c r="F2739" s="85">
        <v>127700</v>
      </c>
      <c r="G2739" s="85" t="s">
        <v>78</v>
      </c>
      <c r="H2739" s="85">
        <v>13019955</v>
      </c>
      <c r="I2739" s="85" t="s">
        <v>79</v>
      </c>
      <c r="J2739" s="85"/>
      <c r="K2739" s="85" t="s">
        <v>24127</v>
      </c>
      <c r="L2739" s="85"/>
      <c r="M2739" s="85" t="s">
        <v>24007</v>
      </c>
      <c r="N2739" s="85"/>
      <c r="O2739" s="85" t="s">
        <v>23988</v>
      </c>
      <c r="P2739" s="85">
        <v>32931</v>
      </c>
      <c r="Q2739" s="85"/>
    </row>
    <row r="2740" spans="1:17" hidden="1" x14ac:dyDescent="0.35">
      <c r="A2740" s="72">
        <f t="shared" si="42"/>
        <v>140932</v>
      </c>
      <c r="B2740" s="85" t="s">
        <v>21125</v>
      </c>
      <c r="C2740" s="85">
        <v>232101</v>
      </c>
      <c r="D2740" s="85" t="s">
        <v>77</v>
      </c>
      <c r="E2740" s="85" t="s">
        <v>23203</v>
      </c>
      <c r="F2740" s="85">
        <v>140932</v>
      </c>
      <c r="G2740" s="85" t="s">
        <v>78</v>
      </c>
      <c r="H2740" s="85">
        <v>14296040</v>
      </c>
      <c r="I2740" s="85" t="s">
        <v>79</v>
      </c>
      <c r="J2740" s="85"/>
      <c r="K2740" s="85" t="s">
        <v>26565</v>
      </c>
      <c r="L2740" s="85"/>
      <c r="M2740" s="85" t="s">
        <v>20648</v>
      </c>
      <c r="N2740" s="85" t="s">
        <v>571</v>
      </c>
      <c r="O2740" s="85" t="s">
        <v>18</v>
      </c>
      <c r="P2740" s="85">
        <v>76244</v>
      </c>
      <c r="Q2740" s="85">
        <v>7109</v>
      </c>
    </row>
    <row r="2741" spans="1:17" hidden="1" x14ac:dyDescent="0.35">
      <c r="A2741" s="72">
        <f t="shared" si="42"/>
        <v>140932</v>
      </c>
      <c r="B2741" s="85" t="s">
        <v>14905</v>
      </c>
      <c r="C2741" s="66">
        <v>232101</v>
      </c>
      <c r="D2741" s="85" t="s">
        <v>77</v>
      </c>
      <c r="E2741" s="85" t="s">
        <v>3887</v>
      </c>
      <c r="F2741" s="66">
        <v>140932</v>
      </c>
      <c r="G2741" s="85" t="s">
        <v>78</v>
      </c>
      <c r="H2741" s="85" t="s">
        <v>3888</v>
      </c>
      <c r="I2741" s="85" t="s">
        <v>79</v>
      </c>
      <c r="J2741" s="85"/>
      <c r="K2741" s="85" t="s">
        <v>15400</v>
      </c>
      <c r="L2741" s="85"/>
      <c r="M2741" s="85" t="s">
        <v>3904</v>
      </c>
      <c r="N2741" s="85" t="s">
        <v>573</v>
      </c>
      <c r="O2741" s="85" t="s">
        <v>18</v>
      </c>
      <c r="P2741" s="85" t="s">
        <v>4500</v>
      </c>
      <c r="Q2741" s="85" t="s">
        <v>15401</v>
      </c>
    </row>
    <row r="2742" spans="1:17" hidden="1" x14ac:dyDescent="0.35">
      <c r="A2742" s="72">
        <f t="shared" si="42"/>
        <v>141547</v>
      </c>
      <c r="B2742" s="85" t="s">
        <v>14905</v>
      </c>
      <c r="C2742" s="66">
        <v>225139</v>
      </c>
      <c r="D2742" s="85" t="s">
        <v>77</v>
      </c>
      <c r="E2742" s="85" t="s">
        <v>10069</v>
      </c>
      <c r="F2742" s="66">
        <v>141547</v>
      </c>
      <c r="G2742" s="85" t="s">
        <v>78</v>
      </c>
      <c r="H2742" s="85"/>
      <c r="I2742" s="85" t="s">
        <v>79</v>
      </c>
      <c r="J2742" s="85"/>
      <c r="K2742" s="85" t="s">
        <v>14906</v>
      </c>
      <c r="L2742" s="85"/>
      <c r="M2742" s="85" t="s">
        <v>7383</v>
      </c>
      <c r="N2742" s="85" t="s">
        <v>9526</v>
      </c>
      <c r="O2742" s="85" t="s">
        <v>18</v>
      </c>
      <c r="P2742" s="85" t="s">
        <v>14322</v>
      </c>
      <c r="Q2742" s="85"/>
    </row>
    <row r="2743" spans="1:17" hidden="1" x14ac:dyDescent="0.35">
      <c r="A2743" s="72">
        <f t="shared" si="42"/>
        <v>141487</v>
      </c>
      <c r="B2743" s="85" t="s">
        <v>21125</v>
      </c>
      <c r="C2743" s="66">
        <v>17011979</v>
      </c>
      <c r="D2743" s="85" t="s">
        <v>77</v>
      </c>
      <c r="E2743" s="85" t="s">
        <v>9269</v>
      </c>
      <c r="F2743" s="66">
        <v>141487</v>
      </c>
      <c r="G2743" s="85" t="s">
        <v>78</v>
      </c>
      <c r="H2743" s="85"/>
      <c r="I2743" s="85" t="s">
        <v>79</v>
      </c>
      <c r="J2743" s="85"/>
      <c r="K2743" s="85" t="s">
        <v>21126</v>
      </c>
      <c r="L2743" s="85"/>
      <c r="M2743" s="85" t="s">
        <v>9223</v>
      </c>
      <c r="N2743" s="85" t="s">
        <v>20296</v>
      </c>
      <c r="O2743" s="85" t="s">
        <v>18</v>
      </c>
      <c r="P2743" s="85" t="s">
        <v>9301</v>
      </c>
      <c r="Q2743" s="85"/>
    </row>
    <row r="2744" spans="1:17" hidden="1" x14ac:dyDescent="0.35">
      <c r="A2744" s="72">
        <f t="shared" si="42"/>
        <v>140461</v>
      </c>
      <c r="B2744" s="85" t="s">
        <v>25760</v>
      </c>
      <c r="C2744" s="85">
        <v>85514</v>
      </c>
      <c r="D2744" s="85" t="s">
        <v>77</v>
      </c>
      <c r="E2744" s="85" t="s">
        <v>23227</v>
      </c>
      <c r="F2744" s="85">
        <v>140461</v>
      </c>
      <c r="G2744" s="85" t="s">
        <v>78</v>
      </c>
      <c r="H2744" s="85">
        <v>1647890</v>
      </c>
      <c r="I2744" s="85" t="s">
        <v>79</v>
      </c>
      <c r="J2744" s="85"/>
      <c r="K2744" s="85" t="s">
        <v>25761</v>
      </c>
      <c r="L2744" s="85"/>
      <c r="M2744" s="85" t="s">
        <v>20923</v>
      </c>
      <c r="N2744" s="85" t="s">
        <v>232</v>
      </c>
      <c r="O2744" s="85" t="s">
        <v>18</v>
      </c>
      <c r="P2744" s="85">
        <v>75040</v>
      </c>
      <c r="Q2744" s="85">
        <v>5698</v>
      </c>
    </row>
    <row r="2745" spans="1:17" hidden="1" x14ac:dyDescent="0.35">
      <c r="A2745" s="72">
        <f t="shared" si="42"/>
        <v>140461</v>
      </c>
      <c r="B2745" s="85" t="s">
        <v>392</v>
      </c>
      <c r="C2745" s="66">
        <v>85514</v>
      </c>
      <c r="D2745" s="85" t="s">
        <v>77</v>
      </c>
      <c r="E2745" s="85" t="s">
        <v>371</v>
      </c>
      <c r="F2745" s="66">
        <v>140461</v>
      </c>
      <c r="G2745" s="85" t="s">
        <v>78</v>
      </c>
      <c r="H2745" s="85" t="s">
        <v>372</v>
      </c>
      <c r="I2745" s="85" t="s">
        <v>79</v>
      </c>
      <c r="J2745" s="85"/>
      <c r="K2745" s="85" t="s">
        <v>393</v>
      </c>
      <c r="L2745" s="85"/>
      <c r="M2745" s="85" t="s">
        <v>374</v>
      </c>
      <c r="N2745" s="85" t="s">
        <v>189</v>
      </c>
      <c r="O2745" s="85" t="s">
        <v>18</v>
      </c>
      <c r="P2745" s="85" t="s">
        <v>375</v>
      </c>
      <c r="Q2745" s="85" t="s">
        <v>394</v>
      </c>
    </row>
    <row r="2746" spans="1:17" hidden="1" x14ac:dyDescent="0.35">
      <c r="A2746" s="72">
        <f t="shared" si="42"/>
        <v>141312</v>
      </c>
      <c r="B2746" s="85" t="s">
        <v>392</v>
      </c>
      <c r="C2746" s="66">
        <v>88662</v>
      </c>
      <c r="D2746" s="85" t="s">
        <v>77</v>
      </c>
      <c r="E2746" s="85" t="s">
        <v>6602</v>
      </c>
      <c r="F2746" s="66">
        <v>141312</v>
      </c>
      <c r="G2746" s="85" t="s">
        <v>78</v>
      </c>
      <c r="H2746" s="85" t="s">
        <v>6603</v>
      </c>
      <c r="I2746" s="85" t="s">
        <v>79</v>
      </c>
      <c r="J2746" s="85"/>
      <c r="K2746" s="85" t="s">
        <v>6604</v>
      </c>
      <c r="L2746" s="85"/>
      <c r="M2746" s="85" t="s">
        <v>3090</v>
      </c>
      <c r="N2746" s="85" t="s">
        <v>6071</v>
      </c>
      <c r="O2746" s="85" t="s">
        <v>18</v>
      </c>
      <c r="P2746" s="85" t="s">
        <v>6605</v>
      </c>
      <c r="Q2746" s="85" t="s">
        <v>6606</v>
      </c>
    </row>
    <row r="2747" spans="1:17" hidden="1" x14ac:dyDescent="0.35">
      <c r="A2747" s="72">
        <f t="shared" si="42"/>
        <v>141334</v>
      </c>
      <c r="B2747" s="85" t="s">
        <v>23947</v>
      </c>
      <c r="C2747" s="85">
        <v>89772</v>
      </c>
      <c r="D2747" s="85" t="s">
        <v>77</v>
      </c>
      <c r="E2747" s="85" t="s">
        <v>23261</v>
      </c>
      <c r="F2747" s="85">
        <v>141334</v>
      </c>
      <c r="G2747" s="85" t="s">
        <v>78</v>
      </c>
      <c r="H2747" s="85">
        <v>4542296</v>
      </c>
      <c r="I2747" s="85" t="s">
        <v>79</v>
      </c>
      <c r="J2747" s="85"/>
      <c r="K2747" s="85" t="s">
        <v>23948</v>
      </c>
      <c r="L2747" s="85"/>
      <c r="M2747" s="85" t="s">
        <v>23942</v>
      </c>
      <c r="N2747" s="85" t="s">
        <v>7998</v>
      </c>
      <c r="O2747" s="85" t="s">
        <v>18</v>
      </c>
      <c r="P2747" s="85">
        <v>77541</v>
      </c>
      <c r="Q2747" s="85">
        <v>5659</v>
      </c>
    </row>
    <row r="2748" spans="1:17" hidden="1" x14ac:dyDescent="0.35">
      <c r="A2748" s="72">
        <f t="shared" si="42"/>
        <v>141334</v>
      </c>
      <c r="B2748" s="85" t="s">
        <v>23953</v>
      </c>
      <c r="C2748" s="85">
        <v>89771</v>
      </c>
      <c r="D2748" s="85" t="s">
        <v>77</v>
      </c>
      <c r="E2748" s="85" t="s">
        <v>23261</v>
      </c>
      <c r="F2748" s="85">
        <v>141334</v>
      </c>
      <c r="G2748" s="85" t="s">
        <v>78</v>
      </c>
      <c r="H2748" s="85">
        <v>4542296</v>
      </c>
      <c r="I2748" s="85" t="s">
        <v>79</v>
      </c>
      <c r="J2748" s="85"/>
      <c r="K2748" s="85" t="s">
        <v>23954</v>
      </c>
      <c r="L2748" s="85"/>
      <c r="M2748" s="85" t="s">
        <v>23942</v>
      </c>
      <c r="N2748" s="85" t="s">
        <v>7998</v>
      </c>
      <c r="O2748" s="85" t="s">
        <v>18</v>
      </c>
      <c r="P2748" s="85">
        <v>77541</v>
      </c>
      <c r="Q2748" s="85">
        <v>5658</v>
      </c>
    </row>
    <row r="2749" spans="1:17" hidden="1" x14ac:dyDescent="0.35">
      <c r="A2749" s="72">
        <f t="shared" si="42"/>
        <v>141575</v>
      </c>
      <c r="B2749" s="85" t="s">
        <v>10477</v>
      </c>
      <c r="C2749" s="66">
        <v>91039</v>
      </c>
      <c r="D2749" s="85" t="s">
        <v>77</v>
      </c>
      <c r="E2749" s="85" t="s">
        <v>10478</v>
      </c>
      <c r="F2749" s="66">
        <v>141575</v>
      </c>
      <c r="G2749" s="85" t="s">
        <v>78</v>
      </c>
      <c r="H2749" s="85"/>
      <c r="I2749" s="85" t="s">
        <v>79</v>
      </c>
      <c r="J2749" s="85"/>
      <c r="K2749" s="85" t="s">
        <v>10479</v>
      </c>
      <c r="L2749" s="85"/>
      <c r="M2749" s="85" t="s">
        <v>10480</v>
      </c>
      <c r="N2749" s="85" t="s">
        <v>10481</v>
      </c>
      <c r="O2749" s="85" t="s">
        <v>18</v>
      </c>
      <c r="P2749" s="85" t="s">
        <v>10482</v>
      </c>
      <c r="Q2749" s="85"/>
    </row>
    <row r="2750" spans="1:17" hidden="1" x14ac:dyDescent="0.35">
      <c r="A2750" s="72">
        <f t="shared" si="42"/>
        <v>141575</v>
      </c>
      <c r="B2750" s="85" t="s">
        <v>28001</v>
      </c>
      <c r="C2750" s="85">
        <v>141575</v>
      </c>
      <c r="D2750" s="85" t="s">
        <v>78</v>
      </c>
      <c r="E2750" s="85" t="s">
        <v>23161</v>
      </c>
      <c r="F2750" s="85">
        <v>17019384</v>
      </c>
      <c r="G2750" s="85" t="s">
        <v>1750</v>
      </c>
      <c r="H2750" s="85">
        <v>12480976</v>
      </c>
      <c r="I2750" s="85" t="s">
        <v>79</v>
      </c>
      <c r="J2750" s="85" t="s">
        <v>200</v>
      </c>
      <c r="K2750" s="85" t="s">
        <v>28002</v>
      </c>
      <c r="L2750" s="85"/>
      <c r="M2750" s="85" t="s">
        <v>18460</v>
      </c>
      <c r="N2750" s="85" t="s">
        <v>10481</v>
      </c>
      <c r="O2750" s="85" t="s">
        <v>18</v>
      </c>
      <c r="P2750" s="85">
        <v>78357</v>
      </c>
      <c r="Q2750" s="85"/>
    </row>
    <row r="2751" spans="1:17" hidden="1" x14ac:dyDescent="0.35">
      <c r="A2751" s="72">
        <f t="shared" si="42"/>
        <v>141575</v>
      </c>
      <c r="B2751" s="85" t="s">
        <v>18458</v>
      </c>
      <c r="C2751" s="66">
        <v>16082456</v>
      </c>
      <c r="D2751" s="85" t="s">
        <v>83</v>
      </c>
      <c r="E2751" s="85" t="s">
        <v>10478</v>
      </c>
      <c r="F2751" s="66">
        <v>141575</v>
      </c>
      <c r="G2751" s="85" t="s">
        <v>78</v>
      </c>
      <c r="H2751" s="85" t="s">
        <v>350</v>
      </c>
      <c r="I2751" s="85" t="s">
        <v>79</v>
      </c>
      <c r="J2751" s="85"/>
      <c r="K2751" s="85" t="s">
        <v>18459</v>
      </c>
      <c r="L2751" s="85" t="s">
        <v>80</v>
      </c>
      <c r="M2751" s="85" t="s">
        <v>10480</v>
      </c>
      <c r="N2751" s="85" t="s">
        <v>80</v>
      </c>
      <c r="O2751" s="85" t="s">
        <v>18</v>
      </c>
      <c r="P2751" s="85" t="s">
        <v>10482</v>
      </c>
      <c r="Q2751" s="85" t="s">
        <v>87</v>
      </c>
    </row>
    <row r="2752" spans="1:17" hidden="1" x14ac:dyDescent="0.35">
      <c r="A2752" s="72">
        <f t="shared" si="42"/>
        <v>141575</v>
      </c>
      <c r="B2752" s="85" t="s">
        <v>20523</v>
      </c>
      <c r="C2752" s="66">
        <v>17005593</v>
      </c>
      <c r="D2752" s="85" t="s">
        <v>83</v>
      </c>
      <c r="E2752" s="85" t="s">
        <v>10478</v>
      </c>
      <c r="F2752" s="66">
        <v>141575</v>
      </c>
      <c r="G2752" s="85" t="s">
        <v>78</v>
      </c>
      <c r="H2752" s="85" t="s">
        <v>350</v>
      </c>
      <c r="I2752" s="85" t="s">
        <v>79</v>
      </c>
      <c r="J2752" s="85"/>
      <c r="K2752" s="85" t="s">
        <v>20524</v>
      </c>
      <c r="L2752" s="85" t="s">
        <v>80</v>
      </c>
      <c r="M2752" s="85" t="s">
        <v>18460</v>
      </c>
      <c r="N2752" s="85" t="s">
        <v>10481</v>
      </c>
      <c r="O2752" s="85" t="s">
        <v>18</v>
      </c>
      <c r="P2752" s="85" t="s">
        <v>10482</v>
      </c>
      <c r="Q2752" s="85" t="s">
        <v>87</v>
      </c>
    </row>
    <row r="2753" spans="1:17" hidden="1" x14ac:dyDescent="0.35">
      <c r="A2753" s="72">
        <f t="shared" si="42"/>
        <v>141575</v>
      </c>
      <c r="B2753" s="85" t="s">
        <v>22364</v>
      </c>
      <c r="C2753" s="66">
        <v>17022510</v>
      </c>
      <c r="D2753" s="85" t="s">
        <v>83</v>
      </c>
      <c r="E2753" s="85" t="s">
        <v>10478</v>
      </c>
      <c r="F2753" s="66">
        <v>141575</v>
      </c>
      <c r="G2753" s="85" t="s">
        <v>78</v>
      </c>
      <c r="H2753" s="85"/>
      <c r="I2753" s="85" t="s">
        <v>79</v>
      </c>
      <c r="J2753" s="85"/>
      <c r="K2753" s="85" t="s">
        <v>22365</v>
      </c>
      <c r="L2753" s="85"/>
      <c r="M2753" s="85" t="s">
        <v>18460</v>
      </c>
      <c r="N2753" s="85"/>
      <c r="O2753" s="85" t="s">
        <v>18</v>
      </c>
      <c r="P2753" s="85" t="s">
        <v>10482</v>
      </c>
      <c r="Q2753" s="85"/>
    </row>
    <row r="2754" spans="1:17" hidden="1" x14ac:dyDescent="0.35">
      <c r="A2754" s="72">
        <f t="shared" ref="A2754:A2817" si="43">IF(F2754="", "", IF(D2754="School District", C2754, F2754))</f>
        <v>141575</v>
      </c>
      <c r="B2754" s="85" t="s">
        <v>18454</v>
      </c>
      <c r="C2754" s="66">
        <v>16082433</v>
      </c>
      <c r="D2754" s="85" t="s">
        <v>83</v>
      </c>
      <c r="E2754" s="85" t="s">
        <v>10478</v>
      </c>
      <c r="F2754" s="66">
        <v>141575</v>
      </c>
      <c r="G2754" s="85" t="s">
        <v>78</v>
      </c>
      <c r="H2754" s="85" t="s">
        <v>350</v>
      </c>
      <c r="I2754" s="85" t="s">
        <v>79</v>
      </c>
      <c r="J2754" s="85"/>
      <c r="K2754" s="85" t="s">
        <v>18455</v>
      </c>
      <c r="L2754" s="85" t="s">
        <v>80</v>
      </c>
      <c r="M2754" s="85" t="s">
        <v>10480</v>
      </c>
      <c r="N2754" s="85" t="s">
        <v>10457</v>
      </c>
      <c r="O2754" s="85" t="s">
        <v>18</v>
      </c>
      <c r="P2754" s="85" t="s">
        <v>10482</v>
      </c>
      <c r="Q2754" s="85" t="s">
        <v>87</v>
      </c>
    </row>
    <row r="2755" spans="1:17" hidden="1" x14ac:dyDescent="0.35">
      <c r="A2755" s="72">
        <f t="shared" si="43"/>
        <v>141575</v>
      </c>
      <c r="B2755" s="85" t="s">
        <v>10483</v>
      </c>
      <c r="C2755" s="66">
        <v>91040</v>
      </c>
      <c r="D2755" s="85" t="s">
        <v>77</v>
      </c>
      <c r="E2755" s="85" t="s">
        <v>10478</v>
      </c>
      <c r="F2755" s="66">
        <v>141575</v>
      </c>
      <c r="G2755" s="85" t="s">
        <v>78</v>
      </c>
      <c r="H2755" s="85"/>
      <c r="I2755" s="85" t="s">
        <v>79</v>
      </c>
      <c r="J2755" s="85"/>
      <c r="K2755" s="85" t="s">
        <v>10484</v>
      </c>
      <c r="L2755" s="85"/>
      <c r="M2755" s="85" t="s">
        <v>10480</v>
      </c>
      <c r="N2755" s="85" t="s">
        <v>10481</v>
      </c>
      <c r="O2755" s="85" t="s">
        <v>18</v>
      </c>
      <c r="P2755" s="85" t="s">
        <v>10482</v>
      </c>
      <c r="Q2755" s="85"/>
    </row>
    <row r="2756" spans="1:17" hidden="1" x14ac:dyDescent="0.35">
      <c r="A2756" s="72">
        <f t="shared" si="43"/>
        <v>141517</v>
      </c>
      <c r="B2756" s="85" t="s">
        <v>24530</v>
      </c>
      <c r="C2756" s="85">
        <v>16039015</v>
      </c>
      <c r="D2756" s="85" t="s">
        <v>77</v>
      </c>
      <c r="E2756" s="85" t="s">
        <v>23250</v>
      </c>
      <c r="F2756" s="85">
        <v>141517</v>
      </c>
      <c r="G2756" s="85" t="s">
        <v>78</v>
      </c>
      <c r="H2756" s="85">
        <v>11635042</v>
      </c>
      <c r="I2756" s="85" t="s">
        <v>79</v>
      </c>
      <c r="J2756" s="85"/>
      <c r="K2756" s="85" t="s">
        <v>24531</v>
      </c>
      <c r="L2756" s="85"/>
      <c r="M2756" s="85" t="s">
        <v>21474</v>
      </c>
      <c r="N2756" s="85" t="s">
        <v>9473</v>
      </c>
      <c r="O2756" s="85" t="s">
        <v>18</v>
      </c>
      <c r="P2756" s="85">
        <v>78130</v>
      </c>
      <c r="Q2756" s="85"/>
    </row>
    <row r="2757" spans="1:17" hidden="1" x14ac:dyDescent="0.35">
      <c r="A2757" s="72">
        <f t="shared" si="43"/>
        <v>141269</v>
      </c>
      <c r="B2757" s="85" t="s">
        <v>18552</v>
      </c>
      <c r="C2757" s="66">
        <v>16084911</v>
      </c>
      <c r="D2757" s="85" t="s">
        <v>77</v>
      </c>
      <c r="E2757" s="85" t="s">
        <v>6855</v>
      </c>
      <c r="F2757" s="66">
        <v>141269</v>
      </c>
      <c r="G2757" s="85" t="s">
        <v>78</v>
      </c>
      <c r="H2757" s="85" t="s">
        <v>18553</v>
      </c>
      <c r="I2757" s="85" t="s">
        <v>79</v>
      </c>
      <c r="J2757" s="85"/>
      <c r="K2757" s="85" t="s">
        <v>18554</v>
      </c>
      <c r="L2757" s="85"/>
      <c r="M2757" s="85" t="s">
        <v>7579</v>
      </c>
      <c r="N2757" s="85" t="s">
        <v>6071</v>
      </c>
      <c r="O2757" s="85" t="s">
        <v>18</v>
      </c>
      <c r="P2757" s="85" t="s">
        <v>7709</v>
      </c>
      <c r="Q2757" s="85"/>
    </row>
    <row r="2758" spans="1:17" hidden="1" x14ac:dyDescent="0.35">
      <c r="A2758" s="72">
        <f t="shared" si="43"/>
        <v>141982</v>
      </c>
      <c r="B2758" s="85" t="s">
        <v>25625</v>
      </c>
      <c r="C2758" s="85">
        <v>92517</v>
      </c>
      <c r="D2758" s="85" t="s">
        <v>77</v>
      </c>
      <c r="E2758" s="85" t="s">
        <v>23230</v>
      </c>
      <c r="F2758" s="85">
        <v>141982</v>
      </c>
      <c r="G2758" s="85" t="s">
        <v>78</v>
      </c>
      <c r="H2758" s="85"/>
      <c r="I2758" s="85" t="s">
        <v>79</v>
      </c>
      <c r="J2758" s="85"/>
      <c r="K2758" s="85" t="s">
        <v>25626</v>
      </c>
      <c r="L2758" s="85"/>
      <c r="M2758" s="85" t="s">
        <v>25608</v>
      </c>
      <c r="N2758" s="85" t="s">
        <v>12609</v>
      </c>
      <c r="O2758" s="85" t="s">
        <v>18</v>
      </c>
      <c r="P2758" s="85">
        <v>79382</v>
      </c>
      <c r="Q2758" s="85"/>
    </row>
    <row r="2759" spans="1:17" hidden="1" x14ac:dyDescent="0.35">
      <c r="A2759" s="72">
        <f t="shared" si="43"/>
        <v>141982</v>
      </c>
      <c r="B2759" s="85" t="s">
        <v>12687</v>
      </c>
      <c r="C2759" s="66">
        <v>92517</v>
      </c>
      <c r="D2759" s="85" t="s">
        <v>77</v>
      </c>
      <c r="E2759" s="85" t="s">
        <v>12679</v>
      </c>
      <c r="F2759" s="66">
        <v>141982</v>
      </c>
      <c r="G2759" s="85" t="s">
        <v>78</v>
      </c>
      <c r="H2759" s="85"/>
      <c r="I2759" s="85" t="s">
        <v>79</v>
      </c>
      <c r="J2759" s="85"/>
      <c r="K2759" s="85" t="s">
        <v>12688</v>
      </c>
      <c r="L2759" s="85"/>
      <c r="M2759" s="85" t="s">
        <v>12682</v>
      </c>
      <c r="N2759" s="85" t="s">
        <v>12609</v>
      </c>
      <c r="O2759" s="85" t="s">
        <v>18</v>
      </c>
      <c r="P2759" s="85" t="s">
        <v>12683</v>
      </c>
      <c r="Q2759" s="85"/>
    </row>
    <row r="2760" spans="1:17" hidden="1" x14ac:dyDescent="0.35">
      <c r="A2760" s="72">
        <f t="shared" si="43"/>
        <v>141982</v>
      </c>
      <c r="B2760" s="85" t="s">
        <v>25606</v>
      </c>
      <c r="C2760" s="85">
        <v>92519</v>
      </c>
      <c r="D2760" s="85" t="s">
        <v>77</v>
      </c>
      <c r="E2760" s="85" t="s">
        <v>23230</v>
      </c>
      <c r="F2760" s="85">
        <v>141982</v>
      </c>
      <c r="G2760" s="85" t="s">
        <v>78</v>
      </c>
      <c r="H2760" s="85">
        <v>1670173</v>
      </c>
      <c r="I2760" s="85" t="s">
        <v>79</v>
      </c>
      <c r="J2760" s="85"/>
      <c r="K2760" s="85" t="s">
        <v>25607</v>
      </c>
      <c r="L2760" s="85"/>
      <c r="M2760" s="85" t="s">
        <v>25608</v>
      </c>
      <c r="N2760" s="85" t="s">
        <v>12609</v>
      </c>
      <c r="O2760" s="85" t="s">
        <v>18</v>
      </c>
      <c r="P2760" s="85">
        <v>79382</v>
      </c>
      <c r="Q2760" s="85">
        <v>100</v>
      </c>
    </row>
    <row r="2761" spans="1:17" hidden="1" x14ac:dyDescent="0.35">
      <c r="A2761" s="72">
        <f t="shared" si="43"/>
        <v>141982</v>
      </c>
      <c r="B2761" s="85" t="s">
        <v>12689</v>
      </c>
      <c r="C2761" s="66">
        <v>92519</v>
      </c>
      <c r="D2761" s="85" t="s">
        <v>77</v>
      </c>
      <c r="E2761" s="85" t="s">
        <v>12679</v>
      </c>
      <c r="F2761" s="66">
        <v>141982</v>
      </c>
      <c r="G2761" s="85" t="s">
        <v>78</v>
      </c>
      <c r="H2761" s="85" t="s">
        <v>12680</v>
      </c>
      <c r="I2761" s="85" t="s">
        <v>79</v>
      </c>
      <c r="J2761" s="85"/>
      <c r="K2761" s="85" t="s">
        <v>12690</v>
      </c>
      <c r="L2761" s="85"/>
      <c r="M2761" s="85" t="s">
        <v>12682</v>
      </c>
      <c r="N2761" s="85" t="s">
        <v>12609</v>
      </c>
      <c r="O2761" s="85" t="s">
        <v>18</v>
      </c>
      <c r="P2761" s="85" t="s">
        <v>12683</v>
      </c>
      <c r="Q2761" s="85" t="s">
        <v>958</v>
      </c>
    </row>
    <row r="2762" spans="1:17" hidden="1" x14ac:dyDescent="0.35">
      <c r="A2762" s="72">
        <f t="shared" si="43"/>
        <v>140932</v>
      </c>
      <c r="B2762" s="85" t="s">
        <v>26580</v>
      </c>
      <c r="C2762" s="85">
        <v>230880</v>
      </c>
      <c r="D2762" s="85" t="s">
        <v>77</v>
      </c>
      <c r="E2762" s="85" t="s">
        <v>23203</v>
      </c>
      <c r="F2762" s="85">
        <v>140932</v>
      </c>
      <c r="G2762" s="85" t="s">
        <v>78</v>
      </c>
      <c r="H2762" s="85">
        <v>14296040</v>
      </c>
      <c r="I2762" s="85" t="s">
        <v>79</v>
      </c>
      <c r="J2762" s="85"/>
      <c r="K2762" s="85" t="s">
        <v>26581</v>
      </c>
      <c r="L2762" s="85"/>
      <c r="M2762" s="85" t="s">
        <v>20648</v>
      </c>
      <c r="N2762" s="85" t="s">
        <v>571</v>
      </c>
      <c r="O2762" s="85" t="s">
        <v>18</v>
      </c>
      <c r="P2762" s="85">
        <v>76244</v>
      </c>
      <c r="Q2762" s="85">
        <v>6278</v>
      </c>
    </row>
    <row r="2763" spans="1:17" hidden="1" x14ac:dyDescent="0.35">
      <c r="A2763" s="72">
        <f t="shared" si="43"/>
        <v>140932</v>
      </c>
      <c r="B2763" s="85" t="s">
        <v>15276</v>
      </c>
      <c r="C2763" s="66">
        <v>230880</v>
      </c>
      <c r="D2763" s="85" t="s">
        <v>77</v>
      </c>
      <c r="E2763" s="85" t="s">
        <v>3887</v>
      </c>
      <c r="F2763" s="66">
        <v>140932</v>
      </c>
      <c r="G2763" s="85" t="s">
        <v>78</v>
      </c>
      <c r="H2763" s="85" t="s">
        <v>3888</v>
      </c>
      <c r="I2763" s="85" t="s">
        <v>79</v>
      </c>
      <c r="J2763" s="85"/>
      <c r="K2763" s="85" t="s">
        <v>15277</v>
      </c>
      <c r="L2763" s="85"/>
      <c r="M2763" s="85" t="s">
        <v>3904</v>
      </c>
      <c r="N2763" s="85" t="s">
        <v>573</v>
      </c>
      <c r="O2763" s="85" t="s">
        <v>18</v>
      </c>
      <c r="P2763" s="85" t="s">
        <v>4500</v>
      </c>
      <c r="Q2763" s="85" t="s">
        <v>15278</v>
      </c>
    </row>
    <row r="2764" spans="1:17" hidden="1" x14ac:dyDescent="0.35">
      <c r="A2764" s="72">
        <f t="shared" si="43"/>
        <v>141336</v>
      </c>
      <c r="B2764" s="85" t="s">
        <v>19061</v>
      </c>
      <c r="C2764" s="66">
        <v>16037885</v>
      </c>
      <c r="D2764" s="85" t="s">
        <v>83</v>
      </c>
      <c r="E2764" s="85" t="s">
        <v>8391</v>
      </c>
      <c r="F2764" s="66">
        <v>141336</v>
      </c>
      <c r="G2764" s="85" t="s">
        <v>78</v>
      </c>
      <c r="H2764" s="85"/>
      <c r="I2764" s="85" t="s">
        <v>79</v>
      </c>
      <c r="J2764" s="85"/>
      <c r="K2764" s="85" t="s">
        <v>19062</v>
      </c>
      <c r="L2764" s="85"/>
      <c r="M2764" s="85" t="s">
        <v>8389</v>
      </c>
      <c r="N2764" s="85" t="s">
        <v>8314</v>
      </c>
      <c r="O2764" s="85" t="s">
        <v>18</v>
      </c>
      <c r="P2764" s="85" t="s">
        <v>6340</v>
      </c>
      <c r="Q2764" s="85"/>
    </row>
    <row r="2765" spans="1:17" hidden="1" x14ac:dyDescent="0.35">
      <c r="A2765" s="72">
        <f t="shared" si="43"/>
        <v>141336</v>
      </c>
      <c r="B2765" s="85" t="s">
        <v>8401</v>
      </c>
      <c r="C2765" s="66">
        <v>89789</v>
      </c>
      <c r="D2765" s="85" t="s">
        <v>77</v>
      </c>
      <c r="E2765" s="85" t="s">
        <v>8391</v>
      </c>
      <c r="F2765" s="66">
        <v>141336</v>
      </c>
      <c r="G2765" s="85" t="s">
        <v>78</v>
      </c>
      <c r="H2765" s="85" t="s">
        <v>8392</v>
      </c>
      <c r="I2765" s="85" t="s">
        <v>79</v>
      </c>
      <c r="J2765" s="85"/>
      <c r="K2765" s="85" t="s">
        <v>8402</v>
      </c>
      <c r="L2765" s="85"/>
      <c r="M2765" s="85" t="s">
        <v>8389</v>
      </c>
      <c r="N2765" s="85" t="s">
        <v>8314</v>
      </c>
      <c r="O2765" s="85" t="s">
        <v>18</v>
      </c>
      <c r="P2765" s="85" t="s">
        <v>6340</v>
      </c>
      <c r="Q2765" s="85" t="s">
        <v>8403</v>
      </c>
    </row>
    <row r="2766" spans="1:17" hidden="1" x14ac:dyDescent="0.35">
      <c r="A2766" s="72">
        <f t="shared" si="43"/>
        <v>141336</v>
      </c>
      <c r="B2766" s="85" t="s">
        <v>8394</v>
      </c>
      <c r="C2766" s="66">
        <v>89785</v>
      </c>
      <c r="D2766" s="85" t="s">
        <v>77</v>
      </c>
      <c r="E2766" s="85" t="s">
        <v>8391</v>
      </c>
      <c r="F2766" s="66">
        <v>141336</v>
      </c>
      <c r="G2766" s="85" t="s">
        <v>78</v>
      </c>
      <c r="H2766" s="85" t="s">
        <v>8392</v>
      </c>
      <c r="I2766" s="85" t="s">
        <v>79</v>
      </c>
      <c r="J2766" s="85"/>
      <c r="K2766" s="85" t="s">
        <v>8395</v>
      </c>
      <c r="L2766" s="85"/>
      <c r="M2766" s="85" t="s">
        <v>8389</v>
      </c>
      <c r="N2766" s="85" t="s">
        <v>8314</v>
      </c>
      <c r="O2766" s="85" t="s">
        <v>18</v>
      </c>
      <c r="P2766" s="85" t="s">
        <v>6340</v>
      </c>
      <c r="Q2766" s="85" t="s">
        <v>8396</v>
      </c>
    </row>
    <row r="2767" spans="1:17" hidden="1" x14ac:dyDescent="0.35">
      <c r="A2767" s="72">
        <f t="shared" si="43"/>
        <v>141829</v>
      </c>
      <c r="B2767" s="85" t="s">
        <v>12012</v>
      </c>
      <c r="C2767" s="66">
        <v>92161</v>
      </c>
      <c r="D2767" s="85" t="s">
        <v>77</v>
      </c>
      <c r="E2767" s="85" t="s">
        <v>12007</v>
      </c>
      <c r="F2767" s="66">
        <v>141829</v>
      </c>
      <c r="G2767" s="85" t="s">
        <v>78</v>
      </c>
      <c r="H2767" s="85" t="s">
        <v>12013</v>
      </c>
      <c r="I2767" s="85" t="s">
        <v>79</v>
      </c>
      <c r="J2767" s="85"/>
      <c r="K2767" s="85" t="s">
        <v>12014</v>
      </c>
      <c r="L2767" s="85"/>
      <c r="M2767" s="85" t="s">
        <v>12010</v>
      </c>
      <c r="N2767" s="85" t="s">
        <v>11975</v>
      </c>
      <c r="O2767" s="85" t="s">
        <v>18</v>
      </c>
      <c r="P2767" s="85" t="s">
        <v>12011</v>
      </c>
      <c r="Q2767" s="85" t="s">
        <v>10694</v>
      </c>
    </row>
    <row r="2768" spans="1:17" hidden="1" x14ac:dyDescent="0.35">
      <c r="A2768" s="72">
        <f t="shared" si="43"/>
        <v>141829</v>
      </c>
      <c r="B2768" s="85" t="s">
        <v>12015</v>
      </c>
      <c r="C2768" s="66">
        <v>92162</v>
      </c>
      <c r="D2768" s="85" t="s">
        <v>77</v>
      </c>
      <c r="E2768" s="85" t="s">
        <v>12007</v>
      </c>
      <c r="F2768" s="66">
        <v>141829</v>
      </c>
      <c r="G2768" s="85" t="s">
        <v>78</v>
      </c>
      <c r="H2768" s="85" t="s">
        <v>12016</v>
      </c>
      <c r="I2768" s="85" t="s">
        <v>79</v>
      </c>
      <c r="J2768" s="85"/>
      <c r="K2768" s="85" t="s">
        <v>12014</v>
      </c>
      <c r="L2768" s="85"/>
      <c r="M2768" s="85" t="s">
        <v>12010</v>
      </c>
      <c r="N2768" s="85" t="s">
        <v>11975</v>
      </c>
      <c r="O2768" s="85" t="s">
        <v>18</v>
      </c>
      <c r="P2768" s="85" t="s">
        <v>12011</v>
      </c>
      <c r="Q2768" s="85" t="s">
        <v>10694</v>
      </c>
    </row>
    <row r="2769" spans="1:17" hidden="1" x14ac:dyDescent="0.35">
      <c r="A2769" s="72">
        <f t="shared" si="43"/>
        <v>141829</v>
      </c>
      <c r="B2769" s="85" t="s">
        <v>12006</v>
      </c>
      <c r="C2769" s="66">
        <v>92160</v>
      </c>
      <c r="D2769" s="85" t="s">
        <v>77</v>
      </c>
      <c r="E2769" s="85" t="s">
        <v>12007</v>
      </c>
      <c r="F2769" s="66">
        <v>141829</v>
      </c>
      <c r="G2769" s="85" t="s">
        <v>78</v>
      </c>
      <c r="H2769" s="85" t="s">
        <v>12008</v>
      </c>
      <c r="I2769" s="85" t="s">
        <v>79</v>
      </c>
      <c r="J2769" s="85"/>
      <c r="K2769" s="85" t="s">
        <v>12009</v>
      </c>
      <c r="L2769" s="85"/>
      <c r="M2769" s="85" t="s">
        <v>12010</v>
      </c>
      <c r="N2769" s="85" t="s">
        <v>11975</v>
      </c>
      <c r="O2769" s="85" t="s">
        <v>18</v>
      </c>
      <c r="P2769" s="85" t="s">
        <v>12011</v>
      </c>
      <c r="Q2769" s="85"/>
    </row>
    <row r="2770" spans="1:17" hidden="1" x14ac:dyDescent="0.35">
      <c r="A2770" s="72">
        <f t="shared" si="43"/>
        <v>141829</v>
      </c>
      <c r="B2770" s="85" t="s">
        <v>12017</v>
      </c>
      <c r="C2770" s="66">
        <v>92163</v>
      </c>
      <c r="D2770" s="85" t="s">
        <v>77</v>
      </c>
      <c r="E2770" s="85" t="s">
        <v>12007</v>
      </c>
      <c r="F2770" s="66">
        <v>141829</v>
      </c>
      <c r="G2770" s="85" t="s">
        <v>78</v>
      </c>
      <c r="H2770" s="85" t="s">
        <v>12018</v>
      </c>
      <c r="I2770" s="85" t="s">
        <v>79</v>
      </c>
      <c r="J2770" s="85"/>
      <c r="K2770" s="85" t="s">
        <v>12014</v>
      </c>
      <c r="L2770" s="85"/>
      <c r="M2770" s="85" t="s">
        <v>12010</v>
      </c>
      <c r="N2770" s="85" t="s">
        <v>11975</v>
      </c>
      <c r="O2770" s="85" t="s">
        <v>18</v>
      </c>
      <c r="P2770" s="85" t="s">
        <v>12011</v>
      </c>
      <c r="Q2770" s="85" t="s">
        <v>10694</v>
      </c>
    </row>
    <row r="2771" spans="1:17" hidden="1" x14ac:dyDescent="0.35">
      <c r="A2771" s="72">
        <f t="shared" si="43"/>
        <v>140457</v>
      </c>
      <c r="B2771" s="85" t="s">
        <v>22414</v>
      </c>
      <c r="C2771" s="66">
        <v>17022875</v>
      </c>
      <c r="D2771" s="85" t="s">
        <v>77</v>
      </c>
      <c r="E2771" s="85" t="s">
        <v>345</v>
      </c>
      <c r="F2771" s="66">
        <v>140457</v>
      </c>
      <c r="G2771" s="85" t="s">
        <v>78</v>
      </c>
      <c r="H2771" s="85"/>
      <c r="I2771" s="85" t="s">
        <v>79</v>
      </c>
      <c r="J2771" s="85"/>
      <c r="K2771" s="85" t="s">
        <v>22415</v>
      </c>
      <c r="L2771" s="85"/>
      <c r="M2771" s="85" t="s">
        <v>20149</v>
      </c>
      <c r="N2771" s="85" t="s">
        <v>176</v>
      </c>
      <c r="O2771" s="85" t="s">
        <v>18</v>
      </c>
      <c r="P2771" s="85" t="s">
        <v>360</v>
      </c>
      <c r="Q2771" s="85"/>
    </row>
    <row r="2772" spans="1:17" hidden="1" x14ac:dyDescent="0.35">
      <c r="A2772" s="72">
        <f t="shared" si="43"/>
        <v>140457</v>
      </c>
      <c r="B2772" s="85" t="s">
        <v>353</v>
      </c>
      <c r="C2772" s="66">
        <v>85500</v>
      </c>
      <c r="D2772" s="85" t="s">
        <v>77</v>
      </c>
      <c r="E2772" s="85" t="s">
        <v>345</v>
      </c>
      <c r="F2772" s="66">
        <v>140457</v>
      </c>
      <c r="G2772" s="85" t="s">
        <v>78</v>
      </c>
      <c r="H2772" s="85"/>
      <c r="I2772" s="85" t="s">
        <v>79</v>
      </c>
      <c r="J2772" s="85"/>
      <c r="K2772" s="85" t="s">
        <v>354</v>
      </c>
      <c r="L2772" s="85"/>
      <c r="M2772" s="85" t="s">
        <v>347</v>
      </c>
      <c r="N2772" s="85" t="s">
        <v>185</v>
      </c>
      <c r="O2772" s="85" t="s">
        <v>18</v>
      </c>
      <c r="P2772" s="85" t="s">
        <v>348</v>
      </c>
      <c r="Q2772" s="85" t="s">
        <v>355</v>
      </c>
    </row>
    <row r="2773" spans="1:17" hidden="1" x14ac:dyDescent="0.35">
      <c r="A2773" s="72">
        <f t="shared" si="43"/>
        <v>140457</v>
      </c>
      <c r="B2773" s="85" t="s">
        <v>24864</v>
      </c>
      <c r="C2773" s="85">
        <v>140457</v>
      </c>
      <c r="D2773" s="85" t="s">
        <v>78</v>
      </c>
      <c r="E2773" s="85" t="s">
        <v>23240</v>
      </c>
      <c r="F2773" s="85">
        <v>16048959</v>
      </c>
      <c r="G2773" s="85" t="s">
        <v>1750</v>
      </c>
      <c r="H2773" s="85">
        <v>5772850</v>
      </c>
      <c r="I2773" s="85" t="s">
        <v>79</v>
      </c>
      <c r="J2773" s="85" t="s">
        <v>200</v>
      </c>
      <c r="K2773" s="85" t="s">
        <v>23069</v>
      </c>
      <c r="L2773" s="85"/>
      <c r="M2773" s="85" t="s">
        <v>20149</v>
      </c>
      <c r="N2773" s="85" t="s">
        <v>176</v>
      </c>
      <c r="O2773" s="85" t="s">
        <v>18</v>
      </c>
      <c r="P2773" s="85">
        <v>75035</v>
      </c>
      <c r="Q2773" s="85"/>
    </row>
    <row r="2774" spans="1:17" hidden="1" x14ac:dyDescent="0.35">
      <c r="A2774" s="72">
        <f t="shared" si="43"/>
        <v>140457</v>
      </c>
      <c r="B2774" s="85" t="s">
        <v>22416</v>
      </c>
      <c r="C2774" s="66">
        <v>17022876</v>
      </c>
      <c r="D2774" s="85" t="s">
        <v>77</v>
      </c>
      <c r="E2774" s="85" t="s">
        <v>345</v>
      </c>
      <c r="F2774" s="66">
        <v>140457</v>
      </c>
      <c r="G2774" s="85" t="s">
        <v>78</v>
      </c>
      <c r="H2774" s="85"/>
      <c r="I2774" s="85" t="s">
        <v>79</v>
      </c>
      <c r="J2774" s="85"/>
      <c r="K2774" s="85" t="s">
        <v>22417</v>
      </c>
      <c r="L2774" s="85"/>
      <c r="M2774" s="85" t="s">
        <v>20149</v>
      </c>
      <c r="N2774" s="85" t="s">
        <v>956</v>
      </c>
      <c r="O2774" s="85" t="s">
        <v>18</v>
      </c>
      <c r="P2774" s="85" t="s">
        <v>348</v>
      </c>
      <c r="Q2774" s="85"/>
    </row>
    <row r="2775" spans="1:17" hidden="1" x14ac:dyDescent="0.35">
      <c r="A2775" s="72">
        <f t="shared" si="43"/>
        <v>141223</v>
      </c>
      <c r="B2775" s="85" t="s">
        <v>13945</v>
      </c>
      <c r="C2775" s="66">
        <v>16064734</v>
      </c>
      <c r="D2775" s="85" t="s">
        <v>77</v>
      </c>
      <c r="E2775" s="85" t="s">
        <v>6077</v>
      </c>
      <c r="F2775" s="66">
        <v>141223</v>
      </c>
      <c r="G2775" s="85" t="s">
        <v>78</v>
      </c>
      <c r="H2775" s="85"/>
      <c r="I2775" s="85" t="s">
        <v>79</v>
      </c>
      <c r="J2775" s="85"/>
      <c r="K2775" s="85" t="s">
        <v>17560</v>
      </c>
      <c r="L2775" s="85"/>
      <c r="M2775" s="85" t="s">
        <v>3090</v>
      </c>
      <c r="N2775" s="85" t="s">
        <v>6071</v>
      </c>
      <c r="O2775" s="85" t="s">
        <v>18</v>
      </c>
      <c r="P2775" s="85" t="s">
        <v>6721</v>
      </c>
      <c r="Q2775" s="85"/>
    </row>
    <row r="2776" spans="1:17" hidden="1" x14ac:dyDescent="0.35">
      <c r="A2776" s="72">
        <f t="shared" si="43"/>
        <v>141102</v>
      </c>
      <c r="B2776" s="85" t="s">
        <v>20564</v>
      </c>
      <c r="C2776" s="66">
        <v>17006089</v>
      </c>
      <c r="D2776" s="85" t="s">
        <v>77</v>
      </c>
      <c r="E2776" s="85" t="s">
        <v>13742</v>
      </c>
      <c r="F2776" s="66">
        <v>141102</v>
      </c>
      <c r="G2776" s="85" t="s">
        <v>78</v>
      </c>
      <c r="H2776" s="85"/>
      <c r="I2776" s="85" t="s">
        <v>79</v>
      </c>
      <c r="J2776" s="85"/>
      <c r="K2776" s="85" t="s">
        <v>20565</v>
      </c>
      <c r="L2776" s="85"/>
      <c r="M2776" s="85" t="s">
        <v>5367</v>
      </c>
      <c r="N2776" s="85" t="s">
        <v>1172</v>
      </c>
      <c r="O2776" s="85" t="s">
        <v>18</v>
      </c>
      <c r="P2776" s="85" t="s">
        <v>5368</v>
      </c>
      <c r="Q2776" s="85" t="s">
        <v>3779</v>
      </c>
    </row>
    <row r="2777" spans="1:17" hidden="1" x14ac:dyDescent="0.35">
      <c r="A2777" s="72">
        <f t="shared" si="43"/>
        <v>141707</v>
      </c>
      <c r="B2777" s="85" t="s">
        <v>11432</v>
      </c>
      <c r="C2777" s="66">
        <v>91677</v>
      </c>
      <c r="D2777" s="85" t="s">
        <v>77</v>
      </c>
      <c r="E2777" s="85" t="s">
        <v>11428</v>
      </c>
      <c r="F2777" s="66">
        <v>141707</v>
      </c>
      <c r="G2777" s="85" t="s">
        <v>78</v>
      </c>
      <c r="H2777" s="85"/>
      <c r="I2777" s="85" t="s">
        <v>79</v>
      </c>
      <c r="J2777" s="85"/>
      <c r="K2777" s="85" t="s">
        <v>11433</v>
      </c>
      <c r="L2777" s="85"/>
      <c r="M2777" s="85" t="s">
        <v>11425</v>
      </c>
      <c r="N2777" s="85" t="s">
        <v>5129</v>
      </c>
      <c r="O2777" s="85" t="s">
        <v>18</v>
      </c>
      <c r="P2777" s="85" t="s">
        <v>11430</v>
      </c>
      <c r="Q2777" s="85"/>
    </row>
    <row r="2778" spans="1:17" hidden="1" x14ac:dyDescent="0.35">
      <c r="A2778" s="72">
        <f t="shared" si="43"/>
        <v>141295</v>
      </c>
      <c r="B2778" s="85" t="s">
        <v>11432</v>
      </c>
      <c r="C2778" s="66">
        <v>223856</v>
      </c>
      <c r="D2778" s="85" t="s">
        <v>77</v>
      </c>
      <c r="E2778" s="85" t="s">
        <v>7764</v>
      </c>
      <c r="F2778" s="66">
        <v>141295</v>
      </c>
      <c r="G2778" s="85" t="s">
        <v>78</v>
      </c>
      <c r="H2778" s="85" t="s">
        <v>14824</v>
      </c>
      <c r="I2778" s="85" t="s">
        <v>79</v>
      </c>
      <c r="J2778" s="85"/>
      <c r="K2778" s="85" t="s">
        <v>14825</v>
      </c>
      <c r="L2778" s="85"/>
      <c r="M2778" s="85" t="s">
        <v>7391</v>
      </c>
      <c r="N2778" s="85" t="s">
        <v>7262</v>
      </c>
      <c r="O2778" s="85" t="s">
        <v>18</v>
      </c>
      <c r="P2778" s="85" t="s">
        <v>7392</v>
      </c>
      <c r="Q2778" s="85"/>
    </row>
    <row r="2779" spans="1:17" hidden="1" x14ac:dyDescent="0.35">
      <c r="A2779" s="72">
        <f t="shared" si="43"/>
        <v>141102</v>
      </c>
      <c r="B2779" s="85" t="s">
        <v>13955</v>
      </c>
      <c r="C2779" s="66">
        <v>17006090</v>
      </c>
      <c r="D2779" s="85" t="s">
        <v>77</v>
      </c>
      <c r="E2779" s="85" t="s">
        <v>13742</v>
      </c>
      <c r="F2779" s="66">
        <v>141102</v>
      </c>
      <c r="G2779" s="85" t="s">
        <v>78</v>
      </c>
      <c r="H2779" s="85"/>
      <c r="I2779" s="85" t="s">
        <v>79</v>
      </c>
      <c r="J2779" s="85"/>
      <c r="K2779" s="85" t="s">
        <v>20565</v>
      </c>
      <c r="L2779" s="85"/>
      <c r="M2779" s="85" t="s">
        <v>5367</v>
      </c>
      <c r="N2779" s="85" t="s">
        <v>1168</v>
      </c>
      <c r="O2779" s="85" t="s">
        <v>18</v>
      </c>
      <c r="P2779" s="85" t="s">
        <v>5368</v>
      </c>
      <c r="Q2779" s="85" t="s">
        <v>3779</v>
      </c>
    </row>
    <row r="2780" spans="1:17" hidden="1" x14ac:dyDescent="0.35">
      <c r="A2780" s="72">
        <f t="shared" si="43"/>
        <v>141234</v>
      </c>
      <c r="B2780" s="85" t="s">
        <v>6488</v>
      </c>
      <c r="C2780" s="66">
        <v>88600</v>
      </c>
      <c r="D2780" s="85" t="s">
        <v>77</v>
      </c>
      <c r="E2780" s="85" t="s">
        <v>6473</v>
      </c>
      <c r="F2780" s="66">
        <v>141234</v>
      </c>
      <c r="G2780" s="85" t="s">
        <v>78</v>
      </c>
      <c r="H2780" s="85"/>
      <c r="I2780" s="85" t="s">
        <v>79</v>
      </c>
      <c r="J2780" s="85"/>
      <c r="K2780" s="85" t="s">
        <v>6489</v>
      </c>
      <c r="L2780" s="85"/>
      <c r="M2780" s="85" t="s">
        <v>3090</v>
      </c>
      <c r="N2780" s="85" t="s">
        <v>6073</v>
      </c>
      <c r="O2780" s="85" t="s">
        <v>18</v>
      </c>
      <c r="P2780" s="85" t="s">
        <v>6471</v>
      </c>
      <c r="Q2780" s="85" t="s">
        <v>6490</v>
      </c>
    </row>
    <row r="2781" spans="1:17" hidden="1" x14ac:dyDescent="0.35">
      <c r="A2781" s="72">
        <f t="shared" si="43"/>
        <v>140504</v>
      </c>
      <c r="B2781" s="85" t="s">
        <v>25633</v>
      </c>
      <c r="C2781" s="85">
        <v>85898</v>
      </c>
      <c r="D2781" s="85" t="s">
        <v>77</v>
      </c>
      <c r="E2781" s="85" t="s">
        <v>23229</v>
      </c>
      <c r="F2781" s="85">
        <v>140504</v>
      </c>
      <c r="G2781" s="85" t="s">
        <v>78</v>
      </c>
      <c r="H2781" s="85">
        <v>12970216</v>
      </c>
      <c r="I2781" s="85" t="s">
        <v>79</v>
      </c>
      <c r="J2781" s="85"/>
      <c r="K2781" s="85" t="s">
        <v>25634</v>
      </c>
      <c r="L2781" s="85"/>
      <c r="M2781" s="85" t="s">
        <v>20566</v>
      </c>
      <c r="N2781" s="85" t="s">
        <v>1160</v>
      </c>
      <c r="O2781" s="85" t="s">
        <v>18</v>
      </c>
      <c r="P2781" s="85">
        <v>75127</v>
      </c>
      <c r="Q2781" s="85">
        <v>9799</v>
      </c>
    </row>
    <row r="2782" spans="1:17" hidden="1" x14ac:dyDescent="0.35">
      <c r="A2782" s="72">
        <f t="shared" si="43"/>
        <v>140504</v>
      </c>
      <c r="B2782" s="85" t="s">
        <v>1258</v>
      </c>
      <c r="C2782" s="66">
        <v>85898</v>
      </c>
      <c r="D2782" s="85" t="s">
        <v>77</v>
      </c>
      <c r="E2782" s="85" t="s">
        <v>1259</v>
      </c>
      <c r="F2782" s="66">
        <v>140504</v>
      </c>
      <c r="G2782" s="85" t="s">
        <v>78</v>
      </c>
      <c r="H2782" s="85" t="s">
        <v>1260</v>
      </c>
      <c r="I2782" s="85" t="s">
        <v>79</v>
      </c>
      <c r="J2782" s="85"/>
      <c r="K2782" s="85" t="s">
        <v>1261</v>
      </c>
      <c r="L2782" s="85"/>
      <c r="M2782" s="85" t="s">
        <v>1262</v>
      </c>
      <c r="N2782" s="85" t="s">
        <v>1160</v>
      </c>
      <c r="O2782" s="85" t="s">
        <v>18</v>
      </c>
      <c r="P2782" s="85" t="s">
        <v>1263</v>
      </c>
      <c r="Q2782" s="85" t="s">
        <v>1264</v>
      </c>
    </row>
    <row r="2783" spans="1:17" hidden="1" x14ac:dyDescent="0.35">
      <c r="A2783" s="72">
        <f t="shared" si="43"/>
        <v>140504</v>
      </c>
      <c r="B2783" s="85" t="s">
        <v>25635</v>
      </c>
      <c r="C2783" s="85">
        <v>185534</v>
      </c>
      <c r="D2783" s="85" t="s">
        <v>77</v>
      </c>
      <c r="E2783" s="85" t="s">
        <v>23229</v>
      </c>
      <c r="F2783" s="85">
        <v>140504</v>
      </c>
      <c r="G2783" s="85" t="s">
        <v>78</v>
      </c>
      <c r="H2783" s="85">
        <v>12970216</v>
      </c>
      <c r="I2783" s="85" t="s">
        <v>79</v>
      </c>
      <c r="J2783" s="85"/>
      <c r="K2783" s="85" t="s">
        <v>25636</v>
      </c>
      <c r="L2783" s="85"/>
      <c r="M2783" s="85" t="s">
        <v>20566</v>
      </c>
      <c r="N2783" s="85" t="s">
        <v>3026</v>
      </c>
      <c r="O2783" s="85" t="s">
        <v>18</v>
      </c>
      <c r="P2783" s="85">
        <v>75127</v>
      </c>
      <c r="Q2783" s="85">
        <v>77</v>
      </c>
    </row>
    <row r="2784" spans="1:17" hidden="1" x14ac:dyDescent="0.35">
      <c r="A2784" s="72">
        <f t="shared" si="43"/>
        <v>140504</v>
      </c>
      <c r="B2784" s="85" t="s">
        <v>14002</v>
      </c>
      <c r="C2784" s="66">
        <v>185534</v>
      </c>
      <c r="D2784" s="85" t="s">
        <v>77</v>
      </c>
      <c r="E2784" s="85" t="s">
        <v>1259</v>
      </c>
      <c r="F2784" s="66">
        <v>140504</v>
      </c>
      <c r="G2784" s="85" t="s">
        <v>78</v>
      </c>
      <c r="H2784" s="85" t="s">
        <v>1260</v>
      </c>
      <c r="I2784" s="85" t="s">
        <v>79</v>
      </c>
      <c r="J2784" s="85"/>
      <c r="K2784" s="85" t="s">
        <v>1265</v>
      </c>
      <c r="L2784" s="85"/>
      <c r="M2784" s="85" t="s">
        <v>1262</v>
      </c>
      <c r="N2784" s="85" t="s">
        <v>3026</v>
      </c>
      <c r="O2784" s="85" t="s">
        <v>18</v>
      </c>
      <c r="P2784" s="85" t="s">
        <v>1263</v>
      </c>
      <c r="Q2784" s="85" t="s">
        <v>1266</v>
      </c>
    </row>
    <row r="2785" spans="1:17" hidden="1" x14ac:dyDescent="0.35">
      <c r="A2785" s="72">
        <f t="shared" si="43"/>
        <v>141356</v>
      </c>
      <c r="B2785" s="85" t="s">
        <v>8594</v>
      </c>
      <c r="C2785" s="66">
        <v>89912</v>
      </c>
      <c r="D2785" s="85" t="s">
        <v>77</v>
      </c>
      <c r="E2785" s="85" t="s">
        <v>8483</v>
      </c>
      <c r="F2785" s="66">
        <v>141356</v>
      </c>
      <c r="G2785" s="85" t="s">
        <v>78</v>
      </c>
      <c r="H2785" s="85"/>
      <c r="I2785" s="85" t="s">
        <v>79</v>
      </c>
      <c r="J2785" s="85"/>
      <c r="K2785" s="85" t="s">
        <v>8595</v>
      </c>
      <c r="L2785" s="85"/>
      <c r="M2785" s="85" t="s">
        <v>8590</v>
      </c>
      <c r="N2785" s="85" t="s">
        <v>8314</v>
      </c>
      <c r="O2785" s="85" t="s">
        <v>18</v>
      </c>
      <c r="P2785" s="85" t="s">
        <v>8591</v>
      </c>
      <c r="Q2785" s="85"/>
    </row>
    <row r="2786" spans="1:17" hidden="1" x14ac:dyDescent="0.35">
      <c r="A2786" s="72">
        <f t="shared" si="43"/>
        <v>141188</v>
      </c>
      <c r="B2786" s="85" t="s">
        <v>5943</v>
      </c>
      <c r="C2786" s="66">
        <v>88347</v>
      </c>
      <c r="D2786" s="85" t="s">
        <v>77</v>
      </c>
      <c r="E2786" s="85" t="s">
        <v>5662</v>
      </c>
      <c r="F2786" s="66">
        <v>141188</v>
      </c>
      <c r="G2786" s="85" t="s">
        <v>77</v>
      </c>
      <c r="H2786" s="85" t="s">
        <v>5944</v>
      </c>
      <c r="I2786" s="85" t="s">
        <v>79</v>
      </c>
      <c r="J2786" s="85"/>
      <c r="K2786" s="85" t="s">
        <v>5945</v>
      </c>
      <c r="L2786" s="85"/>
      <c r="M2786" s="85" t="s">
        <v>5874</v>
      </c>
      <c r="N2786" s="85" t="s">
        <v>5875</v>
      </c>
      <c r="O2786" s="85" t="s">
        <v>18</v>
      </c>
      <c r="P2786" s="85" t="s">
        <v>5914</v>
      </c>
      <c r="Q2786" s="85" t="s">
        <v>5946</v>
      </c>
    </row>
    <row r="2787" spans="1:17" hidden="1" x14ac:dyDescent="0.35">
      <c r="A2787" s="72">
        <f t="shared" si="43"/>
        <v>141190</v>
      </c>
      <c r="B2787" s="85" t="s">
        <v>5943</v>
      </c>
      <c r="C2787" s="66">
        <v>88347</v>
      </c>
      <c r="D2787" s="85" t="s">
        <v>77</v>
      </c>
      <c r="E2787" s="85" t="s">
        <v>5877</v>
      </c>
      <c r="F2787" s="66">
        <v>141190</v>
      </c>
      <c r="G2787" s="85" t="s">
        <v>78</v>
      </c>
      <c r="H2787" s="85" t="s">
        <v>5944</v>
      </c>
      <c r="I2787" s="85" t="s">
        <v>79</v>
      </c>
      <c r="J2787" s="85"/>
      <c r="K2787" s="85" t="s">
        <v>5945</v>
      </c>
      <c r="L2787" s="85"/>
      <c r="M2787" s="85" t="s">
        <v>5874</v>
      </c>
      <c r="N2787" s="85" t="s">
        <v>5875</v>
      </c>
      <c r="O2787" s="85" t="s">
        <v>18</v>
      </c>
      <c r="P2787" s="85" t="s">
        <v>5914</v>
      </c>
      <c r="Q2787" s="85" t="s">
        <v>5946</v>
      </c>
    </row>
    <row r="2788" spans="1:17" hidden="1" x14ac:dyDescent="0.35">
      <c r="A2788" s="72">
        <f t="shared" si="43"/>
        <v>220683</v>
      </c>
      <c r="B2788" s="85" t="s">
        <v>15054</v>
      </c>
      <c r="C2788" s="66">
        <v>226740</v>
      </c>
      <c r="D2788" s="85" t="s">
        <v>77</v>
      </c>
      <c r="E2788" s="85" t="s">
        <v>14681</v>
      </c>
      <c r="F2788" s="66">
        <v>220683</v>
      </c>
      <c r="G2788" s="85" t="s">
        <v>78</v>
      </c>
      <c r="H2788" s="85" t="s">
        <v>15055</v>
      </c>
      <c r="I2788" s="85" t="s">
        <v>79</v>
      </c>
      <c r="J2788" s="85"/>
      <c r="K2788" s="85" t="s">
        <v>15056</v>
      </c>
      <c r="L2788" s="85"/>
      <c r="M2788" s="85" t="s">
        <v>3904</v>
      </c>
      <c r="N2788" s="85" t="s">
        <v>571</v>
      </c>
      <c r="O2788" s="85" t="s">
        <v>18</v>
      </c>
      <c r="P2788" s="85" t="s">
        <v>3905</v>
      </c>
      <c r="Q2788" s="85" t="s">
        <v>15057</v>
      </c>
    </row>
    <row r="2789" spans="1:17" hidden="1" x14ac:dyDescent="0.35">
      <c r="A2789" s="72">
        <f t="shared" si="43"/>
        <v>141715</v>
      </c>
      <c r="B2789" s="85" t="s">
        <v>14675</v>
      </c>
      <c r="C2789" s="66">
        <v>219881</v>
      </c>
      <c r="D2789" s="85" t="s">
        <v>77</v>
      </c>
      <c r="E2789" s="85" t="s">
        <v>11361</v>
      </c>
      <c r="F2789" s="66">
        <v>141715</v>
      </c>
      <c r="G2789" s="85" t="s">
        <v>78</v>
      </c>
      <c r="H2789" s="85"/>
      <c r="I2789" s="85" t="s">
        <v>79</v>
      </c>
      <c r="J2789" s="85"/>
      <c r="K2789" s="85" t="s">
        <v>14676</v>
      </c>
      <c r="L2789" s="85"/>
      <c r="M2789" s="85" t="s">
        <v>11480</v>
      </c>
      <c r="N2789" s="85"/>
      <c r="O2789" s="85" t="s">
        <v>18</v>
      </c>
      <c r="P2789" s="85" t="s">
        <v>11481</v>
      </c>
      <c r="Q2789" s="85"/>
    </row>
    <row r="2790" spans="1:17" hidden="1" x14ac:dyDescent="0.35">
      <c r="A2790" s="72">
        <f t="shared" si="43"/>
        <v>141295</v>
      </c>
      <c r="B2790" s="85" t="s">
        <v>20828</v>
      </c>
      <c r="C2790" s="66">
        <v>17009265</v>
      </c>
      <c r="D2790" s="85" t="s">
        <v>77</v>
      </c>
      <c r="E2790" s="85" t="s">
        <v>7764</v>
      </c>
      <c r="F2790" s="66">
        <v>141295</v>
      </c>
      <c r="G2790" s="85" t="s">
        <v>78</v>
      </c>
      <c r="H2790" s="85"/>
      <c r="I2790" s="85" t="s">
        <v>79</v>
      </c>
      <c r="J2790" s="85"/>
      <c r="K2790" s="85" t="s">
        <v>20829</v>
      </c>
      <c r="L2790" s="85"/>
      <c r="M2790" s="85" t="s">
        <v>20830</v>
      </c>
      <c r="N2790" s="85" t="s">
        <v>6771</v>
      </c>
      <c r="O2790" s="85" t="s">
        <v>18</v>
      </c>
      <c r="P2790" s="85" t="s">
        <v>7983</v>
      </c>
      <c r="Q2790" s="85"/>
    </row>
    <row r="2791" spans="1:17" hidden="1" x14ac:dyDescent="0.35">
      <c r="A2791" s="72">
        <f t="shared" si="43"/>
        <v>140444</v>
      </c>
      <c r="B2791" s="85" t="s">
        <v>24413</v>
      </c>
      <c r="C2791" s="85">
        <v>85426</v>
      </c>
      <c r="D2791" s="85" t="s">
        <v>77</v>
      </c>
      <c r="E2791" s="85" t="s">
        <v>23254</v>
      </c>
      <c r="F2791" s="85">
        <v>140444</v>
      </c>
      <c r="G2791" s="85" t="s">
        <v>78</v>
      </c>
      <c r="H2791" s="85">
        <v>12718821</v>
      </c>
      <c r="I2791" s="85" t="s">
        <v>79</v>
      </c>
      <c r="J2791" s="85"/>
      <c r="K2791" s="85" t="s">
        <v>24414</v>
      </c>
      <c r="L2791" s="85"/>
      <c r="M2791" s="85" t="s">
        <v>20080</v>
      </c>
      <c r="N2791" s="85" t="s">
        <v>205</v>
      </c>
      <c r="O2791" s="85" t="s">
        <v>18</v>
      </c>
      <c r="P2791" s="85">
        <v>75007</v>
      </c>
      <c r="Q2791" s="85">
        <v>3532</v>
      </c>
    </row>
    <row r="2792" spans="1:17" hidden="1" x14ac:dyDescent="0.35">
      <c r="A2792" s="72">
        <f t="shared" si="43"/>
        <v>141234</v>
      </c>
      <c r="B2792" s="85" t="s">
        <v>19634</v>
      </c>
      <c r="C2792" s="66">
        <v>16054001</v>
      </c>
      <c r="D2792" s="85" t="s">
        <v>83</v>
      </c>
      <c r="E2792" s="85" t="s">
        <v>6473</v>
      </c>
      <c r="F2792" s="66">
        <v>141234</v>
      </c>
      <c r="G2792" s="85" t="s">
        <v>78</v>
      </c>
      <c r="H2792" s="85"/>
      <c r="I2792" s="85" t="s">
        <v>79</v>
      </c>
      <c r="J2792" s="85"/>
      <c r="K2792" s="85" t="s">
        <v>19635</v>
      </c>
      <c r="L2792" s="85"/>
      <c r="M2792" s="85" t="s">
        <v>3090</v>
      </c>
      <c r="N2792" s="85" t="s">
        <v>6073</v>
      </c>
      <c r="O2792" s="85" t="s">
        <v>18</v>
      </c>
      <c r="P2792" s="85" t="s">
        <v>6783</v>
      </c>
      <c r="Q2792" s="85"/>
    </row>
    <row r="2793" spans="1:17" hidden="1" x14ac:dyDescent="0.35">
      <c r="A2793" s="72">
        <f t="shared" si="43"/>
        <v>140475</v>
      </c>
      <c r="B2793" s="85" t="s">
        <v>21844</v>
      </c>
      <c r="C2793" s="85">
        <v>17018838</v>
      </c>
      <c r="D2793" s="85" t="s">
        <v>77</v>
      </c>
      <c r="E2793" s="85" t="s">
        <v>23165</v>
      </c>
      <c r="F2793" s="85">
        <v>140475</v>
      </c>
      <c r="G2793" s="85" t="s">
        <v>78</v>
      </c>
      <c r="H2793" s="85"/>
      <c r="I2793" s="85" t="s">
        <v>79</v>
      </c>
      <c r="J2793" s="85"/>
      <c r="K2793" s="85" t="s">
        <v>27863</v>
      </c>
      <c r="L2793" s="85"/>
      <c r="M2793" s="85" t="s">
        <v>20782</v>
      </c>
      <c r="N2793" s="85" t="s">
        <v>956</v>
      </c>
      <c r="O2793" s="85" t="s">
        <v>18</v>
      </c>
      <c r="P2793" s="85">
        <v>75072</v>
      </c>
      <c r="Q2793" s="85"/>
    </row>
    <row r="2794" spans="1:17" hidden="1" x14ac:dyDescent="0.35">
      <c r="A2794" s="72">
        <f t="shared" si="43"/>
        <v>140475</v>
      </c>
      <c r="B2794" s="85" t="s">
        <v>21844</v>
      </c>
      <c r="C2794" s="66">
        <v>17018838</v>
      </c>
      <c r="D2794" s="85" t="s">
        <v>77</v>
      </c>
      <c r="E2794" s="85" t="s">
        <v>952</v>
      </c>
      <c r="F2794" s="66">
        <v>140475</v>
      </c>
      <c r="G2794" s="85" t="s">
        <v>78</v>
      </c>
      <c r="H2794" s="85"/>
      <c r="I2794" s="85" t="s">
        <v>79</v>
      </c>
      <c r="J2794" s="85"/>
      <c r="K2794" s="85" t="s">
        <v>21845</v>
      </c>
      <c r="L2794" s="85"/>
      <c r="M2794" s="85" t="s">
        <v>14204</v>
      </c>
      <c r="N2794" s="85" t="s">
        <v>956</v>
      </c>
      <c r="O2794" s="85" t="s">
        <v>18</v>
      </c>
      <c r="P2794" s="85" t="s">
        <v>21846</v>
      </c>
      <c r="Q2794" s="85"/>
    </row>
    <row r="2795" spans="1:17" hidden="1" x14ac:dyDescent="0.35">
      <c r="A2795" s="72">
        <f t="shared" si="43"/>
        <v>141223</v>
      </c>
      <c r="B2795" s="85" t="s">
        <v>6237</v>
      </c>
      <c r="C2795" s="66">
        <v>88480</v>
      </c>
      <c r="D2795" s="85" t="s">
        <v>77</v>
      </c>
      <c r="E2795" s="85" t="s">
        <v>6077</v>
      </c>
      <c r="F2795" s="66">
        <v>141223</v>
      </c>
      <c r="G2795" s="85" t="s">
        <v>78</v>
      </c>
      <c r="H2795" s="85" t="s">
        <v>6238</v>
      </c>
      <c r="I2795" s="85" t="s">
        <v>79</v>
      </c>
      <c r="J2795" s="85"/>
      <c r="K2795" s="85" t="s">
        <v>6239</v>
      </c>
      <c r="L2795" s="85"/>
      <c r="M2795" s="85" t="s">
        <v>3090</v>
      </c>
      <c r="N2795" s="85" t="s">
        <v>6071</v>
      </c>
      <c r="O2795" s="85" t="s">
        <v>18</v>
      </c>
      <c r="P2795" s="85" t="s">
        <v>6235</v>
      </c>
      <c r="Q2795" s="85" t="s">
        <v>3201</v>
      </c>
    </row>
    <row r="2796" spans="1:17" hidden="1" x14ac:dyDescent="0.35">
      <c r="A2796" s="72">
        <f t="shared" si="43"/>
        <v>140887</v>
      </c>
      <c r="B2796" s="85" t="s">
        <v>25390</v>
      </c>
      <c r="C2796" s="85">
        <v>16065475</v>
      </c>
      <c r="D2796" s="85" t="s">
        <v>23281</v>
      </c>
      <c r="E2796" s="85" t="s">
        <v>23231</v>
      </c>
      <c r="F2796" s="85">
        <v>140887</v>
      </c>
      <c r="G2796" s="85" t="s">
        <v>78</v>
      </c>
      <c r="H2796" s="85">
        <v>12027249</v>
      </c>
      <c r="I2796" s="85" t="s">
        <v>79</v>
      </c>
      <c r="J2796" s="85"/>
      <c r="K2796" s="85" t="s">
        <v>25391</v>
      </c>
      <c r="L2796" s="85"/>
      <c r="M2796" s="85" t="s">
        <v>20648</v>
      </c>
      <c r="N2796" s="85" t="s">
        <v>571</v>
      </c>
      <c r="O2796" s="85" t="s">
        <v>18</v>
      </c>
      <c r="P2796" s="85">
        <v>76107</v>
      </c>
      <c r="Q2796" s="85"/>
    </row>
    <row r="2797" spans="1:17" hidden="1" x14ac:dyDescent="0.35">
      <c r="A2797" s="72">
        <f t="shared" si="43"/>
        <v>140887</v>
      </c>
      <c r="B2797" s="85" t="s">
        <v>19425</v>
      </c>
      <c r="C2797" s="66">
        <v>16065475</v>
      </c>
      <c r="D2797" s="85" t="s">
        <v>83</v>
      </c>
      <c r="E2797" s="85" t="s">
        <v>3907</v>
      </c>
      <c r="F2797" s="66">
        <v>140887</v>
      </c>
      <c r="G2797" s="85" t="s">
        <v>78</v>
      </c>
      <c r="H2797" s="85" t="s">
        <v>14248</v>
      </c>
      <c r="I2797" s="85" t="s">
        <v>79</v>
      </c>
      <c r="J2797" s="85"/>
      <c r="K2797" s="85" t="s">
        <v>19426</v>
      </c>
      <c r="L2797" s="85"/>
      <c r="M2797" s="85" t="s">
        <v>3904</v>
      </c>
      <c r="N2797" s="85" t="s">
        <v>573</v>
      </c>
      <c r="O2797" s="85" t="s">
        <v>18</v>
      </c>
      <c r="P2797" s="85" t="s">
        <v>3978</v>
      </c>
      <c r="Q2797" s="85"/>
    </row>
    <row r="2798" spans="1:17" hidden="1" x14ac:dyDescent="0.35">
      <c r="A2798" s="72">
        <f t="shared" si="43"/>
        <v>140887</v>
      </c>
      <c r="B2798" s="85" t="s">
        <v>25496</v>
      </c>
      <c r="C2798" s="85">
        <v>16031191</v>
      </c>
      <c r="D2798" s="85" t="s">
        <v>23281</v>
      </c>
      <c r="E2798" s="85" t="s">
        <v>23231</v>
      </c>
      <c r="F2798" s="85">
        <v>140887</v>
      </c>
      <c r="G2798" s="85" t="s">
        <v>78</v>
      </c>
      <c r="H2798" s="85">
        <v>12027249</v>
      </c>
      <c r="I2798" s="85" t="s">
        <v>79</v>
      </c>
      <c r="J2798" s="85"/>
      <c r="K2798" s="85" t="s">
        <v>25497</v>
      </c>
      <c r="L2798" s="85"/>
      <c r="M2798" s="85" t="s">
        <v>20648</v>
      </c>
      <c r="N2798" s="85" t="s">
        <v>571</v>
      </c>
      <c r="O2798" s="85" t="s">
        <v>18</v>
      </c>
      <c r="P2798" s="85">
        <v>76107</v>
      </c>
      <c r="Q2798" s="85"/>
    </row>
    <row r="2799" spans="1:17" hidden="1" x14ac:dyDescent="0.35">
      <c r="A2799" s="72">
        <f t="shared" si="43"/>
        <v>140887</v>
      </c>
      <c r="B2799" s="85" t="s">
        <v>19103</v>
      </c>
      <c r="C2799" s="66">
        <v>16031191</v>
      </c>
      <c r="D2799" s="85" t="s">
        <v>83</v>
      </c>
      <c r="E2799" s="85" t="s">
        <v>3907</v>
      </c>
      <c r="F2799" s="66">
        <v>140887</v>
      </c>
      <c r="G2799" s="85" t="s">
        <v>78</v>
      </c>
      <c r="H2799" s="85" t="s">
        <v>14248</v>
      </c>
      <c r="I2799" s="85" t="s">
        <v>79</v>
      </c>
      <c r="J2799" s="85"/>
      <c r="K2799" s="85" t="s">
        <v>19104</v>
      </c>
      <c r="L2799" s="85"/>
      <c r="M2799" s="85" t="s">
        <v>3904</v>
      </c>
      <c r="N2799" s="85" t="s">
        <v>573</v>
      </c>
      <c r="O2799" s="85" t="s">
        <v>18</v>
      </c>
      <c r="P2799" s="85" t="s">
        <v>3978</v>
      </c>
      <c r="Q2799" s="85"/>
    </row>
    <row r="2800" spans="1:17" hidden="1" x14ac:dyDescent="0.35">
      <c r="A2800" s="72">
        <f t="shared" si="43"/>
        <v>140887</v>
      </c>
      <c r="B2800" s="85" t="s">
        <v>25318</v>
      </c>
      <c r="C2800" s="85">
        <v>16031190</v>
      </c>
      <c r="D2800" s="85" t="s">
        <v>23281</v>
      </c>
      <c r="E2800" s="85" t="s">
        <v>23231</v>
      </c>
      <c r="F2800" s="85">
        <v>140887</v>
      </c>
      <c r="G2800" s="85" t="s">
        <v>78</v>
      </c>
      <c r="H2800" s="85">
        <v>12027249</v>
      </c>
      <c r="I2800" s="85" t="s">
        <v>79</v>
      </c>
      <c r="J2800" s="85"/>
      <c r="K2800" s="85" t="s">
        <v>25319</v>
      </c>
      <c r="L2800" s="85"/>
      <c r="M2800" s="85" t="s">
        <v>20648</v>
      </c>
      <c r="N2800" s="85" t="s">
        <v>571</v>
      </c>
      <c r="O2800" s="85" t="s">
        <v>18</v>
      </c>
      <c r="P2800" s="85">
        <v>76107</v>
      </c>
      <c r="Q2800" s="85"/>
    </row>
    <row r="2801" spans="1:17" hidden="1" x14ac:dyDescent="0.35">
      <c r="A2801" s="72">
        <f t="shared" si="43"/>
        <v>140887</v>
      </c>
      <c r="B2801" s="85" t="s">
        <v>19101</v>
      </c>
      <c r="C2801" s="66">
        <v>16031190</v>
      </c>
      <c r="D2801" s="85" t="s">
        <v>83</v>
      </c>
      <c r="E2801" s="85" t="s">
        <v>3907</v>
      </c>
      <c r="F2801" s="66">
        <v>140887</v>
      </c>
      <c r="G2801" s="85" t="s">
        <v>78</v>
      </c>
      <c r="H2801" s="85" t="s">
        <v>14248</v>
      </c>
      <c r="I2801" s="85" t="s">
        <v>79</v>
      </c>
      <c r="J2801" s="85"/>
      <c r="K2801" s="85" t="s">
        <v>19102</v>
      </c>
      <c r="L2801" s="85"/>
      <c r="M2801" s="85" t="s">
        <v>3904</v>
      </c>
      <c r="N2801" s="85" t="s">
        <v>573</v>
      </c>
      <c r="O2801" s="85" t="s">
        <v>18</v>
      </c>
      <c r="P2801" s="85" t="s">
        <v>3978</v>
      </c>
      <c r="Q2801" s="85"/>
    </row>
    <row r="2802" spans="1:17" hidden="1" x14ac:dyDescent="0.35">
      <c r="A2802" s="72">
        <f t="shared" si="43"/>
        <v>140887</v>
      </c>
      <c r="B2802" s="85" t="s">
        <v>25398</v>
      </c>
      <c r="C2802" s="85">
        <v>16031197</v>
      </c>
      <c r="D2802" s="85" t="s">
        <v>23281</v>
      </c>
      <c r="E2802" s="85" t="s">
        <v>23231</v>
      </c>
      <c r="F2802" s="85">
        <v>140887</v>
      </c>
      <c r="G2802" s="85" t="s">
        <v>78</v>
      </c>
      <c r="H2802" s="85">
        <v>12027249</v>
      </c>
      <c r="I2802" s="85" t="s">
        <v>79</v>
      </c>
      <c r="J2802" s="85"/>
      <c r="K2802" s="85" t="s">
        <v>25399</v>
      </c>
      <c r="L2802" s="85"/>
      <c r="M2802" s="85" t="s">
        <v>20648</v>
      </c>
      <c r="N2802" s="85" t="s">
        <v>571</v>
      </c>
      <c r="O2802" s="85" t="s">
        <v>18</v>
      </c>
      <c r="P2802" s="85">
        <v>76110</v>
      </c>
      <c r="Q2802" s="85"/>
    </row>
    <row r="2803" spans="1:17" hidden="1" x14ac:dyDescent="0.35">
      <c r="A2803" s="72">
        <f t="shared" si="43"/>
        <v>140887</v>
      </c>
      <c r="B2803" s="85" t="s">
        <v>19111</v>
      </c>
      <c r="C2803" s="66">
        <v>16031197</v>
      </c>
      <c r="D2803" s="85" t="s">
        <v>83</v>
      </c>
      <c r="E2803" s="85" t="s">
        <v>3907</v>
      </c>
      <c r="F2803" s="66">
        <v>140887</v>
      </c>
      <c r="G2803" s="85" t="s">
        <v>78</v>
      </c>
      <c r="H2803" s="85" t="s">
        <v>14248</v>
      </c>
      <c r="I2803" s="85" t="s">
        <v>79</v>
      </c>
      <c r="J2803" s="85"/>
      <c r="K2803" s="85" t="s">
        <v>19112</v>
      </c>
      <c r="L2803" s="85"/>
      <c r="M2803" s="85" t="s">
        <v>3904</v>
      </c>
      <c r="N2803" s="85" t="s">
        <v>573</v>
      </c>
      <c r="O2803" s="85" t="s">
        <v>18</v>
      </c>
      <c r="P2803" s="85" t="s">
        <v>4116</v>
      </c>
      <c r="Q2803" s="85"/>
    </row>
    <row r="2804" spans="1:17" hidden="1" x14ac:dyDescent="0.35">
      <c r="A2804" s="72">
        <f t="shared" si="43"/>
        <v>140887</v>
      </c>
      <c r="B2804" s="85" t="s">
        <v>25506</v>
      </c>
      <c r="C2804" s="85">
        <v>16064731</v>
      </c>
      <c r="D2804" s="85" t="s">
        <v>23281</v>
      </c>
      <c r="E2804" s="85" t="s">
        <v>23231</v>
      </c>
      <c r="F2804" s="85">
        <v>140887</v>
      </c>
      <c r="G2804" s="85" t="s">
        <v>78</v>
      </c>
      <c r="H2804" s="85">
        <v>12027249</v>
      </c>
      <c r="I2804" s="85" t="s">
        <v>79</v>
      </c>
      <c r="J2804" s="85"/>
      <c r="K2804" s="85" t="s">
        <v>25507</v>
      </c>
      <c r="L2804" s="85"/>
      <c r="M2804" s="85" t="s">
        <v>22588</v>
      </c>
      <c r="N2804" s="85" t="s">
        <v>571</v>
      </c>
      <c r="O2804" s="85" t="s">
        <v>18</v>
      </c>
      <c r="P2804" s="85">
        <v>76107</v>
      </c>
      <c r="Q2804" s="85"/>
    </row>
    <row r="2805" spans="1:17" hidden="1" x14ac:dyDescent="0.35">
      <c r="A2805" s="72">
        <f t="shared" si="43"/>
        <v>140887</v>
      </c>
      <c r="B2805" s="85" t="s">
        <v>19340</v>
      </c>
      <c r="C2805" s="66">
        <v>16064731</v>
      </c>
      <c r="D2805" s="85" t="s">
        <v>83</v>
      </c>
      <c r="E2805" s="85" t="s">
        <v>3907</v>
      </c>
      <c r="F2805" s="66">
        <v>140887</v>
      </c>
      <c r="G2805" s="85" t="s">
        <v>78</v>
      </c>
      <c r="H2805" s="85" t="s">
        <v>14248</v>
      </c>
      <c r="I2805" s="85" t="s">
        <v>79</v>
      </c>
      <c r="J2805" s="85"/>
      <c r="K2805" s="85" t="s">
        <v>19341</v>
      </c>
      <c r="L2805" s="85"/>
      <c r="M2805" s="85" t="s">
        <v>13718</v>
      </c>
      <c r="N2805" s="85" t="s">
        <v>573</v>
      </c>
      <c r="O2805" s="85" t="s">
        <v>18</v>
      </c>
      <c r="P2805" s="85" t="s">
        <v>3978</v>
      </c>
      <c r="Q2805" s="85"/>
    </row>
    <row r="2806" spans="1:17" hidden="1" x14ac:dyDescent="0.35">
      <c r="A2806" s="72">
        <f t="shared" si="43"/>
        <v>140887</v>
      </c>
      <c r="B2806" s="85" t="s">
        <v>25514</v>
      </c>
      <c r="C2806" s="85">
        <v>16031193</v>
      </c>
      <c r="D2806" s="85" t="s">
        <v>23281</v>
      </c>
      <c r="E2806" s="85" t="s">
        <v>23231</v>
      </c>
      <c r="F2806" s="85">
        <v>140887</v>
      </c>
      <c r="G2806" s="85" t="s">
        <v>78</v>
      </c>
      <c r="H2806" s="85">
        <v>12027249</v>
      </c>
      <c r="I2806" s="85" t="s">
        <v>79</v>
      </c>
      <c r="J2806" s="85"/>
      <c r="K2806" s="85" t="s">
        <v>25515</v>
      </c>
      <c r="L2806" s="85"/>
      <c r="M2806" s="85" t="s">
        <v>20648</v>
      </c>
      <c r="N2806" s="85" t="s">
        <v>571</v>
      </c>
      <c r="O2806" s="85" t="s">
        <v>18</v>
      </c>
      <c r="P2806" s="85">
        <v>76107</v>
      </c>
      <c r="Q2806" s="85"/>
    </row>
    <row r="2807" spans="1:17" hidden="1" x14ac:dyDescent="0.35">
      <c r="A2807" s="72">
        <f t="shared" si="43"/>
        <v>140887</v>
      </c>
      <c r="B2807" s="85" t="s">
        <v>19107</v>
      </c>
      <c r="C2807" s="66">
        <v>16031193</v>
      </c>
      <c r="D2807" s="85" t="s">
        <v>83</v>
      </c>
      <c r="E2807" s="85" t="s">
        <v>3907</v>
      </c>
      <c r="F2807" s="66">
        <v>140887</v>
      </c>
      <c r="G2807" s="85" t="s">
        <v>78</v>
      </c>
      <c r="H2807" s="85" t="s">
        <v>14248</v>
      </c>
      <c r="I2807" s="85" t="s">
        <v>79</v>
      </c>
      <c r="J2807" s="85"/>
      <c r="K2807" s="85" t="s">
        <v>19108</v>
      </c>
      <c r="L2807" s="85"/>
      <c r="M2807" s="85" t="s">
        <v>3904</v>
      </c>
      <c r="N2807" s="85" t="s">
        <v>573</v>
      </c>
      <c r="O2807" s="85" t="s">
        <v>18</v>
      </c>
      <c r="P2807" s="85" t="s">
        <v>3978</v>
      </c>
      <c r="Q2807" s="85"/>
    </row>
    <row r="2808" spans="1:17" hidden="1" x14ac:dyDescent="0.35">
      <c r="A2808" s="72">
        <f t="shared" si="43"/>
        <v>140887</v>
      </c>
      <c r="B2808" s="85" t="s">
        <v>25516</v>
      </c>
      <c r="C2808" s="85">
        <v>16031195</v>
      </c>
      <c r="D2808" s="85" t="s">
        <v>23281</v>
      </c>
      <c r="E2808" s="85" t="s">
        <v>23231</v>
      </c>
      <c r="F2808" s="85">
        <v>140887</v>
      </c>
      <c r="G2808" s="85" t="s">
        <v>78</v>
      </c>
      <c r="H2808" s="85">
        <v>12027249</v>
      </c>
      <c r="I2808" s="85" t="s">
        <v>79</v>
      </c>
      <c r="J2808" s="85"/>
      <c r="K2808" s="85" t="s">
        <v>25517</v>
      </c>
      <c r="L2808" s="85"/>
      <c r="M2808" s="85" t="s">
        <v>20648</v>
      </c>
      <c r="N2808" s="85" t="s">
        <v>571</v>
      </c>
      <c r="O2808" s="85" t="s">
        <v>18</v>
      </c>
      <c r="P2808" s="85">
        <v>76106</v>
      </c>
      <c r="Q2808" s="85"/>
    </row>
    <row r="2809" spans="1:17" hidden="1" x14ac:dyDescent="0.35">
      <c r="A2809" s="72">
        <f t="shared" si="43"/>
        <v>140887</v>
      </c>
      <c r="B2809" s="85" t="s">
        <v>19109</v>
      </c>
      <c r="C2809" s="66">
        <v>16031195</v>
      </c>
      <c r="D2809" s="85" t="s">
        <v>83</v>
      </c>
      <c r="E2809" s="85" t="s">
        <v>3907</v>
      </c>
      <c r="F2809" s="66">
        <v>140887</v>
      </c>
      <c r="G2809" s="85" t="s">
        <v>78</v>
      </c>
      <c r="H2809" s="85" t="s">
        <v>14248</v>
      </c>
      <c r="I2809" s="85" t="s">
        <v>79</v>
      </c>
      <c r="J2809" s="85"/>
      <c r="K2809" s="85" t="s">
        <v>19110</v>
      </c>
      <c r="L2809" s="85"/>
      <c r="M2809" s="85" t="s">
        <v>3904</v>
      </c>
      <c r="N2809" s="85" t="s">
        <v>573</v>
      </c>
      <c r="O2809" s="85" t="s">
        <v>18</v>
      </c>
      <c r="P2809" s="85" t="s">
        <v>3982</v>
      </c>
      <c r="Q2809" s="85"/>
    </row>
    <row r="2810" spans="1:17" hidden="1" x14ac:dyDescent="0.35">
      <c r="A2810" s="72">
        <f t="shared" si="43"/>
        <v>140887</v>
      </c>
      <c r="B2810" s="85" t="s">
        <v>25582</v>
      </c>
      <c r="C2810" s="85">
        <v>16031208</v>
      </c>
      <c r="D2810" s="85" t="s">
        <v>23281</v>
      </c>
      <c r="E2810" s="85" t="s">
        <v>23231</v>
      </c>
      <c r="F2810" s="85">
        <v>140887</v>
      </c>
      <c r="G2810" s="85" t="s">
        <v>78</v>
      </c>
      <c r="H2810" s="85">
        <v>12027249</v>
      </c>
      <c r="I2810" s="85" t="s">
        <v>79</v>
      </c>
      <c r="J2810" s="85"/>
      <c r="K2810" s="85" t="s">
        <v>25583</v>
      </c>
      <c r="L2810" s="85"/>
      <c r="M2810" s="85" t="s">
        <v>20648</v>
      </c>
      <c r="N2810" s="85" t="s">
        <v>571</v>
      </c>
      <c r="O2810" s="85" t="s">
        <v>18</v>
      </c>
      <c r="P2810" s="85">
        <v>76114</v>
      </c>
      <c r="Q2810" s="85"/>
    </row>
    <row r="2811" spans="1:17" hidden="1" x14ac:dyDescent="0.35">
      <c r="A2811" s="72">
        <f t="shared" si="43"/>
        <v>140887</v>
      </c>
      <c r="B2811" s="85" t="s">
        <v>19125</v>
      </c>
      <c r="C2811" s="66">
        <v>16031208</v>
      </c>
      <c r="D2811" s="85" t="s">
        <v>83</v>
      </c>
      <c r="E2811" s="85" t="s">
        <v>3907</v>
      </c>
      <c r="F2811" s="66">
        <v>140887</v>
      </c>
      <c r="G2811" s="85" t="s">
        <v>78</v>
      </c>
      <c r="H2811" s="85" t="s">
        <v>14248</v>
      </c>
      <c r="I2811" s="85" t="s">
        <v>79</v>
      </c>
      <c r="J2811" s="85"/>
      <c r="K2811" s="85" t="s">
        <v>19126</v>
      </c>
      <c r="L2811" s="85"/>
      <c r="M2811" s="85" t="s">
        <v>3904</v>
      </c>
      <c r="N2811" s="85" t="s">
        <v>573</v>
      </c>
      <c r="O2811" s="85" t="s">
        <v>18</v>
      </c>
      <c r="P2811" s="85" t="s">
        <v>4200</v>
      </c>
      <c r="Q2811" s="85"/>
    </row>
    <row r="2812" spans="1:17" hidden="1" x14ac:dyDescent="0.35">
      <c r="A2812" s="72">
        <f t="shared" si="43"/>
        <v>140887</v>
      </c>
      <c r="B2812" s="85" t="s">
        <v>25586</v>
      </c>
      <c r="C2812" s="85">
        <v>16031199</v>
      </c>
      <c r="D2812" s="85" t="s">
        <v>23281</v>
      </c>
      <c r="E2812" s="85" t="s">
        <v>23231</v>
      </c>
      <c r="F2812" s="85">
        <v>140887</v>
      </c>
      <c r="G2812" s="85" t="s">
        <v>78</v>
      </c>
      <c r="H2812" s="85">
        <v>12027249</v>
      </c>
      <c r="I2812" s="85" t="s">
        <v>79</v>
      </c>
      <c r="J2812" s="85"/>
      <c r="K2812" s="85" t="s">
        <v>25587</v>
      </c>
      <c r="L2812" s="85"/>
      <c r="M2812" s="85" t="s">
        <v>20648</v>
      </c>
      <c r="N2812" s="85" t="s">
        <v>571</v>
      </c>
      <c r="O2812" s="85" t="s">
        <v>18</v>
      </c>
      <c r="P2812" s="85">
        <v>76112</v>
      </c>
      <c r="Q2812" s="85"/>
    </row>
    <row r="2813" spans="1:17" hidden="1" x14ac:dyDescent="0.35">
      <c r="A2813" s="72">
        <f t="shared" si="43"/>
        <v>140887</v>
      </c>
      <c r="B2813" s="85" t="s">
        <v>19113</v>
      </c>
      <c r="C2813" s="66">
        <v>16031199</v>
      </c>
      <c r="D2813" s="85" t="s">
        <v>83</v>
      </c>
      <c r="E2813" s="85" t="s">
        <v>3907</v>
      </c>
      <c r="F2813" s="66">
        <v>140887</v>
      </c>
      <c r="G2813" s="85" t="s">
        <v>78</v>
      </c>
      <c r="H2813" s="85" t="s">
        <v>14248</v>
      </c>
      <c r="I2813" s="85" t="s">
        <v>79</v>
      </c>
      <c r="J2813" s="85"/>
      <c r="K2813" s="85" t="s">
        <v>19114</v>
      </c>
      <c r="L2813" s="85"/>
      <c r="M2813" s="85" t="s">
        <v>3904</v>
      </c>
      <c r="N2813" s="85" t="s">
        <v>573</v>
      </c>
      <c r="O2813" s="85" t="s">
        <v>18</v>
      </c>
      <c r="P2813" s="85" t="s">
        <v>4171</v>
      </c>
      <c r="Q2813" s="85"/>
    </row>
    <row r="2814" spans="1:17" hidden="1" x14ac:dyDescent="0.35">
      <c r="A2814" s="72">
        <f t="shared" si="43"/>
        <v>140887</v>
      </c>
      <c r="B2814" s="85" t="s">
        <v>25376</v>
      </c>
      <c r="C2814" s="85">
        <v>16058308</v>
      </c>
      <c r="D2814" s="85" t="s">
        <v>23281</v>
      </c>
      <c r="E2814" s="85" t="s">
        <v>23231</v>
      </c>
      <c r="F2814" s="85">
        <v>140887</v>
      </c>
      <c r="G2814" s="85" t="s">
        <v>78</v>
      </c>
      <c r="H2814" s="85">
        <v>12027249</v>
      </c>
      <c r="I2814" s="85" t="s">
        <v>79</v>
      </c>
      <c r="J2814" s="85"/>
      <c r="K2814" s="85" t="s">
        <v>25377</v>
      </c>
      <c r="L2814" s="85"/>
      <c r="M2814" s="85" t="s">
        <v>20648</v>
      </c>
      <c r="N2814" s="85" t="s">
        <v>571</v>
      </c>
      <c r="O2814" s="85" t="s">
        <v>18</v>
      </c>
      <c r="P2814" s="85">
        <v>76107</v>
      </c>
      <c r="Q2814" s="85"/>
    </row>
    <row r="2815" spans="1:17" hidden="1" x14ac:dyDescent="0.35">
      <c r="A2815" s="72">
        <f t="shared" si="43"/>
        <v>140887</v>
      </c>
      <c r="B2815" s="85" t="s">
        <v>19414</v>
      </c>
      <c r="C2815" s="66">
        <v>16058308</v>
      </c>
      <c r="D2815" s="85" t="s">
        <v>83</v>
      </c>
      <c r="E2815" s="85" t="s">
        <v>3907</v>
      </c>
      <c r="F2815" s="66">
        <v>140887</v>
      </c>
      <c r="G2815" s="85" t="s">
        <v>78</v>
      </c>
      <c r="H2815" s="85" t="s">
        <v>14248</v>
      </c>
      <c r="I2815" s="85" t="s">
        <v>79</v>
      </c>
      <c r="J2815" s="85"/>
      <c r="K2815" s="85" t="s">
        <v>19415</v>
      </c>
      <c r="L2815" s="85"/>
      <c r="M2815" s="85" t="s">
        <v>3904</v>
      </c>
      <c r="N2815" s="85" t="s">
        <v>573</v>
      </c>
      <c r="O2815" s="85" t="s">
        <v>18</v>
      </c>
      <c r="P2815" s="85" t="s">
        <v>3978</v>
      </c>
      <c r="Q2815" s="85"/>
    </row>
    <row r="2816" spans="1:17" hidden="1" x14ac:dyDescent="0.35">
      <c r="A2816" s="72">
        <f t="shared" si="43"/>
        <v>140887</v>
      </c>
      <c r="B2816" s="85" t="s">
        <v>25432</v>
      </c>
      <c r="C2816" s="85">
        <v>16031192</v>
      </c>
      <c r="D2816" s="85" t="s">
        <v>23281</v>
      </c>
      <c r="E2816" s="85" t="s">
        <v>23231</v>
      </c>
      <c r="F2816" s="85">
        <v>140887</v>
      </c>
      <c r="G2816" s="85" t="s">
        <v>78</v>
      </c>
      <c r="H2816" s="85">
        <v>12027249</v>
      </c>
      <c r="I2816" s="85" t="s">
        <v>79</v>
      </c>
      <c r="J2816" s="85"/>
      <c r="K2816" s="85" t="s">
        <v>25433</v>
      </c>
      <c r="L2816" s="85"/>
      <c r="M2816" s="85" t="s">
        <v>20648</v>
      </c>
      <c r="N2816" s="85" t="s">
        <v>571</v>
      </c>
      <c r="O2816" s="85" t="s">
        <v>18</v>
      </c>
      <c r="P2816" s="85">
        <v>76119</v>
      </c>
      <c r="Q2816" s="85"/>
    </row>
    <row r="2817" spans="1:17" hidden="1" x14ac:dyDescent="0.35">
      <c r="A2817" s="72">
        <f t="shared" si="43"/>
        <v>140887</v>
      </c>
      <c r="B2817" s="85" t="s">
        <v>19105</v>
      </c>
      <c r="C2817" s="66">
        <v>16031192</v>
      </c>
      <c r="D2817" s="85" t="s">
        <v>83</v>
      </c>
      <c r="E2817" s="85" t="s">
        <v>3907</v>
      </c>
      <c r="F2817" s="66">
        <v>140887</v>
      </c>
      <c r="G2817" s="85" t="s">
        <v>78</v>
      </c>
      <c r="H2817" s="85" t="s">
        <v>14248</v>
      </c>
      <c r="I2817" s="85" t="s">
        <v>79</v>
      </c>
      <c r="J2817" s="85"/>
      <c r="K2817" s="85" t="s">
        <v>19106</v>
      </c>
      <c r="L2817" s="85"/>
      <c r="M2817" s="85" t="s">
        <v>3904</v>
      </c>
      <c r="N2817" s="85" t="s">
        <v>573</v>
      </c>
      <c r="O2817" s="85" t="s">
        <v>18</v>
      </c>
      <c r="P2817" s="85" t="s">
        <v>4265</v>
      </c>
      <c r="Q2817" s="85"/>
    </row>
    <row r="2818" spans="1:17" hidden="1" x14ac:dyDescent="0.35">
      <c r="A2818" s="72">
        <f t="shared" ref="A2818:A2881" si="44">IF(F2818="", "", IF(D2818="School District", C2818, F2818))</f>
        <v>140887</v>
      </c>
      <c r="B2818" s="85" t="s">
        <v>25386</v>
      </c>
      <c r="C2818" s="85">
        <v>16031204</v>
      </c>
      <c r="D2818" s="85" t="s">
        <v>23281</v>
      </c>
      <c r="E2818" s="85" t="s">
        <v>23231</v>
      </c>
      <c r="F2818" s="85">
        <v>140887</v>
      </c>
      <c r="G2818" s="85" t="s">
        <v>78</v>
      </c>
      <c r="H2818" s="85">
        <v>12027249</v>
      </c>
      <c r="I2818" s="85" t="s">
        <v>79</v>
      </c>
      <c r="J2818" s="85"/>
      <c r="K2818" s="85" t="s">
        <v>25387</v>
      </c>
      <c r="L2818" s="85"/>
      <c r="M2818" s="85" t="s">
        <v>20648</v>
      </c>
      <c r="N2818" s="85" t="s">
        <v>571</v>
      </c>
      <c r="O2818" s="85" t="s">
        <v>18</v>
      </c>
      <c r="P2818" s="85">
        <v>76116</v>
      </c>
      <c r="Q2818" s="85"/>
    </row>
    <row r="2819" spans="1:17" hidden="1" x14ac:dyDescent="0.35">
      <c r="A2819" s="72">
        <f t="shared" si="44"/>
        <v>140887</v>
      </c>
      <c r="B2819" s="85" t="s">
        <v>19119</v>
      </c>
      <c r="C2819" s="66">
        <v>16031204</v>
      </c>
      <c r="D2819" s="85" t="s">
        <v>83</v>
      </c>
      <c r="E2819" s="85" t="s">
        <v>3907</v>
      </c>
      <c r="F2819" s="66">
        <v>140887</v>
      </c>
      <c r="G2819" s="85" t="s">
        <v>78</v>
      </c>
      <c r="H2819" s="85" t="s">
        <v>14248</v>
      </c>
      <c r="I2819" s="85" t="s">
        <v>79</v>
      </c>
      <c r="J2819" s="85"/>
      <c r="K2819" s="85" t="s">
        <v>19120</v>
      </c>
      <c r="L2819" s="85"/>
      <c r="M2819" s="85" t="s">
        <v>3904</v>
      </c>
      <c r="N2819" s="85" t="s">
        <v>573</v>
      </c>
      <c r="O2819" s="85" t="s">
        <v>18</v>
      </c>
      <c r="P2819" s="85" t="s">
        <v>4224</v>
      </c>
      <c r="Q2819" s="85"/>
    </row>
    <row r="2820" spans="1:17" hidden="1" x14ac:dyDescent="0.35">
      <c r="A2820" s="72">
        <f t="shared" si="44"/>
        <v>140887</v>
      </c>
      <c r="B2820" s="85" t="s">
        <v>25556</v>
      </c>
      <c r="C2820" s="85">
        <v>16031210</v>
      </c>
      <c r="D2820" s="85" t="s">
        <v>23281</v>
      </c>
      <c r="E2820" s="85" t="s">
        <v>23231</v>
      </c>
      <c r="F2820" s="85">
        <v>140887</v>
      </c>
      <c r="G2820" s="85" t="s">
        <v>78</v>
      </c>
      <c r="H2820" s="85">
        <v>12027249</v>
      </c>
      <c r="I2820" s="85" t="s">
        <v>79</v>
      </c>
      <c r="J2820" s="85"/>
      <c r="K2820" s="85" t="s">
        <v>25557</v>
      </c>
      <c r="L2820" s="85"/>
      <c r="M2820" s="85" t="s">
        <v>20648</v>
      </c>
      <c r="N2820" s="85" t="s">
        <v>571</v>
      </c>
      <c r="O2820" s="85" t="s">
        <v>18</v>
      </c>
      <c r="P2820" s="85">
        <v>76119</v>
      </c>
      <c r="Q2820" s="85"/>
    </row>
    <row r="2821" spans="1:17" hidden="1" x14ac:dyDescent="0.35">
      <c r="A2821" s="72">
        <f t="shared" si="44"/>
        <v>140887</v>
      </c>
      <c r="B2821" s="85" t="s">
        <v>19127</v>
      </c>
      <c r="C2821" s="66">
        <v>16031210</v>
      </c>
      <c r="D2821" s="85" t="s">
        <v>83</v>
      </c>
      <c r="E2821" s="85" t="s">
        <v>3907</v>
      </c>
      <c r="F2821" s="66">
        <v>140887</v>
      </c>
      <c r="G2821" s="85" t="s">
        <v>78</v>
      </c>
      <c r="H2821" s="85" t="s">
        <v>14248</v>
      </c>
      <c r="I2821" s="85" t="s">
        <v>79</v>
      </c>
      <c r="J2821" s="85"/>
      <c r="K2821" s="85" t="s">
        <v>19128</v>
      </c>
      <c r="L2821" s="85"/>
      <c r="M2821" s="85" t="s">
        <v>3904</v>
      </c>
      <c r="N2821" s="85" t="s">
        <v>573</v>
      </c>
      <c r="O2821" s="85" t="s">
        <v>18</v>
      </c>
      <c r="P2821" s="85" t="s">
        <v>4265</v>
      </c>
      <c r="Q2821" s="85"/>
    </row>
    <row r="2822" spans="1:17" hidden="1" x14ac:dyDescent="0.35">
      <c r="A2822" s="72">
        <f t="shared" si="44"/>
        <v>140887</v>
      </c>
      <c r="B2822" s="85" t="s">
        <v>25294</v>
      </c>
      <c r="C2822" s="85">
        <v>17023991</v>
      </c>
      <c r="D2822" s="85" t="s">
        <v>23281</v>
      </c>
      <c r="E2822" s="85" t="s">
        <v>23231</v>
      </c>
      <c r="F2822" s="85">
        <v>140887</v>
      </c>
      <c r="G2822" s="85" t="s">
        <v>78</v>
      </c>
      <c r="H2822" s="85"/>
      <c r="I2822" s="85" t="s">
        <v>79</v>
      </c>
      <c r="J2822" s="85"/>
      <c r="K2822" s="85" t="s">
        <v>25295</v>
      </c>
      <c r="L2822" s="85"/>
      <c r="M2822" s="85" t="s">
        <v>25296</v>
      </c>
      <c r="N2822" s="85" t="s">
        <v>571</v>
      </c>
      <c r="O2822" s="85" t="s">
        <v>18</v>
      </c>
      <c r="P2822" s="85">
        <v>76108</v>
      </c>
      <c r="Q2822" s="85">
        <v>3822</v>
      </c>
    </row>
    <row r="2823" spans="1:17" hidden="1" x14ac:dyDescent="0.35">
      <c r="A2823" s="72">
        <f t="shared" si="44"/>
        <v>140887</v>
      </c>
      <c r="B2823" s="85" t="s">
        <v>22561</v>
      </c>
      <c r="C2823" s="66">
        <v>17023991</v>
      </c>
      <c r="D2823" s="85" t="s">
        <v>83</v>
      </c>
      <c r="E2823" s="85" t="s">
        <v>3907</v>
      </c>
      <c r="F2823" s="66">
        <v>140887</v>
      </c>
      <c r="G2823" s="85" t="s">
        <v>78</v>
      </c>
      <c r="H2823" s="85"/>
      <c r="I2823" s="85" t="s">
        <v>79</v>
      </c>
      <c r="J2823" s="85"/>
      <c r="K2823" s="85" t="s">
        <v>22562</v>
      </c>
      <c r="L2823" s="85"/>
      <c r="M2823" s="85" t="s">
        <v>22563</v>
      </c>
      <c r="N2823" s="85" t="s">
        <v>571</v>
      </c>
      <c r="O2823" s="85" t="s">
        <v>18</v>
      </c>
      <c r="P2823" s="85" t="s">
        <v>4072</v>
      </c>
      <c r="Q2823" s="85" t="s">
        <v>11255</v>
      </c>
    </row>
    <row r="2824" spans="1:17" hidden="1" x14ac:dyDescent="0.35">
      <c r="A2824" s="72">
        <f t="shared" si="44"/>
        <v>141139</v>
      </c>
      <c r="B2824" s="85" t="s">
        <v>5539</v>
      </c>
      <c r="C2824" s="66">
        <v>88188</v>
      </c>
      <c r="D2824" s="85" t="s">
        <v>77</v>
      </c>
      <c r="E2824" s="85" t="s">
        <v>5535</v>
      </c>
      <c r="F2824" s="66">
        <v>141139</v>
      </c>
      <c r="G2824" s="85" t="s">
        <v>78</v>
      </c>
      <c r="H2824" s="85" t="s">
        <v>5540</v>
      </c>
      <c r="I2824" s="85" t="s">
        <v>79</v>
      </c>
      <c r="J2824" s="85"/>
      <c r="K2824" s="85" t="s">
        <v>5541</v>
      </c>
      <c r="L2824" s="85"/>
      <c r="M2824" s="85" t="s">
        <v>5356</v>
      </c>
      <c r="N2824" s="85" t="s">
        <v>5355</v>
      </c>
      <c r="O2824" s="85" t="s">
        <v>18</v>
      </c>
      <c r="P2824" s="85" t="s">
        <v>5538</v>
      </c>
      <c r="Q2824" s="85" t="s">
        <v>5542</v>
      </c>
    </row>
    <row r="2825" spans="1:17" hidden="1" x14ac:dyDescent="0.35">
      <c r="A2825" s="72">
        <f t="shared" si="44"/>
        <v>140693</v>
      </c>
      <c r="B2825" s="85" t="s">
        <v>2674</v>
      </c>
      <c r="C2825" s="66">
        <v>86749</v>
      </c>
      <c r="D2825" s="85" t="s">
        <v>77</v>
      </c>
      <c r="E2825" s="85" t="s">
        <v>2675</v>
      </c>
      <c r="F2825" s="66">
        <v>140693</v>
      </c>
      <c r="G2825" s="85" t="s">
        <v>78</v>
      </c>
      <c r="H2825" s="85"/>
      <c r="I2825" s="85" t="s">
        <v>79</v>
      </c>
      <c r="J2825" s="85"/>
      <c r="K2825" s="85" t="s">
        <v>2676</v>
      </c>
      <c r="L2825" s="85"/>
      <c r="M2825" s="85" t="s">
        <v>2677</v>
      </c>
      <c r="N2825" s="85" t="s">
        <v>2551</v>
      </c>
      <c r="O2825" s="85" t="s">
        <v>18</v>
      </c>
      <c r="P2825" s="85" t="s">
        <v>2678</v>
      </c>
      <c r="Q2825" s="85"/>
    </row>
    <row r="2826" spans="1:17" hidden="1" x14ac:dyDescent="0.35">
      <c r="A2826" s="72">
        <f t="shared" si="44"/>
        <v>141223</v>
      </c>
      <c r="B2826" s="85" t="s">
        <v>16197</v>
      </c>
      <c r="C2826" s="66">
        <v>16035307</v>
      </c>
      <c r="D2826" s="85" t="s">
        <v>77</v>
      </c>
      <c r="E2826" s="85" t="s">
        <v>6077</v>
      </c>
      <c r="F2826" s="66">
        <v>141223</v>
      </c>
      <c r="G2826" s="85" t="s">
        <v>78</v>
      </c>
      <c r="H2826" s="85"/>
      <c r="I2826" s="85" t="s">
        <v>79</v>
      </c>
      <c r="J2826" s="85"/>
      <c r="K2826" s="85" t="s">
        <v>16198</v>
      </c>
      <c r="L2826" s="85"/>
      <c r="M2826" s="85" t="s">
        <v>3090</v>
      </c>
      <c r="N2826" s="85" t="s">
        <v>6071</v>
      </c>
      <c r="O2826" s="85" t="s">
        <v>18</v>
      </c>
      <c r="P2826" s="85" t="s">
        <v>7032</v>
      </c>
      <c r="Q2826" s="85"/>
    </row>
    <row r="2827" spans="1:17" hidden="1" x14ac:dyDescent="0.35">
      <c r="A2827" s="72">
        <f t="shared" si="44"/>
        <v>140926</v>
      </c>
      <c r="B2827" s="85" t="s">
        <v>23228</v>
      </c>
      <c r="C2827" s="85">
        <v>140926</v>
      </c>
      <c r="D2827" s="85" t="s">
        <v>78</v>
      </c>
      <c r="E2827" s="85" t="s">
        <v>23238</v>
      </c>
      <c r="F2827" s="85">
        <v>17002993</v>
      </c>
      <c r="G2827" s="85" t="s">
        <v>1750</v>
      </c>
      <c r="H2827" s="85">
        <v>9997263</v>
      </c>
      <c r="I2827" s="85" t="s">
        <v>79</v>
      </c>
      <c r="J2827" s="85" t="s">
        <v>200</v>
      </c>
      <c r="K2827" s="85" t="s">
        <v>25001</v>
      </c>
      <c r="L2827" s="85"/>
      <c r="M2827" s="85" t="s">
        <v>20475</v>
      </c>
      <c r="N2827" s="85" t="s">
        <v>4459</v>
      </c>
      <c r="O2827" s="85" t="s">
        <v>18</v>
      </c>
      <c r="P2827" s="85">
        <v>76240</v>
      </c>
      <c r="Q2827" s="85">
        <v>5661</v>
      </c>
    </row>
    <row r="2828" spans="1:17" hidden="1" x14ac:dyDescent="0.35">
      <c r="A2828" s="72">
        <f t="shared" si="44"/>
        <v>140926</v>
      </c>
      <c r="B2828" s="85" t="s">
        <v>4454</v>
      </c>
      <c r="C2828" s="85">
        <v>87692</v>
      </c>
      <c r="D2828" s="85" t="s">
        <v>77</v>
      </c>
      <c r="E2828" s="85" t="s">
        <v>23228</v>
      </c>
      <c r="F2828" s="85">
        <v>140926</v>
      </c>
      <c r="G2828" s="85" t="s">
        <v>78</v>
      </c>
      <c r="H2828" s="85">
        <v>9997263</v>
      </c>
      <c r="I2828" s="85" t="s">
        <v>79</v>
      </c>
      <c r="J2828" s="85"/>
      <c r="K2828" s="85" t="s">
        <v>25643</v>
      </c>
      <c r="L2828" s="85"/>
      <c r="M2828" s="85" t="s">
        <v>20475</v>
      </c>
      <c r="N2828" s="85" t="s">
        <v>4459</v>
      </c>
      <c r="O2828" s="85" t="s">
        <v>18</v>
      </c>
      <c r="P2828" s="85">
        <v>76240</v>
      </c>
      <c r="Q2828" s="85">
        <v>2346</v>
      </c>
    </row>
    <row r="2829" spans="1:17" hidden="1" x14ac:dyDescent="0.35">
      <c r="A2829" s="72">
        <f t="shared" si="44"/>
        <v>140926</v>
      </c>
      <c r="B2829" s="85" t="s">
        <v>4454</v>
      </c>
      <c r="C2829" s="66">
        <v>87692</v>
      </c>
      <c r="D2829" s="85" t="s">
        <v>77</v>
      </c>
      <c r="E2829" s="85" t="s">
        <v>4455</v>
      </c>
      <c r="F2829" s="66">
        <v>140926</v>
      </c>
      <c r="G2829" s="85" t="s">
        <v>78</v>
      </c>
      <c r="H2829" s="85" t="s">
        <v>4456</v>
      </c>
      <c r="I2829" s="85" t="s">
        <v>79</v>
      </c>
      <c r="J2829" s="85"/>
      <c r="K2829" s="85" t="s">
        <v>4457</v>
      </c>
      <c r="L2829" s="85"/>
      <c r="M2829" s="85" t="s">
        <v>4458</v>
      </c>
      <c r="N2829" s="85" t="s">
        <v>4459</v>
      </c>
      <c r="O2829" s="85" t="s">
        <v>18</v>
      </c>
      <c r="P2829" s="85" t="s">
        <v>4460</v>
      </c>
      <c r="Q2829" s="85" t="s">
        <v>4461</v>
      </c>
    </row>
    <row r="2830" spans="1:17" hidden="1" x14ac:dyDescent="0.35">
      <c r="A2830" s="72">
        <f t="shared" si="44"/>
        <v>140926</v>
      </c>
      <c r="B2830" s="85" t="s">
        <v>25651</v>
      </c>
      <c r="C2830" s="85">
        <v>16075698</v>
      </c>
      <c r="D2830" s="85" t="s">
        <v>23281</v>
      </c>
      <c r="E2830" s="85" t="s">
        <v>23228</v>
      </c>
      <c r="F2830" s="85">
        <v>140926</v>
      </c>
      <c r="G2830" s="85" t="s">
        <v>78</v>
      </c>
      <c r="H2830" s="85">
        <v>9997263</v>
      </c>
      <c r="I2830" s="85" t="s">
        <v>79</v>
      </c>
      <c r="J2830" s="85"/>
      <c r="K2830" s="85" t="s">
        <v>25652</v>
      </c>
      <c r="L2830" s="85"/>
      <c r="M2830" s="85" t="s">
        <v>25653</v>
      </c>
      <c r="N2830" s="85" t="s">
        <v>4459</v>
      </c>
      <c r="O2830" s="85" t="s">
        <v>18</v>
      </c>
      <c r="P2830" s="85">
        <v>76240</v>
      </c>
      <c r="Q2830" s="85"/>
    </row>
    <row r="2831" spans="1:17" hidden="1" x14ac:dyDescent="0.35">
      <c r="A2831" s="72">
        <f t="shared" si="44"/>
        <v>140926</v>
      </c>
      <c r="B2831" s="85" t="s">
        <v>18258</v>
      </c>
      <c r="C2831" s="66">
        <v>16075698</v>
      </c>
      <c r="D2831" s="85" t="s">
        <v>83</v>
      </c>
      <c r="E2831" s="85" t="s">
        <v>4455</v>
      </c>
      <c r="F2831" s="66">
        <v>140926</v>
      </c>
      <c r="G2831" s="85" t="s">
        <v>78</v>
      </c>
      <c r="H2831" s="85" t="s">
        <v>4456</v>
      </c>
      <c r="I2831" s="85" t="s">
        <v>79</v>
      </c>
      <c r="J2831" s="85"/>
      <c r="K2831" s="85" t="s">
        <v>18259</v>
      </c>
      <c r="L2831" s="85" t="s">
        <v>80</v>
      </c>
      <c r="M2831" s="85" t="s">
        <v>17529</v>
      </c>
      <c r="N2831" s="85" t="s">
        <v>4447</v>
      </c>
      <c r="O2831" s="85" t="s">
        <v>18</v>
      </c>
      <c r="P2831" s="85" t="s">
        <v>4460</v>
      </c>
      <c r="Q2831" s="85" t="s">
        <v>87</v>
      </c>
    </row>
    <row r="2832" spans="1:17" hidden="1" x14ac:dyDescent="0.35">
      <c r="A2832" s="72">
        <f t="shared" si="44"/>
        <v>140926</v>
      </c>
      <c r="B2832" s="85" t="s">
        <v>25647</v>
      </c>
      <c r="C2832" s="85">
        <v>16064565</v>
      </c>
      <c r="D2832" s="85" t="s">
        <v>77</v>
      </c>
      <c r="E2832" s="85" t="s">
        <v>23228</v>
      </c>
      <c r="F2832" s="85">
        <v>140926</v>
      </c>
      <c r="G2832" s="85" t="s">
        <v>78</v>
      </c>
      <c r="H2832" s="85">
        <v>9997263</v>
      </c>
      <c r="I2832" s="85" t="s">
        <v>79</v>
      </c>
      <c r="J2832" s="85"/>
      <c r="K2832" s="85" t="s">
        <v>25648</v>
      </c>
      <c r="L2832" s="85"/>
      <c r="M2832" s="85" t="s">
        <v>20475</v>
      </c>
      <c r="N2832" s="85" t="s">
        <v>4459</v>
      </c>
      <c r="O2832" s="85" t="s">
        <v>18</v>
      </c>
      <c r="P2832" s="85">
        <v>76240</v>
      </c>
      <c r="Q2832" s="85">
        <v>5621</v>
      </c>
    </row>
    <row r="2833" spans="1:17" hidden="1" x14ac:dyDescent="0.35">
      <c r="A2833" s="72">
        <f t="shared" si="44"/>
        <v>140926</v>
      </c>
      <c r="B2833" s="85" t="s">
        <v>17543</v>
      </c>
      <c r="C2833" s="66">
        <v>16064565</v>
      </c>
      <c r="D2833" s="85" t="s">
        <v>77</v>
      </c>
      <c r="E2833" s="85" t="s">
        <v>4455</v>
      </c>
      <c r="F2833" s="66">
        <v>140926</v>
      </c>
      <c r="G2833" s="85" t="s">
        <v>78</v>
      </c>
      <c r="H2833" s="85" t="s">
        <v>4456</v>
      </c>
      <c r="I2833" s="85" t="s">
        <v>79</v>
      </c>
      <c r="J2833" s="85"/>
      <c r="K2833" s="85" t="s">
        <v>17544</v>
      </c>
      <c r="L2833" s="85"/>
      <c r="M2833" s="85" t="s">
        <v>4458</v>
      </c>
      <c r="N2833" s="85" t="s">
        <v>4459</v>
      </c>
      <c r="O2833" s="85" t="s">
        <v>18</v>
      </c>
      <c r="P2833" s="85" t="s">
        <v>4460</v>
      </c>
      <c r="Q2833" s="85" t="s">
        <v>7279</v>
      </c>
    </row>
    <row r="2834" spans="1:17" hidden="1" x14ac:dyDescent="0.35">
      <c r="A2834" s="72">
        <f t="shared" si="44"/>
        <v>225355</v>
      </c>
      <c r="B2834" s="85" t="s">
        <v>14912</v>
      </c>
      <c r="C2834" s="66">
        <v>225349</v>
      </c>
      <c r="D2834" s="85" t="s">
        <v>77</v>
      </c>
      <c r="E2834" s="85" t="s">
        <v>14913</v>
      </c>
      <c r="F2834" s="66">
        <v>225355</v>
      </c>
      <c r="G2834" s="85" t="s">
        <v>78</v>
      </c>
      <c r="H2834" s="85"/>
      <c r="I2834" s="85" t="s">
        <v>79</v>
      </c>
      <c r="J2834" s="85"/>
      <c r="K2834" s="85" t="s">
        <v>14914</v>
      </c>
      <c r="L2834" s="85"/>
      <c r="M2834" s="85" t="s">
        <v>4458</v>
      </c>
      <c r="N2834" s="85"/>
      <c r="O2834" s="85" t="s">
        <v>18</v>
      </c>
      <c r="P2834" s="85" t="s">
        <v>4460</v>
      </c>
      <c r="Q2834" s="85"/>
    </row>
    <row r="2835" spans="1:17" hidden="1" x14ac:dyDescent="0.35">
      <c r="A2835" s="72">
        <f t="shared" si="44"/>
        <v>140926</v>
      </c>
      <c r="B2835" s="85" t="s">
        <v>25646</v>
      </c>
      <c r="C2835" s="85">
        <v>16047312</v>
      </c>
      <c r="D2835" s="85" t="s">
        <v>77</v>
      </c>
      <c r="E2835" s="85" t="s">
        <v>23228</v>
      </c>
      <c r="F2835" s="85">
        <v>140926</v>
      </c>
      <c r="G2835" s="85" t="s">
        <v>78</v>
      </c>
      <c r="H2835" s="85">
        <v>9997263</v>
      </c>
      <c r="I2835" s="85" t="s">
        <v>79</v>
      </c>
      <c r="J2835" s="85"/>
      <c r="K2835" s="85" t="s">
        <v>16689</v>
      </c>
      <c r="L2835" s="85"/>
      <c r="M2835" s="85" t="s">
        <v>20475</v>
      </c>
      <c r="N2835" s="85" t="s">
        <v>4459</v>
      </c>
      <c r="O2835" s="85" t="s">
        <v>18</v>
      </c>
      <c r="P2835" s="85">
        <v>76240</v>
      </c>
      <c r="Q2835" s="85"/>
    </row>
    <row r="2836" spans="1:17" hidden="1" x14ac:dyDescent="0.35">
      <c r="A2836" s="72">
        <f t="shared" si="44"/>
        <v>140926</v>
      </c>
      <c r="B2836" s="85" t="s">
        <v>16688</v>
      </c>
      <c r="C2836" s="66">
        <v>16047312</v>
      </c>
      <c r="D2836" s="85" t="s">
        <v>77</v>
      </c>
      <c r="E2836" s="85" t="s">
        <v>4455</v>
      </c>
      <c r="F2836" s="66">
        <v>140926</v>
      </c>
      <c r="G2836" s="85" t="s">
        <v>78</v>
      </c>
      <c r="H2836" s="85" t="s">
        <v>4456</v>
      </c>
      <c r="I2836" s="85" t="s">
        <v>79</v>
      </c>
      <c r="J2836" s="85"/>
      <c r="K2836" s="85" t="s">
        <v>16689</v>
      </c>
      <c r="L2836" s="85"/>
      <c r="M2836" s="85" t="s">
        <v>4458</v>
      </c>
      <c r="N2836" s="85" t="s">
        <v>4459</v>
      </c>
      <c r="O2836" s="85" t="s">
        <v>18</v>
      </c>
      <c r="P2836" s="85" t="s">
        <v>4460</v>
      </c>
      <c r="Q2836" s="85"/>
    </row>
    <row r="2837" spans="1:17" hidden="1" x14ac:dyDescent="0.35">
      <c r="A2837" s="72">
        <f t="shared" si="44"/>
        <v>141550</v>
      </c>
      <c r="B2837" s="85" t="s">
        <v>26462</v>
      </c>
      <c r="C2837" s="85">
        <v>90467</v>
      </c>
      <c r="D2837" s="85" t="s">
        <v>77</v>
      </c>
      <c r="E2837" s="85" t="s">
        <v>23206</v>
      </c>
      <c r="F2837" s="85">
        <v>141550</v>
      </c>
      <c r="G2837" s="85" t="s">
        <v>78</v>
      </c>
      <c r="H2837" s="85">
        <v>10499812</v>
      </c>
      <c r="I2837" s="85" t="s">
        <v>79</v>
      </c>
      <c r="J2837" s="85"/>
      <c r="K2837" s="85" t="s">
        <v>26463</v>
      </c>
      <c r="L2837" s="85"/>
      <c r="M2837" s="85" t="s">
        <v>21326</v>
      </c>
      <c r="N2837" s="85" t="s">
        <v>9526</v>
      </c>
      <c r="O2837" s="85" t="s">
        <v>18</v>
      </c>
      <c r="P2837" s="85">
        <v>78109</v>
      </c>
      <c r="Q2837" s="85">
        <v>3354</v>
      </c>
    </row>
    <row r="2838" spans="1:17" hidden="1" x14ac:dyDescent="0.35">
      <c r="A2838" s="72">
        <f t="shared" si="44"/>
        <v>141337</v>
      </c>
      <c r="B2838" s="85" t="s">
        <v>8411</v>
      </c>
      <c r="C2838" s="66">
        <v>89795</v>
      </c>
      <c r="D2838" s="85" t="s">
        <v>77</v>
      </c>
      <c r="E2838" s="85" t="s">
        <v>6256</v>
      </c>
      <c r="F2838" s="66">
        <v>141337</v>
      </c>
      <c r="G2838" s="85" t="s">
        <v>78</v>
      </c>
      <c r="H2838" s="85"/>
      <c r="I2838" s="85" t="s">
        <v>79</v>
      </c>
      <c r="J2838" s="85"/>
      <c r="K2838" s="85" t="s">
        <v>8412</v>
      </c>
      <c r="L2838" s="85"/>
      <c r="M2838" s="85" t="s">
        <v>8404</v>
      </c>
      <c r="N2838" s="85" t="s">
        <v>6073</v>
      </c>
      <c r="O2838" s="85" t="s">
        <v>18</v>
      </c>
      <c r="P2838" s="85" t="s">
        <v>8405</v>
      </c>
      <c r="Q2838" s="85" t="s">
        <v>1076</v>
      </c>
    </row>
    <row r="2839" spans="1:17" hidden="1" x14ac:dyDescent="0.35">
      <c r="A2839" s="72">
        <f t="shared" si="44"/>
        <v>141337</v>
      </c>
      <c r="B2839" s="85" t="s">
        <v>8409</v>
      </c>
      <c r="C2839" s="66">
        <v>89794</v>
      </c>
      <c r="D2839" s="85" t="s">
        <v>77</v>
      </c>
      <c r="E2839" s="85" t="s">
        <v>6256</v>
      </c>
      <c r="F2839" s="66">
        <v>141337</v>
      </c>
      <c r="G2839" s="85" t="s">
        <v>78</v>
      </c>
      <c r="H2839" s="85"/>
      <c r="I2839" s="85" t="s">
        <v>79</v>
      </c>
      <c r="J2839" s="85"/>
      <c r="K2839" s="85" t="s">
        <v>8410</v>
      </c>
      <c r="L2839" s="85"/>
      <c r="M2839" s="85" t="s">
        <v>8404</v>
      </c>
      <c r="N2839" s="85" t="s">
        <v>6073</v>
      </c>
      <c r="O2839" s="85" t="s">
        <v>18</v>
      </c>
      <c r="P2839" s="85" t="s">
        <v>8405</v>
      </c>
      <c r="Q2839" s="85" t="s">
        <v>5892</v>
      </c>
    </row>
    <row r="2840" spans="1:17" hidden="1" x14ac:dyDescent="0.35">
      <c r="A2840" s="72">
        <f t="shared" si="44"/>
        <v>141337</v>
      </c>
      <c r="B2840" s="85" t="s">
        <v>18734</v>
      </c>
      <c r="C2840" s="66">
        <v>16022330</v>
      </c>
      <c r="D2840" s="85" t="s">
        <v>83</v>
      </c>
      <c r="E2840" s="85" t="s">
        <v>6256</v>
      </c>
      <c r="F2840" s="66">
        <v>141337</v>
      </c>
      <c r="G2840" s="85" t="s">
        <v>78</v>
      </c>
      <c r="H2840" s="85"/>
      <c r="I2840" s="85" t="s">
        <v>79</v>
      </c>
      <c r="J2840" s="85"/>
      <c r="K2840" s="85" t="s">
        <v>18735</v>
      </c>
      <c r="L2840" s="85"/>
      <c r="M2840" s="85" t="s">
        <v>3090</v>
      </c>
      <c r="N2840" s="85" t="s">
        <v>6073</v>
      </c>
      <c r="O2840" s="85" t="s">
        <v>18</v>
      </c>
      <c r="P2840" s="85" t="s">
        <v>6258</v>
      </c>
      <c r="Q2840" s="85"/>
    </row>
    <row r="2841" spans="1:17" hidden="1" x14ac:dyDescent="0.35">
      <c r="A2841" s="72">
        <f t="shared" si="44"/>
        <v>141337</v>
      </c>
      <c r="B2841" s="85" t="s">
        <v>18736</v>
      </c>
      <c r="C2841" s="66">
        <v>16022332</v>
      </c>
      <c r="D2841" s="85" t="s">
        <v>83</v>
      </c>
      <c r="E2841" s="85" t="s">
        <v>6256</v>
      </c>
      <c r="F2841" s="66">
        <v>141337</v>
      </c>
      <c r="G2841" s="85" t="s">
        <v>78</v>
      </c>
      <c r="H2841" s="85"/>
      <c r="I2841" s="85" t="s">
        <v>79</v>
      </c>
      <c r="J2841" s="85"/>
      <c r="K2841" s="85" t="s">
        <v>18737</v>
      </c>
      <c r="L2841" s="85"/>
      <c r="M2841" s="85" t="s">
        <v>3090</v>
      </c>
      <c r="N2841" s="85" t="s">
        <v>6073</v>
      </c>
      <c r="O2841" s="85" t="s">
        <v>18</v>
      </c>
      <c r="P2841" s="85" t="s">
        <v>6734</v>
      </c>
      <c r="Q2841" s="85"/>
    </row>
    <row r="2842" spans="1:17" hidden="1" x14ac:dyDescent="0.35">
      <c r="A2842" s="72">
        <f t="shared" si="44"/>
        <v>141337</v>
      </c>
      <c r="B2842" s="85" t="s">
        <v>18738</v>
      </c>
      <c r="C2842" s="66">
        <v>16022334</v>
      </c>
      <c r="D2842" s="85" t="s">
        <v>83</v>
      </c>
      <c r="E2842" s="85" t="s">
        <v>6256</v>
      </c>
      <c r="F2842" s="66">
        <v>141337</v>
      </c>
      <c r="G2842" s="85" t="s">
        <v>78</v>
      </c>
      <c r="H2842" s="85"/>
      <c r="I2842" s="85" t="s">
        <v>79</v>
      </c>
      <c r="J2842" s="85"/>
      <c r="K2842" s="85" t="s">
        <v>18739</v>
      </c>
      <c r="L2842" s="85"/>
      <c r="M2842" s="85" t="s">
        <v>3090</v>
      </c>
      <c r="N2842" s="85" t="s">
        <v>6073</v>
      </c>
      <c r="O2842" s="85" t="s">
        <v>18</v>
      </c>
      <c r="P2842" s="85" t="s">
        <v>6258</v>
      </c>
      <c r="Q2842" s="85"/>
    </row>
    <row r="2843" spans="1:17" hidden="1" x14ac:dyDescent="0.35">
      <c r="A2843" s="72">
        <f t="shared" si="44"/>
        <v>141337</v>
      </c>
      <c r="B2843" s="85" t="s">
        <v>18742</v>
      </c>
      <c r="C2843" s="66">
        <v>16022336</v>
      </c>
      <c r="D2843" s="85" t="s">
        <v>83</v>
      </c>
      <c r="E2843" s="85" t="s">
        <v>6256</v>
      </c>
      <c r="F2843" s="66">
        <v>141337</v>
      </c>
      <c r="G2843" s="85" t="s">
        <v>78</v>
      </c>
      <c r="H2843" s="85"/>
      <c r="I2843" s="85" t="s">
        <v>79</v>
      </c>
      <c r="J2843" s="85"/>
      <c r="K2843" s="85" t="s">
        <v>18743</v>
      </c>
      <c r="L2843" s="85"/>
      <c r="M2843" s="85" t="s">
        <v>3090</v>
      </c>
      <c r="N2843" s="85" t="s">
        <v>6073</v>
      </c>
      <c r="O2843" s="85" t="s">
        <v>18</v>
      </c>
      <c r="P2843" s="85" t="s">
        <v>6258</v>
      </c>
      <c r="Q2843" s="85"/>
    </row>
    <row r="2844" spans="1:17" hidden="1" x14ac:dyDescent="0.35">
      <c r="A2844" s="72">
        <f t="shared" si="44"/>
        <v>141337</v>
      </c>
      <c r="B2844" s="85" t="s">
        <v>18740</v>
      </c>
      <c r="C2844" s="66">
        <v>16022335</v>
      </c>
      <c r="D2844" s="85" t="s">
        <v>83</v>
      </c>
      <c r="E2844" s="85" t="s">
        <v>6256</v>
      </c>
      <c r="F2844" s="66">
        <v>141337</v>
      </c>
      <c r="G2844" s="85" t="s">
        <v>78</v>
      </c>
      <c r="H2844" s="85"/>
      <c r="I2844" s="85" t="s">
        <v>79</v>
      </c>
      <c r="J2844" s="85"/>
      <c r="K2844" s="85" t="s">
        <v>18741</v>
      </c>
      <c r="L2844" s="85"/>
      <c r="M2844" s="85" t="s">
        <v>8404</v>
      </c>
      <c r="N2844" s="85" t="s">
        <v>6073</v>
      </c>
      <c r="O2844" s="85" t="s">
        <v>18</v>
      </c>
      <c r="P2844" s="85" t="s">
        <v>8405</v>
      </c>
      <c r="Q2844" s="85"/>
    </row>
    <row r="2845" spans="1:17" hidden="1" x14ac:dyDescent="0.35">
      <c r="A2845" s="72">
        <f t="shared" si="44"/>
        <v>141337</v>
      </c>
      <c r="B2845" s="85" t="s">
        <v>18744</v>
      </c>
      <c r="C2845" s="66">
        <v>16022337</v>
      </c>
      <c r="D2845" s="85" t="s">
        <v>83</v>
      </c>
      <c r="E2845" s="85" t="s">
        <v>6256</v>
      </c>
      <c r="F2845" s="66">
        <v>141337</v>
      </c>
      <c r="G2845" s="85" t="s">
        <v>78</v>
      </c>
      <c r="H2845" s="85"/>
      <c r="I2845" s="85" t="s">
        <v>79</v>
      </c>
      <c r="J2845" s="85"/>
      <c r="K2845" s="85" t="s">
        <v>18745</v>
      </c>
      <c r="L2845" s="85"/>
      <c r="M2845" s="85" t="s">
        <v>3090</v>
      </c>
      <c r="N2845" s="85" t="s">
        <v>6073</v>
      </c>
      <c r="O2845" s="85" t="s">
        <v>18</v>
      </c>
      <c r="P2845" s="85" t="s">
        <v>6258</v>
      </c>
      <c r="Q2845" s="85"/>
    </row>
    <row r="2846" spans="1:17" hidden="1" x14ac:dyDescent="0.35">
      <c r="A2846" s="72">
        <f t="shared" si="44"/>
        <v>141337</v>
      </c>
      <c r="B2846" s="85" t="s">
        <v>8413</v>
      </c>
      <c r="C2846" s="66">
        <v>89796</v>
      </c>
      <c r="D2846" s="85" t="s">
        <v>77</v>
      </c>
      <c r="E2846" s="85" t="s">
        <v>6256</v>
      </c>
      <c r="F2846" s="66">
        <v>141337</v>
      </c>
      <c r="G2846" s="85" t="s">
        <v>78</v>
      </c>
      <c r="H2846" s="85"/>
      <c r="I2846" s="85" t="s">
        <v>79</v>
      </c>
      <c r="J2846" s="85"/>
      <c r="K2846" s="85" t="s">
        <v>8414</v>
      </c>
      <c r="L2846" s="85"/>
      <c r="M2846" s="85" t="s">
        <v>8404</v>
      </c>
      <c r="N2846" s="85" t="s">
        <v>6073</v>
      </c>
      <c r="O2846" s="85" t="s">
        <v>18</v>
      </c>
      <c r="P2846" s="85" t="s">
        <v>8405</v>
      </c>
      <c r="Q2846" s="85" t="s">
        <v>8415</v>
      </c>
    </row>
    <row r="2847" spans="1:17" hidden="1" x14ac:dyDescent="0.35">
      <c r="A2847" s="72">
        <f t="shared" si="44"/>
        <v>141337</v>
      </c>
      <c r="B2847" s="85" t="s">
        <v>19473</v>
      </c>
      <c r="C2847" s="66">
        <v>16052146</v>
      </c>
      <c r="D2847" s="85" t="s">
        <v>83</v>
      </c>
      <c r="E2847" s="85" t="s">
        <v>6256</v>
      </c>
      <c r="F2847" s="66">
        <v>141337</v>
      </c>
      <c r="G2847" s="85" t="s">
        <v>78</v>
      </c>
      <c r="H2847" s="85"/>
      <c r="I2847" s="85" t="s">
        <v>79</v>
      </c>
      <c r="J2847" s="85"/>
      <c r="K2847" s="85" t="s">
        <v>19474</v>
      </c>
      <c r="L2847" s="85"/>
      <c r="M2847" s="85" t="s">
        <v>8404</v>
      </c>
      <c r="N2847" s="85" t="s">
        <v>6073</v>
      </c>
      <c r="O2847" s="85" t="s">
        <v>18</v>
      </c>
      <c r="P2847" s="85" t="s">
        <v>8405</v>
      </c>
      <c r="Q2847" s="85"/>
    </row>
    <row r="2848" spans="1:17" hidden="1" x14ac:dyDescent="0.35">
      <c r="A2848" s="72">
        <f t="shared" si="44"/>
        <v>141739</v>
      </c>
      <c r="B2848" s="85" t="s">
        <v>23591</v>
      </c>
      <c r="C2848" s="85">
        <v>91826</v>
      </c>
      <c r="D2848" s="85" t="s">
        <v>77</v>
      </c>
      <c r="E2848" s="85" t="s">
        <v>23266</v>
      </c>
      <c r="F2848" s="85">
        <v>141739</v>
      </c>
      <c r="G2848" s="85" t="s">
        <v>78</v>
      </c>
      <c r="H2848" s="85">
        <v>12688396</v>
      </c>
      <c r="I2848" s="85" t="s">
        <v>79</v>
      </c>
      <c r="J2848" s="85"/>
      <c r="K2848" s="85" t="s">
        <v>23592</v>
      </c>
      <c r="L2848" s="85"/>
      <c r="M2848" s="85" t="s">
        <v>125</v>
      </c>
      <c r="N2848" s="85" t="s">
        <v>137</v>
      </c>
      <c r="O2848" s="85" t="s">
        <v>18</v>
      </c>
      <c r="P2848" s="85">
        <v>78704</v>
      </c>
      <c r="Q2848" s="85">
        <v>7052</v>
      </c>
    </row>
    <row r="2849" spans="1:17" hidden="1" x14ac:dyDescent="0.35">
      <c r="A2849" s="72">
        <f t="shared" si="44"/>
        <v>141223</v>
      </c>
      <c r="B2849" s="85" t="s">
        <v>6195</v>
      </c>
      <c r="C2849" s="66">
        <v>88463</v>
      </c>
      <c r="D2849" s="85" t="s">
        <v>77</v>
      </c>
      <c r="E2849" s="85" t="s">
        <v>6077</v>
      </c>
      <c r="F2849" s="66">
        <v>141223</v>
      </c>
      <c r="G2849" s="85" t="s">
        <v>78</v>
      </c>
      <c r="H2849" s="85" t="s">
        <v>6196</v>
      </c>
      <c r="I2849" s="85" t="s">
        <v>79</v>
      </c>
      <c r="J2849" s="85"/>
      <c r="K2849" s="85" t="s">
        <v>6197</v>
      </c>
      <c r="L2849" s="85"/>
      <c r="M2849" s="85" t="s">
        <v>3090</v>
      </c>
      <c r="N2849" s="85" t="s">
        <v>6071</v>
      </c>
      <c r="O2849" s="85" t="s">
        <v>18</v>
      </c>
      <c r="P2849" s="85" t="s">
        <v>6181</v>
      </c>
      <c r="Q2849" s="85" t="s">
        <v>6198</v>
      </c>
    </row>
    <row r="2850" spans="1:17" hidden="1" x14ac:dyDescent="0.35">
      <c r="A2850" s="72">
        <f t="shared" si="44"/>
        <v>140521</v>
      </c>
      <c r="B2850" s="85" t="s">
        <v>1390</v>
      </c>
      <c r="C2850" s="66">
        <v>85954</v>
      </c>
      <c r="D2850" s="85" t="s">
        <v>77</v>
      </c>
      <c r="E2850" s="85" t="s">
        <v>511</v>
      </c>
      <c r="F2850" s="66">
        <v>140521</v>
      </c>
      <c r="G2850" s="85" t="s">
        <v>78</v>
      </c>
      <c r="H2850" s="85" t="s">
        <v>1391</v>
      </c>
      <c r="I2850" s="85" t="s">
        <v>79</v>
      </c>
      <c r="J2850" s="85"/>
      <c r="K2850" s="85" t="s">
        <v>1392</v>
      </c>
      <c r="L2850" s="85"/>
      <c r="M2850" s="85" t="s">
        <v>1375</v>
      </c>
      <c r="N2850" s="85" t="s">
        <v>232</v>
      </c>
      <c r="O2850" s="85" t="s">
        <v>18</v>
      </c>
      <c r="P2850" s="85" t="s">
        <v>1376</v>
      </c>
      <c r="Q2850" s="85" t="s">
        <v>1393</v>
      </c>
    </row>
    <row r="2851" spans="1:17" hidden="1" x14ac:dyDescent="0.35">
      <c r="A2851" s="72">
        <f t="shared" si="44"/>
        <v>141555</v>
      </c>
      <c r="B2851" s="85" t="s">
        <v>10432</v>
      </c>
      <c r="C2851" s="66">
        <v>90980</v>
      </c>
      <c r="D2851" s="85" t="s">
        <v>77</v>
      </c>
      <c r="E2851" s="85" t="s">
        <v>4810</v>
      </c>
      <c r="F2851" s="66">
        <v>141555</v>
      </c>
      <c r="G2851" s="85" t="s">
        <v>78</v>
      </c>
      <c r="H2851" s="85" t="s">
        <v>10433</v>
      </c>
      <c r="I2851" s="85" t="s">
        <v>79</v>
      </c>
      <c r="J2851" s="85"/>
      <c r="K2851" s="85" t="s">
        <v>10434</v>
      </c>
      <c r="L2851" s="85"/>
      <c r="M2851" s="85" t="s">
        <v>7383</v>
      </c>
      <c r="N2851" s="85" t="s">
        <v>7384</v>
      </c>
      <c r="O2851" s="85" t="s">
        <v>18</v>
      </c>
      <c r="P2851" s="85" t="s">
        <v>10431</v>
      </c>
      <c r="Q2851" s="85" t="s">
        <v>4304</v>
      </c>
    </row>
    <row r="2852" spans="1:17" hidden="1" x14ac:dyDescent="0.35">
      <c r="A2852" s="72">
        <f t="shared" si="44"/>
        <v>141332</v>
      </c>
      <c r="B2852" s="85" t="s">
        <v>24607</v>
      </c>
      <c r="C2852" s="85">
        <v>17013640</v>
      </c>
      <c r="D2852" s="85" t="s">
        <v>77</v>
      </c>
      <c r="E2852" s="85" t="s">
        <v>23245</v>
      </c>
      <c r="F2852" s="85">
        <v>141332</v>
      </c>
      <c r="G2852" s="85" t="s">
        <v>78</v>
      </c>
      <c r="H2852" s="85"/>
      <c r="I2852" s="85" t="s">
        <v>79</v>
      </c>
      <c r="J2852" s="85"/>
      <c r="K2852" s="85" t="s">
        <v>24608</v>
      </c>
      <c r="L2852" s="85"/>
      <c r="M2852" s="85" t="s">
        <v>24600</v>
      </c>
      <c r="N2852" s="85" t="s">
        <v>8314</v>
      </c>
      <c r="O2852" s="85" t="s">
        <v>18</v>
      </c>
      <c r="P2852" s="85">
        <v>77539</v>
      </c>
      <c r="Q2852" s="85">
        <v>2026</v>
      </c>
    </row>
    <row r="2853" spans="1:17" hidden="1" x14ac:dyDescent="0.35">
      <c r="A2853" s="72">
        <f t="shared" si="44"/>
        <v>141332</v>
      </c>
      <c r="B2853" s="85" t="s">
        <v>21395</v>
      </c>
      <c r="C2853" s="85">
        <v>17013644</v>
      </c>
      <c r="D2853" s="85" t="s">
        <v>77</v>
      </c>
      <c r="E2853" s="85" t="s">
        <v>23245</v>
      </c>
      <c r="F2853" s="85">
        <v>141332</v>
      </c>
      <c r="G2853" s="85" t="s">
        <v>78</v>
      </c>
      <c r="H2853" s="85"/>
      <c r="I2853" s="85" t="s">
        <v>79</v>
      </c>
      <c r="J2853" s="85"/>
      <c r="K2853" s="85" t="s">
        <v>24608</v>
      </c>
      <c r="L2853" s="85"/>
      <c r="M2853" s="85" t="s">
        <v>24600</v>
      </c>
      <c r="N2853" s="85" t="s">
        <v>8314</v>
      </c>
      <c r="O2853" s="85" t="s">
        <v>18</v>
      </c>
      <c r="P2853" s="85">
        <v>77539</v>
      </c>
      <c r="Q2853" s="85">
        <v>2026</v>
      </c>
    </row>
    <row r="2854" spans="1:17" hidden="1" x14ac:dyDescent="0.35">
      <c r="A2854" s="72">
        <f t="shared" si="44"/>
        <v>141440</v>
      </c>
      <c r="B2854" s="85" t="s">
        <v>9055</v>
      </c>
      <c r="C2854" s="66">
        <v>90232</v>
      </c>
      <c r="D2854" s="85" t="s">
        <v>77</v>
      </c>
      <c r="E2854" s="85" t="s">
        <v>9056</v>
      </c>
      <c r="F2854" s="66">
        <v>141440</v>
      </c>
      <c r="G2854" s="85" t="s">
        <v>78</v>
      </c>
      <c r="H2854" s="85"/>
      <c r="I2854" s="85" t="s">
        <v>79</v>
      </c>
      <c r="J2854" s="85"/>
      <c r="K2854" s="85" t="s">
        <v>9057</v>
      </c>
      <c r="L2854" s="85"/>
      <c r="M2854" s="85" t="s">
        <v>9058</v>
      </c>
      <c r="N2854" s="85" t="s">
        <v>9052</v>
      </c>
      <c r="O2854" s="85" t="s">
        <v>18</v>
      </c>
      <c r="P2854" s="85" t="s">
        <v>9059</v>
      </c>
      <c r="Q2854" s="85"/>
    </row>
    <row r="2855" spans="1:17" hidden="1" x14ac:dyDescent="0.35">
      <c r="A2855" s="72">
        <f t="shared" si="44"/>
        <v>141440</v>
      </c>
      <c r="B2855" s="85" t="s">
        <v>9060</v>
      </c>
      <c r="C2855" s="66">
        <v>90233</v>
      </c>
      <c r="D2855" s="85" t="s">
        <v>77</v>
      </c>
      <c r="E2855" s="85" t="s">
        <v>9056</v>
      </c>
      <c r="F2855" s="66">
        <v>141440</v>
      </c>
      <c r="G2855" s="85" t="s">
        <v>78</v>
      </c>
      <c r="H2855" s="85"/>
      <c r="I2855" s="85" t="s">
        <v>79</v>
      </c>
      <c r="J2855" s="85"/>
      <c r="K2855" s="85" t="s">
        <v>9061</v>
      </c>
      <c r="L2855" s="85"/>
      <c r="M2855" s="85" t="s">
        <v>9058</v>
      </c>
      <c r="N2855" s="85" t="s">
        <v>9054</v>
      </c>
      <c r="O2855" s="85" t="s">
        <v>18</v>
      </c>
      <c r="P2855" s="85" t="s">
        <v>9059</v>
      </c>
      <c r="Q2855" s="85"/>
    </row>
    <row r="2856" spans="1:17" hidden="1" x14ac:dyDescent="0.35">
      <c r="A2856" s="72">
        <f t="shared" si="44"/>
        <v>141440</v>
      </c>
      <c r="B2856" s="85" t="s">
        <v>17992</v>
      </c>
      <c r="C2856" s="66">
        <v>16076744</v>
      </c>
      <c r="D2856" s="85" t="s">
        <v>77</v>
      </c>
      <c r="E2856" s="85" t="s">
        <v>9056</v>
      </c>
      <c r="F2856" s="66">
        <v>141440</v>
      </c>
      <c r="G2856" s="85" t="s">
        <v>78</v>
      </c>
      <c r="H2856" s="85"/>
      <c r="I2856" s="85" t="s">
        <v>79</v>
      </c>
      <c r="J2856" s="85"/>
      <c r="K2856" s="85" t="s">
        <v>17993</v>
      </c>
      <c r="L2856" s="85"/>
      <c r="M2856" s="85" t="s">
        <v>9058</v>
      </c>
      <c r="N2856" s="85" t="s">
        <v>9053</v>
      </c>
      <c r="O2856" s="85" t="s">
        <v>18</v>
      </c>
      <c r="P2856" s="85" t="s">
        <v>9059</v>
      </c>
      <c r="Q2856" s="85"/>
    </row>
    <row r="2857" spans="1:17" hidden="1" x14ac:dyDescent="0.35">
      <c r="A2857" s="72">
        <f t="shared" si="44"/>
        <v>141043</v>
      </c>
      <c r="B2857" s="85" t="s">
        <v>14341</v>
      </c>
      <c r="C2857" s="66">
        <v>207133</v>
      </c>
      <c r="D2857" s="85" t="s">
        <v>77</v>
      </c>
      <c r="E2857" s="85" t="s">
        <v>5036</v>
      </c>
      <c r="F2857" s="66">
        <v>141043</v>
      </c>
      <c r="G2857" s="85" t="s">
        <v>78</v>
      </c>
      <c r="H2857" s="85" t="s">
        <v>14342</v>
      </c>
      <c r="I2857" s="85" t="s">
        <v>79</v>
      </c>
      <c r="J2857" s="85"/>
      <c r="K2857" s="85" t="s">
        <v>14343</v>
      </c>
      <c r="L2857" s="85"/>
      <c r="M2857" s="85" t="s">
        <v>5039</v>
      </c>
      <c r="N2857" s="85"/>
      <c r="O2857" s="85" t="s">
        <v>18</v>
      </c>
      <c r="P2857" s="85" t="s">
        <v>5041</v>
      </c>
      <c r="Q2857" s="85"/>
    </row>
    <row r="2858" spans="1:17" hidden="1" x14ac:dyDescent="0.35">
      <c r="A2858" s="72">
        <f t="shared" si="44"/>
        <v>141223</v>
      </c>
      <c r="B2858" s="85" t="s">
        <v>7210</v>
      </c>
      <c r="C2858" s="66">
        <v>89026</v>
      </c>
      <c r="D2858" s="85" t="s">
        <v>77</v>
      </c>
      <c r="E2858" s="85" t="s">
        <v>6077</v>
      </c>
      <c r="F2858" s="66">
        <v>141223</v>
      </c>
      <c r="G2858" s="85" t="s">
        <v>78</v>
      </c>
      <c r="H2858" s="85" t="s">
        <v>7211</v>
      </c>
      <c r="I2858" s="85" t="s">
        <v>79</v>
      </c>
      <c r="J2858" s="85"/>
      <c r="K2858" s="85" t="s">
        <v>7212</v>
      </c>
      <c r="L2858" s="85"/>
      <c r="M2858" s="85" t="s">
        <v>3090</v>
      </c>
      <c r="N2858" s="85" t="s">
        <v>6071</v>
      </c>
      <c r="O2858" s="85" t="s">
        <v>18</v>
      </c>
      <c r="P2858" s="85" t="s">
        <v>7197</v>
      </c>
      <c r="Q2858" s="85" t="s">
        <v>6095</v>
      </c>
    </row>
    <row r="2859" spans="1:17" hidden="1" x14ac:dyDescent="0.35">
      <c r="A2859" s="72">
        <f t="shared" si="44"/>
        <v>141739</v>
      </c>
      <c r="B2859" s="85" t="s">
        <v>23568</v>
      </c>
      <c r="C2859" s="85">
        <v>16065704</v>
      </c>
      <c r="D2859" s="85" t="s">
        <v>77</v>
      </c>
      <c r="E2859" s="85" t="s">
        <v>23266</v>
      </c>
      <c r="F2859" s="85">
        <v>141739</v>
      </c>
      <c r="G2859" s="85" t="s">
        <v>78</v>
      </c>
      <c r="H2859" s="85">
        <v>12688008</v>
      </c>
      <c r="I2859" s="85" t="s">
        <v>79</v>
      </c>
      <c r="J2859" s="85"/>
      <c r="K2859" s="85" t="s">
        <v>23569</v>
      </c>
      <c r="L2859" s="85"/>
      <c r="M2859" s="85" t="s">
        <v>125</v>
      </c>
      <c r="N2859" s="85" t="s">
        <v>125</v>
      </c>
      <c r="O2859" s="85" t="s">
        <v>18</v>
      </c>
      <c r="P2859" s="85">
        <v>78724</v>
      </c>
      <c r="Q2859" s="85"/>
    </row>
    <row r="2860" spans="1:17" hidden="1" x14ac:dyDescent="0.35">
      <c r="A2860" s="72">
        <f t="shared" si="44"/>
        <v>141223</v>
      </c>
      <c r="B2860" s="85" t="s">
        <v>6332</v>
      </c>
      <c r="C2860" s="66">
        <v>88528</v>
      </c>
      <c r="D2860" s="85" t="s">
        <v>77</v>
      </c>
      <c r="E2860" s="85" t="s">
        <v>6077</v>
      </c>
      <c r="F2860" s="66">
        <v>141223</v>
      </c>
      <c r="G2860" s="85" t="s">
        <v>78</v>
      </c>
      <c r="H2860" s="85" t="s">
        <v>6333</v>
      </c>
      <c r="I2860" s="85" t="s">
        <v>79</v>
      </c>
      <c r="J2860" s="85"/>
      <c r="K2860" s="85" t="s">
        <v>6334</v>
      </c>
      <c r="L2860" s="85"/>
      <c r="M2860" s="85" t="s">
        <v>3090</v>
      </c>
      <c r="N2860" s="85" t="s">
        <v>6071</v>
      </c>
      <c r="O2860" s="85" t="s">
        <v>18</v>
      </c>
      <c r="P2860" s="85" t="s">
        <v>6120</v>
      </c>
      <c r="Q2860" s="85" t="s">
        <v>6335</v>
      </c>
    </row>
    <row r="2861" spans="1:17" hidden="1" x14ac:dyDescent="0.35">
      <c r="A2861" s="72">
        <f t="shared" si="44"/>
        <v>141517</v>
      </c>
      <c r="B2861" s="85" t="s">
        <v>24507</v>
      </c>
      <c r="C2861" s="85">
        <v>16055274</v>
      </c>
      <c r="D2861" s="85" t="s">
        <v>77</v>
      </c>
      <c r="E2861" s="85" t="s">
        <v>23250</v>
      </c>
      <c r="F2861" s="85">
        <v>141517</v>
      </c>
      <c r="G2861" s="85" t="s">
        <v>78</v>
      </c>
      <c r="H2861" s="85">
        <v>11635042</v>
      </c>
      <c r="I2861" s="85" t="s">
        <v>79</v>
      </c>
      <c r="J2861" s="85"/>
      <c r="K2861" s="85" t="s">
        <v>24508</v>
      </c>
      <c r="L2861" s="85"/>
      <c r="M2861" s="85" t="s">
        <v>24509</v>
      </c>
      <c r="N2861" s="85" t="s">
        <v>9473</v>
      </c>
      <c r="O2861" s="85" t="s">
        <v>18</v>
      </c>
      <c r="P2861" s="85">
        <v>78266</v>
      </c>
      <c r="Q2861" s="85"/>
    </row>
    <row r="2862" spans="1:17" hidden="1" x14ac:dyDescent="0.35">
      <c r="A2862" s="72">
        <f t="shared" si="44"/>
        <v>140469</v>
      </c>
      <c r="B2862" s="85" t="s">
        <v>24507</v>
      </c>
      <c r="C2862" s="85">
        <v>85496</v>
      </c>
      <c r="D2862" s="85" t="s">
        <v>77</v>
      </c>
      <c r="E2862" s="85" t="s">
        <v>23191</v>
      </c>
      <c r="F2862" s="85">
        <v>140469</v>
      </c>
      <c r="G2862" s="85" t="s">
        <v>78</v>
      </c>
      <c r="H2862" s="85">
        <v>13461769</v>
      </c>
      <c r="I2862" s="85" t="s">
        <v>79</v>
      </c>
      <c r="J2862" s="85"/>
      <c r="K2862" s="85" t="s">
        <v>26871</v>
      </c>
      <c r="L2862" s="85"/>
      <c r="M2862" s="85" t="s">
        <v>20146</v>
      </c>
      <c r="N2862" s="85" t="s">
        <v>205</v>
      </c>
      <c r="O2862" s="85" t="s">
        <v>18</v>
      </c>
      <c r="P2862" s="85">
        <v>75028</v>
      </c>
      <c r="Q2862" s="85">
        <v>7270</v>
      </c>
    </row>
    <row r="2863" spans="1:17" hidden="1" x14ac:dyDescent="0.35">
      <c r="A2863" s="72">
        <f t="shared" si="44"/>
        <v>140469</v>
      </c>
      <c r="B2863" s="85" t="s">
        <v>340</v>
      </c>
      <c r="C2863" s="66">
        <v>85496</v>
      </c>
      <c r="D2863" s="85" t="s">
        <v>77</v>
      </c>
      <c r="E2863" s="85" t="s">
        <v>212</v>
      </c>
      <c r="F2863" s="66">
        <v>140469</v>
      </c>
      <c r="G2863" s="85" t="s">
        <v>78</v>
      </c>
      <c r="H2863" s="85" t="s">
        <v>213</v>
      </c>
      <c r="I2863" s="85" t="s">
        <v>79</v>
      </c>
      <c r="J2863" s="85"/>
      <c r="K2863" s="85" t="s">
        <v>341</v>
      </c>
      <c r="L2863" s="85" t="s">
        <v>80</v>
      </c>
      <c r="M2863" s="85" t="s">
        <v>311</v>
      </c>
      <c r="N2863" s="85" t="s">
        <v>215</v>
      </c>
      <c r="O2863" s="85" t="s">
        <v>18</v>
      </c>
      <c r="P2863" s="85" t="s">
        <v>312</v>
      </c>
      <c r="Q2863" s="85" t="s">
        <v>342</v>
      </c>
    </row>
    <row r="2864" spans="1:17" hidden="1" x14ac:dyDescent="0.35">
      <c r="A2864" s="72">
        <f t="shared" si="44"/>
        <v>141223</v>
      </c>
      <c r="B2864" s="85" t="s">
        <v>6840</v>
      </c>
      <c r="C2864" s="66">
        <v>88814</v>
      </c>
      <c r="D2864" s="85" t="s">
        <v>77</v>
      </c>
      <c r="E2864" s="85" t="s">
        <v>6077</v>
      </c>
      <c r="F2864" s="66">
        <v>141223</v>
      </c>
      <c r="G2864" s="85" t="s">
        <v>78</v>
      </c>
      <c r="H2864" s="85" t="s">
        <v>6841</v>
      </c>
      <c r="I2864" s="85" t="s">
        <v>79</v>
      </c>
      <c r="J2864" s="85"/>
      <c r="K2864" s="85" t="s">
        <v>6842</v>
      </c>
      <c r="L2864" s="85"/>
      <c r="M2864" s="85" t="s">
        <v>3090</v>
      </c>
      <c r="N2864" s="85" t="s">
        <v>6071</v>
      </c>
      <c r="O2864" s="85" t="s">
        <v>18</v>
      </c>
      <c r="P2864" s="85" t="s">
        <v>6835</v>
      </c>
      <c r="Q2864" s="85" t="s">
        <v>1694</v>
      </c>
    </row>
    <row r="2865" spans="1:17" hidden="1" x14ac:dyDescent="0.35">
      <c r="A2865" s="72">
        <f t="shared" si="44"/>
        <v>127700</v>
      </c>
      <c r="B2865" s="85" t="s">
        <v>24231</v>
      </c>
      <c r="C2865" s="85">
        <v>17010598</v>
      </c>
      <c r="D2865" s="85" t="s">
        <v>23281</v>
      </c>
      <c r="E2865" s="85" t="s">
        <v>23260</v>
      </c>
      <c r="F2865" s="85">
        <v>127700</v>
      </c>
      <c r="G2865" s="85" t="s">
        <v>78</v>
      </c>
      <c r="H2865" s="85"/>
      <c r="I2865" s="85" t="s">
        <v>79</v>
      </c>
      <c r="J2865" s="85"/>
      <c r="K2865" s="85" t="s">
        <v>24232</v>
      </c>
      <c r="L2865" s="85"/>
      <c r="M2865" s="85" t="s">
        <v>23986</v>
      </c>
      <c r="N2865" s="85" t="s">
        <v>23987</v>
      </c>
      <c r="O2865" s="85" t="s">
        <v>23988</v>
      </c>
      <c r="P2865" s="85">
        <v>32953</v>
      </c>
      <c r="Q2865" s="85"/>
    </row>
    <row r="2866" spans="1:17" hidden="1" x14ac:dyDescent="0.35">
      <c r="A2866" s="72">
        <f t="shared" si="44"/>
        <v>141312</v>
      </c>
      <c r="B2866" s="85" t="s">
        <v>8285</v>
      </c>
      <c r="C2866" s="66">
        <v>89651</v>
      </c>
      <c r="D2866" s="85" t="s">
        <v>77</v>
      </c>
      <c r="E2866" s="85" t="s">
        <v>6602</v>
      </c>
      <c r="F2866" s="66">
        <v>141312</v>
      </c>
      <c r="G2866" s="85" t="s">
        <v>78</v>
      </c>
      <c r="H2866" s="85" t="s">
        <v>8286</v>
      </c>
      <c r="I2866" s="85" t="s">
        <v>79</v>
      </c>
      <c r="J2866" s="85"/>
      <c r="K2866" s="85" t="s">
        <v>8287</v>
      </c>
      <c r="L2866" s="85"/>
      <c r="M2866" s="85" t="s">
        <v>8194</v>
      </c>
      <c r="N2866" s="85" t="s">
        <v>6071</v>
      </c>
      <c r="O2866" s="85" t="s">
        <v>18</v>
      </c>
      <c r="P2866" s="85" t="s">
        <v>8268</v>
      </c>
      <c r="Q2866" s="85" t="s">
        <v>8288</v>
      </c>
    </row>
    <row r="2867" spans="1:17" hidden="1" x14ac:dyDescent="0.35">
      <c r="A2867" s="72">
        <f t="shared" si="44"/>
        <v>141770</v>
      </c>
      <c r="B2867" s="85" t="s">
        <v>28187</v>
      </c>
      <c r="C2867" s="85">
        <v>92025</v>
      </c>
      <c r="D2867" s="85" t="s">
        <v>77</v>
      </c>
      <c r="E2867" s="85" t="s">
        <v>23156</v>
      </c>
      <c r="F2867" s="85">
        <v>141770</v>
      </c>
      <c r="G2867" s="85" t="s">
        <v>78</v>
      </c>
      <c r="H2867" s="85">
        <v>10299790</v>
      </c>
      <c r="I2867" s="85" t="s">
        <v>79</v>
      </c>
      <c r="J2867" s="85"/>
      <c r="K2867" s="85" t="s">
        <v>28188</v>
      </c>
      <c r="L2867" s="85"/>
      <c r="M2867" s="85" t="s">
        <v>20775</v>
      </c>
      <c r="N2867" s="85" t="s">
        <v>11805</v>
      </c>
      <c r="O2867" s="85" t="s">
        <v>18</v>
      </c>
      <c r="P2867" s="85">
        <v>78840</v>
      </c>
      <c r="Q2867" s="85"/>
    </row>
    <row r="2868" spans="1:17" hidden="1" x14ac:dyDescent="0.35">
      <c r="A2868" s="72">
        <f t="shared" si="44"/>
        <v>141188</v>
      </c>
      <c r="B2868" s="85" t="s">
        <v>6608</v>
      </c>
      <c r="C2868" s="66">
        <v>92025</v>
      </c>
      <c r="D2868" s="85" t="s">
        <v>77</v>
      </c>
      <c r="E2868" s="85" t="s">
        <v>5662</v>
      </c>
      <c r="F2868" s="66">
        <v>141188</v>
      </c>
      <c r="G2868" s="85" t="s">
        <v>77</v>
      </c>
      <c r="H2868" s="85" t="s">
        <v>11811</v>
      </c>
      <c r="I2868" s="85" t="s">
        <v>79</v>
      </c>
      <c r="J2868" s="85"/>
      <c r="K2868" s="85" t="s">
        <v>11826</v>
      </c>
      <c r="L2868" s="85"/>
      <c r="M2868" s="85" t="s">
        <v>11808</v>
      </c>
      <c r="N2868" s="85" t="s">
        <v>11800</v>
      </c>
      <c r="O2868" s="85" t="s">
        <v>18</v>
      </c>
      <c r="P2868" s="85" t="s">
        <v>11809</v>
      </c>
      <c r="Q2868" s="85"/>
    </row>
    <row r="2869" spans="1:17" hidden="1" x14ac:dyDescent="0.35">
      <c r="A2869" s="72">
        <f t="shared" si="44"/>
        <v>141312</v>
      </c>
      <c r="B2869" s="85" t="s">
        <v>6608</v>
      </c>
      <c r="C2869" s="66">
        <v>88664</v>
      </c>
      <c r="D2869" s="85" t="s">
        <v>77</v>
      </c>
      <c r="E2869" s="85" t="s">
        <v>6602</v>
      </c>
      <c r="F2869" s="66">
        <v>141312</v>
      </c>
      <c r="G2869" s="85" t="s">
        <v>78</v>
      </c>
      <c r="H2869" s="85" t="s">
        <v>6609</v>
      </c>
      <c r="I2869" s="85" t="s">
        <v>79</v>
      </c>
      <c r="J2869" s="85"/>
      <c r="K2869" s="85" t="s">
        <v>6610</v>
      </c>
      <c r="L2869" s="85"/>
      <c r="M2869" s="85" t="s">
        <v>3090</v>
      </c>
      <c r="N2869" s="85" t="s">
        <v>6071</v>
      </c>
      <c r="O2869" s="85" t="s">
        <v>18</v>
      </c>
      <c r="P2869" s="85" t="s">
        <v>6605</v>
      </c>
      <c r="Q2869" s="85" t="s">
        <v>3244</v>
      </c>
    </row>
    <row r="2870" spans="1:17" hidden="1" x14ac:dyDescent="0.35">
      <c r="A2870" s="72">
        <f t="shared" si="44"/>
        <v>141770</v>
      </c>
      <c r="B2870" s="85" t="s">
        <v>6608</v>
      </c>
      <c r="C2870" s="66">
        <v>92025</v>
      </c>
      <c r="D2870" s="85" t="s">
        <v>77</v>
      </c>
      <c r="E2870" s="85" t="s">
        <v>11813</v>
      </c>
      <c r="F2870" s="66">
        <v>141770</v>
      </c>
      <c r="G2870" s="85" t="s">
        <v>78</v>
      </c>
      <c r="H2870" s="85" t="s">
        <v>11811</v>
      </c>
      <c r="I2870" s="85" t="s">
        <v>79</v>
      </c>
      <c r="J2870" s="85"/>
      <c r="K2870" s="85" t="s">
        <v>11826</v>
      </c>
      <c r="L2870" s="85"/>
      <c r="M2870" s="85" t="s">
        <v>11808</v>
      </c>
      <c r="N2870" s="85" t="s">
        <v>11800</v>
      </c>
      <c r="O2870" s="85" t="s">
        <v>18</v>
      </c>
      <c r="P2870" s="85" t="s">
        <v>11809</v>
      </c>
      <c r="Q2870" s="85"/>
    </row>
    <row r="2871" spans="1:17" hidden="1" x14ac:dyDescent="0.35">
      <c r="A2871" s="72">
        <f t="shared" si="44"/>
        <v>220683</v>
      </c>
      <c r="B2871" s="85" t="s">
        <v>17523</v>
      </c>
      <c r="C2871" s="66">
        <v>16064279</v>
      </c>
      <c r="D2871" s="85" t="s">
        <v>77</v>
      </c>
      <c r="E2871" s="85" t="s">
        <v>14681</v>
      </c>
      <c r="F2871" s="66">
        <v>220683</v>
      </c>
      <c r="G2871" s="85" t="s">
        <v>78</v>
      </c>
      <c r="H2871" s="85"/>
      <c r="I2871" s="85" t="s">
        <v>79</v>
      </c>
      <c r="J2871" s="85"/>
      <c r="K2871" s="85" t="s">
        <v>17524</v>
      </c>
      <c r="L2871" s="85"/>
      <c r="M2871" s="85" t="s">
        <v>374</v>
      </c>
      <c r="N2871" s="85" t="s">
        <v>232</v>
      </c>
      <c r="O2871" s="85" t="s">
        <v>18</v>
      </c>
      <c r="P2871" s="85" t="s">
        <v>520</v>
      </c>
      <c r="Q2871" s="85"/>
    </row>
    <row r="2872" spans="1:17" hidden="1" x14ac:dyDescent="0.35">
      <c r="A2872" s="72">
        <f t="shared" si="44"/>
        <v>17003241</v>
      </c>
      <c r="B2872" s="85" t="s">
        <v>26312</v>
      </c>
      <c r="C2872" s="85">
        <v>16082944</v>
      </c>
      <c r="D2872" s="85" t="s">
        <v>77</v>
      </c>
      <c r="E2872" s="85" t="s">
        <v>23210</v>
      </c>
      <c r="F2872" s="85">
        <v>17003241</v>
      </c>
      <c r="G2872" s="85" t="s">
        <v>78</v>
      </c>
      <c r="H2872" s="85"/>
      <c r="I2872" s="85" t="s">
        <v>79</v>
      </c>
      <c r="J2872" s="85"/>
      <c r="K2872" s="85" t="s">
        <v>26313</v>
      </c>
      <c r="L2872" s="85"/>
      <c r="M2872" s="85" t="s">
        <v>20923</v>
      </c>
      <c r="N2872" s="85" t="s">
        <v>232</v>
      </c>
      <c r="O2872" s="85" t="s">
        <v>18</v>
      </c>
      <c r="P2872" s="85">
        <v>75044</v>
      </c>
      <c r="Q2872" s="85"/>
    </row>
    <row r="2873" spans="1:17" hidden="1" x14ac:dyDescent="0.35">
      <c r="A2873" s="72">
        <f t="shared" si="44"/>
        <v>17003241</v>
      </c>
      <c r="B2873" s="85" t="s">
        <v>18487</v>
      </c>
      <c r="C2873" s="66">
        <v>16082944</v>
      </c>
      <c r="D2873" s="85" t="s">
        <v>77</v>
      </c>
      <c r="E2873" s="85" t="s">
        <v>18023</v>
      </c>
      <c r="F2873" s="66">
        <v>17003241</v>
      </c>
      <c r="G2873" s="85" t="s">
        <v>78</v>
      </c>
      <c r="H2873" s="85"/>
      <c r="I2873" s="85" t="s">
        <v>79</v>
      </c>
      <c r="J2873" s="85"/>
      <c r="K2873" s="85" t="s">
        <v>18488</v>
      </c>
      <c r="L2873" s="85"/>
      <c r="M2873" s="85" t="s">
        <v>374</v>
      </c>
      <c r="N2873" s="85" t="s">
        <v>189</v>
      </c>
      <c r="O2873" s="85" t="s">
        <v>18</v>
      </c>
      <c r="P2873" s="85" t="s">
        <v>520</v>
      </c>
      <c r="Q2873" s="85"/>
    </row>
    <row r="2874" spans="1:17" hidden="1" x14ac:dyDescent="0.35">
      <c r="A2874" s="72">
        <f t="shared" si="44"/>
        <v>140461</v>
      </c>
      <c r="B2874" s="85" t="s">
        <v>25708</v>
      </c>
      <c r="C2874" s="85">
        <v>85519</v>
      </c>
      <c r="D2874" s="85" t="s">
        <v>77</v>
      </c>
      <c r="E2874" s="85" t="s">
        <v>23227</v>
      </c>
      <c r="F2874" s="85">
        <v>140461</v>
      </c>
      <c r="G2874" s="85" t="s">
        <v>78</v>
      </c>
      <c r="H2874" s="85">
        <v>1647890</v>
      </c>
      <c r="I2874" s="85" t="s">
        <v>79</v>
      </c>
      <c r="J2874" s="85"/>
      <c r="K2874" s="85" t="s">
        <v>25709</v>
      </c>
      <c r="L2874" s="85"/>
      <c r="M2874" s="85" t="s">
        <v>20923</v>
      </c>
      <c r="N2874" s="85" t="s">
        <v>232</v>
      </c>
      <c r="O2874" s="85" t="s">
        <v>18</v>
      </c>
      <c r="P2874" s="85">
        <v>75040</v>
      </c>
      <c r="Q2874" s="85">
        <v>6151</v>
      </c>
    </row>
    <row r="2875" spans="1:17" hidden="1" x14ac:dyDescent="0.35">
      <c r="A2875" s="72">
        <f t="shared" si="44"/>
        <v>17003241</v>
      </c>
      <c r="B2875" s="85" t="s">
        <v>25708</v>
      </c>
      <c r="C2875" s="85">
        <v>16078105</v>
      </c>
      <c r="D2875" s="85" t="s">
        <v>77</v>
      </c>
      <c r="E2875" s="85" t="s">
        <v>23210</v>
      </c>
      <c r="F2875" s="85">
        <v>17003241</v>
      </c>
      <c r="G2875" s="85" t="s">
        <v>78</v>
      </c>
      <c r="H2875" s="85"/>
      <c r="I2875" s="85" t="s">
        <v>79</v>
      </c>
      <c r="J2875" s="85"/>
      <c r="K2875" s="85" t="s">
        <v>26298</v>
      </c>
      <c r="L2875" s="85"/>
      <c r="M2875" s="85" t="s">
        <v>20923</v>
      </c>
      <c r="N2875" s="85" t="s">
        <v>232</v>
      </c>
      <c r="O2875" s="85" t="s">
        <v>18</v>
      </c>
      <c r="P2875" s="85">
        <v>75044</v>
      </c>
      <c r="Q2875" s="85"/>
    </row>
    <row r="2876" spans="1:17" hidden="1" x14ac:dyDescent="0.35">
      <c r="A2876" s="72">
        <f t="shared" si="44"/>
        <v>140461</v>
      </c>
      <c r="B2876" s="85" t="s">
        <v>403</v>
      </c>
      <c r="C2876" s="66">
        <v>85519</v>
      </c>
      <c r="D2876" s="85" t="s">
        <v>77</v>
      </c>
      <c r="E2876" s="85" t="s">
        <v>371</v>
      </c>
      <c r="F2876" s="66">
        <v>140461</v>
      </c>
      <c r="G2876" s="85" t="s">
        <v>78</v>
      </c>
      <c r="H2876" s="85" t="s">
        <v>372</v>
      </c>
      <c r="I2876" s="85" t="s">
        <v>79</v>
      </c>
      <c r="J2876" s="85"/>
      <c r="K2876" s="85" t="s">
        <v>401</v>
      </c>
      <c r="L2876" s="85"/>
      <c r="M2876" s="85" t="s">
        <v>374</v>
      </c>
      <c r="N2876" s="85" t="s">
        <v>189</v>
      </c>
      <c r="O2876" s="85" t="s">
        <v>18</v>
      </c>
      <c r="P2876" s="85" t="s">
        <v>375</v>
      </c>
      <c r="Q2876" s="85" t="s">
        <v>402</v>
      </c>
    </row>
    <row r="2877" spans="1:17" hidden="1" x14ac:dyDescent="0.35">
      <c r="A2877" s="72">
        <f t="shared" si="44"/>
        <v>17003241</v>
      </c>
      <c r="B2877" s="85" t="s">
        <v>403</v>
      </c>
      <c r="C2877" s="66">
        <v>16078105</v>
      </c>
      <c r="D2877" s="85" t="s">
        <v>77</v>
      </c>
      <c r="E2877" s="85" t="s">
        <v>18023</v>
      </c>
      <c r="F2877" s="66">
        <v>17003241</v>
      </c>
      <c r="G2877" s="85" t="s">
        <v>78</v>
      </c>
      <c r="H2877" s="85"/>
      <c r="I2877" s="85" t="s">
        <v>79</v>
      </c>
      <c r="J2877" s="85"/>
      <c r="K2877" s="85" t="s">
        <v>18029</v>
      </c>
      <c r="L2877" s="85"/>
      <c r="M2877" s="85" t="s">
        <v>374</v>
      </c>
      <c r="N2877" s="85" t="s">
        <v>189</v>
      </c>
      <c r="O2877" s="85" t="s">
        <v>18</v>
      </c>
      <c r="P2877" s="85" t="s">
        <v>520</v>
      </c>
      <c r="Q2877" s="85"/>
    </row>
    <row r="2878" spans="1:17" hidden="1" x14ac:dyDescent="0.35">
      <c r="A2878" s="72">
        <f t="shared" si="44"/>
        <v>140461</v>
      </c>
      <c r="B2878" s="85" t="s">
        <v>23227</v>
      </c>
      <c r="C2878" s="85">
        <v>140461</v>
      </c>
      <c r="D2878" s="85" t="s">
        <v>78</v>
      </c>
      <c r="E2878" s="85" t="s">
        <v>23240</v>
      </c>
      <c r="F2878" s="85">
        <v>16048959</v>
      </c>
      <c r="G2878" s="85" t="s">
        <v>1750</v>
      </c>
      <c r="H2878" s="85">
        <v>1647890</v>
      </c>
      <c r="I2878" s="85" t="s">
        <v>79</v>
      </c>
      <c r="J2878" s="85" t="s">
        <v>200</v>
      </c>
      <c r="K2878" s="85" t="s">
        <v>24866</v>
      </c>
      <c r="L2878" s="85"/>
      <c r="M2878" s="85" t="s">
        <v>20923</v>
      </c>
      <c r="N2878" s="85" t="s">
        <v>232</v>
      </c>
      <c r="O2878" s="85" t="s">
        <v>18</v>
      </c>
      <c r="P2878" s="85">
        <v>75040</v>
      </c>
      <c r="Q2878" s="85"/>
    </row>
    <row r="2879" spans="1:17" hidden="1" x14ac:dyDescent="0.35">
      <c r="A2879" s="72">
        <f t="shared" si="44"/>
        <v>140461</v>
      </c>
      <c r="B2879" s="85" t="s">
        <v>25801</v>
      </c>
      <c r="C2879" s="85">
        <v>17009897</v>
      </c>
      <c r="D2879" s="85" t="s">
        <v>23281</v>
      </c>
      <c r="E2879" s="85" t="s">
        <v>23227</v>
      </c>
      <c r="F2879" s="85">
        <v>140461</v>
      </c>
      <c r="G2879" s="85" t="s">
        <v>78</v>
      </c>
      <c r="H2879" s="85"/>
      <c r="I2879" s="85" t="s">
        <v>79</v>
      </c>
      <c r="J2879" s="85"/>
      <c r="K2879" s="85" t="s">
        <v>25802</v>
      </c>
      <c r="L2879" s="85"/>
      <c r="M2879" s="85" t="s">
        <v>20923</v>
      </c>
      <c r="N2879" s="85"/>
      <c r="O2879" s="85" t="s">
        <v>18</v>
      </c>
      <c r="P2879" s="85">
        <v>75040</v>
      </c>
      <c r="Q2879" s="85">
        <v>6242</v>
      </c>
    </row>
    <row r="2880" spans="1:17" hidden="1" x14ac:dyDescent="0.35">
      <c r="A2880" s="72">
        <f t="shared" si="44"/>
        <v>140461</v>
      </c>
      <c r="B2880" s="85" t="s">
        <v>20943</v>
      </c>
      <c r="C2880" s="66">
        <v>17009897</v>
      </c>
      <c r="D2880" s="85" t="s">
        <v>83</v>
      </c>
      <c r="E2880" s="85" t="s">
        <v>371</v>
      </c>
      <c r="F2880" s="66">
        <v>140461</v>
      </c>
      <c r="G2880" s="85" t="s">
        <v>78</v>
      </c>
      <c r="H2880" s="85"/>
      <c r="I2880" s="85" t="s">
        <v>79</v>
      </c>
      <c r="J2880" s="85"/>
      <c r="K2880" s="85" t="s">
        <v>20944</v>
      </c>
      <c r="L2880" s="85"/>
      <c r="M2880" s="85" t="s">
        <v>20923</v>
      </c>
      <c r="N2880" s="85"/>
      <c r="O2880" s="85" t="s">
        <v>18</v>
      </c>
      <c r="P2880" s="85" t="s">
        <v>375</v>
      </c>
      <c r="Q2880" s="85" t="s">
        <v>20945</v>
      </c>
    </row>
    <row r="2881" spans="1:17" hidden="1" x14ac:dyDescent="0.35">
      <c r="A2881" s="72">
        <f t="shared" si="44"/>
        <v>140461</v>
      </c>
      <c r="B2881" s="85" t="s">
        <v>25800</v>
      </c>
      <c r="C2881" s="85">
        <v>17009892</v>
      </c>
      <c r="D2881" s="85" t="s">
        <v>23281</v>
      </c>
      <c r="E2881" s="85" t="s">
        <v>23227</v>
      </c>
      <c r="F2881" s="85">
        <v>140461</v>
      </c>
      <c r="G2881" s="85" t="s">
        <v>78</v>
      </c>
      <c r="H2881" s="85"/>
      <c r="I2881" s="85" t="s">
        <v>79</v>
      </c>
      <c r="J2881" s="85"/>
      <c r="K2881" s="85" t="s">
        <v>20936</v>
      </c>
      <c r="L2881" s="85"/>
      <c r="M2881" s="85" t="s">
        <v>20923</v>
      </c>
      <c r="N2881" s="85"/>
      <c r="O2881" s="85" t="s">
        <v>18</v>
      </c>
      <c r="P2881" s="85">
        <v>75040</v>
      </c>
      <c r="Q2881" s="85"/>
    </row>
    <row r="2882" spans="1:17" hidden="1" x14ac:dyDescent="0.35">
      <c r="A2882" s="72">
        <f t="shared" ref="A2882:A2945" si="45">IF(F2882="", "", IF(D2882="School District", C2882, F2882))</f>
        <v>140461</v>
      </c>
      <c r="B2882" s="85" t="s">
        <v>20935</v>
      </c>
      <c r="C2882" s="66">
        <v>17009892</v>
      </c>
      <c r="D2882" s="85" t="s">
        <v>83</v>
      </c>
      <c r="E2882" s="85" t="s">
        <v>371</v>
      </c>
      <c r="F2882" s="66">
        <v>140461</v>
      </c>
      <c r="G2882" s="85" t="s">
        <v>78</v>
      </c>
      <c r="H2882" s="85"/>
      <c r="I2882" s="85" t="s">
        <v>79</v>
      </c>
      <c r="J2882" s="85"/>
      <c r="K2882" s="85" t="s">
        <v>20936</v>
      </c>
      <c r="L2882" s="85"/>
      <c r="M2882" s="85" t="s">
        <v>20923</v>
      </c>
      <c r="N2882" s="85"/>
      <c r="O2882" s="85" t="s">
        <v>18</v>
      </c>
      <c r="P2882" s="85" t="s">
        <v>375</v>
      </c>
      <c r="Q2882" s="85"/>
    </row>
    <row r="2883" spans="1:17" hidden="1" x14ac:dyDescent="0.35">
      <c r="A2883" s="72">
        <f t="shared" si="45"/>
        <v>141311</v>
      </c>
      <c r="B2883" s="85" t="s">
        <v>15170</v>
      </c>
      <c r="C2883" s="66">
        <v>230069</v>
      </c>
      <c r="D2883" s="85" t="s">
        <v>77</v>
      </c>
      <c r="E2883" s="85" t="s">
        <v>6973</v>
      </c>
      <c r="F2883" s="66">
        <v>141311</v>
      </c>
      <c r="G2883" s="85" t="s">
        <v>78</v>
      </c>
      <c r="H2883" s="85" t="s">
        <v>15171</v>
      </c>
      <c r="I2883" s="85" t="s">
        <v>79</v>
      </c>
      <c r="J2883" s="85"/>
      <c r="K2883" s="85" t="s">
        <v>15172</v>
      </c>
      <c r="L2883" s="85"/>
      <c r="M2883" s="85" t="s">
        <v>7841</v>
      </c>
      <c r="N2883" s="85" t="s">
        <v>6071</v>
      </c>
      <c r="O2883" s="85" t="s">
        <v>18</v>
      </c>
      <c r="P2883" s="85" t="s">
        <v>7860</v>
      </c>
      <c r="Q2883" s="85"/>
    </row>
    <row r="2884" spans="1:17" hidden="1" x14ac:dyDescent="0.35">
      <c r="A2884" s="72">
        <f t="shared" si="45"/>
        <v>17003241</v>
      </c>
      <c r="B2884" s="85" t="s">
        <v>18027</v>
      </c>
      <c r="C2884" s="85">
        <v>16078104</v>
      </c>
      <c r="D2884" s="85" t="s">
        <v>77</v>
      </c>
      <c r="E2884" s="85" t="s">
        <v>23210</v>
      </c>
      <c r="F2884" s="85">
        <v>17003241</v>
      </c>
      <c r="G2884" s="85" t="s">
        <v>78</v>
      </c>
      <c r="H2884" s="85"/>
      <c r="I2884" s="85" t="s">
        <v>79</v>
      </c>
      <c r="J2884" s="85"/>
      <c r="K2884" s="85" t="s">
        <v>26305</v>
      </c>
      <c r="L2884" s="85"/>
      <c r="M2884" s="85" t="s">
        <v>20923</v>
      </c>
      <c r="N2884" s="85" t="s">
        <v>232</v>
      </c>
      <c r="O2884" s="85" t="s">
        <v>18</v>
      </c>
      <c r="P2884" s="85">
        <v>75044</v>
      </c>
      <c r="Q2884" s="85"/>
    </row>
    <row r="2885" spans="1:17" hidden="1" x14ac:dyDescent="0.35">
      <c r="A2885" s="72">
        <f t="shared" si="45"/>
        <v>17003241</v>
      </c>
      <c r="B2885" s="85" t="s">
        <v>18027</v>
      </c>
      <c r="C2885" s="66">
        <v>16078104</v>
      </c>
      <c r="D2885" s="85" t="s">
        <v>77</v>
      </c>
      <c r="E2885" s="85" t="s">
        <v>18023</v>
      </c>
      <c r="F2885" s="66">
        <v>17003241</v>
      </c>
      <c r="G2885" s="85" t="s">
        <v>78</v>
      </c>
      <c r="H2885" s="85"/>
      <c r="I2885" s="85" t="s">
        <v>79</v>
      </c>
      <c r="J2885" s="85"/>
      <c r="K2885" s="85" t="s">
        <v>18028</v>
      </c>
      <c r="L2885" s="85"/>
      <c r="M2885" s="85" t="s">
        <v>374</v>
      </c>
      <c r="N2885" s="85" t="s">
        <v>189</v>
      </c>
      <c r="O2885" s="85" t="s">
        <v>18</v>
      </c>
      <c r="P2885" s="85" t="s">
        <v>520</v>
      </c>
      <c r="Q2885" s="85"/>
    </row>
    <row r="2886" spans="1:17" hidden="1" x14ac:dyDescent="0.35">
      <c r="A2886" s="72">
        <f t="shared" si="45"/>
        <v>140882</v>
      </c>
      <c r="B2886" s="85" t="s">
        <v>3879</v>
      </c>
      <c r="C2886" s="66">
        <v>87393</v>
      </c>
      <c r="D2886" s="85" t="s">
        <v>77</v>
      </c>
      <c r="E2886" s="85" t="s">
        <v>3880</v>
      </c>
      <c r="F2886" s="66">
        <v>140882</v>
      </c>
      <c r="G2886" s="85" t="s">
        <v>78</v>
      </c>
      <c r="H2886" s="85" t="s">
        <v>3881</v>
      </c>
      <c r="I2886" s="85" t="s">
        <v>79</v>
      </c>
      <c r="J2886" s="85"/>
      <c r="K2886" s="85" t="s">
        <v>3882</v>
      </c>
      <c r="L2886" s="85"/>
      <c r="M2886" s="85" t="s">
        <v>3855</v>
      </c>
      <c r="N2886" s="85" t="s">
        <v>3797</v>
      </c>
      <c r="O2886" s="85" t="s">
        <v>18</v>
      </c>
      <c r="P2886" s="85" t="s">
        <v>3883</v>
      </c>
      <c r="Q2886" s="85" t="s">
        <v>3884</v>
      </c>
    </row>
    <row r="2887" spans="1:17" hidden="1" x14ac:dyDescent="0.35">
      <c r="A2887" s="72">
        <f t="shared" si="45"/>
        <v>140464</v>
      </c>
      <c r="B2887" s="85" t="s">
        <v>25906</v>
      </c>
      <c r="C2887" s="85">
        <v>85604</v>
      </c>
      <c r="D2887" s="85" t="s">
        <v>77</v>
      </c>
      <c r="E2887" s="85" t="s">
        <v>23223</v>
      </c>
      <c r="F2887" s="85">
        <v>140464</v>
      </c>
      <c r="G2887" s="85" t="s">
        <v>78</v>
      </c>
      <c r="H2887" s="85">
        <v>14512545</v>
      </c>
      <c r="I2887" s="85" t="s">
        <v>79</v>
      </c>
      <c r="J2887" s="85"/>
      <c r="K2887" s="85" t="s">
        <v>25907</v>
      </c>
      <c r="L2887" s="85"/>
      <c r="M2887" s="85" t="s">
        <v>18305</v>
      </c>
      <c r="N2887" s="85" t="s">
        <v>232</v>
      </c>
      <c r="O2887" s="85" t="s">
        <v>18</v>
      </c>
      <c r="P2887" s="85">
        <v>75052</v>
      </c>
      <c r="Q2887" s="85">
        <v>3555</v>
      </c>
    </row>
    <row r="2888" spans="1:17" hidden="1" x14ac:dyDescent="0.35">
      <c r="A2888" s="72">
        <f t="shared" si="45"/>
        <v>140464</v>
      </c>
      <c r="B2888" s="85" t="s">
        <v>622</v>
      </c>
      <c r="C2888" s="66">
        <v>85604</v>
      </c>
      <c r="D2888" s="85" t="s">
        <v>77</v>
      </c>
      <c r="E2888" s="85" t="s">
        <v>541</v>
      </c>
      <c r="F2888" s="66">
        <v>140464</v>
      </c>
      <c r="G2888" s="85" t="s">
        <v>78</v>
      </c>
      <c r="H2888" s="85" t="s">
        <v>542</v>
      </c>
      <c r="I2888" s="85" t="s">
        <v>79</v>
      </c>
      <c r="J2888" s="85"/>
      <c r="K2888" s="85" t="s">
        <v>623</v>
      </c>
      <c r="L2888" s="85"/>
      <c r="M2888" s="85" t="s">
        <v>544</v>
      </c>
      <c r="N2888" s="85" t="s">
        <v>189</v>
      </c>
      <c r="O2888" s="85" t="s">
        <v>18</v>
      </c>
      <c r="P2888" s="85" t="s">
        <v>576</v>
      </c>
      <c r="Q2888" s="85" t="s">
        <v>624</v>
      </c>
    </row>
    <row r="2889" spans="1:17" hidden="1" x14ac:dyDescent="0.35">
      <c r="A2889" s="72">
        <f t="shared" si="45"/>
        <v>141546</v>
      </c>
      <c r="B2889" s="85" t="s">
        <v>27321</v>
      </c>
      <c r="C2889" s="85">
        <v>90630</v>
      </c>
      <c r="D2889" s="85" t="s">
        <v>77</v>
      </c>
      <c r="E2889" s="85" t="s">
        <v>23179</v>
      </c>
      <c r="F2889" s="85">
        <v>141546</v>
      </c>
      <c r="G2889" s="85" t="s">
        <v>78</v>
      </c>
      <c r="H2889" s="85">
        <v>1664853</v>
      </c>
      <c r="I2889" s="85" t="s">
        <v>79</v>
      </c>
      <c r="J2889" s="85"/>
      <c r="K2889" s="85" t="s">
        <v>27322</v>
      </c>
      <c r="L2889" s="85"/>
      <c r="M2889" s="85" t="s">
        <v>9155</v>
      </c>
      <c r="N2889" s="85" t="s">
        <v>9526</v>
      </c>
      <c r="O2889" s="85" t="s">
        <v>18</v>
      </c>
      <c r="P2889" s="85">
        <v>78209</v>
      </c>
      <c r="Q2889" s="85">
        <v>2418</v>
      </c>
    </row>
    <row r="2890" spans="1:17" hidden="1" x14ac:dyDescent="0.35">
      <c r="A2890" s="72">
        <f t="shared" si="45"/>
        <v>141546</v>
      </c>
      <c r="B2890" s="85" t="s">
        <v>9848</v>
      </c>
      <c r="C2890" s="66">
        <v>90630</v>
      </c>
      <c r="D2890" s="85" t="s">
        <v>77</v>
      </c>
      <c r="E2890" s="85" t="s">
        <v>9849</v>
      </c>
      <c r="F2890" s="66">
        <v>141546</v>
      </c>
      <c r="G2890" s="85" t="s">
        <v>78</v>
      </c>
      <c r="H2890" s="85" t="s">
        <v>9850</v>
      </c>
      <c r="I2890" s="85" t="s">
        <v>79</v>
      </c>
      <c r="J2890" s="85"/>
      <c r="K2890" s="85" t="s">
        <v>9851</v>
      </c>
      <c r="L2890" s="85" t="s">
        <v>80</v>
      </c>
      <c r="M2890" s="85" t="s">
        <v>7383</v>
      </c>
      <c r="N2890" s="85" t="s">
        <v>7384</v>
      </c>
      <c r="O2890" s="85" t="s">
        <v>18</v>
      </c>
      <c r="P2890" s="85" t="s">
        <v>9847</v>
      </c>
      <c r="Q2890" s="85" t="s">
        <v>8693</v>
      </c>
    </row>
    <row r="2891" spans="1:17" hidden="1" x14ac:dyDescent="0.35">
      <c r="A2891" s="72">
        <f t="shared" si="45"/>
        <v>141225</v>
      </c>
      <c r="B2891" s="85" t="s">
        <v>28315</v>
      </c>
      <c r="C2891" s="85">
        <v>16064337</v>
      </c>
      <c r="D2891" s="85" t="s">
        <v>77</v>
      </c>
      <c r="E2891" s="85" t="s">
        <v>23150</v>
      </c>
      <c r="F2891" s="85">
        <v>141225</v>
      </c>
      <c r="G2891" s="85" t="s">
        <v>78</v>
      </c>
      <c r="H2891" s="85">
        <v>11676418</v>
      </c>
      <c r="I2891" s="85" t="s">
        <v>79</v>
      </c>
      <c r="J2891" s="85"/>
      <c r="K2891" s="85" t="s">
        <v>28316</v>
      </c>
      <c r="L2891" s="85"/>
      <c r="M2891" s="85" t="s">
        <v>6795</v>
      </c>
      <c r="N2891" s="85" t="s">
        <v>6071</v>
      </c>
      <c r="O2891" s="85" t="s">
        <v>18</v>
      </c>
      <c r="P2891" s="85">
        <v>77044</v>
      </c>
      <c r="Q2891" s="85"/>
    </row>
    <row r="2892" spans="1:17" hidden="1" x14ac:dyDescent="0.35">
      <c r="A2892" s="72">
        <f t="shared" si="45"/>
        <v>141225</v>
      </c>
      <c r="B2892" s="85" t="s">
        <v>17527</v>
      </c>
      <c r="C2892" s="66">
        <v>16064337</v>
      </c>
      <c r="D2892" s="85" t="s">
        <v>77</v>
      </c>
      <c r="E2892" s="85" t="s">
        <v>6679</v>
      </c>
      <c r="F2892" s="66">
        <v>141225</v>
      </c>
      <c r="G2892" s="85" t="s">
        <v>78</v>
      </c>
      <c r="H2892" s="85" t="s">
        <v>6680</v>
      </c>
      <c r="I2892" s="85" t="s">
        <v>79</v>
      </c>
      <c r="J2892" s="85"/>
      <c r="K2892" s="85" t="s">
        <v>17528</v>
      </c>
      <c r="L2892" s="85"/>
      <c r="M2892" s="85" t="s">
        <v>3090</v>
      </c>
      <c r="N2892" s="85" t="s">
        <v>6073</v>
      </c>
      <c r="O2892" s="85" t="s">
        <v>18</v>
      </c>
      <c r="P2892" s="85" t="s">
        <v>6682</v>
      </c>
      <c r="Q2892" s="85"/>
    </row>
    <row r="2893" spans="1:17" hidden="1" x14ac:dyDescent="0.35">
      <c r="A2893" s="72">
        <f t="shared" si="45"/>
        <v>140783</v>
      </c>
      <c r="B2893" s="85" t="s">
        <v>3215</v>
      </c>
      <c r="C2893" s="66">
        <v>86992</v>
      </c>
      <c r="D2893" s="85" t="s">
        <v>77</v>
      </c>
      <c r="E2893" s="85" t="s">
        <v>3192</v>
      </c>
      <c r="F2893" s="66">
        <v>140783</v>
      </c>
      <c r="G2893" s="85" t="s">
        <v>78</v>
      </c>
      <c r="H2893" s="85"/>
      <c r="I2893" s="85" t="s">
        <v>79</v>
      </c>
      <c r="J2893" s="85"/>
      <c r="K2893" s="85" t="s">
        <v>3216</v>
      </c>
      <c r="L2893" s="85"/>
      <c r="M2893" s="85" t="s">
        <v>3188</v>
      </c>
      <c r="N2893" s="85" t="s">
        <v>3189</v>
      </c>
      <c r="O2893" s="85" t="s">
        <v>18</v>
      </c>
      <c r="P2893" s="85" t="s">
        <v>3213</v>
      </c>
      <c r="Q2893" s="85" t="s">
        <v>3174</v>
      </c>
    </row>
    <row r="2894" spans="1:17" hidden="1" x14ac:dyDescent="0.35">
      <c r="A2894" s="72">
        <f t="shared" si="45"/>
        <v>141671</v>
      </c>
      <c r="B2894" s="85" t="s">
        <v>27819</v>
      </c>
      <c r="C2894" s="85">
        <v>91535</v>
      </c>
      <c r="D2894" s="85" t="s">
        <v>77</v>
      </c>
      <c r="E2894" s="85" t="s">
        <v>23170</v>
      </c>
      <c r="F2894" s="85">
        <v>141671</v>
      </c>
      <c r="G2894" s="85" t="s">
        <v>78</v>
      </c>
      <c r="H2894" s="85"/>
      <c r="I2894" s="85" t="s">
        <v>79</v>
      </c>
      <c r="J2894" s="85"/>
      <c r="K2894" s="85" t="s">
        <v>27820</v>
      </c>
      <c r="L2894" s="85"/>
      <c r="M2894" s="85" t="s">
        <v>27499</v>
      </c>
      <c r="N2894" s="85" t="s">
        <v>10825</v>
      </c>
      <c r="O2894" s="85" t="s">
        <v>18</v>
      </c>
      <c r="P2894" s="85">
        <v>78578</v>
      </c>
      <c r="Q2894" s="85"/>
    </row>
    <row r="2895" spans="1:17" hidden="1" x14ac:dyDescent="0.35">
      <c r="A2895" s="72">
        <f t="shared" si="45"/>
        <v>141671</v>
      </c>
      <c r="B2895" s="85" t="s">
        <v>11164</v>
      </c>
      <c r="C2895" s="66">
        <v>91535</v>
      </c>
      <c r="D2895" s="85" t="s">
        <v>77</v>
      </c>
      <c r="E2895" s="85" t="s">
        <v>11159</v>
      </c>
      <c r="F2895" s="66">
        <v>141671</v>
      </c>
      <c r="G2895" s="85" t="s">
        <v>78</v>
      </c>
      <c r="H2895" s="85"/>
      <c r="I2895" s="85" t="s">
        <v>79</v>
      </c>
      <c r="J2895" s="85"/>
      <c r="K2895" s="85" t="s">
        <v>11165</v>
      </c>
      <c r="L2895" s="85"/>
      <c r="M2895" s="85" t="s">
        <v>11161</v>
      </c>
      <c r="N2895" s="85" t="s">
        <v>5082</v>
      </c>
      <c r="O2895" s="85" t="s">
        <v>18</v>
      </c>
      <c r="P2895" s="85" t="s">
        <v>11162</v>
      </c>
      <c r="Q2895" s="85"/>
    </row>
    <row r="2896" spans="1:17" hidden="1" x14ac:dyDescent="0.35">
      <c r="A2896" s="72">
        <f t="shared" si="45"/>
        <v>140806</v>
      </c>
      <c r="B2896" s="85" t="s">
        <v>3259</v>
      </c>
      <c r="C2896" s="66">
        <v>87038</v>
      </c>
      <c r="D2896" s="85" t="s">
        <v>77</v>
      </c>
      <c r="E2896" s="85" t="s">
        <v>3260</v>
      </c>
      <c r="F2896" s="66">
        <v>140806</v>
      </c>
      <c r="G2896" s="85" t="s">
        <v>78</v>
      </c>
      <c r="H2896" s="85"/>
      <c r="I2896" s="85" t="s">
        <v>79</v>
      </c>
      <c r="J2896" s="85"/>
      <c r="K2896" s="85" t="s">
        <v>3261</v>
      </c>
      <c r="L2896" s="85"/>
      <c r="M2896" s="85" t="s">
        <v>3262</v>
      </c>
      <c r="N2896" s="85" t="s">
        <v>2895</v>
      </c>
      <c r="O2896" s="85" t="s">
        <v>18</v>
      </c>
      <c r="P2896" s="85" t="s">
        <v>3263</v>
      </c>
      <c r="Q2896" s="85" t="s">
        <v>3264</v>
      </c>
    </row>
    <row r="2897" spans="1:17" hidden="1" x14ac:dyDescent="0.35">
      <c r="A2897" s="72">
        <f t="shared" si="45"/>
        <v>140806</v>
      </c>
      <c r="B2897" s="85" t="s">
        <v>3265</v>
      </c>
      <c r="C2897" s="66">
        <v>87039</v>
      </c>
      <c r="D2897" s="85" t="s">
        <v>77</v>
      </c>
      <c r="E2897" s="85" t="s">
        <v>3260</v>
      </c>
      <c r="F2897" s="66">
        <v>140806</v>
      </c>
      <c r="G2897" s="85" t="s">
        <v>78</v>
      </c>
      <c r="H2897" s="85"/>
      <c r="I2897" s="85" t="s">
        <v>79</v>
      </c>
      <c r="J2897" s="85"/>
      <c r="K2897" s="85" t="s">
        <v>3261</v>
      </c>
      <c r="L2897" s="85"/>
      <c r="M2897" s="85" t="s">
        <v>3262</v>
      </c>
      <c r="N2897" s="85" t="s">
        <v>2895</v>
      </c>
      <c r="O2897" s="85" t="s">
        <v>18</v>
      </c>
      <c r="P2897" s="85" t="s">
        <v>3263</v>
      </c>
      <c r="Q2897" s="85" t="s">
        <v>3264</v>
      </c>
    </row>
    <row r="2898" spans="1:17" hidden="1" x14ac:dyDescent="0.35">
      <c r="A2898" s="72">
        <f t="shared" si="45"/>
        <v>140806</v>
      </c>
      <c r="B2898" s="85" t="s">
        <v>3266</v>
      </c>
      <c r="C2898" s="66">
        <v>87040</v>
      </c>
      <c r="D2898" s="85" t="s">
        <v>77</v>
      </c>
      <c r="E2898" s="85" t="s">
        <v>3260</v>
      </c>
      <c r="F2898" s="66">
        <v>140806</v>
      </c>
      <c r="G2898" s="85" t="s">
        <v>78</v>
      </c>
      <c r="H2898" s="85"/>
      <c r="I2898" s="85" t="s">
        <v>79</v>
      </c>
      <c r="J2898" s="85"/>
      <c r="K2898" s="85" t="s">
        <v>3261</v>
      </c>
      <c r="L2898" s="85"/>
      <c r="M2898" s="85" t="s">
        <v>3262</v>
      </c>
      <c r="N2898" s="85" t="s">
        <v>2895</v>
      </c>
      <c r="O2898" s="85" t="s">
        <v>18</v>
      </c>
      <c r="P2898" s="85" t="s">
        <v>3263</v>
      </c>
      <c r="Q2898" s="85" t="s">
        <v>3264</v>
      </c>
    </row>
    <row r="2899" spans="1:17" hidden="1" x14ac:dyDescent="0.35">
      <c r="A2899" s="72">
        <f t="shared" si="45"/>
        <v>141273</v>
      </c>
      <c r="B2899" s="85" t="s">
        <v>7751</v>
      </c>
      <c r="C2899" s="66">
        <v>89398</v>
      </c>
      <c r="D2899" s="85" t="s">
        <v>77</v>
      </c>
      <c r="E2899" s="85" t="s">
        <v>7744</v>
      </c>
      <c r="F2899" s="66">
        <v>141273</v>
      </c>
      <c r="G2899" s="85" t="s">
        <v>78</v>
      </c>
      <c r="H2899" s="85"/>
      <c r="I2899" s="85" t="s">
        <v>79</v>
      </c>
      <c r="J2899" s="85"/>
      <c r="K2899" s="85" t="s">
        <v>7752</v>
      </c>
      <c r="L2899" s="85"/>
      <c r="M2899" s="85" t="s">
        <v>7753</v>
      </c>
      <c r="N2899" s="85" t="s">
        <v>7747</v>
      </c>
      <c r="O2899" s="85" t="s">
        <v>18</v>
      </c>
      <c r="P2899" s="85" t="s">
        <v>7754</v>
      </c>
      <c r="Q2899" s="85"/>
    </row>
    <row r="2900" spans="1:17" hidden="1" x14ac:dyDescent="0.35">
      <c r="A2900" s="72">
        <f t="shared" si="45"/>
        <v>140714</v>
      </c>
      <c r="B2900" s="85" t="s">
        <v>18676</v>
      </c>
      <c r="C2900" s="66">
        <v>86810</v>
      </c>
      <c r="D2900" s="85" t="s">
        <v>83</v>
      </c>
      <c r="E2900" s="85" t="s">
        <v>2794</v>
      </c>
      <c r="F2900" s="66">
        <v>140714</v>
      </c>
      <c r="G2900" s="85" t="s">
        <v>78</v>
      </c>
      <c r="H2900" s="85" t="s">
        <v>18677</v>
      </c>
      <c r="I2900" s="85" t="s">
        <v>79</v>
      </c>
      <c r="J2900" s="85"/>
      <c r="K2900" s="85" t="s">
        <v>18678</v>
      </c>
      <c r="L2900" s="85"/>
      <c r="M2900" s="85" t="s">
        <v>2790</v>
      </c>
      <c r="N2900" s="85" t="s">
        <v>2791</v>
      </c>
      <c r="O2900" s="85" t="s">
        <v>18</v>
      </c>
      <c r="P2900" s="85" t="s">
        <v>2792</v>
      </c>
      <c r="Q2900" s="85" t="s">
        <v>18679</v>
      </c>
    </row>
    <row r="2901" spans="1:17" hidden="1" x14ac:dyDescent="0.35">
      <c r="A2901" s="72">
        <f t="shared" si="45"/>
        <v>140672</v>
      </c>
      <c r="B2901" s="85" t="s">
        <v>22734</v>
      </c>
      <c r="C2901" s="66">
        <v>17026165</v>
      </c>
      <c r="D2901" s="85" t="s">
        <v>83</v>
      </c>
      <c r="E2901" s="85" t="s">
        <v>2556</v>
      </c>
      <c r="F2901" s="66">
        <v>140672</v>
      </c>
      <c r="G2901" s="85" t="s">
        <v>78</v>
      </c>
      <c r="H2901" s="85"/>
      <c r="I2901" s="85" t="s">
        <v>79</v>
      </c>
      <c r="J2901" s="85"/>
      <c r="K2901" s="85" t="s">
        <v>13671</v>
      </c>
      <c r="L2901" s="85"/>
      <c r="M2901" s="85" t="s">
        <v>2558</v>
      </c>
      <c r="N2901" s="85" t="s">
        <v>2525</v>
      </c>
      <c r="O2901" s="85" t="s">
        <v>18</v>
      </c>
      <c r="P2901" s="85" t="s">
        <v>2559</v>
      </c>
      <c r="Q2901" s="85"/>
    </row>
    <row r="2902" spans="1:17" hidden="1" x14ac:dyDescent="0.35">
      <c r="A2902" s="72">
        <f t="shared" si="45"/>
        <v>140672</v>
      </c>
      <c r="B2902" s="85" t="s">
        <v>2555</v>
      </c>
      <c r="C2902" s="66">
        <v>86705</v>
      </c>
      <c r="D2902" s="85" t="s">
        <v>77</v>
      </c>
      <c r="E2902" s="85" t="s">
        <v>2556</v>
      </c>
      <c r="F2902" s="66">
        <v>140672</v>
      </c>
      <c r="G2902" s="85" t="s">
        <v>78</v>
      </c>
      <c r="H2902" s="85"/>
      <c r="I2902" s="85" t="s">
        <v>79</v>
      </c>
      <c r="J2902" s="85"/>
      <c r="K2902" s="85" t="s">
        <v>2557</v>
      </c>
      <c r="L2902" s="85"/>
      <c r="M2902" s="85" t="s">
        <v>2558</v>
      </c>
      <c r="N2902" s="85" t="s">
        <v>2525</v>
      </c>
      <c r="O2902" s="85" t="s">
        <v>18</v>
      </c>
      <c r="P2902" s="85" t="s">
        <v>2559</v>
      </c>
      <c r="Q2902" s="85"/>
    </row>
    <row r="2903" spans="1:17" hidden="1" x14ac:dyDescent="0.35">
      <c r="A2903" s="72">
        <f t="shared" si="45"/>
        <v>140510</v>
      </c>
      <c r="B2903" s="85" t="s">
        <v>26514</v>
      </c>
      <c r="C2903" s="85">
        <v>85918</v>
      </c>
      <c r="D2903" s="85" t="s">
        <v>77</v>
      </c>
      <c r="E2903" s="85" t="s">
        <v>23205</v>
      </c>
      <c r="F2903" s="85">
        <v>140510</v>
      </c>
      <c r="G2903" s="85" t="s">
        <v>78</v>
      </c>
      <c r="H2903" s="85">
        <v>1647460</v>
      </c>
      <c r="I2903" s="85" t="s">
        <v>79</v>
      </c>
      <c r="J2903" s="85"/>
      <c r="K2903" s="85" t="s">
        <v>26515</v>
      </c>
      <c r="L2903" s="85"/>
      <c r="M2903" s="85" t="s">
        <v>1182</v>
      </c>
      <c r="N2903" s="85" t="s">
        <v>1182</v>
      </c>
      <c r="O2903" s="85" t="s">
        <v>18</v>
      </c>
      <c r="P2903" s="85">
        <v>75142</v>
      </c>
      <c r="Q2903" s="85">
        <v>2298</v>
      </c>
    </row>
    <row r="2904" spans="1:17" hidden="1" x14ac:dyDescent="0.35">
      <c r="A2904" s="72">
        <f t="shared" si="45"/>
        <v>140510</v>
      </c>
      <c r="B2904" s="85" t="s">
        <v>1295</v>
      </c>
      <c r="C2904" s="66">
        <v>85918</v>
      </c>
      <c r="D2904" s="85" t="s">
        <v>77</v>
      </c>
      <c r="E2904" s="85" t="s">
        <v>1291</v>
      </c>
      <c r="F2904" s="66">
        <v>140510</v>
      </c>
      <c r="G2904" s="85" t="s">
        <v>78</v>
      </c>
      <c r="H2904" s="85" t="s">
        <v>1292</v>
      </c>
      <c r="I2904" s="85" t="s">
        <v>79</v>
      </c>
      <c r="J2904" s="85"/>
      <c r="K2904" s="85" t="s">
        <v>1296</v>
      </c>
      <c r="L2904" s="85"/>
      <c r="M2904" s="85" t="s">
        <v>1248</v>
      </c>
      <c r="N2904" s="85" t="s">
        <v>1248</v>
      </c>
      <c r="O2904" s="85" t="s">
        <v>18</v>
      </c>
      <c r="P2904" s="85" t="s">
        <v>1294</v>
      </c>
      <c r="Q2904" s="85" t="s">
        <v>1008</v>
      </c>
    </row>
    <row r="2905" spans="1:17" hidden="1" x14ac:dyDescent="0.35">
      <c r="A2905" s="72">
        <f t="shared" si="45"/>
        <v>141633</v>
      </c>
      <c r="B2905" s="85" t="s">
        <v>10813</v>
      </c>
      <c r="C2905" s="66">
        <v>91297</v>
      </c>
      <c r="D2905" s="85" t="s">
        <v>77</v>
      </c>
      <c r="E2905" s="85" t="s">
        <v>10736</v>
      </c>
      <c r="F2905" s="66">
        <v>141633</v>
      </c>
      <c r="G2905" s="85" t="s">
        <v>78</v>
      </c>
      <c r="H2905" s="85" t="s">
        <v>10814</v>
      </c>
      <c r="I2905" s="85" t="s">
        <v>79</v>
      </c>
      <c r="J2905" s="85"/>
      <c r="K2905" s="85" t="s">
        <v>10815</v>
      </c>
      <c r="L2905" s="85"/>
      <c r="M2905" s="85" t="s">
        <v>10734</v>
      </c>
      <c r="N2905" s="85" t="s">
        <v>10739</v>
      </c>
      <c r="O2905" s="85" t="s">
        <v>18</v>
      </c>
      <c r="P2905" s="85" t="s">
        <v>10799</v>
      </c>
      <c r="Q2905" s="85" t="s">
        <v>10816</v>
      </c>
    </row>
    <row r="2906" spans="1:17" hidden="1" x14ac:dyDescent="0.35">
      <c r="A2906" s="72">
        <f t="shared" si="45"/>
        <v>141739</v>
      </c>
      <c r="B2906" s="85" t="s">
        <v>23729</v>
      </c>
      <c r="C2906" s="85">
        <v>226653</v>
      </c>
      <c r="D2906" s="85" t="s">
        <v>77</v>
      </c>
      <c r="E2906" s="85" t="s">
        <v>23266</v>
      </c>
      <c r="F2906" s="85">
        <v>141739</v>
      </c>
      <c r="G2906" s="85" t="s">
        <v>78</v>
      </c>
      <c r="H2906" s="85">
        <v>12688404</v>
      </c>
      <c r="I2906" s="85" t="s">
        <v>79</v>
      </c>
      <c r="J2906" s="85"/>
      <c r="K2906" s="85" t="s">
        <v>23730</v>
      </c>
      <c r="L2906" s="85"/>
      <c r="M2906" s="85" t="s">
        <v>125</v>
      </c>
      <c r="N2906" s="85" t="s">
        <v>137</v>
      </c>
      <c r="O2906" s="85" t="s">
        <v>18</v>
      </c>
      <c r="P2906" s="85">
        <v>78702</v>
      </c>
      <c r="Q2906" s="85">
        <v>1230</v>
      </c>
    </row>
    <row r="2907" spans="1:17" hidden="1" x14ac:dyDescent="0.35">
      <c r="A2907" s="72">
        <f t="shared" si="45"/>
        <v>141667</v>
      </c>
      <c r="B2907" s="85" t="s">
        <v>17927</v>
      </c>
      <c r="C2907" s="66">
        <v>16074708</v>
      </c>
      <c r="D2907" s="85" t="s">
        <v>77</v>
      </c>
      <c r="E2907" s="85" t="s">
        <v>10820</v>
      </c>
      <c r="F2907" s="66">
        <v>141667</v>
      </c>
      <c r="G2907" s="85" t="s">
        <v>78</v>
      </c>
      <c r="H2907" s="85"/>
      <c r="I2907" s="85" t="s">
        <v>79</v>
      </c>
      <c r="J2907" s="85"/>
      <c r="K2907" s="85" t="s">
        <v>17928</v>
      </c>
      <c r="L2907" s="85"/>
      <c r="M2907" s="85" t="s">
        <v>11288</v>
      </c>
      <c r="N2907" s="85" t="s">
        <v>7398</v>
      </c>
      <c r="O2907" s="85" t="s">
        <v>18</v>
      </c>
      <c r="P2907" s="85" t="s">
        <v>11289</v>
      </c>
      <c r="Q2907" s="85" t="s">
        <v>10252</v>
      </c>
    </row>
    <row r="2908" spans="1:17" hidden="1" x14ac:dyDescent="0.35">
      <c r="A2908" s="72">
        <f t="shared" si="45"/>
        <v>141544</v>
      </c>
      <c r="B2908" s="85" t="s">
        <v>10046</v>
      </c>
      <c r="C2908" s="66">
        <v>90764</v>
      </c>
      <c r="D2908" s="85" t="s">
        <v>77</v>
      </c>
      <c r="E2908" s="85" t="s">
        <v>9751</v>
      </c>
      <c r="F2908" s="66">
        <v>141544</v>
      </c>
      <c r="G2908" s="85" t="s">
        <v>78</v>
      </c>
      <c r="H2908" s="85" t="s">
        <v>9752</v>
      </c>
      <c r="I2908" s="85" t="s">
        <v>79</v>
      </c>
      <c r="J2908" s="85"/>
      <c r="K2908" s="85" t="s">
        <v>10047</v>
      </c>
      <c r="L2908" s="85"/>
      <c r="M2908" s="85" t="s">
        <v>7383</v>
      </c>
      <c r="N2908" s="85" t="s">
        <v>7384</v>
      </c>
      <c r="O2908" s="85" t="s">
        <v>18</v>
      </c>
      <c r="P2908" s="85" t="s">
        <v>10034</v>
      </c>
      <c r="Q2908" s="85" t="s">
        <v>4895</v>
      </c>
    </row>
    <row r="2909" spans="1:17" hidden="1" x14ac:dyDescent="0.35">
      <c r="A2909" s="72">
        <f t="shared" si="45"/>
        <v>141058</v>
      </c>
      <c r="B2909" s="85" t="s">
        <v>18809</v>
      </c>
      <c r="C2909" s="66">
        <v>16036784</v>
      </c>
      <c r="D2909" s="85" t="s">
        <v>83</v>
      </c>
      <c r="E2909" s="85" t="s">
        <v>5112</v>
      </c>
      <c r="F2909" s="66">
        <v>141058</v>
      </c>
      <c r="G2909" s="85" t="s">
        <v>78</v>
      </c>
      <c r="H2909" s="85"/>
      <c r="I2909" s="85" t="s">
        <v>79</v>
      </c>
      <c r="J2909" s="85"/>
      <c r="K2909" s="85" t="s">
        <v>18810</v>
      </c>
      <c r="L2909" s="85"/>
      <c r="M2909" s="85" t="s">
        <v>5115</v>
      </c>
      <c r="N2909" s="85" t="s">
        <v>5116</v>
      </c>
      <c r="O2909" s="85" t="s">
        <v>18</v>
      </c>
      <c r="P2909" s="85" t="s">
        <v>5117</v>
      </c>
      <c r="Q2909" s="85"/>
    </row>
    <row r="2910" spans="1:17" hidden="1" x14ac:dyDescent="0.35">
      <c r="A2910" s="72">
        <f t="shared" si="45"/>
        <v>141058</v>
      </c>
      <c r="B2910" s="85" t="s">
        <v>18807</v>
      </c>
      <c r="C2910" s="66">
        <v>16036783</v>
      </c>
      <c r="D2910" s="85" t="s">
        <v>83</v>
      </c>
      <c r="E2910" s="85" t="s">
        <v>5112</v>
      </c>
      <c r="F2910" s="66">
        <v>141058</v>
      </c>
      <c r="G2910" s="85" t="s">
        <v>78</v>
      </c>
      <c r="H2910" s="85"/>
      <c r="I2910" s="85" t="s">
        <v>79</v>
      </c>
      <c r="J2910" s="85"/>
      <c r="K2910" s="85" t="s">
        <v>18808</v>
      </c>
      <c r="L2910" s="85"/>
      <c r="M2910" s="85" t="s">
        <v>5115</v>
      </c>
      <c r="N2910" s="85" t="s">
        <v>5116</v>
      </c>
      <c r="O2910" s="85" t="s">
        <v>18</v>
      </c>
      <c r="P2910" s="85" t="s">
        <v>5117</v>
      </c>
      <c r="Q2910" s="85"/>
    </row>
    <row r="2911" spans="1:17" hidden="1" x14ac:dyDescent="0.35">
      <c r="A2911" s="72">
        <f t="shared" si="45"/>
        <v>141058</v>
      </c>
      <c r="B2911" s="85" t="s">
        <v>5123</v>
      </c>
      <c r="C2911" s="66">
        <v>87990</v>
      </c>
      <c r="D2911" s="85" t="s">
        <v>77</v>
      </c>
      <c r="E2911" s="85" t="s">
        <v>5112</v>
      </c>
      <c r="F2911" s="66">
        <v>141058</v>
      </c>
      <c r="G2911" s="85" t="s">
        <v>78</v>
      </c>
      <c r="H2911" s="85" t="s">
        <v>5113</v>
      </c>
      <c r="I2911" s="85" t="s">
        <v>79</v>
      </c>
      <c r="J2911" s="85"/>
      <c r="K2911" s="85" t="s">
        <v>5124</v>
      </c>
      <c r="L2911" s="85"/>
      <c r="M2911" s="85" t="s">
        <v>5115</v>
      </c>
      <c r="N2911" s="85" t="s">
        <v>5116</v>
      </c>
      <c r="O2911" s="85" t="s">
        <v>18</v>
      </c>
      <c r="P2911" s="85" t="s">
        <v>5117</v>
      </c>
      <c r="Q2911" s="85" t="s">
        <v>4124</v>
      </c>
    </row>
    <row r="2912" spans="1:17" hidden="1" x14ac:dyDescent="0.35">
      <c r="A2912" s="72">
        <f t="shared" si="45"/>
        <v>141058</v>
      </c>
      <c r="B2912" s="85" t="s">
        <v>5111</v>
      </c>
      <c r="C2912" s="66">
        <v>87987</v>
      </c>
      <c r="D2912" s="85" t="s">
        <v>77</v>
      </c>
      <c r="E2912" s="85" t="s">
        <v>5112</v>
      </c>
      <c r="F2912" s="66">
        <v>141058</v>
      </c>
      <c r="G2912" s="85" t="s">
        <v>78</v>
      </c>
      <c r="H2912" s="85" t="s">
        <v>5113</v>
      </c>
      <c r="I2912" s="85" t="s">
        <v>79</v>
      </c>
      <c r="J2912" s="85"/>
      <c r="K2912" s="85" t="s">
        <v>5114</v>
      </c>
      <c r="L2912" s="85"/>
      <c r="M2912" s="85" t="s">
        <v>5115</v>
      </c>
      <c r="N2912" s="85" t="s">
        <v>5116</v>
      </c>
      <c r="O2912" s="85" t="s">
        <v>18</v>
      </c>
      <c r="P2912" s="85" t="s">
        <v>5117</v>
      </c>
      <c r="Q2912" s="85" t="s">
        <v>4202</v>
      </c>
    </row>
    <row r="2913" spans="1:17" hidden="1" x14ac:dyDescent="0.35">
      <c r="A2913" s="72">
        <f t="shared" si="45"/>
        <v>141058</v>
      </c>
      <c r="B2913" s="85" t="s">
        <v>5118</v>
      </c>
      <c r="C2913" s="66">
        <v>87988</v>
      </c>
      <c r="D2913" s="85" t="s">
        <v>77</v>
      </c>
      <c r="E2913" s="85" t="s">
        <v>5112</v>
      </c>
      <c r="F2913" s="66">
        <v>141058</v>
      </c>
      <c r="G2913" s="85" t="s">
        <v>78</v>
      </c>
      <c r="H2913" s="85" t="s">
        <v>5113</v>
      </c>
      <c r="I2913" s="85" t="s">
        <v>79</v>
      </c>
      <c r="J2913" s="85"/>
      <c r="K2913" s="85" t="s">
        <v>5119</v>
      </c>
      <c r="L2913" s="85"/>
      <c r="M2913" s="85" t="s">
        <v>5115</v>
      </c>
      <c r="N2913" s="85" t="s">
        <v>5120</v>
      </c>
      <c r="O2913" s="85" t="s">
        <v>18</v>
      </c>
      <c r="P2913" s="85" t="s">
        <v>5117</v>
      </c>
      <c r="Q2913" s="85" t="s">
        <v>1710</v>
      </c>
    </row>
    <row r="2914" spans="1:17" hidden="1" x14ac:dyDescent="0.35">
      <c r="A2914" s="72">
        <f t="shared" si="45"/>
        <v>141058</v>
      </c>
      <c r="B2914" s="85" t="s">
        <v>5121</v>
      </c>
      <c r="C2914" s="66">
        <v>87989</v>
      </c>
      <c r="D2914" s="85" t="s">
        <v>77</v>
      </c>
      <c r="E2914" s="85" t="s">
        <v>5112</v>
      </c>
      <c r="F2914" s="66">
        <v>141058</v>
      </c>
      <c r="G2914" s="85" t="s">
        <v>78</v>
      </c>
      <c r="H2914" s="85" t="s">
        <v>5113</v>
      </c>
      <c r="I2914" s="85" t="s">
        <v>79</v>
      </c>
      <c r="J2914" s="85"/>
      <c r="K2914" s="85" t="s">
        <v>5122</v>
      </c>
      <c r="L2914" s="85"/>
      <c r="M2914" s="85" t="s">
        <v>5115</v>
      </c>
      <c r="N2914" s="85" t="s">
        <v>5116</v>
      </c>
      <c r="O2914" s="85" t="s">
        <v>18</v>
      </c>
      <c r="P2914" s="85" t="s">
        <v>5117</v>
      </c>
      <c r="Q2914" s="85" t="s">
        <v>1710</v>
      </c>
    </row>
    <row r="2915" spans="1:17" hidden="1" x14ac:dyDescent="0.35">
      <c r="A2915" s="72">
        <f t="shared" si="45"/>
        <v>141058</v>
      </c>
      <c r="B2915" s="85" t="s">
        <v>5125</v>
      </c>
      <c r="C2915" s="66">
        <v>87991</v>
      </c>
      <c r="D2915" s="85" t="s">
        <v>77</v>
      </c>
      <c r="E2915" s="85" t="s">
        <v>5112</v>
      </c>
      <c r="F2915" s="66">
        <v>141058</v>
      </c>
      <c r="G2915" s="85" t="s">
        <v>78</v>
      </c>
      <c r="H2915" s="85" t="s">
        <v>5113</v>
      </c>
      <c r="I2915" s="85" t="s">
        <v>79</v>
      </c>
      <c r="J2915" s="85"/>
      <c r="K2915" s="85" t="s">
        <v>5126</v>
      </c>
      <c r="L2915" s="85"/>
      <c r="M2915" s="85" t="s">
        <v>5115</v>
      </c>
      <c r="N2915" s="85" t="s">
        <v>5120</v>
      </c>
      <c r="O2915" s="85" t="s">
        <v>18</v>
      </c>
      <c r="P2915" s="85" t="s">
        <v>5117</v>
      </c>
      <c r="Q2915" s="85" t="s">
        <v>5127</v>
      </c>
    </row>
    <row r="2916" spans="1:17" hidden="1" x14ac:dyDescent="0.35">
      <c r="A2916" s="72">
        <f t="shared" si="45"/>
        <v>141058</v>
      </c>
      <c r="B2916" s="85" t="s">
        <v>20424</v>
      </c>
      <c r="C2916" s="66">
        <v>17003989</v>
      </c>
      <c r="D2916" s="85" t="s">
        <v>83</v>
      </c>
      <c r="E2916" s="85" t="s">
        <v>5112</v>
      </c>
      <c r="F2916" s="66">
        <v>141058</v>
      </c>
      <c r="G2916" s="85" t="s">
        <v>78</v>
      </c>
      <c r="H2916" s="85"/>
      <c r="I2916" s="85" t="s">
        <v>79</v>
      </c>
      <c r="J2916" s="85"/>
      <c r="K2916" s="85" t="s">
        <v>20425</v>
      </c>
      <c r="L2916" s="85"/>
      <c r="M2916" s="85" t="s">
        <v>13737</v>
      </c>
      <c r="N2916" s="85" t="s">
        <v>5116</v>
      </c>
      <c r="O2916" s="85" t="s">
        <v>18</v>
      </c>
      <c r="P2916" s="85" t="s">
        <v>5117</v>
      </c>
      <c r="Q2916" s="85"/>
    </row>
    <row r="2917" spans="1:17" hidden="1" x14ac:dyDescent="0.35">
      <c r="A2917" s="72">
        <f t="shared" si="45"/>
        <v>140519</v>
      </c>
      <c r="B2917" s="85" t="s">
        <v>16800</v>
      </c>
      <c r="C2917" s="66">
        <v>16048105</v>
      </c>
      <c r="D2917" s="85" t="s">
        <v>77</v>
      </c>
      <c r="E2917" s="85" t="s">
        <v>1360</v>
      </c>
      <c r="F2917" s="66">
        <v>140519</v>
      </c>
      <c r="G2917" s="85" t="s">
        <v>78</v>
      </c>
      <c r="H2917" s="85"/>
      <c r="I2917" s="85" t="s">
        <v>79</v>
      </c>
      <c r="J2917" s="85"/>
      <c r="K2917" s="85" t="s">
        <v>1366</v>
      </c>
      <c r="L2917" s="85"/>
      <c r="M2917" s="85" t="s">
        <v>1362</v>
      </c>
      <c r="N2917" s="85" t="s">
        <v>1221</v>
      </c>
      <c r="O2917" s="85" t="s">
        <v>18</v>
      </c>
      <c r="P2917" s="85" t="s">
        <v>1363</v>
      </c>
      <c r="Q2917" s="85"/>
    </row>
    <row r="2918" spans="1:17" hidden="1" x14ac:dyDescent="0.35">
      <c r="A2918" s="72">
        <f t="shared" si="45"/>
        <v>17003095</v>
      </c>
      <c r="B2918" s="85" t="s">
        <v>20362</v>
      </c>
      <c r="C2918" s="66">
        <v>17003615</v>
      </c>
      <c r="D2918" s="85" t="s">
        <v>77</v>
      </c>
      <c r="E2918" s="85" t="s">
        <v>20264</v>
      </c>
      <c r="F2918" s="66">
        <v>17003095</v>
      </c>
      <c r="G2918" s="85" t="s">
        <v>78</v>
      </c>
      <c r="H2918" s="85" t="s">
        <v>20363</v>
      </c>
      <c r="I2918" s="85" t="s">
        <v>79</v>
      </c>
      <c r="J2918" s="85"/>
      <c r="K2918" s="85" t="s">
        <v>20364</v>
      </c>
      <c r="L2918" s="85" t="s">
        <v>80</v>
      </c>
      <c r="M2918" s="85" t="s">
        <v>9216</v>
      </c>
      <c r="N2918" s="85" t="s">
        <v>9217</v>
      </c>
      <c r="O2918" s="85" t="s">
        <v>18</v>
      </c>
      <c r="P2918" s="85" t="s">
        <v>9301</v>
      </c>
      <c r="Q2918" s="85" t="s">
        <v>20365</v>
      </c>
    </row>
    <row r="2919" spans="1:17" hidden="1" x14ac:dyDescent="0.35">
      <c r="A2919" s="72">
        <f t="shared" si="45"/>
        <v>17003095</v>
      </c>
      <c r="B2919" s="85" t="s">
        <v>20360</v>
      </c>
      <c r="C2919" s="66">
        <v>17003614</v>
      </c>
      <c r="D2919" s="85" t="s">
        <v>77</v>
      </c>
      <c r="E2919" s="85" t="s">
        <v>20264</v>
      </c>
      <c r="F2919" s="66">
        <v>17003095</v>
      </c>
      <c r="G2919" s="85" t="s">
        <v>78</v>
      </c>
      <c r="H2919" s="85" t="s">
        <v>20361</v>
      </c>
      <c r="I2919" s="85" t="s">
        <v>79</v>
      </c>
      <c r="J2919" s="85"/>
      <c r="K2919" s="85" t="s">
        <v>15153</v>
      </c>
      <c r="L2919" s="85" t="s">
        <v>80</v>
      </c>
      <c r="M2919" s="85" t="s">
        <v>9216</v>
      </c>
      <c r="N2919" s="85" t="s">
        <v>9217</v>
      </c>
      <c r="O2919" s="85" t="s">
        <v>18</v>
      </c>
      <c r="P2919" s="85" t="s">
        <v>9271</v>
      </c>
      <c r="Q2919" s="85" t="s">
        <v>15154</v>
      </c>
    </row>
    <row r="2920" spans="1:17" hidden="1" x14ac:dyDescent="0.35">
      <c r="A2920" s="72">
        <f t="shared" si="45"/>
        <v>232505</v>
      </c>
      <c r="B2920" s="85" t="s">
        <v>21496</v>
      </c>
      <c r="C2920" s="66">
        <v>17015785</v>
      </c>
      <c r="D2920" s="85" t="s">
        <v>77</v>
      </c>
      <c r="E2920" s="85" t="s">
        <v>15462</v>
      </c>
      <c r="F2920" s="66">
        <v>232505</v>
      </c>
      <c r="G2920" s="85" t="s">
        <v>78</v>
      </c>
      <c r="H2920" s="85"/>
      <c r="I2920" s="85" t="s">
        <v>79</v>
      </c>
      <c r="J2920" s="85"/>
      <c r="K2920" s="85" t="s">
        <v>21497</v>
      </c>
      <c r="L2920" s="85"/>
      <c r="M2920" s="85" t="s">
        <v>189</v>
      </c>
      <c r="N2920" s="85" t="s">
        <v>232</v>
      </c>
      <c r="O2920" s="85" t="s">
        <v>18</v>
      </c>
      <c r="P2920" s="85" t="s">
        <v>1288</v>
      </c>
      <c r="Q2920" s="85" t="s">
        <v>21498</v>
      </c>
    </row>
    <row r="2921" spans="1:17" hidden="1" x14ac:dyDescent="0.35">
      <c r="A2921" s="72">
        <f t="shared" si="45"/>
        <v>232505</v>
      </c>
      <c r="B2921" s="85" t="s">
        <v>21486</v>
      </c>
      <c r="C2921" s="66">
        <v>17015751</v>
      </c>
      <c r="D2921" s="85" t="s">
        <v>77</v>
      </c>
      <c r="E2921" s="85" t="s">
        <v>15462</v>
      </c>
      <c r="F2921" s="66">
        <v>232505</v>
      </c>
      <c r="G2921" s="85" t="s">
        <v>78</v>
      </c>
      <c r="H2921" s="85"/>
      <c r="I2921" s="85" t="s">
        <v>79</v>
      </c>
      <c r="J2921" s="85"/>
      <c r="K2921" s="85" t="s">
        <v>21487</v>
      </c>
      <c r="L2921" s="85"/>
      <c r="M2921" s="85" t="s">
        <v>232</v>
      </c>
      <c r="N2921" s="85" t="s">
        <v>232</v>
      </c>
      <c r="O2921" s="85" t="s">
        <v>18</v>
      </c>
      <c r="P2921" s="85" t="s">
        <v>1288</v>
      </c>
      <c r="Q2921" s="85"/>
    </row>
    <row r="2922" spans="1:17" hidden="1" x14ac:dyDescent="0.35">
      <c r="A2922" s="72">
        <f t="shared" si="45"/>
        <v>17000229</v>
      </c>
      <c r="B2922" s="85" t="s">
        <v>17426</v>
      </c>
      <c r="C2922" s="66">
        <v>16061743</v>
      </c>
      <c r="D2922" s="85" t="s">
        <v>77</v>
      </c>
      <c r="E2922" s="85" t="s">
        <v>16927</v>
      </c>
      <c r="F2922" s="66">
        <v>17000229</v>
      </c>
      <c r="G2922" s="85" t="s">
        <v>78</v>
      </c>
      <c r="H2922" s="85"/>
      <c r="I2922" s="85" t="s">
        <v>79</v>
      </c>
      <c r="J2922" s="85"/>
      <c r="K2922" s="85" t="s">
        <v>17427</v>
      </c>
      <c r="L2922" s="85"/>
      <c r="M2922" s="85" t="s">
        <v>11425</v>
      </c>
      <c r="N2922" s="85" t="s">
        <v>5129</v>
      </c>
      <c r="O2922" s="85" t="s">
        <v>18</v>
      </c>
      <c r="P2922" s="85" t="s">
        <v>11426</v>
      </c>
      <c r="Q2922" s="85"/>
    </row>
    <row r="2923" spans="1:17" hidden="1" x14ac:dyDescent="0.35">
      <c r="A2923" s="72">
        <f t="shared" si="45"/>
        <v>141065</v>
      </c>
      <c r="B2923" s="85" t="s">
        <v>16824</v>
      </c>
      <c r="C2923" s="66">
        <v>16048568</v>
      </c>
      <c r="D2923" s="85" t="s">
        <v>77</v>
      </c>
      <c r="E2923" s="85" t="s">
        <v>5158</v>
      </c>
      <c r="F2923" s="66">
        <v>141065</v>
      </c>
      <c r="G2923" s="85" t="s">
        <v>78</v>
      </c>
      <c r="H2923" s="85"/>
      <c r="I2923" s="85" t="s">
        <v>79</v>
      </c>
      <c r="J2923" s="85"/>
      <c r="K2923" s="85" t="s">
        <v>16825</v>
      </c>
      <c r="L2923" s="85"/>
      <c r="M2923" s="85" t="s">
        <v>5156</v>
      </c>
      <c r="N2923" s="85" t="s">
        <v>5044</v>
      </c>
      <c r="O2923" s="85" t="s">
        <v>18</v>
      </c>
      <c r="P2923" s="85" t="s">
        <v>5162</v>
      </c>
      <c r="Q2923" s="85"/>
    </row>
    <row r="2924" spans="1:17" hidden="1" x14ac:dyDescent="0.35">
      <c r="A2924" s="72">
        <f t="shared" si="45"/>
        <v>141065</v>
      </c>
      <c r="B2924" s="85" t="s">
        <v>16826</v>
      </c>
      <c r="C2924" s="66">
        <v>16048570</v>
      </c>
      <c r="D2924" s="85" t="s">
        <v>77</v>
      </c>
      <c r="E2924" s="85" t="s">
        <v>5158</v>
      </c>
      <c r="F2924" s="66">
        <v>141065</v>
      </c>
      <c r="G2924" s="85" t="s">
        <v>78</v>
      </c>
      <c r="H2924" s="85"/>
      <c r="I2924" s="85" t="s">
        <v>79</v>
      </c>
      <c r="J2924" s="85"/>
      <c r="K2924" s="85" t="s">
        <v>16827</v>
      </c>
      <c r="L2924" s="85"/>
      <c r="M2924" s="85" t="s">
        <v>5156</v>
      </c>
      <c r="N2924" s="85" t="s">
        <v>5044</v>
      </c>
      <c r="O2924" s="85" t="s">
        <v>18</v>
      </c>
      <c r="P2924" s="85" t="s">
        <v>5162</v>
      </c>
      <c r="Q2924" s="85"/>
    </row>
    <row r="2925" spans="1:17" hidden="1" x14ac:dyDescent="0.35">
      <c r="A2925" s="72">
        <f t="shared" si="45"/>
        <v>17000229</v>
      </c>
      <c r="B2925" s="85" t="s">
        <v>17027</v>
      </c>
      <c r="C2925" s="66">
        <v>16052571</v>
      </c>
      <c r="D2925" s="85" t="s">
        <v>77</v>
      </c>
      <c r="E2925" s="85" t="s">
        <v>16927</v>
      </c>
      <c r="F2925" s="66">
        <v>17000229</v>
      </c>
      <c r="G2925" s="85" t="s">
        <v>78</v>
      </c>
      <c r="H2925" s="85"/>
      <c r="I2925" s="85" t="s">
        <v>79</v>
      </c>
      <c r="J2925" s="85"/>
      <c r="K2925" s="85" t="s">
        <v>17028</v>
      </c>
      <c r="L2925" s="85"/>
      <c r="M2925" s="85" t="s">
        <v>11425</v>
      </c>
      <c r="N2925" s="85" t="s">
        <v>5129</v>
      </c>
      <c r="O2925" s="85" t="s">
        <v>18</v>
      </c>
      <c r="P2925" s="85" t="s">
        <v>11430</v>
      </c>
      <c r="Q2925" s="85"/>
    </row>
    <row r="2926" spans="1:17" hidden="1" x14ac:dyDescent="0.35">
      <c r="A2926" s="72">
        <f t="shared" si="45"/>
        <v>141681</v>
      </c>
      <c r="B2926" s="85" t="s">
        <v>17206</v>
      </c>
      <c r="C2926" s="66">
        <v>16056604</v>
      </c>
      <c r="D2926" s="85" t="s">
        <v>77</v>
      </c>
      <c r="E2926" s="85" t="s">
        <v>11249</v>
      </c>
      <c r="F2926" s="66">
        <v>141681</v>
      </c>
      <c r="G2926" s="85" t="s">
        <v>78</v>
      </c>
      <c r="H2926" s="85"/>
      <c r="I2926" s="85" t="s">
        <v>79</v>
      </c>
      <c r="J2926" s="85"/>
      <c r="K2926" s="85" t="s">
        <v>17207</v>
      </c>
      <c r="L2926" s="85"/>
      <c r="M2926" s="85" t="s">
        <v>11037</v>
      </c>
      <c r="N2926" s="85" t="s">
        <v>5082</v>
      </c>
      <c r="O2926" s="85" t="s">
        <v>18</v>
      </c>
      <c r="P2926" s="85" t="s">
        <v>11038</v>
      </c>
      <c r="Q2926" s="85" t="s">
        <v>6927</v>
      </c>
    </row>
    <row r="2927" spans="1:17" hidden="1" x14ac:dyDescent="0.35">
      <c r="A2927" s="72">
        <f t="shared" si="45"/>
        <v>141736</v>
      </c>
      <c r="B2927" s="85" t="s">
        <v>11636</v>
      </c>
      <c r="C2927" s="66">
        <v>91758</v>
      </c>
      <c r="D2927" s="85" t="s">
        <v>77</v>
      </c>
      <c r="E2927" s="85" t="s">
        <v>11615</v>
      </c>
      <c r="F2927" s="66">
        <v>141736</v>
      </c>
      <c r="G2927" s="85" t="s">
        <v>78</v>
      </c>
      <c r="H2927" s="85"/>
      <c r="I2927" s="85" t="s">
        <v>79</v>
      </c>
      <c r="J2927" s="85"/>
      <c r="K2927" s="85" t="s">
        <v>11637</v>
      </c>
      <c r="L2927" s="85"/>
      <c r="M2927" s="85" t="s">
        <v>11617</v>
      </c>
      <c r="N2927" s="85" t="s">
        <v>5106</v>
      </c>
      <c r="O2927" s="85" t="s">
        <v>18</v>
      </c>
      <c r="P2927" s="85" t="s">
        <v>11618</v>
      </c>
      <c r="Q2927" s="85" t="s">
        <v>8894</v>
      </c>
    </row>
    <row r="2928" spans="1:17" hidden="1" x14ac:dyDescent="0.35">
      <c r="A2928" s="72">
        <f t="shared" si="45"/>
        <v>141412</v>
      </c>
      <c r="B2928" s="85" t="s">
        <v>8926</v>
      </c>
      <c r="C2928" s="66">
        <v>90157</v>
      </c>
      <c r="D2928" s="85" t="s">
        <v>77</v>
      </c>
      <c r="E2928" s="85" t="s">
        <v>8927</v>
      </c>
      <c r="F2928" s="66">
        <v>141412</v>
      </c>
      <c r="G2928" s="85" t="s">
        <v>78</v>
      </c>
      <c r="H2928" s="85" t="s">
        <v>8928</v>
      </c>
      <c r="I2928" s="85" t="s">
        <v>79</v>
      </c>
      <c r="J2928" s="85"/>
      <c r="K2928" s="85" t="s">
        <v>8929</v>
      </c>
      <c r="L2928" s="85"/>
      <c r="M2928" s="85" t="s">
        <v>8930</v>
      </c>
      <c r="N2928" s="85" t="s">
        <v>5285</v>
      </c>
      <c r="O2928" s="85" t="s">
        <v>18</v>
      </c>
      <c r="P2928" s="85" t="s">
        <v>8931</v>
      </c>
      <c r="Q2928" s="85"/>
    </row>
    <row r="2929" spans="1:17" hidden="1" x14ac:dyDescent="0.35">
      <c r="A2929" s="72">
        <f t="shared" si="45"/>
        <v>141322</v>
      </c>
      <c r="B2929" s="85" t="s">
        <v>21199</v>
      </c>
      <c r="C2929" s="66">
        <v>17012657</v>
      </c>
      <c r="D2929" s="85" t="s">
        <v>83</v>
      </c>
      <c r="E2929" s="85" t="s">
        <v>8316</v>
      </c>
      <c r="F2929" s="66">
        <v>141322</v>
      </c>
      <c r="G2929" s="85" t="s">
        <v>78</v>
      </c>
      <c r="H2929" s="85"/>
      <c r="I2929" s="85" t="s">
        <v>79</v>
      </c>
      <c r="J2929" s="85"/>
      <c r="K2929" s="85" t="s">
        <v>21200</v>
      </c>
      <c r="L2929" s="85"/>
      <c r="M2929" s="85" t="s">
        <v>19420</v>
      </c>
      <c r="N2929" s="85"/>
      <c r="O2929" s="85" t="s">
        <v>18</v>
      </c>
      <c r="P2929" s="85" t="s">
        <v>8335</v>
      </c>
      <c r="Q2929" s="85"/>
    </row>
    <row r="2930" spans="1:17" hidden="1" x14ac:dyDescent="0.35">
      <c r="A2930" s="72">
        <f t="shared" si="45"/>
        <v>127700</v>
      </c>
      <c r="B2930" s="85" t="s">
        <v>24203</v>
      </c>
      <c r="C2930" s="85">
        <v>17005584</v>
      </c>
      <c r="D2930" s="85" t="s">
        <v>77</v>
      </c>
      <c r="E2930" s="85" t="s">
        <v>23260</v>
      </c>
      <c r="F2930" s="85">
        <v>127700</v>
      </c>
      <c r="G2930" s="85" t="s">
        <v>78</v>
      </c>
      <c r="H2930" s="85"/>
      <c r="I2930" s="85" t="s">
        <v>79</v>
      </c>
      <c r="J2930" s="85"/>
      <c r="K2930" s="85" t="s">
        <v>24030</v>
      </c>
      <c r="L2930" s="85"/>
      <c r="M2930" s="85" t="s">
        <v>23991</v>
      </c>
      <c r="N2930" s="85" t="s">
        <v>23987</v>
      </c>
      <c r="O2930" s="85" t="s">
        <v>23988</v>
      </c>
      <c r="P2930" s="85">
        <v>32922</v>
      </c>
      <c r="Q2930" s="85">
        <v>6403</v>
      </c>
    </row>
    <row r="2931" spans="1:17" hidden="1" x14ac:dyDescent="0.35">
      <c r="A2931" s="72">
        <f t="shared" si="45"/>
        <v>127700</v>
      </c>
      <c r="B2931" s="85" t="s">
        <v>24133</v>
      </c>
      <c r="C2931" s="85">
        <v>36238</v>
      </c>
      <c r="D2931" s="85" t="s">
        <v>77</v>
      </c>
      <c r="E2931" s="85" t="s">
        <v>23260</v>
      </c>
      <c r="F2931" s="85">
        <v>127700</v>
      </c>
      <c r="G2931" s="85" t="s">
        <v>78</v>
      </c>
      <c r="H2931" s="85">
        <v>13021126</v>
      </c>
      <c r="I2931" s="85" t="s">
        <v>79</v>
      </c>
      <c r="J2931" s="85"/>
      <c r="K2931" s="85" t="s">
        <v>24134</v>
      </c>
      <c r="L2931" s="85"/>
      <c r="M2931" s="85" t="s">
        <v>24135</v>
      </c>
      <c r="N2931" s="85" t="s">
        <v>23987</v>
      </c>
      <c r="O2931" s="85" t="s">
        <v>23988</v>
      </c>
      <c r="P2931" s="85">
        <v>32951</v>
      </c>
      <c r="Q2931" s="85">
        <v>2817</v>
      </c>
    </row>
    <row r="2932" spans="1:17" hidden="1" x14ac:dyDescent="0.35">
      <c r="A2932" s="72">
        <f t="shared" si="45"/>
        <v>140445</v>
      </c>
      <c r="B2932" s="85" t="s">
        <v>23289</v>
      </c>
      <c r="C2932" s="85">
        <v>85399</v>
      </c>
      <c r="D2932" s="85" t="s">
        <v>77</v>
      </c>
      <c r="E2932" s="85" t="s">
        <v>23272</v>
      </c>
      <c r="F2932" s="85">
        <v>140445</v>
      </c>
      <c r="G2932" s="85" t="s">
        <v>78</v>
      </c>
      <c r="H2932" s="85"/>
      <c r="I2932" s="85" t="s">
        <v>79</v>
      </c>
      <c r="J2932" s="85"/>
      <c r="K2932" s="85" t="s">
        <v>23290</v>
      </c>
      <c r="L2932" s="85"/>
      <c r="M2932" s="85" t="s">
        <v>20950</v>
      </c>
      <c r="N2932" s="85" t="s">
        <v>176</v>
      </c>
      <c r="O2932" s="85" t="s">
        <v>18</v>
      </c>
      <c r="P2932" s="85">
        <v>75002</v>
      </c>
      <c r="Q2932" s="85">
        <v>2053</v>
      </c>
    </row>
    <row r="2933" spans="1:17" hidden="1" x14ac:dyDescent="0.35">
      <c r="A2933" s="72">
        <f t="shared" si="45"/>
        <v>141677</v>
      </c>
      <c r="B2933" s="85" t="s">
        <v>15252</v>
      </c>
      <c r="C2933" s="66">
        <v>230451</v>
      </c>
      <c r="D2933" s="85" t="s">
        <v>77</v>
      </c>
      <c r="E2933" s="85" t="s">
        <v>10859</v>
      </c>
      <c r="F2933" s="66">
        <v>141677</v>
      </c>
      <c r="G2933" s="85" t="s">
        <v>78</v>
      </c>
      <c r="H2933" s="85" t="s">
        <v>15253</v>
      </c>
      <c r="I2933" s="85" t="s">
        <v>79</v>
      </c>
      <c r="J2933" s="85"/>
      <c r="K2933" s="85" t="s">
        <v>15254</v>
      </c>
      <c r="L2933" s="85"/>
      <c r="M2933" s="85" t="s">
        <v>11196</v>
      </c>
      <c r="N2933" s="85" t="s">
        <v>10863</v>
      </c>
      <c r="O2933" s="85" t="s">
        <v>18</v>
      </c>
      <c r="P2933" s="85" t="s">
        <v>11195</v>
      </c>
      <c r="Q2933" s="85"/>
    </row>
    <row r="2934" spans="1:17" hidden="1" x14ac:dyDescent="0.35">
      <c r="A2934" s="72">
        <f t="shared" si="45"/>
        <v>142043</v>
      </c>
      <c r="B2934" s="85" t="s">
        <v>13044</v>
      </c>
      <c r="C2934" s="66">
        <v>92728</v>
      </c>
      <c r="D2934" s="85" t="s">
        <v>77</v>
      </c>
      <c r="E2934" s="85" t="s">
        <v>13037</v>
      </c>
      <c r="F2934" s="66">
        <v>142043</v>
      </c>
      <c r="G2934" s="85" t="s">
        <v>78</v>
      </c>
      <c r="H2934" s="85"/>
      <c r="I2934" s="85" t="s">
        <v>79</v>
      </c>
      <c r="J2934" s="85"/>
      <c r="K2934" s="85" t="s">
        <v>13045</v>
      </c>
      <c r="L2934" s="85"/>
      <c r="M2934" s="85" t="s">
        <v>13039</v>
      </c>
      <c r="N2934" s="85" t="s">
        <v>13039</v>
      </c>
      <c r="O2934" s="85" t="s">
        <v>18</v>
      </c>
      <c r="P2934" s="85" t="s">
        <v>13040</v>
      </c>
      <c r="Q2934" s="85" t="s">
        <v>4728</v>
      </c>
    </row>
    <row r="2935" spans="1:17" hidden="1" x14ac:dyDescent="0.35">
      <c r="A2935" s="72">
        <f t="shared" si="45"/>
        <v>140608</v>
      </c>
      <c r="B2935" s="85" t="s">
        <v>2096</v>
      </c>
      <c r="C2935" s="66">
        <v>86525</v>
      </c>
      <c r="D2935" s="85" t="s">
        <v>77</v>
      </c>
      <c r="E2935" s="85" t="s">
        <v>2097</v>
      </c>
      <c r="F2935" s="66">
        <v>140608</v>
      </c>
      <c r="G2935" s="85" t="s">
        <v>78</v>
      </c>
      <c r="H2935" s="85" t="s">
        <v>2098</v>
      </c>
      <c r="I2935" s="85" t="s">
        <v>79</v>
      </c>
      <c r="J2935" s="85"/>
      <c r="K2935" s="85" t="s">
        <v>2099</v>
      </c>
      <c r="L2935" s="85" t="s">
        <v>2100</v>
      </c>
      <c r="M2935" s="85" t="s">
        <v>2073</v>
      </c>
      <c r="N2935" s="85" t="s">
        <v>1934</v>
      </c>
      <c r="O2935" s="85" t="s">
        <v>18</v>
      </c>
      <c r="P2935" s="85" t="s">
        <v>2075</v>
      </c>
      <c r="Q2935" s="85"/>
    </row>
    <row r="2936" spans="1:17" hidden="1" x14ac:dyDescent="0.35">
      <c r="A2936" s="72">
        <f t="shared" si="45"/>
        <v>141312</v>
      </c>
      <c r="B2936" s="85" t="s">
        <v>6611</v>
      </c>
      <c r="C2936" s="66">
        <v>88666</v>
      </c>
      <c r="D2936" s="85" t="s">
        <v>77</v>
      </c>
      <c r="E2936" s="85" t="s">
        <v>6602</v>
      </c>
      <c r="F2936" s="66">
        <v>141312</v>
      </c>
      <c r="G2936" s="85" t="s">
        <v>78</v>
      </c>
      <c r="H2936" s="85" t="s">
        <v>6612</v>
      </c>
      <c r="I2936" s="85" t="s">
        <v>79</v>
      </c>
      <c r="J2936" s="85"/>
      <c r="K2936" s="85" t="s">
        <v>6613</v>
      </c>
      <c r="L2936" s="85"/>
      <c r="M2936" s="85" t="s">
        <v>3090</v>
      </c>
      <c r="N2936" s="85" t="s">
        <v>6071</v>
      </c>
      <c r="O2936" s="85" t="s">
        <v>18</v>
      </c>
      <c r="P2936" s="85" t="s">
        <v>6605</v>
      </c>
      <c r="Q2936" s="85" t="s">
        <v>452</v>
      </c>
    </row>
    <row r="2937" spans="1:17" hidden="1" x14ac:dyDescent="0.35">
      <c r="A2937" s="72">
        <f t="shared" si="45"/>
        <v>141322</v>
      </c>
      <c r="B2937" s="85" t="s">
        <v>8349</v>
      </c>
      <c r="C2937" s="66">
        <v>89710</v>
      </c>
      <c r="D2937" s="85" t="s">
        <v>77</v>
      </c>
      <c r="E2937" s="85" t="s">
        <v>8316</v>
      </c>
      <c r="F2937" s="66">
        <v>141322</v>
      </c>
      <c r="G2937" s="85" t="s">
        <v>78</v>
      </c>
      <c r="H2937" s="85" t="s">
        <v>350</v>
      </c>
      <c r="I2937" s="85" t="s">
        <v>79</v>
      </c>
      <c r="J2937" s="85"/>
      <c r="K2937" s="85" t="s">
        <v>8350</v>
      </c>
      <c r="L2937" s="85" t="s">
        <v>80</v>
      </c>
      <c r="M2937" s="85" t="s">
        <v>8318</v>
      </c>
      <c r="N2937" s="85" t="s">
        <v>6073</v>
      </c>
      <c r="O2937" s="85" t="s">
        <v>18</v>
      </c>
      <c r="P2937" s="85" t="s">
        <v>8335</v>
      </c>
      <c r="Q2937" s="85" t="s">
        <v>87</v>
      </c>
    </row>
    <row r="2938" spans="1:17" hidden="1" x14ac:dyDescent="0.35">
      <c r="A2938" s="72">
        <f t="shared" si="45"/>
        <v>141307</v>
      </c>
      <c r="B2938" s="85" t="s">
        <v>14798</v>
      </c>
      <c r="C2938" s="66">
        <v>222857</v>
      </c>
      <c r="D2938" s="85" t="s">
        <v>77</v>
      </c>
      <c r="E2938" s="85" t="s">
        <v>6769</v>
      </c>
      <c r="F2938" s="66">
        <v>141307</v>
      </c>
      <c r="G2938" s="85" t="s">
        <v>78</v>
      </c>
      <c r="H2938" s="85"/>
      <c r="I2938" s="85" t="s">
        <v>79</v>
      </c>
      <c r="J2938" s="85"/>
      <c r="K2938" s="85" t="s">
        <v>14799</v>
      </c>
      <c r="L2938" s="85"/>
      <c r="M2938" s="85" t="s">
        <v>7391</v>
      </c>
      <c r="N2938" s="85" t="s">
        <v>6771</v>
      </c>
      <c r="O2938" s="85" t="s">
        <v>18</v>
      </c>
      <c r="P2938" s="85" t="s">
        <v>7959</v>
      </c>
      <c r="Q2938" s="85"/>
    </row>
    <row r="2939" spans="1:17" hidden="1" x14ac:dyDescent="0.35">
      <c r="A2939" s="72">
        <f t="shared" si="45"/>
        <v>140887</v>
      </c>
      <c r="B2939" s="85" t="s">
        <v>25408</v>
      </c>
      <c r="C2939" s="85">
        <v>87499</v>
      </c>
      <c r="D2939" s="85" t="s">
        <v>77</v>
      </c>
      <c r="E2939" s="85" t="s">
        <v>23231</v>
      </c>
      <c r="F2939" s="85">
        <v>140887</v>
      </c>
      <c r="G2939" s="85" t="s">
        <v>78</v>
      </c>
      <c r="H2939" s="85">
        <v>12024790</v>
      </c>
      <c r="I2939" s="85" t="s">
        <v>79</v>
      </c>
      <c r="J2939" s="85"/>
      <c r="K2939" s="85" t="s">
        <v>25409</v>
      </c>
      <c r="L2939" s="85"/>
      <c r="M2939" s="85" t="s">
        <v>20648</v>
      </c>
      <c r="N2939" s="85" t="s">
        <v>571</v>
      </c>
      <c r="O2939" s="85" t="s">
        <v>18</v>
      </c>
      <c r="P2939" s="85">
        <v>76110</v>
      </c>
      <c r="Q2939" s="85">
        <v>6709</v>
      </c>
    </row>
    <row r="2940" spans="1:17" hidden="1" x14ac:dyDescent="0.35">
      <c r="A2940" s="72">
        <f t="shared" si="45"/>
        <v>140887</v>
      </c>
      <c r="B2940" s="85" t="s">
        <v>4138</v>
      </c>
      <c r="C2940" s="66">
        <v>87499</v>
      </c>
      <c r="D2940" s="85" t="s">
        <v>77</v>
      </c>
      <c r="E2940" s="85" t="s">
        <v>3907</v>
      </c>
      <c r="F2940" s="66">
        <v>140887</v>
      </c>
      <c r="G2940" s="85" t="s">
        <v>78</v>
      </c>
      <c r="H2940" s="85" t="s">
        <v>4139</v>
      </c>
      <c r="I2940" s="85" t="s">
        <v>79</v>
      </c>
      <c r="J2940" s="85"/>
      <c r="K2940" s="85" t="s">
        <v>4140</v>
      </c>
      <c r="L2940" s="85"/>
      <c r="M2940" s="85" t="s">
        <v>3904</v>
      </c>
      <c r="N2940" s="85" t="s">
        <v>573</v>
      </c>
      <c r="O2940" s="85" t="s">
        <v>18</v>
      </c>
      <c r="P2940" s="85" t="s">
        <v>4116</v>
      </c>
      <c r="Q2940" s="85" t="s">
        <v>861</v>
      </c>
    </row>
    <row r="2941" spans="1:17" hidden="1" x14ac:dyDescent="0.35">
      <c r="A2941" s="72">
        <f t="shared" si="45"/>
        <v>142076</v>
      </c>
      <c r="B2941" s="85" t="s">
        <v>13207</v>
      </c>
      <c r="C2941" s="66">
        <v>92838</v>
      </c>
      <c r="D2941" s="85" t="s">
        <v>77</v>
      </c>
      <c r="E2941" s="85" t="s">
        <v>13198</v>
      </c>
      <c r="F2941" s="66">
        <v>142076</v>
      </c>
      <c r="G2941" s="85" t="s">
        <v>78</v>
      </c>
      <c r="H2941" s="85" t="s">
        <v>350</v>
      </c>
      <c r="I2941" s="85" t="s">
        <v>79</v>
      </c>
      <c r="J2941" s="85"/>
      <c r="K2941" s="85" t="s">
        <v>13208</v>
      </c>
      <c r="L2941" s="85" t="s">
        <v>80</v>
      </c>
      <c r="M2941" s="85" t="s">
        <v>13200</v>
      </c>
      <c r="N2941" s="85" t="s">
        <v>13118</v>
      </c>
      <c r="O2941" s="85" t="s">
        <v>18</v>
      </c>
      <c r="P2941" s="85" t="s">
        <v>13201</v>
      </c>
      <c r="Q2941" s="85" t="s">
        <v>8403</v>
      </c>
    </row>
    <row r="2942" spans="1:17" hidden="1" x14ac:dyDescent="0.35">
      <c r="A2942" s="72">
        <f t="shared" si="45"/>
        <v>228745</v>
      </c>
      <c r="B2942" s="85" t="s">
        <v>25174</v>
      </c>
      <c r="C2942" s="85">
        <v>228745</v>
      </c>
      <c r="D2942" s="85" t="s">
        <v>78</v>
      </c>
      <c r="E2942" s="85" t="s">
        <v>23237</v>
      </c>
      <c r="F2942" s="85">
        <v>17015391</v>
      </c>
      <c r="G2942" s="85" t="s">
        <v>1750</v>
      </c>
      <c r="H2942" s="85">
        <v>13315213</v>
      </c>
      <c r="I2942" s="85" t="s">
        <v>79</v>
      </c>
      <c r="J2942" s="85" t="s">
        <v>200</v>
      </c>
      <c r="K2942" s="85" t="s">
        <v>25175</v>
      </c>
      <c r="L2942" s="85"/>
      <c r="M2942" s="85" t="s">
        <v>9155</v>
      </c>
      <c r="N2942" s="85" t="s">
        <v>9526</v>
      </c>
      <c r="O2942" s="85" t="s">
        <v>18</v>
      </c>
      <c r="P2942" s="85">
        <v>78218</v>
      </c>
      <c r="Q2942" s="85"/>
    </row>
    <row r="2943" spans="1:17" hidden="1" x14ac:dyDescent="0.35">
      <c r="A2943" s="72">
        <f t="shared" si="45"/>
        <v>228745</v>
      </c>
      <c r="B2943" s="85" t="s">
        <v>17988</v>
      </c>
      <c r="C2943" s="66">
        <v>16076603</v>
      </c>
      <c r="D2943" s="85" t="s">
        <v>77</v>
      </c>
      <c r="E2943" s="85" t="s">
        <v>17988</v>
      </c>
      <c r="F2943" s="66">
        <v>228745</v>
      </c>
      <c r="G2943" s="85" t="s">
        <v>78</v>
      </c>
      <c r="H2943" s="85"/>
      <c r="I2943" s="85" t="s">
        <v>79</v>
      </c>
      <c r="J2943" s="85"/>
      <c r="K2943" s="85" t="s">
        <v>17989</v>
      </c>
      <c r="L2943" s="85"/>
      <c r="M2943" s="85" t="s">
        <v>7383</v>
      </c>
      <c r="N2943" s="85" t="s">
        <v>9526</v>
      </c>
      <c r="O2943" s="85" t="s">
        <v>18</v>
      </c>
      <c r="P2943" s="85" t="s">
        <v>10017</v>
      </c>
      <c r="Q2943" s="85"/>
    </row>
    <row r="2944" spans="1:17" hidden="1" x14ac:dyDescent="0.35">
      <c r="A2944" s="72">
        <f t="shared" si="45"/>
        <v>17004869</v>
      </c>
      <c r="B2944" s="85" t="s">
        <v>6466</v>
      </c>
      <c r="C2944" s="66">
        <v>88588</v>
      </c>
      <c r="D2944" s="85" t="s">
        <v>77</v>
      </c>
      <c r="E2944" s="85" t="s">
        <v>6467</v>
      </c>
      <c r="F2944" s="66">
        <v>17004869</v>
      </c>
      <c r="G2944" s="85" t="s">
        <v>78</v>
      </c>
      <c r="H2944" s="85" t="s">
        <v>6468</v>
      </c>
      <c r="I2944" s="85" t="s">
        <v>79</v>
      </c>
      <c r="J2944" s="85"/>
      <c r="K2944" s="85" t="s">
        <v>6469</v>
      </c>
      <c r="L2944" s="85"/>
      <c r="M2944" s="85" t="s">
        <v>3090</v>
      </c>
      <c r="N2944" s="85" t="s">
        <v>6071</v>
      </c>
      <c r="O2944" s="85" t="s">
        <v>18</v>
      </c>
      <c r="P2944" s="85" t="s">
        <v>6446</v>
      </c>
      <c r="Q2944" s="85" t="s">
        <v>6470</v>
      </c>
    </row>
    <row r="2945" spans="1:17" hidden="1" x14ac:dyDescent="0.35">
      <c r="A2945" s="72">
        <f t="shared" si="45"/>
        <v>17004869</v>
      </c>
      <c r="B2945" s="85" t="s">
        <v>18174</v>
      </c>
      <c r="C2945" s="66">
        <v>16045280</v>
      </c>
      <c r="D2945" s="85" t="s">
        <v>77</v>
      </c>
      <c r="E2945" s="85" t="s">
        <v>6467</v>
      </c>
      <c r="F2945" s="66">
        <v>17004869</v>
      </c>
      <c r="G2945" s="85" t="s">
        <v>78</v>
      </c>
      <c r="H2945" s="85" t="s">
        <v>18175</v>
      </c>
      <c r="I2945" s="85" t="s">
        <v>79</v>
      </c>
      <c r="J2945" s="85"/>
      <c r="K2945" s="85" t="s">
        <v>18176</v>
      </c>
      <c r="L2945" s="85"/>
      <c r="M2945" s="85" t="s">
        <v>3090</v>
      </c>
      <c r="N2945" s="85" t="s">
        <v>6071</v>
      </c>
      <c r="O2945" s="85" t="s">
        <v>18</v>
      </c>
      <c r="P2945" s="85" t="s">
        <v>6932</v>
      </c>
      <c r="Q2945" s="85"/>
    </row>
    <row r="2946" spans="1:17" hidden="1" x14ac:dyDescent="0.35">
      <c r="A2946" s="72">
        <f t="shared" ref="A2946:A3009" si="46">IF(F2946="", "", IF(D2946="School District", C2946, F2946))</f>
        <v>140445</v>
      </c>
      <c r="B2946" s="85" t="s">
        <v>23307</v>
      </c>
      <c r="C2946" s="85">
        <v>85400</v>
      </c>
      <c r="D2946" s="85" t="s">
        <v>77</v>
      </c>
      <c r="E2946" s="85" t="s">
        <v>23272</v>
      </c>
      <c r="F2946" s="85">
        <v>140445</v>
      </c>
      <c r="G2946" s="85" t="s">
        <v>78</v>
      </c>
      <c r="H2946" s="85"/>
      <c r="I2946" s="85" t="s">
        <v>79</v>
      </c>
      <c r="J2946" s="85"/>
      <c r="K2946" s="85" t="s">
        <v>23308</v>
      </c>
      <c r="L2946" s="85"/>
      <c r="M2946" s="85" t="s">
        <v>20950</v>
      </c>
      <c r="N2946" s="85" t="s">
        <v>176</v>
      </c>
      <c r="O2946" s="85" t="s">
        <v>18</v>
      </c>
      <c r="P2946" s="85">
        <v>75002</v>
      </c>
      <c r="Q2946" s="85">
        <v>4405</v>
      </c>
    </row>
    <row r="2947" spans="1:17" hidden="1" x14ac:dyDescent="0.35">
      <c r="A2947" s="72">
        <f t="shared" si="46"/>
        <v>141295</v>
      </c>
      <c r="B2947" s="85" t="s">
        <v>8011</v>
      </c>
      <c r="C2947" s="66">
        <v>89525</v>
      </c>
      <c r="D2947" s="85" t="s">
        <v>77</v>
      </c>
      <c r="E2947" s="85" t="s">
        <v>7764</v>
      </c>
      <c r="F2947" s="66">
        <v>141295</v>
      </c>
      <c r="G2947" s="85" t="s">
        <v>78</v>
      </c>
      <c r="H2947" s="85" t="s">
        <v>8012</v>
      </c>
      <c r="I2947" s="85" t="s">
        <v>79</v>
      </c>
      <c r="J2947" s="85"/>
      <c r="K2947" s="85" t="s">
        <v>8013</v>
      </c>
      <c r="L2947" s="85"/>
      <c r="M2947" s="85" t="s">
        <v>7982</v>
      </c>
      <c r="N2947" s="85" t="s">
        <v>7262</v>
      </c>
      <c r="O2947" s="85" t="s">
        <v>18</v>
      </c>
      <c r="P2947" s="85" t="s">
        <v>7983</v>
      </c>
      <c r="Q2947" s="85" t="s">
        <v>1753</v>
      </c>
    </row>
    <row r="2948" spans="1:17" hidden="1" x14ac:dyDescent="0.35">
      <c r="A2948" s="72">
        <f t="shared" si="46"/>
        <v>141295</v>
      </c>
      <c r="B2948" s="85" t="s">
        <v>17025</v>
      </c>
      <c r="C2948" s="66">
        <v>16052303</v>
      </c>
      <c r="D2948" s="85" t="s">
        <v>77</v>
      </c>
      <c r="E2948" s="85" t="s">
        <v>7764</v>
      </c>
      <c r="F2948" s="66">
        <v>141295</v>
      </c>
      <c r="G2948" s="85" t="s">
        <v>78</v>
      </c>
      <c r="H2948" s="85"/>
      <c r="I2948" s="85" t="s">
        <v>79</v>
      </c>
      <c r="J2948" s="85"/>
      <c r="K2948" s="85" t="s">
        <v>17026</v>
      </c>
      <c r="L2948" s="85"/>
      <c r="M2948" s="85" t="s">
        <v>7391</v>
      </c>
      <c r="N2948" s="85" t="s">
        <v>7262</v>
      </c>
      <c r="O2948" s="85" t="s">
        <v>18</v>
      </c>
      <c r="P2948" s="85" t="s">
        <v>7959</v>
      </c>
      <c r="Q2948" s="85"/>
    </row>
    <row r="2949" spans="1:17" hidden="1" x14ac:dyDescent="0.35">
      <c r="A2949" s="72">
        <f t="shared" si="46"/>
        <v>142043</v>
      </c>
      <c r="B2949" s="85" t="s">
        <v>13104</v>
      </c>
      <c r="C2949" s="66">
        <v>92764</v>
      </c>
      <c r="D2949" s="85" t="s">
        <v>77</v>
      </c>
      <c r="E2949" s="85" t="s">
        <v>13037</v>
      </c>
      <c r="F2949" s="66">
        <v>142043</v>
      </c>
      <c r="G2949" s="85" t="s">
        <v>78</v>
      </c>
      <c r="H2949" s="85"/>
      <c r="I2949" s="85" t="s">
        <v>79</v>
      </c>
      <c r="J2949" s="85"/>
      <c r="K2949" s="85" t="s">
        <v>13105</v>
      </c>
      <c r="L2949" s="85"/>
      <c r="M2949" s="85" t="s">
        <v>13039</v>
      </c>
      <c r="N2949" s="85" t="s">
        <v>13039</v>
      </c>
      <c r="O2949" s="85" t="s">
        <v>18</v>
      </c>
      <c r="P2949" s="85" t="s">
        <v>13100</v>
      </c>
      <c r="Q2949" s="85" t="s">
        <v>13106</v>
      </c>
    </row>
    <row r="2950" spans="1:17" hidden="1" x14ac:dyDescent="0.35">
      <c r="A2950" s="72">
        <f t="shared" si="46"/>
        <v>141719</v>
      </c>
      <c r="B2950" s="85" t="s">
        <v>27037</v>
      </c>
      <c r="C2950" s="85">
        <v>91712</v>
      </c>
      <c r="D2950" s="85" t="s">
        <v>77</v>
      </c>
      <c r="E2950" s="85" t="s">
        <v>23187</v>
      </c>
      <c r="F2950" s="85">
        <v>141719</v>
      </c>
      <c r="G2950" s="85" t="s">
        <v>78</v>
      </c>
      <c r="H2950" s="85">
        <v>1668128</v>
      </c>
      <c r="I2950" s="85" t="s">
        <v>79</v>
      </c>
      <c r="J2950" s="85"/>
      <c r="K2950" s="85" t="s">
        <v>27038</v>
      </c>
      <c r="L2950" s="85"/>
      <c r="M2950" s="85" t="s">
        <v>20886</v>
      </c>
      <c r="N2950" s="85" t="s">
        <v>11516</v>
      </c>
      <c r="O2950" s="85" t="s">
        <v>18</v>
      </c>
      <c r="P2950" s="85">
        <v>78644</v>
      </c>
      <c r="Q2950" s="85">
        <v>2220</v>
      </c>
    </row>
    <row r="2951" spans="1:17" hidden="1" x14ac:dyDescent="0.35">
      <c r="A2951" s="72">
        <f t="shared" si="46"/>
        <v>141719</v>
      </c>
      <c r="B2951" s="85" t="s">
        <v>11523</v>
      </c>
      <c r="C2951" s="66">
        <v>91712</v>
      </c>
      <c r="D2951" s="85" t="s">
        <v>77</v>
      </c>
      <c r="E2951" s="85" t="s">
        <v>11512</v>
      </c>
      <c r="F2951" s="66">
        <v>141719</v>
      </c>
      <c r="G2951" s="85" t="s">
        <v>78</v>
      </c>
      <c r="H2951" s="85" t="s">
        <v>11513</v>
      </c>
      <c r="I2951" s="85" t="s">
        <v>79</v>
      </c>
      <c r="J2951" s="85"/>
      <c r="K2951" s="85" t="s">
        <v>11524</v>
      </c>
      <c r="L2951" s="85"/>
      <c r="M2951" s="85" t="s">
        <v>11515</v>
      </c>
      <c r="N2951" s="85" t="s">
        <v>8909</v>
      </c>
      <c r="O2951" s="85" t="s">
        <v>18</v>
      </c>
      <c r="P2951" s="85" t="s">
        <v>11517</v>
      </c>
      <c r="Q2951" s="85" t="s">
        <v>1785</v>
      </c>
    </row>
    <row r="2952" spans="1:17" hidden="1" x14ac:dyDescent="0.35">
      <c r="A2952" s="72">
        <f t="shared" si="46"/>
        <v>141707</v>
      </c>
      <c r="B2952" s="85" t="s">
        <v>21773</v>
      </c>
      <c r="C2952" s="66">
        <v>17017907</v>
      </c>
      <c r="D2952" s="85" t="s">
        <v>77</v>
      </c>
      <c r="E2952" s="85" t="s">
        <v>11428</v>
      </c>
      <c r="F2952" s="66">
        <v>141707</v>
      </c>
      <c r="G2952" s="85" t="s">
        <v>78</v>
      </c>
      <c r="H2952" s="85" t="s">
        <v>21774</v>
      </c>
      <c r="I2952" s="85" t="s">
        <v>79</v>
      </c>
      <c r="J2952" s="85"/>
      <c r="K2952" s="85" t="s">
        <v>21775</v>
      </c>
      <c r="L2952" s="85"/>
      <c r="M2952" s="85" t="s">
        <v>20074</v>
      </c>
      <c r="N2952" s="85" t="s">
        <v>5106</v>
      </c>
      <c r="O2952" s="85" t="s">
        <v>18</v>
      </c>
      <c r="P2952" s="85" t="s">
        <v>11426</v>
      </c>
      <c r="Q2952" s="85"/>
    </row>
    <row r="2953" spans="1:17" hidden="1" x14ac:dyDescent="0.35">
      <c r="A2953" s="72">
        <f t="shared" si="46"/>
        <v>140461</v>
      </c>
      <c r="B2953" s="85" t="s">
        <v>25788</v>
      </c>
      <c r="C2953" s="85">
        <v>16051088</v>
      </c>
      <c r="D2953" s="85" t="s">
        <v>77</v>
      </c>
      <c r="E2953" s="85" t="s">
        <v>23227</v>
      </c>
      <c r="F2953" s="85">
        <v>140461</v>
      </c>
      <c r="G2953" s="85" t="s">
        <v>78</v>
      </c>
      <c r="H2953" s="85">
        <v>1647890</v>
      </c>
      <c r="I2953" s="85" t="s">
        <v>79</v>
      </c>
      <c r="J2953" s="85"/>
      <c r="K2953" s="85" t="s">
        <v>25789</v>
      </c>
      <c r="L2953" s="85"/>
      <c r="M2953" s="85" t="s">
        <v>20923</v>
      </c>
      <c r="N2953" s="85" t="s">
        <v>232</v>
      </c>
      <c r="O2953" s="85" t="s">
        <v>18</v>
      </c>
      <c r="P2953" s="85">
        <v>75043</v>
      </c>
      <c r="Q2953" s="85">
        <v>1439</v>
      </c>
    </row>
    <row r="2954" spans="1:17" hidden="1" x14ac:dyDescent="0.35">
      <c r="A2954" s="72">
        <f t="shared" si="46"/>
        <v>140461</v>
      </c>
      <c r="B2954" s="85" t="s">
        <v>16964</v>
      </c>
      <c r="C2954" s="66">
        <v>16051088</v>
      </c>
      <c r="D2954" s="85" t="s">
        <v>77</v>
      </c>
      <c r="E2954" s="85" t="s">
        <v>371</v>
      </c>
      <c r="F2954" s="66">
        <v>140461</v>
      </c>
      <c r="G2954" s="85" t="s">
        <v>78</v>
      </c>
      <c r="H2954" s="85" t="s">
        <v>372</v>
      </c>
      <c r="I2954" s="85" t="s">
        <v>79</v>
      </c>
      <c r="J2954" s="85"/>
      <c r="K2954" s="85" t="s">
        <v>16965</v>
      </c>
      <c r="L2954" s="85"/>
      <c r="M2954" s="85" t="s">
        <v>374</v>
      </c>
      <c r="N2954" s="85" t="s">
        <v>189</v>
      </c>
      <c r="O2954" s="85" t="s">
        <v>18</v>
      </c>
      <c r="P2954" s="85" t="s">
        <v>480</v>
      </c>
      <c r="Q2954" s="85" t="s">
        <v>11460</v>
      </c>
    </row>
    <row r="2955" spans="1:17" hidden="1" x14ac:dyDescent="0.35">
      <c r="A2955" s="72">
        <f t="shared" si="46"/>
        <v>141477</v>
      </c>
      <c r="B2955" s="85" t="s">
        <v>9165</v>
      </c>
      <c r="C2955" s="66">
        <v>90316</v>
      </c>
      <c r="D2955" s="85" t="s">
        <v>77</v>
      </c>
      <c r="E2955" s="85" t="s">
        <v>9166</v>
      </c>
      <c r="F2955" s="66">
        <v>141477</v>
      </c>
      <c r="G2955" s="85" t="s">
        <v>78</v>
      </c>
      <c r="H2955" s="85"/>
      <c r="I2955" s="85" t="s">
        <v>79</v>
      </c>
      <c r="J2955" s="85"/>
      <c r="K2955" s="85" t="s">
        <v>9167</v>
      </c>
      <c r="L2955" s="85"/>
      <c r="M2955" s="85" t="s">
        <v>9168</v>
      </c>
      <c r="N2955" s="85" t="s">
        <v>9169</v>
      </c>
      <c r="O2955" s="85" t="s">
        <v>18</v>
      </c>
      <c r="P2955" s="85" t="s">
        <v>9170</v>
      </c>
      <c r="Q2955" s="85" t="s">
        <v>4463</v>
      </c>
    </row>
    <row r="2956" spans="1:17" hidden="1" x14ac:dyDescent="0.35">
      <c r="A2956" s="72">
        <f t="shared" si="46"/>
        <v>141477</v>
      </c>
      <c r="B2956" s="85" t="s">
        <v>9173</v>
      </c>
      <c r="C2956" s="66">
        <v>90318</v>
      </c>
      <c r="D2956" s="85" t="s">
        <v>77</v>
      </c>
      <c r="E2956" s="85" t="s">
        <v>9166</v>
      </c>
      <c r="F2956" s="66">
        <v>141477</v>
      </c>
      <c r="G2956" s="85" t="s">
        <v>78</v>
      </c>
      <c r="H2956" s="85"/>
      <c r="I2956" s="85" t="s">
        <v>79</v>
      </c>
      <c r="J2956" s="85"/>
      <c r="K2956" s="85" t="s">
        <v>9174</v>
      </c>
      <c r="L2956" s="85"/>
      <c r="M2956" s="85" t="s">
        <v>9168</v>
      </c>
      <c r="N2956" s="85" t="s">
        <v>9169</v>
      </c>
      <c r="O2956" s="85" t="s">
        <v>18</v>
      </c>
      <c r="P2956" s="85" t="s">
        <v>9170</v>
      </c>
      <c r="Q2956" s="85" t="s">
        <v>1660</v>
      </c>
    </row>
    <row r="2957" spans="1:17" hidden="1" x14ac:dyDescent="0.35">
      <c r="A2957" s="72">
        <f t="shared" si="46"/>
        <v>141477</v>
      </c>
      <c r="B2957" s="85" t="s">
        <v>18524</v>
      </c>
      <c r="C2957" s="66">
        <v>16084121</v>
      </c>
      <c r="D2957" s="85" t="s">
        <v>83</v>
      </c>
      <c r="E2957" s="85" t="s">
        <v>9166</v>
      </c>
      <c r="F2957" s="66">
        <v>141477</v>
      </c>
      <c r="G2957" s="85" t="s">
        <v>78</v>
      </c>
      <c r="H2957" s="85"/>
      <c r="I2957" s="85" t="s">
        <v>79</v>
      </c>
      <c r="J2957" s="85"/>
      <c r="K2957" s="85" t="s">
        <v>18525</v>
      </c>
      <c r="L2957" s="85"/>
      <c r="M2957" s="85" t="s">
        <v>9168</v>
      </c>
      <c r="N2957" s="85" t="s">
        <v>9481</v>
      </c>
      <c r="O2957" s="85" t="s">
        <v>18</v>
      </c>
      <c r="P2957" s="85" t="s">
        <v>9170</v>
      </c>
      <c r="Q2957" s="85"/>
    </row>
    <row r="2958" spans="1:17" hidden="1" x14ac:dyDescent="0.35">
      <c r="A2958" s="72">
        <f t="shared" si="46"/>
        <v>141477</v>
      </c>
      <c r="B2958" s="85" t="s">
        <v>18530</v>
      </c>
      <c r="C2958" s="66">
        <v>16084124</v>
      </c>
      <c r="D2958" s="85" t="s">
        <v>83</v>
      </c>
      <c r="E2958" s="85" t="s">
        <v>9166</v>
      </c>
      <c r="F2958" s="66">
        <v>141477</v>
      </c>
      <c r="G2958" s="85" t="s">
        <v>78</v>
      </c>
      <c r="H2958" s="85"/>
      <c r="I2958" s="85" t="s">
        <v>79</v>
      </c>
      <c r="J2958" s="85"/>
      <c r="K2958" s="85" t="s">
        <v>18531</v>
      </c>
      <c r="L2958" s="85"/>
      <c r="M2958" s="85" t="s">
        <v>9168</v>
      </c>
      <c r="N2958" s="85" t="s">
        <v>9481</v>
      </c>
      <c r="O2958" s="85" t="s">
        <v>18</v>
      </c>
      <c r="P2958" s="85" t="s">
        <v>9170</v>
      </c>
      <c r="Q2958" s="85"/>
    </row>
    <row r="2959" spans="1:17" hidden="1" x14ac:dyDescent="0.35">
      <c r="A2959" s="72">
        <f t="shared" si="46"/>
        <v>141477</v>
      </c>
      <c r="B2959" s="85" t="s">
        <v>18526</v>
      </c>
      <c r="C2959" s="66">
        <v>16084122</v>
      </c>
      <c r="D2959" s="85" t="s">
        <v>83</v>
      </c>
      <c r="E2959" s="85" t="s">
        <v>9166</v>
      </c>
      <c r="F2959" s="66">
        <v>141477</v>
      </c>
      <c r="G2959" s="85" t="s">
        <v>78</v>
      </c>
      <c r="H2959" s="85"/>
      <c r="I2959" s="85" t="s">
        <v>79</v>
      </c>
      <c r="J2959" s="85"/>
      <c r="K2959" s="85" t="s">
        <v>18527</v>
      </c>
      <c r="L2959" s="85"/>
      <c r="M2959" s="85" t="s">
        <v>9168</v>
      </c>
      <c r="N2959" s="85" t="s">
        <v>9481</v>
      </c>
      <c r="O2959" s="85" t="s">
        <v>18</v>
      </c>
      <c r="P2959" s="85" t="s">
        <v>9170</v>
      </c>
      <c r="Q2959" s="85"/>
    </row>
    <row r="2960" spans="1:17" hidden="1" x14ac:dyDescent="0.35">
      <c r="A2960" s="72">
        <f t="shared" si="46"/>
        <v>141477</v>
      </c>
      <c r="B2960" s="85" t="s">
        <v>18534</v>
      </c>
      <c r="C2960" s="66">
        <v>16084129</v>
      </c>
      <c r="D2960" s="85" t="s">
        <v>83</v>
      </c>
      <c r="E2960" s="85" t="s">
        <v>9166</v>
      </c>
      <c r="F2960" s="66">
        <v>141477</v>
      </c>
      <c r="G2960" s="85" t="s">
        <v>78</v>
      </c>
      <c r="H2960" s="85"/>
      <c r="I2960" s="85" t="s">
        <v>79</v>
      </c>
      <c r="J2960" s="85"/>
      <c r="K2960" s="85" t="s">
        <v>18525</v>
      </c>
      <c r="L2960" s="85"/>
      <c r="M2960" s="85" t="s">
        <v>9168</v>
      </c>
      <c r="N2960" s="85" t="s">
        <v>9481</v>
      </c>
      <c r="O2960" s="85" t="s">
        <v>18</v>
      </c>
      <c r="P2960" s="85" t="s">
        <v>9170</v>
      </c>
      <c r="Q2960" s="85"/>
    </row>
    <row r="2961" spans="1:17" hidden="1" x14ac:dyDescent="0.35">
      <c r="A2961" s="72">
        <f t="shared" si="46"/>
        <v>141477</v>
      </c>
      <c r="B2961" s="85" t="s">
        <v>18528</v>
      </c>
      <c r="C2961" s="66">
        <v>16084123</v>
      </c>
      <c r="D2961" s="85" t="s">
        <v>83</v>
      </c>
      <c r="E2961" s="85" t="s">
        <v>9166</v>
      </c>
      <c r="F2961" s="66">
        <v>141477</v>
      </c>
      <c r="G2961" s="85" t="s">
        <v>78</v>
      </c>
      <c r="H2961" s="85"/>
      <c r="I2961" s="85" t="s">
        <v>79</v>
      </c>
      <c r="J2961" s="85"/>
      <c r="K2961" s="85" t="s">
        <v>18529</v>
      </c>
      <c r="L2961" s="85"/>
      <c r="M2961" s="85" t="s">
        <v>9168</v>
      </c>
      <c r="N2961" s="85" t="s">
        <v>9481</v>
      </c>
      <c r="O2961" s="85" t="s">
        <v>18</v>
      </c>
      <c r="P2961" s="85" t="s">
        <v>9170</v>
      </c>
      <c r="Q2961" s="85"/>
    </row>
    <row r="2962" spans="1:17" hidden="1" x14ac:dyDescent="0.35">
      <c r="A2962" s="72">
        <f t="shared" si="46"/>
        <v>141477</v>
      </c>
      <c r="B2962" s="85" t="s">
        <v>18532</v>
      </c>
      <c r="C2962" s="66">
        <v>16084128</v>
      </c>
      <c r="D2962" s="85" t="s">
        <v>83</v>
      </c>
      <c r="E2962" s="85" t="s">
        <v>9166</v>
      </c>
      <c r="F2962" s="66">
        <v>141477</v>
      </c>
      <c r="G2962" s="85" t="s">
        <v>78</v>
      </c>
      <c r="H2962" s="85"/>
      <c r="I2962" s="85" t="s">
        <v>79</v>
      </c>
      <c r="J2962" s="85"/>
      <c r="K2962" s="85" t="s">
        <v>18533</v>
      </c>
      <c r="L2962" s="85"/>
      <c r="M2962" s="85" t="s">
        <v>9168</v>
      </c>
      <c r="N2962" s="85" t="s">
        <v>9481</v>
      </c>
      <c r="O2962" s="85" t="s">
        <v>18</v>
      </c>
      <c r="P2962" s="85" t="s">
        <v>9170</v>
      </c>
      <c r="Q2962" s="85"/>
    </row>
    <row r="2963" spans="1:17" hidden="1" x14ac:dyDescent="0.35">
      <c r="A2963" s="72">
        <f t="shared" si="46"/>
        <v>141477</v>
      </c>
      <c r="B2963" s="85" t="s">
        <v>9175</v>
      </c>
      <c r="C2963" s="66">
        <v>90319</v>
      </c>
      <c r="D2963" s="85" t="s">
        <v>77</v>
      </c>
      <c r="E2963" s="85" t="s">
        <v>9166</v>
      </c>
      <c r="F2963" s="66">
        <v>141477</v>
      </c>
      <c r="G2963" s="85" t="s">
        <v>78</v>
      </c>
      <c r="H2963" s="85"/>
      <c r="I2963" s="85" t="s">
        <v>79</v>
      </c>
      <c r="J2963" s="85"/>
      <c r="K2963" s="85" t="s">
        <v>9176</v>
      </c>
      <c r="L2963" s="85"/>
      <c r="M2963" s="85" t="s">
        <v>9168</v>
      </c>
      <c r="N2963" s="85" t="s">
        <v>9169</v>
      </c>
      <c r="O2963" s="85" t="s">
        <v>18</v>
      </c>
      <c r="P2963" s="85" t="s">
        <v>9170</v>
      </c>
      <c r="Q2963" s="85" t="s">
        <v>4463</v>
      </c>
    </row>
    <row r="2964" spans="1:17" hidden="1" x14ac:dyDescent="0.35">
      <c r="A2964" s="72">
        <f t="shared" si="46"/>
        <v>141477</v>
      </c>
      <c r="B2964" s="85" t="s">
        <v>9171</v>
      </c>
      <c r="C2964" s="66">
        <v>90317</v>
      </c>
      <c r="D2964" s="85" t="s">
        <v>77</v>
      </c>
      <c r="E2964" s="85" t="s">
        <v>9166</v>
      </c>
      <c r="F2964" s="66">
        <v>141477</v>
      </c>
      <c r="G2964" s="85" t="s">
        <v>78</v>
      </c>
      <c r="H2964" s="85"/>
      <c r="I2964" s="85" t="s">
        <v>79</v>
      </c>
      <c r="J2964" s="85"/>
      <c r="K2964" s="85" t="s">
        <v>9172</v>
      </c>
      <c r="L2964" s="85"/>
      <c r="M2964" s="85" t="s">
        <v>9168</v>
      </c>
      <c r="N2964" s="85" t="s">
        <v>9169</v>
      </c>
      <c r="O2964" s="85" t="s">
        <v>18</v>
      </c>
      <c r="P2964" s="85" t="s">
        <v>9170</v>
      </c>
      <c r="Q2964" s="85" t="s">
        <v>3779</v>
      </c>
    </row>
    <row r="2965" spans="1:17" hidden="1" x14ac:dyDescent="0.35">
      <c r="A2965" s="72">
        <f t="shared" si="46"/>
        <v>141477</v>
      </c>
      <c r="B2965" s="85" t="s">
        <v>28003</v>
      </c>
      <c r="C2965" s="85">
        <v>141477</v>
      </c>
      <c r="D2965" s="85" t="s">
        <v>78</v>
      </c>
      <c r="E2965" s="85" t="s">
        <v>23161</v>
      </c>
      <c r="F2965" s="85">
        <v>17019384</v>
      </c>
      <c r="G2965" s="85" t="s">
        <v>1750</v>
      </c>
      <c r="H2965" s="85">
        <v>7107592</v>
      </c>
      <c r="I2965" s="85" t="s">
        <v>79</v>
      </c>
      <c r="J2965" s="85" t="s">
        <v>200</v>
      </c>
      <c r="K2965" s="85" t="s">
        <v>28004</v>
      </c>
      <c r="L2965" s="85"/>
      <c r="M2965" s="85" t="s">
        <v>28005</v>
      </c>
      <c r="N2965" s="85" t="s">
        <v>9169</v>
      </c>
      <c r="O2965" s="85" t="s">
        <v>18</v>
      </c>
      <c r="P2965" s="85">
        <v>78022</v>
      </c>
      <c r="Q2965" s="85"/>
    </row>
    <row r="2966" spans="1:17" hidden="1" x14ac:dyDescent="0.35">
      <c r="A2966" s="72">
        <f t="shared" si="46"/>
        <v>141707</v>
      </c>
      <c r="B2966" s="85" t="s">
        <v>14497</v>
      </c>
      <c r="C2966" s="66">
        <v>211758</v>
      </c>
      <c r="D2966" s="85" t="s">
        <v>77</v>
      </c>
      <c r="E2966" s="85" t="s">
        <v>11428</v>
      </c>
      <c r="F2966" s="66">
        <v>141707</v>
      </c>
      <c r="G2966" s="85" t="s">
        <v>78</v>
      </c>
      <c r="H2966" s="85"/>
      <c r="I2966" s="85" t="s">
        <v>79</v>
      </c>
      <c r="J2966" s="85"/>
      <c r="K2966" s="85" t="s">
        <v>14498</v>
      </c>
      <c r="L2966" s="85"/>
      <c r="M2966" s="85" t="s">
        <v>11425</v>
      </c>
      <c r="N2966" s="85"/>
      <c r="O2966" s="85" t="s">
        <v>18</v>
      </c>
      <c r="P2966" s="85" t="s">
        <v>11426</v>
      </c>
      <c r="Q2966" s="85"/>
    </row>
    <row r="2967" spans="1:17" hidden="1" x14ac:dyDescent="0.35">
      <c r="A2967" s="72">
        <f t="shared" si="46"/>
        <v>17008353</v>
      </c>
      <c r="B2967" s="85" t="s">
        <v>20760</v>
      </c>
      <c r="C2967" s="66">
        <v>17008468</v>
      </c>
      <c r="D2967" s="85" t="s">
        <v>77</v>
      </c>
      <c r="E2967" s="85" t="s">
        <v>20728</v>
      </c>
      <c r="F2967" s="66">
        <v>17008353</v>
      </c>
      <c r="G2967" s="85" t="s">
        <v>78</v>
      </c>
      <c r="H2967" s="85" t="s">
        <v>14455</v>
      </c>
      <c r="I2967" s="85" t="s">
        <v>79</v>
      </c>
      <c r="J2967" s="85"/>
      <c r="K2967" s="85" t="s">
        <v>20761</v>
      </c>
      <c r="L2967" s="85"/>
      <c r="M2967" s="85" t="s">
        <v>20074</v>
      </c>
      <c r="N2967" s="85" t="s">
        <v>5106</v>
      </c>
      <c r="O2967" s="85" t="s">
        <v>18</v>
      </c>
      <c r="P2967" s="85" t="s">
        <v>11430</v>
      </c>
      <c r="Q2967" s="85" t="s">
        <v>20762</v>
      </c>
    </row>
    <row r="2968" spans="1:17" hidden="1" x14ac:dyDescent="0.35">
      <c r="A2968" s="72">
        <f t="shared" si="46"/>
        <v>141707</v>
      </c>
      <c r="B2968" s="85" t="s">
        <v>14499</v>
      </c>
      <c r="C2968" s="66">
        <v>211760</v>
      </c>
      <c r="D2968" s="85" t="s">
        <v>77</v>
      </c>
      <c r="E2968" s="85" t="s">
        <v>11428</v>
      </c>
      <c r="F2968" s="66">
        <v>141707</v>
      </c>
      <c r="G2968" s="85" t="s">
        <v>78</v>
      </c>
      <c r="H2968" s="85"/>
      <c r="I2968" s="85" t="s">
        <v>79</v>
      </c>
      <c r="J2968" s="85"/>
      <c r="K2968" s="85" t="s">
        <v>14500</v>
      </c>
      <c r="L2968" s="85"/>
      <c r="M2968" s="85" t="s">
        <v>11425</v>
      </c>
      <c r="N2968" s="85" t="s">
        <v>14397</v>
      </c>
      <c r="O2968" s="85" t="s">
        <v>18</v>
      </c>
      <c r="P2968" s="85" t="s">
        <v>11426</v>
      </c>
      <c r="Q2968" s="85"/>
    </row>
    <row r="2969" spans="1:17" hidden="1" x14ac:dyDescent="0.35">
      <c r="A2969" s="72">
        <f t="shared" si="46"/>
        <v>141707</v>
      </c>
      <c r="B2969" s="85" t="s">
        <v>11434</v>
      </c>
      <c r="C2969" s="66">
        <v>91678</v>
      </c>
      <c r="D2969" s="85" t="s">
        <v>77</v>
      </c>
      <c r="E2969" s="85" t="s">
        <v>11428</v>
      </c>
      <c r="F2969" s="66">
        <v>141707</v>
      </c>
      <c r="G2969" s="85" t="s">
        <v>78</v>
      </c>
      <c r="H2969" s="85"/>
      <c r="I2969" s="85" t="s">
        <v>79</v>
      </c>
      <c r="J2969" s="85"/>
      <c r="K2969" s="85" t="s">
        <v>11435</v>
      </c>
      <c r="L2969" s="85"/>
      <c r="M2969" s="85" t="s">
        <v>11425</v>
      </c>
      <c r="N2969" s="85" t="s">
        <v>5129</v>
      </c>
      <c r="O2969" s="85" t="s">
        <v>18</v>
      </c>
      <c r="P2969" s="85" t="s">
        <v>11426</v>
      </c>
      <c r="Q2969" s="85"/>
    </row>
    <row r="2970" spans="1:17" hidden="1" x14ac:dyDescent="0.35">
      <c r="A2970" s="72">
        <f t="shared" si="46"/>
        <v>141667</v>
      </c>
      <c r="B2970" s="85" t="s">
        <v>18054</v>
      </c>
      <c r="C2970" s="66">
        <v>16079106</v>
      </c>
      <c r="D2970" s="85" t="s">
        <v>77</v>
      </c>
      <c r="E2970" s="85" t="s">
        <v>10820</v>
      </c>
      <c r="F2970" s="66">
        <v>141667</v>
      </c>
      <c r="G2970" s="85" t="s">
        <v>78</v>
      </c>
      <c r="H2970" s="85"/>
      <c r="I2970" s="85" t="s">
        <v>79</v>
      </c>
      <c r="J2970" s="85"/>
      <c r="K2970" s="85" t="s">
        <v>18055</v>
      </c>
      <c r="L2970" s="85"/>
      <c r="M2970" s="85" t="s">
        <v>10950</v>
      </c>
      <c r="N2970" s="85" t="s">
        <v>7398</v>
      </c>
      <c r="O2970" s="85" t="s">
        <v>18</v>
      </c>
      <c r="P2970" s="85" t="s">
        <v>10951</v>
      </c>
      <c r="Q2970" s="85"/>
    </row>
    <row r="2971" spans="1:17" hidden="1" x14ac:dyDescent="0.35">
      <c r="A2971" s="72">
        <f t="shared" si="46"/>
        <v>141143</v>
      </c>
      <c r="B2971" s="85" t="s">
        <v>5568</v>
      </c>
      <c r="C2971" s="66">
        <v>88203</v>
      </c>
      <c r="D2971" s="85" t="s">
        <v>77</v>
      </c>
      <c r="E2971" s="85" t="s">
        <v>5569</v>
      </c>
      <c r="F2971" s="66">
        <v>141143</v>
      </c>
      <c r="G2971" s="85" t="s">
        <v>78</v>
      </c>
      <c r="H2971" s="85"/>
      <c r="I2971" s="85" t="s">
        <v>79</v>
      </c>
      <c r="J2971" s="85"/>
      <c r="K2971" s="85" t="s">
        <v>5570</v>
      </c>
      <c r="L2971" s="85"/>
      <c r="M2971" s="85" t="s">
        <v>5356</v>
      </c>
      <c r="N2971" s="85" t="s">
        <v>5355</v>
      </c>
      <c r="O2971" s="85" t="s">
        <v>18</v>
      </c>
      <c r="P2971" s="85" t="s">
        <v>5546</v>
      </c>
      <c r="Q2971" s="85" t="s">
        <v>5571</v>
      </c>
    </row>
    <row r="2972" spans="1:17" hidden="1" x14ac:dyDescent="0.35">
      <c r="A2972" s="72">
        <f t="shared" si="46"/>
        <v>141249</v>
      </c>
      <c r="B2972" s="85" t="s">
        <v>7351</v>
      </c>
      <c r="C2972" s="66">
        <v>89129</v>
      </c>
      <c r="D2972" s="85" t="s">
        <v>77</v>
      </c>
      <c r="E2972" s="85" t="s">
        <v>7352</v>
      </c>
      <c r="F2972" s="66">
        <v>141249</v>
      </c>
      <c r="G2972" s="85" t="s">
        <v>78</v>
      </c>
      <c r="H2972" s="85" t="s">
        <v>7353</v>
      </c>
      <c r="I2972" s="85" t="s">
        <v>79</v>
      </c>
      <c r="J2972" s="85"/>
      <c r="K2972" s="85" t="s">
        <v>7354</v>
      </c>
      <c r="L2972" s="85"/>
      <c r="M2972" s="85" t="s">
        <v>7348</v>
      </c>
      <c r="N2972" s="85" t="s">
        <v>7355</v>
      </c>
      <c r="O2972" s="85" t="s">
        <v>18</v>
      </c>
      <c r="P2972" s="85" t="s">
        <v>7350</v>
      </c>
      <c r="Q2972" s="85"/>
    </row>
    <row r="2973" spans="1:17" hidden="1" x14ac:dyDescent="0.35">
      <c r="A2973" s="72">
        <f t="shared" si="46"/>
        <v>141790</v>
      </c>
      <c r="B2973" s="85" t="s">
        <v>11905</v>
      </c>
      <c r="C2973" s="66">
        <v>92078</v>
      </c>
      <c r="D2973" s="85" t="s">
        <v>77</v>
      </c>
      <c r="E2973" s="85" t="s">
        <v>11897</v>
      </c>
      <c r="F2973" s="66">
        <v>141790</v>
      </c>
      <c r="G2973" s="85" t="s">
        <v>78</v>
      </c>
      <c r="H2973" s="85" t="s">
        <v>11906</v>
      </c>
      <c r="I2973" s="85" t="s">
        <v>79</v>
      </c>
      <c r="J2973" s="85"/>
      <c r="K2973" s="85" t="s">
        <v>11907</v>
      </c>
      <c r="L2973" s="85"/>
      <c r="M2973" s="85" t="s">
        <v>11900</v>
      </c>
      <c r="N2973" s="85" t="s">
        <v>11901</v>
      </c>
      <c r="O2973" s="85" t="s">
        <v>18</v>
      </c>
      <c r="P2973" s="85" t="s">
        <v>11902</v>
      </c>
      <c r="Q2973" s="85"/>
    </row>
    <row r="2974" spans="1:17" hidden="1" x14ac:dyDescent="0.35">
      <c r="A2974" s="72">
        <f t="shared" si="46"/>
        <v>141790</v>
      </c>
      <c r="B2974" s="85" t="s">
        <v>11896</v>
      </c>
      <c r="C2974" s="66">
        <v>92074</v>
      </c>
      <c r="D2974" s="85" t="s">
        <v>77</v>
      </c>
      <c r="E2974" s="85" t="s">
        <v>11897</v>
      </c>
      <c r="F2974" s="66">
        <v>141790</v>
      </c>
      <c r="G2974" s="85" t="s">
        <v>78</v>
      </c>
      <c r="H2974" s="85" t="s">
        <v>11898</v>
      </c>
      <c r="I2974" s="85" t="s">
        <v>79</v>
      </c>
      <c r="J2974" s="85"/>
      <c r="K2974" s="85" t="s">
        <v>11899</v>
      </c>
      <c r="L2974" s="85"/>
      <c r="M2974" s="85" t="s">
        <v>11900</v>
      </c>
      <c r="N2974" s="85" t="s">
        <v>11901</v>
      </c>
      <c r="O2974" s="85" t="s">
        <v>18</v>
      </c>
      <c r="P2974" s="85" t="s">
        <v>11902</v>
      </c>
      <c r="Q2974" s="85"/>
    </row>
    <row r="2975" spans="1:17" hidden="1" x14ac:dyDescent="0.35">
      <c r="A2975" s="72">
        <f t="shared" si="46"/>
        <v>141790</v>
      </c>
      <c r="B2975" s="85" t="s">
        <v>14100</v>
      </c>
      <c r="C2975" s="66">
        <v>198451</v>
      </c>
      <c r="D2975" s="85" t="s">
        <v>77</v>
      </c>
      <c r="E2975" s="85" t="s">
        <v>11897</v>
      </c>
      <c r="F2975" s="66">
        <v>141790</v>
      </c>
      <c r="G2975" s="85" t="s">
        <v>78</v>
      </c>
      <c r="H2975" s="85" t="s">
        <v>14101</v>
      </c>
      <c r="I2975" s="85" t="s">
        <v>79</v>
      </c>
      <c r="J2975" s="85"/>
      <c r="K2975" s="85" t="s">
        <v>14102</v>
      </c>
      <c r="L2975" s="85"/>
      <c r="M2975" s="85" t="s">
        <v>11900</v>
      </c>
      <c r="N2975" s="85" t="s">
        <v>11901</v>
      </c>
      <c r="O2975" s="85" t="s">
        <v>18</v>
      </c>
      <c r="P2975" s="85" t="s">
        <v>11902</v>
      </c>
      <c r="Q2975" s="85"/>
    </row>
    <row r="2976" spans="1:17" hidden="1" x14ac:dyDescent="0.35">
      <c r="A2976" s="72">
        <f t="shared" si="46"/>
        <v>141790</v>
      </c>
      <c r="B2976" s="85" t="s">
        <v>11903</v>
      </c>
      <c r="C2976" s="66">
        <v>92075</v>
      </c>
      <c r="D2976" s="85" t="s">
        <v>77</v>
      </c>
      <c r="E2976" s="85" t="s">
        <v>11897</v>
      </c>
      <c r="F2976" s="66">
        <v>141790</v>
      </c>
      <c r="G2976" s="85" t="s">
        <v>78</v>
      </c>
      <c r="H2976" s="85" t="s">
        <v>11904</v>
      </c>
      <c r="I2976" s="85" t="s">
        <v>79</v>
      </c>
      <c r="J2976" s="85"/>
      <c r="K2976" s="85" t="s">
        <v>11899</v>
      </c>
      <c r="L2976" s="85"/>
      <c r="M2976" s="85" t="s">
        <v>11900</v>
      </c>
      <c r="N2976" s="85" t="s">
        <v>11901</v>
      </c>
      <c r="O2976" s="85" t="s">
        <v>18</v>
      </c>
      <c r="P2976" s="85" t="s">
        <v>11902</v>
      </c>
      <c r="Q2976" s="85"/>
    </row>
    <row r="2977" spans="1:17" hidden="1" x14ac:dyDescent="0.35">
      <c r="A2977" s="72">
        <f t="shared" si="46"/>
        <v>225355</v>
      </c>
      <c r="B2977" s="85" t="s">
        <v>22102</v>
      </c>
      <c r="C2977" s="66">
        <v>17020444</v>
      </c>
      <c r="D2977" s="85" t="s">
        <v>77</v>
      </c>
      <c r="E2977" s="85" t="s">
        <v>14913</v>
      </c>
      <c r="F2977" s="66">
        <v>225355</v>
      </c>
      <c r="G2977" s="85" t="s">
        <v>78</v>
      </c>
      <c r="H2977" s="85"/>
      <c r="I2977" s="85" t="s">
        <v>79</v>
      </c>
      <c r="J2977" s="85"/>
      <c r="K2977" s="85" t="s">
        <v>22103</v>
      </c>
      <c r="L2977" s="85"/>
      <c r="M2977" s="85" t="s">
        <v>22104</v>
      </c>
      <c r="N2977" s="85"/>
      <c r="O2977" s="85" t="s">
        <v>18</v>
      </c>
      <c r="P2977" s="85" t="s">
        <v>11902</v>
      </c>
      <c r="Q2977" s="85"/>
    </row>
    <row r="2978" spans="1:17" hidden="1" x14ac:dyDescent="0.35">
      <c r="A2978" s="72">
        <f t="shared" si="46"/>
        <v>140448</v>
      </c>
      <c r="B2978" s="85" t="s">
        <v>26332</v>
      </c>
      <c r="C2978" s="85">
        <v>85650</v>
      </c>
      <c r="D2978" s="85" t="s">
        <v>77</v>
      </c>
      <c r="E2978" s="85" t="s">
        <v>23209</v>
      </c>
      <c r="F2978" s="85">
        <v>140448</v>
      </c>
      <c r="G2978" s="85" t="s">
        <v>78</v>
      </c>
      <c r="H2978" s="85">
        <v>12698908</v>
      </c>
      <c r="I2978" s="85" t="s">
        <v>79</v>
      </c>
      <c r="J2978" s="85"/>
      <c r="K2978" s="85" t="s">
        <v>26333</v>
      </c>
      <c r="L2978" s="85"/>
      <c r="M2978" s="85" t="s">
        <v>13920</v>
      </c>
      <c r="N2978" s="85" t="s">
        <v>232</v>
      </c>
      <c r="O2978" s="85" t="s">
        <v>18</v>
      </c>
      <c r="P2978" s="85">
        <v>75061</v>
      </c>
      <c r="Q2978" s="85">
        <v>7848</v>
      </c>
    </row>
    <row r="2979" spans="1:17" hidden="1" x14ac:dyDescent="0.35">
      <c r="A2979" s="72">
        <f t="shared" si="46"/>
        <v>140448</v>
      </c>
      <c r="B2979" s="85" t="s">
        <v>723</v>
      </c>
      <c r="C2979" s="66">
        <v>85650</v>
      </c>
      <c r="D2979" s="85" t="s">
        <v>77</v>
      </c>
      <c r="E2979" s="85" t="s">
        <v>366</v>
      </c>
      <c r="F2979" s="66">
        <v>140448</v>
      </c>
      <c r="G2979" s="85" t="s">
        <v>78</v>
      </c>
      <c r="H2979" s="85" t="s">
        <v>672</v>
      </c>
      <c r="I2979" s="85" t="s">
        <v>79</v>
      </c>
      <c r="J2979" s="85"/>
      <c r="K2979" s="85" t="s">
        <v>724</v>
      </c>
      <c r="L2979" s="85"/>
      <c r="M2979" s="85" t="s">
        <v>226</v>
      </c>
      <c r="N2979" s="85" t="s">
        <v>189</v>
      </c>
      <c r="O2979" s="85" t="s">
        <v>18</v>
      </c>
      <c r="P2979" s="85" t="s">
        <v>701</v>
      </c>
      <c r="Q2979" s="85" t="s">
        <v>725</v>
      </c>
    </row>
    <row r="2980" spans="1:17" hidden="1" x14ac:dyDescent="0.35">
      <c r="A2980" s="72">
        <f t="shared" si="46"/>
        <v>140990</v>
      </c>
      <c r="B2980" s="85" t="s">
        <v>28381</v>
      </c>
      <c r="C2980" s="85">
        <v>87845</v>
      </c>
      <c r="D2980" s="85" t="s">
        <v>77</v>
      </c>
      <c r="E2980" s="85" t="s">
        <v>23146</v>
      </c>
      <c r="F2980" s="85">
        <v>140990</v>
      </c>
      <c r="G2980" s="85" t="s">
        <v>78</v>
      </c>
      <c r="H2980" s="85">
        <v>9694969</v>
      </c>
      <c r="I2980" s="85" t="s">
        <v>79</v>
      </c>
      <c r="J2980" s="85"/>
      <c r="K2980" s="85" t="s">
        <v>28382</v>
      </c>
      <c r="L2980" s="85"/>
      <c r="M2980" s="85" t="s">
        <v>25046</v>
      </c>
      <c r="N2980" s="85" t="s">
        <v>4859</v>
      </c>
      <c r="O2980" s="85" t="s">
        <v>18</v>
      </c>
      <c r="P2980" s="85">
        <v>76401</v>
      </c>
      <c r="Q2980" s="85">
        <v>1784</v>
      </c>
    </row>
    <row r="2981" spans="1:17" hidden="1" x14ac:dyDescent="0.35">
      <c r="A2981" s="72">
        <f t="shared" si="46"/>
        <v>140990</v>
      </c>
      <c r="B2981" s="85" t="s">
        <v>4851</v>
      </c>
      <c r="C2981" s="66">
        <v>87845</v>
      </c>
      <c r="D2981" s="85" t="s">
        <v>77</v>
      </c>
      <c r="E2981" s="85" t="s">
        <v>4844</v>
      </c>
      <c r="F2981" s="66">
        <v>140990</v>
      </c>
      <c r="G2981" s="85" t="s">
        <v>78</v>
      </c>
      <c r="H2981" s="85" t="s">
        <v>4845</v>
      </c>
      <c r="I2981" s="85" t="s">
        <v>79</v>
      </c>
      <c r="J2981" s="85"/>
      <c r="K2981" s="85" t="s">
        <v>4852</v>
      </c>
      <c r="L2981" s="85"/>
      <c r="M2981" s="85" t="s">
        <v>4841</v>
      </c>
      <c r="N2981" s="85" t="s">
        <v>4842</v>
      </c>
      <c r="O2981" s="85" t="s">
        <v>18</v>
      </c>
      <c r="P2981" s="85" t="s">
        <v>4843</v>
      </c>
      <c r="Q2981" s="85"/>
    </row>
    <row r="2982" spans="1:17" hidden="1" x14ac:dyDescent="0.35">
      <c r="A2982" s="72">
        <f t="shared" si="46"/>
        <v>140527</v>
      </c>
      <c r="B2982" s="85" t="s">
        <v>28404</v>
      </c>
      <c r="C2982" s="85">
        <v>86011</v>
      </c>
      <c r="D2982" s="85" t="s">
        <v>77</v>
      </c>
      <c r="E2982" s="85" t="s">
        <v>23141</v>
      </c>
      <c r="F2982" s="85">
        <v>140527</v>
      </c>
      <c r="G2982" s="85" t="s">
        <v>78</v>
      </c>
      <c r="H2982" s="85">
        <v>11917895</v>
      </c>
      <c r="I2982" s="85" t="s">
        <v>79</v>
      </c>
      <c r="J2982" s="85"/>
      <c r="K2982" s="85" t="s">
        <v>28405</v>
      </c>
      <c r="L2982" s="85"/>
      <c r="M2982" s="85" t="s">
        <v>20718</v>
      </c>
      <c r="N2982" s="85" t="s">
        <v>1182</v>
      </c>
      <c r="O2982" s="85" t="s">
        <v>18</v>
      </c>
      <c r="P2982" s="85">
        <v>75160</v>
      </c>
      <c r="Q2982" s="85"/>
    </row>
    <row r="2983" spans="1:17" hidden="1" x14ac:dyDescent="0.35">
      <c r="A2983" s="72">
        <f t="shared" si="46"/>
        <v>140527</v>
      </c>
      <c r="B2983" s="85" t="s">
        <v>1560</v>
      </c>
      <c r="C2983" s="66">
        <v>86011</v>
      </c>
      <c r="D2983" s="85" t="s">
        <v>77</v>
      </c>
      <c r="E2983" s="85" t="s">
        <v>1549</v>
      </c>
      <c r="F2983" s="66">
        <v>140527</v>
      </c>
      <c r="G2983" s="85" t="s">
        <v>78</v>
      </c>
      <c r="H2983" s="85" t="s">
        <v>1550</v>
      </c>
      <c r="I2983" s="85" t="s">
        <v>79</v>
      </c>
      <c r="J2983" s="85"/>
      <c r="K2983" s="85" t="s">
        <v>1561</v>
      </c>
      <c r="L2983" s="85"/>
      <c r="M2983" s="85" t="s">
        <v>1552</v>
      </c>
      <c r="N2983" s="85" t="s">
        <v>1248</v>
      </c>
      <c r="O2983" s="85" t="s">
        <v>18</v>
      </c>
      <c r="P2983" s="85" t="s">
        <v>1553</v>
      </c>
      <c r="Q2983" s="85"/>
    </row>
    <row r="2984" spans="1:17" hidden="1" x14ac:dyDescent="0.35">
      <c r="A2984" s="72">
        <f t="shared" si="46"/>
        <v>140461</v>
      </c>
      <c r="B2984" s="85" t="s">
        <v>25792</v>
      </c>
      <c r="C2984" s="85">
        <v>17013661</v>
      </c>
      <c r="D2984" s="85" t="s">
        <v>77</v>
      </c>
      <c r="E2984" s="85" t="s">
        <v>23227</v>
      </c>
      <c r="F2984" s="85">
        <v>140461</v>
      </c>
      <c r="G2984" s="85" t="s">
        <v>78</v>
      </c>
      <c r="H2984" s="85">
        <v>1647890</v>
      </c>
      <c r="I2984" s="85" t="s">
        <v>79</v>
      </c>
      <c r="J2984" s="85"/>
      <c r="K2984" s="85" t="s">
        <v>25793</v>
      </c>
      <c r="L2984" s="85"/>
      <c r="M2984" s="85" t="s">
        <v>20923</v>
      </c>
      <c r="N2984" s="85" t="s">
        <v>232</v>
      </c>
      <c r="O2984" s="85" t="s">
        <v>18</v>
      </c>
      <c r="P2984" s="85">
        <v>75040</v>
      </c>
      <c r="Q2984" s="85"/>
    </row>
    <row r="2985" spans="1:17" hidden="1" x14ac:dyDescent="0.35">
      <c r="A2985" s="72">
        <f t="shared" si="46"/>
        <v>140461</v>
      </c>
      <c r="B2985" s="85" t="s">
        <v>21398</v>
      </c>
      <c r="C2985" s="66">
        <v>17013661</v>
      </c>
      <c r="D2985" s="85" t="s">
        <v>77</v>
      </c>
      <c r="E2985" s="85" t="s">
        <v>371</v>
      </c>
      <c r="F2985" s="66">
        <v>140461</v>
      </c>
      <c r="G2985" s="85" t="s">
        <v>78</v>
      </c>
      <c r="H2985" s="85" t="s">
        <v>372</v>
      </c>
      <c r="I2985" s="85" t="s">
        <v>79</v>
      </c>
      <c r="J2985" s="85"/>
      <c r="K2985" s="85" t="s">
        <v>21399</v>
      </c>
      <c r="L2985" s="85"/>
      <c r="M2985" s="85" t="s">
        <v>20923</v>
      </c>
      <c r="N2985" s="85" t="s">
        <v>232</v>
      </c>
      <c r="O2985" s="85" t="s">
        <v>18</v>
      </c>
      <c r="P2985" s="85" t="s">
        <v>375</v>
      </c>
      <c r="Q2985" s="85"/>
    </row>
    <row r="2986" spans="1:17" hidden="1" x14ac:dyDescent="0.35">
      <c r="A2986" s="72">
        <f t="shared" si="46"/>
        <v>141704</v>
      </c>
      <c r="B2986" s="85" t="s">
        <v>11411</v>
      </c>
      <c r="C2986" s="66">
        <v>91668</v>
      </c>
      <c r="D2986" s="85" t="s">
        <v>77</v>
      </c>
      <c r="E2986" s="85" t="s">
        <v>11402</v>
      </c>
      <c r="F2986" s="66">
        <v>141704</v>
      </c>
      <c r="G2986" s="85" t="s">
        <v>78</v>
      </c>
      <c r="H2986" s="85" t="s">
        <v>11412</v>
      </c>
      <c r="I2986" s="85" t="s">
        <v>79</v>
      </c>
      <c r="J2986" s="85"/>
      <c r="K2986" s="85" t="s">
        <v>11413</v>
      </c>
      <c r="L2986" s="85"/>
      <c r="M2986" s="85" t="s">
        <v>11405</v>
      </c>
      <c r="N2986" s="85" t="s">
        <v>11389</v>
      </c>
      <c r="O2986" s="85" t="s">
        <v>18</v>
      </c>
      <c r="P2986" s="85" t="s">
        <v>11406</v>
      </c>
      <c r="Q2986" s="85"/>
    </row>
    <row r="2987" spans="1:17" hidden="1" x14ac:dyDescent="0.35">
      <c r="A2987" s="72">
        <f t="shared" si="46"/>
        <v>141586</v>
      </c>
      <c r="B2987" s="85" t="s">
        <v>10521</v>
      </c>
      <c r="C2987" s="66">
        <v>91056</v>
      </c>
      <c r="D2987" s="85" t="s">
        <v>77</v>
      </c>
      <c r="E2987" s="85" t="s">
        <v>10514</v>
      </c>
      <c r="F2987" s="66">
        <v>141586</v>
      </c>
      <c r="G2987" s="85" t="s">
        <v>78</v>
      </c>
      <c r="H2987" s="85"/>
      <c r="I2987" s="85" t="s">
        <v>79</v>
      </c>
      <c r="J2987" s="85"/>
      <c r="K2987" s="85" t="s">
        <v>10522</v>
      </c>
      <c r="L2987" s="85"/>
      <c r="M2987" s="85" t="s">
        <v>10510</v>
      </c>
      <c r="N2987" s="85" t="s">
        <v>10511</v>
      </c>
      <c r="O2987" s="85" t="s">
        <v>18</v>
      </c>
      <c r="P2987" s="85" t="s">
        <v>10512</v>
      </c>
      <c r="Q2987" s="85" t="s">
        <v>131</v>
      </c>
    </row>
    <row r="2988" spans="1:17" hidden="1" x14ac:dyDescent="0.35">
      <c r="A2988" s="72">
        <f t="shared" si="46"/>
        <v>141545</v>
      </c>
      <c r="B2988" s="85" t="s">
        <v>10065</v>
      </c>
      <c r="C2988" s="66">
        <v>90779</v>
      </c>
      <c r="D2988" s="85" t="s">
        <v>77</v>
      </c>
      <c r="E2988" s="85" t="s">
        <v>9891</v>
      </c>
      <c r="F2988" s="66">
        <v>141545</v>
      </c>
      <c r="G2988" s="85" t="s">
        <v>78</v>
      </c>
      <c r="H2988" s="85" t="s">
        <v>350</v>
      </c>
      <c r="I2988" s="85" t="s">
        <v>79</v>
      </c>
      <c r="J2988" s="85"/>
      <c r="K2988" s="85" t="s">
        <v>10066</v>
      </c>
      <c r="L2988" s="85" t="s">
        <v>80</v>
      </c>
      <c r="M2988" s="85" t="s">
        <v>7383</v>
      </c>
      <c r="N2988" s="85" t="s">
        <v>7384</v>
      </c>
      <c r="O2988" s="85" t="s">
        <v>18</v>
      </c>
      <c r="P2988" s="85" t="s">
        <v>9966</v>
      </c>
      <c r="Q2988" s="85" t="s">
        <v>8901</v>
      </c>
    </row>
    <row r="2989" spans="1:17" hidden="1" x14ac:dyDescent="0.35">
      <c r="A2989" s="72">
        <f t="shared" si="46"/>
        <v>140673</v>
      </c>
      <c r="B2989" s="85" t="s">
        <v>2560</v>
      </c>
      <c r="C2989" s="66">
        <v>86706</v>
      </c>
      <c r="D2989" s="85" t="s">
        <v>77</v>
      </c>
      <c r="E2989" s="85" t="s">
        <v>2561</v>
      </c>
      <c r="F2989" s="66">
        <v>140673</v>
      </c>
      <c r="G2989" s="85" t="s">
        <v>78</v>
      </c>
      <c r="H2989" s="85" t="s">
        <v>350</v>
      </c>
      <c r="I2989" s="85" t="s">
        <v>79</v>
      </c>
      <c r="J2989" s="85"/>
      <c r="K2989" s="85" t="s">
        <v>2562</v>
      </c>
      <c r="L2989" s="85" t="s">
        <v>80</v>
      </c>
      <c r="M2989" s="85" t="s">
        <v>2563</v>
      </c>
      <c r="N2989" s="85" t="s">
        <v>2532</v>
      </c>
      <c r="O2989" s="85" t="s">
        <v>18</v>
      </c>
      <c r="P2989" s="85" t="s">
        <v>2564</v>
      </c>
      <c r="Q2989" s="85" t="s">
        <v>87</v>
      </c>
    </row>
    <row r="2990" spans="1:17" hidden="1" x14ac:dyDescent="0.35">
      <c r="A2990" s="72">
        <f t="shared" si="46"/>
        <v>140673</v>
      </c>
      <c r="B2990" s="85" t="s">
        <v>2565</v>
      </c>
      <c r="C2990" s="66">
        <v>86707</v>
      </c>
      <c r="D2990" s="85" t="s">
        <v>77</v>
      </c>
      <c r="E2990" s="85" t="s">
        <v>2561</v>
      </c>
      <c r="F2990" s="66">
        <v>140673</v>
      </c>
      <c r="G2990" s="85" t="s">
        <v>78</v>
      </c>
      <c r="H2990" s="85" t="s">
        <v>350</v>
      </c>
      <c r="I2990" s="85" t="s">
        <v>79</v>
      </c>
      <c r="J2990" s="85"/>
      <c r="K2990" s="85" t="s">
        <v>2566</v>
      </c>
      <c r="L2990" s="85" t="s">
        <v>80</v>
      </c>
      <c r="M2990" s="85" t="s">
        <v>2563</v>
      </c>
      <c r="N2990" s="85" t="s">
        <v>2532</v>
      </c>
      <c r="O2990" s="85" t="s">
        <v>18</v>
      </c>
      <c r="P2990" s="85" t="s">
        <v>2564</v>
      </c>
      <c r="Q2990" s="85" t="s">
        <v>87</v>
      </c>
    </row>
    <row r="2991" spans="1:17" hidden="1" x14ac:dyDescent="0.35">
      <c r="A2991" s="72">
        <f t="shared" si="46"/>
        <v>140673</v>
      </c>
      <c r="B2991" s="85" t="s">
        <v>2568</v>
      </c>
      <c r="C2991" s="66">
        <v>86708</v>
      </c>
      <c r="D2991" s="85" t="s">
        <v>77</v>
      </c>
      <c r="E2991" s="85" t="s">
        <v>2561</v>
      </c>
      <c r="F2991" s="66">
        <v>140673</v>
      </c>
      <c r="G2991" s="85" t="s">
        <v>78</v>
      </c>
      <c r="H2991" s="85" t="s">
        <v>350</v>
      </c>
      <c r="I2991" s="85" t="s">
        <v>79</v>
      </c>
      <c r="J2991" s="85"/>
      <c r="K2991" s="85" t="s">
        <v>2569</v>
      </c>
      <c r="L2991" s="85" t="s">
        <v>80</v>
      </c>
      <c r="M2991" s="85" t="s">
        <v>2563</v>
      </c>
      <c r="N2991" s="85" t="s">
        <v>2532</v>
      </c>
      <c r="O2991" s="85" t="s">
        <v>18</v>
      </c>
      <c r="P2991" s="85" t="s">
        <v>2564</v>
      </c>
      <c r="Q2991" s="85" t="s">
        <v>87</v>
      </c>
    </row>
    <row r="2992" spans="1:17" hidden="1" x14ac:dyDescent="0.35">
      <c r="A2992" s="72">
        <f t="shared" si="46"/>
        <v>140673</v>
      </c>
      <c r="B2992" s="85" t="s">
        <v>2570</v>
      </c>
      <c r="C2992" s="66">
        <v>86709</v>
      </c>
      <c r="D2992" s="85" t="s">
        <v>83</v>
      </c>
      <c r="E2992" s="85" t="s">
        <v>2561</v>
      </c>
      <c r="F2992" s="66">
        <v>140673</v>
      </c>
      <c r="G2992" s="85" t="s">
        <v>78</v>
      </c>
      <c r="H2992" s="85" t="s">
        <v>350</v>
      </c>
      <c r="I2992" s="85" t="s">
        <v>79</v>
      </c>
      <c r="J2992" s="85"/>
      <c r="K2992" s="85" t="s">
        <v>2571</v>
      </c>
      <c r="L2992" s="85" t="s">
        <v>80</v>
      </c>
      <c r="M2992" s="85" t="s">
        <v>2563</v>
      </c>
      <c r="N2992" s="85" t="s">
        <v>2532</v>
      </c>
      <c r="O2992" s="85" t="s">
        <v>18</v>
      </c>
      <c r="P2992" s="85" t="s">
        <v>2564</v>
      </c>
      <c r="Q2992" s="85" t="s">
        <v>87</v>
      </c>
    </row>
    <row r="2993" spans="1:17" hidden="1" x14ac:dyDescent="0.35">
      <c r="A2993" s="72">
        <f t="shared" si="46"/>
        <v>141231</v>
      </c>
      <c r="B2993" t="s">
        <v>16488</v>
      </c>
      <c r="C2993" s="66">
        <v>16041435</v>
      </c>
      <c r="D2993" t="s">
        <v>77</v>
      </c>
      <c r="E2993" t="s">
        <v>6244</v>
      </c>
      <c r="F2993" s="66">
        <v>141231</v>
      </c>
      <c r="G2993" t="s">
        <v>78</v>
      </c>
      <c r="H2993" t="s">
        <v>350</v>
      </c>
      <c r="I2993" t="s">
        <v>79</v>
      </c>
      <c r="K2993" t="s">
        <v>16489</v>
      </c>
      <c r="L2993" t="s">
        <v>80</v>
      </c>
      <c r="M2993" t="s">
        <v>7579</v>
      </c>
      <c r="N2993" t="s">
        <v>6073</v>
      </c>
      <c r="O2993" t="s">
        <v>18</v>
      </c>
      <c r="P2993" t="s">
        <v>7580</v>
      </c>
      <c r="Q2993" t="s">
        <v>87</v>
      </c>
    </row>
    <row r="2994" spans="1:17" hidden="1" x14ac:dyDescent="0.35">
      <c r="A2994" s="72">
        <f t="shared" si="46"/>
        <v>141707</v>
      </c>
      <c r="B2994" t="s">
        <v>18843</v>
      </c>
      <c r="C2994" s="66">
        <v>16037049</v>
      </c>
      <c r="D2994" t="s">
        <v>83</v>
      </c>
      <c r="E2994" t="s">
        <v>11428</v>
      </c>
      <c r="F2994" s="66">
        <v>141707</v>
      </c>
      <c r="G2994" t="s">
        <v>78</v>
      </c>
      <c r="I2994" t="s">
        <v>79</v>
      </c>
      <c r="K2994" t="s">
        <v>18844</v>
      </c>
      <c r="M2994" t="s">
        <v>11425</v>
      </c>
      <c r="N2994" t="s">
        <v>5129</v>
      </c>
      <c r="O2994" t="s">
        <v>18</v>
      </c>
      <c r="P2994" t="s">
        <v>11430</v>
      </c>
    </row>
    <row r="2995" spans="1:17" hidden="1" x14ac:dyDescent="0.35">
      <c r="A2995" s="72">
        <f t="shared" si="46"/>
        <v>140461</v>
      </c>
      <c r="B2995" t="s">
        <v>25662</v>
      </c>
      <c r="C2995" s="85">
        <v>16036444</v>
      </c>
      <c r="D2995" t="s">
        <v>77</v>
      </c>
      <c r="E2995" t="s">
        <v>23227</v>
      </c>
      <c r="F2995" s="85">
        <v>140461</v>
      </c>
      <c r="G2995" t="s">
        <v>78</v>
      </c>
      <c r="H2995">
        <v>1647890</v>
      </c>
      <c r="I2995" t="s">
        <v>79</v>
      </c>
      <c r="K2995" t="s">
        <v>25663</v>
      </c>
      <c r="M2995" t="s">
        <v>20923</v>
      </c>
      <c r="N2995" t="s">
        <v>232</v>
      </c>
      <c r="O2995" t="s">
        <v>18</v>
      </c>
      <c r="P2995">
        <v>75041</v>
      </c>
      <c r="Q2995">
        <v>2119</v>
      </c>
    </row>
    <row r="2996" spans="1:17" hidden="1" x14ac:dyDescent="0.35">
      <c r="A2996" s="72">
        <f t="shared" si="46"/>
        <v>140461</v>
      </c>
      <c r="B2996" t="s">
        <v>16286</v>
      </c>
      <c r="C2996" s="66">
        <v>16036444</v>
      </c>
      <c r="D2996" t="s">
        <v>77</v>
      </c>
      <c r="E2996" t="s">
        <v>371</v>
      </c>
      <c r="F2996" s="66">
        <v>140461</v>
      </c>
      <c r="G2996" t="s">
        <v>78</v>
      </c>
      <c r="H2996" t="s">
        <v>372</v>
      </c>
      <c r="I2996" t="s">
        <v>79</v>
      </c>
      <c r="K2996" t="s">
        <v>16287</v>
      </c>
      <c r="M2996" t="s">
        <v>374</v>
      </c>
      <c r="N2996" t="s">
        <v>189</v>
      </c>
      <c r="O2996" t="s">
        <v>18</v>
      </c>
      <c r="P2996" t="s">
        <v>420</v>
      </c>
      <c r="Q2996" t="s">
        <v>4638</v>
      </c>
    </row>
    <row r="2997" spans="1:17" hidden="1" x14ac:dyDescent="0.35">
      <c r="A2997" s="72">
        <f t="shared" si="46"/>
        <v>141339</v>
      </c>
      <c r="B2997" t="s">
        <v>20742</v>
      </c>
      <c r="C2997" s="66">
        <v>17008409</v>
      </c>
      <c r="D2997" t="s">
        <v>83</v>
      </c>
      <c r="E2997" t="s">
        <v>8417</v>
      </c>
      <c r="F2997" s="66">
        <v>141339</v>
      </c>
      <c r="G2997" t="s">
        <v>78</v>
      </c>
      <c r="I2997" t="s">
        <v>79</v>
      </c>
      <c r="K2997" t="s">
        <v>20743</v>
      </c>
      <c r="M2997" t="s">
        <v>6827</v>
      </c>
      <c r="N2997" t="s">
        <v>8314</v>
      </c>
      <c r="O2997" t="s">
        <v>18</v>
      </c>
      <c r="P2997" t="s">
        <v>8427</v>
      </c>
    </row>
    <row r="2998" spans="1:17" hidden="1" x14ac:dyDescent="0.35">
      <c r="A2998" s="72">
        <f t="shared" si="46"/>
        <v>141339</v>
      </c>
      <c r="B2998" t="s">
        <v>20626</v>
      </c>
      <c r="C2998" s="66">
        <v>17006549</v>
      </c>
      <c r="D2998" t="s">
        <v>83</v>
      </c>
      <c r="E2998" t="s">
        <v>8417</v>
      </c>
      <c r="F2998" s="66">
        <v>141339</v>
      </c>
      <c r="G2998" t="s">
        <v>78</v>
      </c>
      <c r="I2998" t="s">
        <v>79</v>
      </c>
      <c r="K2998" t="s">
        <v>20627</v>
      </c>
      <c r="M2998" t="s">
        <v>6827</v>
      </c>
      <c r="N2998" t="s">
        <v>8314</v>
      </c>
      <c r="O2998" t="s">
        <v>18</v>
      </c>
      <c r="P2998" t="s">
        <v>8416</v>
      </c>
    </row>
    <row r="2999" spans="1:17" hidden="1" x14ac:dyDescent="0.35">
      <c r="A2999" s="72">
        <f t="shared" si="46"/>
        <v>141707</v>
      </c>
      <c r="B2999" t="s">
        <v>22317</v>
      </c>
      <c r="C2999" s="66">
        <v>17022278</v>
      </c>
      <c r="D2999" t="s">
        <v>83</v>
      </c>
      <c r="E2999" t="s">
        <v>11428</v>
      </c>
      <c r="F2999" s="66">
        <v>141707</v>
      </c>
      <c r="G2999" t="s">
        <v>78</v>
      </c>
      <c r="I2999" t="s">
        <v>79</v>
      </c>
      <c r="K2999" t="s">
        <v>22318</v>
      </c>
      <c r="M2999" t="s">
        <v>22319</v>
      </c>
      <c r="O2999" t="s">
        <v>18</v>
      </c>
      <c r="P2999" t="s">
        <v>22320</v>
      </c>
    </row>
    <row r="3000" spans="1:17" hidden="1" x14ac:dyDescent="0.35">
      <c r="A3000" s="72">
        <f t="shared" si="46"/>
        <v>141339</v>
      </c>
      <c r="B3000" t="s">
        <v>18652</v>
      </c>
      <c r="C3000" s="66">
        <v>16020501</v>
      </c>
      <c r="D3000" t="s">
        <v>83</v>
      </c>
      <c r="E3000" t="s">
        <v>8417</v>
      </c>
      <c r="F3000" s="66">
        <v>141339</v>
      </c>
      <c r="G3000" t="s">
        <v>78</v>
      </c>
      <c r="I3000" t="s">
        <v>79</v>
      </c>
      <c r="K3000" t="s">
        <v>13792</v>
      </c>
      <c r="M3000" t="s">
        <v>6827</v>
      </c>
      <c r="N3000" t="s">
        <v>8314</v>
      </c>
      <c r="O3000" t="s">
        <v>18</v>
      </c>
      <c r="P3000" t="s">
        <v>8416</v>
      </c>
    </row>
    <row r="3001" spans="1:17" hidden="1" x14ac:dyDescent="0.35">
      <c r="A3001" s="72">
        <f t="shared" si="46"/>
        <v>141707</v>
      </c>
      <c r="B3001" t="s">
        <v>18193</v>
      </c>
      <c r="C3001" s="66">
        <v>16065270</v>
      </c>
      <c r="D3001" t="s">
        <v>83</v>
      </c>
      <c r="E3001" t="s">
        <v>11428</v>
      </c>
      <c r="F3001" s="66">
        <v>141707</v>
      </c>
      <c r="G3001" t="s">
        <v>78</v>
      </c>
      <c r="I3001" t="s">
        <v>79</v>
      </c>
      <c r="K3001" t="s">
        <v>18194</v>
      </c>
      <c r="M3001" t="s">
        <v>11425</v>
      </c>
      <c r="N3001" t="s">
        <v>5129</v>
      </c>
      <c r="O3001" t="s">
        <v>18</v>
      </c>
      <c r="P3001" t="s">
        <v>11426</v>
      </c>
    </row>
    <row r="3002" spans="1:17" hidden="1" x14ac:dyDescent="0.35">
      <c r="A3002" s="72">
        <f t="shared" si="46"/>
        <v>141339</v>
      </c>
      <c r="B3002" t="s">
        <v>20624</v>
      </c>
      <c r="C3002" s="66">
        <v>17006547</v>
      </c>
      <c r="D3002" t="s">
        <v>83</v>
      </c>
      <c r="E3002" t="s">
        <v>8417</v>
      </c>
      <c r="F3002" s="66">
        <v>141339</v>
      </c>
      <c r="G3002" t="s">
        <v>78</v>
      </c>
      <c r="I3002" t="s">
        <v>79</v>
      </c>
      <c r="K3002" t="s">
        <v>20625</v>
      </c>
      <c r="M3002" t="s">
        <v>6827</v>
      </c>
      <c r="N3002" t="s">
        <v>8314</v>
      </c>
      <c r="O3002" t="s">
        <v>18</v>
      </c>
      <c r="P3002" t="s">
        <v>8449</v>
      </c>
    </row>
    <row r="3003" spans="1:17" hidden="1" x14ac:dyDescent="0.35">
      <c r="A3003" s="72">
        <f t="shared" si="46"/>
        <v>140926</v>
      </c>
      <c r="B3003" t="s">
        <v>25649</v>
      </c>
      <c r="C3003" s="85">
        <v>16075700</v>
      </c>
      <c r="D3003" t="s">
        <v>23281</v>
      </c>
      <c r="E3003" t="s">
        <v>23228</v>
      </c>
      <c r="F3003" s="85">
        <v>140926</v>
      </c>
      <c r="G3003" t="s">
        <v>78</v>
      </c>
      <c r="H3003">
        <v>9997263</v>
      </c>
      <c r="I3003" t="s">
        <v>79</v>
      </c>
      <c r="K3003" t="s">
        <v>25650</v>
      </c>
      <c r="M3003" t="s">
        <v>20475</v>
      </c>
      <c r="N3003" t="s">
        <v>20195</v>
      </c>
      <c r="O3003" t="s">
        <v>18</v>
      </c>
      <c r="P3003">
        <v>79240</v>
      </c>
    </row>
    <row r="3004" spans="1:17" hidden="1" x14ac:dyDescent="0.35">
      <c r="A3004" s="72">
        <f t="shared" si="46"/>
        <v>140926</v>
      </c>
      <c r="B3004" t="s">
        <v>18260</v>
      </c>
      <c r="C3004" s="66">
        <v>16075700</v>
      </c>
      <c r="D3004" t="s">
        <v>83</v>
      </c>
      <c r="E3004" t="s">
        <v>4455</v>
      </c>
      <c r="F3004" s="66">
        <v>140926</v>
      </c>
      <c r="G3004" t="s">
        <v>78</v>
      </c>
      <c r="H3004" t="s">
        <v>4456</v>
      </c>
      <c r="I3004" t="s">
        <v>79</v>
      </c>
      <c r="K3004" t="s">
        <v>18261</v>
      </c>
      <c r="L3004" t="s">
        <v>80</v>
      </c>
      <c r="M3004" t="s">
        <v>4458</v>
      </c>
      <c r="N3004" t="s">
        <v>18262</v>
      </c>
      <c r="O3004" t="s">
        <v>18</v>
      </c>
      <c r="P3004" t="s">
        <v>18263</v>
      </c>
      <c r="Q3004" t="s">
        <v>87</v>
      </c>
    </row>
    <row r="3005" spans="1:17" hidden="1" x14ac:dyDescent="0.35">
      <c r="A3005" s="72">
        <f t="shared" si="46"/>
        <v>145196</v>
      </c>
      <c r="B3005" t="s">
        <v>26123</v>
      </c>
      <c r="C3005" s="85">
        <v>17019818</v>
      </c>
      <c r="D3005" t="s">
        <v>77</v>
      </c>
      <c r="E3005" t="s">
        <v>23216</v>
      </c>
      <c r="F3005" s="85">
        <v>145196</v>
      </c>
      <c r="G3005" t="s">
        <v>78</v>
      </c>
      <c r="I3005" t="s">
        <v>79</v>
      </c>
      <c r="K3005" t="s">
        <v>26124</v>
      </c>
      <c r="M3005" t="s">
        <v>26095</v>
      </c>
      <c r="N3005" t="s">
        <v>26084</v>
      </c>
      <c r="O3005" t="s">
        <v>26085</v>
      </c>
      <c r="P3005">
        <v>98168</v>
      </c>
      <c r="Q3005">
        <v>3840</v>
      </c>
    </row>
    <row r="3006" spans="1:17" hidden="1" x14ac:dyDescent="0.35">
      <c r="A3006" s="72">
        <f t="shared" si="46"/>
        <v>140680</v>
      </c>
      <c r="B3006" t="s">
        <v>18926</v>
      </c>
      <c r="C3006" s="66">
        <v>16028196</v>
      </c>
      <c r="D3006" t="s">
        <v>83</v>
      </c>
      <c r="E3006" t="s">
        <v>2595</v>
      </c>
      <c r="F3006" s="66">
        <v>140680</v>
      </c>
      <c r="G3006" t="s">
        <v>78</v>
      </c>
      <c r="H3006" t="s">
        <v>350</v>
      </c>
      <c r="I3006" t="s">
        <v>79</v>
      </c>
      <c r="K3006" t="s">
        <v>18927</v>
      </c>
      <c r="L3006" t="s">
        <v>80</v>
      </c>
      <c r="M3006" t="s">
        <v>2588</v>
      </c>
      <c r="N3006" t="s">
        <v>2532</v>
      </c>
      <c r="O3006" t="s">
        <v>18</v>
      </c>
      <c r="P3006" t="s">
        <v>2590</v>
      </c>
      <c r="Q3006" t="s">
        <v>87</v>
      </c>
    </row>
    <row r="3007" spans="1:17" hidden="1" x14ac:dyDescent="0.35">
      <c r="A3007" s="72">
        <f t="shared" si="46"/>
        <v>140680</v>
      </c>
      <c r="B3007" t="s">
        <v>2604</v>
      </c>
      <c r="C3007" s="66">
        <v>86720</v>
      </c>
      <c r="D3007" t="s">
        <v>77</v>
      </c>
      <c r="E3007" t="s">
        <v>2595</v>
      </c>
      <c r="F3007" s="66">
        <v>140680</v>
      </c>
      <c r="G3007" t="s">
        <v>78</v>
      </c>
      <c r="I3007" t="s">
        <v>79</v>
      </c>
      <c r="K3007" t="s">
        <v>2605</v>
      </c>
      <c r="M3007" t="s">
        <v>2588</v>
      </c>
      <c r="N3007" t="s">
        <v>2448</v>
      </c>
      <c r="O3007" t="s">
        <v>18</v>
      </c>
      <c r="P3007" t="s">
        <v>2590</v>
      </c>
      <c r="Q3007" t="s">
        <v>2606</v>
      </c>
    </row>
    <row r="3008" spans="1:17" hidden="1" x14ac:dyDescent="0.35">
      <c r="A3008" s="72">
        <f t="shared" si="46"/>
        <v>140680</v>
      </c>
      <c r="B3008" t="s">
        <v>18939</v>
      </c>
      <c r="C3008" s="66">
        <v>16028247</v>
      </c>
      <c r="D3008" t="s">
        <v>83</v>
      </c>
      <c r="E3008" t="s">
        <v>2595</v>
      </c>
      <c r="F3008" s="66">
        <v>140680</v>
      </c>
      <c r="G3008" t="s">
        <v>78</v>
      </c>
      <c r="H3008" t="s">
        <v>350</v>
      </c>
      <c r="I3008" t="s">
        <v>79</v>
      </c>
      <c r="K3008" t="s">
        <v>18940</v>
      </c>
      <c r="L3008" t="s">
        <v>80</v>
      </c>
      <c r="M3008" t="s">
        <v>2588</v>
      </c>
      <c r="N3008" t="s">
        <v>2448</v>
      </c>
      <c r="O3008" t="s">
        <v>18</v>
      </c>
      <c r="P3008" t="s">
        <v>2590</v>
      </c>
      <c r="Q3008" t="s">
        <v>87</v>
      </c>
    </row>
    <row r="3009" spans="1:17" hidden="1" x14ac:dyDescent="0.35">
      <c r="A3009" s="72">
        <f t="shared" si="46"/>
        <v>140680</v>
      </c>
      <c r="B3009" t="s">
        <v>18930</v>
      </c>
      <c r="C3009" s="66">
        <v>16028218</v>
      </c>
      <c r="D3009" t="s">
        <v>83</v>
      </c>
      <c r="E3009" t="s">
        <v>2595</v>
      </c>
      <c r="F3009" s="66">
        <v>140680</v>
      </c>
      <c r="G3009" t="s">
        <v>78</v>
      </c>
      <c r="H3009" t="s">
        <v>350</v>
      </c>
      <c r="I3009" t="s">
        <v>79</v>
      </c>
      <c r="K3009" t="s">
        <v>18931</v>
      </c>
      <c r="L3009" t="s">
        <v>80</v>
      </c>
      <c r="M3009" t="s">
        <v>2588</v>
      </c>
      <c r="N3009" t="s">
        <v>2448</v>
      </c>
      <c r="O3009" t="s">
        <v>18</v>
      </c>
      <c r="P3009" t="s">
        <v>2590</v>
      </c>
      <c r="Q3009" t="s">
        <v>87</v>
      </c>
    </row>
    <row r="3010" spans="1:17" hidden="1" x14ac:dyDescent="0.35">
      <c r="A3010" s="72">
        <f t="shared" ref="A3010:A3073" si="47">IF(F3010="", "", IF(D3010="School District", C3010, F3010))</f>
        <v>140680</v>
      </c>
      <c r="B3010" t="s">
        <v>18928</v>
      </c>
      <c r="C3010" s="66">
        <v>16028214</v>
      </c>
      <c r="D3010" t="s">
        <v>83</v>
      </c>
      <c r="E3010" t="s">
        <v>2595</v>
      </c>
      <c r="F3010" s="66">
        <v>140680</v>
      </c>
      <c r="G3010" t="s">
        <v>78</v>
      </c>
      <c r="H3010" t="s">
        <v>350</v>
      </c>
      <c r="I3010" t="s">
        <v>79</v>
      </c>
      <c r="K3010" t="s">
        <v>18929</v>
      </c>
      <c r="L3010" t="s">
        <v>80</v>
      </c>
      <c r="M3010" t="s">
        <v>2588</v>
      </c>
      <c r="N3010" t="s">
        <v>2448</v>
      </c>
      <c r="O3010" t="s">
        <v>18</v>
      </c>
      <c r="P3010" t="s">
        <v>2590</v>
      </c>
      <c r="Q3010" t="s">
        <v>87</v>
      </c>
    </row>
    <row r="3011" spans="1:17" hidden="1" x14ac:dyDescent="0.35">
      <c r="A3011" s="72">
        <f t="shared" si="47"/>
        <v>140680</v>
      </c>
      <c r="B3011" t="s">
        <v>2594</v>
      </c>
      <c r="C3011" s="66">
        <v>86717</v>
      </c>
      <c r="D3011" t="s">
        <v>77</v>
      </c>
      <c r="E3011" t="s">
        <v>2595</v>
      </c>
      <c r="F3011" s="66">
        <v>140680</v>
      </c>
      <c r="G3011" t="s">
        <v>78</v>
      </c>
      <c r="I3011" t="s">
        <v>79</v>
      </c>
      <c r="K3011" t="s">
        <v>2596</v>
      </c>
      <c r="M3011" t="s">
        <v>2588</v>
      </c>
      <c r="N3011" t="s">
        <v>2448</v>
      </c>
      <c r="O3011" t="s">
        <v>18</v>
      </c>
      <c r="P3011" t="s">
        <v>2590</v>
      </c>
      <c r="Q3011" t="s">
        <v>2597</v>
      </c>
    </row>
    <row r="3012" spans="1:17" hidden="1" x14ac:dyDescent="0.35">
      <c r="A3012" s="72">
        <f t="shared" si="47"/>
        <v>140680</v>
      </c>
      <c r="B3012" t="s">
        <v>2607</v>
      </c>
      <c r="C3012" s="66">
        <v>86721</v>
      </c>
      <c r="D3012" t="s">
        <v>77</v>
      </c>
      <c r="E3012" t="s">
        <v>2595</v>
      </c>
      <c r="F3012" s="66">
        <v>140680</v>
      </c>
      <c r="G3012" t="s">
        <v>78</v>
      </c>
      <c r="I3012" t="s">
        <v>79</v>
      </c>
      <c r="K3012" t="s">
        <v>2608</v>
      </c>
      <c r="M3012" t="s">
        <v>2588</v>
      </c>
      <c r="N3012" t="s">
        <v>2448</v>
      </c>
      <c r="O3012" t="s">
        <v>18</v>
      </c>
      <c r="P3012" t="s">
        <v>2590</v>
      </c>
      <c r="Q3012" t="s">
        <v>2609</v>
      </c>
    </row>
    <row r="3013" spans="1:17" hidden="1" x14ac:dyDescent="0.35">
      <c r="A3013" s="72">
        <f t="shared" si="47"/>
        <v>142063</v>
      </c>
      <c r="B3013" t="s">
        <v>24793</v>
      </c>
      <c r="C3013" s="85">
        <v>142063</v>
      </c>
      <c r="D3013" t="s">
        <v>78</v>
      </c>
      <c r="E3013" t="s">
        <v>13757</v>
      </c>
      <c r="F3013" s="85">
        <v>17019123</v>
      </c>
      <c r="G3013" t="s">
        <v>1750</v>
      </c>
      <c r="H3013">
        <v>1647866</v>
      </c>
      <c r="I3013" t="s">
        <v>79</v>
      </c>
      <c r="J3013" t="s">
        <v>200</v>
      </c>
      <c r="K3013" t="s">
        <v>24794</v>
      </c>
      <c r="M3013" t="s">
        <v>24795</v>
      </c>
      <c r="N3013" t="s">
        <v>24796</v>
      </c>
      <c r="O3013" t="s">
        <v>18</v>
      </c>
      <c r="P3013">
        <v>79739</v>
      </c>
    </row>
    <row r="3014" spans="1:17" hidden="1" x14ac:dyDescent="0.35">
      <c r="A3014" s="72">
        <f t="shared" si="47"/>
        <v>142063</v>
      </c>
      <c r="B3014" t="s">
        <v>24793</v>
      </c>
      <c r="C3014" s="85">
        <v>142063</v>
      </c>
      <c r="D3014" t="s">
        <v>78</v>
      </c>
      <c r="E3014" t="s">
        <v>23241</v>
      </c>
      <c r="F3014" s="85">
        <v>142047</v>
      </c>
      <c r="G3014" t="s">
        <v>78</v>
      </c>
      <c r="H3014">
        <v>1647866</v>
      </c>
      <c r="I3014" t="s">
        <v>79</v>
      </c>
      <c r="J3014" t="s">
        <v>200</v>
      </c>
      <c r="K3014" t="s">
        <v>24794</v>
      </c>
      <c r="M3014" t="s">
        <v>24795</v>
      </c>
      <c r="N3014" t="s">
        <v>24796</v>
      </c>
      <c r="O3014" t="s">
        <v>18</v>
      </c>
      <c r="P3014">
        <v>79739</v>
      </c>
    </row>
    <row r="3015" spans="1:17" hidden="1" x14ac:dyDescent="0.35">
      <c r="A3015" s="72">
        <f t="shared" si="47"/>
        <v>142063</v>
      </c>
      <c r="B3015" t="s">
        <v>13145</v>
      </c>
      <c r="C3015" s="66">
        <v>92814</v>
      </c>
      <c r="D3015" t="s">
        <v>77</v>
      </c>
      <c r="E3015" t="s">
        <v>13146</v>
      </c>
      <c r="F3015" s="66">
        <v>142063</v>
      </c>
      <c r="G3015" t="s">
        <v>78</v>
      </c>
      <c r="H3015" t="s">
        <v>13147</v>
      </c>
      <c r="I3015" t="s">
        <v>79</v>
      </c>
      <c r="K3015" t="s">
        <v>13148</v>
      </c>
      <c r="M3015" t="s">
        <v>13149</v>
      </c>
      <c r="N3015" t="s">
        <v>13150</v>
      </c>
      <c r="O3015" t="s">
        <v>18</v>
      </c>
      <c r="P3015" t="s">
        <v>13151</v>
      </c>
    </row>
    <row r="3016" spans="1:17" hidden="1" x14ac:dyDescent="0.35">
      <c r="A3016" s="72">
        <f t="shared" si="47"/>
        <v>142063</v>
      </c>
      <c r="B3016" t="s">
        <v>14308</v>
      </c>
      <c r="C3016" s="66">
        <v>204761</v>
      </c>
      <c r="D3016" t="s">
        <v>77</v>
      </c>
      <c r="E3016" t="s">
        <v>13146</v>
      </c>
      <c r="F3016" s="66">
        <v>142063</v>
      </c>
      <c r="G3016" t="s">
        <v>78</v>
      </c>
      <c r="H3016" t="s">
        <v>14309</v>
      </c>
      <c r="I3016" t="s">
        <v>79</v>
      </c>
      <c r="K3016" t="s">
        <v>14310</v>
      </c>
      <c r="M3016" t="s">
        <v>13149</v>
      </c>
      <c r="N3016" t="s">
        <v>3312</v>
      </c>
      <c r="O3016" t="s">
        <v>18</v>
      </c>
      <c r="P3016" t="s">
        <v>13151</v>
      </c>
      <c r="Q3016" t="s">
        <v>2444</v>
      </c>
    </row>
    <row r="3017" spans="1:17" hidden="1" x14ac:dyDescent="0.35">
      <c r="A3017" s="72">
        <f t="shared" si="47"/>
        <v>140461</v>
      </c>
      <c r="B3017" t="s">
        <v>25691</v>
      </c>
      <c r="C3017" s="85">
        <v>16041537</v>
      </c>
      <c r="D3017" t="s">
        <v>77</v>
      </c>
      <c r="E3017" t="s">
        <v>23227</v>
      </c>
      <c r="F3017" s="85">
        <v>140461</v>
      </c>
      <c r="G3017" t="s">
        <v>78</v>
      </c>
      <c r="H3017">
        <v>1647890</v>
      </c>
      <c r="I3017" t="s">
        <v>79</v>
      </c>
      <c r="K3017" t="s">
        <v>25692</v>
      </c>
      <c r="M3017" t="s">
        <v>20923</v>
      </c>
      <c r="N3017" t="s">
        <v>232</v>
      </c>
      <c r="O3017" t="s">
        <v>18</v>
      </c>
      <c r="P3017">
        <v>75043</v>
      </c>
      <c r="Q3017">
        <v>1801</v>
      </c>
    </row>
    <row r="3018" spans="1:17" hidden="1" x14ac:dyDescent="0.35">
      <c r="A3018" s="72">
        <f t="shared" si="47"/>
        <v>140461</v>
      </c>
      <c r="B3018" t="s">
        <v>16496</v>
      </c>
      <c r="C3018" s="66">
        <v>16041537</v>
      </c>
      <c r="D3018" t="s">
        <v>77</v>
      </c>
      <c r="E3018" t="s">
        <v>371</v>
      </c>
      <c r="F3018" s="66">
        <v>140461</v>
      </c>
      <c r="G3018" t="s">
        <v>78</v>
      </c>
      <c r="H3018" t="s">
        <v>372</v>
      </c>
      <c r="I3018" t="s">
        <v>79</v>
      </c>
      <c r="K3018" t="s">
        <v>16497</v>
      </c>
      <c r="M3018" t="s">
        <v>374</v>
      </c>
      <c r="N3018" t="s">
        <v>189</v>
      </c>
      <c r="O3018" t="s">
        <v>18</v>
      </c>
      <c r="P3018" t="s">
        <v>480</v>
      </c>
      <c r="Q3018" t="s">
        <v>760</v>
      </c>
    </row>
    <row r="3019" spans="1:17" hidden="1" x14ac:dyDescent="0.35">
      <c r="A3019" s="72">
        <f t="shared" si="47"/>
        <v>140471</v>
      </c>
      <c r="B3019" t="s">
        <v>871</v>
      </c>
      <c r="C3019" s="66">
        <v>85705</v>
      </c>
      <c r="D3019" t="s">
        <v>77</v>
      </c>
      <c r="E3019" t="s">
        <v>833</v>
      </c>
      <c r="F3019" s="66">
        <v>140471</v>
      </c>
      <c r="G3019" t="s">
        <v>78</v>
      </c>
      <c r="H3019" t="s">
        <v>872</v>
      </c>
      <c r="I3019" t="s">
        <v>79</v>
      </c>
      <c r="K3019" t="s">
        <v>873</v>
      </c>
      <c r="M3019" t="s">
        <v>836</v>
      </c>
      <c r="N3019" t="s">
        <v>185</v>
      </c>
      <c r="O3019" t="s">
        <v>18</v>
      </c>
      <c r="P3019" t="s">
        <v>842</v>
      </c>
      <c r="Q3019" t="s">
        <v>874</v>
      </c>
    </row>
    <row r="3020" spans="1:17" hidden="1" x14ac:dyDescent="0.35">
      <c r="A3020" s="72">
        <f t="shared" si="47"/>
        <v>140887</v>
      </c>
      <c r="B3020" t="s">
        <v>25355</v>
      </c>
      <c r="C3020" s="85">
        <v>87568</v>
      </c>
      <c r="D3020" t="s">
        <v>77</v>
      </c>
      <c r="E3020" t="s">
        <v>23231</v>
      </c>
      <c r="F3020" s="85">
        <v>140887</v>
      </c>
      <c r="G3020" t="s">
        <v>78</v>
      </c>
      <c r="H3020">
        <v>12043055</v>
      </c>
      <c r="I3020" t="s">
        <v>79</v>
      </c>
      <c r="K3020" t="s">
        <v>25356</v>
      </c>
      <c r="M3020" t="s">
        <v>20648</v>
      </c>
      <c r="N3020" t="s">
        <v>571</v>
      </c>
      <c r="O3020" t="s">
        <v>18</v>
      </c>
      <c r="P3020">
        <v>76119</v>
      </c>
      <c r="Q3020">
        <v>4951</v>
      </c>
    </row>
    <row r="3021" spans="1:17" hidden="1" x14ac:dyDescent="0.35">
      <c r="A3021" s="72">
        <f t="shared" si="47"/>
        <v>140887</v>
      </c>
      <c r="B3021" t="s">
        <v>4287</v>
      </c>
      <c r="C3021" s="66">
        <v>87568</v>
      </c>
      <c r="D3021" t="s">
        <v>77</v>
      </c>
      <c r="E3021" t="s">
        <v>3907</v>
      </c>
      <c r="F3021" s="66">
        <v>140887</v>
      </c>
      <c r="G3021" t="s">
        <v>78</v>
      </c>
      <c r="H3021" t="s">
        <v>4288</v>
      </c>
      <c r="I3021" t="s">
        <v>79</v>
      </c>
      <c r="K3021" t="s">
        <v>4289</v>
      </c>
      <c r="M3021" t="s">
        <v>3904</v>
      </c>
      <c r="N3021" t="s">
        <v>573</v>
      </c>
      <c r="O3021" t="s">
        <v>18</v>
      </c>
      <c r="P3021" t="s">
        <v>4265</v>
      </c>
      <c r="Q3021" t="s">
        <v>4290</v>
      </c>
    </row>
    <row r="3022" spans="1:17" hidden="1" x14ac:dyDescent="0.35">
      <c r="A3022" s="72">
        <f t="shared" si="47"/>
        <v>140854</v>
      </c>
      <c r="B3022" t="s">
        <v>3566</v>
      </c>
      <c r="C3022" s="66">
        <v>87277</v>
      </c>
      <c r="D3022" t="s">
        <v>77</v>
      </c>
      <c r="E3022" t="s">
        <v>3567</v>
      </c>
      <c r="F3022" s="66">
        <v>140854</v>
      </c>
      <c r="G3022" t="s">
        <v>78</v>
      </c>
      <c r="I3022" t="s">
        <v>79</v>
      </c>
      <c r="K3022" t="s">
        <v>3568</v>
      </c>
      <c r="M3022" t="s">
        <v>3569</v>
      </c>
      <c r="N3022" t="s">
        <v>3570</v>
      </c>
      <c r="O3022" t="s">
        <v>18</v>
      </c>
      <c r="P3022" t="s">
        <v>3571</v>
      </c>
    </row>
    <row r="3023" spans="1:17" hidden="1" x14ac:dyDescent="0.35">
      <c r="A3023" s="72">
        <f t="shared" si="47"/>
        <v>140854</v>
      </c>
      <c r="B3023" t="s">
        <v>3573</v>
      </c>
      <c r="C3023" s="66">
        <v>87278</v>
      </c>
      <c r="D3023" t="s">
        <v>77</v>
      </c>
      <c r="E3023" t="s">
        <v>3567</v>
      </c>
      <c r="F3023" s="66">
        <v>140854</v>
      </c>
      <c r="G3023" t="s">
        <v>78</v>
      </c>
      <c r="H3023" t="s">
        <v>3574</v>
      </c>
      <c r="I3023" t="s">
        <v>79</v>
      </c>
      <c r="K3023" t="s">
        <v>3575</v>
      </c>
      <c r="M3023" t="s">
        <v>3569</v>
      </c>
      <c r="N3023" t="s">
        <v>3570</v>
      </c>
      <c r="O3023" t="s">
        <v>18</v>
      </c>
      <c r="P3023" t="s">
        <v>3571</v>
      </c>
    </row>
    <row r="3024" spans="1:17" hidden="1" x14ac:dyDescent="0.35">
      <c r="A3024" s="72">
        <f t="shared" si="47"/>
        <v>140854</v>
      </c>
      <c r="B3024" t="s">
        <v>24996</v>
      </c>
      <c r="C3024" s="85">
        <v>140854</v>
      </c>
      <c r="D3024" t="s">
        <v>78</v>
      </c>
      <c r="E3024" t="s">
        <v>23238</v>
      </c>
      <c r="F3024" s="85">
        <v>17002993</v>
      </c>
      <c r="G3024" t="s">
        <v>1750</v>
      </c>
      <c r="H3024">
        <v>1669779</v>
      </c>
      <c r="I3024" t="s">
        <v>79</v>
      </c>
      <c r="K3024" t="s">
        <v>24997</v>
      </c>
      <c r="M3024" t="s">
        <v>22587</v>
      </c>
      <c r="N3024" t="s">
        <v>3570</v>
      </c>
      <c r="O3024" t="s">
        <v>18</v>
      </c>
      <c r="P3024">
        <v>76043</v>
      </c>
    </row>
    <row r="3025" spans="1:17" hidden="1" x14ac:dyDescent="0.35">
      <c r="A3025" s="72">
        <f t="shared" si="47"/>
        <v>140854</v>
      </c>
      <c r="B3025" t="s">
        <v>3576</v>
      </c>
      <c r="C3025" s="66">
        <v>87279</v>
      </c>
      <c r="D3025" t="s">
        <v>77</v>
      </c>
      <c r="E3025" t="s">
        <v>3567</v>
      </c>
      <c r="F3025" s="66">
        <v>140854</v>
      </c>
      <c r="G3025" t="s">
        <v>78</v>
      </c>
      <c r="I3025" t="s">
        <v>79</v>
      </c>
      <c r="K3025" t="s">
        <v>3577</v>
      </c>
      <c r="M3025" t="s">
        <v>3569</v>
      </c>
      <c r="N3025" t="s">
        <v>3578</v>
      </c>
      <c r="O3025" t="s">
        <v>18</v>
      </c>
      <c r="P3025" t="s">
        <v>3571</v>
      </c>
    </row>
    <row r="3026" spans="1:17" hidden="1" x14ac:dyDescent="0.35">
      <c r="A3026" s="72">
        <f t="shared" si="47"/>
        <v>140854</v>
      </c>
      <c r="B3026" t="s">
        <v>3579</v>
      </c>
      <c r="C3026" s="66">
        <v>87280</v>
      </c>
      <c r="D3026" t="s">
        <v>77</v>
      </c>
      <c r="E3026" t="s">
        <v>3567</v>
      </c>
      <c r="F3026" s="66">
        <v>140854</v>
      </c>
      <c r="G3026" t="s">
        <v>78</v>
      </c>
      <c r="I3026" t="s">
        <v>79</v>
      </c>
      <c r="K3026" t="s">
        <v>3580</v>
      </c>
      <c r="M3026" t="s">
        <v>3569</v>
      </c>
      <c r="N3026" t="s">
        <v>3578</v>
      </c>
      <c r="O3026" t="s">
        <v>18</v>
      </c>
      <c r="P3026" t="s">
        <v>3571</v>
      </c>
    </row>
    <row r="3027" spans="1:17" hidden="1" x14ac:dyDescent="0.35">
      <c r="A3027" s="72">
        <f t="shared" si="47"/>
        <v>140887</v>
      </c>
      <c r="B3027" t="s">
        <v>25472</v>
      </c>
      <c r="C3027" s="85">
        <v>87567</v>
      </c>
      <c r="D3027" t="s">
        <v>77</v>
      </c>
      <c r="E3027" t="s">
        <v>23231</v>
      </c>
      <c r="F3027" s="85">
        <v>140887</v>
      </c>
      <c r="G3027" t="s">
        <v>78</v>
      </c>
      <c r="H3027">
        <v>11992526</v>
      </c>
      <c r="I3027" t="s">
        <v>79</v>
      </c>
      <c r="K3027" t="s">
        <v>25473</v>
      </c>
      <c r="M3027" t="s">
        <v>20648</v>
      </c>
      <c r="N3027" t="s">
        <v>571</v>
      </c>
      <c r="O3027" t="s">
        <v>18</v>
      </c>
      <c r="P3027">
        <v>76119</v>
      </c>
      <c r="Q3027">
        <v>4603</v>
      </c>
    </row>
    <row r="3028" spans="1:17" hidden="1" x14ac:dyDescent="0.35">
      <c r="A3028" s="72">
        <f t="shared" si="47"/>
        <v>140887</v>
      </c>
      <c r="B3028" t="s">
        <v>4283</v>
      </c>
      <c r="C3028" s="66">
        <v>87567</v>
      </c>
      <c r="D3028" t="s">
        <v>77</v>
      </c>
      <c r="E3028" t="s">
        <v>3907</v>
      </c>
      <c r="F3028" s="66">
        <v>140887</v>
      </c>
      <c r="G3028" t="s">
        <v>78</v>
      </c>
      <c r="H3028" t="s">
        <v>4284</v>
      </c>
      <c r="I3028" t="s">
        <v>79</v>
      </c>
      <c r="K3028" t="s">
        <v>4285</v>
      </c>
      <c r="M3028" t="s">
        <v>3904</v>
      </c>
      <c r="N3028" t="s">
        <v>573</v>
      </c>
      <c r="O3028" t="s">
        <v>18</v>
      </c>
      <c r="P3028" t="s">
        <v>4265</v>
      </c>
      <c r="Q3028" t="s">
        <v>4286</v>
      </c>
    </row>
    <row r="3029" spans="1:17" hidden="1" x14ac:dyDescent="0.35">
      <c r="A3029" s="72">
        <f t="shared" si="47"/>
        <v>141354</v>
      </c>
      <c r="B3029" t="s">
        <v>15481</v>
      </c>
      <c r="C3029" s="66">
        <v>232646</v>
      </c>
      <c r="D3029" t="s">
        <v>77</v>
      </c>
      <c r="E3029" t="s">
        <v>8566</v>
      </c>
      <c r="F3029" s="66">
        <v>141354</v>
      </c>
      <c r="G3029" t="s">
        <v>78</v>
      </c>
      <c r="I3029" t="s">
        <v>79</v>
      </c>
      <c r="K3029" t="s">
        <v>15482</v>
      </c>
      <c r="M3029" t="s">
        <v>8531</v>
      </c>
      <c r="N3029" t="s">
        <v>7379</v>
      </c>
      <c r="O3029" t="s">
        <v>18</v>
      </c>
      <c r="P3029" t="s">
        <v>8532</v>
      </c>
    </row>
    <row r="3030" spans="1:17" hidden="1" x14ac:dyDescent="0.35">
      <c r="A3030" s="72">
        <f t="shared" si="47"/>
        <v>140860</v>
      </c>
      <c r="B3030" t="s">
        <v>25957</v>
      </c>
      <c r="C3030" s="85">
        <v>87253</v>
      </c>
      <c r="D3030" t="s">
        <v>77</v>
      </c>
      <c r="E3030" t="s">
        <v>23221</v>
      </c>
      <c r="F3030" s="85">
        <v>140860</v>
      </c>
      <c r="G3030" t="s">
        <v>78</v>
      </c>
      <c r="H3030">
        <v>13136395</v>
      </c>
      <c r="I3030" t="s">
        <v>79</v>
      </c>
      <c r="K3030" t="s">
        <v>25958</v>
      </c>
      <c r="M3030" t="s">
        <v>14648</v>
      </c>
      <c r="N3030" t="s">
        <v>571</v>
      </c>
      <c r="O3030" t="s">
        <v>18</v>
      </c>
      <c r="P3030">
        <v>76034</v>
      </c>
      <c r="Q3030">
        <v>5688</v>
      </c>
    </row>
    <row r="3031" spans="1:17" hidden="1" x14ac:dyDescent="0.35">
      <c r="A3031" s="72">
        <f t="shared" si="47"/>
        <v>140860</v>
      </c>
      <c r="B3031" t="s">
        <v>3513</v>
      </c>
      <c r="C3031" s="66">
        <v>87253</v>
      </c>
      <c r="D3031" t="s">
        <v>77</v>
      </c>
      <c r="E3031" t="s">
        <v>3506</v>
      </c>
      <c r="F3031" s="66">
        <v>140860</v>
      </c>
      <c r="G3031" t="s">
        <v>78</v>
      </c>
      <c r="H3031" t="s">
        <v>3514</v>
      </c>
      <c r="I3031" t="s">
        <v>79</v>
      </c>
      <c r="K3031" t="s">
        <v>3515</v>
      </c>
      <c r="M3031" t="s">
        <v>3503</v>
      </c>
      <c r="N3031" t="s">
        <v>573</v>
      </c>
      <c r="O3031" t="s">
        <v>18</v>
      </c>
      <c r="P3031" t="s">
        <v>3504</v>
      </c>
      <c r="Q3031" t="s">
        <v>3516</v>
      </c>
    </row>
    <row r="3032" spans="1:17" hidden="1" x14ac:dyDescent="0.35">
      <c r="A3032" s="72">
        <f t="shared" si="47"/>
        <v>141188</v>
      </c>
      <c r="B3032" t="s">
        <v>5947</v>
      </c>
      <c r="C3032" s="66">
        <v>88349</v>
      </c>
      <c r="D3032" t="s">
        <v>77</v>
      </c>
      <c r="E3032" t="s">
        <v>5662</v>
      </c>
      <c r="F3032" s="66">
        <v>141188</v>
      </c>
      <c r="G3032" t="s">
        <v>77</v>
      </c>
      <c r="H3032" t="s">
        <v>5948</v>
      </c>
      <c r="I3032" t="s">
        <v>79</v>
      </c>
      <c r="K3032" t="s">
        <v>5949</v>
      </c>
      <c r="M3032" t="s">
        <v>5874</v>
      </c>
      <c r="N3032" t="s">
        <v>5875</v>
      </c>
      <c r="O3032" t="s">
        <v>18</v>
      </c>
      <c r="P3032" t="s">
        <v>5914</v>
      </c>
      <c r="Q3032" t="s">
        <v>5950</v>
      </c>
    </row>
    <row r="3033" spans="1:17" hidden="1" x14ac:dyDescent="0.35">
      <c r="A3033" s="72">
        <f t="shared" si="47"/>
        <v>141190</v>
      </c>
      <c r="B3033" t="s">
        <v>5947</v>
      </c>
      <c r="C3033" s="66">
        <v>88349</v>
      </c>
      <c r="D3033" t="s">
        <v>77</v>
      </c>
      <c r="E3033" t="s">
        <v>5877</v>
      </c>
      <c r="F3033" s="66">
        <v>141190</v>
      </c>
      <c r="G3033" t="s">
        <v>78</v>
      </c>
      <c r="H3033" t="s">
        <v>5948</v>
      </c>
      <c r="I3033" t="s">
        <v>79</v>
      </c>
      <c r="K3033" t="s">
        <v>5949</v>
      </c>
      <c r="M3033" t="s">
        <v>5874</v>
      </c>
      <c r="N3033" t="s">
        <v>5875</v>
      </c>
      <c r="O3033" t="s">
        <v>18</v>
      </c>
      <c r="P3033" t="s">
        <v>5914</v>
      </c>
      <c r="Q3033" t="s">
        <v>5950</v>
      </c>
    </row>
    <row r="3034" spans="1:17" hidden="1" x14ac:dyDescent="0.35">
      <c r="A3034" s="72">
        <f t="shared" si="47"/>
        <v>140867</v>
      </c>
      <c r="B3034" t="s">
        <v>27132</v>
      </c>
      <c r="C3034" s="85">
        <v>87196</v>
      </c>
      <c r="D3034" t="s">
        <v>77</v>
      </c>
      <c r="E3034" t="s">
        <v>23184</v>
      </c>
      <c r="F3034" s="85">
        <v>140867</v>
      </c>
      <c r="G3034" t="s">
        <v>78</v>
      </c>
      <c r="I3034" t="s">
        <v>79</v>
      </c>
      <c r="K3034" t="s">
        <v>27133</v>
      </c>
      <c r="M3034" t="s">
        <v>19690</v>
      </c>
      <c r="N3034" t="s">
        <v>571</v>
      </c>
      <c r="O3034" t="s">
        <v>18</v>
      </c>
      <c r="P3034">
        <v>76017</v>
      </c>
      <c r="Q3034">
        <v>6358</v>
      </c>
    </row>
    <row r="3035" spans="1:17" hidden="1" x14ac:dyDescent="0.35">
      <c r="A3035" s="72">
        <f t="shared" si="47"/>
        <v>140867</v>
      </c>
      <c r="B3035" t="s">
        <v>3456</v>
      </c>
      <c r="C3035" s="66">
        <v>87196</v>
      </c>
      <c r="D3035" t="s">
        <v>77</v>
      </c>
      <c r="E3035" t="s">
        <v>3405</v>
      </c>
      <c r="F3035" s="66">
        <v>140867</v>
      </c>
      <c r="G3035" t="s">
        <v>78</v>
      </c>
      <c r="I3035" t="s">
        <v>79</v>
      </c>
      <c r="K3035" t="s">
        <v>3457</v>
      </c>
      <c r="M3035" t="s">
        <v>3401</v>
      </c>
      <c r="N3035" t="s">
        <v>573</v>
      </c>
      <c r="O3035" t="s">
        <v>18</v>
      </c>
      <c r="P3035" t="s">
        <v>3452</v>
      </c>
      <c r="Q3035" t="s">
        <v>3458</v>
      </c>
    </row>
    <row r="3036" spans="1:17" hidden="1" x14ac:dyDescent="0.35">
      <c r="A3036" s="72">
        <f t="shared" si="47"/>
        <v>141722</v>
      </c>
      <c r="B3036" t="s">
        <v>20326</v>
      </c>
      <c r="C3036" s="85">
        <v>17003404</v>
      </c>
      <c r="D3036" t="s">
        <v>77</v>
      </c>
      <c r="E3036" t="s">
        <v>23194</v>
      </c>
      <c r="F3036" s="85">
        <v>141722</v>
      </c>
      <c r="G3036" t="s">
        <v>78</v>
      </c>
      <c r="H3036">
        <v>1664895</v>
      </c>
      <c r="I3036" t="s">
        <v>79</v>
      </c>
      <c r="K3036" t="s">
        <v>26744</v>
      </c>
      <c r="M3036" t="s">
        <v>19807</v>
      </c>
      <c r="N3036" t="s">
        <v>137</v>
      </c>
      <c r="O3036" t="s">
        <v>18</v>
      </c>
      <c r="P3036">
        <v>78641</v>
      </c>
    </row>
    <row r="3037" spans="1:17" hidden="1" x14ac:dyDescent="0.35">
      <c r="A3037" s="72">
        <f t="shared" si="47"/>
        <v>141722</v>
      </c>
      <c r="B3037" t="s">
        <v>20326</v>
      </c>
      <c r="C3037" s="66">
        <v>17003404</v>
      </c>
      <c r="D3037" t="s">
        <v>77</v>
      </c>
      <c r="E3037" t="s">
        <v>11379</v>
      </c>
      <c r="F3037" s="66">
        <v>141722</v>
      </c>
      <c r="G3037" t="s">
        <v>78</v>
      </c>
      <c r="H3037" t="s">
        <v>11380</v>
      </c>
      <c r="I3037" t="s">
        <v>79</v>
      </c>
      <c r="K3037" t="s">
        <v>20327</v>
      </c>
      <c r="M3037" t="s">
        <v>19807</v>
      </c>
      <c r="N3037" t="s">
        <v>137</v>
      </c>
      <c r="O3037" t="s">
        <v>18</v>
      </c>
      <c r="P3037" t="s">
        <v>11486</v>
      </c>
    </row>
    <row r="3038" spans="1:17" hidden="1" x14ac:dyDescent="0.35">
      <c r="A3038" s="72">
        <f t="shared" si="47"/>
        <v>141188</v>
      </c>
      <c r="B3038" t="s">
        <v>5959</v>
      </c>
      <c r="C3038" s="66">
        <v>88352</v>
      </c>
      <c r="D3038" t="s">
        <v>77</v>
      </c>
      <c r="E3038" t="s">
        <v>5662</v>
      </c>
      <c r="F3038" s="66">
        <v>141188</v>
      </c>
      <c r="G3038" t="s">
        <v>77</v>
      </c>
      <c r="H3038" t="s">
        <v>5960</v>
      </c>
      <c r="I3038" t="s">
        <v>79</v>
      </c>
      <c r="K3038" t="s">
        <v>5961</v>
      </c>
      <c r="M3038" t="s">
        <v>5874</v>
      </c>
      <c r="N3038" t="s">
        <v>5875</v>
      </c>
      <c r="O3038" t="s">
        <v>18</v>
      </c>
      <c r="P3038" t="s">
        <v>5957</v>
      </c>
      <c r="Q3038" t="s">
        <v>5962</v>
      </c>
    </row>
    <row r="3039" spans="1:17" hidden="1" x14ac:dyDescent="0.35">
      <c r="A3039" s="72">
        <f t="shared" si="47"/>
        <v>141190</v>
      </c>
      <c r="B3039" t="s">
        <v>5959</v>
      </c>
      <c r="C3039" s="66">
        <v>88352</v>
      </c>
      <c r="D3039" t="s">
        <v>77</v>
      </c>
      <c r="E3039" t="s">
        <v>5877</v>
      </c>
      <c r="F3039" s="66">
        <v>141190</v>
      </c>
      <c r="G3039" t="s">
        <v>78</v>
      </c>
      <c r="H3039" t="s">
        <v>5960</v>
      </c>
      <c r="I3039" t="s">
        <v>79</v>
      </c>
      <c r="K3039" t="s">
        <v>5961</v>
      </c>
      <c r="M3039" t="s">
        <v>5874</v>
      </c>
      <c r="N3039" t="s">
        <v>5875</v>
      </c>
      <c r="O3039" t="s">
        <v>18</v>
      </c>
      <c r="P3039" t="s">
        <v>5957</v>
      </c>
      <c r="Q3039" t="s">
        <v>5962</v>
      </c>
    </row>
    <row r="3040" spans="1:17" hidden="1" x14ac:dyDescent="0.35">
      <c r="A3040" s="72">
        <f t="shared" si="47"/>
        <v>141555</v>
      </c>
      <c r="B3040" t="s">
        <v>10196</v>
      </c>
      <c r="C3040" s="66">
        <v>90866</v>
      </c>
      <c r="D3040" t="s">
        <v>77</v>
      </c>
      <c r="E3040" t="s">
        <v>4810</v>
      </c>
      <c r="F3040" s="66">
        <v>141555</v>
      </c>
      <c r="G3040" t="s">
        <v>78</v>
      </c>
      <c r="H3040" t="s">
        <v>10197</v>
      </c>
      <c r="I3040" t="s">
        <v>79</v>
      </c>
      <c r="K3040" t="s">
        <v>10198</v>
      </c>
      <c r="M3040" t="s">
        <v>7383</v>
      </c>
      <c r="N3040" t="s">
        <v>7384</v>
      </c>
      <c r="O3040" t="s">
        <v>18</v>
      </c>
      <c r="P3040" t="s">
        <v>10189</v>
      </c>
      <c r="Q3040" t="s">
        <v>10199</v>
      </c>
    </row>
    <row r="3041" spans="1:17" hidden="1" x14ac:dyDescent="0.35">
      <c r="A3041" s="72">
        <f t="shared" si="47"/>
        <v>140530</v>
      </c>
      <c r="B3041" t="s">
        <v>17058</v>
      </c>
      <c r="C3041" s="66">
        <v>16053527</v>
      </c>
      <c r="D3041" t="s">
        <v>77</v>
      </c>
      <c r="E3041" t="s">
        <v>1576</v>
      </c>
      <c r="F3041" s="66">
        <v>140530</v>
      </c>
      <c r="G3041" t="s">
        <v>78</v>
      </c>
      <c r="I3041" t="s">
        <v>79</v>
      </c>
      <c r="K3041" t="s">
        <v>17059</v>
      </c>
      <c r="M3041" t="s">
        <v>1578</v>
      </c>
      <c r="N3041" t="s">
        <v>1197</v>
      </c>
      <c r="O3041" t="s">
        <v>18</v>
      </c>
      <c r="P3041" t="s">
        <v>1579</v>
      </c>
    </row>
    <row r="3042" spans="1:17" hidden="1" x14ac:dyDescent="0.35">
      <c r="A3042" s="72">
        <f t="shared" si="47"/>
        <v>140527</v>
      </c>
      <c r="B3042" t="s">
        <v>22902</v>
      </c>
      <c r="C3042" s="85">
        <v>17027374</v>
      </c>
      <c r="D3042" t="s">
        <v>77</v>
      </c>
      <c r="E3042" t="s">
        <v>23141</v>
      </c>
      <c r="F3042" s="85">
        <v>140527</v>
      </c>
      <c r="G3042" t="s">
        <v>78</v>
      </c>
      <c r="I3042" t="s">
        <v>79</v>
      </c>
      <c r="K3042" t="s">
        <v>17638</v>
      </c>
      <c r="M3042" t="s">
        <v>20718</v>
      </c>
      <c r="N3042" t="s">
        <v>1182</v>
      </c>
      <c r="O3042" t="s">
        <v>18</v>
      </c>
      <c r="P3042">
        <v>75160</v>
      </c>
    </row>
    <row r="3043" spans="1:17" hidden="1" x14ac:dyDescent="0.35">
      <c r="A3043" s="72">
        <f t="shared" si="47"/>
        <v>140527</v>
      </c>
      <c r="B3043" t="s">
        <v>22902</v>
      </c>
      <c r="C3043" s="66">
        <v>17027374</v>
      </c>
      <c r="D3043" t="s">
        <v>77</v>
      </c>
      <c r="E3043" t="s">
        <v>1549</v>
      </c>
      <c r="F3043" s="66">
        <v>140527</v>
      </c>
      <c r="G3043" t="s">
        <v>78</v>
      </c>
      <c r="I3043" t="s">
        <v>79</v>
      </c>
      <c r="K3043" t="s">
        <v>17638</v>
      </c>
      <c r="M3043" t="s">
        <v>20718</v>
      </c>
      <c r="N3043" t="s">
        <v>1182</v>
      </c>
      <c r="O3043" t="s">
        <v>18</v>
      </c>
      <c r="P3043" t="s">
        <v>1553</v>
      </c>
    </row>
    <row r="3044" spans="1:17" hidden="1" x14ac:dyDescent="0.35">
      <c r="A3044" s="72">
        <f t="shared" si="47"/>
        <v>141231</v>
      </c>
      <c r="B3044" t="s">
        <v>17753</v>
      </c>
      <c r="C3044" s="66">
        <v>16070067</v>
      </c>
      <c r="D3044" t="s">
        <v>77</v>
      </c>
      <c r="E3044" t="s">
        <v>6244</v>
      </c>
      <c r="F3044" s="66">
        <v>141231</v>
      </c>
      <c r="G3044" t="s">
        <v>78</v>
      </c>
      <c r="H3044" t="s">
        <v>350</v>
      </c>
      <c r="I3044" t="s">
        <v>79</v>
      </c>
      <c r="K3044" t="s">
        <v>17754</v>
      </c>
      <c r="L3044" t="s">
        <v>80</v>
      </c>
      <c r="M3044" t="s">
        <v>7579</v>
      </c>
      <c r="N3044" t="s">
        <v>6073</v>
      </c>
      <c r="O3044" t="s">
        <v>18</v>
      </c>
      <c r="P3044" t="s">
        <v>7580</v>
      </c>
      <c r="Q3044" t="s">
        <v>87</v>
      </c>
    </row>
    <row r="3045" spans="1:17" hidden="1" x14ac:dyDescent="0.35">
      <c r="A3045" s="72">
        <f t="shared" si="47"/>
        <v>141307</v>
      </c>
      <c r="B3045" t="s">
        <v>8156</v>
      </c>
      <c r="C3045" s="66">
        <v>89601</v>
      </c>
      <c r="D3045" t="s">
        <v>77</v>
      </c>
      <c r="E3045" t="s">
        <v>6769</v>
      </c>
      <c r="F3045" s="66">
        <v>141307</v>
      </c>
      <c r="G3045" t="s">
        <v>78</v>
      </c>
      <c r="I3045" t="s">
        <v>79</v>
      </c>
      <c r="K3045" t="s">
        <v>8157</v>
      </c>
      <c r="M3045" t="s">
        <v>7912</v>
      </c>
      <c r="N3045" t="s">
        <v>6771</v>
      </c>
      <c r="O3045" t="s">
        <v>18</v>
      </c>
      <c r="P3045" t="s">
        <v>8144</v>
      </c>
      <c r="Q3045" t="s">
        <v>8158</v>
      </c>
    </row>
    <row r="3046" spans="1:17" hidden="1" x14ac:dyDescent="0.35">
      <c r="A3046" s="72">
        <f t="shared" si="47"/>
        <v>142043</v>
      </c>
      <c r="B3046" t="s">
        <v>13081</v>
      </c>
      <c r="C3046" s="66">
        <v>92751</v>
      </c>
      <c r="D3046" t="s">
        <v>77</v>
      </c>
      <c r="E3046" t="s">
        <v>13037</v>
      </c>
      <c r="F3046" s="66">
        <v>142043</v>
      </c>
      <c r="G3046" t="s">
        <v>78</v>
      </c>
      <c r="I3046" t="s">
        <v>79</v>
      </c>
      <c r="K3046" t="s">
        <v>13082</v>
      </c>
      <c r="M3046" t="s">
        <v>13039</v>
      </c>
      <c r="N3046" t="s">
        <v>13039</v>
      </c>
      <c r="O3046" t="s">
        <v>18</v>
      </c>
      <c r="P3046" t="s">
        <v>13080</v>
      </c>
      <c r="Q3046" t="s">
        <v>13083</v>
      </c>
    </row>
    <row r="3047" spans="1:17" hidden="1" x14ac:dyDescent="0.35">
      <c r="A3047" s="72">
        <f t="shared" si="47"/>
        <v>140856</v>
      </c>
      <c r="B3047" t="s">
        <v>25820</v>
      </c>
      <c r="C3047" s="85">
        <v>87281</v>
      </c>
      <c r="D3047" t="s">
        <v>77</v>
      </c>
      <c r="E3047" t="s">
        <v>23226</v>
      </c>
      <c r="F3047" s="85">
        <v>140856</v>
      </c>
      <c r="G3047" t="s">
        <v>78</v>
      </c>
      <c r="H3047">
        <v>2096002089</v>
      </c>
      <c r="I3047" t="s">
        <v>79</v>
      </c>
      <c r="K3047" t="s">
        <v>25821</v>
      </c>
      <c r="M3047" t="s">
        <v>13701</v>
      </c>
      <c r="N3047" t="s">
        <v>3419</v>
      </c>
      <c r="O3047" t="s">
        <v>18</v>
      </c>
      <c r="P3047">
        <v>76044</v>
      </c>
    </row>
    <row r="3048" spans="1:17" hidden="1" x14ac:dyDescent="0.35">
      <c r="A3048" s="72">
        <f t="shared" si="47"/>
        <v>140856</v>
      </c>
      <c r="B3048" t="s">
        <v>3581</v>
      </c>
      <c r="C3048" s="66">
        <v>87281</v>
      </c>
      <c r="D3048" t="s">
        <v>77</v>
      </c>
      <c r="E3048" t="s">
        <v>3582</v>
      </c>
      <c r="F3048" s="66">
        <v>140856</v>
      </c>
      <c r="G3048" t="s">
        <v>78</v>
      </c>
      <c r="H3048" t="s">
        <v>3583</v>
      </c>
      <c r="I3048" t="s">
        <v>79</v>
      </c>
      <c r="K3048" t="s">
        <v>3584</v>
      </c>
      <c r="M3048" t="s">
        <v>3585</v>
      </c>
      <c r="N3048" t="s">
        <v>3418</v>
      </c>
      <c r="O3048" t="s">
        <v>18</v>
      </c>
      <c r="P3048" t="s">
        <v>3586</v>
      </c>
    </row>
    <row r="3049" spans="1:17" hidden="1" x14ac:dyDescent="0.35">
      <c r="A3049" s="72">
        <f t="shared" si="47"/>
        <v>140856</v>
      </c>
      <c r="B3049" t="s">
        <v>25816</v>
      </c>
      <c r="C3049" s="85">
        <v>87282</v>
      </c>
      <c r="D3049" t="s">
        <v>77</v>
      </c>
      <c r="E3049" t="s">
        <v>23226</v>
      </c>
      <c r="F3049" s="85">
        <v>140856</v>
      </c>
      <c r="G3049" t="s">
        <v>78</v>
      </c>
      <c r="H3049">
        <v>2096002090</v>
      </c>
      <c r="I3049" t="s">
        <v>79</v>
      </c>
      <c r="K3049" t="s">
        <v>25817</v>
      </c>
      <c r="M3049" t="s">
        <v>13701</v>
      </c>
      <c r="N3049" t="s">
        <v>3419</v>
      </c>
      <c r="O3049" t="s">
        <v>18</v>
      </c>
      <c r="P3049">
        <v>76044</v>
      </c>
    </row>
    <row r="3050" spans="1:17" hidden="1" x14ac:dyDescent="0.35">
      <c r="A3050" s="72">
        <f t="shared" si="47"/>
        <v>140856</v>
      </c>
      <c r="B3050" t="s">
        <v>3587</v>
      </c>
      <c r="C3050" s="66">
        <v>87282</v>
      </c>
      <c r="D3050" t="s">
        <v>77</v>
      </c>
      <c r="E3050" t="s">
        <v>3582</v>
      </c>
      <c r="F3050" s="66">
        <v>140856</v>
      </c>
      <c r="G3050" t="s">
        <v>78</v>
      </c>
      <c r="H3050" t="s">
        <v>3588</v>
      </c>
      <c r="I3050" t="s">
        <v>79</v>
      </c>
      <c r="K3050" t="s">
        <v>3589</v>
      </c>
      <c r="M3050" t="s">
        <v>3585</v>
      </c>
      <c r="N3050" t="s">
        <v>3418</v>
      </c>
      <c r="O3050" t="s">
        <v>18</v>
      </c>
      <c r="P3050" t="s">
        <v>3586</v>
      </c>
    </row>
    <row r="3051" spans="1:17" hidden="1" x14ac:dyDescent="0.35">
      <c r="A3051" s="72">
        <f t="shared" si="47"/>
        <v>140856</v>
      </c>
      <c r="B3051" t="s">
        <v>23226</v>
      </c>
      <c r="C3051" s="85">
        <v>140856</v>
      </c>
      <c r="D3051" t="s">
        <v>78</v>
      </c>
      <c r="E3051" t="s">
        <v>23238</v>
      </c>
      <c r="F3051" s="85">
        <v>17002993</v>
      </c>
      <c r="G3051" t="s">
        <v>1750</v>
      </c>
      <c r="H3051">
        <v>13322318</v>
      </c>
      <c r="I3051" t="s">
        <v>79</v>
      </c>
      <c r="K3051" t="s">
        <v>24967</v>
      </c>
      <c r="M3051" t="s">
        <v>13701</v>
      </c>
      <c r="N3051" t="s">
        <v>3419</v>
      </c>
      <c r="O3051" t="s">
        <v>18</v>
      </c>
      <c r="P3051">
        <v>76044</v>
      </c>
    </row>
    <row r="3052" spans="1:17" hidden="1" x14ac:dyDescent="0.35">
      <c r="A3052" s="72">
        <f t="shared" si="47"/>
        <v>140856</v>
      </c>
      <c r="B3052" t="s">
        <v>14895</v>
      </c>
      <c r="C3052" s="85">
        <v>224973</v>
      </c>
      <c r="D3052" t="s">
        <v>77</v>
      </c>
      <c r="E3052" t="s">
        <v>23226</v>
      </c>
      <c r="F3052" s="85">
        <v>140856</v>
      </c>
      <c r="G3052" t="s">
        <v>78</v>
      </c>
      <c r="H3052">
        <v>2096008858</v>
      </c>
      <c r="I3052" t="s">
        <v>79</v>
      </c>
      <c r="K3052" t="s">
        <v>14897</v>
      </c>
      <c r="M3052" t="s">
        <v>13701</v>
      </c>
      <c r="N3052" t="s">
        <v>3419</v>
      </c>
      <c r="O3052" t="s">
        <v>18</v>
      </c>
      <c r="P3052">
        <v>76044</v>
      </c>
    </row>
    <row r="3053" spans="1:17" hidden="1" x14ac:dyDescent="0.35">
      <c r="A3053" s="72">
        <f t="shared" si="47"/>
        <v>140856</v>
      </c>
      <c r="B3053" t="s">
        <v>14895</v>
      </c>
      <c r="C3053" s="66">
        <v>224973</v>
      </c>
      <c r="D3053" t="s">
        <v>77</v>
      </c>
      <c r="E3053" t="s">
        <v>3582</v>
      </c>
      <c r="F3053" s="66">
        <v>140856</v>
      </c>
      <c r="G3053" t="s">
        <v>78</v>
      </c>
      <c r="H3053" t="s">
        <v>14896</v>
      </c>
      <c r="I3053" t="s">
        <v>79</v>
      </c>
      <c r="K3053" t="s">
        <v>14897</v>
      </c>
      <c r="M3053" t="s">
        <v>13701</v>
      </c>
      <c r="N3053" t="s">
        <v>3419</v>
      </c>
      <c r="O3053" t="s">
        <v>18</v>
      </c>
      <c r="P3053" t="s">
        <v>3586</v>
      </c>
    </row>
    <row r="3054" spans="1:17" hidden="1" x14ac:dyDescent="0.35">
      <c r="A3054" s="72">
        <f t="shared" si="47"/>
        <v>140856</v>
      </c>
      <c r="B3054" t="s">
        <v>25818</v>
      </c>
      <c r="C3054" s="85">
        <v>87283</v>
      </c>
      <c r="D3054" t="s">
        <v>77</v>
      </c>
      <c r="E3054" t="s">
        <v>23226</v>
      </c>
      <c r="F3054" s="85">
        <v>140856</v>
      </c>
      <c r="G3054" t="s">
        <v>78</v>
      </c>
      <c r="H3054">
        <v>2096006111</v>
      </c>
      <c r="I3054" t="s">
        <v>79</v>
      </c>
      <c r="K3054" t="s">
        <v>25819</v>
      </c>
      <c r="M3054" t="s">
        <v>13701</v>
      </c>
      <c r="N3054" t="s">
        <v>3419</v>
      </c>
      <c r="O3054" t="s">
        <v>18</v>
      </c>
      <c r="P3054">
        <v>76044</v>
      </c>
    </row>
    <row r="3055" spans="1:17" hidden="1" x14ac:dyDescent="0.35">
      <c r="A3055" s="72">
        <f t="shared" si="47"/>
        <v>140856</v>
      </c>
      <c r="B3055" t="s">
        <v>3590</v>
      </c>
      <c r="C3055" s="66">
        <v>87283</v>
      </c>
      <c r="D3055" t="s">
        <v>77</v>
      </c>
      <c r="E3055" t="s">
        <v>3582</v>
      </c>
      <c r="F3055" s="66">
        <v>140856</v>
      </c>
      <c r="G3055" t="s">
        <v>78</v>
      </c>
      <c r="H3055" t="s">
        <v>3591</v>
      </c>
      <c r="I3055" t="s">
        <v>79</v>
      </c>
      <c r="K3055" t="s">
        <v>3592</v>
      </c>
      <c r="M3055" t="s">
        <v>3585</v>
      </c>
      <c r="N3055" t="s">
        <v>3418</v>
      </c>
      <c r="O3055" t="s">
        <v>18</v>
      </c>
      <c r="P3055" t="s">
        <v>3586</v>
      </c>
    </row>
    <row r="3056" spans="1:17" hidden="1" x14ac:dyDescent="0.35">
      <c r="A3056" s="72">
        <f t="shared" si="47"/>
        <v>140562</v>
      </c>
      <c r="B3056" t="s">
        <v>15788</v>
      </c>
      <c r="C3056" s="66">
        <v>16023206</v>
      </c>
      <c r="D3056" t="s">
        <v>77</v>
      </c>
      <c r="E3056" t="s">
        <v>1885</v>
      </c>
      <c r="F3056" s="66">
        <v>140562</v>
      </c>
      <c r="G3056" t="s">
        <v>78</v>
      </c>
      <c r="I3056" t="s">
        <v>79</v>
      </c>
      <c r="K3056" t="s">
        <v>15789</v>
      </c>
      <c r="M3056" t="s">
        <v>1887</v>
      </c>
      <c r="N3056" t="s">
        <v>176</v>
      </c>
      <c r="O3056" t="s">
        <v>18</v>
      </c>
      <c r="P3056" t="s">
        <v>1888</v>
      </c>
    </row>
    <row r="3057" spans="1:17" hidden="1" x14ac:dyDescent="0.35">
      <c r="A3057" s="72">
        <f t="shared" si="47"/>
        <v>141311</v>
      </c>
      <c r="B3057" t="s">
        <v>7850</v>
      </c>
      <c r="C3057" s="66">
        <v>89457</v>
      </c>
      <c r="D3057" t="s">
        <v>77</v>
      </c>
      <c r="E3057" t="s">
        <v>6973</v>
      </c>
      <c r="F3057" s="66">
        <v>141311</v>
      </c>
      <c r="G3057" t="s">
        <v>78</v>
      </c>
      <c r="H3057" t="s">
        <v>7851</v>
      </c>
      <c r="I3057" t="s">
        <v>79</v>
      </c>
      <c r="K3057" t="s">
        <v>7852</v>
      </c>
      <c r="M3057" t="s">
        <v>7841</v>
      </c>
      <c r="N3057" t="s">
        <v>6071</v>
      </c>
      <c r="O3057" t="s">
        <v>18</v>
      </c>
      <c r="P3057" t="s">
        <v>7842</v>
      </c>
      <c r="Q3057" t="s">
        <v>2852</v>
      </c>
    </row>
    <row r="3058" spans="1:17" hidden="1" x14ac:dyDescent="0.35">
      <c r="A3058" s="72">
        <f t="shared" si="47"/>
        <v>140958</v>
      </c>
      <c r="B3058" t="s">
        <v>4441</v>
      </c>
      <c r="C3058" s="66">
        <v>87683</v>
      </c>
      <c r="D3058" t="s">
        <v>77</v>
      </c>
      <c r="E3058" t="s">
        <v>4442</v>
      </c>
      <c r="F3058" s="66">
        <v>140958</v>
      </c>
      <c r="G3058" t="s">
        <v>78</v>
      </c>
      <c r="H3058" t="s">
        <v>4443</v>
      </c>
      <c r="I3058" t="s">
        <v>79</v>
      </c>
      <c r="K3058" t="s">
        <v>3343</v>
      </c>
      <c r="M3058" t="s">
        <v>2275</v>
      </c>
      <c r="N3058" t="s">
        <v>4444</v>
      </c>
      <c r="O3058" t="s">
        <v>18</v>
      </c>
      <c r="P3058" t="s">
        <v>4440</v>
      </c>
      <c r="Q3058" t="s">
        <v>3565</v>
      </c>
    </row>
    <row r="3059" spans="1:17" hidden="1" x14ac:dyDescent="0.35">
      <c r="A3059" s="72">
        <f t="shared" si="47"/>
        <v>140918</v>
      </c>
      <c r="B3059" t="s">
        <v>18044</v>
      </c>
      <c r="C3059" s="66">
        <v>16078800</v>
      </c>
      <c r="D3059" t="s">
        <v>77</v>
      </c>
      <c r="E3059" t="s">
        <v>13710</v>
      </c>
      <c r="F3059" s="66">
        <v>140918</v>
      </c>
      <c r="G3059" t="s">
        <v>78</v>
      </c>
      <c r="I3059" t="s">
        <v>79</v>
      </c>
      <c r="K3059" t="s">
        <v>13711</v>
      </c>
      <c r="M3059" t="s">
        <v>2275</v>
      </c>
      <c r="N3059" t="s">
        <v>4439</v>
      </c>
      <c r="O3059" t="s">
        <v>18</v>
      </c>
      <c r="P3059" t="s">
        <v>4440</v>
      </c>
      <c r="Q3059" t="s">
        <v>3565</v>
      </c>
    </row>
    <row r="3060" spans="1:17" hidden="1" x14ac:dyDescent="0.35">
      <c r="A3060" s="72">
        <f t="shared" si="47"/>
        <v>141312</v>
      </c>
      <c r="B3060" t="s">
        <v>8237</v>
      </c>
      <c r="C3060" s="66">
        <v>89631</v>
      </c>
      <c r="D3060" t="s">
        <v>77</v>
      </c>
      <c r="E3060" t="s">
        <v>6602</v>
      </c>
      <c r="F3060" s="66">
        <v>141312</v>
      </c>
      <c r="G3060" t="s">
        <v>78</v>
      </c>
      <c r="H3060" t="s">
        <v>8238</v>
      </c>
      <c r="I3060" t="s">
        <v>79</v>
      </c>
      <c r="K3060" t="s">
        <v>8239</v>
      </c>
      <c r="M3060" t="s">
        <v>8194</v>
      </c>
      <c r="N3060" t="s">
        <v>6071</v>
      </c>
      <c r="O3060" t="s">
        <v>18</v>
      </c>
      <c r="P3060" t="s">
        <v>8225</v>
      </c>
    </row>
    <row r="3061" spans="1:17" hidden="1" x14ac:dyDescent="0.35">
      <c r="A3061" s="72">
        <f t="shared" si="47"/>
        <v>140461</v>
      </c>
      <c r="B3061" t="s">
        <v>25772</v>
      </c>
      <c r="C3061" s="85">
        <v>85543</v>
      </c>
      <c r="D3061" t="s">
        <v>77</v>
      </c>
      <c r="E3061" t="s">
        <v>23227</v>
      </c>
      <c r="F3061" s="85">
        <v>140461</v>
      </c>
      <c r="G3061" t="s">
        <v>78</v>
      </c>
      <c r="H3061">
        <v>1647890</v>
      </c>
      <c r="I3061" t="s">
        <v>79</v>
      </c>
      <c r="K3061" t="s">
        <v>25773</v>
      </c>
      <c r="M3061" t="s">
        <v>20923</v>
      </c>
      <c r="N3061" t="s">
        <v>232</v>
      </c>
      <c r="O3061" t="s">
        <v>18</v>
      </c>
      <c r="P3061">
        <v>75042</v>
      </c>
      <c r="Q3061">
        <v>5067</v>
      </c>
    </row>
    <row r="3062" spans="1:17" hidden="1" x14ac:dyDescent="0.35">
      <c r="A3062" s="72">
        <f t="shared" si="47"/>
        <v>140461</v>
      </c>
      <c r="B3062" t="s">
        <v>460</v>
      </c>
      <c r="C3062" s="66">
        <v>85543</v>
      </c>
      <c r="D3062" t="s">
        <v>77</v>
      </c>
      <c r="E3062" t="s">
        <v>371</v>
      </c>
      <c r="F3062" s="66">
        <v>140461</v>
      </c>
      <c r="G3062" t="s">
        <v>78</v>
      </c>
      <c r="H3062" t="s">
        <v>372</v>
      </c>
      <c r="I3062" t="s">
        <v>79</v>
      </c>
      <c r="K3062" t="s">
        <v>461</v>
      </c>
      <c r="M3062" t="s">
        <v>374</v>
      </c>
      <c r="N3062" t="s">
        <v>189</v>
      </c>
      <c r="O3062" t="s">
        <v>18</v>
      </c>
      <c r="P3062" t="s">
        <v>448</v>
      </c>
      <c r="Q3062" t="s">
        <v>462</v>
      </c>
    </row>
    <row r="3063" spans="1:17" hidden="1" x14ac:dyDescent="0.35">
      <c r="A3063" s="72">
        <f t="shared" si="47"/>
        <v>232011</v>
      </c>
      <c r="B3063" t="s">
        <v>25825</v>
      </c>
      <c r="C3063" s="85">
        <v>16046195</v>
      </c>
      <c r="D3063" t="s">
        <v>77</v>
      </c>
      <c r="E3063" t="s">
        <v>23225</v>
      </c>
      <c r="F3063" s="85">
        <v>232011</v>
      </c>
      <c r="G3063" t="s">
        <v>78</v>
      </c>
      <c r="H3063">
        <v>12042172</v>
      </c>
      <c r="I3063" t="s">
        <v>79</v>
      </c>
      <c r="K3063" t="s">
        <v>25826</v>
      </c>
      <c r="M3063" t="s">
        <v>25827</v>
      </c>
      <c r="N3063" t="s">
        <v>232</v>
      </c>
      <c r="O3063" t="s">
        <v>18</v>
      </c>
      <c r="P3063">
        <v>75211</v>
      </c>
    </row>
    <row r="3064" spans="1:17" hidden="1" x14ac:dyDescent="0.35">
      <c r="A3064" s="72">
        <f t="shared" si="47"/>
        <v>232011</v>
      </c>
      <c r="B3064" t="s">
        <v>16667</v>
      </c>
      <c r="C3064" s="66">
        <v>16046195</v>
      </c>
      <c r="D3064" t="s">
        <v>77</v>
      </c>
      <c r="E3064" t="s">
        <v>15390</v>
      </c>
      <c r="F3064" s="66">
        <v>232011</v>
      </c>
      <c r="G3064" t="s">
        <v>78</v>
      </c>
      <c r="H3064" t="s">
        <v>15391</v>
      </c>
      <c r="I3064" t="s">
        <v>79</v>
      </c>
      <c r="K3064" t="s">
        <v>16668</v>
      </c>
      <c r="L3064" t="s">
        <v>80</v>
      </c>
      <c r="M3064" t="s">
        <v>16669</v>
      </c>
      <c r="N3064" t="s">
        <v>189</v>
      </c>
      <c r="O3064" t="s">
        <v>18</v>
      </c>
      <c r="P3064" t="s">
        <v>1684</v>
      </c>
      <c r="Q3064" t="s">
        <v>87</v>
      </c>
    </row>
    <row r="3065" spans="1:17" hidden="1" x14ac:dyDescent="0.35">
      <c r="A3065" s="72">
        <f t="shared" si="47"/>
        <v>232011</v>
      </c>
      <c r="B3065" t="s">
        <v>23225</v>
      </c>
      <c r="C3065" s="85">
        <v>16073951</v>
      </c>
      <c r="D3065" t="s">
        <v>77</v>
      </c>
      <c r="E3065" t="s">
        <v>23225</v>
      </c>
      <c r="F3065" s="85">
        <v>232011</v>
      </c>
      <c r="G3065" t="s">
        <v>78</v>
      </c>
      <c r="H3065">
        <v>12042172</v>
      </c>
      <c r="I3065" t="s">
        <v>79</v>
      </c>
      <c r="K3065" t="s">
        <v>25822</v>
      </c>
      <c r="M3065" t="s">
        <v>232</v>
      </c>
      <c r="N3065" t="s">
        <v>232</v>
      </c>
      <c r="O3065" t="s">
        <v>18</v>
      </c>
      <c r="P3065">
        <v>75233</v>
      </c>
    </row>
    <row r="3066" spans="1:17" hidden="1" x14ac:dyDescent="0.35">
      <c r="A3066" s="72">
        <f t="shared" si="47"/>
        <v>232011</v>
      </c>
      <c r="B3066" t="s">
        <v>15390</v>
      </c>
      <c r="C3066" s="66">
        <v>16073951</v>
      </c>
      <c r="D3066" t="s">
        <v>77</v>
      </c>
      <c r="E3066" t="s">
        <v>15390</v>
      </c>
      <c r="F3066" s="66">
        <v>232011</v>
      </c>
      <c r="G3066" t="s">
        <v>78</v>
      </c>
      <c r="H3066" t="s">
        <v>15391</v>
      </c>
      <c r="I3066" t="s">
        <v>79</v>
      </c>
      <c r="K3066" t="s">
        <v>17886</v>
      </c>
      <c r="L3066" t="s">
        <v>80</v>
      </c>
      <c r="M3066" t="s">
        <v>189</v>
      </c>
      <c r="N3066" t="s">
        <v>189</v>
      </c>
      <c r="O3066" t="s">
        <v>18</v>
      </c>
      <c r="P3066" t="s">
        <v>1686</v>
      </c>
      <c r="Q3066" t="s">
        <v>87</v>
      </c>
    </row>
    <row r="3067" spans="1:17" hidden="1" x14ac:dyDescent="0.35">
      <c r="A3067" s="72">
        <f t="shared" si="47"/>
        <v>232011</v>
      </c>
      <c r="B3067" t="s">
        <v>25823</v>
      </c>
      <c r="C3067" s="85">
        <v>16073958</v>
      </c>
      <c r="D3067" t="s">
        <v>77</v>
      </c>
      <c r="E3067" t="s">
        <v>23225</v>
      </c>
      <c r="F3067" s="85">
        <v>232011</v>
      </c>
      <c r="G3067" t="s">
        <v>78</v>
      </c>
      <c r="H3067">
        <v>12042172</v>
      </c>
      <c r="I3067" t="s">
        <v>79</v>
      </c>
      <c r="K3067" t="s">
        <v>25824</v>
      </c>
      <c r="M3067" t="s">
        <v>232</v>
      </c>
      <c r="N3067" t="s">
        <v>232</v>
      </c>
      <c r="O3067" t="s">
        <v>18</v>
      </c>
      <c r="P3067">
        <v>75217</v>
      </c>
    </row>
    <row r="3068" spans="1:17" hidden="1" x14ac:dyDescent="0.35">
      <c r="A3068" s="72">
        <f t="shared" si="47"/>
        <v>232011</v>
      </c>
      <c r="B3068" t="s">
        <v>17889</v>
      </c>
      <c r="C3068" s="66">
        <v>16073958</v>
      </c>
      <c r="D3068" t="s">
        <v>77</v>
      </c>
      <c r="E3068" t="s">
        <v>15390</v>
      </c>
      <c r="F3068" s="66">
        <v>232011</v>
      </c>
      <c r="G3068" t="s">
        <v>78</v>
      </c>
      <c r="H3068" t="s">
        <v>15391</v>
      </c>
      <c r="I3068" t="s">
        <v>79</v>
      </c>
      <c r="K3068" t="s">
        <v>17890</v>
      </c>
      <c r="L3068" t="s">
        <v>80</v>
      </c>
      <c r="M3068" t="s">
        <v>189</v>
      </c>
      <c r="N3068" t="s">
        <v>189</v>
      </c>
      <c r="O3068" t="s">
        <v>18</v>
      </c>
      <c r="P3068" t="s">
        <v>1709</v>
      </c>
      <c r="Q3068" t="s">
        <v>87</v>
      </c>
    </row>
    <row r="3069" spans="1:17" hidden="1" x14ac:dyDescent="0.35">
      <c r="A3069" s="72">
        <f t="shared" si="47"/>
        <v>232011</v>
      </c>
      <c r="B3069" t="s">
        <v>21634</v>
      </c>
      <c r="C3069" s="85">
        <v>17016662</v>
      </c>
      <c r="D3069" t="s">
        <v>77</v>
      </c>
      <c r="E3069" t="s">
        <v>23225</v>
      </c>
      <c r="F3069" s="85">
        <v>232011</v>
      </c>
      <c r="G3069" t="s">
        <v>78</v>
      </c>
      <c r="I3069" t="s">
        <v>79</v>
      </c>
      <c r="K3069" t="s">
        <v>21635</v>
      </c>
      <c r="M3069" t="s">
        <v>21636</v>
      </c>
      <c r="N3069" t="s">
        <v>232</v>
      </c>
      <c r="O3069" t="s">
        <v>18</v>
      </c>
      <c r="P3069">
        <v>75172</v>
      </c>
    </row>
    <row r="3070" spans="1:17" hidden="1" x14ac:dyDescent="0.35">
      <c r="A3070" s="72">
        <f t="shared" si="47"/>
        <v>232011</v>
      </c>
      <c r="B3070" t="s">
        <v>21634</v>
      </c>
      <c r="C3070" s="66">
        <v>17016662</v>
      </c>
      <c r="D3070" t="s">
        <v>77</v>
      </c>
      <c r="E3070" t="s">
        <v>15390</v>
      </c>
      <c r="F3070" s="66">
        <v>232011</v>
      </c>
      <c r="G3070" t="s">
        <v>78</v>
      </c>
      <c r="I3070" t="s">
        <v>79</v>
      </c>
      <c r="K3070" t="s">
        <v>21635</v>
      </c>
      <c r="M3070" t="s">
        <v>21636</v>
      </c>
      <c r="N3070" t="s">
        <v>232</v>
      </c>
      <c r="O3070" t="s">
        <v>18</v>
      </c>
      <c r="P3070" t="s">
        <v>1610</v>
      </c>
    </row>
    <row r="3071" spans="1:17" hidden="1" x14ac:dyDescent="0.35">
      <c r="A3071" s="72">
        <f t="shared" si="47"/>
        <v>141161</v>
      </c>
      <c r="B3071" t="s">
        <v>5737</v>
      </c>
      <c r="C3071" s="66">
        <v>88286</v>
      </c>
      <c r="D3071" t="s">
        <v>77</v>
      </c>
      <c r="E3071" t="s">
        <v>5738</v>
      </c>
      <c r="F3071" s="66">
        <v>141161</v>
      </c>
      <c r="G3071" t="s">
        <v>78</v>
      </c>
      <c r="H3071" t="s">
        <v>5739</v>
      </c>
      <c r="I3071" t="s">
        <v>79</v>
      </c>
      <c r="K3071" t="s">
        <v>5740</v>
      </c>
      <c r="M3071" t="s">
        <v>5741</v>
      </c>
      <c r="N3071" t="s">
        <v>5742</v>
      </c>
      <c r="O3071" t="s">
        <v>18</v>
      </c>
      <c r="P3071" t="s">
        <v>5743</v>
      </c>
    </row>
    <row r="3072" spans="1:17" hidden="1" x14ac:dyDescent="0.35">
      <c r="A3072" s="72">
        <f t="shared" si="47"/>
        <v>141161</v>
      </c>
      <c r="B3072" t="s">
        <v>19818</v>
      </c>
      <c r="C3072" s="66">
        <v>16071892</v>
      </c>
      <c r="D3072" t="s">
        <v>83</v>
      </c>
      <c r="E3072" t="s">
        <v>5738</v>
      </c>
      <c r="F3072" s="66">
        <v>141161</v>
      </c>
      <c r="G3072" t="s">
        <v>78</v>
      </c>
      <c r="H3072" t="s">
        <v>350</v>
      </c>
      <c r="I3072" t="s">
        <v>79</v>
      </c>
      <c r="K3072" t="s">
        <v>19819</v>
      </c>
      <c r="L3072" t="s">
        <v>80</v>
      </c>
      <c r="M3072" t="s">
        <v>5741</v>
      </c>
      <c r="N3072" t="s">
        <v>201</v>
      </c>
      <c r="O3072" t="s">
        <v>18</v>
      </c>
      <c r="P3072" t="s">
        <v>5743</v>
      </c>
      <c r="Q3072" t="s">
        <v>87</v>
      </c>
    </row>
    <row r="3073" spans="1:17" hidden="1" x14ac:dyDescent="0.35">
      <c r="A3073" s="72">
        <f t="shared" si="47"/>
        <v>141161</v>
      </c>
      <c r="B3073" t="s">
        <v>5745</v>
      </c>
      <c r="C3073" s="66">
        <v>88287</v>
      </c>
      <c r="D3073" t="s">
        <v>77</v>
      </c>
      <c r="E3073" t="s">
        <v>5738</v>
      </c>
      <c r="F3073" s="66">
        <v>141161</v>
      </c>
      <c r="G3073" t="s">
        <v>78</v>
      </c>
      <c r="H3073" t="s">
        <v>5746</v>
      </c>
      <c r="I3073" t="s">
        <v>79</v>
      </c>
      <c r="K3073" t="s">
        <v>3494</v>
      </c>
      <c r="M3073" t="s">
        <v>5741</v>
      </c>
      <c r="N3073" t="s">
        <v>5744</v>
      </c>
      <c r="O3073" t="s">
        <v>18</v>
      </c>
      <c r="P3073" t="s">
        <v>5743</v>
      </c>
      <c r="Q3073" t="s">
        <v>3495</v>
      </c>
    </row>
    <row r="3074" spans="1:17" hidden="1" x14ac:dyDescent="0.35">
      <c r="A3074" s="72">
        <f t="shared" ref="A3074:A3137" si="48">IF(F3074="", "", IF(D3074="School District", C3074, F3074))</f>
        <v>141161</v>
      </c>
      <c r="B3074" t="s">
        <v>14531</v>
      </c>
      <c r="C3074" s="66">
        <v>212021</v>
      </c>
      <c r="D3074" t="s">
        <v>77</v>
      </c>
      <c r="E3074" t="s">
        <v>5738</v>
      </c>
      <c r="F3074" s="66">
        <v>141161</v>
      </c>
      <c r="G3074" t="s">
        <v>78</v>
      </c>
      <c r="H3074" t="s">
        <v>14532</v>
      </c>
      <c r="I3074" t="s">
        <v>79</v>
      </c>
      <c r="K3074" t="s">
        <v>3494</v>
      </c>
      <c r="M3074" t="s">
        <v>5741</v>
      </c>
      <c r="N3074" t="s">
        <v>5744</v>
      </c>
      <c r="O3074" t="s">
        <v>18</v>
      </c>
      <c r="P3074" t="s">
        <v>5743</v>
      </c>
      <c r="Q3074" t="s">
        <v>3495</v>
      </c>
    </row>
    <row r="3075" spans="1:17" hidden="1" x14ac:dyDescent="0.35">
      <c r="A3075" s="72">
        <f t="shared" si="48"/>
        <v>141223</v>
      </c>
      <c r="B3075" t="s">
        <v>7090</v>
      </c>
      <c r="C3075" s="66">
        <v>88965</v>
      </c>
      <c r="D3075" t="s">
        <v>77</v>
      </c>
      <c r="E3075" t="s">
        <v>6077</v>
      </c>
      <c r="F3075" s="66">
        <v>141223</v>
      </c>
      <c r="G3075" t="s">
        <v>78</v>
      </c>
      <c r="H3075" t="s">
        <v>7091</v>
      </c>
      <c r="I3075" t="s">
        <v>79</v>
      </c>
      <c r="K3075" t="s">
        <v>7092</v>
      </c>
      <c r="M3075" t="s">
        <v>3090</v>
      </c>
      <c r="N3075" t="s">
        <v>6071</v>
      </c>
      <c r="O3075" t="s">
        <v>18</v>
      </c>
      <c r="P3075" t="s">
        <v>7088</v>
      </c>
      <c r="Q3075" t="s">
        <v>7093</v>
      </c>
    </row>
    <row r="3076" spans="1:17" hidden="1" x14ac:dyDescent="0.35">
      <c r="A3076" s="72">
        <f t="shared" si="48"/>
        <v>127700</v>
      </c>
      <c r="B3076" t="s">
        <v>24110</v>
      </c>
      <c r="C3076" s="85">
        <v>36253</v>
      </c>
      <c r="D3076" t="s">
        <v>77</v>
      </c>
      <c r="E3076" t="s">
        <v>23260</v>
      </c>
      <c r="F3076" s="85">
        <v>127700</v>
      </c>
      <c r="G3076" t="s">
        <v>78</v>
      </c>
      <c r="H3076">
        <v>13021746</v>
      </c>
      <c r="I3076" t="s">
        <v>79</v>
      </c>
      <c r="K3076" t="s">
        <v>24111</v>
      </c>
      <c r="M3076" t="s">
        <v>24010</v>
      </c>
      <c r="N3076" t="s">
        <v>23987</v>
      </c>
      <c r="O3076" t="s">
        <v>23988</v>
      </c>
      <c r="P3076">
        <v>32955</v>
      </c>
      <c r="Q3076">
        <v>2515</v>
      </c>
    </row>
    <row r="3077" spans="1:17" hidden="1" x14ac:dyDescent="0.35">
      <c r="A3077" s="72">
        <f t="shared" si="48"/>
        <v>141188</v>
      </c>
      <c r="B3077" t="s">
        <v>5920</v>
      </c>
      <c r="C3077" s="66">
        <v>88336</v>
      </c>
      <c r="D3077" t="s">
        <v>77</v>
      </c>
      <c r="E3077" t="s">
        <v>5662</v>
      </c>
      <c r="F3077" s="66">
        <v>141188</v>
      </c>
      <c r="G3077" t="s">
        <v>77</v>
      </c>
      <c r="H3077" t="s">
        <v>5921</v>
      </c>
      <c r="I3077" t="s">
        <v>79</v>
      </c>
      <c r="K3077" t="s">
        <v>5922</v>
      </c>
      <c r="M3077" t="s">
        <v>5874</v>
      </c>
      <c r="N3077" t="s">
        <v>5875</v>
      </c>
      <c r="O3077" t="s">
        <v>18</v>
      </c>
      <c r="P3077" t="s">
        <v>5914</v>
      </c>
      <c r="Q3077" t="s">
        <v>1270</v>
      </c>
    </row>
    <row r="3078" spans="1:17" hidden="1" x14ac:dyDescent="0.35">
      <c r="A3078" s="72">
        <f t="shared" si="48"/>
        <v>141442</v>
      </c>
      <c r="B3078" t="s">
        <v>5920</v>
      </c>
      <c r="C3078" s="66">
        <v>90234</v>
      </c>
      <c r="D3078" t="s">
        <v>77</v>
      </c>
      <c r="E3078" t="s">
        <v>9062</v>
      </c>
      <c r="F3078" s="66">
        <v>141442</v>
      </c>
      <c r="G3078" t="s">
        <v>78</v>
      </c>
      <c r="H3078" t="s">
        <v>9063</v>
      </c>
      <c r="I3078" t="s">
        <v>79</v>
      </c>
      <c r="K3078" t="s">
        <v>9064</v>
      </c>
      <c r="L3078" t="s">
        <v>80</v>
      </c>
      <c r="M3078" t="s">
        <v>9065</v>
      </c>
      <c r="N3078" t="s">
        <v>9065</v>
      </c>
      <c r="O3078" t="s">
        <v>18</v>
      </c>
      <c r="P3078" t="s">
        <v>9066</v>
      </c>
      <c r="Q3078" t="s">
        <v>87</v>
      </c>
    </row>
    <row r="3079" spans="1:17" hidden="1" x14ac:dyDescent="0.35">
      <c r="A3079" s="72">
        <f t="shared" si="48"/>
        <v>141190</v>
      </c>
      <c r="B3079" t="s">
        <v>5920</v>
      </c>
      <c r="C3079" s="66">
        <v>88336</v>
      </c>
      <c r="D3079" t="s">
        <v>77</v>
      </c>
      <c r="E3079" t="s">
        <v>5877</v>
      </c>
      <c r="F3079" s="66">
        <v>141190</v>
      </c>
      <c r="G3079" t="s">
        <v>78</v>
      </c>
      <c r="H3079" t="s">
        <v>5921</v>
      </c>
      <c r="I3079" t="s">
        <v>79</v>
      </c>
      <c r="K3079" t="s">
        <v>5922</v>
      </c>
      <c r="M3079" t="s">
        <v>5874</v>
      </c>
      <c r="N3079" t="s">
        <v>5875</v>
      </c>
      <c r="O3079" t="s">
        <v>18</v>
      </c>
      <c r="P3079" t="s">
        <v>5914</v>
      </c>
      <c r="Q3079" t="s">
        <v>1270</v>
      </c>
    </row>
    <row r="3080" spans="1:17" hidden="1" x14ac:dyDescent="0.35">
      <c r="A3080" s="72">
        <f t="shared" si="48"/>
        <v>141442</v>
      </c>
      <c r="B3080" t="s">
        <v>9067</v>
      </c>
      <c r="C3080" s="66">
        <v>90235</v>
      </c>
      <c r="D3080" t="s">
        <v>77</v>
      </c>
      <c r="E3080" t="s">
        <v>9062</v>
      </c>
      <c r="F3080" s="66">
        <v>141442</v>
      </c>
      <c r="G3080" t="s">
        <v>78</v>
      </c>
      <c r="H3080" t="s">
        <v>9068</v>
      </c>
      <c r="I3080" t="s">
        <v>79</v>
      </c>
      <c r="K3080" t="s">
        <v>9069</v>
      </c>
      <c r="L3080" t="s">
        <v>80</v>
      </c>
      <c r="M3080" t="s">
        <v>9065</v>
      </c>
      <c r="N3080" t="s">
        <v>9065</v>
      </c>
      <c r="O3080" t="s">
        <v>18</v>
      </c>
      <c r="P3080" t="s">
        <v>9066</v>
      </c>
      <c r="Q3080" t="s">
        <v>87</v>
      </c>
    </row>
    <row r="3081" spans="1:17" hidden="1" x14ac:dyDescent="0.35">
      <c r="A3081" s="72">
        <f t="shared" si="48"/>
        <v>141442</v>
      </c>
      <c r="B3081" t="s">
        <v>9070</v>
      </c>
      <c r="C3081" s="66">
        <v>90236</v>
      </c>
      <c r="D3081" t="s">
        <v>77</v>
      </c>
      <c r="E3081" t="s">
        <v>9062</v>
      </c>
      <c r="F3081" s="66">
        <v>141442</v>
      </c>
      <c r="G3081" t="s">
        <v>78</v>
      </c>
      <c r="H3081" t="s">
        <v>9071</v>
      </c>
      <c r="I3081" t="s">
        <v>79</v>
      </c>
      <c r="K3081" t="s">
        <v>9072</v>
      </c>
      <c r="L3081" t="s">
        <v>80</v>
      </c>
      <c r="M3081" t="s">
        <v>9065</v>
      </c>
      <c r="N3081" t="s">
        <v>9065</v>
      </c>
      <c r="O3081" t="s">
        <v>18</v>
      </c>
      <c r="P3081" t="s">
        <v>9066</v>
      </c>
      <c r="Q3081" t="s">
        <v>87</v>
      </c>
    </row>
    <row r="3082" spans="1:17" hidden="1" x14ac:dyDescent="0.35">
      <c r="A3082" s="72">
        <f t="shared" si="48"/>
        <v>141708</v>
      </c>
      <c r="B3082" t="s">
        <v>18439</v>
      </c>
      <c r="C3082" s="66">
        <v>16082164</v>
      </c>
      <c r="D3082" t="s">
        <v>83</v>
      </c>
      <c r="E3082" t="s">
        <v>11448</v>
      </c>
      <c r="F3082" s="66">
        <v>141708</v>
      </c>
      <c r="G3082" t="s">
        <v>78</v>
      </c>
      <c r="I3082" t="s">
        <v>79</v>
      </c>
      <c r="K3082" t="s">
        <v>13842</v>
      </c>
      <c r="M3082" t="s">
        <v>9642</v>
      </c>
      <c r="N3082" t="s">
        <v>11450</v>
      </c>
      <c r="O3082" t="s">
        <v>18</v>
      </c>
      <c r="P3082" t="s">
        <v>11451</v>
      </c>
    </row>
    <row r="3083" spans="1:17" hidden="1" x14ac:dyDescent="0.35">
      <c r="A3083" s="72">
        <f t="shared" si="48"/>
        <v>141708</v>
      </c>
      <c r="B3083" t="s">
        <v>11454</v>
      </c>
      <c r="C3083" s="66">
        <v>91687</v>
      </c>
      <c r="D3083" t="s">
        <v>77</v>
      </c>
      <c r="E3083" t="s">
        <v>11448</v>
      </c>
      <c r="F3083" s="66">
        <v>141708</v>
      </c>
      <c r="G3083" t="s">
        <v>78</v>
      </c>
      <c r="I3083" t="s">
        <v>79</v>
      </c>
      <c r="K3083" t="s">
        <v>11455</v>
      </c>
      <c r="M3083" t="s">
        <v>9642</v>
      </c>
      <c r="N3083" t="s">
        <v>9642</v>
      </c>
      <c r="O3083" t="s">
        <v>18</v>
      </c>
      <c r="P3083" t="s">
        <v>11451</v>
      </c>
    </row>
    <row r="3084" spans="1:17" hidden="1" x14ac:dyDescent="0.35">
      <c r="A3084" s="72">
        <f t="shared" si="48"/>
        <v>141708</v>
      </c>
      <c r="B3084" t="s">
        <v>13214</v>
      </c>
      <c r="C3084" s="66">
        <v>222147</v>
      </c>
      <c r="D3084" t="s">
        <v>77</v>
      </c>
      <c r="E3084" t="s">
        <v>11448</v>
      </c>
      <c r="F3084" s="66">
        <v>141708</v>
      </c>
      <c r="G3084" t="s">
        <v>78</v>
      </c>
      <c r="I3084" t="s">
        <v>79</v>
      </c>
      <c r="K3084" t="s">
        <v>14760</v>
      </c>
      <c r="M3084" t="s">
        <v>14761</v>
      </c>
      <c r="N3084" t="s">
        <v>11450</v>
      </c>
      <c r="O3084" t="s">
        <v>18</v>
      </c>
      <c r="P3084" t="s">
        <v>11451</v>
      </c>
    </row>
    <row r="3085" spans="1:17" hidden="1" x14ac:dyDescent="0.35">
      <c r="A3085" s="72">
        <f t="shared" si="48"/>
        <v>141708</v>
      </c>
      <c r="B3085" t="s">
        <v>20870</v>
      </c>
      <c r="C3085" s="66">
        <v>17009547</v>
      </c>
      <c r="D3085" t="s">
        <v>83</v>
      </c>
      <c r="E3085" t="s">
        <v>11448</v>
      </c>
      <c r="F3085" s="66">
        <v>141708</v>
      </c>
      <c r="G3085" t="s">
        <v>78</v>
      </c>
      <c r="I3085" t="s">
        <v>79</v>
      </c>
      <c r="K3085" t="s">
        <v>20871</v>
      </c>
      <c r="M3085" t="s">
        <v>11450</v>
      </c>
      <c r="N3085" t="s">
        <v>11450</v>
      </c>
      <c r="O3085" t="s">
        <v>18</v>
      </c>
      <c r="P3085" t="s">
        <v>11451</v>
      </c>
    </row>
    <row r="3086" spans="1:17" hidden="1" x14ac:dyDescent="0.35">
      <c r="A3086" s="72">
        <f t="shared" si="48"/>
        <v>141708</v>
      </c>
      <c r="B3086" t="s">
        <v>11447</v>
      </c>
      <c r="C3086" s="66">
        <v>91685</v>
      </c>
      <c r="D3086" t="s">
        <v>77</v>
      </c>
      <c r="E3086" t="s">
        <v>11448</v>
      </c>
      <c r="F3086" s="66">
        <v>141708</v>
      </c>
      <c r="G3086" t="s">
        <v>78</v>
      </c>
      <c r="I3086" t="s">
        <v>79</v>
      </c>
      <c r="K3086" t="s">
        <v>11449</v>
      </c>
      <c r="M3086" t="s">
        <v>9642</v>
      </c>
      <c r="N3086" t="s">
        <v>11450</v>
      </c>
      <c r="O3086" t="s">
        <v>18</v>
      </c>
      <c r="P3086" t="s">
        <v>11451</v>
      </c>
    </row>
    <row r="3087" spans="1:17" hidden="1" x14ac:dyDescent="0.35">
      <c r="A3087" s="72">
        <f t="shared" si="48"/>
        <v>141708</v>
      </c>
      <c r="B3087" t="s">
        <v>11452</v>
      </c>
      <c r="C3087" s="66">
        <v>91686</v>
      </c>
      <c r="D3087" t="s">
        <v>77</v>
      </c>
      <c r="E3087" t="s">
        <v>11448</v>
      </c>
      <c r="F3087" s="66">
        <v>141708</v>
      </c>
      <c r="G3087" t="s">
        <v>78</v>
      </c>
      <c r="I3087" t="s">
        <v>79</v>
      </c>
      <c r="K3087" t="s">
        <v>11453</v>
      </c>
      <c r="M3087" t="s">
        <v>9642</v>
      </c>
      <c r="N3087" t="s">
        <v>9642</v>
      </c>
      <c r="O3087" t="s">
        <v>18</v>
      </c>
      <c r="P3087" t="s">
        <v>11451</v>
      </c>
    </row>
    <row r="3088" spans="1:17" hidden="1" x14ac:dyDescent="0.35">
      <c r="A3088" s="72">
        <f t="shared" si="48"/>
        <v>141708</v>
      </c>
      <c r="B3088" t="s">
        <v>21533</v>
      </c>
      <c r="C3088" s="66">
        <v>17016032</v>
      </c>
      <c r="D3088" t="s">
        <v>83</v>
      </c>
      <c r="E3088" t="s">
        <v>11448</v>
      </c>
      <c r="F3088" s="66">
        <v>141708</v>
      </c>
      <c r="G3088" t="s">
        <v>78</v>
      </c>
      <c r="H3088" t="s">
        <v>13841</v>
      </c>
      <c r="I3088" t="s">
        <v>79</v>
      </c>
      <c r="K3088" t="s">
        <v>20871</v>
      </c>
      <c r="M3088" t="s">
        <v>11450</v>
      </c>
      <c r="N3088" t="s">
        <v>11450</v>
      </c>
      <c r="O3088" t="s">
        <v>18</v>
      </c>
      <c r="P3088" t="s">
        <v>11451</v>
      </c>
    </row>
    <row r="3089" spans="1:17" hidden="1" x14ac:dyDescent="0.35">
      <c r="A3089" s="72">
        <f t="shared" si="48"/>
        <v>141708</v>
      </c>
      <c r="B3089" t="s">
        <v>11458</v>
      </c>
      <c r="C3089" s="66">
        <v>91688</v>
      </c>
      <c r="D3089" t="s">
        <v>77</v>
      </c>
      <c r="E3089" t="s">
        <v>11448</v>
      </c>
      <c r="F3089" s="66">
        <v>141708</v>
      </c>
      <c r="G3089" t="s">
        <v>78</v>
      </c>
      <c r="I3089" t="s">
        <v>79</v>
      </c>
      <c r="K3089" t="s">
        <v>11459</v>
      </c>
      <c r="M3089" t="s">
        <v>9642</v>
      </c>
      <c r="N3089" t="s">
        <v>11450</v>
      </c>
      <c r="O3089" t="s">
        <v>18</v>
      </c>
      <c r="P3089" t="s">
        <v>11451</v>
      </c>
    </row>
    <row r="3090" spans="1:17" hidden="1" x14ac:dyDescent="0.35">
      <c r="A3090" s="72">
        <f t="shared" si="48"/>
        <v>141708</v>
      </c>
      <c r="B3090" t="s">
        <v>18361</v>
      </c>
      <c r="C3090" s="66">
        <v>16079770</v>
      </c>
      <c r="D3090" t="s">
        <v>77</v>
      </c>
      <c r="E3090" t="s">
        <v>11448</v>
      </c>
      <c r="F3090" s="66">
        <v>141708</v>
      </c>
      <c r="G3090" t="s">
        <v>78</v>
      </c>
      <c r="I3090" t="s">
        <v>79</v>
      </c>
      <c r="K3090" t="s">
        <v>18362</v>
      </c>
      <c r="M3090" t="s">
        <v>9642</v>
      </c>
      <c r="N3090" t="s">
        <v>9642</v>
      </c>
      <c r="O3090" t="s">
        <v>18</v>
      </c>
      <c r="P3090" t="s">
        <v>11451</v>
      </c>
    </row>
    <row r="3091" spans="1:17" hidden="1" x14ac:dyDescent="0.35">
      <c r="A3091" s="72">
        <f t="shared" si="48"/>
        <v>141708</v>
      </c>
      <c r="B3091" t="s">
        <v>20867</v>
      </c>
      <c r="C3091" s="66">
        <v>17009543</v>
      </c>
      <c r="D3091" t="s">
        <v>83</v>
      </c>
      <c r="E3091" t="s">
        <v>11448</v>
      </c>
      <c r="F3091" s="66">
        <v>141708</v>
      </c>
      <c r="G3091" t="s">
        <v>78</v>
      </c>
      <c r="I3091" t="s">
        <v>79</v>
      </c>
      <c r="K3091" t="s">
        <v>13842</v>
      </c>
      <c r="M3091" t="s">
        <v>11450</v>
      </c>
      <c r="N3091" t="s">
        <v>11450</v>
      </c>
      <c r="O3091" t="s">
        <v>18</v>
      </c>
      <c r="P3091" t="s">
        <v>11451</v>
      </c>
    </row>
    <row r="3092" spans="1:17" hidden="1" x14ac:dyDescent="0.35">
      <c r="A3092" s="72">
        <f t="shared" si="48"/>
        <v>141708</v>
      </c>
      <c r="B3092" t="s">
        <v>20873</v>
      </c>
      <c r="C3092" s="66">
        <v>17009549</v>
      </c>
      <c r="D3092" t="s">
        <v>83</v>
      </c>
      <c r="E3092" t="s">
        <v>11448</v>
      </c>
      <c r="F3092" s="66">
        <v>141708</v>
      </c>
      <c r="G3092" t="s">
        <v>78</v>
      </c>
      <c r="I3092" t="s">
        <v>79</v>
      </c>
      <c r="K3092" t="s">
        <v>20874</v>
      </c>
      <c r="M3092" t="s">
        <v>11450</v>
      </c>
      <c r="N3092" t="s">
        <v>11450</v>
      </c>
      <c r="O3092" t="s">
        <v>18</v>
      </c>
      <c r="P3092" t="s">
        <v>11451</v>
      </c>
    </row>
    <row r="3093" spans="1:17" hidden="1" x14ac:dyDescent="0.35">
      <c r="A3093" s="72">
        <f t="shared" si="48"/>
        <v>141708</v>
      </c>
      <c r="B3093" t="s">
        <v>20872</v>
      </c>
      <c r="C3093" s="66">
        <v>17009548</v>
      </c>
      <c r="D3093" t="s">
        <v>83</v>
      </c>
      <c r="E3093" t="s">
        <v>11448</v>
      </c>
      <c r="F3093" s="66">
        <v>141708</v>
      </c>
      <c r="G3093" t="s">
        <v>78</v>
      </c>
      <c r="I3093" t="s">
        <v>79</v>
      </c>
      <c r="K3093" t="s">
        <v>20868</v>
      </c>
      <c r="M3093" t="s">
        <v>11450</v>
      </c>
      <c r="N3093" t="s">
        <v>11450</v>
      </c>
      <c r="O3093" t="s">
        <v>18</v>
      </c>
      <c r="P3093" t="s">
        <v>11451</v>
      </c>
    </row>
    <row r="3094" spans="1:17" hidden="1" x14ac:dyDescent="0.35">
      <c r="A3094" s="72">
        <f t="shared" si="48"/>
        <v>141708</v>
      </c>
      <c r="B3094" t="s">
        <v>20875</v>
      </c>
      <c r="C3094" s="66">
        <v>17009550</v>
      </c>
      <c r="D3094" t="s">
        <v>83</v>
      </c>
      <c r="E3094" t="s">
        <v>11448</v>
      </c>
      <c r="F3094" s="66">
        <v>141708</v>
      </c>
      <c r="G3094" t="s">
        <v>78</v>
      </c>
      <c r="I3094" t="s">
        <v>79</v>
      </c>
      <c r="K3094" t="s">
        <v>20876</v>
      </c>
      <c r="M3094" t="s">
        <v>11450</v>
      </c>
      <c r="N3094" t="s">
        <v>11450</v>
      </c>
      <c r="O3094" t="s">
        <v>18</v>
      </c>
      <c r="P3094" t="s">
        <v>11451</v>
      </c>
    </row>
    <row r="3095" spans="1:17" hidden="1" x14ac:dyDescent="0.35">
      <c r="A3095" s="72">
        <f t="shared" si="48"/>
        <v>141708</v>
      </c>
      <c r="B3095" t="s">
        <v>20869</v>
      </c>
      <c r="C3095" s="66">
        <v>17009546</v>
      </c>
      <c r="D3095" t="s">
        <v>83</v>
      </c>
      <c r="E3095" t="s">
        <v>11448</v>
      </c>
      <c r="F3095" s="66">
        <v>141708</v>
      </c>
      <c r="G3095" t="s">
        <v>78</v>
      </c>
      <c r="I3095" t="s">
        <v>79</v>
      </c>
      <c r="K3095" t="s">
        <v>20868</v>
      </c>
      <c r="M3095" t="s">
        <v>11450</v>
      </c>
      <c r="N3095" t="s">
        <v>11450</v>
      </c>
      <c r="O3095" t="s">
        <v>18</v>
      </c>
      <c r="P3095" t="s">
        <v>11451</v>
      </c>
    </row>
    <row r="3096" spans="1:17" hidden="1" x14ac:dyDescent="0.35">
      <c r="A3096" s="72">
        <f t="shared" si="48"/>
        <v>141544</v>
      </c>
      <c r="B3096" t="s">
        <v>21301</v>
      </c>
      <c r="C3096" s="66">
        <v>17013239</v>
      </c>
      <c r="D3096" t="s">
        <v>77</v>
      </c>
      <c r="E3096" t="s">
        <v>9751</v>
      </c>
      <c r="F3096" s="66">
        <v>141544</v>
      </c>
      <c r="G3096" t="s">
        <v>78</v>
      </c>
      <c r="H3096" t="s">
        <v>9752</v>
      </c>
      <c r="I3096" t="s">
        <v>79</v>
      </c>
      <c r="K3096" t="s">
        <v>9931</v>
      </c>
      <c r="M3096" t="s">
        <v>7383</v>
      </c>
      <c r="N3096" t="s">
        <v>9526</v>
      </c>
      <c r="O3096" t="s">
        <v>18</v>
      </c>
      <c r="P3096" t="s">
        <v>9914</v>
      </c>
      <c r="Q3096" t="s">
        <v>8085</v>
      </c>
    </row>
    <row r="3097" spans="1:17" hidden="1" x14ac:dyDescent="0.35">
      <c r="A3097" s="72">
        <f t="shared" si="48"/>
        <v>141633</v>
      </c>
      <c r="B3097" t="s">
        <v>10800</v>
      </c>
      <c r="C3097" s="66">
        <v>91292</v>
      </c>
      <c r="D3097" t="s">
        <v>77</v>
      </c>
      <c r="E3097" t="s">
        <v>10736</v>
      </c>
      <c r="F3097" s="66">
        <v>141633</v>
      </c>
      <c r="G3097" t="s">
        <v>78</v>
      </c>
      <c r="H3097" t="s">
        <v>10801</v>
      </c>
      <c r="I3097" t="s">
        <v>79</v>
      </c>
      <c r="K3097" t="s">
        <v>10802</v>
      </c>
      <c r="M3097" t="s">
        <v>10734</v>
      </c>
      <c r="N3097" t="s">
        <v>10739</v>
      </c>
      <c r="O3097" t="s">
        <v>18</v>
      </c>
      <c r="P3097" t="s">
        <v>10735</v>
      </c>
      <c r="Q3097" t="s">
        <v>10803</v>
      </c>
    </row>
    <row r="3098" spans="1:17" hidden="1" x14ac:dyDescent="0.35">
      <c r="A3098" s="72">
        <f t="shared" si="48"/>
        <v>141688</v>
      </c>
      <c r="B3098" t="s">
        <v>10800</v>
      </c>
      <c r="C3098" s="66">
        <v>91612</v>
      </c>
      <c r="D3098" t="s">
        <v>77</v>
      </c>
      <c r="E3098" t="s">
        <v>11324</v>
      </c>
      <c r="F3098" s="66">
        <v>141688</v>
      </c>
      <c r="G3098" t="s">
        <v>78</v>
      </c>
      <c r="I3098" t="s">
        <v>79</v>
      </c>
      <c r="K3098" t="s">
        <v>11352</v>
      </c>
      <c r="M3098" t="s">
        <v>11326</v>
      </c>
      <c r="N3098" t="s">
        <v>7398</v>
      </c>
      <c r="O3098" t="s">
        <v>18</v>
      </c>
      <c r="P3098" t="s">
        <v>11327</v>
      </c>
    </row>
    <row r="3099" spans="1:17" hidden="1" x14ac:dyDescent="0.35">
      <c r="A3099" s="72">
        <f t="shared" si="48"/>
        <v>140444</v>
      </c>
      <c r="B3099" t="s">
        <v>24376</v>
      </c>
      <c r="C3099" s="85">
        <v>85412</v>
      </c>
      <c r="D3099" t="s">
        <v>77</v>
      </c>
      <c r="E3099" t="s">
        <v>23254</v>
      </c>
      <c r="F3099" s="85">
        <v>140444</v>
      </c>
      <c r="G3099" t="s">
        <v>78</v>
      </c>
      <c r="H3099">
        <v>12718706</v>
      </c>
      <c r="I3099" t="s">
        <v>79</v>
      </c>
      <c r="K3099" t="s">
        <v>24377</v>
      </c>
      <c r="M3099" t="s">
        <v>20080</v>
      </c>
      <c r="N3099" t="s">
        <v>232</v>
      </c>
      <c r="O3099" t="s">
        <v>18</v>
      </c>
      <c r="P3099">
        <v>75006</v>
      </c>
      <c r="Q3099">
        <v>3104</v>
      </c>
    </row>
    <row r="3100" spans="1:17" hidden="1" x14ac:dyDescent="0.35">
      <c r="A3100" s="72">
        <f t="shared" si="48"/>
        <v>140448</v>
      </c>
      <c r="B3100" t="s">
        <v>24376</v>
      </c>
      <c r="C3100" s="85">
        <v>85647</v>
      </c>
      <c r="D3100" t="s">
        <v>77</v>
      </c>
      <c r="E3100" t="s">
        <v>23209</v>
      </c>
      <c r="F3100" s="85">
        <v>140448</v>
      </c>
      <c r="G3100" t="s">
        <v>78</v>
      </c>
      <c r="H3100">
        <v>12698908</v>
      </c>
      <c r="I3100" t="s">
        <v>79</v>
      </c>
      <c r="K3100" t="s">
        <v>26348</v>
      </c>
      <c r="M3100" t="s">
        <v>13920</v>
      </c>
      <c r="N3100" t="s">
        <v>232</v>
      </c>
      <c r="O3100" t="s">
        <v>18</v>
      </c>
      <c r="P3100">
        <v>75061</v>
      </c>
      <c r="Q3100">
        <v>5430</v>
      </c>
    </row>
    <row r="3101" spans="1:17" hidden="1" x14ac:dyDescent="0.35">
      <c r="A3101" s="72">
        <f t="shared" si="48"/>
        <v>140448</v>
      </c>
      <c r="B3101" t="s">
        <v>194</v>
      </c>
      <c r="C3101" s="66">
        <v>85647</v>
      </c>
      <c r="D3101" t="s">
        <v>77</v>
      </c>
      <c r="E3101" t="s">
        <v>366</v>
      </c>
      <c r="F3101" s="66">
        <v>140448</v>
      </c>
      <c r="G3101" t="s">
        <v>78</v>
      </c>
      <c r="H3101" t="s">
        <v>672</v>
      </c>
      <c r="I3101" t="s">
        <v>79</v>
      </c>
      <c r="K3101" t="s">
        <v>719</v>
      </c>
      <c r="M3101" t="s">
        <v>226</v>
      </c>
      <c r="N3101" t="s">
        <v>189</v>
      </c>
      <c r="O3101" t="s">
        <v>18</v>
      </c>
      <c r="P3101" t="s">
        <v>701</v>
      </c>
      <c r="Q3101" t="s">
        <v>720</v>
      </c>
    </row>
    <row r="3102" spans="1:17" hidden="1" x14ac:dyDescent="0.35">
      <c r="A3102" s="72">
        <f t="shared" si="48"/>
        <v>16048959</v>
      </c>
      <c r="B3102" t="s">
        <v>24948</v>
      </c>
      <c r="C3102" s="85">
        <v>86291</v>
      </c>
      <c r="D3102" t="s">
        <v>77</v>
      </c>
      <c r="E3102" t="s">
        <v>23240</v>
      </c>
      <c r="F3102" s="85">
        <v>16048959</v>
      </c>
      <c r="G3102" t="s">
        <v>1750</v>
      </c>
      <c r="I3102" t="s">
        <v>79</v>
      </c>
      <c r="K3102" t="s">
        <v>24949</v>
      </c>
      <c r="M3102" t="s">
        <v>232</v>
      </c>
      <c r="N3102" t="s">
        <v>232</v>
      </c>
      <c r="O3102" t="s">
        <v>18</v>
      </c>
      <c r="P3102">
        <v>75229</v>
      </c>
      <c r="Q3102">
        <v>4118</v>
      </c>
    </row>
    <row r="3103" spans="1:17" hidden="1" x14ac:dyDescent="0.35">
      <c r="A3103" s="72">
        <f t="shared" si="48"/>
        <v>140841</v>
      </c>
      <c r="B3103" t="s">
        <v>23476</v>
      </c>
      <c r="C3103" s="85">
        <v>87167</v>
      </c>
      <c r="D3103" t="s">
        <v>77</v>
      </c>
      <c r="E3103" t="s">
        <v>23268</v>
      </c>
      <c r="F3103" s="85">
        <v>140841</v>
      </c>
      <c r="G3103" t="s">
        <v>78</v>
      </c>
      <c r="H3103">
        <v>12691374</v>
      </c>
      <c r="I3103" t="s">
        <v>79</v>
      </c>
      <c r="K3103" t="s">
        <v>23477</v>
      </c>
      <c r="M3103" t="s">
        <v>19690</v>
      </c>
      <c r="N3103" t="s">
        <v>571</v>
      </c>
      <c r="O3103" t="s">
        <v>18</v>
      </c>
      <c r="P3103">
        <v>76014</v>
      </c>
      <c r="Q3103">
        <v>1456</v>
      </c>
    </row>
    <row r="3104" spans="1:17" hidden="1" x14ac:dyDescent="0.35">
      <c r="A3104" s="72">
        <f t="shared" si="48"/>
        <v>141733</v>
      </c>
      <c r="B3104" t="s">
        <v>16860</v>
      </c>
      <c r="C3104" s="66">
        <v>16049591</v>
      </c>
      <c r="D3104" t="s">
        <v>77</v>
      </c>
      <c r="E3104" t="s">
        <v>11641</v>
      </c>
      <c r="F3104" s="66">
        <v>141733</v>
      </c>
      <c r="G3104" t="s">
        <v>78</v>
      </c>
      <c r="I3104" t="s">
        <v>79</v>
      </c>
      <c r="K3104" t="s">
        <v>16861</v>
      </c>
      <c r="M3104" t="s">
        <v>11638</v>
      </c>
      <c r="N3104" t="s">
        <v>11364</v>
      </c>
      <c r="O3104" t="s">
        <v>18</v>
      </c>
      <c r="P3104" t="s">
        <v>11639</v>
      </c>
    </row>
    <row r="3105" spans="1:17" hidden="1" x14ac:dyDescent="0.35">
      <c r="A3105" s="72">
        <f t="shared" si="48"/>
        <v>141245</v>
      </c>
      <c r="B3105" t="s">
        <v>7288</v>
      </c>
      <c r="C3105" s="66">
        <v>89103</v>
      </c>
      <c r="D3105" t="s">
        <v>77</v>
      </c>
      <c r="E3105" t="s">
        <v>7289</v>
      </c>
      <c r="F3105" s="66">
        <v>141245</v>
      </c>
      <c r="G3105" t="s">
        <v>78</v>
      </c>
      <c r="H3105" t="s">
        <v>7290</v>
      </c>
      <c r="I3105" t="s">
        <v>79</v>
      </c>
      <c r="K3105" t="s">
        <v>7291</v>
      </c>
      <c r="M3105" t="s">
        <v>7292</v>
      </c>
      <c r="N3105" t="s">
        <v>3248</v>
      </c>
      <c r="O3105" t="s">
        <v>18</v>
      </c>
      <c r="P3105" t="s">
        <v>7293</v>
      </c>
    </row>
    <row r="3106" spans="1:17" hidden="1" x14ac:dyDescent="0.35">
      <c r="A3106" s="72">
        <f t="shared" si="48"/>
        <v>141245</v>
      </c>
      <c r="B3106" t="s">
        <v>14981</v>
      </c>
      <c r="C3106" s="66">
        <v>226346</v>
      </c>
      <c r="D3106" t="s">
        <v>77</v>
      </c>
      <c r="E3106" t="s">
        <v>7289</v>
      </c>
      <c r="F3106" s="66">
        <v>141245</v>
      </c>
      <c r="G3106" t="s">
        <v>78</v>
      </c>
      <c r="H3106" t="s">
        <v>7290</v>
      </c>
      <c r="I3106" t="s">
        <v>79</v>
      </c>
      <c r="K3106" t="s">
        <v>7291</v>
      </c>
      <c r="M3106" t="s">
        <v>7292</v>
      </c>
      <c r="N3106" t="s">
        <v>3248</v>
      </c>
      <c r="O3106" t="s">
        <v>18</v>
      </c>
      <c r="P3106" t="s">
        <v>7293</v>
      </c>
      <c r="Q3106" t="s">
        <v>7295</v>
      </c>
    </row>
    <row r="3107" spans="1:17" hidden="1" x14ac:dyDescent="0.35">
      <c r="A3107" s="72">
        <f t="shared" si="48"/>
        <v>141245</v>
      </c>
      <c r="B3107" t="s">
        <v>14919</v>
      </c>
      <c r="C3107" s="66">
        <v>225438</v>
      </c>
      <c r="D3107" t="s">
        <v>77</v>
      </c>
      <c r="E3107" t="s">
        <v>7289</v>
      </c>
      <c r="F3107" s="66">
        <v>141245</v>
      </c>
      <c r="G3107" t="s">
        <v>78</v>
      </c>
      <c r="H3107" t="s">
        <v>7290</v>
      </c>
      <c r="I3107" t="s">
        <v>79</v>
      </c>
      <c r="K3107" t="s">
        <v>14920</v>
      </c>
      <c r="M3107" t="s">
        <v>7292</v>
      </c>
      <c r="N3107" t="s">
        <v>3248</v>
      </c>
      <c r="O3107" t="s">
        <v>18</v>
      </c>
      <c r="P3107" t="s">
        <v>7293</v>
      </c>
    </row>
    <row r="3108" spans="1:17" hidden="1" x14ac:dyDescent="0.35">
      <c r="A3108" s="72">
        <f t="shared" si="48"/>
        <v>141517</v>
      </c>
      <c r="B3108" t="s">
        <v>24499</v>
      </c>
      <c r="C3108" s="85">
        <v>90499</v>
      </c>
      <c r="D3108" t="s">
        <v>77</v>
      </c>
      <c r="E3108" t="s">
        <v>23250</v>
      </c>
      <c r="F3108" s="85">
        <v>141517</v>
      </c>
      <c r="G3108" t="s">
        <v>78</v>
      </c>
      <c r="H3108">
        <v>11635042</v>
      </c>
      <c r="I3108" t="s">
        <v>79</v>
      </c>
      <c r="K3108" t="s">
        <v>24500</v>
      </c>
      <c r="M3108" t="s">
        <v>21474</v>
      </c>
      <c r="N3108" t="s">
        <v>9473</v>
      </c>
      <c r="O3108" t="s">
        <v>18</v>
      </c>
      <c r="P3108">
        <v>78130</v>
      </c>
      <c r="Q3108">
        <v>3299</v>
      </c>
    </row>
    <row r="3109" spans="1:17" hidden="1" x14ac:dyDescent="0.35">
      <c r="A3109" s="72">
        <f t="shared" si="48"/>
        <v>141322</v>
      </c>
      <c r="B3109" t="s">
        <v>19241</v>
      </c>
      <c r="C3109" s="66">
        <v>16029453</v>
      </c>
      <c r="D3109" t="s">
        <v>83</v>
      </c>
      <c r="E3109" t="s">
        <v>8316</v>
      </c>
      <c r="F3109" s="66">
        <v>141322</v>
      </c>
      <c r="G3109" t="s">
        <v>78</v>
      </c>
      <c r="H3109" t="s">
        <v>350</v>
      </c>
      <c r="I3109" t="s">
        <v>79</v>
      </c>
      <c r="K3109" t="s">
        <v>19242</v>
      </c>
      <c r="L3109" t="s">
        <v>80</v>
      </c>
      <c r="M3109" t="s">
        <v>8318</v>
      </c>
      <c r="N3109" t="s">
        <v>6073</v>
      </c>
      <c r="O3109" t="s">
        <v>18</v>
      </c>
      <c r="P3109" t="s">
        <v>8335</v>
      </c>
      <c r="Q3109" t="s">
        <v>87</v>
      </c>
    </row>
    <row r="3110" spans="1:17" hidden="1" x14ac:dyDescent="0.35">
      <c r="A3110" s="72">
        <f t="shared" si="48"/>
        <v>141322</v>
      </c>
      <c r="B3110" t="s">
        <v>19239</v>
      </c>
      <c r="C3110" s="66">
        <v>16029452</v>
      </c>
      <c r="D3110" t="s">
        <v>83</v>
      </c>
      <c r="E3110" t="s">
        <v>8316</v>
      </c>
      <c r="F3110" s="66">
        <v>141322</v>
      </c>
      <c r="G3110" t="s">
        <v>78</v>
      </c>
      <c r="H3110" t="s">
        <v>350</v>
      </c>
      <c r="I3110" t="s">
        <v>79</v>
      </c>
      <c r="K3110" t="s">
        <v>19240</v>
      </c>
      <c r="L3110" t="s">
        <v>80</v>
      </c>
      <c r="M3110" t="s">
        <v>8318</v>
      </c>
      <c r="N3110" t="s">
        <v>6073</v>
      </c>
      <c r="O3110" t="s">
        <v>18</v>
      </c>
      <c r="P3110" t="s">
        <v>8335</v>
      </c>
      <c r="Q3110" t="s">
        <v>87</v>
      </c>
    </row>
    <row r="3111" spans="1:17" hidden="1" x14ac:dyDescent="0.35">
      <c r="A3111" s="72">
        <f t="shared" si="48"/>
        <v>141322</v>
      </c>
      <c r="B3111" t="s">
        <v>16390</v>
      </c>
      <c r="C3111" s="66">
        <v>16038600</v>
      </c>
      <c r="D3111" t="s">
        <v>77</v>
      </c>
      <c r="E3111" t="s">
        <v>8316</v>
      </c>
      <c r="F3111" s="66">
        <v>141322</v>
      </c>
      <c r="G3111" t="s">
        <v>78</v>
      </c>
      <c r="H3111" t="s">
        <v>350</v>
      </c>
      <c r="I3111" t="s">
        <v>79</v>
      </c>
      <c r="K3111" t="s">
        <v>16391</v>
      </c>
      <c r="L3111" t="s">
        <v>80</v>
      </c>
      <c r="M3111" t="s">
        <v>8318</v>
      </c>
      <c r="N3111" t="s">
        <v>6073</v>
      </c>
      <c r="O3111" t="s">
        <v>18</v>
      </c>
      <c r="P3111" t="s">
        <v>8335</v>
      </c>
      <c r="Q3111" t="s">
        <v>87</v>
      </c>
    </row>
    <row r="3112" spans="1:17" hidden="1" x14ac:dyDescent="0.35">
      <c r="A3112" s="72">
        <f t="shared" si="48"/>
        <v>141322</v>
      </c>
      <c r="B3112" t="s">
        <v>19416</v>
      </c>
      <c r="C3112" s="66">
        <v>16058438</v>
      </c>
      <c r="D3112" t="s">
        <v>83</v>
      </c>
      <c r="E3112" t="s">
        <v>8316</v>
      </c>
      <c r="F3112" s="66">
        <v>141322</v>
      </c>
      <c r="G3112" t="s">
        <v>78</v>
      </c>
      <c r="H3112" t="s">
        <v>350</v>
      </c>
      <c r="I3112" t="s">
        <v>79</v>
      </c>
      <c r="K3112" t="s">
        <v>19417</v>
      </c>
      <c r="L3112" t="s">
        <v>80</v>
      </c>
      <c r="M3112" t="s">
        <v>8318</v>
      </c>
      <c r="N3112" t="s">
        <v>6073</v>
      </c>
      <c r="O3112" t="s">
        <v>18</v>
      </c>
      <c r="P3112" t="s">
        <v>8329</v>
      </c>
      <c r="Q3112" t="s">
        <v>87</v>
      </c>
    </row>
    <row r="3113" spans="1:17" hidden="1" x14ac:dyDescent="0.35">
      <c r="A3113" s="72">
        <f t="shared" si="48"/>
        <v>141231</v>
      </c>
      <c r="B3113" t="s">
        <v>18607</v>
      </c>
      <c r="C3113" s="66">
        <v>16025262</v>
      </c>
      <c r="D3113" t="s">
        <v>83</v>
      </c>
      <c r="E3113" t="s">
        <v>6244</v>
      </c>
      <c r="F3113" s="66">
        <v>141231</v>
      </c>
      <c r="G3113" t="s">
        <v>78</v>
      </c>
      <c r="H3113" t="s">
        <v>18608</v>
      </c>
      <c r="I3113" t="s">
        <v>79</v>
      </c>
      <c r="K3113" t="s">
        <v>18609</v>
      </c>
      <c r="M3113" t="s">
        <v>3090</v>
      </c>
      <c r="N3113" t="s">
        <v>6073</v>
      </c>
      <c r="O3113" t="s">
        <v>18</v>
      </c>
      <c r="P3113" t="s">
        <v>7149</v>
      </c>
    </row>
    <row r="3114" spans="1:17" hidden="1" x14ac:dyDescent="0.35">
      <c r="A3114" s="72">
        <f t="shared" si="48"/>
        <v>141019</v>
      </c>
      <c r="B3114" t="s">
        <v>25033</v>
      </c>
      <c r="C3114" s="85">
        <v>141019</v>
      </c>
      <c r="D3114" t="s">
        <v>78</v>
      </c>
      <c r="E3114" t="s">
        <v>23238</v>
      </c>
      <c r="F3114" s="85">
        <v>17002993</v>
      </c>
      <c r="G3114" t="s">
        <v>1750</v>
      </c>
      <c r="H3114">
        <v>7096480</v>
      </c>
      <c r="I3114" t="s">
        <v>79</v>
      </c>
      <c r="J3114" t="s">
        <v>200</v>
      </c>
      <c r="K3114" t="s">
        <v>25034</v>
      </c>
      <c r="M3114" t="s">
        <v>25035</v>
      </c>
      <c r="N3114" t="s">
        <v>4885</v>
      </c>
      <c r="O3114" t="s">
        <v>18</v>
      </c>
      <c r="P3114">
        <v>76453</v>
      </c>
    </row>
    <row r="3115" spans="1:17" hidden="1" x14ac:dyDescent="0.35">
      <c r="A3115" s="72">
        <f t="shared" si="48"/>
        <v>141019</v>
      </c>
      <c r="B3115" t="s">
        <v>4906</v>
      </c>
      <c r="C3115" s="66">
        <v>87892</v>
      </c>
      <c r="D3115" t="s">
        <v>77</v>
      </c>
      <c r="E3115" t="s">
        <v>4907</v>
      </c>
      <c r="F3115" s="66">
        <v>141019</v>
      </c>
      <c r="G3115" t="s">
        <v>78</v>
      </c>
      <c r="I3115" t="s">
        <v>79</v>
      </c>
      <c r="K3115" t="s">
        <v>4908</v>
      </c>
      <c r="M3115" t="s">
        <v>4909</v>
      </c>
      <c r="N3115" t="s">
        <v>3808</v>
      </c>
      <c r="O3115" t="s">
        <v>18</v>
      </c>
      <c r="P3115" t="s">
        <v>4910</v>
      </c>
    </row>
    <row r="3116" spans="1:17" hidden="1" x14ac:dyDescent="0.35">
      <c r="A3116" s="72">
        <f t="shared" si="48"/>
        <v>141020</v>
      </c>
      <c r="B3116" t="s">
        <v>4911</v>
      </c>
      <c r="C3116" s="66">
        <v>87893</v>
      </c>
      <c r="D3116" t="s">
        <v>77</v>
      </c>
      <c r="E3116" t="s">
        <v>4912</v>
      </c>
      <c r="F3116" s="66">
        <v>141020</v>
      </c>
      <c r="G3116" t="s">
        <v>78</v>
      </c>
      <c r="I3116" t="s">
        <v>79</v>
      </c>
      <c r="K3116" t="s">
        <v>4913</v>
      </c>
      <c r="M3116" t="s">
        <v>4914</v>
      </c>
      <c r="N3116" t="s">
        <v>4874</v>
      </c>
      <c r="O3116" t="s">
        <v>18</v>
      </c>
      <c r="P3116" t="s">
        <v>4915</v>
      </c>
    </row>
    <row r="3117" spans="1:17" hidden="1" x14ac:dyDescent="0.35">
      <c r="A3117" s="72">
        <f t="shared" si="48"/>
        <v>141020</v>
      </c>
      <c r="B3117" t="s">
        <v>14365</v>
      </c>
      <c r="C3117" s="66">
        <v>209068</v>
      </c>
      <c r="D3117" t="s">
        <v>77</v>
      </c>
      <c r="E3117" t="s">
        <v>4912</v>
      </c>
      <c r="F3117" s="66">
        <v>141020</v>
      </c>
      <c r="G3117" t="s">
        <v>78</v>
      </c>
      <c r="I3117" t="s">
        <v>79</v>
      </c>
      <c r="K3117" t="s">
        <v>14366</v>
      </c>
      <c r="M3117" t="s">
        <v>4914</v>
      </c>
      <c r="O3117" t="s">
        <v>18</v>
      </c>
      <c r="P3117" t="s">
        <v>4915</v>
      </c>
    </row>
    <row r="3118" spans="1:17" hidden="1" x14ac:dyDescent="0.35">
      <c r="A3118" s="72">
        <f t="shared" si="48"/>
        <v>141739</v>
      </c>
      <c r="B3118" t="s">
        <v>23708</v>
      </c>
      <c r="C3118" s="85">
        <v>16065703</v>
      </c>
      <c r="D3118" t="s">
        <v>77</v>
      </c>
      <c r="E3118" t="s">
        <v>23266</v>
      </c>
      <c r="F3118" s="85">
        <v>141739</v>
      </c>
      <c r="G3118" t="s">
        <v>78</v>
      </c>
      <c r="H3118">
        <v>12688008</v>
      </c>
      <c r="I3118" t="s">
        <v>79</v>
      </c>
      <c r="K3118" t="s">
        <v>23709</v>
      </c>
      <c r="M3118" t="s">
        <v>125</v>
      </c>
      <c r="N3118" t="s">
        <v>125</v>
      </c>
      <c r="O3118" t="s">
        <v>18</v>
      </c>
      <c r="P3118">
        <v>78749</v>
      </c>
    </row>
    <row r="3119" spans="1:17" hidden="1" x14ac:dyDescent="0.35">
      <c r="A3119" s="72">
        <f t="shared" si="48"/>
        <v>140877</v>
      </c>
      <c r="B3119" t="s">
        <v>28367</v>
      </c>
      <c r="C3119" s="85">
        <v>16061182</v>
      </c>
      <c r="D3119" t="s">
        <v>77</v>
      </c>
      <c r="E3119" t="s">
        <v>23147</v>
      </c>
      <c r="F3119" s="85">
        <v>140877</v>
      </c>
      <c r="G3119" t="s">
        <v>78</v>
      </c>
      <c r="H3119">
        <v>12921243</v>
      </c>
      <c r="I3119" t="s">
        <v>79</v>
      </c>
      <c r="K3119" t="s">
        <v>28368</v>
      </c>
      <c r="M3119" t="s">
        <v>28366</v>
      </c>
      <c r="N3119" t="s">
        <v>5016</v>
      </c>
      <c r="O3119" t="s">
        <v>18</v>
      </c>
      <c r="P3119">
        <v>76082</v>
      </c>
    </row>
    <row r="3120" spans="1:17" hidden="1" x14ac:dyDescent="0.35">
      <c r="A3120" s="72">
        <f t="shared" si="48"/>
        <v>140877</v>
      </c>
      <c r="B3120" t="s">
        <v>17405</v>
      </c>
      <c r="C3120" s="66">
        <v>16061182</v>
      </c>
      <c r="D3120" t="s">
        <v>77</v>
      </c>
      <c r="E3120" t="s">
        <v>3839</v>
      </c>
      <c r="F3120" s="66">
        <v>140877</v>
      </c>
      <c r="G3120" t="s">
        <v>78</v>
      </c>
      <c r="H3120" t="s">
        <v>3840</v>
      </c>
      <c r="I3120" t="s">
        <v>79</v>
      </c>
      <c r="K3120" t="s">
        <v>17406</v>
      </c>
      <c r="M3120" t="s">
        <v>3836</v>
      </c>
      <c r="N3120" t="s">
        <v>5016</v>
      </c>
      <c r="O3120" t="s">
        <v>18</v>
      </c>
      <c r="P3120" t="s">
        <v>3837</v>
      </c>
    </row>
    <row r="3121" spans="1:17" hidden="1" x14ac:dyDescent="0.35">
      <c r="A3121" s="72">
        <f t="shared" si="48"/>
        <v>141739</v>
      </c>
      <c r="B3121" t="s">
        <v>23771</v>
      </c>
      <c r="C3121" s="85">
        <v>91797</v>
      </c>
      <c r="D3121" t="s">
        <v>77</v>
      </c>
      <c r="E3121" t="s">
        <v>23266</v>
      </c>
      <c r="F3121" s="85">
        <v>141739</v>
      </c>
      <c r="G3121" t="s">
        <v>78</v>
      </c>
      <c r="H3121">
        <v>7097322</v>
      </c>
      <c r="I3121" t="s">
        <v>79</v>
      </c>
      <c r="K3121" t="s">
        <v>23772</v>
      </c>
      <c r="M3121" t="s">
        <v>125</v>
      </c>
      <c r="N3121" t="s">
        <v>137</v>
      </c>
      <c r="O3121" t="s">
        <v>18</v>
      </c>
      <c r="P3121">
        <v>78702</v>
      </c>
      <c r="Q3121">
        <v>3715</v>
      </c>
    </row>
    <row r="3122" spans="1:17" hidden="1" x14ac:dyDescent="0.35">
      <c r="A3122" s="72">
        <f t="shared" si="48"/>
        <v>141576</v>
      </c>
      <c r="B3122" t="s">
        <v>15248</v>
      </c>
      <c r="C3122" s="66">
        <v>230320</v>
      </c>
      <c r="D3122" t="s">
        <v>77</v>
      </c>
      <c r="E3122" t="s">
        <v>10488</v>
      </c>
      <c r="F3122" s="66">
        <v>141576</v>
      </c>
      <c r="G3122" t="s">
        <v>78</v>
      </c>
      <c r="I3122" t="s">
        <v>79</v>
      </c>
      <c r="K3122" t="s">
        <v>15249</v>
      </c>
      <c r="M3122" t="s">
        <v>10490</v>
      </c>
      <c r="N3122" t="s">
        <v>10455</v>
      </c>
      <c r="O3122" t="s">
        <v>18</v>
      </c>
      <c r="P3122" t="s">
        <v>10491</v>
      </c>
      <c r="Q3122" t="s">
        <v>9114</v>
      </c>
    </row>
    <row r="3123" spans="1:17" hidden="1" x14ac:dyDescent="0.35">
      <c r="A3123" s="72">
        <f t="shared" si="48"/>
        <v>141576</v>
      </c>
      <c r="B3123" t="s">
        <v>18191</v>
      </c>
      <c r="C3123" s="66">
        <v>16063012</v>
      </c>
      <c r="D3123" t="s">
        <v>83</v>
      </c>
      <c r="E3123" t="s">
        <v>10488</v>
      </c>
      <c r="F3123" s="66">
        <v>141576</v>
      </c>
      <c r="G3123" t="s">
        <v>78</v>
      </c>
      <c r="H3123" t="s">
        <v>350</v>
      </c>
      <c r="I3123" t="s">
        <v>79</v>
      </c>
      <c r="K3123" t="s">
        <v>18192</v>
      </c>
      <c r="L3123" t="s">
        <v>80</v>
      </c>
      <c r="M3123" t="s">
        <v>10490</v>
      </c>
      <c r="N3123" t="s">
        <v>10454</v>
      </c>
      <c r="O3123" t="s">
        <v>18</v>
      </c>
      <c r="P3123" t="s">
        <v>10491</v>
      </c>
      <c r="Q3123" t="s">
        <v>87</v>
      </c>
    </row>
    <row r="3124" spans="1:17" hidden="1" x14ac:dyDescent="0.35">
      <c r="A3124" s="72">
        <f t="shared" si="48"/>
        <v>140895</v>
      </c>
      <c r="B3124" t="s">
        <v>23885</v>
      </c>
      <c r="C3124" s="85">
        <v>87623</v>
      </c>
      <c r="D3124" t="s">
        <v>77</v>
      </c>
      <c r="E3124" t="s">
        <v>23263</v>
      </c>
      <c r="F3124" s="85">
        <v>140895</v>
      </c>
      <c r="G3124" t="s">
        <v>78</v>
      </c>
      <c r="H3124">
        <v>13597075</v>
      </c>
      <c r="I3124" t="s">
        <v>79</v>
      </c>
      <c r="K3124" t="s">
        <v>23886</v>
      </c>
      <c r="M3124" t="s">
        <v>23857</v>
      </c>
      <c r="N3124" t="s">
        <v>571</v>
      </c>
      <c r="O3124" t="s">
        <v>18</v>
      </c>
      <c r="P3124">
        <v>76148</v>
      </c>
      <c r="Q3124">
        <v>2849</v>
      </c>
    </row>
    <row r="3125" spans="1:17" hidden="1" x14ac:dyDescent="0.35">
      <c r="A3125" s="72">
        <f t="shared" si="48"/>
        <v>141269</v>
      </c>
      <c r="B3125" t="s">
        <v>17773</v>
      </c>
      <c r="C3125" s="66">
        <v>16070568</v>
      </c>
      <c r="D3125" t="s">
        <v>77</v>
      </c>
      <c r="E3125" t="s">
        <v>6855</v>
      </c>
      <c r="F3125" s="66">
        <v>141269</v>
      </c>
      <c r="G3125" t="s">
        <v>78</v>
      </c>
      <c r="H3125" t="s">
        <v>17774</v>
      </c>
      <c r="I3125" t="s">
        <v>79</v>
      </c>
      <c r="K3125" t="s">
        <v>17775</v>
      </c>
      <c r="M3125" t="s">
        <v>3090</v>
      </c>
      <c r="N3125" t="s">
        <v>6073</v>
      </c>
      <c r="O3125" t="s">
        <v>18</v>
      </c>
      <c r="P3125" t="s">
        <v>7080</v>
      </c>
    </row>
    <row r="3126" spans="1:17" hidden="1" x14ac:dyDescent="0.35">
      <c r="A3126" s="72">
        <f t="shared" si="48"/>
        <v>140480</v>
      </c>
      <c r="B3126" t="s">
        <v>15518</v>
      </c>
      <c r="C3126" s="66">
        <v>233309</v>
      </c>
      <c r="D3126" t="s">
        <v>77</v>
      </c>
      <c r="E3126" t="s">
        <v>1041</v>
      </c>
      <c r="F3126" s="66">
        <v>140480</v>
      </c>
      <c r="G3126" t="s">
        <v>78</v>
      </c>
      <c r="I3126" t="s">
        <v>79</v>
      </c>
      <c r="K3126" t="s">
        <v>15519</v>
      </c>
      <c r="M3126" t="s">
        <v>1048</v>
      </c>
      <c r="N3126" t="s">
        <v>1044</v>
      </c>
      <c r="O3126" t="s">
        <v>18</v>
      </c>
      <c r="P3126" t="s">
        <v>1049</v>
      </c>
    </row>
    <row r="3127" spans="1:17" hidden="1" x14ac:dyDescent="0.35">
      <c r="A3127" s="72">
        <f t="shared" si="48"/>
        <v>141667</v>
      </c>
      <c r="B3127" t="s">
        <v>14665</v>
      </c>
      <c r="C3127" s="66">
        <v>217124</v>
      </c>
      <c r="D3127" t="s">
        <v>77</v>
      </c>
      <c r="E3127" t="s">
        <v>10820</v>
      </c>
      <c r="F3127" s="66">
        <v>141667</v>
      </c>
      <c r="G3127" t="s">
        <v>78</v>
      </c>
      <c r="I3127" t="s">
        <v>79</v>
      </c>
      <c r="K3127" t="s">
        <v>14666</v>
      </c>
      <c r="M3127" t="s">
        <v>10950</v>
      </c>
      <c r="N3127" t="s">
        <v>7398</v>
      </c>
      <c r="O3127" t="s">
        <v>18</v>
      </c>
      <c r="P3127" t="s">
        <v>10951</v>
      </c>
    </row>
    <row r="3128" spans="1:17" hidden="1" x14ac:dyDescent="0.35">
      <c r="A3128" s="72">
        <f t="shared" si="48"/>
        <v>141739</v>
      </c>
      <c r="B3128" t="s">
        <v>171</v>
      </c>
      <c r="C3128" s="85">
        <v>17009122</v>
      </c>
      <c r="D3128" t="s">
        <v>77</v>
      </c>
      <c r="E3128" t="s">
        <v>23266</v>
      </c>
      <c r="F3128" s="85">
        <v>141739</v>
      </c>
      <c r="G3128" t="s">
        <v>78</v>
      </c>
      <c r="H3128">
        <v>12688008</v>
      </c>
      <c r="I3128" t="s">
        <v>79</v>
      </c>
      <c r="K3128" t="s">
        <v>23705</v>
      </c>
      <c r="M3128" t="s">
        <v>125</v>
      </c>
      <c r="N3128" t="s">
        <v>137</v>
      </c>
      <c r="O3128" t="s">
        <v>18</v>
      </c>
      <c r="P3128">
        <v>78758</v>
      </c>
    </row>
    <row r="3129" spans="1:17" hidden="1" x14ac:dyDescent="0.35">
      <c r="A3129" s="72">
        <f t="shared" si="48"/>
        <v>141739</v>
      </c>
      <c r="B3129" t="s">
        <v>170</v>
      </c>
      <c r="C3129" s="85">
        <v>17009121</v>
      </c>
      <c r="D3129" t="s">
        <v>77</v>
      </c>
      <c r="E3129" t="s">
        <v>23266</v>
      </c>
      <c r="F3129" s="85">
        <v>141739</v>
      </c>
      <c r="G3129" t="s">
        <v>78</v>
      </c>
      <c r="H3129">
        <v>12688008</v>
      </c>
      <c r="I3129" t="s">
        <v>79</v>
      </c>
      <c r="K3129" t="s">
        <v>23597</v>
      </c>
      <c r="M3129" t="s">
        <v>125</v>
      </c>
      <c r="N3129" t="s">
        <v>137</v>
      </c>
      <c r="O3129" t="s">
        <v>18</v>
      </c>
      <c r="P3129">
        <v>78704</v>
      </c>
    </row>
    <row r="3130" spans="1:17" hidden="1" x14ac:dyDescent="0.35">
      <c r="A3130" s="72">
        <f t="shared" si="48"/>
        <v>141334</v>
      </c>
      <c r="B3130" t="s">
        <v>23958</v>
      </c>
      <c r="C3130" s="85">
        <v>89827</v>
      </c>
      <c r="D3130" t="s">
        <v>77</v>
      </c>
      <c r="E3130" t="s">
        <v>23261</v>
      </c>
      <c r="F3130" s="85">
        <v>141334</v>
      </c>
      <c r="G3130" t="s">
        <v>78</v>
      </c>
      <c r="H3130">
        <v>4542296</v>
      </c>
      <c r="I3130" t="s">
        <v>79</v>
      </c>
      <c r="K3130" t="s">
        <v>23959</v>
      </c>
      <c r="M3130" t="s">
        <v>21623</v>
      </c>
      <c r="N3130" t="s">
        <v>7998</v>
      </c>
      <c r="O3130" t="s">
        <v>18</v>
      </c>
      <c r="P3130">
        <v>77566</v>
      </c>
      <c r="Q3130">
        <v>3200</v>
      </c>
    </row>
    <row r="3131" spans="1:17" hidden="1" x14ac:dyDescent="0.35">
      <c r="A3131" s="72">
        <f t="shared" si="48"/>
        <v>142071</v>
      </c>
      <c r="B3131" t="s">
        <v>24797</v>
      </c>
      <c r="C3131" s="85">
        <v>142071</v>
      </c>
      <c r="D3131" t="s">
        <v>78</v>
      </c>
      <c r="E3131" t="s">
        <v>13757</v>
      </c>
      <c r="F3131" s="85">
        <v>17019123</v>
      </c>
      <c r="G3131" t="s">
        <v>1750</v>
      </c>
      <c r="H3131">
        <v>22485627</v>
      </c>
      <c r="I3131" t="s">
        <v>79</v>
      </c>
      <c r="J3131" t="s">
        <v>200</v>
      </c>
      <c r="K3131" t="s">
        <v>24798</v>
      </c>
      <c r="M3131" t="s">
        <v>24799</v>
      </c>
      <c r="N3131" t="s">
        <v>24781</v>
      </c>
      <c r="O3131" t="s">
        <v>18</v>
      </c>
      <c r="P3131">
        <v>79749</v>
      </c>
    </row>
    <row r="3132" spans="1:17" hidden="1" x14ac:dyDescent="0.35">
      <c r="A3132" s="72">
        <f t="shared" si="48"/>
        <v>142071</v>
      </c>
      <c r="B3132" t="s">
        <v>24797</v>
      </c>
      <c r="C3132" s="85">
        <v>142071</v>
      </c>
      <c r="D3132" t="s">
        <v>78</v>
      </c>
      <c r="E3132" t="s">
        <v>23241</v>
      </c>
      <c r="F3132" s="85">
        <v>142047</v>
      </c>
      <c r="G3132" t="s">
        <v>78</v>
      </c>
      <c r="H3132">
        <v>22485627</v>
      </c>
      <c r="I3132" t="s">
        <v>79</v>
      </c>
      <c r="J3132" t="s">
        <v>200</v>
      </c>
      <c r="K3132" t="s">
        <v>24798</v>
      </c>
      <c r="M3132" t="s">
        <v>24799</v>
      </c>
      <c r="N3132" t="s">
        <v>24781</v>
      </c>
      <c r="O3132" t="s">
        <v>18</v>
      </c>
      <c r="P3132">
        <v>79749</v>
      </c>
    </row>
    <row r="3133" spans="1:17" hidden="1" x14ac:dyDescent="0.35">
      <c r="A3133" s="72">
        <f t="shared" si="48"/>
        <v>142071</v>
      </c>
      <c r="B3133" t="s">
        <v>13183</v>
      </c>
      <c r="C3133" s="66">
        <v>92827</v>
      </c>
      <c r="D3133" t="s">
        <v>77</v>
      </c>
      <c r="E3133" t="s">
        <v>13184</v>
      </c>
      <c r="F3133" s="66">
        <v>142071</v>
      </c>
      <c r="G3133" t="s">
        <v>78</v>
      </c>
      <c r="I3133" t="s">
        <v>79</v>
      </c>
      <c r="K3133" t="s">
        <v>13185</v>
      </c>
      <c r="M3133" t="s">
        <v>13186</v>
      </c>
      <c r="N3133" t="s">
        <v>13187</v>
      </c>
      <c r="O3133" t="s">
        <v>18</v>
      </c>
      <c r="P3133" t="s">
        <v>13188</v>
      </c>
      <c r="Q3133" t="s">
        <v>5572</v>
      </c>
    </row>
    <row r="3134" spans="1:17" hidden="1" x14ac:dyDescent="0.35">
      <c r="A3134" s="72">
        <f t="shared" si="48"/>
        <v>141544</v>
      </c>
      <c r="B3134" t="s">
        <v>10108</v>
      </c>
      <c r="C3134" s="66">
        <v>90811</v>
      </c>
      <c r="D3134" t="s">
        <v>77</v>
      </c>
      <c r="E3134" t="s">
        <v>9751</v>
      </c>
      <c r="F3134" s="66">
        <v>141544</v>
      </c>
      <c r="G3134" t="s">
        <v>78</v>
      </c>
      <c r="H3134" t="s">
        <v>9752</v>
      </c>
      <c r="I3134" t="s">
        <v>79</v>
      </c>
      <c r="K3134" t="s">
        <v>10109</v>
      </c>
      <c r="M3134" t="s">
        <v>7383</v>
      </c>
      <c r="N3134" t="s">
        <v>7384</v>
      </c>
      <c r="O3134" t="s">
        <v>18</v>
      </c>
      <c r="P3134" t="s">
        <v>10107</v>
      </c>
      <c r="Q3134" t="s">
        <v>234</v>
      </c>
    </row>
    <row r="3135" spans="1:17" hidden="1" x14ac:dyDescent="0.35">
      <c r="A3135" s="72">
        <f t="shared" si="48"/>
        <v>141016</v>
      </c>
      <c r="B3135" t="s">
        <v>4880</v>
      </c>
      <c r="C3135" s="66">
        <v>87885</v>
      </c>
      <c r="D3135" t="s">
        <v>77</v>
      </c>
      <c r="E3135" t="s">
        <v>4881</v>
      </c>
      <c r="F3135" s="66">
        <v>141016</v>
      </c>
      <c r="G3135" t="s">
        <v>78</v>
      </c>
      <c r="H3135" t="s">
        <v>4882</v>
      </c>
      <c r="I3135" t="s">
        <v>79</v>
      </c>
      <c r="K3135" t="s">
        <v>4883</v>
      </c>
      <c r="M3135" t="s">
        <v>4884</v>
      </c>
      <c r="N3135" t="s">
        <v>4885</v>
      </c>
      <c r="O3135" t="s">
        <v>18</v>
      </c>
      <c r="P3135" t="s">
        <v>4886</v>
      </c>
    </row>
    <row r="3136" spans="1:17" hidden="1" x14ac:dyDescent="0.35">
      <c r="A3136" s="72">
        <f t="shared" si="48"/>
        <v>141016</v>
      </c>
      <c r="B3136" t="s">
        <v>4888</v>
      </c>
      <c r="C3136" s="66">
        <v>87886</v>
      </c>
      <c r="D3136" t="s">
        <v>77</v>
      </c>
      <c r="E3136" t="s">
        <v>4881</v>
      </c>
      <c r="F3136" s="66">
        <v>141016</v>
      </c>
      <c r="G3136" t="s">
        <v>78</v>
      </c>
      <c r="H3136" t="s">
        <v>4882</v>
      </c>
      <c r="I3136" t="s">
        <v>79</v>
      </c>
      <c r="K3136" t="s">
        <v>4883</v>
      </c>
      <c r="M3136" t="s">
        <v>4884</v>
      </c>
      <c r="N3136" t="s">
        <v>4885</v>
      </c>
      <c r="O3136" t="s">
        <v>18</v>
      </c>
      <c r="P3136" t="s">
        <v>4886</v>
      </c>
    </row>
    <row r="3137" spans="1:17" hidden="1" x14ac:dyDescent="0.35">
      <c r="A3137" s="72">
        <f t="shared" si="48"/>
        <v>141739</v>
      </c>
      <c r="B3137" t="s">
        <v>23604</v>
      </c>
      <c r="C3137" s="85">
        <v>91945</v>
      </c>
      <c r="D3137" t="s">
        <v>77</v>
      </c>
      <c r="E3137" t="s">
        <v>23266</v>
      </c>
      <c r="F3137" s="85">
        <v>141739</v>
      </c>
      <c r="G3137" t="s">
        <v>78</v>
      </c>
      <c r="H3137">
        <v>12688420</v>
      </c>
      <c r="I3137" t="s">
        <v>79</v>
      </c>
      <c r="K3137" t="s">
        <v>23605</v>
      </c>
      <c r="M3137" t="s">
        <v>125</v>
      </c>
      <c r="N3137" t="s">
        <v>137</v>
      </c>
      <c r="O3137" t="s">
        <v>18</v>
      </c>
      <c r="P3137">
        <v>78753</v>
      </c>
      <c r="Q3137">
        <v>3315</v>
      </c>
    </row>
    <row r="3138" spans="1:17" hidden="1" x14ac:dyDescent="0.35">
      <c r="A3138" s="72">
        <f t="shared" ref="A3138:A3201" si="49">IF(F3138="", "", IF(D3138="School District", C3138, F3138))</f>
        <v>141018</v>
      </c>
      <c r="B3138" t="s">
        <v>114</v>
      </c>
      <c r="C3138" s="66">
        <v>87891</v>
      </c>
      <c r="D3138" t="s">
        <v>77</v>
      </c>
      <c r="E3138" t="s">
        <v>4892</v>
      </c>
      <c r="F3138" s="66">
        <v>141018</v>
      </c>
      <c r="G3138" t="s">
        <v>78</v>
      </c>
      <c r="H3138" t="s">
        <v>4903</v>
      </c>
      <c r="I3138" t="s">
        <v>79</v>
      </c>
      <c r="K3138" t="s">
        <v>4904</v>
      </c>
      <c r="M3138" t="s">
        <v>4889</v>
      </c>
      <c r="N3138" t="s">
        <v>4780</v>
      </c>
      <c r="O3138" t="s">
        <v>18</v>
      </c>
      <c r="P3138" t="s">
        <v>4890</v>
      </c>
      <c r="Q3138" t="s">
        <v>4905</v>
      </c>
    </row>
    <row r="3139" spans="1:17" hidden="1" x14ac:dyDescent="0.35">
      <c r="A3139" s="72">
        <f t="shared" si="49"/>
        <v>141018</v>
      </c>
      <c r="B3139" t="s">
        <v>4900</v>
      </c>
      <c r="C3139" s="66">
        <v>87890</v>
      </c>
      <c r="D3139" t="s">
        <v>77</v>
      </c>
      <c r="E3139" t="s">
        <v>4892</v>
      </c>
      <c r="F3139" s="66">
        <v>141018</v>
      </c>
      <c r="G3139" t="s">
        <v>78</v>
      </c>
      <c r="H3139" t="s">
        <v>4901</v>
      </c>
      <c r="I3139" t="s">
        <v>79</v>
      </c>
      <c r="K3139" t="s">
        <v>4902</v>
      </c>
      <c r="M3139" t="s">
        <v>4889</v>
      </c>
      <c r="N3139" t="s">
        <v>4780</v>
      </c>
      <c r="O3139" t="s">
        <v>18</v>
      </c>
      <c r="P3139" t="s">
        <v>4890</v>
      </c>
      <c r="Q3139" t="s">
        <v>4415</v>
      </c>
    </row>
    <row r="3140" spans="1:17" hidden="1" x14ac:dyDescent="0.35">
      <c r="A3140" s="72">
        <f t="shared" si="49"/>
        <v>141018</v>
      </c>
      <c r="B3140" t="s">
        <v>19011</v>
      </c>
      <c r="C3140" s="66">
        <v>16033661</v>
      </c>
      <c r="D3140" t="s">
        <v>83</v>
      </c>
      <c r="E3140" t="s">
        <v>4892</v>
      </c>
      <c r="F3140" s="66">
        <v>141018</v>
      </c>
      <c r="G3140" t="s">
        <v>78</v>
      </c>
      <c r="I3140" t="s">
        <v>79</v>
      </c>
      <c r="K3140" t="s">
        <v>19012</v>
      </c>
      <c r="M3140" t="s">
        <v>4889</v>
      </c>
      <c r="N3140" t="s">
        <v>4780</v>
      </c>
      <c r="O3140" t="s">
        <v>18</v>
      </c>
      <c r="P3140" t="s">
        <v>4890</v>
      </c>
    </row>
    <row r="3141" spans="1:17" hidden="1" x14ac:dyDescent="0.35">
      <c r="A3141" s="72">
        <f t="shared" si="49"/>
        <v>141018</v>
      </c>
      <c r="B3141" t="s">
        <v>19431</v>
      </c>
      <c r="C3141" s="66">
        <v>16043411</v>
      </c>
      <c r="D3141" t="s">
        <v>83</v>
      </c>
      <c r="E3141" t="s">
        <v>4892</v>
      </c>
      <c r="F3141" s="66">
        <v>141018</v>
      </c>
      <c r="G3141" t="s">
        <v>78</v>
      </c>
      <c r="I3141" t="s">
        <v>79</v>
      </c>
      <c r="K3141" t="s">
        <v>19432</v>
      </c>
      <c r="M3141" t="s">
        <v>4889</v>
      </c>
      <c r="N3141" t="s">
        <v>4780</v>
      </c>
      <c r="O3141" t="s">
        <v>18</v>
      </c>
      <c r="P3141" t="s">
        <v>4890</v>
      </c>
    </row>
    <row r="3142" spans="1:17" hidden="1" x14ac:dyDescent="0.35">
      <c r="A3142" s="72">
        <f t="shared" si="49"/>
        <v>141018</v>
      </c>
      <c r="B3142" t="s">
        <v>19429</v>
      </c>
      <c r="C3142" s="66">
        <v>16043408</v>
      </c>
      <c r="D3142" t="s">
        <v>83</v>
      </c>
      <c r="E3142" t="s">
        <v>4892</v>
      </c>
      <c r="F3142" s="66">
        <v>141018</v>
      </c>
      <c r="G3142" t="s">
        <v>78</v>
      </c>
      <c r="I3142" t="s">
        <v>79</v>
      </c>
      <c r="K3142" t="s">
        <v>19430</v>
      </c>
      <c r="M3142" t="s">
        <v>4889</v>
      </c>
      <c r="N3142" t="s">
        <v>4780</v>
      </c>
      <c r="O3142" t="s">
        <v>18</v>
      </c>
      <c r="P3142" t="s">
        <v>4890</v>
      </c>
    </row>
    <row r="3143" spans="1:17" hidden="1" x14ac:dyDescent="0.35">
      <c r="A3143" s="72">
        <f t="shared" si="49"/>
        <v>141018</v>
      </c>
      <c r="B3143" t="s">
        <v>4891</v>
      </c>
      <c r="C3143" s="66">
        <v>87888</v>
      </c>
      <c r="D3143" t="s">
        <v>77</v>
      </c>
      <c r="E3143" t="s">
        <v>4892</v>
      </c>
      <c r="F3143" s="66">
        <v>141018</v>
      </c>
      <c r="G3143" t="s">
        <v>78</v>
      </c>
      <c r="H3143" t="s">
        <v>4893</v>
      </c>
      <c r="I3143" t="s">
        <v>79</v>
      </c>
      <c r="K3143" t="s">
        <v>4894</v>
      </c>
      <c r="M3143" t="s">
        <v>4889</v>
      </c>
      <c r="N3143" t="s">
        <v>4780</v>
      </c>
      <c r="O3143" t="s">
        <v>18</v>
      </c>
      <c r="P3143" t="s">
        <v>4890</v>
      </c>
      <c r="Q3143" t="s">
        <v>4895</v>
      </c>
    </row>
    <row r="3144" spans="1:17" hidden="1" x14ac:dyDescent="0.35">
      <c r="A3144" s="72">
        <f t="shared" si="49"/>
        <v>141018</v>
      </c>
      <c r="B3144" t="s">
        <v>14407</v>
      </c>
      <c r="C3144" s="66">
        <v>210128</v>
      </c>
      <c r="D3144" t="s">
        <v>77</v>
      </c>
      <c r="E3144" t="s">
        <v>4892</v>
      </c>
      <c r="F3144" s="66">
        <v>141018</v>
      </c>
      <c r="G3144" t="s">
        <v>78</v>
      </c>
      <c r="H3144" t="s">
        <v>14408</v>
      </c>
      <c r="I3144" t="s">
        <v>79</v>
      </c>
      <c r="K3144" t="s">
        <v>13730</v>
      </c>
      <c r="M3144" t="s">
        <v>4889</v>
      </c>
      <c r="N3144" t="s">
        <v>13726</v>
      </c>
      <c r="O3144" t="s">
        <v>18</v>
      </c>
      <c r="P3144" t="s">
        <v>4890</v>
      </c>
    </row>
    <row r="3145" spans="1:17" hidden="1" x14ac:dyDescent="0.35">
      <c r="A3145" s="72">
        <f t="shared" si="49"/>
        <v>140857</v>
      </c>
      <c r="B3145" t="s">
        <v>25836</v>
      </c>
      <c r="C3145" s="85">
        <v>87289</v>
      </c>
      <c r="D3145" t="s">
        <v>77</v>
      </c>
      <c r="E3145" t="s">
        <v>23224</v>
      </c>
      <c r="F3145" s="85">
        <v>140857</v>
      </c>
      <c r="G3145" t="s">
        <v>78</v>
      </c>
      <c r="H3145">
        <v>12728648</v>
      </c>
      <c r="I3145" t="s">
        <v>79</v>
      </c>
      <c r="K3145" t="s">
        <v>25837</v>
      </c>
      <c r="M3145" t="s">
        <v>21828</v>
      </c>
      <c r="N3145" t="s">
        <v>3604</v>
      </c>
      <c r="O3145" t="s">
        <v>18</v>
      </c>
      <c r="P3145">
        <v>76048</v>
      </c>
    </row>
    <row r="3146" spans="1:17" hidden="1" x14ac:dyDescent="0.35">
      <c r="A3146" s="72">
        <f t="shared" si="49"/>
        <v>140857</v>
      </c>
      <c r="B3146" t="s">
        <v>3608</v>
      </c>
      <c r="C3146" s="66">
        <v>87289</v>
      </c>
      <c r="D3146" t="s">
        <v>77</v>
      </c>
      <c r="E3146" t="s">
        <v>3597</v>
      </c>
      <c r="F3146" s="66">
        <v>140857</v>
      </c>
      <c r="G3146" t="s">
        <v>78</v>
      </c>
      <c r="H3146" t="s">
        <v>3609</v>
      </c>
      <c r="I3146" t="s">
        <v>79</v>
      </c>
      <c r="K3146" t="s">
        <v>3610</v>
      </c>
      <c r="L3146" t="s">
        <v>80</v>
      </c>
      <c r="M3146" t="s">
        <v>3593</v>
      </c>
      <c r="N3146" t="s">
        <v>3595</v>
      </c>
      <c r="O3146" t="s">
        <v>18</v>
      </c>
      <c r="P3146" t="s">
        <v>3594</v>
      </c>
      <c r="Q3146" t="s">
        <v>87</v>
      </c>
    </row>
    <row r="3147" spans="1:17" hidden="1" x14ac:dyDescent="0.35">
      <c r="A3147" s="72">
        <f t="shared" si="49"/>
        <v>140857</v>
      </c>
      <c r="B3147" t="s">
        <v>23224</v>
      </c>
      <c r="C3147" s="85">
        <v>140857</v>
      </c>
      <c r="D3147" t="s">
        <v>78</v>
      </c>
      <c r="E3147" t="s">
        <v>23238</v>
      </c>
      <c r="F3147" s="85">
        <v>17002993</v>
      </c>
      <c r="G3147" t="s">
        <v>1750</v>
      </c>
      <c r="H3147">
        <v>25881384</v>
      </c>
      <c r="I3147" t="s">
        <v>79</v>
      </c>
      <c r="J3147" t="s">
        <v>200</v>
      </c>
      <c r="K3147" t="s">
        <v>24973</v>
      </c>
      <c r="M3147" t="s">
        <v>21828</v>
      </c>
      <c r="N3147" t="s">
        <v>3604</v>
      </c>
      <c r="O3147" t="s">
        <v>18</v>
      </c>
      <c r="P3147">
        <v>76048</v>
      </c>
      <c r="Q3147">
        <v>2046</v>
      </c>
    </row>
    <row r="3148" spans="1:17" hidden="1" x14ac:dyDescent="0.35">
      <c r="A3148" s="72">
        <f t="shared" si="49"/>
        <v>140857</v>
      </c>
      <c r="B3148" t="s">
        <v>25838</v>
      </c>
      <c r="C3148" s="85">
        <v>87291</v>
      </c>
      <c r="D3148" t="s">
        <v>77</v>
      </c>
      <c r="E3148" t="s">
        <v>23224</v>
      </c>
      <c r="F3148" s="85">
        <v>140857</v>
      </c>
      <c r="G3148" t="s">
        <v>78</v>
      </c>
      <c r="H3148">
        <v>12728663</v>
      </c>
      <c r="I3148" t="s">
        <v>79</v>
      </c>
      <c r="K3148" t="s">
        <v>25839</v>
      </c>
      <c r="M3148" t="s">
        <v>21828</v>
      </c>
      <c r="N3148" t="s">
        <v>3604</v>
      </c>
      <c r="O3148" t="s">
        <v>18</v>
      </c>
      <c r="P3148">
        <v>76048</v>
      </c>
    </row>
    <row r="3149" spans="1:17" hidden="1" x14ac:dyDescent="0.35">
      <c r="A3149" s="72">
        <f t="shared" si="49"/>
        <v>140857</v>
      </c>
      <c r="B3149" t="s">
        <v>3611</v>
      </c>
      <c r="C3149" s="66">
        <v>87291</v>
      </c>
      <c r="D3149" t="s">
        <v>77</v>
      </c>
      <c r="E3149" t="s">
        <v>3597</v>
      </c>
      <c r="F3149" s="66">
        <v>140857</v>
      </c>
      <c r="G3149" t="s">
        <v>78</v>
      </c>
      <c r="H3149" t="s">
        <v>3612</v>
      </c>
      <c r="I3149" t="s">
        <v>79</v>
      </c>
      <c r="K3149" t="s">
        <v>3613</v>
      </c>
      <c r="M3149" t="s">
        <v>3593</v>
      </c>
      <c r="N3149" t="s">
        <v>3604</v>
      </c>
      <c r="O3149" t="s">
        <v>18</v>
      </c>
      <c r="P3149" t="s">
        <v>3594</v>
      </c>
    </row>
    <row r="3150" spans="1:17" hidden="1" x14ac:dyDescent="0.35">
      <c r="A3150" s="72">
        <f t="shared" si="49"/>
        <v>140857</v>
      </c>
      <c r="B3150" t="s">
        <v>25850</v>
      </c>
      <c r="C3150" s="85">
        <v>17023271</v>
      </c>
      <c r="D3150" t="s">
        <v>23281</v>
      </c>
      <c r="E3150" t="s">
        <v>23224</v>
      </c>
      <c r="F3150" s="85">
        <v>140857</v>
      </c>
      <c r="G3150" t="s">
        <v>78</v>
      </c>
      <c r="I3150" t="s">
        <v>79</v>
      </c>
      <c r="K3150" t="s">
        <v>25851</v>
      </c>
      <c r="M3150" t="s">
        <v>21828</v>
      </c>
      <c r="N3150" t="s">
        <v>3604</v>
      </c>
      <c r="O3150" t="s">
        <v>18</v>
      </c>
      <c r="P3150">
        <v>76048</v>
      </c>
    </row>
    <row r="3151" spans="1:17" hidden="1" x14ac:dyDescent="0.35">
      <c r="A3151" s="72">
        <f t="shared" si="49"/>
        <v>141267</v>
      </c>
      <c r="B3151" t="s">
        <v>22868</v>
      </c>
      <c r="C3151" s="66">
        <v>17027017</v>
      </c>
      <c r="D3151" t="s">
        <v>77</v>
      </c>
      <c r="E3151" t="s">
        <v>7612</v>
      </c>
      <c r="F3151" s="66">
        <v>141267</v>
      </c>
      <c r="G3151" t="s">
        <v>78</v>
      </c>
      <c r="H3151" t="s">
        <v>13778</v>
      </c>
      <c r="I3151" t="s">
        <v>79</v>
      </c>
      <c r="K3151" t="s">
        <v>22869</v>
      </c>
      <c r="M3151" t="s">
        <v>14171</v>
      </c>
      <c r="N3151" t="s">
        <v>6071</v>
      </c>
      <c r="O3151" t="s">
        <v>18</v>
      </c>
      <c r="P3151" t="s">
        <v>7610</v>
      </c>
    </row>
    <row r="3152" spans="1:17" hidden="1" x14ac:dyDescent="0.35">
      <c r="A3152" s="72">
        <f t="shared" si="49"/>
        <v>232011</v>
      </c>
      <c r="B3152" t="s">
        <v>25830</v>
      </c>
      <c r="C3152" s="85">
        <v>16073952</v>
      </c>
      <c r="D3152" t="s">
        <v>77</v>
      </c>
      <c r="E3152" t="s">
        <v>23225</v>
      </c>
      <c r="F3152" s="85">
        <v>232011</v>
      </c>
      <c r="G3152" t="s">
        <v>78</v>
      </c>
      <c r="H3152">
        <v>12042172</v>
      </c>
      <c r="I3152" t="s">
        <v>79</v>
      </c>
      <c r="K3152" t="s">
        <v>25831</v>
      </c>
      <c r="M3152" t="s">
        <v>18305</v>
      </c>
      <c r="N3152" t="s">
        <v>232</v>
      </c>
      <c r="O3152" t="s">
        <v>18</v>
      </c>
      <c r="P3152">
        <v>75051</v>
      </c>
    </row>
    <row r="3153" spans="1:17" hidden="1" x14ac:dyDescent="0.35">
      <c r="A3153" s="72">
        <f t="shared" si="49"/>
        <v>232011</v>
      </c>
      <c r="B3153" t="s">
        <v>17887</v>
      </c>
      <c r="C3153" s="66">
        <v>16073952</v>
      </c>
      <c r="D3153" t="s">
        <v>77</v>
      </c>
      <c r="E3153" t="s">
        <v>15390</v>
      </c>
      <c r="F3153" s="66">
        <v>232011</v>
      </c>
      <c r="G3153" t="s">
        <v>78</v>
      </c>
      <c r="H3153" t="s">
        <v>15391</v>
      </c>
      <c r="I3153" t="s">
        <v>79</v>
      </c>
      <c r="K3153" t="s">
        <v>17888</v>
      </c>
      <c r="L3153" t="s">
        <v>80</v>
      </c>
      <c r="M3153" t="s">
        <v>544</v>
      </c>
      <c r="N3153" t="s">
        <v>189</v>
      </c>
      <c r="O3153" t="s">
        <v>18</v>
      </c>
      <c r="P3153" t="s">
        <v>572</v>
      </c>
      <c r="Q3153" t="s">
        <v>87</v>
      </c>
    </row>
    <row r="3154" spans="1:17" hidden="1" x14ac:dyDescent="0.35">
      <c r="A3154" s="72">
        <f t="shared" si="49"/>
        <v>140464</v>
      </c>
      <c r="B3154" t="s">
        <v>25927</v>
      </c>
      <c r="C3154" s="85">
        <v>16051114</v>
      </c>
      <c r="D3154" t="s">
        <v>77</v>
      </c>
      <c r="E3154" t="s">
        <v>23223</v>
      </c>
      <c r="F3154" s="85">
        <v>140464</v>
      </c>
      <c r="G3154" t="s">
        <v>78</v>
      </c>
      <c r="H3154">
        <v>14512545</v>
      </c>
      <c r="I3154" t="s">
        <v>79</v>
      </c>
      <c r="K3154" t="s">
        <v>25928</v>
      </c>
      <c r="L3154">
        <v>202</v>
      </c>
      <c r="M3154" t="s">
        <v>18305</v>
      </c>
      <c r="N3154" t="s">
        <v>232</v>
      </c>
      <c r="O3154" t="s">
        <v>18</v>
      </c>
      <c r="P3154">
        <v>75050</v>
      </c>
      <c r="Q3154">
        <v>5133</v>
      </c>
    </row>
    <row r="3155" spans="1:17" hidden="1" x14ac:dyDescent="0.35">
      <c r="A3155" s="72">
        <f t="shared" si="49"/>
        <v>140464</v>
      </c>
      <c r="B3155" t="s">
        <v>16970</v>
      </c>
      <c r="C3155" s="66">
        <v>16051114</v>
      </c>
      <c r="D3155" t="s">
        <v>77</v>
      </c>
      <c r="E3155" t="s">
        <v>541</v>
      </c>
      <c r="F3155" s="66">
        <v>140464</v>
      </c>
      <c r="G3155" t="s">
        <v>78</v>
      </c>
      <c r="H3155" t="s">
        <v>542</v>
      </c>
      <c r="I3155" t="s">
        <v>79</v>
      </c>
      <c r="K3155" t="s">
        <v>562</v>
      </c>
      <c r="L3155" t="s">
        <v>3408</v>
      </c>
      <c r="M3155" t="s">
        <v>544</v>
      </c>
      <c r="N3155" t="s">
        <v>189</v>
      </c>
      <c r="O3155" t="s">
        <v>18</v>
      </c>
      <c r="P3155" t="s">
        <v>545</v>
      </c>
      <c r="Q3155" t="s">
        <v>563</v>
      </c>
    </row>
    <row r="3156" spans="1:17" hidden="1" x14ac:dyDescent="0.35">
      <c r="A3156" s="72">
        <f t="shared" si="49"/>
        <v>140464</v>
      </c>
      <c r="B3156" t="s">
        <v>25931</v>
      </c>
      <c r="C3156" s="85">
        <v>17014576</v>
      </c>
      <c r="D3156" t="s">
        <v>23281</v>
      </c>
      <c r="E3156" t="s">
        <v>23223</v>
      </c>
      <c r="F3156" s="85">
        <v>140464</v>
      </c>
      <c r="G3156" t="s">
        <v>78</v>
      </c>
      <c r="H3156">
        <v>14512545</v>
      </c>
      <c r="I3156" t="s">
        <v>79</v>
      </c>
      <c r="K3156" t="s">
        <v>25932</v>
      </c>
      <c r="M3156" t="s">
        <v>232</v>
      </c>
      <c r="N3156" t="s">
        <v>232</v>
      </c>
      <c r="O3156" t="s">
        <v>18</v>
      </c>
      <c r="P3156">
        <v>75027</v>
      </c>
    </row>
    <row r="3157" spans="1:17" hidden="1" x14ac:dyDescent="0.35">
      <c r="A3157" s="72">
        <f t="shared" si="49"/>
        <v>140464</v>
      </c>
      <c r="B3157" t="s">
        <v>21439</v>
      </c>
      <c r="C3157" s="66">
        <v>17014576</v>
      </c>
      <c r="D3157" t="s">
        <v>83</v>
      </c>
      <c r="E3157" t="s">
        <v>541</v>
      </c>
      <c r="F3157" s="66">
        <v>140464</v>
      </c>
      <c r="G3157" t="s">
        <v>78</v>
      </c>
      <c r="H3157" t="s">
        <v>542</v>
      </c>
      <c r="I3157" t="s">
        <v>79</v>
      </c>
      <c r="K3157" t="s">
        <v>21440</v>
      </c>
      <c r="M3157" t="s">
        <v>189</v>
      </c>
      <c r="N3157" t="s">
        <v>232</v>
      </c>
      <c r="O3157" t="s">
        <v>18</v>
      </c>
      <c r="P3157" t="s">
        <v>21441</v>
      </c>
    </row>
    <row r="3158" spans="1:17" hidden="1" x14ac:dyDescent="0.35">
      <c r="A3158" s="72">
        <f t="shared" si="49"/>
        <v>17003241</v>
      </c>
      <c r="B3158" t="s">
        <v>20395</v>
      </c>
      <c r="C3158" s="85">
        <v>17003728</v>
      </c>
      <c r="D3158" t="s">
        <v>77</v>
      </c>
      <c r="E3158" t="s">
        <v>23210</v>
      </c>
      <c r="F3158" s="85">
        <v>17003241</v>
      </c>
      <c r="G3158" t="s">
        <v>78</v>
      </c>
      <c r="H3158">
        <v>23434921</v>
      </c>
      <c r="I3158" t="s">
        <v>79</v>
      </c>
      <c r="K3158" t="s">
        <v>20396</v>
      </c>
      <c r="M3158" t="s">
        <v>18305</v>
      </c>
      <c r="N3158" t="s">
        <v>232</v>
      </c>
      <c r="O3158" t="s">
        <v>18</v>
      </c>
      <c r="P3158">
        <v>75052</v>
      </c>
    </row>
    <row r="3159" spans="1:17" hidden="1" x14ac:dyDescent="0.35">
      <c r="A3159" s="72">
        <f t="shared" si="49"/>
        <v>17003241</v>
      </c>
      <c r="B3159" t="s">
        <v>20395</v>
      </c>
      <c r="C3159" s="66">
        <v>17003728</v>
      </c>
      <c r="D3159" t="s">
        <v>77</v>
      </c>
      <c r="E3159" t="s">
        <v>18023</v>
      </c>
      <c r="F3159" s="66">
        <v>17003241</v>
      </c>
      <c r="G3159" t="s">
        <v>78</v>
      </c>
      <c r="H3159" t="s">
        <v>18145</v>
      </c>
      <c r="I3159" t="s">
        <v>79</v>
      </c>
      <c r="K3159" t="s">
        <v>20396</v>
      </c>
      <c r="M3159" t="s">
        <v>18477</v>
      </c>
      <c r="N3159" t="s">
        <v>14089</v>
      </c>
      <c r="O3159" t="s">
        <v>18</v>
      </c>
      <c r="P3159" t="s">
        <v>576</v>
      </c>
    </row>
    <row r="3160" spans="1:17" hidden="1" x14ac:dyDescent="0.35">
      <c r="A3160" s="72">
        <f t="shared" si="49"/>
        <v>140464</v>
      </c>
      <c r="B3160" t="s">
        <v>25867</v>
      </c>
      <c r="C3160" s="85">
        <v>16051113</v>
      </c>
      <c r="D3160" t="s">
        <v>77</v>
      </c>
      <c r="E3160" t="s">
        <v>23223</v>
      </c>
      <c r="F3160" s="85">
        <v>140464</v>
      </c>
      <c r="G3160" t="s">
        <v>78</v>
      </c>
      <c r="H3160">
        <v>14512545</v>
      </c>
      <c r="I3160" t="s">
        <v>79</v>
      </c>
      <c r="K3160" t="s">
        <v>25868</v>
      </c>
      <c r="M3160" t="s">
        <v>18305</v>
      </c>
      <c r="N3160" t="s">
        <v>232</v>
      </c>
      <c r="O3160" t="s">
        <v>18</v>
      </c>
      <c r="P3160">
        <v>75050</v>
      </c>
    </row>
    <row r="3161" spans="1:17" hidden="1" x14ac:dyDescent="0.35">
      <c r="A3161" s="72">
        <f t="shared" si="49"/>
        <v>140464</v>
      </c>
      <c r="B3161" t="s">
        <v>16968</v>
      </c>
      <c r="C3161" s="66">
        <v>16051113</v>
      </c>
      <c r="D3161" t="s">
        <v>77</v>
      </c>
      <c r="E3161" t="s">
        <v>541</v>
      </c>
      <c r="F3161" s="66">
        <v>140464</v>
      </c>
      <c r="G3161" t="s">
        <v>78</v>
      </c>
      <c r="H3161" t="s">
        <v>542</v>
      </c>
      <c r="I3161" t="s">
        <v>79</v>
      </c>
      <c r="K3161" t="s">
        <v>16969</v>
      </c>
      <c r="M3161" t="s">
        <v>544</v>
      </c>
      <c r="N3161" t="s">
        <v>189</v>
      </c>
      <c r="O3161" t="s">
        <v>18</v>
      </c>
      <c r="P3161" t="s">
        <v>545</v>
      </c>
    </row>
    <row r="3162" spans="1:17" hidden="1" x14ac:dyDescent="0.35">
      <c r="A3162" s="72">
        <f t="shared" si="49"/>
        <v>140464</v>
      </c>
      <c r="B3162" t="s">
        <v>25865</v>
      </c>
      <c r="C3162" s="85">
        <v>85576</v>
      </c>
      <c r="D3162" t="s">
        <v>77</v>
      </c>
      <c r="E3162" t="s">
        <v>23223</v>
      </c>
      <c r="F3162" s="85">
        <v>140464</v>
      </c>
      <c r="G3162" t="s">
        <v>78</v>
      </c>
      <c r="H3162">
        <v>14512545</v>
      </c>
      <c r="I3162" t="s">
        <v>79</v>
      </c>
      <c r="K3162" t="s">
        <v>25866</v>
      </c>
      <c r="M3162" t="s">
        <v>18305</v>
      </c>
      <c r="N3162" t="s">
        <v>232</v>
      </c>
      <c r="O3162" t="s">
        <v>18</v>
      </c>
      <c r="P3162">
        <v>75050</v>
      </c>
      <c r="Q3162">
        <v>3740</v>
      </c>
    </row>
    <row r="3163" spans="1:17" hidden="1" x14ac:dyDescent="0.35">
      <c r="A3163" s="72">
        <f t="shared" si="49"/>
        <v>140464</v>
      </c>
      <c r="B3163" t="s">
        <v>555</v>
      </c>
      <c r="C3163" s="66">
        <v>85576</v>
      </c>
      <c r="D3163" t="s">
        <v>77</v>
      </c>
      <c r="E3163" t="s">
        <v>541</v>
      </c>
      <c r="F3163" s="66">
        <v>140464</v>
      </c>
      <c r="G3163" t="s">
        <v>78</v>
      </c>
      <c r="H3163" t="s">
        <v>542</v>
      </c>
      <c r="I3163" t="s">
        <v>79</v>
      </c>
      <c r="K3163" t="s">
        <v>556</v>
      </c>
      <c r="M3163" t="s">
        <v>544</v>
      </c>
      <c r="N3163" t="s">
        <v>189</v>
      </c>
      <c r="O3163" t="s">
        <v>18</v>
      </c>
      <c r="P3163" t="s">
        <v>545</v>
      </c>
      <c r="Q3163" t="s">
        <v>557</v>
      </c>
    </row>
    <row r="3164" spans="1:17" hidden="1" x14ac:dyDescent="0.35">
      <c r="A3164" s="72">
        <f t="shared" si="49"/>
        <v>140464</v>
      </c>
      <c r="B3164" t="s">
        <v>23223</v>
      </c>
      <c r="C3164" s="85">
        <v>140464</v>
      </c>
      <c r="D3164" t="s">
        <v>78</v>
      </c>
      <c r="E3164" t="s">
        <v>23240</v>
      </c>
      <c r="F3164" s="85">
        <v>16048959</v>
      </c>
      <c r="G3164" t="s">
        <v>1750</v>
      </c>
      <c r="H3164">
        <v>14512545</v>
      </c>
      <c r="I3164" t="s">
        <v>79</v>
      </c>
      <c r="J3164" t="s">
        <v>200</v>
      </c>
      <c r="K3164" t="s">
        <v>24854</v>
      </c>
      <c r="M3164" t="s">
        <v>18305</v>
      </c>
      <c r="N3164" t="s">
        <v>232</v>
      </c>
      <c r="O3164" t="s">
        <v>18</v>
      </c>
      <c r="P3164">
        <v>75052</v>
      </c>
    </row>
    <row r="3165" spans="1:17" hidden="1" x14ac:dyDescent="0.35">
      <c r="A3165" s="72">
        <f t="shared" si="49"/>
        <v>140464</v>
      </c>
      <c r="B3165" t="s">
        <v>25935</v>
      </c>
      <c r="C3165" s="85">
        <v>16065595</v>
      </c>
      <c r="D3165" t="s">
        <v>23281</v>
      </c>
      <c r="E3165" t="s">
        <v>23223</v>
      </c>
      <c r="F3165" s="85">
        <v>140464</v>
      </c>
      <c r="G3165" t="s">
        <v>78</v>
      </c>
      <c r="H3165">
        <v>14512545</v>
      </c>
      <c r="I3165" t="s">
        <v>79</v>
      </c>
      <c r="K3165" t="s">
        <v>25936</v>
      </c>
      <c r="M3165" t="s">
        <v>18305</v>
      </c>
      <c r="N3165" t="s">
        <v>232</v>
      </c>
      <c r="O3165" t="s">
        <v>18</v>
      </c>
      <c r="P3165">
        <v>75052</v>
      </c>
    </row>
    <row r="3166" spans="1:17" hidden="1" x14ac:dyDescent="0.35">
      <c r="A3166" s="72">
        <f t="shared" si="49"/>
        <v>140464</v>
      </c>
      <c r="B3166" t="s">
        <v>19445</v>
      </c>
      <c r="C3166" s="66">
        <v>16065595</v>
      </c>
      <c r="D3166" t="s">
        <v>83</v>
      </c>
      <c r="E3166" t="s">
        <v>541</v>
      </c>
      <c r="F3166" s="66">
        <v>140464</v>
      </c>
      <c r="G3166" t="s">
        <v>78</v>
      </c>
      <c r="H3166" t="s">
        <v>542</v>
      </c>
      <c r="I3166" t="s">
        <v>79</v>
      </c>
      <c r="K3166" t="s">
        <v>19446</v>
      </c>
      <c r="M3166" t="s">
        <v>544</v>
      </c>
      <c r="N3166" t="s">
        <v>189</v>
      </c>
      <c r="O3166" t="s">
        <v>18</v>
      </c>
      <c r="P3166" t="s">
        <v>576</v>
      </c>
    </row>
    <row r="3167" spans="1:17" hidden="1" x14ac:dyDescent="0.35">
      <c r="A3167" s="72">
        <f t="shared" si="49"/>
        <v>17003241</v>
      </c>
      <c r="B3167" t="s">
        <v>20397</v>
      </c>
      <c r="C3167" s="85">
        <v>17003729</v>
      </c>
      <c r="D3167" t="s">
        <v>77</v>
      </c>
      <c r="E3167" t="s">
        <v>23210</v>
      </c>
      <c r="F3167" s="85">
        <v>17003241</v>
      </c>
      <c r="G3167" t="s">
        <v>78</v>
      </c>
      <c r="H3167">
        <v>23434921</v>
      </c>
      <c r="I3167" t="s">
        <v>79</v>
      </c>
      <c r="K3167" t="s">
        <v>20396</v>
      </c>
      <c r="M3167" t="s">
        <v>18305</v>
      </c>
      <c r="N3167" t="s">
        <v>232</v>
      </c>
      <c r="O3167" t="s">
        <v>18</v>
      </c>
      <c r="P3167">
        <v>75052</v>
      </c>
    </row>
    <row r="3168" spans="1:17" hidden="1" x14ac:dyDescent="0.35">
      <c r="A3168" s="72">
        <f t="shared" si="49"/>
        <v>17003241</v>
      </c>
      <c r="B3168" t="s">
        <v>20397</v>
      </c>
      <c r="C3168" s="66">
        <v>17003729</v>
      </c>
      <c r="D3168" t="s">
        <v>77</v>
      </c>
      <c r="E3168" t="s">
        <v>18023</v>
      </c>
      <c r="F3168" s="66">
        <v>17003241</v>
      </c>
      <c r="G3168" t="s">
        <v>78</v>
      </c>
      <c r="H3168" t="s">
        <v>18145</v>
      </c>
      <c r="I3168" t="s">
        <v>79</v>
      </c>
      <c r="K3168" t="s">
        <v>20396</v>
      </c>
      <c r="M3168" t="s">
        <v>18477</v>
      </c>
      <c r="N3168" t="s">
        <v>232</v>
      </c>
      <c r="O3168" t="s">
        <v>18</v>
      </c>
      <c r="P3168" t="s">
        <v>576</v>
      </c>
    </row>
    <row r="3169" spans="1:17" hidden="1" x14ac:dyDescent="0.35">
      <c r="A3169" s="72">
        <f t="shared" si="49"/>
        <v>140507</v>
      </c>
      <c r="B3169" t="s">
        <v>22387</v>
      </c>
      <c r="C3169" s="66">
        <v>17022830</v>
      </c>
      <c r="D3169" t="s">
        <v>83</v>
      </c>
      <c r="E3169" t="s">
        <v>1276</v>
      </c>
      <c r="F3169" s="66">
        <v>140507</v>
      </c>
      <c r="G3169" t="s">
        <v>78</v>
      </c>
      <c r="I3169" t="s">
        <v>79</v>
      </c>
      <c r="K3169" t="s">
        <v>22388</v>
      </c>
      <c r="M3169" t="s">
        <v>22389</v>
      </c>
      <c r="N3169" t="s">
        <v>3026</v>
      </c>
      <c r="O3169" t="s">
        <v>18</v>
      </c>
      <c r="P3169" t="s">
        <v>1280</v>
      </c>
    </row>
    <row r="3170" spans="1:17" hidden="1" x14ac:dyDescent="0.35">
      <c r="A3170" s="72">
        <f t="shared" si="49"/>
        <v>140507</v>
      </c>
      <c r="B3170" t="s">
        <v>1275</v>
      </c>
      <c r="C3170" s="66">
        <v>85910</v>
      </c>
      <c r="D3170" t="s">
        <v>77</v>
      </c>
      <c r="E3170" t="s">
        <v>1276</v>
      </c>
      <c r="F3170" s="66">
        <v>140507</v>
      </c>
      <c r="G3170" t="s">
        <v>78</v>
      </c>
      <c r="H3170" t="s">
        <v>1277</v>
      </c>
      <c r="I3170" t="s">
        <v>79</v>
      </c>
      <c r="K3170" t="s">
        <v>1278</v>
      </c>
      <c r="M3170" t="s">
        <v>1279</v>
      </c>
      <c r="N3170" t="s">
        <v>1160</v>
      </c>
      <c r="O3170" t="s">
        <v>18</v>
      </c>
      <c r="P3170" t="s">
        <v>1280</v>
      </c>
      <c r="Q3170" t="s">
        <v>1281</v>
      </c>
    </row>
    <row r="3171" spans="1:17" hidden="1" x14ac:dyDescent="0.35">
      <c r="A3171" s="72">
        <f t="shared" si="49"/>
        <v>140507</v>
      </c>
      <c r="B3171" t="s">
        <v>1282</v>
      </c>
      <c r="C3171" s="66">
        <v>85911</v>
      </c>
      <c r="D3171" t="s">
        <v>77</v>
      </c>
      <c r="E3171" t="s">
        <v>1276</v>
      </c>
      <c r="F3171" s="66">
        <v>140507</v>
      </c>
      <c r="G3171" t="s">
        <v>78</v>
      </c>
      <c r="H3171" t="s">
        <v>1283</v>
      </c>
      <c r="I3171" t="s">
        <v>79</v>
      </c>
      <c r="K3171" t="s">
        <v>1284</v>
      </c>
      <c r="M3171" t="s">
        <v>1279</v>
      </c>
      <c r="N3171" t="s">
        <v>1156</v>
      </c>
      <c r="O3171" t="s">
        <v>18</v>
      </c>
      <c r="P3171" t="s">
        <v>1280</v>
      </c>
    </row>
    <row r="3172" spans="1:17" hidden="1" x14ac:dyDescent="0.35">
      <c r="A3172" s="72">
        <f t="shared" si="49"/>
        <v>140507</v>
      </c>
      <c r="B3172" t="s">
        <v>14007</v>
      </c>
      <c r="C3172" s="66">
        <v>187325</v>
      </c>
      <c r="D3172" t="s">
        <v>77</v>
      </c>
      <c r="E3172" t="s">
        <v>1276</v>
      </c>
      <c r="F3172" s="66">
        <v>140507</v>
      </c>
      <c r="G3172" t="s">
        <v>78</v>
      </c>
      <c r="H3172" t="s">
        <v>14008</v>
      </c>
      <c r="I3172" t="s">
        <v>79</v>
      </c>
      <c r="K3172" t="s">
        <v>14009</v>
      </c>
      <c r="M3172" t="s">
        <v>1279</v>
      </c>
      <c r="N3172" t="s">
        <v>1160</v>
      </c>
      <c r="O3172" t="s">
        <v>18</v>
      </c>
      <c r="P3172" t="s">
        <v>1280</v>
      </c>
      <c r="Q3172" t="s">
        <v>4763</v>
      </c>
    </row>
    <row r="3173" spans="1:17" hidden="1" x14ac:dyDescent="0.35">
      <c r="A3173" s="72">
        <f t="shared" si="49"/>
        <v>140507</v>
      </c>
      <c r="B3173" t="s">
        <v>1285</v>
      </c>
      <c r="C3173" s="66">
        <v>85912</v>
      </c>
      <c r="D3173" t="s">
        <v>77</v>
      </c>
      <c r="E3173" t="s">
        <v>1276</v>
      </c>
      <c r="F3173" s="66">
        <v>140507</v>
      </c>
      <c r="G3173" t="s">
        <v>78</v>
      </c>
      <c r="H3173" t="s">
        <v>1286</v>
      </c>
      <c r="I3173" t="s">
        <v>79</v>
      </c>
      <c r="K3173" t="s">
        <v>1287</v>
      </c>
      <c r="M3173" t="s">
        <v>1279</v>
      </c>
      <c r="N3173" t="s">
        <v>1156</v>
      </c>
      <c r="O3173" t="s">
        <v>18</v>
      </c>
      <c r="P3173" t="s">
        <v>1280</v>
      </c>
    </row>
    <row r="3174" spans="1:17" hidden="1" x14ac:dyDescent="0.35">
      <c r="A3174" s="72">
        <f t="shared" si="49"/>
        <v>142064</v>
      </c>
      <c r="B3174" t="s">
        <v>13152</v>
      </c>
      <c r="C3174" s="66">
        <v>92816</v>
      </c>
      <c r="D3174" t="s">
        <v>77</v>
      </c>
      <c r="E3174" t="s">
        <v>13153</v>
      </c>
      <c r="F3174" s="66">
        <v>142064</v>
      </c>
      <c r="G3174" t="s">
        <v>78</v>
      </c>
      <c r="H3174" t="s">
        <v>350</v>
      </c>
      <c r="I3174" t="s">
        <v>79</v>
      </c>
      <c r="K3174" t="s">
        <v>13154</v>
      </c>
      <c r="L3174" t="s">
        <v>80</v>
      </c>
      <c r="M3174" t="s">
        <v>13155</v>
      </c>
      <c r="N3174" t="s">
        <v>13118</v>
      </c>
      <c r="O3174" t="s">
        <v>18</v>
      </c>
      <c r="P3174" t="s">
        <v>13156</v>
      </c>
      <c r="Q3174" t="s">
        <v>87</v>
      </c>
    </row>
    <row r="3175" spans="1:17" hidden="1" x14ac:dyDescent="0.35">
      <c r="A3175" s="72">
        <f t="shared" si="49"/>
        <v>142064</v>
      </c>
      <c r="B3175" t="s">
        <v>24821</v>
      </c>
      <c r="C3175" s="85">
        <v>142064</v>
      </c>
      <c r="D3175" t="s">
        <v>78</v>
      </c>
      <c r="E3175" t="s">
        <v>13757</v>
      </c>
      <c r="F3175" s="85">
        <v>17019123</v>
      </c>
      <c r="G3175" t="s">
        <v>1750</v>
      </c>
      <c r="H3175">
        <v>19139534</v>
      </c>
      <c r="I3175" t="s">
        <v>79</v>
      </c>
      <c r="K3175" t="s">
        <v>24822</v>
      </c>
      <c r="M3175" t="s">
        <v>24823</v>
      </c>
      <c r="N3175" t="s">
        <v>13202</v>
      </c>
      <c r="O3175" t="s">
        <v>18</v>
      </c>
      <c r="P3175">
        <v>79742</v>
      </c>
    </row>
    <row r="3176" spans="1:17" hidden="1" x14ac:dyDescent="0.35">
      <c r="A3176" s="72">
        <f t="shared" si="49"/>
        <v>142064</v>
      </c>
      <c r="B3176" t="s">
        <v>24821</v>
      </c>
      <c r="C3176" s="85">
        <v>142064</v>
      </c>
      <c r="D3176" t="s">
        <v>78</v>
      </c>
      <c r="E3176" t="s">
        <v>23241</v>
      </c>
      <c r="F3176" s="85">
        <v>142047</v>
      </c>
      <c r="G3176" t="s">
        <v>78</v>
      </c>
      <c r="H3176">
        <v>19139534</v>
      </c>
      <c r="I3176" t="s">
        <v>79</v>
      </c>
      <c r="K3176" t="s">
        <v>24822</v>
      </c>
      <c r="M3176" t="s">
        <v>24823</v>
      </c>
      <c r="N3176" t="s">
        <v>13202</v>
      </c>
      <c r="O3176" t="s">
        <v>18</v>
      </c>
      <c r="P3176">
        <v>79742</v>
      </c>
    </row>
    <row r="3177" spans="1:17" hidden="1" x14ac:dyDescent="0.35">
      <c r="A3177" s="72">
        <f t="shared" si="49"/>
        <v>140859</v>
      </c>
      <c r="B3177" t="s">
        <v>25945</v>
      </c>
      <c r="C3177" s="85">
        <v>87296</v>
      </c>
      <c r="D3177" t="s">
        <v>77</v>
      </c>
      <c r="E3177" t="s">
        <v>23222</v>
      </c>
      <c r="F3177" s="85">
        <v>140859</v>
      </c>
      <c r="G3177" t="s">
        <v>78</v>
      </c>
      <c r="H3177">
        <v>12032116</v>
      </c>
      <c r="I3177" t="s">
        <v>79</v>
      </c>
      <c r="K3177" t="s">
        <v>25946</v>
      </c>
      <c r="M3177" t="s">
        <v>20180</v>
      </c>
      <c r="N3177" t="s">
        <v>3419</v>
      </c>
      <c r="O3177" t="s">
        <v>18</v>
      </c>
      <c r="P3177">
        <v>76050</v>
      </c>
    </row>
    <row r="3178" spans="1:17" hidden="1" x14ac:dyDescent="0.35">
      <c r="A3178" s="72">
        <f t="shared" si="49"/>
        <v>140859</v>
      </c>
      <c r="B3178" t="s">
        <v>3620</v>
      </c>
      <c r="C3178" s="66">
        <v>87296</v>
      </c>
      <c r="D3178" t="s">
        <v>77</v>
      </c>
      <c r="E3178" t="s">
        <v>3621</v>
      </c>
      <c r="F3178" s="66">
        <v>140859</v>
      </c>
      <c r="G3178" t="s">
        <v>78</v>
      </c>
      <c r="H3178" t="s">
        <v>3622</v>
      </c>
      <c r="I3178" t="s">
        <v>79</v>
      </c>
      <c r="K3178" t="s">
        <v>3623</v>
      </c>
      <c r="M3178" t="s">
        <v>3624</v>
      </c>
      <c r="N3178" t="s">
        <v>3418</v>
      </c>
      <c r="O3178" t="s">
        <v>18</v>
      </c>
      <c r="P3178" t="s">
        <v>3625</v>
      </c>
    </row>
    <row r="3179" spans="1:17" hidden="1" x14ac:dyDescent="0.35">
      <c r="A3179" s="72">
        <f t="shared" si="49"/>
        <v>140859</v>
      </c>
      <c r="B3179" t="s">
        <v>25941</v>
      </c>
      <c r="C3179" s="85">
        <v>87297</v>
      </c>
      <c r="D3179" t="s">
        <v>77</v>
      </c>
      <c r="E3179" t="s">
        <v>23222</v>
      </c>
      <c r="F3179" s="85">
        <v>140859</v>
      </c>
      <c r="G3179" t="s">
        <v>78</v>
      </c>
      <c r="H3179">
        <v>12032116</v>
      </c>
      <c r="I3179" t="s">
        <v>79</v>
      </c>
      <c r="K3179" t="s">
        <v>25942</v>
      </c>
      <c r="M3179" t="s">
        <v>20180</v>
      </c>
      <c r="N3179" t="s">
        <v>3419</v>
      </c>
      <c r="O3179" t="s">
        <v>18</v>
      </c>
      <c r="P3179">
        <v>76050</v>
      </c>
      <c r="Q3179">
        <v>310</v>
      </c>
    </row>
    <row r="3180" spans="1:17" hidden="1" x14ac:dyDescent="0.35">
      <c r="A3180" s="72">
        <f t="shared" si="49"/>
        <v>140859</v>
      </c>
      <c r="B3180" t="s">
        <v>3626</v>
      </c>
      <c r="C3180" s="66">
        <v>87297</v>
      </c>
      <c r="D3180" t="s">
        <v>77</v>
      </c>
      <c r="E3180" t="s">
        <v>3621</v>
      </c>
      <c r="F3180" s="66">
        <v>140859</v>
      </c>
      <c r="G3180" t="s">
        <v>78</v>
      </c>
      <c r="H3180" t="s">
        <v>3622</v>
      </c>
      <c r="I3180" t="s">
        <v>79</v>
      </c>
      <c r="K3180" t="s">
        <v>3627</v>
      </c>
      <c r="L3180" t="s">
        <v>80</v>
      </c>
      <c r="M3180" t="s">
        <v>3624</v>
      </c>
      <c r="N3180" t="s">
        <v>3418</v>
      </c>
      <c r="O3180" t="s">
        <v>18</v>
      </c>
      <c r="P3180" t="s">
        <v>3625</v>
      </c>
      <c r="Q3180" t="s">
        <v>87</v>
      </c>
    </row>
    <row r="3181" spans="1:17" hidden="1" x14ac:dyDescent="0.35">
      <c r="A3181" s="72">
        <f t="shared" si="49"/>
        <v>140859</v>
      </c>
      <c r="B3181" t="s">
        <v>25939</v>
      </c>
      <c r="C3181" s="85">
        <v>17004686</v>
      </c>
      <c r="D3181" t="s">
        <v>23281</v>
      </c>
      <c r="E3181" t="s">
        <v>23222</v>
      </c>
      <c r="F3181" s="85">
        <v>140859</v>
      </c>
      <c r="G3181" t="s">
        <v>78</v>
      </c>
      <c r="I3181" t="s">
        <v>79</v>
      </c>
      <c r="K3181" t="s">
        <v>25940</v>
      </c>
      <c r="M3181" t="s">
        <v>20180</v>
      </c>
      <c r="N3181" t="s">
        <v>3419</v>
      </c>
      <c r="O3181" t="s">
        <v>18</v>
      </c>
      <c r="P3181">
        <v>76050</v>
      </c>
    </row>
    <row r="3182" spans="1:17" hidden="1" x14ac:dyDescent="0.35">
      <c r="A3182" s="72">
        <f t="shared" si="49"/>
        <v>140859</v>
      </c>
      <c r="B3182" t="s">
        <v>20472</v>
      </c>
      <c r="C3182" s="66">
        <v>17004686</v>
      </c>
      <c r="D3182" t="s">
        <v>83</v>
      </c>
      <c r="E3182" t="s">
        <v>3621</v>
      </c>
      <c r="F3182" s="66">
        <v>140859</v>
      </c>
      <c r="G3182" t="s">
        <v>78</v>
      </c>
      <c r="H3182" t="s">
        <v>350</v>
      </c>
      <c r="I3182" t="s">
        <v>79</v>
      </c>
      <c r="K3182" t="s">
        <v>20473</v>
      </c>
      <c r="L3182" t="s">
        <v>80</v>
      </c>
      <c r="M3182" t="s">
        <v>3624</v>
      </c>
      <c r="N3182" t="s">
        <v>3418</v>
      </c>
      <c r="O3182" t="s">
        <v>18</v>
      </c>
      <c r="P3182" t="s">
        <v>3625</v>
      </c>
      <c r="Q3182" t="s">
        <v>87</v>
      </c>
    </row>
    <row r="3183" spans="1:17" hidden="1" x14ac:dyDescent="0.35">
      <c r="A3183" s="72">
        <f t="shared" si="49"/>
        <v>141722</v>
      </c>
      <c r="B3183" t="s">
        <v>26786</v>
      </c>
      <c r="C3183" s="85">
        <v>16042278</v>
      </c>
      <c r="D3183" t="s">
        <v>77</v>
      </c>
      <c r="E3183" t="s">
        <v>23194</v>
      </c>
      <c r="F3183" s="85">
        <v>141722</v>
      </c>
      <c r="G3183" t="s">
        <v>78</v>
      </c>
      <c r="H3183">
        <v>1664895</v>
      </c>
      <c r="I3183" t="s">
        <v>79</v>
      </c>
      <c r="K3183" t="s">
        <v>26787</v>
      </c>
      <c r="M3183" t="s">
        <v>125</v>
      </c>
      <c r="N3183" t="s">
        <v>137</v>
      </c>
      <c r="O3183" t="s">
        <v>18</v>
      </c>
      <c r="P3183">
        <v>78726</v>
      </c>
    </row>
    <row r="3184" spans="1:17" hidden="1" x14ac:dyDescent="0.35">
      <c r="A3184" s="72">
        <f t="shared" si="49"/>
        <v>141722</v>
      </c>
      <c r="B3184" t="s">
        <v>16530</v>
      </c>
      <c r="C3184" s="66">
        <v>16042278</v>
      </c>
      <c r="D3184" t="s">
        <v>77</v>
      </c>
      <c r="E3184" t="s">
        <v>11379</v>
      </c>
      <c r="F3184" s="66">
        <v>141722</v>
      </c>
      <c r="G3184" t="s">
        <v>78</v>
      </c>
      <c r="H3184" t="s">
        <v>11380</v>
      </c>
      <c r="I3184" t="s">
        <v>79</v>
      </c>
      <c r="K3184" t="s">
        <v>16531</v>
      </c>
      <c r="M3184" t="s">
        <v>126</v>
      </c>
      <c r="N3184" t="s">
        <v>136</v>
      </c>
      <c r="O3184" t="s">
        <v>18</v>
      </c>
      <c r="P3184" t="s">
        <v>14522</v>
      </c>
    </row>
    <row r="3185" spans="1:17" hidden="1" x14ac:dyDescent="0.35">
      <c r="A3185" s="72">
        <f t="shared" si="49"/>
        <v>140859</v>
      </c>
      <c r="B3185" t="s">
        <v>23222</v>
      </c>
      <c r="C3185" s="85">
        <v>140859</v>
      </c>
      <c r="D3185" t="s">
        <v>78</v>
      </c>
      <c r="E3185" t="s">
        <v>23238</v>
      </c>
      <c r="F3185" s="85">
        <v>17002993</v>
      </c>
      <c r="G3185" t="s">
        <v>1750</v>
      </c>
      <c r="H3185">
        <v>12032116</v>
      </c>
      <c r="I3185" t="s">
        <v>79</v>
      </c>
      <c r="J3185" t="s">
        <v>200</v>
      </c>
      <c r="K3185" t="s">
        <v>24995</v>
      </c>
      <c r="M3185" t="s">
        <v>20180</v>
      </c>
      <c r="N3185" t="s">
        <v>3419</v>
      </c>
      <c r="O3185" t="s">
        <v>18</v>
      </c>
      <c r="P3185">
        <v>76050</v>
      </c>
    </row>
    <row r="3186" spans="1:17" hidden="1" x14ac:dyDescent="0.35">
      <c r="A3186" s="72">
        <f t="shared" si="49"/>
        <v>140859</v>
      </c>
      <c r="B3186" t="s">
        <v>25937</v>
      </c>
      <c r="C3186" s="85">
        <v>17002844</v>
      </c>
      <c r="D3186" t="s">
        <v>23281</v>
      </c>
      <c r="E3186" t="s">
        <v>23222</v>
      </c>
      <c r="F3186" s="85">
        <v>140859</v>
      </c>
      <c r="G3186" t="s">
        <v>78</v>
      </c>
      <c r="I3186" t="s">
        <v>79</v>
      </c>
      <c r="K3186" t="s">
        <v>25938</v>
      </c>
      <c r="M3186" t="s">
        <v>20180</v>
      </c>
      <c r="N3186" t="s">
        <v>3419</v>
      </c>
      <c r="O3186" t="s">
        <v>18</v>
      </c>
      <c r="P3186">
        <v>76050</v>
      </c>
    </row>
    <row r="3187" spans="1:17" hidden="1" x14ac:dyDescent="0.35">
      <c r="A3187" s="72">
        <f t="shared" si="49"/>
        <v>140859</v>
      </c>
      <c r="B3187" t="s">
        <v>20224</v>
      </c>
      <c r="C3187" s="66">
        <v>17002844</v>
      </c>
      <c r="D3187" t="s">
        <v>83</v>
      </c>
      <c r="E3187" t="s">
        <v>3621</v>
      </c>
      <c r="F3187" s="66">
        <v>140859</v>
      </c>
      <c r="G3187" t="s">
        <v>78</v>
      </c>
      <c r="H3187" t="s">
        <v>350</v>
      </c>
      <c r="I3187" t="s">
        <v>79</v>
      </c>
      <c r="K3187" t="s">
        <v>20225</v>
      </c>
      <c r="L3187" t="s">
        <v>80</v>
      </c>
      <c r="M3187" t="s">
        <v>20180</v>
      </c>
      <c r="N3187" t="s">
        <v>3419</v>
      </c>
      <c r="O3187" t="s">
        <v>18</v>
      </c>
      <c r="P3187" t="s">
        <v>3625</v>
      </c>
      <c r="Q3187" t="s">
        <v>87</v>
      </c>
    </row>
    <row r="3188" spans="1:17" hidden="1" x14ac:dyDescent="0.35">
      <c r="A3188" s="72">
        <f t="shared" si="49"/>
        <v>140859</v>
      </c>
      <c r="B3188" t="s">
        <v>25943</v>
      </c>
      <c r="C3188" s="85">
        <v>87298</v>
      </c>
      <c r="D3188" t="s">
        <v>77</v>
      </c>
      <c r="E3188" t="s">
        <v>23222</v>
      </c>
      <c r="F3188" s="85">
        <v>140859</v>
      </c>
      <c r="G3188" t="s">
        <v>78</v>
      </c>
      <c r="H3188">
        <v>12032116</v>
      </c>
      <c r="I3188" t="s">
        <v>79</v>
      </c>
      <c r="K3188" t="s">
        <v>25944</v>
      </c>
      <c r="M3188" t="s">
        <v>20180</v>
      </c>
      <c r="N3188" t="s">
        <v>3419</v>
      </c>
      <c r="O3188" t="s">
        <v>18</v>
      </c>
      <c r="P3188">
        <v>76050</v>
      </c>
      <c r="Q3188">
        <v>310</v>
      </c>
    </row>
    <row r="3189" spans="1:17" hidden="1" x14ac:dyDescent="0.35">
      <c r="A3189" s="72">
        <f t="shared" si="49"/>
        <v>140859</v>
      </c>
      <c r="B3189" t="s">
        <v>3628</v>
      </c>
      <c r="C3189" s="66">
        <v>87298</v>
      </c>
      <c r="D3189" t="s">
        <v>77</v>
      </c>
      <c r="E3189" t="s">
        <v>3621</v>
      </c>
      <c r="F3189" s="66">
        <v>140859</v>
      </c>
      <c r="G3189" t="s">
        <v>78</v>
      </c>
      <c r="H3189" t="s">
        <v>3622</v>
      </c>
      <c r="I3189" t="s">
        <v>79</v>
      </c>
      <c r="K3189" t="s">
        <v>3629</v>
      </c>
      <c r="L3189" t="s">
        <v>80</v>
      </c>
      <c r="M3189" t="s">
        <v>3624</v>
      </c>
      <c r="N3189" t="s">
        <v>3418</v>
      </c>
      <c r="O3189" t="s">
        <v>18</v>
      </c>
      <c r="P3189" t="s">
        <v>3625</v>
      </c>
      <c r="Q3189" t="s">
        <v>87</v>
      </c>
    </row>
    <row r="3190" spans="1:17" hidden="1" x14ac:dyDescent="0.35">
      <c r="A3190" s="72">
        <f t="shared" si="49"/>
        <v>141833</v>
      </c>
      <c r="B3190" t="s">
        <v>12034</v>
      </c>
      <c r="C3190" s="66">
        <v>92170</v>
      </c>
      <c r="D3190" t="s">
        <v>77</v>
      </c>
      <c r="E3190" t="s">
        <v>12035</v>
      </c>
      <c r="F3190" s="66">
        <v>141833</v>
      </c>
      <c r="G3190" t="s">
        <v>78</v>
      </c>
      <c r="H3190" t="s">
        <v>12036</v>
      </c>
      <c r="I3190" t="s">
        <v>79</v>
      </c>
      <c r="K3190" t="s">
        <v>12037</v>
      </c>
      <c r="M3190" t="s">
        <v>12028</v>
      </c>
      <c r="N3190" t="s">
        <v>12038</v>
      </c>
      <c r="O3190" t="s">
        <v>18</v>
      </c>
      <c r="P3190" t="s">
        <v>12030</v>
      </c>
      <c r="Q3190" t="s">
        <v>12039</v>
      </c>
    </row>
    <row r="3191" spans="1:17" hidden="1" x14ac:dyDescent="0.35">
      <c r="A3191" s="72">
        <f t="shared" si="49"/>
        <v>141059</v>
      </c>
      <c r="B3191" t="s">
        <v>14611</v>
      </c>
      <c r="C3191" s="66">
        <v>213055</v>
      </c>
      <c r="D3191" t="s">
        <v>77</v>
      </c>
      <c r="E3191" t="s">
        <v>13738</v>
      </c>
      <c r="F3191" s="66">
        <v>141059</v>
      </c>
      <c r="G3191" t="s">
        <v>78</v>
      </c>
      <c r="I3191" t="s">
        <v>79</v>
      </c>
      <c r="K3191" t="s">
        <v>14612</v>
      </c>
      <c r="M3191" t="s">
        <v>5128</v>
      </c>
      <c r="N3191" t="s">
        <v>5106</v>
      </c>
      <c r="O3191" t="s">
        <v>18</v>
      </c>
      <c r="P3191" t="s">
        <v>5130</v>
      </c>
    </row>
    <row r="3192" spans="1:17" hidden="1" x14ac:dyDescent="0.35">
      <c r="A3192" s="72">
        <f t="shared" si="49"/>
        <v>141188</v>
      </c>
      <c r="B3192" t="s">
        <v>5899</v>
      </c>
      <c r="C3192" s="66">
        <v>88331</v>
      </c>
      <c r="D3192" t="s">
        <v>77</v>
      </c>
      <c r="E3192" t="s">
        <v>5662</v>
      </c>
      <c r="F3192" s="66">
        <v>141188</v>
      </c>
      <c r="G3192" t="s">
        <v>77</v>
      </c>
      <c r="H3192" t="s">
        <v>5900</v>
      </c>
      <c r="I3192" t="s">
        <v>79</v>
      </c>
      <c r="K3192" t="s">
        <v>5901</v>
      </c>
      <c r="M3192" t="s">
        <v>5874</v>
      </c>
      <c r="N3192" t="s">
        <v>5875</v>
      </c>
      <c r="O3192" t="s">
        <v>18</v>
      </c>
      <c r="P3192" t="s">
        <v>5876</v>
      </c>
      <c r="Q3192" t="s">
        <v>5902</v>
      </c>
    </row>
    <row r="3193" spans="1:17" hidden="1" x14ac:dyDescent="0.35">
      <c r="A3193" s="72">
        <f t="shared" si="49"/>
        <v>159847</v>
      </c>
      <c r="B3193" t="s">
        <v>5899</v>
      </c>
      <c r="C3193" s="66">
        <v>88331</v>
      </c>
      <c r="D3193" t="s">
        <v>77</v>
      </c>
      <c r="E3193" t="s">
        <v>5903</v>
      </c>
      <c r="F3193" s="66">
        <v>159847</v>
      </c>
      <c r="G3193" t="s">
        <v>78</v>
      </c>
      <c r="H3193" t="s">
        <v>5900</v>
      </c>
      <c r="I3193" t="s">
        <v>79</v>
      </c>
      <c r="K3193" t="s">
        <v>5901</v>
      </c>
      <c r="M3193" t="s">
        <v>5874</v>
      </c>
      <c r="N3193" t="s">
        <v>5875</v>
      </c>
      <c r="O3193" t="s">
        <v>18</v>
      </c>
      <c r="P3193" t="s">
        <v>5876</v>
      </c>
      <c r="Q3193" t="s">
        <v>5902</v>
      </c>
    </row>
    <row r="3194" spans="1:17" hidden="1" x14ac:dyDescent="0.35">
      <c r="A3194" s="72">
        <f t="shared" si="49"/>
        <v>141188</v>
      </c>
      <c r="B3194" t="s">
        <v>5904</v>
      </c>
      <c r="C3194" s="66">
        <v>88332</v>
      </c>
      <c r="D3194" t="s">
        <v>77</v>
      </c>
      <c r="E3194" t="s">
        <v>5662</v>
      </c>
      <c r="F3194" s="66">
        <v>141188</v>
      </c>
      <c r="G3194" t="s">
        <v>77</v>
      </c>
      <c r="H3194" t="s">
        <v>5905</v>
      </c>
      <c r="I3194" t="s">
        <v>79</v>
      </c>
      <c r="K3194" t="s">
        <v>5906</v>
      </c>
      <c r="M3194" t="s">
        <v>5874</v>
      </c>
      <c r="N3194" t="s">
        <v>5875</v>
      </c>
      <c r="O3194" t="s">
        <v>18</v>
      </c>
      <c r="P3194" t="s">
        <v>5876</v>
      </c>
      <c r="Q3194" t="s">
        <v>5907</v>
      </c>
    </row>
    <row r="3195" spans="1:17" hidden="1" x14ac:dyDescent="0.35">
      <c r="A3195" s="72">
        <f t="shared" si="49"/>
        <v>159847</v>
      </c>
      <c r="B3195" t="s">
        <v>5904</v>
      </c>
      <c r="C3195" s="66">
        <v>88332</v>
      </c>
      <c r="D3195" t="s">
        <v>77</v>
      </c>
      <c r="E3195" t="s">
        <v>5903</v>
      </c>
      <c r="F3195" s="66">
        <v>159847</v>
      </c>
      <c r="G3195" t="s">
        <v>78</v>
      </c>
      <c r="H3195" t="s">
        <v>5905</v>
      </c>
      <c r="I3195" t="s">
        <v>79</v>
      </c>
      <c r="K3195" t="s">
        <v>5906</v>
      </c>
      <c r="M3195" t="s">
        <v>5874</v>
      </c>
      <c r="N3195" t="s">
        <v>5875</v>
      </c>
      <c r="O3195" t="s">
        <v>18</v>
      </c>
      <c r="P3195" t="s">
        <v>5876</v>
      </c>
      <c r="Q3195" t="s">
        <v>5907</v>
      </c>
    </row>
    <row r="3196" spans="1:17" hidden="1" x14ac:dyDescent="0.35">
      <c r="A3196" s="72">
        <f t="shared" si="49"/>
        <v>159847</v>
      </c>
      <c r="B3196" t="s">
        <v>15042</v>
      </c>
      <c r="C3196" s="66">
        <v>226682</v>
      </c>
      <c r="D3196" t="s">
        <v>77</v>
      </c>
      <c r="E3196" t="s">
        <v>5903</v>
      </c>
      <c r="F3196" s="66">
        <v>159847</v>
      </c>
      <c r="G3196" t="s">
        <v>78</v>
      </c>
      <c r="H3196" t="s">
        <v>15043</v>
      </c>
      <c r="I3196" t="s">
        <v>79</v>
      </c>
      <c r="K3196" t="s">
        <v>13960</v>
      </c>
      <c r="M3196" t="s">
        <v>5874</v>
      </c>
      <c r="N3196" t="s">
        <v>5875</v>
      </c>
      <c r="O3196" t="s">
        <v>18</v>
      </c>
      <c r="P3196" t="s">
        <v>5876</v>
      </c>
    </row>
    <row r="3197" spans="1:17" hidden="1" x14ac:dyDescent="0.35">
      <c r="A3197" s="72">
        <f t="shared" si="49"/>
        <v>159847</v>
      </c>
      <c r="B3197" t="s">
        <v>22149</v>
      </c>
      <c r="C3197" s="66">
        <v>17020916</v>
      </c>
      <c r="D3197" t="s">
        <v>77</v>
      </c>
      <c r="E3197" t="s">
        <v>5903</v>
      </c>
      <c r="F3197" s="66">
        <v>159847</v>
      </c>
      <c r="G3197" t="s">
        <v>78</v>
      </c>
      <c r="H3197" t="s">
        <v>5909</v>
      </c>
      <c r="I3197" t="s">
        <v>79</v>
      </c>
      <c r="K3197" t="s">
        <v>22150</v>
      </c>
      <c r="M3197" t="s">
        <v>5874</v>
      </c>
      <c r="N3197" t="s">
        <v>5875</v>
      </c>
      <c r="O3197" t="s">
        <v>18</v>
      </c>
      <c r="P3197" t="s">
        <v>5876</v>
      </c>
      <c r="Q3197" t="s">
        <v>3532</v>
      </c>
    </row>
    <row r="3198" spans="1:17" hidden="1" x14ac:dyDescent="0.35">
      <c r="A3198" s="72">
        <f t="shared" si="49"/>
        <v>140768</v>
      </c>
      <c r="B3198" t="s">
        <v>22881</v>
      </c>
      <c r="C3198" s="66">
        <v>17027208</v>
      </c>
      <c r="D3198" t="s">
        <v>83</v>
      </c>
      <c r="E3198" t="s">
        <v>3122</v>
      </c>
      <c r="F3198" s="66">
        <v>140768</v>
      </c>
      <c r="G3198" t="s">
        <v>78</v>
      </c>
      <c r="I3198" t="s">
        <v>79</v>
      </c>
      <c r="K3198" t="s">
        <v>22882</v>
      </c>
      <c r="M3198" t="s">
        <v>22883</v>
      </c>
      <c r="N3198" t="s">
        <v>6795</v>
      </c>
      <c r="O3198" t="s">
        <v>18</v>
      </c>
      <c r="P3198" t="s">
        <v>3120</v>
      </c>
    </row>
    <row r="3199" spans="1:17" hidden="1" x14ac:dyDescent="0.35">
      <c r="A3199" s="72">
        <f t="shared" si="49"/>
        <v>140768</v>
      </c>
      <c r="B3199" t="s">
        <v>21375</v>
      </c>
      <c r="C3199" s="66">
        <v>17013558</v>
      </c>
      <c r="D3199" t="s">
        <v>77</v>
      </c>
      <c r="E3199" t="s">
        <v>3122</v>
      </c>
      <c r="F3199" s="66">
        <v>140768</v>
      </c>
      <c r="G3199" t="s">
        <v>78</v>
      </c>
      <c r="H3199" t="s">
        <v>13692</v>
      </c>
      <c r="I3199" t="s">
        <v>79</v>
      </c>
      <c r="K3199" t="s">
        <v>21376</v>
      </c>
      <c r="M3199" t="s">
        <v>21377</v>
      </c>
      <c r="N3199" t="s">
        <v>6795</v>
      </c>
      <c r="O3199" t="s">
        <v>18</v>
      </c>
      <c r="P3199" t="s">
        <v>3120</v>
      </c>
    </row>
    <row r="3200" spans="1:17" hidden="1" x14ac:dyDescent="0.35">
      <c r="A3200" s="72">
        <f t="shared" si="49"/>
        <v>140768</v>
      </c>
      <c r="B3200" t="s">
        <v>3121</v>
      </c>
      <c r="C3200" s="66">
        <v>86957</v>
      </c>
      <c r="D3200" t="s">
        <v>77</v>
      </c>
      <c r="E3200" t="s">
        <v>3122</v>
      </c>
      <c r="F3200" s="66">
        <v>140768</v>
      </c>
      <c r="G3200" t="s">
        <v>78</v>
      </c>
      <c r="I3200" t="s">
        <v>79</v>
      </c>
      <c r="K3200" t="s">
        <v>3118</v>
      </c>
      <c r="M3200" t="s">
        <v>3119</v>
      </c>
      <c r="N3200" t="s">
        <v>3090</v>
      </c>
      <c r="O3200" t="s">
        <v>18</v>
      </c>
      <c r="P3200" t="s">
        <v>3120</v>
      </c>
    </row>
    <row r="3201" spans="1:17" hidden="1" x14ac:dyDescent="0.35">
      <c r="A3201" s="72">
        <f t="shared" si="49"/>
        <v>140768</v>
      </c>
      <c r="B3201" t="s">
        <v>3123</v>
      </c>
      <c r="C3201" s="66">
        <v>86958</v>
      </c>
      <c r="D3201" t="s">
        <v>77</v>
      </c>
      <c r="E3201" t="s">
        <v>3122</v>
      </c>
      <c r="F3201" s="66">
        <v>140768</v>
      </c>
      <c r="G3201" t="s">
        <v>78</v>
      </c>
      <c r="I3201" t="s">
        <v>79</v>
      </c>
      <c r="K3201" t="s">
        <v>3118</v>
      </c>
      <c r="M3201" t="s">
        <v>3119</v>
      </c>
      <c r="N3201" t="s">
        <v>3090</v>
      </c>
      <c r="O3201" t="s">
        <v>18</v>
      </c>
      <c r="P3201" t="s">
        <v>3120</v>
      </c>
    </row>
    <row r="3202" spans="1:17" hidden="1" x14ac:dyDescent="0.35">
      <c r="A3202" s="72">
        <f t="shared" ref="A3202:A3265" si="50">IF(F3202="", "", IF(D3202="School District", C3202, F3202))</f>
        <v>140860</v>
      </c>
      <c r="B3202" t="s">
        <v>25970</v>
      </c>
      <c r="C3202" s="85">
        <v>87306</v>
      </c>
      <c r="D3202" t="s">
        <v>77</v>
      </c>
      <c r="E3202" t="s">
        <v>23221</v>
      </c>
      <c r="F3202" s="85">
        <v>140860</v>
      </c>
      <c r="G3202" t="s">
        <v>78</v>
      </c>
      <c r="H3202">
        <v>13136593</v>
      </c>
      <c r="I3202" t="s">
        <v>79</v>
      </c>
      <c r="K3202" t="s">
        <v>25971</v>
      </c>
      <c r="M3202" t="s">
        <v>24341</v>
      </c>
      <c r="N3202" t="s">
        <v>571</v>
      </c>
      <c r="O3202" t="s">
        <v>18</v>
      </c>
      <c r="P3202">
        <v>76051</v>
      </c>
      <c r="Q3202">
        <v>5705</v>
      </c>
    </row>
    <row r="3203" spans="1:17" hidden="1" x14ac:dyDescent="0.35">
      <c r="A3203" s="72">
        <f t="shared" si="50"/>
        <v>140860</v>
      </c>
      <c r="B3203" t="s">
        <v>3651</v>
      </c>
      <c r="C3203" s="66">
        <v>87306</v>
      </c>
      <c r="D3203" t="s">
        <v>77</v>
      </c>
      <c r="E3203" t="s">
        <v>3506</v>
      </c>
      <c r="F3203" s="66">
        <v>140860</v>
      </c>
      <c r="G3203" t="s">
        <v>78</v>
      </c>
      <c r="H3203" t="s">
        <v>3652</v>
      </c>
      <c r="I3203" t="s">
        <v>79</v>
      </c>
      <c r="K3203" t="s">
        <v>3653</v>
      </c>
      <c r="M3203" t="s">
        <v>3633</v>
      </c>
      <c r="N3203" t="s">
        <v>573</v>
      </c>
      <c r="O3203" t="s">
        <v>18</v>
      </c>
      <c r="P3203" t="s">
        <v>3634</v>
      </c>
      <c r="Q3203" t="s">
        <v>1867</v>
      </c>
    </row>
    <row r="3204" spans="1:17" hidden="1" x14ac:dyDescent="0.35">
      <c r="A3204" s="72">
        <f t="shared" si="50"/>
        <v>140860</v>
      </c>
      <c r="B3204" t="s">
        <v>25947</v>
      </c>
      <c r="C3204" s="85">
        <v>87308</v>
      </c>
      <c r="D3204" t="s">
        <v>77</v>
      </c>
      <c r="E3204" t="s">
        <v>23221</v>
      </c>
      <c r="F3204" s="85">
        <v>140860</v>
      </c>
      <c r="G3204" t="s">
        <v>78</v>
      </c>
      <c r="H3204">
        <v>13137997</v>
      </c>
      <c r="I3204" t="s">
        <v>79</v>
      </c>
      <c r="K3204" t="s">
        <v>25948</v>
      </c>
      <c r="M3204" t="s">
        <v>24341</v>
      </c>
      <c r="N3204" t="s">
        <v>571</v>
      </c>
      <c r="O3204" t="s">
        <v>18</v>
      </c>
      <c r="P3204">
        <v>76051</v>
      </c>
      <c r="Q3204">
        <v>5962</v>
      </c>
    </row>
    <row r="3205" spans="1:17" hidden="1" x14ac:dyDescent="0.35">
      <c r="A3205" s="72">
        <f t="shared" si="50"/>
        <v>140860</v>
      </c>
      <c r="B3205" t="s">
        <v>3657</v>
      </c>
      <c r="C3205" s="66">
        <v>87308</v>
      </c>
      <c r="D3205" t="s">
        <v>77</v>
      </c>
      <c r="E3205" t="s">
        <v>3506</v>
      </c>
      <c r="F3205" s="66">
        <v>140860</v>
      </c>
      <c r="G3205" t="s">
        <v>78</v>
      </c>
      <c r="H3205" t="s">
        <v>3658</v>
      </c>
      <c r="I3205" t="s">
        <v>79</v>
      </c>
      <c r="K3205" t="s">
        <v>3659</v>
      </c>
      <c r="M3205" t="s">
        <v>3633</v>
      </c>
      <c r="N3205" t="s">
        <v>573</v>
      </c>
      <c r="O3205" t="s">
        <v>18</v>
      </c>
      <c r="P3205" t="s">
        <v>3634</v>
      </c>
      <c r="Q3205" t="s">
        <v>3660</v>
      </c>
    </row>
    <row r="3206" spans="1:17" hidden="1" x14ac:dyDescent="0.35">
      <c r="A3206" s="72">
        <f t="shared" si="50"/>
        <v>140860</v>
      </c>
      <c r="B3206" t="s">
        <v>25951</v>
      </c>
      <c r="C3206" s="85">
        <v>87303</v>
      </c>
      <c r="D3206" t="s">
        <v>77</v>
      </c>
      <c r="E3206" t="s">
        <v>23221</v>
      </c>
      <c r="F3206" s="85">
        <v>140860</v>
      </c>
      <c r="G3206" t="s">
        <v>78</v>
      </c>
      <c r="H3206">
        <v>13138185</v>
      </c>
      <c r="I3206" t="s">
        <v>79</v>
      </c>
      <c r="K3206" t="s">
        <v>25952</v>
      </c>
      <c r="M3206" t="s">
        <v>24341</v>
      </c>
      <c r="N3206" t="s">
        <v>571</v>
      </c>
      <c r="O3206" t="s">
        <v>18</v>
      </c>
      <c r="P3206">
        <v>76051</v>
      </c>
    </row>
    <row r="3207" spans="1:17" hidden="1" x14ac:dyDescent="0.35">
      <c r="A3207" s="72">
        <f t="shared" si="50"/>
        <v>140860</v>
      </c>
      <c r="B3207" t="s">
        <v>3640</v>
      </c>
      <c r="C3207" s="66">
        <v>87303</v>
      </c>
      <c r="D3207" t="s">
        <v>77</v>
      </c>
      <c r="E3207" t="s">
        <v>3506</v>
      </c>
      <c r="F3207" s="66">
        <v>140860</v>
      </c>
      <c r="G3207" t="s">
        <v>78</v>
      </c>
      <c r="H3207" t="s">
        <v>3641</v>
      </c>
      <c r="I3207" t="s">
        <v>79</v>
      </c>
      <c r="K3207" t="s">
        <v>3642</v>
      </c>
      <c r="M3207" t="s">
        <v>3633</v>
      </c>
      <c r="N3207" t="s">
        <v>573</v>
      </c>
      <c r="O3207" t="s">
        <v>18</v>
      </c>
      <c r="P3207" t="s">
        <v>3634</v>
      </c>
    </row>
    <row r="3208" spans="1:17" hidden="1" x14ac:dyDescent="0.35">
      <c r="A3208" s="72">
        <f t="shared" si="50"/>
        <v>140860</v>
      </c>
      <c r="B3208" t="s">
        <v>25949</v>
      </c>
      <c r="C3208" s="85">
        <v>17013665</v>
      </c>
      <c r="D3208" t="s">
        <v>77</v>
      </c>
      <c r="E3208" t="s">
        <v>23221</v>
      </c>
      <c r="F3208" s="85">
        <v>140860</v>
      </c>
      <c r="G3208" t="s">
        <v>78</v>
      </c>
      <c r="H3208">
        <v>1647809</v>
      </c>
      <c r="I3208" t="s">
        <v>79</v>
      </c>
      <c r="K3208" t="s">
        <v>25950</v>
      </c>
      <c r="M3208" t="s">
        <v>23860</v>
      </c>
      <c r="N3208" t="s">
        <v>571</v>
      </c>
      <c r="O3208" t="s">
        <v>18</v>
      </c>
      <c r="P3208">
        <v>76054</v>
      </c>
      <c r="Q3208">
        <v>3219</v>
      </c>
    </row>
    <row r="3209" spans="1:17" hidden="1" x14ac:dyDescent="0.35">
      <c r="A3209" s="72">
        <f t="shared" si="50"/>
        <v>140860</v>
      </c>
      <c r="B3209" t="s">
        <v>21403</v>
      </c>
      <c r="C3209" s="66">
        <v>17013665</v>
      </c>
      <c r="D3209" t="s">
        <v>77</v>
      </c>
      <c r="E3209" t="s">
        <v>3506</v>
      </c>
      <c r="F3209" s="66">
        <v>140860</v>
      </c>
      <c r="G3209" t="s">
        <v>78</v>
      </c>
      <c r="H3209" t="s">
        <v>13703</v>
      </c>
      <c r="I3209" t="s">
        <v>79</v>
      </c>
      <c r="K3209" t="s">
        <v>21404</v>
      </c>
      <c r="M3209" t="s">
        <v>3668</v>
      </c>
      <c r="N3209" t="s">
        <v>571</v>
      </c>
      <c r="O3209" t="s">
        <v>18</v>
      </c>
      <c r="P3209" t="s">
        <v>3691</v>
      </c>
      <c r="Q3209" t="s">
        <v>3431</v>
      </c>
    </row>
    <row r="3210" spans="1:17" hidden="1" x14ac:dyDescent="0.35">
      <c r="A3210" s="72">
        <f t="shared" si="50"/>
        <v>140860</v>
      </c>
      <c r="B3210" t="s">
        <v>23221</v>
      </c>
      <c r="C3210" s="85">
        <v>140860</v>
      </c>
      <c r="D3210" t="s">
        <v>78</v>
      </c>
      <c r="E3210" t="s">
        <v>23238</v>
      </c>
      <c r="F3210" s="85">
        <v>17002993</v>
      </c>
      <c r="G3210" t="s">
        <v>1750</v>
      </c>
      <c r="H3210">
        <v>1647809</v>
      </c>
      <c r="I3210" t="s">
        <v>79</v>
      </c>
      <c r="J3210" t="s">
        <v>200</v>
      </c>
      <c r="K3210" t="s">
        <v>24985</v>
      </c>
      <c r="M3210" t="s">
        <v>24341</v>
      </c>
      <c r="N3210" t="s">
        <v>571</v>
      </c>
      <c r="O3210" t="s">
        <v>18</v>
      </c>
      <c r="P3210">
        <v>76051</v>
      </c>
      <c r="Q3210">
        <v>3817</v>
      </c>
    </row>
    <row r="3211" spans="1:17" hidden="1" x14ac:dyDescent="0.35">
      <c r="A3211" s="72">
        <f t="shared" si="50"/>
        <v>140860</v>
      </c>
      <c r="B3211" t="s">
        <v>25984</v>
      </c>
      <c r="C3211" s="85">
        <v>16077211</v>
      </c>
      <c r="D3211" t="s">
        <v>23281</v>
      </c>
      <c r="E3211" t="s">
        <v>23221</v>
      </c>
      <c r="F3211" s="85">
        <v>140860</v>
      </c>
      <c r="G3211" t="s">
        <v>78</v>
      </c>
      <c r="H3211">
        <v>1647809</v>
      </c>
      <c r="I3211" t="s">
        <v>79</v>
      </c>
      <c r="K3211" t="s">
        <v>25985</v>
      </c>
      <c r="M3211" t="s">
        <v>24341</v>
      </c>
      <c r="N3211" t="s">
        <v>571</v>
      </c>
      <c r="O3211" t="s">
        <v>18</v>
      </c>
      <c r="P3211">
        <v>76051</v>
      </c>
    </row>
    <row r="3212" spans="1:17" hidden="1" x14ac:dyDescent="0.35">
      <c r="A3212" s="72">
        <f t="shared" si="50"/>
        <v>140860</v>
      </c>
      <c r="B3212" t="s">
        <v>25968</v>
      </c>
      <c r="C3212" s="85">
        <v>17013666</v>
      </c>
      <c r="D3212" t="s">
        <v>77</v>
      </c>
      <c r="E3212" t="s">
        <v>23221</v>
      </c>
      <c r="F3212" s="85">
        <v>140860</v>
      </c>
      <c r="G3212" t="s">
        <v>78</v>
      </c>
      <c r="H3212">
        <v>1647809</v>
      </c>
      <c r="I3212" t="s">
        <v>79</v>
      </c>
      <c r="K3212" t="s">
        <v>25969</v>
      </c>
      <c r="M3212" t="s">
        <v>24341</v>
      </c>
      <c r="N3212" t="s">
        <v>571</v>
      </c>
      <c r="O3212" t="s">
        <v>18</v>
      </c>
      <c r="P3212">
        <v>76051</v>
      </c>
      <c r="Q3212">
        <v>3817</v>
      </c>
    </row>
    <row r="3213" spans="1:17" hidden="1" x14ac:dyDescent="0.35">
      <c r="A3213" s="72">
        <f t="shared" si="50"/>
        <v>140860</v>
      </c>
      <c r="B3213" t="s">
        <v>21405</v>
      </c>
      <c r="C3213" s="66">
        <v>17013666</v>
      </c>
      <c r="D3213" t="s">
        <v>77</v>
      </c>
      <c r="E3213" t="s">
        <v>3506</v>
      </c>
      <c r="F3213" s="66">
        <v>140860</v>
      </c>
      <c r="G3213" t="s">
        <v>78</v>
      </c>
      <c r="H3213" t="s">
        <v>13703</v>
      </c>
      <c r="I3213" t="s">
        <v>79</v>
      </c>
      <c r="K3213" t="s">
        <v>14649</v>
      </c>
      <c r="M3213" t="s">
        <v>3633</v>
      </c>
      <c r="N3213" t="s">
        <v>571</v>
      </c>
      <c r="O3213" t="s">
        <v>18</v>
      </c>
      <c r="P3213" t="s">
        <v>3634</v>
      </c>
      <c r="Q3213" t="s">
        <v>13704</v>
      </c>
    </row>
    <row r="3214" spans="1:17" hidden="1" x14ac:dyDescent="0.35">
      <c r="A3214" s="72">
        <f t="shared" si="50"/>
        <v>140521</v>
      </c>
      <c r="B3214" t="s">
        <v>14111</v>
      </c>
      <c r="C3214" s="66">
        <v>198878</v>
      </c>
      <c r="D3214" t="s">
        <v>77</v>
      </c>
      <c r="E3214" t="s">
        <v>511</v>
      </c>
      <c r="F3214" s="66">
        <v>140521</v>
      </c>
      <c r="G3214" t="s">
        <v>78</v>
      </c>
      <c r="H3214" t="s">
        <v>14112</v>
      </c>
      <c r="I3214" t="s">
        <v>79</v>
      </c>
      <c r="K3214" t="s">
        <v>14113</v>
      </c>
      <c r="M3214" t="s">
        <v>1614</v>
      </c>
      <c r="N3214" t="s">
        <v>232</v>
      </c>
      <c r="O3214" t="s">
        <v>18</v>
      </c>
      <c r="P3214" t="s">
        <v>1615</v>
      </c>
    </row>
    <row r="3215" spans="1:17" hidden="1" x14ac:dyDescent="0.35">
      <c r="A3215" s="72">
        <f t="shared" si="50"/>
        <v>16082474</v>
      </c>
      <c r="B3215" t="s">
        <v>21994</v>
      </c>
      <c r="C3215" s="66">
        <v>17019656</v>
      </c>
      <c r="D3215" t="s">
        <v>77</v>
      </c>
      <c r="E3215" t="s">
        <v>18129</v>
      </c>
      <c r="F3215" s="66">
        <v>16082474</v>
      </c>
      <c r="G3215" t="s">
        <v>78</v>
      </c>
      <c r="I3215" t="s">
        <v>79</v>
      </c>
      <c r="K3215" t="s">
        <v>21995</v>
      </c>
      <c r="M3215" t="s">
        <v>20648</v>
      </c>
      <c r="N3215" t="s">
        <v>571</v>
      </c>
      <c r="O3215" t="s">
        <v>18</v>
      </c>
      <c r="P3215" t="s">
        <v>4316</v>
      </c>
    </row>
    <row r="3216" spans="1:17" hidden="1" x14ac:dyDescent="0.35">
      <c r="A3216" s="72">
        <f t="shared" si="50"/>
        <v>16082474</v>
      </c>
      <c r="B3216" t="s">
        <v>21936</v>
      </c>
      <c r="C3216" s="66">
        <v>17019398</v>
      </c>
      <c r="D3216" t="s">
        <v>77</v>
      </c>
      <c r="E3216" t="s">
        <v>18129</v>
      </c>
      <c r="F3216" s="66">
        <v>16082474</v>
      </c>
      <c r="G3216" t="s">
        <v>78</v>
      </c>
      <c r="I3216" t="s">
        <v>79</v>
      </c>
      <c r="K3216" t="s">
        <v>21937</v>
      </c>
      <c r="M3216" t="s">
        <v>9155</v>
      </c>
      <c r="N3216" t="s">
        <v>9526</v>
      </c>
      <c r="O3216" t="s">
        <v>18</v>
      </c>
      <c r="P3216" t="s">
        <v>10230</v>
      </c>
    </row>
    <row r="3217" spans="1:17" hidden="1" x14ac:dyDescent="0.35">
      <c r="A3217" s="72">
        <f t="shared" si="50"/>
        <v>16082474</v>
      </c>
      <c r="B3217" t="s">
        <v>22923</v>
      </c>
      <c r="C3217" s="66">
        <v>17027551</v>
      </c>
      <c r="D3217" t="s">
        <v>77</v>
      </c>
      <c r="E3217" t="s">
        <v>18129</v>
      </c>
      <c r="F3217" s="66">
        <v>16082474</v>
      </c>
      <c r="G3217" t="s">
        <v>78</v>
      </c>
      <c r="I3217" t="s">
        <v>79</v>
      </c>
      <c r="K3217" t="s">
        <v>22924</v>
      </c>
      <c r="M3217" t="s">
        <v>19690</v>
      </c>
      <c r="N3217" t="s">
        <v>571</v>
      </c>
      <c r="O3217" t="s">
        <v>18</v>
      </c>
      <c r="P3217" t="s">
        <v>3402</v>
      </c>
    </row>
    <row r="3218" spans="1:17" hidden="1" x14ac:dyDescent="0.35">
      <c r="A3218" s="72">
        <f t="shared" si="50"/>
        <v>16082474</v>
      </c>
      <c r="B3218" t="s">
        <v>22955</v>
      </c>
      <c r="C3218" s="66">
        <v>17028075</v>
      </c>
      <c r="D3218" t="s">
        <v>77</v>
      </c>
      <c r="E3218" t="s">
        <v>18129</v>
      </c>
      <c r="F3218" s="66">
        <v>16082474</v>
      </c>
      <c r="G3218" t="s">
        <v>78</v>
      </c>
      <c r="H3218" t="s">
        <v>18130</v>
      </c>
      <c r="I3218" t="s">
        <v>79</v>
      </c>
      <c r="K3218" t="s">
        <v>22956</v>
      </c>
      <c r="M3218" t="s">
        <v>9155</v>
      </c>
      <c r="N3218" t="s">
        <v>18086</v>
      </c>
      <c r="O3218" t="s">
        <v>18</v>
      </c>
      <c r="P3218" t="s">
        <v>9181</v>
      </c>
    </row>
    <row r="3219" spans="1:17" hidden="1" x14ac:dyDescent="0.35">
      <c r="A3219" s="72">
        <f t="shared" si="50"/>
        <v>16082474</v>
      </c>
      <c r="B3219" t="s">
        <v>18467</v>
      </c>
      <c r="C3219" s="66">
        <v>16082478</v>
      </c>
      <c r="D3219" t="s">
        <v>77</v>
      </c>
      <c r="E3219" t="s">
        <v>18129</v>
      </c>
      <c r="F3219" s="66">
        <v>16082474</v>
      </c>
      <c r="G3219" t="s">
        <v>78</v>
      </c>
      <c r="I3219" t="s">
        <v>79</v>
      </c>
      <c r="K3219" t="s">
        <v>18468</v>
      </c>
      <c r="M3219" t="s">
        <v>226</v>
      </c>
      <c r="N3219" t="s">
        <v>232</v>
      </c>
      <c r="O3219" t="s">
        <v>18</v>
      </c>
      <c r="P3219" t="s">
        <v>364</v>
      </c>
    </row>
    <row r="3220" spans="1:17" hidden="1" x14ac:dyDescent="0.35">
      <c r="A3220" s="72">
        <f t="shared" si="50"/>
        <v>16082474</v>
      </c>
      <c r="B3220" t="s">
        <v>18463</v>
      </c>
      <c r="C3220" s="66">
        <v>16082476</v>
      </c>
      <c r="D3220" t="s">
        <v>77</v>
      </c>
      <c r="E3220" t="s">
        <v>18129</v>
      </c>
      <c r="F3220" s="66">
        <v>16082474</v>
      </c>
      <c r="G3220" t="s">
        <v>78</v>
      </c>
      <c r="I3220" t="s">
        <v>79</v>
      </c>
      <c r="K3220" t="s">
        <v>18464</v>
      </c>
      <c r="M3220" t="s">
        <v>7383</v>
      </c>
      <c r="N3220" t="s">
        <v>7384</v>
      </c>
      <c r="O3220" t="s">
        <v>18</v>
      </c>
      <c r="P3220" t="s">
        <v>9914</v>
      </c>
    </row>
    <row r="3221" spans="1:17" hidden="1" x14ac:dyDescent="0.35">
      <c r="A3221" s="72">
        <f t="shared" si="50"/>
        <v>16082474</v>
      </c>
      <c r="B3221" t="s">
        <v>18461</v>
      </c>
      <c r="C3221" s="66">
        <v>16082475</v>
      </c>
      <c r="D3221" t="s">
        <v>77</v>
      </c>
      <c r="E3221" t="s">
        <v>18129</v>
      </c>
      <c r="F3221" s="66">
        <v>16082474</v>
      </c>
      <c r="G3221" t="s">
        <v>78</v>
      </c>
      <c r="I3221" t="s">
        <v>79</v>
      </c>
      <c r="K3221" t="s">
        <v>18462</v>
      </c>
      <c r="M3221" t="s">
        <v>7383</v>
      </c>
      <c r="N3221" t="s">
        <v>9526</v>
      </c>
      <c r="O3221" t="s">
        <v>18</v>
      </c>
      <c r="P3221" t="s">
        <v>9914</v>
      </c>
    </row>
    <row r="3222" spans="1:17" hidden="1" x14ac:dyDescent="0.35">
      <c r="A3222" s="72">
        <f t="shared" si="50"/>
        <v>16082474</v>
      </c>
      <c r="B3222" t="s">
        <v>18465</v>
      </c>
      <c r="C3222" s="66">
        <v>16082477</v>
      </c>
      <c r="D3222" t="s">
        <v>77</v>
      </c>
      <c r="E3222" t="s">
        <v>18129</v>
      </c>
      <c r="F3222" s="66">
        <v>16082474</v>
      </c>
      <c r="G3222" t="s">
        <v>78</v>
      </c>
      <c r="I3222" t="s">
        <v>79</v>
      </c>
      <c r="K3222" t="s">
        <v>18466</v>
      </c>
      <c r="M3222" t="s">
        <v>7383</v>
      </c>
      <c r="N3222" t="s">
        <v>7384</v>
      </c>
      <c r="O3222" t="s">
        <v>18</v>
      </c>
      <c r="P3222" t="s">
        <v>10328</v>
      </c>
      <c r="Q3222" t="s">
        <v>7780</v>
      </c>
    </row>
    <row r="3223" spans="1:17" hidden="1" x14ac:dyDescent="0.35">
      <c r="A3223" s="72">
        <f t="shared" si="50"/>
        <v>141736</v>
      </c>
      <c r="B3223" t="s">
        <v>11661</v>
      </c>
      <c r="C3223" s="66">
        <v>91777</v>
      </c>
      <c r="D3223" t="s">
        <v>77</v>
      </c>
      <c r="E3223" t="s">
        <v>11615</v>
      </c>
      <c r="F3223" s="66">
        <v>141736</v>
      </c>
      <c r="G3223" t="s">
        <v>78</v>
      </c>
      <c r="I3223" t="s">
        <v>79</v>
      </c>
      <c r="K3223" t="s">
        <v>11662</v>
      </c>
      <c r="M3223" t="s">
        <v>11617</v>
      </c>
      <c r="N3223" t="s">
        <v>5106</v>
      </c>
      <c r="O3223" t="s">
        <v>18</v>
      </c>
      <c r="P3223" t="s">
        <v>11663</v>
      </c>
      <c r="Q3223" t="s">
        <v>4133</v>
      </c>
    </row>
    <row r="3224" spans="1:17" hidden="1" x14ac:dyDescent="0.35">
      <c r="A3224" s="72">
        <f t="shared" si="50"/>
        <v>141139</v>
      </c>
      <c r="B3224" t="s">
        <v>18325</v>
      </c>
      <c r="C3224" s="66">
        <v>16079287</v>
      </c>
      <c r="D3224" t="s">
        <v>77</v>
      </c>
      <c r="E3224" t="s">
        <v>5535</v>
      </c>
      <c r="F3224" s="66">
        <v>141139</v>
      </c>
      <c r="G3224" t="s">
        <v>78</v>
      </c>
      <c r="H3224" t="s">
        <v>350</v>
      </c>
      <c r="I3224" t="s">
        <v>79</v>
      </c>
      <c r="K3224" t="s">
        <v>18326</v>
      </c>
      <c r="L3224" t="s">
        <v>80</v>
      </c>
      <c r="M3224" t="s">
        <v>5356</v>
      </c>
      <c r="N3224" t="s">
        <v>5256</v>
      </c>
      <c r="O3224" t="s">
        <v>18</v>
      </c>
      <c r="P3224" t="s">
        <v>5607</v>
      </c>
      <c r="Q3224" t="s">
        <v>18327</v>
      </c>
    </row>
    <row r="3225" spans="1:17" hidden="1" x14ac:dyDescent="0.35">
      <c r="A3225" s="72">
        <f t="shared" si="50"/>
        <v>141139</v>
      </c>
      <c r="B3225" t="s">
        <v>17933</v>
      </c>
      <c r="C3225" s="66">
        <v>16074818</v>
      </c>
      <c r="D3225" t="s">
        <v>77</v>
      </c>
      <c r="E3225" t="s">
        <v>5535</v>
      </c>
      <c r="F3225" s="66">
        <v>141139</v>
      </c>
      <c r="G3225" t="s">
        <v>78</v>
      </c>
      <c r="H3225" t="s">
        <v>350</v>
      </c>
      <c r="I3225" t="s">
        <v>79</v>
      </c>
      <c r="K3225" t="s">
        <v>17934</v>
      </c>
      <c r="L3225" t="s">
        <v>80</v>
      </c>
      <c r="M3225" t="s">
        <v>5356</v>
      </c>
      <c r="N3225" t="s">
        <v>5256</v>
      </c>
      <c r="O3225" t="s">
        <v>18</v>
      </c>
      <c r="P3225" t="s">
        <v>5538</v>
      </c>
      <c r="Q3225" t="s">
        <v>13429</v>
      </c>
    </row>
    <row r="3226" spans="1:17" hidden="1" x14ac:dyDescent="0.35">
      <c r="A3226" s="72">
        <f t="shared" si="50"/>
        <v>142118</v>
      </c>
      <c r="B3226" t="s">
        <v>9868</v>
      </c>
      <c r="C3226" s="66">
        <v>93049</v>
      </c>
      <c r="D3226" t="s">
        <v>77</v>
      </c>
      <c r="E3226" t="s">
        <v>13343</v>
      </c>
      <c r="F3226" s="66">
        <v>142118</v>
      </c>
      <c r="G3226" t="s">
        <v>78</v>
      </c>
      <c r="H3226" t="s">
        <v>13463</v>
      </c>
      <c r="I3226" t="s">
        <v>79</v>
      </c>
      <c r="K3226" t="s">
        <v>13464</v>
      </c>
      <c r="M3226" t="s">
        <v>7395</v>
      </c>
      <c r="N3226" t="s">
        <v>13252</v>
      </c>
      <c r="O3226" t="s">
        <v>18</v>
      </c>
      <c r="P3226" t="s">
        <v>13439</v>
      </c>
      <c r="Q3226" t="s">
        <v>13465</v>
      </c>
    </row>
    <row r="3227" spans="1:17" hidden="1" x14ac:dyDescent="0.35">
      <c r="A3227" s="72">
        <f t="shared" si="50"/>
        <v>141544</v>
      </c>
      <c r="B3227" t="s">
        <v>9868</v>
      </c>
      <c r="C3227" s="66">
        <v>90648</v>
      </c>
      <c r="D3227" t="s">
        <v>77</v>
      </c>
      <c r="E3227" t="s">
        <v>9751</v>
      </c>
      <c r="F3227" s="66">
        <v>141544</v>
      </c>
      <c r="G3227" t="s">
        <v>78</v>
      </c>
      <c r="H3227" t="s">
        <v>9752</v>
      </c>
      <c r="I3227" t="s">
        <v>79</v>
      </c>
      <c r="K3227" t="s">
        <v>9869</v>
      </c>
      <c r="M3227" t="s">
        <v>7383</v>
      </c>
      <c r="N3227" t="s">
        <v>7384</v>
      </c>
      <c r="O3227" t="s">
        <v>18</v>
      </c>
      <c r="P3227" t="s">
        <v>9858</v>
      </c>
      <c r="Q3227" t="s">
        <v>2886</v>
      </c>
    </row>
    <row r="3228" spans="1:17" hidden="1" x14ac:dyDescent="0.35">
      <c r="A3228" s="72">
        <f t="shared" si="50"/>
        <v>140895</v>
      </c>
      <c r="B3228" t="s">
        <v>23867</v>
      </c>
      <c r="C3228" s="85">
        <v>87635</v>
      </c>
      <c r="D3228" t="s">
        <v>77</v>
      </c>
      <c r="E3228" t="s">
        <v>23263</v>
      </c>
      <c r="F3228" s="85">
        <v>140895</v>
      </c>
      <c r="G3228" t="s">
        <v>78</v>
      </c>
      <c r="H3228">
        <v>13597075</v>
      </c>
      <c r="I3228" t="s">
        <v>79</v>
      </c>
      <c r="K3228" t="s">
        <v>23868</v>
      </c>
      <c r="M3228" t="s">
        <v>20412</v>
      </c>
      <c r="N3228" t="s">
        <v>571</v>
      </c>
      <c r="O3228" t="s">
        <v>18</v>
      </c>
      <c r="P3228">
        <v>76180</v>
      </c>
      <c r="Q3228">
        <v>1804</v>
      </c>
    </row>
    <row r="3229" spans="1:17" hidden="1" x14ac:dyDescent="0.35">
      <c r="A3229" s="72">
        <f t="shared" si="50"/>
        <v>141532</v>
      </c>
      <c r="B3229" t="s">
        <v>23867</v>
      </c>
      <c r="C3229" s="85">
        <v>15768440</v>
      </c>
      <c r="D3229" t="s">
        <v>77</v>
      </c>
      <c r="E3229" t="s">
        <v>23152</v>
      </c>
      <c r="F3229" s="85">
        <v>141532</v>
      </c>
      <c r="G3229" t="s">
        <v>78</v>
      </c>
      <c r="H3229">
        <v>9980335</v>
      </c>
      <c r="I3229" t="s">
        <v>79</v>
      </c>
      <c r="K3229" t="s">
        <v>28261</v>
      </c>
      <c r="M3229" t="s">
        <v>9696</v>
      </c>
      <c r="N3229" t="s">
        <v>9697</v>
      </c>
      <c r="O3229" t="s">
        <v>18</v>
      </c>
      <c r="P3229">
        <v>78154</v>
      </c>
    </row>
    <row r="3230" spans="1:17" hidden="1" x14ac:dyDescent="0.35">
      <c r="A3230" s="72">
        <f t="shared" si="50"/>
        <v>141337</v>
      </c>
      <c r="B3230" t="s">
        <v>4420</v>
      </c>
      <c r="C3230" s="66">
        <v>88488</v>
      </c>
      <c r="D3230" t="s">
        <v>77</v>
      </c>
      <c r="E3230" t="s">
        <v>6256</v>
      </c>
      <c r="F3230" s="66">
        <v>141337</v>
      </c>
      <c r="G3230" t="s">
        <v>78</v>
      </c>
      <c r="I3230" t="s">
        <v>79</v>
      </c>
      <c r="K3230" t="s">
        <v>6263</v>
      </c>
      <c r="M3230" t="s">
        <v>3090</v>
      </c>
      <c r="N3230" t="s">
        <v>6073</v>
      </c>
      <c r="O3230" t="s">
        <v>18</v>
      </c>
      <c r="P3230" t="s">
        <v>6258</v>
      </c>
      <c r="Q3230" t="s">
        <v>6264</v>
      </c>
    </row>
    <row r="3231" spans="1:17" hidden="1" x14ac:dyDescent="0.35">
      <c r="A3231" s="72">
        <f t="shared" si="50"/>
        <v>141532</v>
      </c>
      <c r="B3231" t="s">
        <v>4420</v>
      </c>
      <c r="C3231" s="66">
        <v>15768440</v>
      </c>
      <c r="D3231" t="s">
        <v>77</v>
      </c>
      <c r="E3231" t="s">
        <v>9507</v>
      </c>
      <c r="F3231" s="66">
        <v>141532</v>
      </c>
      <c r="G3231" t="s">
        <v>78</v>
      </c>
      <c r="H3231" t="s">
        <v>9508</v>
      </c>
      <c r="I3231" t="s">
        <v>79</v>
      </c>
      <c r="K3231" t="s">
        <v>15652</v>
      </c>
      <c r="M3231" t="s">
        <v>9711</v>
      </c>
      <c r="N3231" t="s">
        <v>9511</v>
      </c>
      <c r="O3231" t="s">
        <v>18</v>
      </c>
      <c r="P3231" t="s">
        <v>9698</v>
      </c>
    </row>
    <row r="3232" spans="1:17" hidden="1" x14ac:dyDescent="0.35">
      <c r="A3232" s="72">
        <f t="shared" si="50"/>
        <v>140887</v>
      </c>
      <c r="B3232" t="s">
        <v>25500</v>
      </c>
      <c r="C3232" s="85">
        <v>87599</v>
      </c>
      <c r="D3232" t="s">
        <v>77</v>
      </c>
      <c r="E3232" t="s">
        <v>23231</v>
      </c>
      <c r="F3232" s="85">
        <v>140887</v>
      </c>
      <c r="G3232" t="s">
        <v>78</v>
      </c>
      <c r="H3232">
        <v>12045050</v>
      </c>
      <c r="I3232" t="s">
        <v>79</v>
      </c>
      <c r="K3232" t="s">
        <v>25501</v>
      </c>
      <c r="M3232" t="s">
        <v>20648</v>
      </c>
      <c r="N3232" t="s">
        <v>571</v>
      </c>
      <c r="O3232" t="s">
        <v>18</v>
      </c>
      <c r="P3232">
        <v>76134</v>
      </c>
      <c r="Q3232">
        <v>1115</v>
      </c>
    </row>
    <row r="3233" spans="1:17" hidden="1" x14ac:dyDescent="0.35">
      <c r="A3233" s="72">
        <f t="shared" si="50"/>
        <v>140887</v>
      </c>
      <c r="B3233" t="s">
        <v>4361</v>
      </c>
      <c r="C3233" s="66">
        <v>87599</v>
      </c>
      <c r="D3233" t="s">
        <v>77</v>
      </c>
      <c r="E3233" t="s">
        <v>3907</v>
      </c>
      <c r="F3233" s="66">
        <v>140887</v>
      </c>
      <c r="G3233" t="s">
        <v>78</v>
      </c>
      <c r="H3233" t="s">
        <v>3980</v>
      </c>
      <c r="I3233" t="s">
        <v>79</v>
      </c>
      <c r="K3233" t="s">
        <v>4362</v>
      </c>
      <c r="M3233" t="s">
        <v>3904</v>
      </c>
      <c r="N3233" t="s">
        <v>573</v>
      </c>
      <c r="O3233" t="s">
        <v>18</v>
      </c>
      <c r="P3233" t="s">
        <v>4363</v>
      </c>
      <c r="Q3233" t="s">
        <v>4364</v>
      </c>
    </row>
    <row r="3234" spans="1:17" hidden="1" x14ac:dyDescent="0.35">
      <c r="A3234" s="72">
        <f t="shared" si="50"/>
        <v>140906</v>
      </c>
      <c r="B3234" t="s">
        <v>24685</v>
      </c>
      <c r="C3234" s="85">
        <v>16034470</v>
      </c>
      <c r="D3234" t="s">
        <v>77</v>
      </c>
      <c r="E3234" t="s">
        <v>23244</v>
      </c>
      <c r="F3234" s="85">
        <v>140906</v>
      </c>
      <c r="G3234" t="s">
        <v>78</v>
      </c>
      <c r="H3234">
        <v>13850763</v>
      </c>
      <c r="I3234" t="s">
        <v>79</v>
      </c>
      <c r="K3234" t="s">
        <v>24686</v>
      </c>
      <c r="M3234" t="s">
        <v>22588</v>
      </c>
      <c r="N3234" t="s">
        <v>571</v>
      </c>
      <c r="O3234" t="s">
        <v>18</v>
      </c>
      <c r="P3234">
        <v>76135</v>
      </c>
      <c r="Q3234">
        <v>1349</v>
      </c>
    </row>
    <row r="3235" spans="1:17" hidden="1" x14ac:dyDescent="0.35">
      <c r="A3235" s="72">
        <f t="shared" si="50"/>
        <v>141265</v>
      </c>
      <c r="B3235" t="s">
        <v>7574</v>
      </c>
      <c r="C3235" s="66">
        <v>89277</v>
      </c>
      <c r="D3235" t="s">
        <v>77</v>
      </c>
      <c r="E3235" t="s">
        <v>7567</v>
      </c>
      <c r="F3235" s="66">
        <v>141265</v>
      </c>
      <c r="G3235" t="s">
        <v>78</v>
      </c>
      <c r="H3235" t="s">
        <v>7568</v>
      </c>
      <c r="I3235" t="s">
        <v>79</v>
      </c>
      <c r="K3235" t="s">
        <v>7575</v>
      </c>
      <c r="L3235" t="s">
        <v>80</v>
      </c>
      <c r="M3235" t="s">
        <v>7570</v>
      </c>
      <c r="N3235" t="s">
        <v>7265</v>
      </c>
      <c r="O3235" t="s">
        <v>18</v>
      </c>
      <c r="P3235" t="s">
        <v>7571</v>
      </c>
      <c r="Q3235" t="s">
        <v>87</v>
      </c>
    </row>
    <row r="3236" spans="1:17" hidden="1" x14ac:dyDescent="0.35">
      <c r="A3236" s="72">
        <f t="shared" si="50"/>
        <v>141252</v>
      </c>
      <c r="B3236" t="s">
        <v>7407</v>
      </c>
      <c r="C3236" s="66">
        <v>89221</v>
      </c>
      <c r="D3236" t="s">
        <v>77</v>
      </c>
      <c r="E3236" t="s">
        <v>7310</v>
      </c>
      <c r="F3236" s="66">
        <v>141252</v>
      </c>
      <c r="G3236" t="s">
        <v>78</v>
      </c>
      <c r="H3236" t="s">
        <v>7408</v>
      </c>
      <c r="I3236" t="s">
        <v>79</v>
      </c>
      <c r="K3236" t="s">
        <v>7409</v>
      </c>
      <c r="M3236" t="s">
        <v>7322</v>
      </c>
      <c r="N3236" t="s">
        <v>6073</v>
      </c>
      <c r="O3236" t="s">
        <v>18</v>
      </c>
      <c r="P3236" t="s">
        <v>7405</v>
      </c>
      <c r="Q3236" t="s">
        <v>7410</v>
      </c>
    </row>
    <row r="3237" spans="1:17" hidden="1" x14ac:dyDescent="0.35">
      <c r="A3237" s="72">
        <f t="shared" si="50"/>
        <v>140561</v>
      </c>
      <c r="B3237" t="s">
        <v>15032</v>
      </c>
      <c r="C3237" s="66">
        <v>226588</v>
      </c>
      <c r="D3237" t="s">
        <v>77</v>
      </c>
      <c r="E3237" t="s">
        <v>1870</v>
      </c>
      <c r="F3237" s="66">
        <v>140561</v>
      </c>
      <c r="G3237" t="s">
        <v>78</v>
      </c>
      <c r="I3237" t="s">
        <v>79</v>
      </c>
      <c r="K3237" t="s">
        <v>1883</v>
      </c>
      <c r="M3237" t="s">
        <v>1868</v>
      </c>
      <c r="N3237" t="s">
        <v>1269</v>
      </c>
      <c r="O3237" t="s">
        <v>18</v>
      </c>
      <c r="P3237" t="s">
        <v>1869</v>
      </c>
    </row>
    <row r="3238" spans="1:17" hidden="1" x14ac:dyDescent="0.35">
      <c r="A3238" s="72">
        <f t="shared" si="50"/>
        <v>140561</v>
      </c>
      <c r="B3238" t="s">
        <v>1877</v>
      </c>
      <c r="C3238" s="66">
        <v>86426</v>
      </c>
      <c r="D3238" t="s">
        <v>77</v>
      </c>
      <c r="E3238" t="s">
        <v>1870</v>
      </c>
      <c r="F3238" s="66">
        <v>140561</v>
      </c>
      <c r="G3238" t="s">
        <v>78</v>
      </c>
      <c r="I3238" t="s">
        <v>79</v>
      </c>
      <c r="K3238" t="s">
        <v>1878</v>
      </c>
      <c r="M3238" t="s">
        <v>1868</v>
      </c>
      <c r="N3238" t="s">
        <v>1269</v>
      </c>
      <c r="O3238" t="s">
        <v>18</v>
      </c>
      <c r="P3238" t="s">
        <v>1872</v>
      </c>
    </row>
    <row r="3239" spans="1:17" hidden="1" x14ac:dyDescent="0.35">
      <c r="A3239" s="72">
        <f t="shared" si="50"/>
        <v>140561</v>
      </c>
      <c r="B3239" t="s">
        <v>24910</v>
      </c>
      <c r="C3239" s="85">
        <v>140561</v>
      </c>
      <c r="D3239" t="s">
        <v>78</v>
      </c>
      <c r="E3239" t="s">
        <v>23240</v>
      </c>
      <c r="F3239" s="85">
        <v>16048959</v>
      </c>
      <c r="G3239" t="s">
        <v>1750</v>
      </c>
      <c r="H3239">
        <v>15626807</v>
      </c>
      <c r="I3239" t="s">
        <v>79</v>
      </c>
      <c r="J3239" t="s">
        <v>200</v>
      </c>
      <c r="K3239" t="s">
        <v>24911</v>
      </c>
      <c r="M3239" t="s">
        <v>19144</v>
      </c>
      <c r="N3239" t="s">
        <v>1914</v>
      </c>
      <c r="O3239" t="s">
        <v>18</v>
      </c>
      <c r="P3239">
        <v>75403</v>
      </c>
    </row>
    <row r="3240" spans="1:17" hidden="1" x14ac:dyDescent="0.35">
      <c r="A3240" s="72">
        <f t="shared" si="50"/>
        <v>140561</v>
      </c>
      <c r="B3240" t="s">
        <v>1880</v>
      </c>
      <c r="C3240" s="66">
        <v>86428</v>
      </c>
      <c r="D3240" t="s">
        <v>77</v>
      </c>
      <c r="E3240" t="s">
        <v>1870</v>
      </c>
      <c r="F3240" s="66">
        <v>140561</v>
      </c>
      <c r="G3240" t="s">
        <v>78</v>
      </c>
      <c r="I3240" t="s">
        <v>79</v>
      </c>
      <c r="K3240" t="s">
        <v>1881</v>
      </c>
      <c r="M3240" t="s">
        <v>1868</v>
      </c>
      <c r="N3240" t="s">
        <v>1269</v>
      </c>
      <c r="O3240" t="s">
        <v>18</v>
      </c>
      <c r="P3240" t="s">
        <v>1869</v>
      </c>
    </row>
    <row r="3241" spans="1:17" hidden="1" x14ac:dyDescent="0.35">
      <c r="A3241" s="72">
        <f t="shared" si="50"/>
        <v>141269</v>
      </c>
      <c r="B3241" t="s">
        <v>6854</v>
      </c>
      <c r="C3241" s="66">
        <v>88839</v>
      </c>
      <c r="D3241" t="s">
        <v>77</v>
      </c>
      <c r="E3241" t="s">
        <v>6855</v>
      </c>
      <c r="F3241" s="66">
        <v>141269</v>
      </c>
      <c r="G3241" t="s">
        <v>78</v>
      </c>
      <c r="H3241" t="s">
        <v>6856</v>
      </c>
      <c r="I3241" t="s">
        <v>79</v>
      </c>
      <c r="K3241" t="s">
        <v>6857</v>
      </c>
      <c r="M3241" t="s">
        <v>3090</v>
      </c>
      <c r="N3241" t="s">
        <v>6073</v>
      </c>
      <c r="O3241" t="s">
        <v>18</v>
      </c>
      <c r="P3241" t="s">
        <v>6858</v>
      </c>
      <c r="Q3241" t="s">
        <v>787</v>
      </c>
    </row>
    <row r="3242" spans="1:17" hidden="1" x14ac:dyDescent="0.35">
      <c r="A3242" s="72">
        <f t="shared" si="50"/>
        <v>142046</v>
      </c>
      <c r="B3242" t="s">
        <v>13096</v>
      </c>
      <c r="C3242" s="66">
        <v>92761</v>
      </c>
      <c r="D3242" t="s">
        <v>77</v>
      </c>
      <c r="E3242" t="s">
        <v>13097</v>
      </c>
      <c r="F3242" s="66">
        <v>142046</v>
      </c>
      <c r="G3242" t="s">
        <v>78</v>
      </c>
      <c r="I3242" t="s">
        <v>79</v>
      </c>
      <c r="K3242" t="s">
        <v>13094</v>
      </c>
      <c r="M3242" t="s">
        <v>13039</v>
      </c>
      <c r="N3242" t="s">
        <v>13039</v>
      </c>
      <c r="O3242" t="s">
        <v>18</v>
      </c>
      <c r="P3242" t="s">
        <v>13095</v>
      </c>
      <c r="Q3242" t="s">
        <v>7261</v>
      </c>
    </row>
    <row r="3243" spans="1:17" hidden="1" x14ac:dyDescent="0.35">
      <c r="A3243" s="72">
        <f t="shared" si="50"/>
        <v>140477</v>
      </c>
      <c r="B3243" t="s">
        <v>983</v>
      </c>
      <c r="C3243" s="66">
        <v>85748</v>
      </c>
      <c r="D3243" t="s">
        <v>77</v>
      </c>
      <c r="E3243" t="s">
        <v>450</v>
      </c>
      <c r="F3243" s="66">
        <v>140477</v>
      </c>
      <c r="G3243" t="s">
        <v>78</v>
      </c>
      <c r="I3243" t="s">
        <v>79</v>
      </c>
      <c r="K3243" t="s">
        <v>981</v>
      </c>
      <c r="M3243" t="s">
        <v>963</v>
      </c>
      <c r="N3243" t="s">
        <v>189</v>
      </c>
      <c r="O3243" t="s">
        <v>18</v>
      </c>
      <c r="P3243" t="s">
        <v>964</v>
      </c>
      <c r="Q3243" t="s">
        <v>982</v>
      </c>
    </row>
    <row r="3244" spans="1:17" hidden="1" x14ac:dyDescent="0.35">
      <c r="A3244" s="72">
        <f t="shared" si="50"/>
        <v>142046</v>
      </c>
      <c r="B3244" t="s">
        <v>24756</v>
      </c>
      <c r="C3244" s="85">
        <v>142046</v>
      </c>
      <c r="D3244" t="s">
        <v>78</v>
      </c>
      <c r="E3244" t="s">
        <v>13757</v>
      </c>
      <c r="F3244" s="85">
        <v>17019123</v>
      </c>
      <c r="G3244" t="s">
        <v>1750</v>
      </c>
      <c r="H3244">
        <v>10395432</v>
      </c>
      <c r="I3244" t="s">
        <v>79</v>
      </c>
      <c r="J3244" t="s">
        <v>200</v>
      </c>
      <c r="K3244" t="s">
        <v>24757</v>
      </c>
      <c r="M3244" t="s">
        <v>13109</v>
      </c>
      <c r="N3244" t="s">
        <v>13109</v>
      </c>
      <c r="O3244" t="s">
        <v>18</v>
      </c>
      <c r="P3244">
        <v>79706</v>
      </c>
      <c r="Q3244">
        <v>5330</v>
      </c>
    </row>
    <row r="3245" spans="1:17" hidden="1" x14ac:dyDescent="0.35">
      <c r="A3245" s="72">
        <f t="shared" si="50"/>
        <v>142046</v>
      </c>
      <c r="B3245" t="s">
        <v>24756</v>
      </c>
      <c r="C3245" s="85">
        <v>142046</v>
      </c>
      <c r="D3245" t="s">
        <v>78</v>
      </c>
      <c r="E3245" t="s">
        <v>23241</v>
      </c>
      <c r="F3245" s="85">
        <v>142047</v>
      </c>
      <c r="G3245" t="s">
        <v>78</v>
      </c>
      <c r="H3245">
        <v>10395432</v>
      </c>
      <c r="I3245" t="s">
        <v>79</v>
      </c>
      <c r="J3245" t="s">
        <v>200</v>
      </c>
      <c r="K3245" t="s">
        <v>24757</v>
      </c>
      <c r="M3245" t="s">
        <v>13109</v>
      </c>
      <c r="N3245" t="s">
        <v>13109</v>
      </c>
      <c r="O3245" t="s">
        <v>18</v>
      </c>
      <c r="P3245">
        <v>79706</v>
      </c>
      <c r="Q3245">
        <v>5330</v>
      </c>
    </row>
    <row r="3246" spans="1:17" hidden="1" x14ac:dyDescent="0.35">
      <c r="A3246" s="72">
        <f t="shared" si="50"/>
        <v>142046</v>
      </c>
      <c r="B3246" t="s">
        <v>22532</v>
      </c>
      <c r="C3246" s="66">
        <v>17023639</v>
      </c>
      <c r="D3246" t="s">
        <v>77</v>
      </c>
      <c r="E3246" t="s">
        <v>13097</v>
      </c>
      <c r="F3246" s="66">
        <v>142046</v>
      </c>
      <c r="G3246" t="s">
        <v>78</v>
      </c>
      <c r="I3246" t="s">
        <v>79</v>
      </c>
      <c r="K3246" t="s">
        <v>22533</v>
      </c>
      <c r="M3246" t="s">
        <v>22534</v>
      </c>
      <c r="N3246" t="s">
        <v>13109</v>
      </c>
      <c r="O3246" t="s">
        <v>18</v>
      </c>
      <c r="P3246" t="s">
        <v>13095</v>
      </c>
    </row>
    <row r="3247" spans="1:17" hidden="1" x14ac:dyDescent="0.35">
      <c r="A3247" s="72">
        <f t="shared" si="50"/>
        <v>142046</v>
      </c>
      <c r="B3247" t="s">
        <v>15048</v>
      </c>
      <c r="C3247" s="66">
        <v>226704</v>
      </c>
      <c r="D3247" t="s">
        <v>77</v>
      </c>
      <c r="E3247" t="s">
        <v>13097</v>
      </c>
      <c r="F3247" s="66">
        <v>142046</v>
      </c>
      <c r="G3247" t="s">
        <v>78</v>
      </c>
      <c r="I3247" t="s">
        <v>79</v>
      </c>
      <c r="K3247" t="s">
        <v>15049</v>
      </c>
      <c r="M3247" t="s">
        <v>13039</v>
      </c>
      <c r="O3247" t="s">
        <v>18</v>
      </c>
      <c r="P3247" t="s">
        <v>13095</v>
      </c>
      <c r="Q3247" t="s">
        <v>7261</v>
      </c>
    </row>
    <row r="3248" spans="1:17" hidden="1" x14ac:dyDescent="0.35">
      <c r="A3248" s="72">
        <f t="shared" si="50"/>
        <v>142046</v>
      </c>
      <c r="B3248" t="s">
        <v>13930</v>
      </c>
      <c r="C3248" s="66">
        <v>161962</v>
      </c>
      <c r="D3248" t="s">
        <v>77</v>
      </c>
      <c r="E3248" t="s">
        <v>13097</v>
      </c>
      <c r="F3248" s="66">
        <v>142046</v>
      </c>
      <c r="G3248" t="s">
        <v>78</v>
      </c>
      <c r="I3248" t="s">
        <v>79</v>
      </c>
      <c r="K3248" t="s">
        <v>13094</v>
      </c>
      <c r="M3248" t="s">
        <v>13931</v>
      </c>
      <c r="O3248" t="s">
        <v>18</v>
      </c>
      <c r="P3248" t="s">
        <v>13095</v>
      </c>
    </row>
    <row r="3249" spans="1:17" hidden="1" x14ac:dyDescent="0.35">
      <c r="A3249" s="72">
        <f t="shared" si="50"/>
        <v>140912</v>
      </c>
      <c r="B3249" t="s">
        <v>22635</v>
      </c>
      <c r="C3249" s="85">
        <v>17025451</v>
      </c>
      <c r="D3249" t="s">
        <v>23281</v>
      </c>
      <c r="E3249" t="s">
        <v>23269</v>
      </c>
      <c r="F3249" s="85">
        <v>140912</v>
      </c>
      <c r="G3249" t="s">
        <v>78</v>
      </c>
      <c r="I3249" t="s">
        <v>79</v>
      </c>
      <c r="K3249" t="s">
        <v>22636</v>
      </c>
      <c r="M3249" t="s">
        <v>20257</v>
      </c>
      <c r="N3249" t="s">
        <v>205</v>
      </c>
      <c r="O3249" t="s">
        <v>18</v>
      </c>
      <c r="P3249">
        <v>76226</v>
      </c>
    </row>
    <row r="3250" spans="1:17" hidden="1" x14ac:dyDescent="0.35">
      <c r="A3250" s="72">
        <f t="shared" si="50"/>
        <v>141223</v>
      </c>
      <c r="B3250" t="s">
        <v>7094</v>
      </c>
      <c r="C3250" s="66">
        <v>88966</v>
      </c>
      <c r="D3250" t="s">
        <v>77</v>
      </c>
      <c r="E3250" t="s">
        <v>6077</v>
      </c>
      <c r="F3250" s="66">
        <v>141223</v>
      </c>
      <c r="G3250" t="s">
        <v>78</v>
      </c>
      <c r="H3250" t="s">
        <v>7095</v>
      </c>
      <c r="I3250" t="s">
        <v>79</v>
      </c>
      <c r="K3250" t="s">
        <v>7096</v>
      </c>
      <c r="M3250" t="s">
        <v>3090</v>
      </c>
      <c r="N3250" t="s">
        <v>6071</v>
      </c>
      <c r="O3250" t="s">
        <v>18</v>
      </c>
      <c r="P3250" t="s">
        <v>7088</v>
      </c>
      <c r="Q3250" t="s">
        <v>1188</v>
      </c>
    </row>
    <row r="3251" spans="1:17" hidden="1" x14ac:dyDescent="0.35">
      <c r="A3251" s="72">
        <f t="shared" si="50"/>
        <v>145196</v>
      </c>
      <c r="B3251" t="s">
        <v>26111</v>
      </c>
      <c r="C3251" s="85">
        <v>115259</v>
      </c>
      <c r="D3251" t="s">
        <v>77</v>
      </c>
      <c r="E3251" t="s">
        <v>23216</v>
      </c>
      <c r="F3251" s="85">
        <v>145196</v>
      </c>
      <c r="G3251" t="s">
        <v>78</v>
      </c>
      <c r="H3251">
        <v>12957593</v>
      </c>
      <c r="I3251" t="s">
        <v>79</v>
      </c>
      <c r="K3251" t="s">
        <v>26112</v>
      </c>
      <c r="M3251" t="s">
        <v>26092</v>
      </c>
      <c r="N3251" t="s">
        <v>26084</v>
      </c>
      <c r="O3251" t="s">
        <v>26085</v>
      </c>
      <c r="P3251">
        <v>98166</v>
      </c>
      <c r="Q3251">
        <v>2714</v>
      </c>
    </row>
    <row r="3252" spans="1:17" hidden="1" x14ac:dyDescent="0.35">
      <c r="A3252" s="72">
        <f t="shared" si="50"/>
        <v>141576</v>
      </c>
      <c r="B3252" t="s">
        <v>22243</v>
      </c>
      <c r="C3252" s="66">
        <v>17021850</v>
      </c>
      <c r="D3252" t="s">
        <v>83</v>
      </c>
      <c r="E3252" t="s">
        <v>10488</v>
      </c>
      <c r="F3252" s="66">
        <v>141576</v>
      </c>
      <c r="G3252" t="s">
        <v>78</v>
      </c>
      <c r="I3252" t="s">
        <v>79</v>
      </c>
      <c r="K3252" t="s">
        <v>22244</v>
      </c>
      <c r="M3252" t="s">
        <v>13828</v>
      </c>
      <c r="O3252" t="s">
        <v>18</v>
      </c>
      <c r="P3252" t="s">
        <v>10491</v>
      </c>
    </row>
    <row r="3253" spans="1:17" hidden="1" x14ac:dyDescent="0.35">
      <c r="A3253" s="72">
        <f t="shared" si="50"/>
        <v>141223</v>
      </c>
      <c r="B3253" t="s">
        <v>14279</v>
      </c>
      <c r="C3253" s="66">
        <v>204388</v>
      </c>
      <c r="D3253" t="s">
        <v>77</v>
      </c>
      <c r="E3253" t="s">
        <v>6077</v>
      </c>
      <c r="F3253" s="66">
        <v>141223</v>
      </c>
      <c r="G3253" t="s">
        <v>78</v>
      </c>
      <c r="H3253" t="s">
        <v>14280</v>
      </c>
      <c r="I3253" t="s">
        <v>79</v>
      </c>
      <c r="K3253" t="s">
        <v>14281</v>
      </c>
      <c r="M3253" t="s">
        <v>3090</v>
      </c>
      <c r="N3253" t="s">
        <v>6071</v>
      </c>
      <c r="O3253" t="s">
        <v>18</v>
      </c>
      <c r="P3253" t="s">
        <v>6349</v>
      </c>
      <c r="Q3253" t="s">
        <v>6354</v>
      </c>
    </row>
    <row r="3254" spans="1:17" hidden="1" x14ac:dyDescent="0.35">
      <c r="A3254" s="72">
        <f t="shared" si="50"/>
        <v>141576</v>
      </c>
      <c r="B3254" t="s">
        <v>19681</v>
      </c>
      <c r="C3254" s="66">
        <v>16047504</v>
      </c>
      <c r="D3254" t="s">
        <v>83</v>
      </c>
      <c r="E3254" t="s">
        <v>10488</v>
      </c>
      <c r="F3254" s="66">
        <v>141576</v>
      </c>
      <c r="G3254" t="s">
        <v>78</v>
      </c>
      <c r="H3254" t="s">
        <v>350</v>
      </c>
      <c r="I3254" t="s">
        <v>79</v>
      </c>
      <c r="K3254" t="s">
        <v>19682</v>
      </c>
      <c r="L3254" t="s">
        <v>80</v>
      </c>
      <c r="M3254" t="s">
        <v>10490</v>
      </c>
      <c r="N3254" t="s">
        <v>10454</v>
      </c>
      <c r="O3254" t="s">
        <v>18</v>
      </c>
      <c r="P3254" t="s">
        <v>10491</v>
      </c>
      <c r="Q3254" t="s">
        <v>87</v>
      </c>
    </row>
    <row r="3255" spans="1:17" hidden="1" x14ac:dyDescent="0.35">
      <c r="A3255" s="72">
        <f t="shared" si="50"/>
        <v>141576</v>
      </c>
      <c r="B3255" t="s">
        <v>27936</v>
      </c>
      <c r="C3255" s="85">
        <v>141576</v>
      </c>
      <c r="D3255" t="s">
        <v>78</v>
      </c>
      <c r="E3255" t="s">
        <v>23161</v>
      </c>
      <c r="F3255" s="85">
        <v>17019384</v>
      </c>
      <c r="G3255" t="s">
        <v>1750</v>
      </c>
      <c r="H3255">
        <v>1669688</v>
      </c>
      <c r="I3255" t="s">
        <v>79</v>
      </c>
      <c r="J3255" t="s">
        <v>200</v>
      </c>
      <c r="K3255" t="s">
        <v>23088</v>
      </c>
      <c r="M3255" t="s">
        <v>13828</v>
      </c>
      <c r="N3255" t="s">
        <v>10455</v>
      </c>
      <c r="O3255" t="s">
        <v>18</v>
      </c>
      <c r="P3255">
        <v>78374</v>
      </c>
    </row>
    <row r="3256" spans="1:17" hidden="1" x14ac:dyDescent="0.35">
      <c r="A3256" s="72">
        <f t="shared" si="50"/>
        <v>141576</v>
      </c>
      <c r="B3256" t="s">
        <v>21759</v>
      </c>
      <c r="C3256" s="66">
        <v>17017663</v>
      </c>
      <c r="D3256" t="s">
        <v>83</v>
      </c>
      <c r="E3256" t="s">
        <v>10488</v>
      </c>
      <c r="F3256" s="66">
        <v>141576</v>
      </c>
      <c r="G3256" t="s">
        <v>78</v>
      </c>
      <c r="I3256" t="s">
        <v>79</v>
      </c>
      <c r="K3256" t="s">
        <v>21760</v>
      </c>
      <c r="M3256" t="s">
        <v>13828</v>
      </c>
      <c r="O3256" t="s">
        <v>18</v>
      </c>
      <c r="P3256" t="s">
        <v>10491</v>
      </c>
    </row>
    <row r="3257" spans="1:17" hidden="1" x14ac:dyDescent="0.35">
      <c r="A3257" s="72">
        <f t="shared" si="50"/>
        <v>141576</v>
      </c>
      <c r="B3257" t="s">
        <v>10487</v>
      </c>
      <c r="C3257" s="66">
        <v>91042</v>
      </c>
      <c r="D3257" t="s">
        <v>77</v>
      </c>
      <c r="E3257" t="s">
        <v>10488</v>
      </c>
      <c r="F3257" s="66">
        <v>141576</v>
      </c>
      <c r="G3257" t="s">
        <v>78</v>
      </c>
      <c r="I3257" t="s">
        <v>79</v>
      </c>
      <c r="K3257" t="s">
        <v>10489</v>
      </c>
      <c r="M3257" t="s">
        <v>10490</v>
      </c>
      <c r="N3257" t="s">
        <v>10454</v>
      </c>
      <c r="O3257" t="s">
        <v>18</v>
      </c>
      <c r="P3257" t="s">
        <v>10491</v>
      </c>
      <c r="Q3257" t="s">
        <v>2456</v>
      </c>
    </row>
    <row r="3258" spans="1:17" hidden="1" x14ac:dyDescent="0.35">
      <c r="A3258" s="72">
        <f t="shared" si="50"/>
        <v>141576</v>
      </c>
      <c r="B3258" t="s">
        <v>20692</v>
      </c>
      <c r="C3258" s="66">
        <v>17007884</v>
      </c>
      <c r="D3258" t="s">
        <v>83</v>
      </c>
      <c r="E3258" t="s">
        <v>10488</v>
      </c>
      <c r="F3258" s="66">
        <v>141576</v>
      </c>
      <c r="G3258" t="s">
        <v>78</v>
      </c>
      <c r="H3258" t="s">
        <v>350</v>
      </c>
      <c r="I3258" t="s">
        <v>79</v>
      </c>
      <c r="K3258" t="s">
        <v>20693</v>
      </c>
      <c r="L3258" t="s">
        <v>80</v>
      </c>
      <c r="M3258" t="s">
        <v>10492</v>
      </c>
      <c r="N3258" t="s">
        <v>80</v>
      </c>
      <c r="O3258" t="s">
        <v>18</v>
      </c>
      <c r="P3258" t="s">
        <v>10493</v>
      </c>
      <c r="Q3258" t="s">
        <v>87</v>
      </c>
    </row>
    <row r="3259" spans="1:17" hidden="1" x14ac:dyDescent="0.35">
      <c r="A3259" s="72">
        <f t="shared" si="50"/>
        <v>141555</v>
      </c>
      <c r="B3259" t="s">
        <v>10173</v>
      </c>
      <c r="C3259" s="66">
        <v>90844</v>
      </c>
      <c r="D3259" t="s">
        <v>77</v>
      </c>
      <c r="E3259" t="s">
        <v>4810</v>
      </c>
      <c r="F3259" s="66">
        <v>141555</v>
      </c>
      <c r="G3259" t="s">
        <v>78</v>
      </c>
      <c r="H3259" t="s">
        <v>10174</v>
      </c>
      <c r="I3259" t="s">
        <v>79</v>
      </c>
      <c r="K3259" t="s">
        <v>10175</v>
      </c>
      <c r="M3259" t="s">
        <v>7383</v>
      </c>
      <c r="N3259" t="s">
        <v>7384</v>
      </c>
      <c r="O3259" t="s">
        <v>18</v>
      </c>
      <c r="P3259" t="s">
        <v>9156</v>
      </c>
      <c r="Q3259" t="s">
        <v>100</v>
      </c>
    </row>
    <row r="3260" spans="1:17" hidden="1" x14ac:dyDescent="0.35">
      <c r="A3260" s="72">
        <f t="shared" si="50"/>
        <v>140503</v>
      </c>
      <c r="B3260" t="s">
        <v>25261</v>
      </c>
      <c r="C3260" s="85">
        <v>17028223</v>
      </c>
      <c r="D3260" t="s">
        <v>77</v>
      </c>
      <c r="E3260" t="s">
        <v>23232</v>
      </c>
      <c r="F3260" s="85">
        <v>140503</v>
      </c>
      <c r="G3260" t="s">
        <v>78</v>
      </c>
      <c r="I3260" t="s">
        <v>79</v>
      </c>
      <c r="K3260" t="s">
        <v>25262</v>
      </c>
      <c r="M3260" t="s">
        <v>20811</v>
      </c>
      <c r="N3260" t="s">
        <v>1182</v>
      </c>
      <c r="O3260" t="s">
        <v>18</v>
      </c>
      <c r="P3260">
        <v>75126</v>
      </c>
    </row>
    <row r="3261" spans="1:17" hidden="1" x14ac:dyDescent="0.35">
      <c r="A3261" s="72">
        <f t="shared" si="50"/>
        <v>140503</v>
      </c>
      <c r="B3261" t="s">
        <v>22962</v>
      </c>
      <c r="C3261" s="66">
        <v>17028223</v>
      </c>
      <c r="D3261" t="s">
        <v>77</v>
      </c>
      <c r="E3261" t="s">
        <v>1244</v>
      </c>
      <c r="F3261" s="66">
        <v>140503</v>
      </c>
      <c r="G3261" t="s">
        <v>78</v>
      </c>
      <c r="I3261" t="s">
        <v>79</v>
      </c>
      <c r="K3261" t="s">
        <v>22963</v>
      </c>
      <c r="M3261" t="s">
        <v>20811</v>
      </c>
      <c r="N3261" t="s">
        <v>1182</v>
      </c>
      <c r="O3261" t="s">
        <v>18</v>
      </c>
      <c r="P3261" t="s">
        <v>1249</v>
      </c>
    </row>
    <row r="3262" spans="1:17" hidden="1" x14ac:dyDescent="0.35">
      <c r="A3262" s="72">
        <f t="shared" si="50"/>
        <v>140714</v>
      </c>
      <c r="B3262" t="s">
        <v>2841</v>
      </c>
      <c r="C3262" s="66">
        <v>86825</v>
      </c>
      <c r="D3262" t="s">
        <v>77</v>
      </c>
      <c r="E3262" t="s">
        <v>2794</v>
      </c>
      <c r="F3262" s="66">
        <v>140714</v>
      </c>
      <c r="G3262" t="s">
        <v>78</v>
      </c>
      <c r="H3262" t="s">
        <v>2842</v>
      </c>
      <c r="I3262" t="s">
        <v>79</v>
      </c>
      <c r="K3262" t="s">
        <v>2843</v>
      </c>
      <c r="M3262" t="s">
        <v>2790</v>
      </c>
      <c r="N3262" t="s">
        <v>2797</v>
      </c>
      <c r="O3262" t="s">
        <v>18</v>
      </c>
      <c r="P3262" t="s">
        <v>2801</v>
      </c>
      <c r="Q3262" t="s">
        <v>2844</v>
      </c>
    </row>
    <row r="3263" spans="1:17" hidden="1" x14ac:dyDescent="0.35">
      <c r="A3263" s="72">
        <f t="shared" si="50"/>
        <v>140469</v>
      </c>
      <c r="B3263" t="s">
        <v>26860</v>
      </c>
      <c r="C3263" s="85">
        <v>85609</v>
      </c>
      <c r="D3263" t="s">
        <v>77</v>
      </c>
      <c r="E3263" t="s">
        <v>23191</v>
      </c>
      <c r="F3263" s="85">
        <v>140469</v>
      </c>
      <c r="G3263" t="s">
        <v>78</v>
      </c>
      <c r="H3263">
        <v>13461769</v>
      </c>
      <c r="I3263" t="s">
        <v>79</v>
      </c>
      <c r="K3263" t="s">
        <v>26861</v>
      </c>
      <c r="M3263" t="s">
        <v>21595</v>
      </c>
      <c r="N3263" t="s">
        <v>205</v>
      </c>
      <c r="O3263" t="s">
        <v>18</v>
      </c>
      <c r="P3263">
        <v>75056</v>
      </c>
      <c r="Q3263">
        <v>1219</v>
      </c>
    </row>
    <row r="3264" spans="1:17" hidden="1" x14ac:dyDescent="0.35">
      <c r="A3264" s="72">
        <f t="shared" si="50"/>
        <v>140457</v>
      </c>
      <c r="B3264" t="s">
        <v>630</v>
      </c>
      <c r="C3264" s="66">
        <v>16020785</v>
      </c>
      <c r="D3264" t="s">
        <v>77</v>
      </c>
      <c r="E3264" t="s">
        <v>345</v>
      </c>
      <c r="F3264" s="66">
        <v>140457</v>
      </c>
      <c r="G3264" t="s">
        <v>78</v>
      </c>
      <c r="H3264" t="s">
        <v>350</v>
      </c>
      <c r="I3264" t="s">
        <v>79</v>
      </c>
      <c r="K3264" t="s">
        <v>15692</v>
      </c>
      <c r="L3264" t="s">
        <v>80</v>
      </c>
      <c r="M3264" t="s">
        <v>347</v>
      </c>
      <c r="N3264" t="s">
        <v>215</v>
      </c>
      <c r="O3264" t="s">
        <v>18</v>
      </c>
      <c r="P3264" t="s">
        <v>360</v>
      </c>
      <c r="Q3264" t="s">
        <v>87</v>
      </c>
    </row>
    <row r="3265" spans="1:17" hidden="1" x14ac:dyDescent="0.35">
      <c r="A3265" s="72">
        <f t="shared" si="50"/>
        <v>140469</v>
      </c>
      <c r="B3265" t="s">
        <v>630</v>
      </c>
      <c r="C3265" s="66">
        <v>85609</v>
      </c>
      <c r="D3265" t="s">
        <v>77</v>
      </c>
      <c r="E3265" t="s">
        <v>212</v>
      </c>
      <c r="F3265" s="66">
        <v>140469</v>
      </c>
      <c r="G3265" t="s">
        <v>78</v>
      </c>
      <c r="H3265" t="s">
        <v>213</v>
      </c>
      <c r="I3265" t="s">
        <v>79</v>
      </c>
      <c r="K3265" t="s">
        <v>631</v>
      </c>
      <c r="L3265" t="s">
        <v>80</v>
      </c>
      <c r="M3265" t="s">
        <v>632</v>
      </c>
      <c r="N3265" t="s">
        <v>215</v>
      </c>
      <c r="O3265" t="s">
        <v>18</v>
      </c>
      <c r="P3265" t="s">
        <v>633</v>
      </c>
      <c r="Q3265" t="s">
        <v>634</v>
      </c>
    </row>
    <row r="3266" spans="1:17" hidden="1" x14ac:dyDescent="0.35">
      <c r="A3266" s="72">
        <f t="shared" ref="A3266:A3329" si="51">IF(F3266="", "", IF(D3266="School District", C3266, F3266))</f>
        <v>141334</v>
      </c>
      <c r="B3266" t="s">
        <v>23973</v>
      </c>
      <c r="C3266" s="85">
        <v>89726</v>
      </c>
      <c r="D3266" t="s">
        <v>77</v>
      </c>
      <c r="E3266" t="s">
        <v>23261</v>
      </c>
      <c r="F3266" s="85">
        <v>141334</v>
      </c>
      <c r="G3266" t="s">
        <v>78</v>
      </c>
      <c r="H3266">
        <v>4542296</v>
      </c>
      <c r="I3266" t="s">
        <v>79</v>
      </c>
      <c r="K3266" t="s">
        <v>23974</v>
      </c>
      <c r="M3266" t="s">
        <v>22368</v>
      </c>
      <c r="N3266" t="s">
        <v>7998</v>
      </c>
      <c r="O3266" t="s">
        <v>18</v>
      </c>
      <c r="P3266">
        <v>77531</v>
      </c>
    </row>
    <row r="3267" spans="1:17" hidden="1" x14ac:dyDescent="0.35">
      <c r="A3267" s="72">
        <f t="shared" si="51"/>
        <v>141736</v>
      </c>
      <c r="B3267" t="s">
        <v>11738</v>
      </c>
      <c r="C3267" s="66">
        <v>91926</v>
      </c>
      <c r="D3267" t="s">
        <v>77</v>
      </c>
      <c r="E3267" t="s">
        <v>11615</v>
      </c>
      <c r="F3267" s="66">
        <v>141736</v>
      </c>
      <c r="G3267" t="s">
        <v>78</v>
      </c>
      <c r="I3267" t="s">
        <v>79</v>
      </c>
      <c r="K3267" t="s">
        <v>11739</v>
      </c>
      <c r="M3267" t="s">
        <v>126</v>
      </c>
      <c r="N3267" t="s">
        <v>5106</v>
      </c>
      <c r="O3267" t="s">
        <v>18</v>
      </c>
      <c r="P3267" t="s">
        <v>11740</v>
      </c>
      <c r="Q3267" t="s">
        <v>11741</v>
      </c>
    </row>
    <row r="3268" spans="1:17" hidden="1" x14ac:dyDescent="0.35">
      <c r="A3268" s="72">
        <f t="shared" si="51"/>
        <v>141223</v>
      </c>
      <c r="B3268" t="s">
        <v>6696</v>
      </c>
      <c r="C3268" s="66">
        <v>88740</v>
      </c>
      <c r="D3268" t="s">
        <v>77</v>
      </c>
      <c r="E3268" t="s">
        <v>6077</v>
      </c>
      <c r="F3268" s="66">
        <v>141223</v>
      </c>
      <c r="G3268" t="s">
        <v>78</v>
      </c>
      <c r="H3268" t="s">
        <v>6697</v>
      </c>
      <c r="I3268" t="s">
        <v>79</v>
      </c>
      <c r="K3268" t="s">
        <v>6698</v>
      </c>
      <c r="M3268" t="s">
        <v>3090</v>
      </c>
      <c r="N3268" t="s">
        <v>6071</v>
      </c>
      <c r="O3268" t="s">
        <v>18</v>
      </c>
      <c r="P3268" t="s">
        <v>6688</v>
      </c>
      <c r="Q3268" t="s">
        <v>208</v>
      </c>
    </row>
    <row r="3269" spans="1:17" hidden="1" x14ac:dyDescent="0.35">
      <c r="A3269" s="72">
        <f t="shared" si="51"/>
        <v>141234</v>
      </c>
      <c r="B3269" t="s">
        <v>19636</v>
      </c>
      <c r="C3269" s="66">
        <v>16054002</v>
      </c>
      <c r="D3269" t="s">
        <v>83</v>
      </c>
      <c r="E3269" t="s">
        <v>6473</v>
      </c>
      <c r="F3269" s="66">
        <v>141234</v>
      </c>
      <c r="G3269" t="s">
        <v>78</v>
      </c>
      <c r="I3269" t="s">
        <v>79</v>
      </c>
      <c r="K3269" t="s">
        <v>19637</v>
      </c>
      <c r="M3269" t="s">
        <v>3090</v>
      </c>
      <c r="N3269" t="s">
        <v>6073</v>
      </c>
      <c r="O3269" t="s">
        <v>18</v>
      </c>
      <c r="P3269" t="s">
        <v>6783</v>
      </c>
    </row>
    <row r="3270" spans="1:17" hidden="1" x14ac:dyDescent="0.35">
      <c r="A3270" s="72">
        <f t="shared" si="51"/>
        <v>141103</v>
      </c>
      <c r="B3270" t="s">
        <v>5377</v>
      </c>
      <c r="C3270" s="66">
        <v>88122</v>
      </c>
      <c r="D3270" t="s">
        <v>77</v>
      </c>
      <c r="E3270" t="s">
        <v>5370</v>
      </c>
      <c r="F3270" s="66">
        <v>141103</v>
      </c>
      <c r="G3270" t="s">
        <v>78</v>
      </c>
      <c r="I3270" t="s">
        <v>79</v>
      </c>
      <c r="K3270" t="s">
        <v>5378</v>
      </c>
      <c r="M3270" t="s">
        <v>5372</v>
      </c>
      <c r="N3270" t="s">
        <v>5373</v>
      </c>
      <c r="O3270" t="s">
        <v>18</v>
      </c>
      <c r="P3270" t="s">
        <v>5374</v>
      </c>
    </row>
    <row r="3271" spans="1:17" hidden="1" x14ac:dyDescent="0.35">
      <c r="A3271" s="72">
        <f t="shared" si="51"/>
        <v>141103</v>
      </c>
      <c r="B3271" t="s">
        <v>21914</v>
      </c>
      <c r="C3271" s="66">
        <v>17019286</v>
      </c>
      <c r="D3271" t="s">
        <v>77</v>
      </c>
      <c r="E3271" t="s">
        <v>5370</v>
      </c>
      <c r="F3271" s="66">
        <v>141103</v>
      </c>
      <c r="G3271" t="s">
        <v>78</v>
      </c>
      <c r="H3271" t="s">
        <v>13743</v>
      </c>
      <c r="I3271" t="s">
        <v>79</v>
      </c>
      <c r="K3271" t="s">
        <v>21915</v>
      </c>
      <c r="M3271" t="s">
        <v>5376</v>
      </c>
      <c r="N3271" t="s">
        <v>5363</v>
      </c>
      <c r="O3271" t="s">
        <v>18</v>
      </c>
      <c r="P3271" t="s">
        <v>5374</v>
      </c>
    </row>
    <row r="3272" spans="1:17" hidden="1" x14ac:dyDescent="0.35">
      <c r="A3272" s="72">
        <f t="shared" si="51"/>
        <v>141103</v>
      </c>
      <c r="B3272" t="s">
        <v>21856</v>
      </c>
      <c r="C3272" s="66">
        <v>17018881</v>
      </c>
      <c r="D3272" t="s">
        <v>77</v>
      </c>
      <c r="E3272" t="s">
        <v>5370</v>
      </c>
      <c r="F3272" s="66">
        <v>141103</v>
      </c>
      <c r="G3272" t="s">
        <v>78</v>
      </c>
      <c r="H3272" t="s">
        <v>13743</v>
      </c>
      <c r="I3272" t="s">
        <v>79</v>
      </c>
      <c r="K3272" t="s">
        <v>21857</v>
      </c>
      <c r="M3272" t="s">
        <v>21858</v>
      </c>
      <c r="N3272" t="s">
        <v>5363</v>
      </c>
      <c r="O3272" t="s">
        <v>18</v>
      </c>
      <c r="P3272" t="s">
        <v>5374</v>
      </c>
    </row>
    <row r="3273" spans="1:17" hidden="1" x14ac:dyDescent="0.35">
      <c r="A3273" s="72">
        <f t="shared" si="51"/>
        <v>141103</v>
      </c>
      <c r="B3273" t="s">
        <v>21909</v>
      </c>
      <c r="C3273" s="66">
        <v>17019284</v>
      </c>
      <c r="D3273" t="s">
        <v>83</v>
      </c>
      <c r="E3273" t="s">
        <v>5370</v>
      </c>
      <c r="F3273" s="66">
        <v>141103</v>
      </c>
      <c r="G3273" t="s">
        <v>78</v>
      </c>
      <c r="I3273" t="s">
        <v>79</v>
      </c>
      <c r="K3273" t="s">
        <v>21910</v>
      </c>
      <c r="M3273" t="s">
        <v>21911</v>
      </c>
      <c r="O3273" t="s">
        <v>18</v>
      </c>
      <c r="P3273" t="s">
        <v>5374</v>
      </c>
    </row>
    <row r="3274" spans="1:17" hidden="1" x14ac:dyDescent="0.35">
      <c r="A3274" s="72">
        <f t="shared" si="51"/>
        <v>141103</v>
      </c>
      <c r="B3274" t="s">
        <v>21912</v>
      </c>
      <c r="C3274" s="66">
        <v>17019285</v>
      </c>
      <c r="D3274" t="s">
        <v>83</v>
      </c>
      <c r="E3274" t="s">
        <v>5370</v>
      </c>
      <c r="F3274" s="66">
        <v>141103</v>
      </c>
      <c r="G3274" t="s">
        <v>78</v>
      </c>
      <c r="H3274" t="s">
        <v>13743</v>
      </c>
      <c r="I3274" t="s">
        <v>79</v>
      </c>
      <c r="K3274" t="s">
        <v>21913</v>
      </c>
      <c r="M3274" t="s">
        <v>21911</v>
      </c>
      <c r="O3274" t="s">
        <v>18</v>
      </c>
      <c r="P3274" t="s">
        <v>5374</v>
      </c>
    </row>
    <row r="3275" spans="1:17" hidden="1" x14ac:dyDescent="0.35">
      <c r="A3275" s="72">
        <f t="shared" si="51"/>
        <v>141103</v>
      </c>
      <c r="B3275" t="s">
        <v>5379</v>
      </c>
      <c r="C3275" s="66">
        <v>88124</v>
      </c>
      <c r="D3275" t="s">
        <v>77</v>
      </c>
      <c r="E3275" t="s">
        <v>5370</v>
      </c>
      <c r="F3275" s="66">
        <v>141103</v>
      </c>
      <c r="G3275" t="s">
        <v>78</v>
      </c>
      <c r="I3275" t="s">
        <v>79</v>
      </c>
      <c r="K3275" t="s">
        <v>5380</v>
      </c>
      <c r="M3275" t="s">
        <v>5372</v>
      </c>
      <c r="N3275" t="s">
        <v>5373</v>
      </c>
      <c r="O3275" t="s">
        <v>18</v>
      </c>
      <c r="P3275" t="s">
        <v>5374</v>
      </c>
      <c r="Q3275" t="s">
        <v>5375</v>
      </c>
    </row>
    <row r="3276" spans="1:17" hidden="1" x14ac:dyDescent="0.35">
      <c r="A3276" s="72">
        <f t="shared" si="51"/>
        <v>141832</v>
      </c>
      <c r="B3276" t="s">
        <v>12031</v>
      </c>
      <c r="C3276" s="66">
        <v>92169</v>
      </c>
      <c r="D3276" t="s">
        <v>77</v>
      </c>
      <c r="E3276" t="s">
        <v>12032</v>
      </c>
      <c r="F3276" s="66">
        <v>141832</v>
      </c>
      <c r="G3276" t="s">
        <v>78</v>
      </c>
      <c r="I3276" t="s">
        <v>79</v>
      </c>
      <c r="K3276" t="s">
        <v>12033</v>
      </c>
      <c r="M3276" t="s">
        <v>12028</v>
      </c>
      <c r="N3276" t="s">
        <v>12029</v>
      </c>
      <c r="O3276" t="s">
        <v>18</v>
      </c>
      <c r="P3276" t="s">
        <v>12030</v>
      </c>
    </row>
    <row r="3277" spans="1:17" hidden="1" x14ac:dyDescent="0.35">
      <c r="A3277" s="72">
        <f t="shared" si="51"/>
        <v>141332</v>
      </c>
      <c r="B3277" t="s">
        <v>24655</v>
      </c>
      <c r="C3277" s="85">
        <v>16052621</v>
      </c>
      <c r="D3277" t="s">
        <v>23281</v>
      </c>
      <c r="E3277" t="s">
        <v>23245</v>
      </c>
      <c r="F3277" s="85">
        <v>141332</v>
      </c>
      <c r="G3277" t="s">
        <v>78</v>
      </c>
      <c r="I3277" t="s">
        <v>79</v>
      </c>
      <c r="K3277" t="s">
        <v>24631</v>
      </c>
      <c r="M3277" t="s">
        <v>24600</v>
      </c>
      <c r="N3277" t="s">
        <v>8314</v>
      </c>
      <c r="O3277" t="s">
        <v>18</v>
      </c>
      <c r="P3277">
        <v>77539</v>
      </c>
    </row>
    <row r="3278" spans="1:17" hidden="1" x14ac:dyDescent="0.35">
      <c r="A3278" s="72">
        <f t="shared" si="51"/>
        <v>141252</v>
      </c>
      <c r="B3278" t="s">
        <v>21287</v>
      </c>
      <c r="C3278" s="66">
        <v>17013212</v>
      </c>
      <c r="D3278" t="s">
        <v>77</v>
      </c>
      <c r="E3278" t="s">
        <v>7310</v>
      </c>
      <c r="F3278" s="66">
        <v>141252</v>
      </c>
      <c r="G3278" t="s">
        <v>78</v>
      </c>
      <c r="I3278" t="s">
        <v>79</v>
      </c>
      <c r="K3278" t="s">
        <v>21288</v>
      </c>
      <c r="M3278" t="s">
        <v>6651</v>
      </c>
      <c r="N3278" t="s">
        <v>7264</v>
      </c>
      <c r="O3278" t="s">
        <v>18</v>
      </c>
      <c r="P3278" t="s">
        <v>7430</v>
      </c>
    </row>
    <row r="3279" spans="1:17" hidden="1" x14ac:dyDescent="0.35">
      <c r="A3279" s="72">
        <f t="shared" si="51"/>
        <v>141379</v>
      </c>
      <c r="B3279" t="s">
        <v>8637</v>
      </c>
      <c r="C3279" s="66">
        <v>89941</v>
      </c>
      <c r="D3279" t="s">
        <v>77</v>
      </c>
      <c r="E3279" t="s">
        <v>8633</v>
      </c>
      <c r="F3279" s="66">
        <v>141379</v>
      </c>
      <c r="G3279" t="s">
        <v>78</v>
      </c>
      <c r="H3279" t="s">
        <v>8638</v>
      </c>
      <c r="I3279" t="s">
        <v>79</v>
      </c>
      <c r="K3279" t="s">
        <v>8639</v>
      </c>
      <c r="M3279" t="s">
        <v>8630</v>
      </c>
      <c r="N3279" t="s">
        <v>8635</v>
      </c>
      <c r="O3279" t="s">
        <v>18</v>
      </c>
      <c r="P3279" t="s">
        <v>8631</v>
      </c>
      <c r="Q3279" t="s">
        <v>4112</v>
      </c>
    </row>
    <row r="3280" spans="1:17" hidden="1" x14ac:dyDescent="0.35">
      <c r="A3280" s="72">
        <f t="shared" si="51"/>
        <v>141379</v>
      </c>
      <c r="B3280" t="s">
        <v>8644</v>
      </c>
      <c r="C3280" s="66">
        <v>89943</v>
      </c>
      <c r="D3280" t="s">
        <v>77</v>
      </c>
      <c r="E3280" t="s">
        <v>8633</v>
      </c>
      <c r="F3280" s="66">
        <v>141379</v>
      </c>
      <c r="G3280" t="s">
        <v>78</v>
      </c>
      <c r="H3280" t="s">
        <v>8645</v>
      </c>
      <c r="I3280" t="s">
        <v>79</v>
      </c>
      <c r="K3280" t="s">
        <v>8646</v>
      </c>
      <c r="M3280" t="s">
        <v>8630</v>
      </c>
      <c r="N3280" t="s">
        <v>8635</v>
      </c>
      <c r="O3280" t="s">
        <v>18</v>
      </c>
      <c r="P3280" t="s">
        <v>8631</v>
      </c>
      <c r="Q3280" t="s">
        <v>8647</v>
      </c>
    </row>
    <row r="3281" spans="1:17" hidden="1" x14ac:dyDescent="0.35">
      <c r="A3281" s="72">
        <f t="shared" si="51"/>
        <v>140770</v>
      </c>
      <c r="B3281" t="s">
        <v>3124</v>
      </c>
      <c r="C3281" s="66">
        <v>86959</v>
      </c>
      <c r="D3281" t="s">
        <v>77</v>
      </c>
      <c r="E3281" t="s">
        <v>3125</v>
      </c>
      <c r="F3281" s="66">
        <v>140770</v>
      </c>
      <c r="G3281" t="s">
        <v>78</v>
      </c>
      <c r="H3281" t="s">
        <v>3126</v>
      </c>
      <c r="I3281" t="s">
        <v>79</v>
      </c>
      <c r="K3281" t="s">
        <v>3127</v>
      </c>
      <c r="M3281" t="s">
        <v>3128</v>
      </c>
      <c r="N3281" t="s">
        <v>3129</v>
      </c>
      <c r="O3281" t="s">
        <v>18</v>
      </c>
      <c r="P3281" t="s">
        <v>3130</v>
      </c>
    </row>
    <row r="3282" spans="1:17" hidden="1" x14ac:dyDescent="0.35">
      <c r="A3282" s="72">
        <f t="shared" si="51"/>
        <v>140770</v>
      </c>
      <c r="B3282" t="s">
        <v>3131</v>
      </c>
      <c r="C3282" s="66">
        <v>86960</v>
      </c>
      <c r="D3282" t="s">
        <v>77</v>
      </c>
      <c r="E3282" t="s">
        <v>3125</v>
      </c>
      <c r="F3282" s="66">
        <v>140770</v>
      </c>
      <c r="G3282" t="s">
        <v>78</v>
      </c>
      <c r="H3282" t="s">
        <v>3132</v>
      </c>
      <c r="I3282" t="s">
        <v>79</v>
      </c>
      <c r="K3282" t="s">
        <v>3133</v>
      </c>
      <c r="M3282" t="s">
        <v>3128</v>
      </c>
      <c r="N3282" t="s">
        <v>3129</v>
      </c>
      <c r="O3282" t="s">
        <v>18</v>
      </c>
      <c r="P3282" t="s">
        <v>3130</v>
      </c>
    </row>
    <row r="3283" spans="1:17" hidden="1" x14ac:dyDescent="0.35">
      <c r="A3283" s="72">
        <f t="shared" si="51"/>
        <v>141677</v>
      </c>
      <c r="B3283" t="s">
        <v>10870</v>
      </c>
      <c r="C3283" s="66">
        <v>91407</v>
      </c>
      <c r="D3283" t="s">
        <v>77</v>
      </c>
      <c r="E3283" t="s">
        <v>10859</v>
      </c>
      <c r="F3283" s="66">
        <v>141677</v>
      </c>
      <c r="G3283" t="s">
        <v>78</v>
      </c>
      <c r="H3283" t="s">
        <v>10871</v>
      </c>
      <c r="I3283" t="s">
        <v>79</v>
      </c>
      <c r="K3283" t="s">
        <v>10872</v>
      </c>
      <c r="M3283" t="s">
        <v>10867</v>
      </c>
      <c r="N3283" t="s">
        <v>10868</v>
      </c>
      <c r="O3283" t="s">
        <v>18</v>
      </c>
      <c r="P3283" t="s">
        <v>10869</v>
      </c>
      <c r="Q3283" t="s">
        <v>10873</v>
      </c>
    </row>
    <row r="3284" spans="1:17" hidden="1" x14ac:dyDescent="0.35">
      <c r="A3284" s="72">
        <f t="shared" si="51"/>
        <v>141677</v>
      </c>
      <c r="B3284" t="s">
        <v>10865</v>
      </c>
      <c r="C3284" s="66">
        <v>91406</v>
      </c>
      <c r="D3284" t="s">
        <v>77</v>
      </c>
      <c r="E3284" t="s">
        <v>10859</v>
      </c>
      <c r="F3284" s="66">
        <v>141677</v>
      </c>
      <c r="G3284" t="s">
        <v>78</v>
      </c>
      <c r="H3284" t="s">
        <v>10866</v>
      </c>
      <c r="I3284" t="s">
        <v>79</v>
      </c>
      <c r="K3284" t="s">
        <v>959</v>
      </c>
      <c r="M3284" t="s">
        <v>10867</v>
      </c>
      <c r="N3284" t="s">
        <v>10868</v>
      </c>
      <c r="O3284" t="s">
        <v>18</v>
      </c>
      <c r="P3284" t="s">
        <v>10869</v>
      </c>
      <c r="Q3284" t="s">
        <v>960</v>
      </c>
    </row>
    <row r="3285" spans="1:17" hidden="1" x14ac:dyDescent="0.35">
      <c r="A3285" s="72">
        <f t="shared" si="51"/>
        <v>141834</v>
      </c>
      <c r="B3285" t="s">
        <v>12050</v>
      </c>
      <c r="C3285" s="66">
        <v>92173</v>
      </c>
      <c r="D3285" t="s">
        <v>77</v>
      </c>
      <c r="E3285" t="s">
        <v>12041</v>
      </c>
      <c r="F3285" s="66">
        <v>141834</v>
      </c>
      <c r="G3285" t="s">
        <v>78</v>
      </c>
      <c r="H3285" t="s">
        <v>12051</v>
      </c>
      <c r="I3285" t="s">
        <v>79</v>
      </c>
      <c r="K3285" t="s">
        <v>12052</v>
      </c>
      <c r="M3285" t="s">
        <v>12044</v>
      </c>
      <c r="N3285" t="s">
        <v>12045</v>
      </c>
      <c r="O3285" t="s">
        <v>18</v>
      </c>
      <c r="P3285" t="s">
        <v>12046</v>
      </c>
    </row>
    <row r="3286" spans="1:17" hidden="1" x14ac:dyDescent="0.35">
      <c r="A3286" s="72">
        <f t="shared" si="51"/>
        <v>141834</v>
      </c>
      <c r="B3286" t="s">
        <v>12047</v>
      </c>
      <c r="C3286" s="66">
        <v>92172</v>
      </c>
      <c r="D3286" t="s">
        <v>77</v>
      </c>
      <c r="E3286" t="s">
        <v>12041</v>
      </c>
      <c r="F3286" s="66">
        <v>141834</v>
      </c>
      <c r="G3286" t="s">
        <v>78</v>
      </c>
      <c r="H3286" t="s">
        <v>12048</v>
      </c>
      <c r="I3286" t="s">
        <v>79</v>
      </c>
      <c r="K3286" t="s">
        <v>12049</v>
      </c>
      <c r="M3286" t="s">
        <v>12044</v>
      </c>
      <c r="N3286" t="s">
        <v>12045</v>
      </c>
      <c r="O3286" t="s">
        <v>18</v>
      </c>
      <c r="P3286" t="s">
        <v>12046</v>
      </c>
    </row>
    <row r="3287" spans="1:17" hidden="1" x14ac:dyDescent="0.35">
      <c r="A3287" s="72">
        <f t="shared" si="51"/>
        <v>141834</v>
      </c>
      <c r="B3287" t="s">
        <v>12040</v>
      </c>
      <c r="C3287" s="66">
        <v>92171</v>
      </c>
      <c r="D3287" t="s">
        <v>77</v>
      </c>
      <c r="E3287" t="s">
        <v>12041</v>
      </c>
      <c r="F3287" s="66">
        <v>141834</v>
      </c>
      <c r="G3287" t="s">
        <v>78</v>
      </c>
      <c r="H3287" t="s">
        <v>12042</v>
      </c>
      <c r="I3287" t="s">
        <v>79</v>
      </c>
      <c r="K3287" t="s">
        <v>12043</v>
      </c>
      <c r="M3287" t="s">
        <v>12044</v>
      </c>
      <c r="N3287" t="s">
        <v>12045</v>
      </c>
      <c r="O3287" t="s">
        <v>18</v>
      </c>
      <c r="P3287" t="s">
        <v>12046</v>
      </c>
    </row>
    <row r="3288" spans="1:17" hidden="1" x14ac:dyDescent="0.35">
      <c r="A3288" s="72">
        <f t="shared" si="51"/>
        <v>141534</v>
      </c>
      <c r="B3288" t="s">
        <v>28278</v>
      </c>
      <c r="C3288" s="85">
        <v>16079386</v>
      </c>
      <c r="D3288" t="s">
        <v>77</v>
      </c>
      <c r="E3288" t="s">
        <v>23151</v>
      </c>
      <c r="F3288" s="85">
        <v>141534</v>
      </c>
      <c r="G3288" t="s">
        <v>78</v>
      </c>
      <c r="I3288" t="s">
        <v>79</v>
      </c>
      <c r="K3288" t="s">
        <v>28279</v>
      </c>
      <c r="M3288" t="s">
        <v>25072</v>
      </c>
      <c r="N3288" t="s">
        <v>9697</v>
      </c>
      <c r="O3288" t="s">
        <v>18</v>
      </c>
      <c r="P3288">
        <v>78155</v>
      </c>
    </row>
    <row r="3289" spans="1:17" hidden="1" x14ac:dyDescent="0.35">
      <c r="A3289" s="72">
        <f t="shared" si="51"/>
        <v>141534</v>
      </c>
      <c r="B3289" t="s">
        <v>18328</v>
      </c>
      <c r="C3289" s="66">
        <v>16079386</v>
      </c>
      <c r="D3289" t="s">
        <v>77</v>
      </c>
      <c r="E3289" t="s">
        <v>9584</v>
      </c>
      <c r="F3289" s="66">
        <v>141534</v>
      </c>
      <c r="G3289" t="s">
        <v>78</v>
      </c>
      <c r="I3289" t="s">
        <v>79</v>
      </c>
      <c r="K3289" t="s">
        <v>18329</v>
      </c>
      <c r="M3289" t="s">
        <v>9545</v>
      </c>
      <c r="N3289" t="s">
        <v>9511</v>
      </c>
      <c r="O3289" t="s">
        <v>18</v>
      </c>
      <c r="P3289" t="s">
        <v>9546</v>
      </c>
    </row>
    <row r="3290" spans="1:17" hidden="1" x14ac:dyDescent="0.35">
      <c r="A3290" s="72">
        <f t="shared" si="51"/>
        <v>141986</v>
      </c>
      <c r="B3290" t="s">
        <v>12701</v>
      </c>
      <c r="C3290" s="66">
        <v>92523</v>
      </c>
      <c r="D3290" t="s">
        <v>77</v>
      </c>
      <c r="E3290" t="s">
        <v>12702</v>
      </c>
      <c r="F3290" s="66">
        <v>141986</v>
      </c>
      <c r="G3290" t="s">
        <v>78</v>
      </c>
      <c r="H3290" t="s">
        <v>12703</v>
      </c>
      <c r="I3290" t="s">
        <v>79</v>
      </c>
      <c r="K3290" t="s">
        <v>12704</v>
      </c>
      <c r="M3290" t="s">
        <v>12447</v>
      </c>
      <c r="N3290" t="s">
        <v>12609</v>
      </c>
      <c r="O3290" t="s">
        <v>18</v>
      </c>
      <c r="P3290" t="s">
        <v>12705</v>
      </c>
      <c r="Q3290" t="s">
        <v>6846</v>
      </c>
    </row>
    <row r="3291" spans="1:17" hidden="1" x14ac:dyDescent="0.35">
      <c r="A3291" s="72">
        <f t="shared" si="51"/>
        <v>141356</v>
      </c>
      <c r="B3291" t="s">
        <v>8600</v>
      </c>
      <c r="C3291" s="66">
        <v>89915</v>
      </c>
      <c r="D3291" t="s">
        <v>77</v>
      </c>
      <c r="E3291" t="s">
        <v>8483</v>
      </c>
      <c r="F3291" s="66">
        <v>141356</v>
      </c>
      <c r="G3291" t="s">
        <v>78</v>
      </c>
      <c r="I3291" t="s">
        <v>79</v>
      </c>
      <c r="K3291" t="s">
        <v>8601</v>
      </c>
      <c r="M3291" t="s">
        <v>8590</v>
      </c>
      <c r="N3291" t="s">
        <v>8314</v>
      </c>
      <c r="O3291" t="s">
        <v>18</v>
      </c>
      <c r="P3291" t="s">
        <v>8591</v>
      </c>
    </row>
    <row r="3292" spans="1:17" hidden="1" x14ac:dyDescent="0.35">
      <c r="A3292" s="72">
        <f t="shared" si="51"/>
        <v>142118</v>
      </c>
      <c r="B3292" t="s">
        <v>13440</v>
      </c>
      <c r="C3292" s="66">
        <v>93035</v>
      </c>
      <c r="D3292" t="s">
        <v>77</v>
      </c>
      <c r="E3292" t="s">
        <v>13343</v>
      </c>
      <c r="F3292" s="66">
        <v>142118</v>
      </c>
      <c r="G3292" t="s">
        <v>78</v>
      </c>
      <c r="H3292" t="s">
        <v>13441</v>
      </c>
      <c r="I3292" t="s">
        <v>79</v>
      </c>
      <c r="K3292" t="s">
        <v>13442</v>
      </c>
      <c r="M3292" t="s">
        <v>7395</v>
      </c>
      <c r="N3292" t="s">
        <v>13252</v>
      </c>
      <c r="O3292" t="s">
        <v>18</v>
      </c>
      <c r="P3292" t="s">
        <v>13439</v>
      </c>
      <c r="Q3292" t="s">
        <v>13443</v>
      </c>
    </row>
    <row r="3293" spans="1:17" hidden="1" x14ac:dyDescent="0.35">
      <c r="A3293" s="72">
        <f t="shared" si="51"/>
        <v>141739</v>
      </c>
      <c r="B3293" t="s">
        <v>23742</v>
      </c>
      <c r="C3293" s="85">
        <v>16072941</v>
      </c>
      <c r="D3293" t="s">
        <v>77</v>
      </c>
      <c r="E3293" t="s">
        <v>23266</v>
      </c>
      <c r="F3293" s="85">
        <v>141739</v>
      </c>
      <c r="G3293" t="s">
        <v>78</v>
      </c>
      <c r="H3293">
        <v>12688008</v>
      </c>
      <c r="I3293" t="s">
        <v>79</v>
      </c>
      <c r="K3293" t="s">
        <v>23743</v>
      </c>
      <c r="M3293" t="s">
        <v>125</v>
      </c>
      <c r="N3293" t="s">
        <v>137</v>
      </c>
      <c r="O3293" t="s">
        <v>18</v>
      </c>
      <c r="P3293">
        <v>78753</v>
      </c>
    </row>
    <row r="3294" spans="1:17" hidden="1" x14ac:dyDescent="0.35">
      <c r="A3294" s="72">
        <f t="shared" si="51"/>
        <v>141312</v>
      </c>
      <c r="B3294" t="s">
        <v>14558</v>
      </c>
      <c r="C3294" s="66">
        <v>17023245</v>
      </c>
      <c r="D3294" t="s">
        <v>77</v>
      </c>
      <c r="E3294" t="s">
        <v>6602</v>
      </c>
      <c r="F3294" s="66">
        <v>141312</v>
      </c>
      <c r="G3294" t="s">
        <v>78</v>
      </c>
      <c r="I3294" t="s">
        <v>79</v>
      </c>
      <c r="K3294" t="s">
        <v>22490</v>
      </c>
      <c r="M3294" t="s">
        <v>8194</v>
      </c>
      <c r="N3294" t="s">
        <v>6071</v>
      </c>
      <c r="O3294" t="s">
        <v>18</v>
      </c>
      <c r="P3294" t="s">
        <v>8195</v>
      </c>
    </row>
    <row r="3295" spans="1:17" hidden="1" x14ac:dyDescent="0.35">
      <c r="A3295" s="72">
        <f t="shared" si="51"/>
        <v>142118</v>
      </c>
      <c r="B3295" t="s">
        <v>13347</v>
      </c>
      <c r="C3295" s="66">
        <v>92964</v>
      </c>
      <c r="D3295" t="s">
        <v>77</v>
      </c>
      <c r="E3295" t="s">
        <v>13343</v>
      </c>
      <c r="F3295" s="66">
        <v>142118</v>
      </c>
      <c r="G3295" t="s">
        <v>78</v>
      </c>
      <c r="H3295" t="s">
        <v>13348</v>
      </c>
      <c r="I3295" t="s">
        <v>79</v>
      </c>
      <c r="K3295" t="s">
        <v>13349</v>
      </c>
      <c r="M3295" t="s">
        <v>7395</v>
      </c>
      <c r="N3295" t="s">
        <v>13252</v>
      </c>
      <c r="O3295" t="s">
        <v>18</v>
      </c>
      <c r="P3295" t="s">
        <v>13336</v>
      </c>
      <c r="Q3295" t="s">
        <v>13350</v>
      </c>
    </row>
    <row r="3296" spans="1:17" hidden="1" x14ac:dyDescent="0.35">
      <c r="A3296" s="72">
        <f t="shared" si="51"/>
        <v>140473</v>
      </c>
      <c r="B3296" t="s">
        <v>27764</v>
      </c>
      <c r="C3296" s="85">
        <v>85467</v>
      </c>
      <c r="D3296" t="s">
        <v>23281</v>
      </c>
      <c r="E3296" t="s">
        <v>23171</v>
      </c>
      <c r="F3296" s="85">
        <v>140473</v>
      </c>
      <c r="G3296" t="s">
        <v>78</v>
      </c>
      <c r="I3296" t="s">
        <v>79</v>
      </c>
      <c r="K3296" t="s">
        <v>27765</v>
      </c>
      <c r="M3296" t="s">
        <v>20750</v>
      </c>
      <c r="N3296" t="s">
        <v>176</v>
      </c>
      <c r="O3296" t="s">
        <v>18</v>
      </c>
      <c r="P3296">
        <v>75023</v>
      </c>
      <c r="Q3296">
        <v>2156</v>
      </c>
    </row>
    <row r="3297" spans="1:17" hidden="1" x14ac:dyDescent="0.35">
      <c r="A3297" s="72">
        <f t="shared" si="51"/>
        <v>140473</v>
      </c>
      <c r="B3297" t="s">
        <v>257</v>
      </c>
      <c r="C3297" s="66">
        <v>85467</v>
      </c>
      <c r="D3297" t="s">
        <v>83</v>
      </c>
      <c r="E3297" t="s">
        <v>252</v>
      </c>
      <c r="F3297" s="66">
        <v>140473</v>
      </c>
      <c r="G3297" t="s">
        <v>78</v>
      </c>
      <c r="I3297" t="s">
        <v>79</v>
      </c>
      <c r="K3297" t="s">
        <v>258</v>
      </c>
      <c r="M3297" t="s">
        <v>254</v>
      </c>
      <c r="N3297" t="s">
        <v>185</v>
      </c>
      <c r="O3297" t="s">
        <v>18</v>
      </c>
      <c r="P3297" t="s">
        <v>255</v>
      </c>
      <c r="Q3297" t="s">
        <v>259</v>
      </c>
    </row>
    <row r="3298" spans="1:17" hidden="1" x14ac:dyDescent="0.35">
      <c r="A3298" s="72">
        <f t="shared" si="51"/>
        <v>141386</v>
      </c>
      <c r="B3298" t="s">
        <v>19065</v>
      </c>
      <c r="C3298" s="66">
        <v>16037906</v>
      </c>
      <c r="D3298" t="s">
        <v>83</v>
      </c>
      <c r="E3298" t="s">
        <v>8609</v>
      </c>
      <c r="F3298" s="66">
        <v>141386</v>
      </c>
      <c r="G3298" t="s">
        <v>78</v>
      </c>
      <c r="I3298" t="s">
        <v>79</v>
      </c>
      <c r="K3298" t="s">
        <v>19066</v>
      </c>
      <c r="M3298" t="s">
        <v>8616</v>
      </c>
      <c r="N3298" t="s">
        <v>2669</v>
      </c>
      <c r="O3298" t="s">
        <v>18</v>
      </c>
      <c r="P3298" t="s">
        <v>8617</v>
      </c>
    </row>
    <row r="3299" spans="1:17" hidden="1" x14ac:dyDescent="0.35">
      <c r="A3299" s="72">
        <f t="shared" si="51"/>
        <v>89262</v>
      </c>
      <c r="B3299" t="s">
        <v>20419</v>
      </c>
      <c r="C3299" s="66">
        <v>17003878</v>
      </c>
      <c r="D3299" t="s">
        <v>83</v>
      </c>
      <c r="E3299" t="s">
        <v>7516</v>
      </c>
      <c r="F3299" s="66">
        <v>89262</v>
      </c>
      <c r="G3299" t="s">
        <v>78</v>
      </c>
      <c r="I3299" t="s">
        <v>79</v>
      </c>
      <c r="K3299" t="s">
        <v>20420</v>
      </c>
      <c r="M3299" t="s">
        <v>7519</v>
      </c>
      <c r="N3299" t="s">
        <v>7349</v>
      </c>
      <c r="O3299" t="s">
        <v>18</v>
      </c>
      <c r="P3299" t="s">
        <v>7520</v>
      </c>
    </row>
    <row r="3300" spans="1:17" hidden="1" x14ac:dyDescent="0.35">
      <c r="A3300" s="72">
        <f t="shared" si="51"/>
        <v>89262</v>
      </c>
      <c r="B3300" t="s">
        <v>20421</v>
      </c>
      <c r="C3300" s="66">
        <v>17003879</v>
      </c>
      <c r="D3300" t="s">
        <v>83</v>
      </c>
      <c r="E3300" t="s">
        <v>7516</v>
      </c>
      <c r="F3300" s="66">
        <v>89262</v>
      </c>
      <c r="G3300" t="s">
        <v>78</v>
      </c>
      <c r="I3300" t="s">
        <v>79</v>
      </c>
      <c r="K3300" t="s">
        <v>20420</v>
      </c>
      <c r="M3300" t="s">
        <v>7519</v>
      </c>
      <c r="N3300" t="s">
        <v>7349</v>
      </c>
      <c r="O3300" t="s">
        <v>18</v>
      </c>
      <c r="P3300" t="s">
        <v>7520</v>
      </c>
    </row>
    <row r="3301" spans="1:17" hidden="1" x14ac:dyDescent="0.35">
      <c r="A3301" s="72">
        <f t="shared" si="51"/>
        <v>89262</v>
      </c>
      <c r="B3301" t="s">
        <v>20422</v>
      </c>
      <c r="C3301" s="66">
        <v>17003918</v>
      </c>
      <c r="D3301" t="s">
        <v>83</v>
      </c>
      <c r="E3301" t="s">
        <v>7516</v>
      </c>
      <c r="F3301" s="66">
        <v>89262</v>
      </c>
      <c r="G3301" t="s">
        <v>78</v>
      </c>
      <c r="I3301" t="s">
        <v>79</v>
      </c>
      <c r="K3301" t="s">
        <v>20423</v>
      </c>
      <c r="M3301" t="s">
        <v>13775</v>
      </c>
      <c r="N3301" t="s">
        <v>7355</v>
      </c>
      <c r="O3301" t="s">
        <v>18</v>
      </c>
      <c r="P3301" t="s">
        <v>7520</v>
      </c>
    </row>
    <row r="3302" spans="1:17" hidden="1" x14ac:dyDescent="0.35">
      <c r="A3302" s="72">
        <f t="shared" si="51"/>
        <v>140473</v>
      </c>
      <c r="B3302" t="s">
        <v>27732</v>
      </c>
      <c r="C3302" s="85">
        <v>85479</v>
      </c>
      <c r="D3302" t="s">
        <v>77</v>
      </c>
      <c r="E3302" t="s">
        <v>23171</v>
      </c>
      <c r="F3302" s="85">
        <v>140473</v>
      </c>
      <c r="G3302" t="s">
        <v>78</v>
      </c>
      <c r="I3302" t="s">
        <v>79</v>
      </c>
      <c r="K3302" t="s">
        <v>27733</v>
      </c>
      <c r="M3302" t="s">
        <v>20750</v>
      </c>
      <c r="N3302" t="s">
        <v>176</v>
      </c>
      <c r="O3302" t="s">
        <v>18</v>
      </c>
      <c r="P3302">
        <v>75024</v>
      </c>
      <c r="Q3302">
        <v>5462</v>
      </c>
    </row>
    <row r="3303" spans="1:17" hidden="1" x14ac:dyDescent="0.35">
      <c r="A3303" s="72">
        <f t="shared" si="51"/>
        <v>140473</v>
      </c>
      <c r="B3303" t="s">
        <v>290</v>
      </c>
      <c r="C3303" s="66">
        <v>85479</v>
      </c>
      <c r="D3303" t="s">
        <v>77</v>
      </c>
      <c r="E3303" t="s">
        <v>252</v>
      </c>
      <c r="F3303" s="66">
        <v>140473</v>
      </c>
      <c r="G3303" t="s">
        <v>78</v>
      </c>
      <c r="I3303" t="s">
        <v>79</v>
      </c>
      <c r="K3303" t="s">
        <v>291</v>
      </c>
      <c r="M3303" t="s">
        <v>254</v>
      </c>
      <c r="N3303" t="s">
        <v>185</v>
      </c>
      <c r="O3303" t="s">
        <v>18</v>
      </c>
      <c r="P3303" t="s">
        <v>282</v>
      </c>
      <c r="Q3303" t="s">
        <v>292</v>
      </c>
    </row>
    <row r="3304" spans="1:17" hidden="1" x14ac:dyDescent="0.35">
      <c r="A3304" s="72">
        <f t="shared" si="51"/>
        <v>141739</v>
      </c>
      <c r="B3304" t="s">
        <v>23632</v>
      </c>
      <c r="C3304" s="85">
        <v>91964</v>
      </c>
      <c r="D3304" t="s">
        <v>77</v>
      </c>
      <c r="E3304" t="s">
        <v>23266</v>
      </c>
      <c r="F3304" s="85">
        <v>141739</v>
      </c>
      <c r="G3304" t="s">
        <v>78</v>
      </c>
      <c r="H3304">
        <v>12688438</v>
      </c>
      <c r="I3304" t="s">
        <v>79</v>
      </c>
      <c r="K3304" t="s">
        <v>23633</v>
      </c>
      <c r="M3304" t="s">
        <v>125</v>
      </c>
      <c r="N3304" t="s">
        <v>137</v>
      </c>
      <c r="O3304" t="s">
        <v>18</v>
      </c>
      <c r="P3304">
        <v>78757</v>
      </c>
      <c r="Q3304">
        <v>4399</v>
      </c>
    </row>
    <row r="3305" spans="1:17" hidden="1" x14ac:dyDescent="0.35">
      <c r="A3305" s="72">
        <f t="shared" si="51"/>
        <v>140841</v>
      </c>
      <c r="B3305" t="s">
        <v>23509</v>
      </c>
      <c r="C3305" s="85">
        <v>87174</v>
      </c>
      <c r="D3305" t="s">
        <v>77</v>
      </c>
      <c r="E3305" t="s">
        <v>23268</v>
      </c>
      <c r="F3305" s="85">
        <v>140841</v>
      </c>
      <c r="G3305" t="s">
        <v>78</v>
      </c>
      <c r="H3305">
        <v>12691382</v>
      </c>
      <c r="I3305" t="s">
        <v>79</v>
      </c>
      <c r="K3305" t="s">
        <v>23510</v>
      </c>
      <c r="M3305" t="s">
        <v>19690</v>
      </c>
      <c r="N3305" t="s">
        <v>571</v>
      </c>
      <c r="O3305" t="s">
        <v>18</v>
      </c>
      <c r="P3305">
        <v>76015</v>
      </c>
      <c r="Q3305">
        <v>2217</v>
      </c>
    </row>
    <row r="3306" spans="1:17" hidden="1" x14ac:dyDescent="0.35">
      <c r="A3306" s="72">
        <f t="shared" si="51"/>
        <v>140457</v>
      </c>
      <c r="B3306" t="s">
        <v>15216</v>
      </c>
      <c r="C3306" s="66">
        <v>230235</v>
      </c>
      <c r="D3306" t="s">
        <v>77</v>
      </c>
      <c r="E3306" t="s">
        <v>345</v>
      </c>
      <c r="F3306" s="66">
        <v>140457</v>
      </c>
      <c r="G3306" t="s">
        <v>78</v>
      </c>
      <c r="I3306" t="s">
        <v>79</v>
      </c>
      <c r="K3306" t="s">
        <v>15217</v>
      </c>
      <c r="M3306" t="s">
        <v>347</v>
      </c>
      <c r="N3306" t="s">
        <v>185</v>
      </c>
      <c r="O3306" t="s">
        <v>18</v>
      </c>
      <c r="P3306" t="s">
        <v>352</v>
      </c>
    </row>
    <row r="3307" spans="1:17" hidden="1" x14ac:dyDescent="0.35">
      <c r="A3307" s="72">
        <f t="shared" si="51"/>
        <v>140466</v>
      </c>
      <c r="B3307" t="s">
        <v>16601</v>
      </c>
      <c r="C3307" s="66">
        <v>16044494</v>
      </c>
      <c r="D3307" t="s">
        <v>77</v>
      </c>
      <c r="E3307" t="s">
        <v>667</v>
      </c>
      <c r="F3307" s="66">
        <v>140466</v>
      </c>
      <c r="G3307" t="s">
        <v>78</v>
      </c>
      <c r="I3307" t="s">
        <v>79</v>
      </c>
      <c r="K3307" t="s">
        <v>16602</v>
      </c>
      <c r="M3307" t="s">
        <v>669</v>
      </c>
      <c r="N3307" t="s">
        <v>242</v>
      </c>
      <c r="O3307" t="s">
        <v>18</v>
      </c>
      <c r="P3307" t="s">
        <v>665</v>
      </c>
    </row>
    <row r="3308" spans="1:17" hidden="1" x14ac:dyDescent="0.35">
      <c r="A3308" s="72">
        <f t="shared" si="51"/>
        <v>140466</v>
      </c>
      <c r="B3308" t="s">
        <v>666</v>
      </c>
      <c r="C3308" s="66">
        <v>85626</v>
      </c>
      <c r="D3308" t="s">
        <v>77</v>
      </c>
      <c r="E3308" t="s">
        <v>667</v>
      </c>
      <c r="F3308" s="66">
        <v>140466</v>
      </c>
      <c r="G3308" t="s">
        <v>78</v>
      </c>
      <c r="I3308" t="s">
        <v>79</v>
      </c>
      <c r="K3308" t="s">
        <v>668</v>
      </c>
      <c r="M3308" t="s">
        <v>669</v>
      </c>
      <c r="N3308" t="s">
        <v>242</v>
      </c>
      <c r="O3308" t="s">
        <v>18</v>
      </c>
      <c r="P3308" t="s">
        <v>665</v>
      </c>
    </row>
    <row r="3309" spans="1:17" hidden="1" x14ac:dyDescent="0.35">
      <c r="A3309" s="72">
        <f t="shared" si="51"/>
        <v>140466</v>
      </c>
      <c r="B3309" t="s">
        <v>667</v>
      </c>
      <c r="C3309" s="85">
        <v>140466</v>
      </c>
      <c r="D3309" t="s">
        <v>78</v>
      </c>
      <c r="E3309" t="s">
        <v>23240</v>
      </c>
      <c r="F3309" s="85">
        <v>16048959</v>
      </c>
      <c r="G3309" t="s">
        <v>1750</v>
      </c>
      <c r="H3309">
        <v>7121049</v>
      </c>
      <c r="I3309" t="s">
        <v>79</v>
      </c>
      <c r="J3309" t="s">
        <v>200</v>
      </c>
      <c r="K3309" t="s">
        <v>23070</v>
      </c>
      <c r="M3309" t="s">
        <v>669</v>
      </c>
      <c r="N3309" t="s">
        <v>242</v>
      </c>
      <c r="O3309" t="s">
        <v>18</v>
      </c>
      <c r="P3309">
        <v>75058</v>
      </c>
    </row>
    <row r="3310" spans="1:17" hidden="1" x14ac:dyDescent="0.35">
      <c r="A3310" s="72">
        <f t="shared" si="51"/>
        <v>140466</v>
      </c>
      <c r="B3310" t="s">
        <v>670</v>
      </c>
      <c r="C3310" s="66">
        <v>85627</v>
      </c>
      <c r="D3310" t="s">
        <v>77</v>
      </c>
      <c r="E3310" t="s">
        <v>667</v>
      </c>
      <c r="F3310" s="66">
        <v>140466</v>
      </c>
      <c r="G3310" t="s">
        <v>78</v>
      </c>
      <c r="I3310" t="s">
        <v>79</v>
      </c>
      <c r="K3310" t="s">
        <v>671</v>
      </c>
      <c r="M3310" t="s">
        <v>669</v>
      </c>
      <c r="N3310" t="s">
        <v>242</v>
      </c>
      <c r="O3310" t="s">
        <v>18</v>
      </c>
      <c r="P3310" t="s">
        <v>665</v>
      </c>
    </row>
    <row r="3311" spans="1:17" hidden="1" x14ac:dyDescent="0.35">
      <c r="A3311" s="72">
        <f t="shared" si="51"/>
        <v>141722</v>
      </c>
      <c r="B3311" t="s">
        <v>20965</v>
      </c>
      <c r="C3311" s="85">
        <v>17010089</v>
      </c>
      <c r="D3311" t="s">
        <v>23281</v>
      </c>
      <c r="E3311" t="s">
        <v>23194</v>
      </c>
      <c r="F3311" s="85">
        <v>141722</v>
      </c>
      <c r="G3311" t="s">
        <v>78</v>
      </c>
      <c r="H3311">
        <v>1664895</v>
      </c>
      <c r="I3311" t="s">
        <v>79</v>
      </c>
      <c r="K3311" t="s">
        <v>20966</v>
      </c>
      <c r="M3311" t="s">
        <v>20759</v>
      </c>
      <c r="N3311" t="s">
        <v>5106</v>
      </c>
      <c r="O3311" t="s">
        <v>18</v>
      </c>
      <c r="P3311">
        <v>78613</v>
      </c>
    </row>
    <row r="3312" spans="1:17" hidden="1" x14ac:dyDescent="0.35">
      <c r="A3312" s="72">
        <f t="shared" si="51"/>
        <v>141722</v>
      </c>
      <c r="B3312" t="s">
        <v>20965</v>
      </c>
      <c r="C3312" s="66">
        <v>17010089</v>
      </c>
      <c r="D3312" t="s">
        <v>83</v>
      </c>
      <c r="E3312" t="s">
        <v>11379</v>
      </c>
      <c r="F3312" s="66">
        <v>141722</v>
      </c>
      <c r="G3312" t="s">
        <v>78</v>
      </c>
      <c r="H3312" t="s">
        <v>11380</v>
      </c>
      <c r="I3312" t="s">
        <v>79</v>
      </c>
      <c r="K3312" t="s">
        <v>20966</v>
      </c>
      <c r="M3312" t="s">
        <v>20759</v>
      </c>
      <c r="N3312" t="s">
        <v>5106</v>
      </c>
      <c r="O3312" t="s">
        <v>18</v>
      </c>
      <c r="P3312" t="s">
        <v>11383</v>
      </c>
    </row>
    <row r="3313" spans="1:17" hidden="1" x14ac:dyDescent="0.35">
      <c r="A3313" s="72">
        <f t="shared" si="51"/>
        <v>141022</v>
      </c>
      <c r="B3313" t="s">
        <v>4918</v>
      </c>
      <c r="C3313" s="66">
        <v>87895</v>
      </c>
      <c r="D3313" t="s">
        <v>77</v>
      </c>
      <c r="E3313" t="s">
        <v>4919</v>
      </c>
      <c r="F3313" s="66">
        <v>141022</v>
      </c>
      <c r="G3313" t="s">
        <v>78</v>
      </c>
      <c r="I3313" t="s">
        <v>79</v>
      </c>
      <c r="K3313" t="s">
        <v>4920</v>
      </c>
      <c r="M3313" t="s">
        <v>4921</v>
      </c>
      <c r="N3313" t="s">
        <v>4875</v>
      </c>
      <c r="O3313" t="s">
        <v>18</v>
      </c>
      <c r="P3313" t="s">
        <v>4922</v>
      </c>
    </row>
    <row r="3314" spans="1:17" hidden="1" x14ac:dyDescent="0.35">
      <c r="A3314" s="72">
        <f t="shared" si="51"/>
        <v>141234</v>
      </c>
      <c r="B3314" t="s">
        <v>20042</v>
      </c>
      <c r="C3314" s="66">
        <v>17018439</v>
      </c>
      <c r="D3314" t="s">
        <v>83</v>
      </c>
      <c r="E3314" t="s">
        <v>6473</v>
      </c>
      <c r="F3314" s="66">
        <v>141234</v>
      </c>
      <c r="G3314" t="s">
        <v>78</v>
      </c>
      <c r="I3314" t="s">
        <v>79</v>
      </c>
      <c r="K3314" t="s">
        <v>20043</v>
      </c>
      <c r="M3314" t="s">
        <v>3090</v>
      </c>
      <c r="N3314" t="s">
        <v>6073</v>
      </c>
      <c r="O3314" t="s">
        <v>18</v>
      </c>
      <c r="P3314" t="s">
        <v>6667</v>
      </c>
    </row>
    <row r="3315" spans="1:17" hidden="1" x14ac:dyDescent="0.35">
      <c r="A3315" s="72">
        <f t="shared" si="51"/>
        <v>141898</v>
      </c>
      <c r="B3315" t="s">
        <v>12353</v>
      </c>
      <c r="C3315" s="66">
        <v>92370</v>
      </c>
      <c r="D3315" t="s">
        <v>77</v>
      </c>
      <c r="E3315" t="s">
        <v>12330</v>
      </c>
      <c r="F3315" s="66">
        <v>141898</v>
      </c>
      <c r="G3315" t="s">
        <v>78</v>
      </c>
      <c r="I3315" t="s">
        <v>79</v>
      </c>
      <c r="K3315" t="s">
        <v>12354</v>
      </c>
      <c r="M3315" t="s">
        <v>12355</v>
      </c>
      <c r="N3315" t="s">
        <v>12356</v>
      </c>
      <c r="O3315" t="s">
        <v>18</v>
      </c>
      <c r="P3315" t="s">
        <v>12357</v>
      </c>
    </row>
    <row r="3316" spans="1:17" hidden="1" x14ac:dyDescent="0.35">
      <c r="A3316" s="72">
        <f t="shared" si="51"/>
        <v>141487</v>
      </c>
      <c r="B3316" t="s">
        <v>9292</v>
      </c>
      <c r="C3316" s="66">
        <v>90369</v>
      </c>
      <c r="D3316" t="s">
        <v>77</v>
      </c>
      <c r="E3316" t="s">
        <v>9269</v>
      </c>
      <c r="F3316" s="66">
        <v>141487</v>
      </c>
      <c r="G3316" t="s">
        <v>78</v>
      </c>
      <c r="I3316" t="s">
        <v>79</v>
      </c>
      <c r="K3316" t="s">
        <v>9293</v>
      </c>
      <c r="M3316" t="s">
        <v>9216</v>
      </c>
      <c r="N3316" t="s">
        <v>9217</v>
      </c>
      <c r="O3316" t="s">
        <v>18</v>
      </c>
      <c r="P3316" t="s">
        <v>9271</v>
      </c>
      <c r="Q3316" t="s">
        <v>9294</v>
      </c>
    </row>
    <row r="3317" spans="1:17" hidden="1" x14ac:dyDescent="0.35">
      <c r="A3317" s="72">
        <f t="shared" si="51"/>
        <v>141649</v>
      </c>
      <c r="B3317" t="s">
        <v>26008</v>
      </c>
      <c r="C3317" s="85">
        <v>91433</v>
      </c>
      <c r="D3317" t="s">
        <v>77</v>
      </c>
      <c r="E3317" t="s">
        <v>23220</v>
      </c>
      <c r="F3317" s="85">
        <v>141649</v>
      </c>
      <c r="G3317" t="s">
        <v>78</v>
      </c>
      <c r="H3317">
        <v>13023825</v>
      </c>
      <c r="I3317" t="s">
        <v>79</v>
      </c>
      <c r="K3317" t="s">
        <v>26009</v>
      </c>
      <c r="M3317" t="s">
        <v>20012</v>
      </c>
      <c r="N3317" t="s">
        <v>10825</v>
      </c>
      <c r="O3317" t="s">
        <v>18</v>
      </c>
      <c r="P3317">
        <v>78552</v>
      </c>
    </row>
    <row r="3318" spans="1:17" hidden="1" x14ac:dyDescent="0.35">
      <c r="A3318" s="72">
        <f t="shared" si="51"/>
        <v>141649</v>
      </c>
      <c r="B3318" t="s">
        <v>10918</v>
      </c>
      <c r="C3318" s="66">
        <v>91433</v>
      </c>
      <c r="D3318" t="s">
        <v>77</v>
      </c>
      <c r="E3318" t="s">
        <v>10836</v>
      </c>
      <c r="F3318" s="66">
        <v>141649</v>
      </c>
      <c r="G3318" t="s">
        <v>78</v>
      </c>
      <c r="H3318" t="s">
        <v>10919</v>
      </c>
      <c r="I3318" t="s">
        <v>79</v>
      </c>
      <c r="K3318" t="s">
        <v>10920</v>
      </c>
      <c r="M3318" t="s">
        <v>10876</v>
      </c>
      <c r="N3318" t="s">
        <v>10825</v>
      </c>
      <c r="O3318" t="s">
        <v>18</v>
      </c>
      <c r="P3318" t="s">
        <v>10921</v>
      </c>
    </row>
    <row r="3319" spans="1:17" hidden="1" x14ac:dyDescent="0.35">
      <c r="A3319" s="72">
        <f t="shared" si="51"/>
        <v>140499</v>
      </c>
      <c r="B3319" t="s">
        <v>17374</v>
      </c>
      <c r="C3319" s="66">
        <v>16060017</v>
      </c>
      <c r="D3319" t="s">
        <v>77</v>
      </c>
      <c r="E3319" t="s">
        <v>1194</v>
      </c>
      <c r="F3319" s="66">
        <v>140499</v>
      </c>
      <c r="G3319" t="s">
        <v>78</v>
      </c>
      <c r="I3319" t="s">
        <v>79</v>
      </c>
      <c r="K3319" t="s">
        <v>17375</v>
      </c>
      <c r="M3319" t="s">
        <v>1196</v>
      </c>
      <c r="N3319" t="s">
        <v>1197</v>
      </c>
      <c r="O3319" t="s">
        <v>18</v>
      </c>
      <c r="P3319" t="s">
        <v>1198</v>
      </c>
    </row>
    <row r="3320" spans="1:17" hidden="1" x14ac:dyDescent="0.35">
      <c r="A3320" s="72">
        <f t="shared" si="51"/>
        <v>140679</v>
      </c>
      <c r="B3320" t="s">
        <v>20209</v>
      </c>
      <c r="C3320" s="66">
        <v>17002591</v>
      </c>
      <c r="D3320" t="s">
        <v>77</v>
      </c>
      <c r="E3320" t="s">
        <v>2585</v>
      </c>
      <c r="F3320" s="66">
        <v>140679</v>
      </c>
      <c r="G3320" t="s">
        <v>78</v>
      </c>
      <c r="I3320" t="s">
        <v>79</v>
      </c>
      <c r="K3320" t="s">
        <v>20210</v>
      </c>
      <c r="M3320" t="s">
        <v>18120</v>
      </c>
      <c r="N3320" t="s">
        <v>2589</v>
      </c>
      <c r="O3320" t="s">
        <v>18</v>
      </c>
      <c r="P3320" t="s">
        <v>2590</v>
      </c>
    </row>
    <row r="3321" spans="1:17" hidden="1" x14ac:dyDescent="0.35">
      <c r="A3321" s="72">
        <f t="shared" si="51"/>
        <v>141555</v>
      </c>
      <c r="B3321" t="s">
        <v>10389</v>
      </c>
      <c r="C3321" s="66">
        <v>90962</v>
      </c>
      <c r="D3321" t="s">
        <v>77</v>
      </c>
      <c r="E3321" t="s">
        <v>4810</v>
      </c>
      <c r="F3321" s="66">
        <v>141555</v>
      </c>
      <c r="G3321" t="s">
        <v>78</v>
      </c>
      <c r="H3321" t="s">
        <v>10390</v>
      </c>
      <c r="I3321" t="s">
        <v>79</v>
      </c>
      <c r="K3321" t="s">
        <v>10391</v>
      </c>
      <c r="M3321" t="s">
        <v>7383</v>
      </c>
      <c r="N3321" t="s">
        <v>7384</v>
      </c>
      <c r="O3321" t="s">
        <v>18</v>
      </c>
      <c r="P3321" t="s">
        <v>10372</v>
      </c>
      <c r="Q3321" t="s">
        <v>10392</v>
      </c>
    </row>
    <row r="3322" spans="1:17" hidden="1" x14ac:dyDescent="0.35">
      <c r="A3322" s="72">
        <f t="shared" si="51"/>
        <v>141354</v>
      </c>
      <c r="B3322" t="s">
        <v>8565</v>
      </c>
      <c r="C3322" s="66">
        <v>89898</v>
      </c>
      <c r="D3322" t="s">
        <v>77</v>
      </c>
      <c r="E3322" t="s">
        <v>8566</v>
      </c>
      <c r="F3322" s="66">
        <v>141354</v>
      </c>
      <c r="G3322" t="s">
        <v>78</v>
      </c>
      <c r="I3322" t="s">
        <v>79</v>
      </c>
      <c r="K3322" t="s">
        <v>8567</v>
      </c>
      <c r="M3322" t="s">
        <v>8531</v>
      </c>
      <c r="N3322" t="s">
        <v>7379</v>
      </c>
      <c r="O3322" t="s">
        <v>18</v>
      </c>
      <c r="P3322" t="s">
        <v>8568</v>
      </c>
      <c r="Q3322" t="s">
        <v>8569</v>
      </c>
    </row>
    <row r="3323" spans="1:17" hidden="1" x14ac:dyDescent="0.35">
      <c r="A3323" s="72">
        <f t="shared" si="51"/>
        <v>140913</v>
      </c>
      <c r="B3323" t="s">
        <v>23549</v>
      </c>
      <c r="C3323" s="85">
        <v>87677</v>
      </c>
      <c r="D3323" t="s">
        <v>77</v>
      </c>
      <c r="E3323" t="s">
        <v>23267</v>
      </c>
      <c r="F3323" s="85">
        <v>140913</v>
      </c>
      <c r="G3323" t="s">
        <v>78</v>
      </c>
      <c r="H3323">
        <v>5789012</v>
      </c>
      <c r="I3323" t="s">
        <v>79</v>
      </c>
      <c r="K3323" t="s">
        <v>23550</v>
      </c>
      <c r="M3323" t="s">
        <v>22889</v>
      </c>
      <c r="N3323" t="s">
        <v>205</v>
      </c>
      <c r="O3323" t="s">
        <v>18</v>
      </c>
      <c r="P3323">
        <v>76227</v>
      </c>
      <c r="Q3323">
        <v>9117</v>
      </c>
    </row>
    <row r="3324" spans="1:17" hidden="1" x14ac:dyDescent="0.35">
      <c r="A3324" s="72">
        <f t="shared" si="51"/>
        <v>141486</v>
      </c>
      <c r="B3324" t="s">
        <v>26707</v>
      </c>
      <c r="C3324" s="85">
        <v>90372</v>
      </c>
      <c r="D3324" t="s">
        <v>77</v>
      </c>
      <c r="E3324" t="s">
        <v>23195</v>
      </c>
      <c r="F3324" s="85">
        <v>141486</v>
      </c>
      <c r="G3324" t="s">
        <v>78</v>
      </c>
      <c r="H3324">
        <v>12729349</v>
      </c>
      <c r="I3324" t="s">
        <v>79</v>
      </c>
      <c r="K3324" t="s">
        <v>9300</v>
      </c>
      <c r="M3324" t="s">
        <v>9223</v>
      </c>
      <c r="N3324" t="s">
        <v>20296</v>
      </c>
      <c r="O3324" t="s">
        <v>18</v>
      </c>
      <c r="P3324">
        <v>78046</v>
      </c>
    </row>
    <row r="3325" spans="1:17" hidden="1" x14ac:dyDescent="0.35">
      <c r="A3325" s="72">
        <f t="shared" si="51"/>
        <v>141486</v>
      </c>
      <c r="B3325" t="s">
        <v>9298</v>
      </c>
      <c r="C3325" s="66">
        <v>90372</v>
      </c>
      <c r="D3325" t="s">
        <v>77</v>
      </c>
      <c r="E3325" t="s">
        <v>9220</v>
      </c>
      <c r="F3325" s="66">
        <v>141486</v>
      </c>
      <c r="G3325" t="s">
        <v>78</v>
      </c>
      <c r="H3325" t="s">
        <v>9299</v>
      </c>
      <c r="I3325" t="s">
        <v>79</v>
      </c>
      <c r="K3325" t="s">
        <v>9300</v>
      </c>
      <c r="M3325" t="s">
        <v>9223</v>
      </c>
      <c r="N3325" t="s">
        <v>9217</v>
      </c>
      <c r="O3325" t="s">
        <v>18</v>
      </c>
      <c r="P3325" t="s">
        <v>9301</v>
      </c>
    </row>
    <row r="3326" spans="1:17" hidden="1" x14ac:dyDescent="0.35">
      <c r="A3326" s="72">
        <f t="shared" si="51"/>
        <v>141103</v>
      </c>
      <c r="B3326" t="s">
        <v>5381</v>
      </c>
      <c r="C3326" s="66">
        <v>88125</v>
      </c>
      <c r="D3326" t="s">
        <v>77</v>
      </c>
      <c r="E3326" t="s">
        <v>5370</v>
      </c>
      <c r="F3326" s="66">
        <v>141103</v>
      </c>
      <c r="G3326" t="s">
        <v>78</v>
      </c>
      <c r="I3326" t="s">
        <v>79</v>
      </c>
      <c r="K3326" t="s">
        <v>5382</v>
      </c>
      <c r="M3326" t="s">
        <v>5372</v>
      </c>
      <c r="N3326" t="s">
        <v>5373</v>
      </c>
      <c r="O3326" t="s">
        <v>18</v>
      </c>
      <c r="P3326" t="s">
        <v>5374</v>
      </c>
      <c r="Q3326" t="s">
        <v>5375</v>
      </c>
    </row>
    <row r="3327" spans="1:17" hidden="1" x14ac:dyDescent="0.35">
      <c r="A3327" s="72">
        <f t="shared" si="51"/>
        <v>210427</v>
      </c>
      <c r="B3327" t="s">
        <v>12147</v>
      </c>
      <c r="C3327" s="66">
        <v>92205</v>
      </c>
      <c r="D3327" t="s">
        <v>77</v>
      </c>
      <c r="E3327" t="s">
        <v>12148</v>
      </c>
      <c r="F3327" s="66">
        <v>210427</v>
      </c>
      <c r="G3327" t="s">
        <v>78</v>
      </c>
      <c r="I3327" t="s">
        <v>79</v>
      </c>
      <c r="K3327" t="s">
        <v>12149</v>
      </c>
      <c r="M3327" t="s">
        <v>12150</v>
      </c>
      <c r="N3327" t="s">
        <v>11996</v>
      </c>
      <c r="O3327" t="s">
        <v>18</v>
      </c>
      <c r="P3327" t="s">
        <v>12151</v>
      </c>
    </row>
    <row r="3328" spans="1:17" hidden="1" x14ac:dyDescent="0.35">
      <c r="A3328" s="72">
        <f t="shared" si="51"/>
        <v>141329</v>
      </c>
      <c r="B3328" t="s">
        <v>24574</v>
      </c>
      <c r="C3328" s="85">
        <v>17016687</v>
      </c>
      <c r="D3328" t="s">
        <v>77</v>
      </c>
      <c r="E3328" t="s">
        <v>23246</v>
      </c>
      <c r="F3328" s="85">
        <v>141329</v>
      </c>
      <c r="G3328" t="s">
        <v>78</v>
      </c>
      <c r="I3328" t="s">
        <v>79</v>
      </c>
      <c r="K3328" t="s">
        <v>24575</v>
      </c>
      <c r="M3328" t="s">
        <v>20216</v>
      </c>
      <c r="N3328" t="s">
        <v>6071</v>
      </c>
      <c r="O3328" t="s">
        <v>18</v>
      </c>
      <c r="P3328">
        <v>77536</v>
      </c>
    </row>
    <row r="3329" spans="1:17" hidden="1" x14ac:dyDescent="0.35">
      <c r="A3329" s="72">
        <f t="shared" si="51"/>
        <v>141225</v>
      </c>
      <c r="B3329" t="s">
        <v>28327</v>
      </c>
      <c r="C3329" s="85">
        <v>16038951</v>
      </c>
      <c r="D3329" t="s">
        <v>77</v>
      </c>
      <c r="E3329" t="s">
        <v>23150</v>
      </c>
      <c r="F3329" s="85">
        <v>141225</v>
      </c>
      <c r="G3329" t="s">
        <v>78</v>
      </c>
      <c r="H3329">
        <v>11676418</v>
      </c>
      <c r="I3329" t="s">
        <v>79</v>
      </c>
      <c r="K3329" t="s">
        <v>28328</v>
      </c>
      <c r="M3329" t="s">
        <v>6795</v>
      </c>
      <c r="N3329" t="s">
        <v>6071</v>
      </c>
      <c r="O3329" t="s">
        <v>18</v>
      </c>
      <c r="P3329">
        <v>77044</v>
      </c>
    </row>
    <row r="3330" spans="1:17" hidden="1" x14ac:dyDescent="0.35">
      <c r="A3330" s="72">
        <f t="shared" ref="A3330:A3393" si="52">IF(F3330="", "", IF(D3330="School District", C3330, F3330))</f>
        <v>141225</v>
      </c>
      <c r="B3330" t="s">
        <v>16419</v>
      </c>
      <c r="C3330" s="66">
        <v>16038951</v>
      </c>
      <c r="D3330" t="s">
        <v>77</v>
      </c>
      <c r="E3330" t="s">
        <v>6679</v>
      </c>
      <c r="F3330" s="66">
        <v>141225</v>
      </c>
      <c r="G3330" t="s">
        <v>78</v>
      </c>
      <c r="H3330" t="s">
        <v>6680</v>
      </c>
      <c r="I3330" t="s">
        <v>79</v>
      </c>
      <c r="K3330" t="s">
        <v>16420</v>
      </c>
      <c r="M3330" t="s">
        <v>3090</v>
      </c>
      <c r="N3330" t="s">
        <v>6073</v>
      </c>
      <c r="O3330" t="s">
        <v>18</v>
      </c>
      <c r="P3330" t="s">
        <v>6682</v>
      </c>
    </row>
    <row r="3331" spans="1:17" hidden="1" x14ac:dyDescent="0.35">
      <c r="A3331" s="72">
        <f t="shared" si="52"/>
        <v>142116</v>
      </c>
      <c r="B3331" t="s">
        <v>13552</v>
      </c>
      <c r="C3331" s="66">
        <v>93120</v>
      </c>
      <c r="D3331" t="s">
        <v>77</v>
      </c>
      <c r="E3331" t="s">
        <v>13524</v>
      </c>
      <c r="F3331" s="66">
        <v>142116</v>
      </c>
      <c r="G3331" t="s">
        <v>78</v>
      </c>
      <c r="H3331" t="s">
        <v>13553</v>
      </c>
      <c r="I3331" t="s">
        <v>79</v>
      </c>
      <c r="K3331" t="s">
        <v>13554</v>
      </c>
      <c r="M3331" t="s">
        <v>13534</v>
      </c>
      <c r="N3331" t="s">
        <v>7395</v>
      </c>
      <c r="O3331" t="s">
        <v>18</v>
      </c>
      <c r="P3331" t="s">
        <v>13527</v>
      </c>
    </row>
    <row r="3332" spans="1:17" hidden="1" x14ac:dyDescent="0.35">
      <c r="A3332" s="72">
        <f t="shared" si="52"/>
        <v>141586</v>
      </c>
      <c r="B3332" t="s">
        <v>10534</v>
      </c>
      <c r="C3332" s="66">
        <v>91064</v>
      </c>
      <c r="D3332" t="s">
        <v>77</v>
      </c>
      <c r="E3332" t="s">
        <v>10514</v>
      </c>
      <c r="F3332" s="66">
        <v>141586</v>
      </c>
      <c r="G3332" t="s">
        <v>78</v>
      </c>
      <c r="I3332" t="s">
        <v>79</v>
      </c>
      <c r="K3332" t="s">
        <v>10535</v>
      </c>
      <c r="M3332" t="s">
        <v>10510</v>
      </c>
      <c r="N3332" t="s">
        <v>10513</v>
      </c>
      <c r="O3332" t="s">
        <v>18</v>
      </c>
      <c r="P3332" t="s">
        <v>10512</v>
      </c>
      <c r="Q3332" t="s">
        <v>433</v>
      </c>
    </row>
    <row r="3333" spans="1:17" hidden="1" x14ac:dyDescent="0.35">
      <c r="A3333" s="72">
        <f t="shared" si="52"/>
        <v>141486</v>
      </c>
      <c r="B3333" t="s">
        <v>26696</v>
      </c>
      <c r="C3333" s="85">
        <v>90380</v>
      </c>
      <c r="D3333" t="s">
        <v>77</v>
      </c>
      <c r="E3333" t="s">
        <v>23195</v>
      </c>
      <c r="F3333" s="85">
        <v>141486</v>
      </c>
      <c r="G3333" t="s">
        <v>78</v>
      </c>
      <c r="H3333">
        <v>12729356</v>
      </c>
      <c r="I3333" t="s">
        <v>79</v>
      </c>
      <c r="K3333" t="s">
        <v>9318</v>
      </c>
      <c r="M3333" t="s">
        <v>9223</v>
      </c>
      <c r="N3333" t="s">
        <v>20296</v>
      </c>
      <c r="O3333" t="s">
        <v>18</v>
      </c>
      <c r="P3333">
        <v>78043</v>
      </c>
      <c r="Q3333">
        <v>3526</v>
      </c>
    </row>
    <row r="3334" spans="1:17" hidden="1" x14ac:dyDescent="0.35">
      <c r="A3334" s="72">
        <f t="shared" si="52"/>
        <v>141486</v>
      </c>
      <c r="B3334" t="s">
        <v>9316</v>
      </c>
      <c r="C3334" s="66">
        <v>90380</v>
      </c>
      <c r="D3334" t="s">
        <v>77</v>
      </c>
      <c r="E3334" t="s">
        <v>9220</v>
      </c>
      <c r="F3334" s="66">
        <v>141486</v>
      </c>
      <c r="G3334" t="s">
        <v>78</v>
      </c>
      <c r="H3334" t="s">
        <v>9317</v>
      </c>
      <c r="I3334" t="s">
        <v>79</v>
      </c>
      <c r="K3334" t="s">
        <v>9318</v>
      </c>
      <c r="M3334" t="s">
        <v>9223</v>
      </c>
      <c r="N3334" t="s">
        <v>9217</v>
      </c>
      <c r="O3334" t="s">
        <v>18</v>
      </c>
      <c r="P3334" t="s">
        <v>9248</v>
      </c>
      <c r="Q3334" t="s">
        <v>9319</v>
      </c>
    </row>
    <row r="3335" spans="1:17" hidden="1" x14ac:dyDescent="0.35">
      <c r="A3335" s="72">
        <f t="shared" si="52"/>
        <v>140470</v>
      </c>
      <c r="B3335" t="s">
        <v>27005</v>
      </c>
      <c r="C3335" s="85">
        <v>232972</v>
      </c>
      <c r="D3335" t="s">
        <v>77</v>
      </c>
      <c r="E3335" t="s">
        <v>23189</v>
      </c>
      <c r="F3335" s="85">
        <v>140470</v>
      </c>
      <c r="G3335" t="s">
        <v>78</v>
      </c>
      <c r="H3335">
        <v>6750319</v>
      </c>
      <c r="I3335" t="s">
        <v>79</v>
      </c>
      <c r="K3335" t="s">
        <v>27006</v>
      </c>
      <c r="M3335" t="s">
        <v>20149</v>
      </c>
      <c r="N3335" t="s">
        <v>205</v>
      </c>
      <c r="O3335" t="s">
        <v>18</v>
      </c>
      <c r="P3335">
        <v>75034</v>
      </c>
    </row>
    <row r="3336" spans="1:17" hidden="1" x14ac:dyDescent="0.35">
      <c r="A3336" s="72">
        <f t="shared" si="52"/>
        <v>140470</v>
      </c>
      <c r="B3336" t="s">
        <v>15497</v>
      </c>
      <c r="C3336" s="66">
        <v>232972</v>
      </c>
      <c r="D3336" t="s">
        <v>77</v>
      </c>
      <c r="E3336" t="s">
        <v>824</v>
      </c>
      <c r="F3336" s="66">
        <v>140470</v>
      </c>
      <c r="G3336" t="s">
        <v>78</v>
      </c>
      <c r="H3336" t="s">
        <v>825</v>
      </c>
      <c r="I3336" t="s">
        <v>79</v>
      </c>
      <c r="K3336" t="s">
        <v>15498</v>
      </c>
      <c r="M3336" t="s">
        <v>347</v>
      </c>
      <c r="N3336" t="s">
        <v>215</v>
      </c>
      <c r="O3336" t="s">
        <v>18</v>
      </c>
      <c r="P3336" t="s">
        <v>348</v>
      </c>
    </row>
    <row r="3337" spans="1:17" hidden="1" x14ac:dyDescent="0.35">
      <c r="A3337" s="72">
        <f t="shared" si="52"/>
        <v>140783</v>
      </c>
      <c r="B3337" t="s">
        <v>3197</v>
      </c>
      <c r="C3337" s="66">
        <v>86985</v>
      </c>
      <c r="D3337" t="s">
        <v>77</v>
      </c>
      <c r="E3337" t="s">
        <v>3192</v>
      </c>
      <c r="F3337" s="66">
        <v>140783</v>
      </c>
      <c r="G3337" t="s">
        <v>78</v>
      </c>
      <c r="I3337" t="s">
        <v>79</v>
      </c>
      <c r="K3337" t="s">
        <v>3198</v>
      </c>
      <c r="M3337" t="s">
        <v>3188</v>
      </c>
      <c r="N3337" t="s">
        <v>3189</v>
      </c>
      <c r="O3337" t="s">
        <v>18</v>
      </c>
      <c r="P3337" t="s">
        <v>3190</v>
      </c>
      <c r="Q3337" t="s">
        <v>1751</v>
      </c>
    </row>
    <row r="3338" spans="1:17" hidden="1" x14ac:dyDescent="0.35">
      <c r="A3338" s="72">
        <f t="shared" si="52"/>
        <v>140473</v>
      </c>
      <c r="B3338" t="s">
        <v>27665</v>
      </c>
      <c r="C3338" s="85">
        <v>86408</v>
      </c>
      <c r="D3338" t="s">
        <v>77</v>
      </c>
      <c r="E3338" t="s">
        <v>23171</v>
      </c>
      <c r="F3338" s="85">
        <v>140473</v>
      </c>
      <c r="G3338" t="s">
        <v>78</v>
      </c>
      <c r="I3338" t="s">
        <v>79</v>
      </c>
      <c r="K3338" t="s">
        <v>27666</v>
      </c>
      <c r="M3338" t="s">
        <v>232</v>
      </c>
      <c r="N3338" t="s">
        <v>176</v>
      </c>
      <c r="O3338" t="s">
        <v>18</v>
      </c>
      <c r="P3338">
        <v>75252</v>
      </c>
      <c r="Q3338">
        <v>5344</v>
      </c>
    </row>
    <row r="3339" spans="1:17" hidden="1" x14ac:dyDescent="0.35">
      <c r="A3339" s="72">
        <f t="shared" si="52"/>
        <v>140473</v>
      </c>
      <c r="B3339" t="s">
        <v>1857</v>
      </c>
      <c r="C3339" s="66">
        <v>86408</v>
      </c>
      <c r="D3339" t="s">
        <v>77</v>
      </c>
      <c r="E3339" t="s">
        <v>252</v>
      </c>
      <c r="F3339" s="66">
        <v>140473</v>
      </c>
      <c r="G3339" t="s">
        <v>78</v>
      </c>
      <c r="I3339" t="s">
        <v>79</v>
      </c>
      <c r="K3339" t="s">
        <v>1858</v>
      </c>
      <c r="M3339" t="s">
        <v>189</v>
      </c>
      <c r="N3339" t="s">
        <v>185</v>
      </c>
      <c r="O3339" t="s">
        <v>18</v>
      </c>
      <c r="P3339" t="s">
        <v>1859</v>
      </c>
      <c r="Q3339" t="s">
        <v>1860</v>
      </c>
    </row>
    <row r="3340" spans="1:17" hidden="1" x14ac:dyDescent="0.35">
      <c r="A3340" s="72">
        <f t="shared" si="52"/>
        <v>140473</v>
      </c>
      <c r="B3340" t="s">
        <v>27691</v>
      </c>
      <c r="C3340" s="85">
        <v>85726</v>
      </c>
      <c r="D3340" t="s">
        <v>77</v>
      </c>
      <c r="E3340" t="s">
        <v>23171</v>
      </c>
      <c r="F3340" s="85">
        <v>140473</v>
      </c>
      <c r="G3340" t="s">
        <v>78</v>
      </c>
      <c r="I3340" t="s">
        <v>79</v>
      </c>
      <c r="K3340" t="s">
        <v>27692</v>
      </c>
      <c r="M3340" t="s">
        <v>20750</v>
      </c>
      <c r="N3340" t="s">
        <v>176</v>
      </c>
      <c r="O3340" t="s">
        <v>18</v>
      </c>
      <c r="P3340">
        <v>75075</v>
      </c>
      <c r="Q3340">
        <v>3145</v>
      </c>
    </row>
    <row r="3341" spans="1:17" hidden="1" x14ac:dyDescent="0.35">
      <c r="A3341" s="72">
        <f t="shared" si="52"/>
        <v>140473</v>
      </c>
      <c r="B3341" t="s">
        <v>921</v>
      </c>
      <c r="C3341" s="66">
        <v>85726</v>
      </c>
      <c r="D3341" t="s">
        <v>77</v>
      </c>
      <c r="E3341" t="s">
        <v>252</v>
      </c>
      <c r="F3341" s="66">
        <v>140473</v>
      </c>
      <c r="G3341" t="s">
        <v>78</v>
      </c>
      <c r="I3341" t="s">
        <v>79</v>
      </c>
      <c r="K3341" t="s">
        <v>922</v>
      </c>
      <c r="M3341" t="s">
        <v>254</v>
      </c>
      <c r="N3341" t="s">
        <v>185</v>
      </c>
      <c r="O3341" t="s">
        <v>18</v>
      </c>
      <c r="P3341" t="s">
        <v>911</v>
      </c>
      <c r="Q3341" t="s">
        <v>923</v>
      </c>
    </row>
    <row r="3342" spans="1:17" hidden="1" x14ac:dyDescent="0.35">
      <c r="A3342" s="72">
        <f t="shared" si="52"/>
        <v>141483</v>
      </c>
      <c r="B3342" t="s">
        <v>22407</v>
      </c>
      <c r="C3342" s="66">
        <v>17022868</v>
      </c>
      <c r="D3342" t="s">
        <v>77</v>
      </c>
      <c r="E3342" t="s">
        <v>9195</v>
      </c>
      <c r="F3342" s="66">
        <v>141483</v>
      </c>
      <c r="G3342" t="s">
        <v>78</v>
      </c>
      <c r="I3342" t="s">
        <v>79</v>
      </c>
      <c r="K3342" t="s">
        <v>22408</v>
      </c>
      <c r="M3342" t="s">
        <v>22399</v>
      </c>
      <c r="N3342" t="s">
        <v>9192</v>
      </c>
      <c r="O3342" t="s">
        <v>18</v>
      </c>
      <c r="P3342" t="s">
        <v>9198</v>
      </c>
    </row>
    <row r="3343" spans="1:17" hidden="1" x14ac:dyDescent="0.35">
      <c r="A3343" s="72">
        <f t="shared" si="52"/>
        <v>140841</v>
      </c>
      <c r="B3343" t="s">
        <v>23480</v>
      </c>
      <c r="C3343" s="85">
        <v>214708</v>
      </c>
      <c r="D3343" t="s">
        <v>77</v>
      </c>
      <c r="E3343" t="s">
        <v>23268</v>
      </c>
      <c r="F3343" s="85">
        <v>140841</v>
      </c>
      <c r="G3343" t="s">
        <v>78</v>
      </c>
      <c r="H3343">
        <v>12691390</v>
      </c>
      <c r="I3343" t="s">
        <v>79</v>
      </c>
      <c r="K3343" t="s">
        <v>23481</v>
      </c>
      <c r="M3343" t="s">
        <v>19690</v>
      </c>
      <c r="N3343" t="s">
        <v>571</v>
      </c>
      <c r="O3343" t="s">
        <v>18</v>
      </c>
      <c r="P3343">
        <v>76014</v>
      </c>
    </row>
    <row r="3344" spans="1:17" hidden="1" x14ac:dyDescent="0.35">
      <c r="A3344" s="72">
        <f t="shared" si="52"/>
        <v>140448</v>
      </c>
      <c r="B3344" t="s">
        <v>26334</v>
      </c>
      <c r="C3344" s="85">
        <v>85629</v>
      </c>
      <c r="D3344" t="s">
        <v>77</v>
      </c>
      <c r="E3344" t="s">
        <v>23209</v>
      </c>
      <c r="F3344" s="85">
        <v>140448</v>
      </c>
      <c r="G3344" t="s">
        <v>78</v>
      </c>
      <c r="H3344">
        <v>12698908</v>
      </c>
      <c r="I3344" t="s">
        <v>79</v>
      </c>
      <c r="K3344" t="s">
        <v>26335</v>
      </c>
      <c r="M3344" t="s">
        <v>13920</v>
      </c>
      <c r="N3344" t="s">
        <v>232</v>
      </c>
      <c r="O3344" t="s">
        <v>18</v>
      </c>
      <c r="P3344">
        <v>75060</v>
      </c>
    </row>
    <row r="3345" spans="1:17" hidden="1" x14ac:dyDescent="0.35">
      <c r="A3345" s="72">
        <f t="shared" si="52"/>
        <v>140448</v>
      </c>
      <c r="B3345" t="s">
        <v>676</v>
      </c>
      <c r="C3345" s="66">
        <v>85629</v>
      </c>
      <c r="D3345" t="s">
        <v>77</v>
      </c>
      <c r="E3345" t="s">
        <v>366</v>
      </c>
      <c r="F3345" s="66">
        <v>140448</v>
      </c>
      <c r="G3345" t="s">
        <v>78</v>
      </c>
      <c r="H3345" t="s">
        <v>672</v>
      </c>
      <c r="I3345" t="s">
        <v>79</v>
      </c>
      <c r="K3345" t="s">
        <v>677</v>
      </c>
      <c r="M3345" t="s">
        <v>226</v>
      </c>
      <c r="N3345" t="s">
        <v>189</v>
      </c>
      <c r="O3345" t="s">
        <v>18</v>
      </c>
      <c r="P3345" t="s">
        <v>674</v>
      </c>
    </row>
    <row r="3346" spans="1:17" hidden="1" x14ac:dyDescent="0.35">
      <c r="A3346" s="72">
        <f t="shared" si="52"/>
        <v>140448</v>
      </c>
      <c r="B3346" t="s">
        <v>26357</v>
      </c>
      <c r="C3346" s="85">
        <v>85651</v>
      </c>
      <c r="D3346" t="s">
        <v>77</v>
      </c>
      <c r="E3346" t="s">
        <v>23209</v>
      </c>
      <c r="F3346" s="85">
        <v>140448</v>
      </c>
      <c r="G3346" t="s">
        <v>78</v>
      </c>
      <c r="H3346">
        <v>12698908</v>
      </c>
      <c r="I3346" t="s">
        <v>79</v>
      </c>
      <c r="K3346" t="s">
        <v>26358</v>
      </c>
      <c r="M3346" t="s">
        <v>13920</v>
      </c>
      <c r="N3346" t="s">
        <v>232</v>
      </c>
      <c r="O3346" t="s">
        <v>18</v>
      </c>
      <c r="P3346">
        <v>75062</v>
      </c>
      <c r="Q3346">
        <v>3083</v>
      </c>
    </row>
    <row r="3347" spans="1:17" hidden="1" x14ac:dyDescent="0.35">
      <c r="A3347" s="72">
        <f t="shared" si="52"/>
        <v>140448</v>
      </c>
      <c r="B3347" t="s">
        <v>726</v>
      </c>
      <c r="C3347" s="66">
        <v>85651</v>
      </c>
      <c r="D3347" t="s">
        <v>77</v>
      </c>
      <c r="E3347" t="s">
        <v>366</v>
      </c>
      <c r="F3347" s="66">
        <v>140448</v>
      </c>
      <c r="G3347" t="s">
        <v>78</v>
      </c>
      <c r="H3347" t="s">
        <v>672</v>
      </c>
      <c r="I3347" t="s">
        <v>79</v>
      </c>
      <c r="K3347" t="s">
        <v>727</v>
      </c>
      <c r="M3347" t="s">
        <v>226</v>
      </c>
      <c r="N3347" t="s">
        <v>189</v>
      </c>
      <c r="O3347" t="s">
        <v>18</v>
      </c>
      <c r="P3347" t="s">
        <v>728</v>
      </c>
      <c r="Q3347" t="s">
        <v>729</v>
      </c>
    </row>
    <row r="3348" spans="1:17" hidden="1" x14ac:dyDescent="0.35">
      <c r="A3348" s="72">
        <f t="shared" si="52"/>
        <v>140475</v>
      </c>
      <c r="B3348" t="s">
        <v>27883</v>
      </c>
      <c r="C3348" s="85">
        <v>17030882</v>
      </c>
      <c r="D3348" t="s">
        <v>77</v>
      </c>
      <c r="E3348" t="s">
        <v>23165</v>
      </c>
      <c r="F3348" s="85">
        <v>140475</v>
      </c>
      <c r="G3348" t="s">
        <v>78</v>
      </c>
      <c r="I3348" t="s">
        <v>79</v>
      </c>
      <c r="K3348" t="s">
        <v>27884</v>
      </c>
      <c r="M3348" t="s">
        <v>20785</v>
      </c>
      <c r="N3348" t="s">
        <v>176</v>
      </c>
      <c r="O3348" t="s">
        <v>18</v>
      </c>
      <c r="P3348">
        <v>75078</v>
      </c>
    </row>
    <row r="3349" spans="1:17" hidden="1" x14ac:dyDescent="0.35">
      <c r="A3349" s="72">
        <f t="shared" si="52"/>
        <v>140879</v>
      </c>
      <c r="B3349" t="s">
        <v>28508</v>
      </c>
      <c r="C3349" s="85">
        <v>87385</v>
      </c>
      <c r="D3349" t="s">
        <v>77</v>
      </c>
      <c r="E3349" t="s">
        <v>23133</v>
      </c>
      <c r="F3349" s="85">
        <v>140879</v>
      </c>
      <c r="G3349" t="s">
        <v>78</v>
      </c>
      <c r="H3349">
        <v>1646520</v>
      </c>
      <c r="I3349" t="s">
        <v>79</v>
      </c>
      <c r="K3349" t="s">
        <v>3863</v>
      </c>
      <c r="M3349" t="s">
        <v>22224</v>
      </c>
      <c r="N3349" t="s">
        <v>3797</v>
      </c>
      <c r="O3349" t="s">
        <v>18</v>
      </c>
      <c r="P3349">
        <v>76086</v>
      </c>
      <c r="Q3349">
        <v>439</v>
      </c>
    </row>
    <row r="3350" spans="1:17" hidden="1" x14ac:dyDescent="0.35">
      <c r="A3350" s="72">
        <f t="shared" si="52"/>
        <v>140879</v>
      </c>
      <c r="B3350" t="s">
        <v>3862</v>
      </c>
      <c r="C3350" s="66">
        <v>87385</v>
      </c>
      <c r="D3350" t="s">
        <v>77</v>
      </c>
      <c r="E3350" t="s">
        <v>3858</v>
      </c>
      <c r="F3350" s="66">
        <v>140879</v>
      </c>
      <c r="G3350" t="s">
        <v>78</v>
      </c>
      <c r="H3350" t="s">
        <v>3859</v>
      </c>
      <c r="I3350" t="s">
        <v>79</v>
      </c>
      <c r="K3350" t="s">
        <v>3863</v>
      </c>
      <c r="M3350" t="s">
        <v>3855</v>
      </c>
      <c r="N3350" t="s">
        <v>3797</v>
      </c>
      <c r="O3350" t="s">
        <v>18</v>
      </c>
      <c r="P3350" t="s">
        <v>3856</v>
      </c>
      <c r="Q3350" t="s">
        <v>3864</v>
      </c>
    </row>
    <row r="3351" spans="1:17" hidden="1" x14ac:dyDescent="0.35">
      <c r="A3351" s="72">
        <f t="shared" si="52"/>
        <v>141445</v>
      </c>
      <c r="B3351" t="s">
        <v>9083</v>
      </c>
      <c r="C3351" s="66">
        <v>90241</v>
      </c>
      <c r="D3351" t="s">
        <v>77</v>
      </c>
      <c r="E3351" t="s">
        <v>9074</v>
      </c>
      <c r="F3351" s="66">
        <v>141445</v>
      </c>
      <c r="G3351" t="s">
        <v>78</v>
      </c>
      <c r="I3351" t="s">
        <v>79</v>
      </c>
      <c r="K3351" t="s">
        <v>9075</v>
      </c>
      <c r="M3351" t="s">
        <v>9076</v>
      </c>
      <c r="N3351" t="s">
        <v>9077</v>
      </c>
      <c r="O3351" t="s">
        <v>18</v>
      </c>
      <c r="P3351" t="s">
        <v>9078</v>
      </c>
      <c r="Q3351" t="s">
        <v>9084</v>
      </c>
    </row>
    <row r="3352" spans="1:17" hidden="1" x14ac:dyDescent="0.35">
      <c r="A3352" s="72">
        <f t="shared" si="52"/>
        <v>141445</v>
      </c>
      <c r="B3352" t="s">
        <v>9073</v>
      </c>
      <c r="C3352" s="66">
        <v>90237</v>
      </c>
      <c r="D3352" t="s">
        <v>77</v>
      </c>
      <c r="E3352" t="s">
        <v>9074</v>
      </c>
      <c r="F3352" s="66">
        <v>141445</v>
      </c>
      <c r="G3352" t="s">
        <v>78</v>
      </c>
      <c r="I3352" t="s">
        <v>79</v>
      </c>
      <c r="K3352" t="s">
        <v>9075</v>
      </c>
      <c r="M3352" t="s">
        <v>9076</v>
      </c>
      <c r="N3352" t="s">
        <v>9077</v>
      </c>
      <c r="O3352" t="s">
        <v>18</v>
      </c>
      <c r="P3352" t="s">
        <v>9078</v>
      </c>
    </row>
    <row r="3353" spans="1:17" hidden="1" x14ac:dyDescent="0.35">
      <c r="A3353" s="72">
        <f t="shared" si="52"/>
        <v>141445</v>
      </c>
      <c r="B3353" t="s">
        <v>9079</v>
      </c>
      <c r="C3353" s="66">
        <v>90238</v>
      </c>
      <c r="D3353" t="s">
        <v>77</v>
      </c>
      <c r="E3353" t="s">
        <v>9074</v>
      </c>
      <c r="F3353" s="66">
        <v>141445</v>
      </c>
      <c r="G3353" t="s">
        <v>78</v>
      </c>
      <c r="I3353" t="s">
        <v>79</v>
      </c>
      <c r="K3353" t="s">
        <v>9080</v>
      </c>
      <c r="M3353" t="s">
        <v>9076</v>
      </c>
      <c r="N3353" t="s">
        <v>9077</v>
      </c>
      <c r="O3353" t="s">
        <v>18</v>
      </c>
      <c r="P3353" t="s">
        <v>9078</v>
      </c>
    </row>
    <row r="3354" spans="1:17" hidden="1" x14ac:dyDescent="0.35">
      <c r="A3354" s="72">
        <f t="shared" si="52"/>
        <v>141142</v>
      </c>
      <c r="B3354" t="s">
        <v>5563</v>
      </c>
      <c r="C3354" s="66">
        <v>88202</v>
      </c>
      <c r="D3354" t="s">
        <v>77</v>
      </c>
      <c r="E3354" t="s">
        <v>5564</v>
      </c>
      <c r="F3354" s="66">
        <v>141142</v>
      </c>
      <c r="G3354" t="s">
        <v>78</v>
      </c>
      <c r="H3354" t="s">
        <v>5565</v>
      </c>
      <c r="I3354" t="s">
        <v>79</v>
      </c>
      <c r="K3354" t="s">
        <v>5566</v>
      </c>
      <c r="M3354" t="s">
        <v>5356</v>
      </c>
      <c r="N3354" t="s">
        <v>5256</v>
      </c>
      <c r="O3354" t="s">
        <v>18</v>
      </c>
      <c r="P3354" t="s">
        <v>5546</v>
      </c>
      <c r="Q3354" t="s">
        <v>5567</v>
      </c>
    </row>
    <row r="3355" spans="1:17" hidden="1" x14ac:dyDescent="0.35">
      <c r="A3355" s="72">
        <f t="shared" si="52"/>
        <v>140683</v>
      </c>
      <c r="B3355" t="s">
        <v>20374</v>
      </c>
      <c r="C3355" s="66">
        <v>17003678</v>
      </c>
      <c r="D3355" t="s">
        <v>83</v>
      </c>
      <c r="E3355" t="s">
        <v>2622</v>
      </c>
      <c r="F3355" s="66">
        <v>140683</v>
      </c>
      <c r="G3355" t="s">
        <v>78</v>
      </c>
      <c r="H3355" t="s">
        <v>13673</v>
      </c>
      <c r="I3355" t="s">
        <v>79</v>
      </c>
      <c r="K3355" t="s">
        <v>20375</v>
      </c>
      <c r="M3355" t="s">
        <v>20376</v>
      </c>
      <c r="N3355" t="s">
        <v>2545</v>
      </c>
      <c r="O3355" t="s">
        <v>18</v>
      </c>
      <c r="P3355" t="s">
        <v>2620</v>
      </c>
    </row>
    <row r="3356" spans="1:17" hidden="1" x14ac:dyDescent="0.35">
      <c r="A3356" s="72">
        <f t="shared" si="52"/>
        <v>140683</v>
      </c>
      <c r="B3356" t="s">
        <v>17726</v>
      </c>
      <c r="C3356" s="66">
        <v>16069280</v>
      </c>
      <c r="D3356" t="s">
        <v>77</v>
      </c>
      <c r="E3356" t="s">
        <v>2622</v>
      </c>
      <c r="F3356" s="66">
        <v>140683</v>
      </c>
      <c r="G3356" t="s">
        <v>78</v>
      </c>
      <c r="H3356" t="s">
        <v>2623</v>
      </c>
      <c r="I3356" t="s">
        <v>79</v>
      </c>
      <c r="K3356" t="s">
        <v>17727</v>
      </c>
      <c r="M3356" t="s">
        <v>2618</v>
      </c>
      <c r="N3356" t="s">
        <v>13628</v>
      </c>
      <c r="O3356" t="s">
        <v>18</v>
      </c>
      <c r="P3356" t="s">
        <v>2620</v>
      </c>
    </row>
    <row r="3357" spans="1:17" hidden="1" x14ac:dyDescent="0.35">
      <c r="A3357" s="72">
        <f t="shared" si="52"/>
        <v>140683</v>
      </c>
      <c r="B3357" t="s">
        <v>2621</v>
      </c>
      <c r="C3357" s="66">
        <v>86726</v>
      </c>
      <c r="D3357" t="s">
        <v>77</v>
      </c>
      <c r="E3357" t="s">
        <v>2622</v>
      </c>
      <c r="F3357" s="66">
        <v>140683</v>
      </c>
      <c r="G3357" t="s">
        <v>78</v>
      </c>
      <c r="H3357" t="s">
        <v>2623</v>
      </c>
      <c r="I3357" t="s">
        <v>79</v>
      </c>
      <c r="K3357" t="s">
        <v>2624</v>
      </c>
      <c r="M3357" t="s">
        <v>2618</v>
      </c>
      <c r="N3357" t="s">
        <v>2619</v>
      </c>
      <c r="O3357" t="s">
        <v>18</v>
      </c>
      <c r="P3357" t="s">
        <v>2620</v>
      </c>
    </row>
    <row r="3358" spans="1:17" hidden="1" x14ac:dyDescent="0.35">
      <c r="A3358" s="72">
        <f t="shared" si="52"/>
        <v>140683</v>
      </c>
      <c r="B3358" t="s">
        <v>2627</v>
      </c>
      <c r="C3358" s="66">
        <v>86729</v>
      </c>
      <c r="D3358" t="s">
        <v>77</v>
      </c>
      <c r="E3358" t="s">
        <v>2622</v>
      </c>
      <c r="F3358" s="66">
        <v>140683</v>
      </c>
      <c r="G3358" t="s">
        <v>78</v>
      </c>
      <c r="H3358" t="s">
        <v>2623</v>
      </c>
      <c r="I3358" t="s">
        <v>79</v>
      </c>
      <c r="K3358" t="s">
        <v>2628</v>
      </c>
      <c r="M3358" t="s">
        <v>2618</v>
      </c>
      <c r="N3358" t="s">
        <v>2619</v>
      </c>
      <c r="O3358" t="s">
        <v>18</v>
      </c>
      <c r="P3358" t="s">
        <v>2620</v>
      </c>
    </row>
    <row r="3359" spans="1:17" hidden="1" x14ac:dyDescent="0.35">
      <c r="A3359" s="72">
        <f t="shared" si="52"/>
        <v>140683</v>
      </c>
      <c r="B3359" t="s">
        <v>2625</v>
      </c>
      <c r="C3359" s="66">
        <v>86728</v>
      </c>
      <c r="D3359" t="s">
        <v>77</v>
      </c>
      <c r="E3359" t="s">
        <v>2622</v>
      </c>
      <c r="F3359" s="66">
        <v>140683</v>
      </c>
      <c r="G3359" t="s">
        <v>78</v>
      </c>
      <c r="H3359" t="s">
        <v>2623</v>
      </c>
      <c r="I3359" t="s">
        <v>79</v>
      </c>
      <c r="K3359" t="s">
        <v>2626</v>
      </c>
      <c r="M3359" t="s">
        <v>2618</v>
      </c>
      <c r="N3359" t="s">
        <v>2619</v>
      </c>
      <c r="O3359" t="s">
        <v>18</v>
      </c>
      <c r="P3359" t="s">
        <v>2620</v>
      </c>
    </row>
    <row r="3360" spans="1:17" hidden="1" x14ac:dyDescent="0.35">
      <c r="A3360" s="72">
        <f t="shared" si="52"/>
        <v>140683</v>
      </c>
      <c r="B3360" t="s">
        <v>17724</v>
      </c>
      <c r="C3360" s="66">
        <v>16069279</v>
      </c>
      <c r="D3360" t="s">
        <v>77</v>
      </c>
      <c r="E3360" t="s">
        <v>2622</v>
      </c>
      <c r="F3360" s="66">
        <v>140683</v>
      </c>
      <c r="G3360" t="s">
        <v>78</v>
      </c>
      <c r="H3360" t="s">
        <v>2623</v>
      </c>
      <c r="I3360" t="s">
        <v>79</v>
      </c>
      <c r="K3360" t="s">
        <v>17725</v>
      </c>
      <c r="M3360" t="s">
        <v>2618</v>
      </c>
      <c r="N3360" t="s">
        <v>2619</v>
      </c>
      <c r="O3360" t="s">
        <v>18</v>
      </c>
      <c r="P3360" t="s">
        <v>2620</v>
      </c>
    </row>
    <row r="3361" spans="1:17" hidden="1" x14ac:dyDescent="0.35">
      <c r="A3361" s="72">
        <f t="shared" si="52"/>
        <v>140683</v>
      </c>
      <c r="B3361" t="s">
        <v>20379</v>
      </c>
      <c r="C3361" s="66">
        <v>17003681</v>
      </c>
      <c r="D3361" t="s">
        <v>83</v>
      </c>
      <c r="E3361" t="s">
        <v>2622</v>
      </c>
      <c r="F3361" s="66">
        <v>140683</v>
      </c>
      <c r="G3361" t="s">
        <v>78</v>
      </c>
      <c r="H3361" t="s">
        <v>13673</v>
      </c>
      <c r="I3361" t="s">
        <v>79</v>
      </c>
      <c r="K3361" t="s">
        <v>20380</v>
      </c>
      <c r="M3361" t="s">
        <v>20376</v>
      </c>
      <c r="N3361" t="s">
        <v>2545</v>
      </c>
      <c r="O3361" t="s">
        <v>18</v>
      </c>
      <c r="P3361" t="s">
        <v>2620</v>
      </c>
    </row>
    <row r="3362" spans="1:17" hidden="1" x14ac:dyDescent="0.35">
      <c r="A3362" s="72">
        <f t="shared" si="52"/>
        <v>140683</v>
      </c>
      <c r="B3362" t="s">
        <v>2629</v>
      </c>
      <c r="C3362" s="66">
        <v>86730</v>
      </c>
      <c r="D3362" t="s">
        <v>77</v>
      </c>
      <c r="E3362" t="s">
        <v>2622</v>
      </c>
      <c r="F3362" s="66">
        <v>140683</v>
      </c>
      <c r="G3362" t="s">
        <v>78</v>
      </c>
      <c r="H3362" t="s">
        <v>2623</v>
      </c>
      <c r="I3362" t="s">
        <v>79</v>
      </c>
      <c r="K3362" t="s">
        <v>2630</v>
      </c>
      <c r="M3362" t="s">
        <v>2618</v>
      </c>
      <c r="N3362" t="s">
        <v>2619</v>
      </c>
      <c r="O3362" t="s">
        <v>18</v>
      </c>
      <c r="P3362" t="s">
        <v>2620</v>
      </c>
    </row>
    <row r="3363" spans="1:17" hidden="1" x14ac:dyDescent="0.35">
      <c r="A3363" s="72">
        <f t="shared" si="52"/>
        <v>140683</v>
      </c>
      <c r="B3363" t="s">
        <v>20382</v>
      </c>
      <c r="C3363" s="66">
        <v>17003683</v>
      </c>
      <c r="D3363" t="s">
        <v>83</v>
      </c>
      <c r="E3363" t="s">
        <v>2622</v>
      </c>
      <c r="F3363" s="66">
        <v>140683</v>
      </c>
      <c r="G3363" t="s">
        <v>78</v>
      </c>
      <c r="H3363" t="s">
        <v>13673</v>
      </c>
      <c r="I3363" t="s">
        <v>79</v>
      </c>
      <c r="K3363" t="s">
        <v>20383</v>
      </c>
      <c r="M3363" t="s">
        <v>20376</v>
      </c>
      <c r="N3363" t="s">
        <v>2545</v>
      </c>
      <c r="O3363" t="s">
        <v>18</v>
      </c>
      <c r="P3363" t="s">
        <v>2620</v>
      </c>
    </row>
    <row r="3364" spans="1:17" hidden="1" x14ac:dyDescent="0.35">
      <c r="A3364" s="72">
        <f t="shared" si="52"/>
        <v>140683</v>
      </c>
      <c r="B3364" t="s">
        <v>20381</v>
      </c>
      <c r="C3364" s="66">
        <v>17003682</v>
      </c>
      <c r="D3364" t="s">
        <v>83</v>
      </c>
      <c r="E3364" t="s">
        <v>2622</v>
      </c>
      <c r="F3364" s="66">
        <v>140683</v>
      </c>
      <c r="G3364" t="s">
        <v>78</v>
      </c>
      <c r="H3364" t="s">
        <v>13673</v>
      </c>
      <c r="I3364" t="s">
        <v>79</v>
      </c>
      <c r="K3364" t="s">
        <v>20380</v>
      </c>
      <c r="M3364" t="s">
        <v>20376</v>
      </c>
      <c r="N3364" t="s">
        <v>2545</v>
      </c>
      <c r="O3364" t="s">
        <v>18</v>
      </c>
      <c r="P3364" t="s">
        <v>2620</v>
      </c>
    </row>
    <row r="3365" spans="1:17" hidden="1" x14ac:dyDescent="0.35">
      <c r="A3365" s="72">
        <f t="shared" si="52"/>
        <v>141223</v>
      </c>
      <c r="B3365" t="s">
        <v>7247</v>
      </c>
      <c r="C3365" s="66">
        <v>89052</v>
      </c>
      <c r="D3365" t="s">
        <v>77</v>
      </c>
      <c r="E3365" t="s">
        <v>6077</v>
      </c>
      <c r="F3365" s="66">
        <v>141223</v>
      </c>
      <c r="G3365" t="s">
        <v>78</v>
      </c>
      <c r="H3365" t="s">
        <v>7248</v>
      </c>
      <c r="I3365" t="s">
        <v>79</v>
      </c>
      <c r="K3365" t="s">
        <v>7246</v>
      </c>
      <c r="M3365" t="s">
        <v>3090</v>
      </c>
      <c r="N3365" t="s">
        <v>6071</v>
      </c>
      <c r="O3365" t="s">
        <v>18</v>
      </c>
      <c r="P3365" t="s">
        <v>7222</v>
      </c>
      <c r="Q3365" t="s">
        <v>6109</v>
      </c>
    </row>
    <row r="3366" spans="1:17" hidden="1" x14ac:dyDescent="0.35">
      <c r="A3366" s="72">
        <f t="shared" si="52"/>
        <v>140895</v>
      </c>
      <c r="B3366" t="s">
        <v>23851</v>
      </c>
      <c r="C3366" s="85">
        <v>87614</v>
      </c>
      <c r="D3366" t="s">
        <v>77</v>
      </c>
      <c r="E3366" t="s">
        <v>23263</v>
      </c>
      <c r="F3366" s="85">
        <v>140895</v>
      </c>
      <c r="G3366" t="s">
        <v>78</v>
      </c>
      <c r="H3366">
        <v>13597075</v>
      </c>
      <c r="I3366" t="s">
        <v>79</v>
      </c>
      <c r="K3366" t="s">
        <v>23852</v>
      </c>
      <c r="M3366" t="s">
        <v>20912</v>
      </c>
      <c r="N3366" t="s">
        <v>571</v>
      </c>
      <c r="O3366" t="s">
        <v>18</v>
      </c>
      <c r="P3366">
        <v>76137</v>
      </c>
      <c r="Q3366">
        <v>2897</v>
      </c>
    </row>
    <row r="3367" spans="1:17" hidden="1" x14ac:dyDescent="0.35">
      <c r="A3367" s="72">
        <f t="shared" si="52"/>
        <v>140895</v>
      </c>
      <c r="B3367" t="s">
        <v>23027</v>
      </c>
      <c r="C3367" s="85">
        <v>17028749</v>
      </c>
      <c r="D3367" t="s">
        <v>77</v>
      </c>
      <c r="E3367" t="s">
        <v>23263</v>
      </c>
      <c r="F3367" s="85">
        <v>140895</v>
      </c>
      <c r="G3367" t="s">
        <v>78</v>
      </c>
      <c r="I3367" t="s">
        <v>79</v>
      </c>
      <c r="K3367" t="s">
        <v>23028</v>
      </c>
      <c r="M3367" t="s">
        <v>20912</v>
      </c>
      <c r="N3367" t="s">
        <v>571</v>
      </c>
      <c r="O3367" t="s">
        <v>18</v>
      </c>
      <c r="P3367">
        <v>76117</v>
      </c>
    </row>
    <row r="3368" spans="1:17" hidden="1" x14ac:dyDescent="0.35">
      <c r="A3368" s="72">
        <f t="shared" si="52"/>
        <v>141060</v>
      </c>
      <c r="B3368" t="s">
        <v>5138</v>
      </c>
      <c r="C3368" s="66">
        <v>87996</v>
      </c>
      <c r="D3368" t="s">
        <v>77</v>
      </c>
      <c r="E3368" t="s">
        <v>5132</v>
      </c>
      <c r="F3368" s="66">
        <v>141060</v>
      </c>
      <c r="G3368" t="s">
        <v>78</v>
      </c>
      <c r="H3368" t="s">
        <v>5139</v>
      </c>
      <c r="I3368" t="s">
        <v>79</v>
      </c>
      <c r="K3368" t="s">
        <v>5134</v>
      </c>
      <c r="M3368" t="s">
        <v>4927</v>
      </c>
      <c r="N3368" t="s">
        <v>5135</v>
      </c>
      <c r="O3368" t="s">
        <v>18</v>
      </c>
      <c r="P3368" t="s">
        <v>5136</v>
      </c>
    </row>
    <row r="3369" spans="1:17" hidden="1" x14ac:dyDescent="0.35">
      <c r="A3369" s="72">
        <f t="shared" si="52"/>
        <v>141060</v>
      </c>
      <c r="B3369" t="s">
        <v>14582</v>
      </c>
      <c r="C3369" s="66">
        <v>212559</v>
      </c>
      <c r="D3369" t="s">
        <v>77</v>
      </c>
      <c r="E3369" t="s">
        <v>5132</v>
      </c>
      <c r="F3369" s="66">
        <v>141060</v>
      </c>
      <c r="G3369" t="s">
        <v>78</v>
      </c>
      <c r="H3369" t="s">
        <v>14583</v>
      </c>
      <c r="I3369" t="s">
        <v>79</v>
      </c>
      <c r="K3369" t="s">
        <v>14584</v>
      </c>
      <c r="M3369" t="s">
        <v>4927</v>
      </c>
      <c r="N3369" t="s">
        <v>5135</v>
      </c>
      <c r="O3369" t="s">
        <v>18</v>
      </c>
      <c r="P3369" t="s">
        <v>5136</v>
      </c>
    </row>
    <row r="3370" spans="1:17" hidden="1" x14ac:dyDescent="0.35">
      <c r="A3370" s="72">
        <f t="shared" si="52"/>
        <v>141223</v>
      </c>
      <c r="B3370" t="s">
        <v>6127</v>
      </c>
      <c r="C3370" s="66">
        <v>88433</v>
      </c>
      <c r="D3370" t="s">
        <v>77</v>
      </c>
      <c r="E3370" t="s">
        <v>6077</v>
      </c>
      <c r="F3370" s="66">
        <v>141223</v>
      </c>
      <c r="G3370" t="s">
        <v>78</v>
      </c>
      <c r="H3370" t="s">
        <v>6128</v>
      </c>
      <c r="I3370" t="s">
        <v>79</v>
      </c>
      <c r="K3370" t="s">
        <v>6129</v>
      </c>
      <c r="M3370" t="s">
        <v>3090</v>
      </c>
      <c r="N3370" t="s">
        <v>6071</v>
      </c>
      <c r="O3370" t="s">
        <v>18</v>
      </c>
      <c r="P3370" t="s">
        <v>6126</v>
      </c>
      <c r="Q3370" t="s">
        <v>6130</v>
      </c>
    </row>
    <row r="3371" spans="1:17" hidden="1" x14ac:dyDescent="0.35">
      <c r="A3371" s="72">
        <f t="shared" si="52"/>
        <v>140477</v>
      </c>
      <c r="B3371" t="s">
        <v>1818</v>
      </c>
      <c r="C3371" s="66">
        <v>86380</v>
      </c>
      <c r="D3371" t="s">
        <v>77</v>
      </c>
      <c r="E3371" t="s">
        <v>450</v>
      </c>
      <c r="F3371" s="66">
        <v>140477</v>
      </c>
      <c r="G3371" t="s">
        <v>78</v>
      </c>
      <c r="I3371" t="s">
        <v>79</v>
      </c>
      <c r="K3371" t="s">
        <v>1819</v>
      </c>
      <c r="M3371" t="s">
        <v>189</v>
      </c>
      <c r="N3371" t="s">
        <v>189</v>
      </c>
      <c r="O3371" t="s">
        <v>18</v>
      </c>
      <c r="P3371" t="s">
        <v>1814</v>
      </c>
      <c r="Q3371" t="s">
        <v>1820</v>
      </c>
    </row>
    <row r="3372" spans="1:17" hidden="1" x14ac:dyDescent="0.35">
      <c r="A3372" s="72">
        <f t="shared" si="52"/>
        <v>142005</v>
      </c>
      <c r="B3372" t="s">
        <v>12873</v>
      </c>
      <c r="C3372" s="66">
        <v>92622</v>
      </c>
      <c r="D3372" t="s">
        <v>77</v>
      </c>
      <c r="E3372" t="s">
        <v>12874</v>
      </c>
      <c r="F3372" s="66">
        <v>142005</v>
      </c>
      <c r="G3372" t="s">
        <v>78</v>
      </c>
      <c r="I3372" t="s">
        <v>79</v>
      </c>
      <c r="K3372" t="s">
        <v>12875</v>
      </c>
      <c r="M3372" t="s">
        <v>12876</v>
      </c>
      <c r="N3372" t="s">
        <v>12854</v>
      </c>
      <c r="O3372" t="s">
        <v>18</v>
      </c>
      <c r="P3372" t="s">
        <v>12877</v>
      </c>
      <c r="Q3372" t="s">
        <v>12878</v>
      </c>
    </row>
    <row r="3373" spans="1:17" hidden="1" x14ac:dyDescent="0.35">
      <c r="A3373" s="72">
        <f t="shared" si="52"/>
        <v>142005</v>
      </c>
      <c r="B3373" t="s">
        <v>12879</v>
      </c>
      <c r="C3373" s="66">
        <v>92623</v>
      </c>
      <c r="D3373" t="s">
        <v>77</v>
      </c>
      <c r="E3373" t="s">
        <v>12874</v>
      </c>
      <c r="F3373" s="66">
        <v>142005</v>
      </c>
      <c r="G3373" t="s">
        <v>78</v>
      </c>
      <c r="I3373" t="s">
        <v>79</v>
      </c>
      <c r="K3373" t="s">
        <v>12880</v>
      </c>
      <c r="M3373" t="s">
        <v>12876</v>
      </c>
      <c r="N3373" t="s">
        <v>12854</v>
      </c>
      <c r="O3373" t="s">
        <v>18</v>
      </c>
      <c r="P3373" t="s">
        <v>12877</v>
      </c>
      <c r="Q3373" t="s">
        <v>6236</v>
      </c>
    </row>
    <row r="3374" spans="1:17" hidden="1" x14ac:dyDescent="0.35">
      <c r="A3374" s="72">
        <f t="shared" si="52"/>
        <v>141366</v>
      </c>
      <c r="B3374" t="s">
        <v>8885</v>
      </c>
      <c r="C3374" s="66">
        <v>90073</v>
      </c>
      <c r="D3374" t="s">
        <v>77</v>
      </c>
      <c r="E3374" t="s">
        <v>8649</v>
      </c>
      <c r="F3374" s="66">
        <v>141366</v>
      </c>
      <c r="G3374" t="s">
        <v>78</v>
      </c>
      <c r="H3374" t="s">
        <v>8886</v>
      </c>
      <c r="I3374" t="s">
        <v>79</v>
      </c>
      <c r="K3374" t="s">
        <v>8887</v>
      </c>
      <c r="M3374" t="s">
        <v>7386</v>
      </c>
      <c r="N3374" t="s">
        <v>2669</v>
      </c>
      <c r="O3374" t="s">
        <v>18</v>
      </c>
      <c r="P3374" t="s">
        <v>7387</v>
      </c>
      <c r="Q3374" t="s">
        <v>8888</v>
      </c>
    </row>
    <row r="3375" spans="1:17" hidden="1" x14ac:dyDescent="0.35">
      <c r="A3375" s="72">
        <f t="shared" si="52"/>
        <v>141366</v>
      </c>
      <c r="B3375" t="s">
        <v>8648</v>
      </c>
      <c r="C3375" s="66">
        <v>89944</v>
      </c>
      <c r="D3375" t="s">
        <v>77</v>
      </c>
      <c r="E3375" t="s">
        <v>8649</v>
      </c>
      <c r="F3375" s="66">
        <v>141366</v>
      </c>
      <c r="G3375" t="s">
        <v>78</v>
      </c>
      <c r="H3375" t="s">
        <v>8650</v>
      </c>
      <c r="I3375" t="s">
        <v>79</v>
      </c>
      <c r="K3375" t="s">
        <v>8651</v>
      </c>
      <c r="M3375" t="s">
        <v>8652</v>
      </c>
      <c r="N3375" t="s">
        <v>2669</v>
      </c>
      <c r="O3375" t="s">
        <v>18</v>
      </c>
      <c r="P3375" t="s">
        <v>8653</v>
      </c>
    </row>
    <row r="3376" spans="1:17" hidden="1" x14ac:dyDescent="0.35">
      <c r="A3376" s="72">
        <f t="shared" si="52"/>
        <v>141366</v>
      </c>
      <c r="B3376" t="s">
        <v>8877</v>
      </c>
      <c r="C3376" s="66">
        <v>90071</v>
      </c>
      <c r="D3376" t="s">
        <v>77</v>
      </c>
      <c r="E3376" t="s">
        <v>8649</v>
      </c>
      <c r="F3376" s="66">
        <v>141366</v>
      </c>
      <c r="G3376" t="s">
        <v>78</v>
      </c>
      <c r="H3376" t="s">
        <v>8878</v>
      </c>
      <c r="I3376" t="s">
        <v>79</v>
      </c>
      <c r="K3376" t="s">
        <v>8879</v>
      </c>
      <c r="M3376" t="s">
        <v>8880</v>
      </c>
      <c r="N3376" t="s">
        <v>2669</v>
      </c>
      <c r="O3376" t="s">
        <v>18</v>
      </c>
      <c r="P3376" t="s">
        <v>7387</v>
      </c>
    </row>
    <row r="3377" spans="1:17" hidden="1" x14ac:dyDescent="0.35">
      <c r="A3377" s="72">
        <f t="shared" si="52"/>
        <v>141366</v>
      </c>
      <c r="B3377" t="s">
        <v>8882</v>
      </c>
      <c r="C3377" s="66">
        <v>90072</v>
      </c>
      <c r="D3377" t="s">
        <v>77</v>
      </c>
      <c r="E3377" t="s">
        <v>8649</v>
      </c>
      <c r="F3377" s="66">
        <v>141366</v>
      </c>
      <c r="G3377" t="s">
        <v>78</v>
      </c>
      <c r="H3377" t="s">
        <v>8883</v>
      </c>
      <c r="I3377" t="s">
        <v>79</v>
      </c>
      <c r="K3377" t="s">
        <v>8884</v>
      </c>
      <c r="M3377" t="s">
        <v>7386</v>
      </c>
      <c r="N3377" t="s">
        <v>2669</v>
      </c>
      <c r="O3377" t="s">
        <v>18</v>
      </c>
      <c r="P3377" t="s">
        <v>7387</v>
      </c>
      <c r="Q3377" t="s">
        <v>8881</v>
      </c>
    </row>
    <row r="3378" spans="1:17" hidden="1" x14ac:dyDescent="0.35">
      <c r="A3378" s="72">
        <f t="shared" si="52"/>
        <v>140521</v>
      </c>
      <c r="B3378" t="s">
        <v>1394</v>
      </c>
      <c r="C3378" s="66">
        <v>85955</v>
      </c>
      <c r="D3378" t="s">
        <v>77</v>
      </c>
      <c r="E3378" t="s">
        <v>511</v>
      </c>
      <c r="F3378" s="66">
        <v>140521</v>
      </c>
      <c r="G3378" t="s">
        <v>78</v>
      </c>
      <c r="H3378" t="s">
        <v>1395</v>
      </c>
      <c r="I3378" t="s">
        <v>79</v>
      </c>
      <c r="K3378" t="s">
        <v>1396</v>
      </c>
      <c r="M3378" t="s">
        <v>1375</v>
      </c>
      <c r="N3378" t="s">
        <v>232</v>
      </c>
      <c r="O3378" t="s">
        <v>18</v>
      </c>
      <c r="P3378" t="s">
        <v>1376</v>
      </c>
      <c r="Q3378" t="s">
        <v>1397</v>
      </c>
    </row>
    <row r="3379" spans="1:17" hidden="1" x14ac:dyDescent="0.35">
      <c r="A3379" s="72">
        <f t="shared" si="52"/>
        <v>141312</v>
      </c>
      <c r="B3379" t="s">
        <v>6884</v>
      </c>
      <c r="C3379" s="66">
        <v>16084726</v>
      </c>
      <c r="D3379" t="s">
        <v>77</v>
      </c>
      <c r="E3379" t="s">
        <v>6602</v>
      </c>
      <c r="F3379" s="66">
        <v>141312</v>
      </c>
      <c r="G3379" t="s">
        <v>78</v>
      </c>
      <c r="I3379" t="s">
        <v>79</v>
      </c>
      <c r="K3379" t="s">
        <v>18549</v>
      </c>
      <c r="M3379" t="s">
        <v>3090</v>
      </c>
      <c r="N3379" t="s">
        <v>6071</v>
      </c>
      <c r="O3379" t="s">
        <v>18</v>
      </c>
      <c r="P3379" t="s">
        <v>6919</v>
      </c>
    </row>
    <row r="3380" spans="1:17" hidden="1" x14ac:dyDescent="0.35">
      <c r="A3380" s="72">
        <f t="shared" si="52"/>
        <v>140461</v>
      </c>
      <c r="B3380" t="s">
        <v>25766</v>
      </c>
      <c r="C3380" s="85">
        <v>85551</v>
      </c>
      <c r="D3380" t="s">
        <v>77</v>
      </c>
      <c r="E3380" t="s">
        <v>23227</v>
      </c>
      <c r="F3380" s="85">
        <v>140461</v>
      </c>
      <c r="G3380" t="s">
        <v>78</v>
      </c>
      <c r="H3380">
        <v>1647890</v>
      </c>
      <c r="I3380" t="s">
        <v>79</v>
      </c>
      <c r="K3380" t="s">
        <v>25767</v>
      </c>
      <c r="M3380" t="s">
        <v>20923</v>
      </c>
      <c r="N3380" t="s">
        <v>232</v>
      </c>
      <c r="O3380" t="s">
        <v>18</v>
      </c>
      <c r="P3380">
        <v>75043</v>
      </c>
      <c r="Q3380">
        <v>1612</v>
      </c>
    </row>
    <row r="3381" spans="1:17" hidden="1" x14ac:dyDescent="0.35">
      <c r="A3381" s="72">
        <f t="shared" si="52"/>
        <v>140461</v>
      </c>
      <c r="B3381" t="s">
        <v>482</v>
      </c>
      <c r="C3381" s="66">
        <v>85551</v>
      </c>
      <c r="D3381" t="s">
        <v>77</v>
      </c>
      <c r="E3381" t="s">
        <v>371</v>
      </c>
      <c r="F3381" s="66">
        <v>140461</v>
      </c>
      <c r="G3381" t="s">
        <v>78</v>
      </c>
      <c r="H3381" t="s">
        <v>372</v>
      </c>
      <c r="I3381" t="s">
        <v>79</v>
      </c>
      <c r="K3381" t="s">
        <v>483</v>
      </c>
      <c r="M3381" t="s">
        <v>374</v>
      </c>
      <c r="N3381" t="s">
        <v>189</v>
      </c>
      <c r="O3381" t="s">
        <v>18</v>
      </c>
      <c r="P3381" t="s">
        <v>480</v>
      </c>
      <c r="Q3381" t="s">
        <v>484</v>
      </c>
    </row>
    <row r="3382" spans="1:17" hidden="1" x14ac:dyDescent="0.35">
      <c r="A3382" s="72">
        <f t="shared" si="52"/>
        <v>140887</v>
      </c>
      <c r="B3382" t="s">
        <v>25374</v>
      </c>
      <c r="C3382" s="85">
        <v>87515</v>
      </c>
      <c r="D3382" t="s">
        <v>77</v>
      </c>
      <c r="E3382" t="s">
        <v>23231</v>
      </c>
      <c r="F3382" s="85">
        <v>140887</v>
      </c>
      <c r="G3382" t="s">
        <v>78</v>
      </c>
      <c r="H3382">
        <v>11993276</v>
      </c>
      <c r="I3382" t="s">
        <v>79</v>
      </c>
      <c r="K3382" t="s">
        <v>25375</v>
      </c>
      <c r="M3382" t="s">
        <v>20648</v>
      </c>
      <c r="N3382" t="s">
        <v>571</v>
      </c>
      <c r="O3382" t="s">
        <v>18</v>
      </c>
      <c r="P3382">
        <v>76112</v>
      </c>
      <c r="Q3382">
        <v>6112</v>
      </c>
    </row>
    <row r="3383" spans="1:17" hidden="1" x14ac:dyDescent="0.35">
      <c r="A3383" s="72">
        <f t="shared" si="52"/>
        <v>140887</v>
      </c>
      <c r="B3383" t="s">
        <v>4185</v>
      </c>
      <c r="C3383" s="66">
        <v>87515</v>
      </c>
      <c r="D3383" t="s">
        <v>77</v>
      </c>
      <c r="E3383" t="s">
        <v>3907</v>
      </c>
      <c r="F3383" s="66">
        <v>140887</v>
      </c>
      <c r="G3383" t="s">
        <v>78</v>
      </c>
      <c r="H3383" t="s">
        <v>4186</v>
      </c>
      <c r="I3383" t="s">
        <v>79</v>
      </c>
      <c r="K3383" t="s">
        <v>4187</v>
      </c>
      <c r="M3383" t="s">
        <v>3904</v>
      </c>
      <c r="N3383" t="s">
        <v>573</v>
      </c>
      <c r="O3383" t="s">
        <v>18</v>
      </c>
      <c r="P3383" t="s">
        <v>4171</v>
      </c>
      <c r="Q3383" t="s">
        <v>4188</v>
      </c>
    </row>
    <row r="3384" spans="1:17" hidden="1" x14ac:dyDescent="0.35">
      <c r="A3384" s="72">
        <f t="shared" si="52"/>
        <v>140448</v>
      </c>
      <c r="B3384" t="s">
        <v>26387</v>
      </c>
      <c r="C3384" s="85">
        <v>85662</v>
      </c>
      <c r="D3384" t="s">
        <v>77</v>
      </c>
      <c r="E3384" t="s">
        <v>23209</v>
      </c>
      <c r="F3384" s="85">
        <v>140448</v>
      </c>
      <c r="G3384" t="s">
        <v>78</v>
      </c>
      <c r="H3384">
        <v>12698908</v>
      </c>
      <c r="I3384" t="s">
        <v>79</v>
      </c>
      <c r="K3384" t="s">
        <v>26388</v>
      </c>
      <c r="M3384" t="s">
        <v>13920</v>
      </c>
      <c r="N3384" t="s">
        <v>232</v>
      </c>
      <c r="O3384" t="s">
        <v>18</v>
      </c>
      <c r="P3384">
        <v>75062</v>
      </c>
      <c r="Q3384">
        <v>7205</v>
      </c>
    </row>
    <row r="3385" spans="1:17" hidden="1" x14ac:dyDescent="0.35">
      <c r="A3385" s="72">
        <f t="shared" si="52"/>
        <v>140448</v>
      </c>
      <c r="B3385" t="s">
        <v>748</v>
      </c>
      <c r="C3385" s="66">
        <v>85662</v>
      </c>
      <c r="D3385" t="s">
        <v>77</v>
      </c>
      <c r="E3385" t="s">
        <v>366</v>
      </c>
      <c r="F3385" s="66">
        <v>140448</v>
      </c>
      <c r="G3385" t="s">
        <v>78</v>
      </c>
      <c r="H3385" t="s">
        <v>672</v>
      </c>
      <c r="I3385" t="s">
        <v>79</v>
      </c>
      <c r="K3385" t="s">
        <v>749</v>
      </c>
      <c r="M3385" t="s">
        <v>226</v>
      </c>
      <c r="N3385" t="s">
        <v>189</v>
      </c>
      <c r="O3385" t="s">
        <v>18</v>
      </c>
      <c r="P3385" t="s">
        <v>728</v>
      </c>
      <c r="Q3385" t="s">
        <v>750</v>
      </c>
    </row>
    <row r="3386" spans="1:17" hidden="1" x14ac:dyDescent="0.35">
      <c r="A3386" s="72">
        <f t="shared" si="52"/>
        <v>141069</v>
      </c>
      <c r="B3386" t="s">
        <v>5233</v>
      </c>
      <c r="C3386" s="66">
        <v>88047</v>
      </c>
      <c r="D3386" t="s">
        <v>77</v>
      </c>
      <c r="E3386" t="s">
        <v>5234</v>
      </c>
      <c r="F3386" s="66">
        <v>141069</v>
      </c>
      <c r="G3386" t="s">
        <v>78</v>
      </c>
      <c r="I3386" t="s">
        <v>79</v>
      </c>
      <c r="K3386" t="s">
        <v>5235</v>
      </c>
      <c r="M3386" t="s">
        <v>5231</v>
      </c>
      <c r="N3386" t="s">
        <v>5236</v>
      </c>
      <c r="O3386" t="s">
        <v>18</v>
      </c>
      <c r="P3386" t="s">
        <v>5232</v>
      </c>
    </row>
    <row r="3387" spans="1:17" hidden="1" x14ac:dyDescent="0.35">
      <c r="A3387" s="72">
        <f t="shared" si="52"/>
        <v>127700</v>
      </c>
      <c r="B3387" t="s">
        <v>24008</v>
      </c>
      <c r="C3387" s="85">
        <v>36257</v>
      </c>
      <c r="D3387" t="s">
        <v>77</v>
      </c>
      <c r="E3387" t="s">
        <v>23260</v>
      </c>
      <c r="F3387" s="85">
        <v>127700</v>
      </c>
      <c r="G3387" t="s">
        <v>78</v>
      </c>
      <c r="H3387">
        <v>13024161</v>
      </c>
      <c r="I3387" t="s">
        <v>79</v>
      </c>
      <c r="K3387" t="s">
        <v>24009</v>
      </c>
      <c r="M3387" t="s">
        <v>24010</v>
      </c>
      <c r="N3387" t="s">
        <v>23987</v>
      </c>
      <c r="O3387" t="s">
        <v>23988</v>
      </c>
      <c r="P3387">
        <v>32955</v>
      </c>
      <c r="Q3387">
        <v>4301</v>
      </c>
    </row>
    <row r="3388" spans="1:17" hidden="1" x14ac:dyDescent="0.35">
      <c r="A3388" s="72">
        <f t="shared" si="52"/>
        <v>141838</v>
      </c>
      <c r="B3388" t="s">
        <v>20560</v>
      </c>
      <c r="C3388" s="66">
        <v>17006062</v>
      </c>
      <c r="D3388" t="s">
        <v>77</v>
      </c>
      <c r="E3388" t="s">
        <v>13867</v>
      </c>
      <c r="F3388" s="66">
        <v>141838</v>
      </c>
      <c r="G3388" t="s">
        <v>78</v>
      </c>
      <c r="I3388" t="s">
        <v>79</v>
      </c>
      <c r="K3388" t="s">
        <v>20561</v>
      </c>
      <c r="M3388" t="s">
        <v>12060</v>
      </c>
      <c r="N3388" t="s">
        <v>12110</v>
      </c>
      <c r="O3388" t="s">
        <v>18</v>
      </c>
      <c r="P3388" t="s">
        <v>12062</v>
      </c>
    </row>
    <row r="3389" spans="1:17" hidden="1" x14ac:dyDescent="0.35">
      <c r="A3389" s="72">
        <f t="shared" si="52"/>
        <v>127700</v>
      </c>
      <c r="B3389" t="s">
        <v>24138</v>
      </c>
      <c r="C3389" s="85">
        <v>36221</v>
      </c>
      <c r="D3389" t="s">
        <v>77</v>
      </c>
      <c r="E3389" t="s">
        <v>23260</v>
      </c>
      <c r="F3389" s="85">
        <v>127700</v>
      </c>
      <c r="G3389" t="s">
        <v>78</v>
      </c>
      <c r="H3389">
        <v>13024211</v>
      </c>
      <c r="I3389" t="s">
        <v>79</v>
      </c>
      <c r="K3389" t="s">
        <v>24139</v>
      </c>
      <c r="M3389" t="s">
        <v>23996</v>
      </c>
      <c r="N3389" t="s">
        <v>23987</v>
      </c>
      <c r="O3389" t="s">
        <v>23988</v>
      </c>
      <c r="P3389">
        <v>32935</v>
      </c>
      <c r="Q3389">
        <v>5205</v>
      </c>
    </row>
    <row r="3390" spans="1:17" hidden="1" x14ac:dyDescent="0.35">
      <c r="A3390" s="72">
        <f t="shared" si="52"/>
        <v>141340</v>
      </c>
      <c r="B3390" t="s">
        <v>20680</v>
      </c>
      <c r="C3390" s="66">
        <v>17007673</v>
      </c>
      <c r="D3390" t="s">
        <v>83</v>
      </c>
      <c r="E3390" t="s">
        <v>8452</v>
      </c>
      <c r="F3390" s="66">
        <v>141340</v>
      </c>
      <c r="G3390" t="s">
        <v>78</v>
      </c>
      <c r="I3390" t="s">
        <v>79</v>
      </c>
      <c r="K3390" t="s">
        <v>13793</v>
      </c>
      <c r="M3390" t="s">
        <v>8537</v>
      </c>
      <c r="N3390" t="s">
        <v>7276</v>
      </c>
      <c r="O3390" t="s">
        <v>18</v>
      </c>
      <c r="P3390" t="s">
        <v>8455</v>
      </c>
    </row>
    <row r="3391" spans="1:17" hidden="1" x14ac:dyDescent="0.35">
      <c r="A3391" s="72">
        <f t="shared" si="52"/>
        <v>141340</v>
      </c>
      <c r="B3391" t="s">
        <v>20678</v>
      </c>
      <c r="C3391" s="66">
        <v>17007666</v>
      </c>
      <c r="D3391" t="s">
        <v>77</v>
      </c>
      <c r="E3391" t="s">
        <v>8452</v>
      </c>
      <c r="F3391" s="66">
        <v>141340</v>
      </c>
      <c r="G3391" t="s">
        <v>78</v>
      </c>
      <c r="I3391" t="s">
        <v>79</v>
      </c>
      <c r="K3391" t="s">
        <v>8457</v>
      </c>
      <c r="M3391" t="s">
        <v>8537</v>
      </c>
      <c r="N3391" t="s">
        <v>7276</v>
      </c>
      <c r="O3391" t="s">
        <v>18</v>
      </c>
      <c r="P3391" t="s">
        <v>8455</v>
      </c>
    </row>
    <row r="3392" spans="1:17" hidden="1" x14ac:dyDescent="0.35">
      <c r="A3392" s="72">
        <f t="shared" si="52"/>
        <v>141555</v>
      </c>
      <c r="B3392" t="s">
        <v>18877</v>
      </c>
      <c r="C3392" s="66">
        <v>16037179</v>
      </c>
      <c r="D3392" t="s">
        <v>83</v>
      </c>
      <c r="E3392" t="s">
        <v>4810</v>
      </c>
      <c r="F3392" s="66">
        <v>141555</v>
      </c>
      <c r="G3392" t="s">
        <v>78</v>
      </c>
      <c r="H3392" t="s">
        <v>350</v>
      </c>
      <c r="I3392" t="s">
        <v>79</v>
      </c>
      <c r="K3392" t="s">
        <v>18878</v>
      </c>
      <c r="L3392" t="s">
        <v>80</v>
      </c>
      <c r="M3392" t="s">
        <v>7383</v>
      </c>
      <c r="N3392" t="s">
        <v>7384</v>
      </c>
      <c r="O3392" t="s">
        <v>18</v>
      </c>
      <c r="P3392" t="s">
        <v>10254</v>
      </c>
      <c r="Q3392" t="s">
        <v>87</v>
      </c>
    </row>
    <row r="3393" spans="1:17" hidden="1" x14ac:dyDescent="0.35">
      <c r="A3393" s="72">
        <f t="shared" si="52"/>
        <v>141369</v>
      </c>
      <c r="B3393" t="s">
        <v>14979</v>
      </c>
      <c r="C3393" s="66">
        <v>226339</v>
      </c>
      <c r="D3393" t="s">
        <v>77</v>
      </c>
      <c r="E3393" t="s">
        <v>8659</v>
      </c>
      <c r="F3393" s="66">
        <v>141369</v>
      </c>
      <c r="G3393" t="s">
        <v>78</v>
      </c>
      <c r="I3393" t="s">
        <v>79</v>
      </c>
      <c r="K3393" t="s">
        <v>14980</v>
      </c>
      <c r="M3393" t="s">
        <v>8662</v>
      </c>
      <c r="O3393" t="s">
        <v>18</v>
      </c>
      <c r="P3393" t="s">
        <v>8663</v>
      </c>
      <c r="Q3393" t="s">
        <v>1183</v>
      </c>
    </row>
    <row r="3394" spans="1:17" hidden="1" x14ac:dyDescent="0.35">
      <c r="A3394" s="72">
        <f t="shared" ref="A3394:A3457" si="53">IF(F3394="", "", IF(D3394="School District", C3394, F3394))</f>
        <v>141340</v>
      </c>
      <c r="B3394" t="s">
        <v>8451</v>
      </c>
      <c r="C3394" s="66">
        <v>89814</v>
      </c>
      <c r="D3394" t="s">
        <v>77</v>
      </c>
      <c r="E3394" t="s">
        <v>8452</v>
      </c>
      <c r="F3394" s="66">
        <v>141340</v>
      </c>
      <c r="G3394" t="s">
        <v>78</v>
      </c>
      <c r="I3394" t="s">
        <v>79</v>
      </c>
      <c r="K3394" t="s">
        <v>8453</v>
      </c>
      <c r="M3394" t="s">
        <v>8454</v>
      </c>
      <c r="N3394" t="s">
        <v>7276</v>
      </c>
      <c r="O3394" t="s">
        <v>18</v>
      </c>
      <c r="P3394" t="s">
        <v>8455</v>
      </c>
    </row>
    <row r="3395" spans="1:17" hidden="1" x14ac:dyDescent="0.35">
      <c r="A3395" s="72">
        <f t="shared" si="53"/>
        <v>141340</v>
      </c>
      <c r="B3395" t="s">
        <v>20684</v>
      </c>
      <c r="C3395" s="66">
        <v>17007744</v>
      </c>
      <c r="D3395" t="s">
        <v>77</v>
      </c>
      <c r="E3395" t="s">
        <v>8452</v>
      </c>
      <c r="F3395" s="66">
        <v>141340</v>
      </c>
      <c r="G3395" t="s">
        <v>78</v>
      </c>
      <c r="I3395" t="s">
        <v>79</v>
      </c>
      <c r="K3395" t="s">
        <v>20685</v>
      </c>
      <c r="M3395" t="s">
        <v>8537</v>
      </c>
      <c r="N3395" t="s">
        <v>7276</v>
      </c>
      <c r="O3395" t="s">
        <v>18</v>
      </c>
      <c r="P3395" t="s">
        <v>8455</v>
      </c>
    </row>
    <row r="3396" spans="1:17" hidden="1" x14ac:dyDescent="0.35">
      <c r="A3396" s="72">
        <f t="shared" si="53"/>
        <v>141340</v>
      </c>
      <c r="B3396" t="s">
        <v>20679</v>
      </c>
      <c r="C3396" s="66">
        <v>17007667</v>
      </c>
      <c r="D3396" t="s">
        <v>77</v>
      </c>
      <c r="E3396" t="s">
        <v>8452</v>
      </c>
      <c r="F3396" s="66">
        <v>141340</v>
      </c>
      <c r="G3396" t="s">
        <v>78</v>
      </c>
      <c r="I3396" t="s">
        <v>79</v>
      </c>
      <c r="K3396" t="s">
        <v>8457</v>
      </c>
      <c r="M3396" t="s">
        <v>8537</v>
      </c>
      <c r="N3396" t="s">
        <v>7276</v>
      </c>
      <c r="O3396" t="s">
        <v>18</v>
      </c>
      <c r="P3396" t="s">
        <v>8455</v>
      </c>
    </row>
    <row r="3397" spans="1:17" hidden="1" x14ac:dyDescent="0.35">
      <c r="A3397" s="72">
        <f t="shared" si="53"/>
        <v>141340</v>
      </c>
      <c r="B3397" t="s">
        <v>8456</v>
      </c>
      <c r="C3397" s="66">
        <v>89815</v>
      </c>
      <c r="D3397" t="s">
        <v>77</v>
      </c>
      <c r="E3397" t="s">
        <v>8452</v>
      </c>
      <c r="F3397" s="66">
        <v>141340</v>
      </c>
      <c r="G3397" t="s">
        <v>78</v>
      </c>
      <c r="I3397" t="s">
        <v>79</v>
      </c>
      <c r="K3397" t="s">
        <v>8457</v>
      </c>
      <c r="M3397" t="s">
        <v>8454</v>
      </c>
      <c r="N3397" t="s">
        <v>7276</v>
      </c>
      <c r="O3397" t="s">
        <v>18</v>
      </c>
      <c r="P3397" t="s">
        <v>8455</v>
      </c>
    </row>
    <row r="3398" spans="1:17" hidden="1" x14ac:dyDescent="0.35">
      <c r="A3398" s="72">
        <f t="shared" si="53"/>
        <v>141340</v>
      </c>
      <c r="B3398" t="s">
        <v>22818</v>
      </c>
      <c r="C3398" s="66">
        <v>17026728</v>
      </c>
      <c r="D3398" t="s">
        <v>77</v>
      </c>
      <c r="E3398" t="s">
        <v>8452</v>
      </c>
      <c r="F3398" s="66">
        <v>141340</v>
      </c>
      <c r="G3398" t="s">
        <v>78</v>
      </c>
      <c r="I3398" t="s">
        <v>79</v>
      </c>
      <c r="K3398" t="s">
        <v>22819</v>
      </c>
      <c r="M3398" t="s">
        <v>8537</v>
      </c>
      <c r="N3398" t="s">
        <v>7276</v>
      </c>
      <c r="O3398" t="s">
        <v>18</v>
      </c>
      <c r="P3398" t="s">
        <v>8455</v>
      </c>
    </row>
    <row r="3399" spans="1:17" hidden="1" x14ac:dyDescent="0.35">
      <c r="A3399" s="72">
        <f t="shared" si="53"/>
        <v>141340</v>
      </c>
      <c r="B3399" t="s">
        <v>8458</v>
      </c>
      <c r="C3399" s="66">
        <v>89816</v>
      </c>
      <c r="D3399" t="s">
        <v>77</v>
      </c>
      <c r="E3399" t="s">
        <v>8452</v>
      </c>
      <c r="F3399" s="66">
        <v>141340</v>
      </c>
      <c r="G3399" t="s">
        <v>78</v>
      </c>
      <c r="I3399" t="s">
        <v>79</v>
      </c>
      <c r="K3399" t="s">
        <v>8459</v>
      </c>
      <c r="M3399" t="s">
        <v>8454</v>
      </c>
      <c r="N3399" t="s">
        <v>7276</v>
      </c>
      <c r="O3399" t="s">
        <v>18</v>
      </c>
      <c r="P3399" t="s">
        <v>8455</v>
      </c>
    </row>
    <row r="3400" spans="1:17" hidden="1" x14ac:dyDescent="0.35">
      <c r="A3400" s="72">
        <f t="shared" si="53"/>
        <v>141340</v>
      </c>
      <c r="B3400" t="s">
        <v>20681</v>
      </c>
      <c r="C3400" s="66">
        <v>17007674</v>
      </c>
      <c r="D3400" t="s">
        <v>83</v>
      </c>
      <c r="E3400" t="s">
        <v>8452</v>
      </c>
      <c r="F3400" s="66">
        <v>141340</v>
      </c>
      <c r="G3400" t="s">
        <v>78</v>
      </c>
      <c r="I3400" t="s">
        <v>79</v>
      </c>
      <c r="K3400" t="s">
        <v>8453</v>
      </c>
      <c r="M3400" t="s">
        <v>8537</v>
      </c>
      <c r="N3400" t="s">
        <v>7276</v>
      </c>
      <c r="O3400" t="s">
        <v>18</v>
      </c>
      <c r="P3400" t="s">
        <v>8455</v>
      </c>
    </row>
    <row r="3401" spans="1:17" hidden="1" x14ac:dyDescent="0.35">
      <c r="A3401" s="72">
        <f t="shared" si="53"/>
        <v>141340</v>
      </c>
      <c r="B3401" t="s">
        <v>20682</v>
      </c>
      <c r="C3401" s="66">
        <v>17007675</v>
      </c>
      <c r="D3401" t="s">
        <v>83</v>
      </c>
      <c r="E3401" t="s">
        <v>8452</v>
      </c>
      <c r="F3401" s="66">
        <v>141340</v>
      </c>
      <c r="G3401" t="s">
        <v>78</v>
      </c>
      <c r="I3401" t="s">
        <v>79</v>
      </c>
      <c r="K3401" t="s">
        <v>20683</v>
      </c>
      <c r="M3401" t="s">
        <v>8537</v>
      </c>
      <c r="N3401" t="s">
        <v>7276</v>
      </c>
      <c r="O3401" t="s">
        <v>18</v>
      </c>
      <c r="P3401" t="s">
        <v>8455</v>
      </c>
    </row>
    <row r="3402" spans="1:17" hidden="1" x14ac:dyDescent="0.35">
      <c r="A3402" s="72">
        <f t="shared" si="53"/>
        <v>141386</v>
      </c>
      <c r="B3402" t="s">
        <v>19063</v>
      </c>
      <c r="C3402" s="66">
        <v>16037905</v>
      </c>
      <c r="D3402" t="s">
        <v>83</v>
      </c>
      <c r="E3402" t="s">
        <v>8609</v>
      </c>
      <c r="F3402" s="66">
        <v>141386</v>
      </c>
      <c r="G3402" t="s">
        <v>78</v>
      </c>
      <c r="I3402" t="s">
        <v>79</v>
      </c>
      <c r="K3402" t="s">
        <v>19064</v>
      </c>
      <c r="M3402" t="s">
        <v>8611</v>
      </c>
      <c r="N3402" t="s">
        <v>8454</v>
      </c>
      <c r="O3402" t="s">
        <v>18</v>
      </c>
      <c r="P3402" t="s">
        <v>8612</v>
      </c>
    </row>
    <row r="3403" spans="1:17" hidden="1" x14ac:dyDescent="0.35">
      <c r="A3403" s="72">
        <f t="shared" si="53"/>
        <v>141386</v>
      </c>
      <c r="B3403" t="s">
        <v>8840</v>
      </c>
      <c r="C3403" s="66">
        <v>90019</v>
      </c>
      <c r="D3403" t="s">
        <v>77</v>
      </c>
      <c r="E3403" t="s">
        <v>8609</v>
      </c>
      <c r="F3403" s="66">
        <v>141386</v>
      </c>
      <c r="G3403" t="s">
        <v>78</v>
      </c>
      <c r="I3403" t="s">
        <v>79</v>
      </c>
      <c r="K3403" t="s">
        <v>8839</v>
      </c>
      <c r="M3403" t="s">
        <v>8611</v>
      </c>
      <c r="N3403" t="s">
        <v>8454</v>
      </c>
      <c r="O3403" t="s">
        <v>18</v>
      </c>
      <c r="P3403" t="s">
        <v>8612</v>
      </c>
    </row>
    <row r="3404" spans="1:17" hidden="1" x14ac:dyDescent="0.35">
      <c r="A3404" s="72">
        <f t="shared" si="53"/>
        <v>141386</v>
      </c>
      <c r="B3404" t="s">
        <v>19069</v>
      </c>
      <c r="C3404" s="66">
        <v>16037909</v>
      </c>
      <c r="D3404" t="s">
        <v>83</v>
      </c>
      <c r="E3404" t="s">
        <v>8609</v>
      </c>
      <c r="F3404" s="66">
        <v>141386</v>
      </c>
      <c r="G3404" t="s">
        <v>78</v>
      </c>
      <c r="I3404" t="s">
        <v>79</v>
      </c>
      <c r="K3404" t="s">
        <v>19070</v>
      </c>
      <c r="M3404" t="s">
        <v>8611</v>
      </c>
      <c r="N3404" t="s">
        <v>8454</v>
      </c>
      <c r="O3404" t="s">
        <v>18</v>
      </c>
      <c r="P3404" t="s">
        <v>8612</v>
      </c>
    </row>
    <row r="3405" spans="1:17" hidden="1" x14ac:dyDescent="0.35">
      <c r="A3405" s="72">
        <f t="shared" si="53"/>
        <v>141386</v>
      </c>
      <c r="B3405" t="s">
        <v>19067</v>
      </c>
      <c r="C3405" s="66">
        <v>16037908</v>
      </c>
      <c r="D3405" t="s">
        <v>83</v>
      </c>
      <c r="E3405" t="s">
        <v>8609</v>
      </c>
      <c r="F3405" s="66">
        <v>141386</v>
      </c>
      <c r="G3405" t="s">
        <v>78</v>
      </c>
      <c r="I3405" t="s">
        <v>79</v>
      </c>
      <c r="K3405" t="s">
        <v>19068</v>
      </c>
      <c r="M3405" t="s">
        <v>8611</v>
      </c>
      <c r="N3405" t="s">
        <v>8454</v>
      </c>
      <c r="O3405" t="s">
        <v>18</v>
      </c>
      <c r="P3405" t="s">
        <v>8612</v>
      </c>
    </row>
    <row r="3406" spans="1:17" hidden="1" x14ac:dyDescent="0.35">
      <c r="A3406" s="72">
        <f t="shared" si="53"/>
        <v>141986</v>
      </c>
      <c r="B3406" t="s">
        <v>12830</v>
      </c>
      <c r="C3406" s="66">
        <v>92584</v>
      </c>
      <c r="D3406" t="s">
        <v>77</v>
      </c>
      <c r="E3406" t="s">
        <v>12702</v>
      </c>
      <c r="F3406" s="66">
        <v>141986</v>
      </c>
      <c r="G3406" t="s">
        <v>78</v>
      </c>
      <c r="H3406" t="s">
        <v>12831</v>
      </c>
      <c r="I3406" t="s">
        <v>79</v>
      </c>
      <c r="K3406" t="s">
        <v>12832</v>
      </c>
      <c r="M3406" t="s">
        <v>12447</v>
      </c>
      <c r="N3406" t="s">
        <v>12609</v>
      </c>
      <c r="O3406" t="s">
        <v>18</v>
      </c>
      <c r="P3406" t="s">
        <v>12692</v>
      </c>
      <c r="Q3406" t="s">
        <v>1189</v>
      </c>
    </row>
    <row r="3407" spans="1:17" hidden="1" x14ac:dyDescent="0.35">
      <c r="A3407" s="72">
        <f t="shared" si="53"/>
        <v>141546</v>
      </c>
      <c r="B3407" t="s">
        <v>27281</v>
      </c>
      <c r="C3407" s="85">
        <v>220914</v>
      </c>
      <c r="D3407" t="s">
        <v>77</v>
      </c>
      <c r="E3407" t="s">
        <v>23179</v>
      </c>
      <c r="F3407" s="85">
        <v>141546</v>
      </c>
      <c r="G3407" t="s">
        <v>78</v>
      </c>
      <c r="H3407">
        <v>1664853</v>
      </c>
      <c r="I3407" t="s">
        <v>79</v>
      </c>
      <c r="K3407" t="s">
        <v>27282</v>
      </c>
      <c r="M3407" t="s">
        <v>9155</v>
      </c>
      <c r="N3407" t="s">
        <v>9526</v>
      </c>
      <c r="O3407" t="s">
        <v>18</v>
      </c>
      <c r="P3407">
        <v>78258</v>
      </c>
      <c r="Q3407">
        <v>7754</v>
      </c>
    </row>
    <row r="3408" spans="1:17" hidden="1" x14ac:dyDescent="0.35">
      <c r="A3408" s="72">
        <f t="shared" si="53"/>
        <v>141546</v>
      </c>
      <c r="B3408" t="s">
        <v>14720</v>
      </c>
      <c r="C3408" s="66">
        <v>220914</v>
      </c>
      <c r="D3408" t="s">
        <v>77</v>
      </c>
      <c r="E3408" t="s">
        <v>9849</v>
      </c>
      <c r="F3408" s="66">
        <v>141546</v>
      </c>
      <c r="G3408" t="s">
        <v>78</v>
      </c>
      <c r="H3408" t="s">
        <v>9850</v>
      </c>
      <c r="I3408" t="s">
        <v>79</v>
      </c>
      <c r="K3408" t="s">
        <v>14721</v>
      </c>
      <c r="M3408" t="s">
        <v>7383</v>
      </c>
      <c r="N3408" t="s">
        <v>7384</v>
      </c>
      <c r="O3408" t="s">
        <v>18</v>
      </c>
      <c r="P3408" t="s">
        <v>10443</v>
      </c>
      <c r="Q3408" t="s">
        <v>14722</v>
      </c>
    </row>
    <row r="3409" spans="1:17" hidden="1" x14ac:dyDescent="0.35">
      <c r="A3409" s="72">
        <f t="shared" si="53"/>
        <v>141246</v>
      </c>
      <c r="B3409" t="s">
        <v>7301</v>
      </c>
      <c r="C3409" s="66">
        <v>89105</v>
      </c>
      <c r="D3409" t="s">
        <v>77</v>
      </c>
      <c r="E3409" t="s">
        <v>7297</v>
      </c>
      <c r="F3409" s="66">
        <v>141246</v>
      </c>
      <c r="G3409" t="s">
        <v>78</v>
      </c>
      <c r="I3409" t="s">
        <v>79</v>
      </c>
      <c r="K3409" t="s">
        <v>7302</v>
      </c>
      <c r="M3409" t="s">
        <v>7299</v>
      </c>
      <c r="N3409" t="s">
        <v>6073</v>
      </c>
      <c r="O3409" t="s">
        <v>18</v>
      </c>
      <c r="P3409" t="s">
        <v>7300</v>
      </c>
    </row>
    <row r="3410" spans="1:17" hidden="1" x14ac:dyDescent="0.35">
      <c r="A3410" s="72">
        <f t="shared" si="53"/>
        <v>141065</v>
      </c>
      <c r="B3410" t="s">
        <v>5222</v>
      </c>
      <c r="C3410" s="66">
        <v>88041</v>
      </c>
      <c r="D3410" t="s">
        <v>77</v>
      </c>
      <c r="E3410" t="s">
        <v>5158</v>
      </c>
      <c r="F3410" s="66">
        <v>141065</v>
      </c>
      <c r="G3410" t="s">
        <v>78</v>
      </c>
      <c r="I3410" t="s">
        <v>79</v>
      </c>
      <c r="K3410" t="s">
        <v>5223</v>
      </c>
      <c r="M3410" t="s">
        <v>5220</v>
      </c>
      <c r="N3410" t="s">
        <v>5040</v>
      </c>
      <c r="O3410" t="s">
        <v>18</v>
      </c>
      <c r="P3410" t="s">
        <v>5221</v>
      </c>
      <c r="Q3410" t="s">
        <v>5224</v>
      </c>
    </row>
    <row r="3411" spans="1:17" hidden="1" x14ac:dyDescent="0.35">
      <c r="A3411" s="72">
        <f t="shared" si="53"/>
        <v>141065</v>
      </c>
      <c r="B3411" t="s">
        <v>14856</v>
      </c>
      <c r="C3411" s="66">
        <v>224196</v>
      </c>
      <c r="D3411" t="s">
        <v>77</v>
      </c>
      <c r="E3411" t="s">
        <v>5158</v>
      </c>
      <c r="F3411" s="66">
        <v>141065</v>
      </c>
      <c r="G3411" t="s">
        <v>78</v>
      </c>
      <c r="I3411" t="s">
        <v>79</v>
      </c>
      <c r="K3411" t="s">
        <v>14857</v>
      </c>
      <c r="M3411" t="s">
        <v>5220</v>
      </c>
      <c r="N3411" t="s">
        <v>5040</v>
      </c>
      <c r="O3411" t="s">
        <v>18</v>
      </c>
      <c r="P3411" t="s">
        <v>5221</v>
      </c>
    </row>
    <row r="3412" spans="1:17" hidden="1" x14ac:dyDescent="0.35">
      <c r="A3412" s="72">
        <f t="shared" si="53"/>
        <v>141545</v>
      </c>
      <c r="B3412" t="s">
        <v>9974</v>
      </c>
      <c r="C3412" s="66">
        <v>90713</v>
      </c>
      <c r="D3412" t="s">
        <v>77</v>
      </c>
      <c r="E3412" t="s">
        <v>9891</v>
      </c>
      <c r="F3412" s="66">
        <v>141545</v>
      </c>
      <c r="G3412" t="s">
        <v>78</v>
      </c>
      <c r="I3412" t="s">
        <v>79</v>
      </c>
      <c r="K3412" t="s">
        <v>9973</v>
      </c>
      <c r="M3412" t="s">
        <v>7383</v>
      </c>
      <c r="N3412" t="s">
        <v>9526</v>
      </c>
      <c r="O3412" t="s">
        <v>18</v>
      </c>
      <c r="P3412" t="s">
        <v>9957</v>
      </c>
      <c r="Q3412" t="s">
        <v>1273</v>
      </c>
    </row>
    <row r="3413" spans="1:17" hidden="1" x14ac:dyDescent="0.35">
      <c r="A3413" s="72">
        <f t="shared" si="53"/>
        <v>141545</v>
      </c>
      <c r="B3413" t="s">
        <v>9962</v>
      </c>
      <c r="C3413" s="66">
        <v>90708</v>
      </c>
      <c r="D3413" t="s">
        <v>77</v>
      </c>
      <c r="E3413" t="s">
        <v>9891</v>
      </c>
      <c r="F3413" s="66">
        <v>141545</v>
      </c>
      <c r="G3413" t="s">
        <v>78</v>
      </c>
      <c r="I3413" t="s">
        <v>79</v>
      </c>
      <c r="K3413" t="s">
        <v>9963</v>
      </c>
      <c r="M3413" t="s">
        <v>7383</v>
      </c>
      <c r="N3413" t="s">
        <v>9526</v>
      </c>
      <c r="O3413" t="s">
        <v>18</v>
      </c>
      <c r="P3413" t="s">
        <v>9957</v>
      </c>
      <c r="Q3413" t="s">
        <v>4638</v>
      </c>
    </row>
    <row r="3414" spans="1:17" hidden="1" x14ac:dyDescent="0.35">
      <c r="A3414" s="72">
        <f t="shared" si="53"/>
        <v>141545</v>
      </c>
      <c r="B3414" t="s">
        <v>19301</v>
      </c>
      <c r="C3414" s="66">
        <v>16064512</v>
      </c>
      <c r="D3414" t="s">
        <v>83</v>
      </c>
      <c r="E3414" t="s">
        <v>9891</v>
      </c>
      <c r="F3414" s="66">
        <v>141545</v>
      </c>
      <c r="G3414" t="s">
        <v>78</v>
      </c>
      <c r="H3414" t="s">
        <v>350</v>
      </c>
      <c r="I3414" t="s">
        <v>79</v>
      </c>
      <c r="K3414" t="s">
        <v>19302</v>
      </c>
      <c r="L3414" t="s">
        <v>80</v>
      </c>
      <c r="M3414" t="s">
        <v>7383</v>
      </c>
      <c r="N3414" t="s">
        <v>7384</v>
      </c>
      <c r="O3414" t="s">
        <v>18</v>
      </c>
      <c r="P3414" t="s">
        <v>9887</v>
      </c>
      <c r="Q3414" t="s">
        <v>87</v>
      </c>
    </row>
    <row r="3415" spans="1:17" hidden="1" x14ac:dyDescent="0.35">
      <c r="A3415" s="72">
        <f t="shared" si="53"/>
        <v>141545</v>
      </c>
      <c r="B3415" t="s">
        <v>19305</v>
      </c>
      <c r="C3415" s="66">
        <v>16064516</v>
      </c>
      <c r="D3415" t="s">
        <v>83</v>
      </c>
      <c r="E3415" t="s">
        <v>9891</v>
      </c>
      <c r="F3415" s="66">
        <v>141545</v>
      </c>
      <c r="G3415" t="s">
        <v>78</v>
      </c>
      <c r="H3415" t="s">
        <v>350</v>
      </c>
      <c r="I3415" t="s">
        <v>79</v>
      </c>
      <c r="K3415" t="s">
        <v>19306</v>
      </c>
      <c r="L3415" t="s">
        <v>80</v>
      </c>
      <c r="M3415" t="s">
        <v>7383</v>
      </c>
      <c r="N3415" t="s">
        <v>7384</v>
      </c>
      <c r="O3415" t="s">
        <v>18</v>
      </c>
      <c r="P3415" t="s">
        <v>9957</v>
      </c>
      <c r="Q3415" t="s">
        <v>87</v>
      </c>
    </row>
    <row r="3416" spans="1:17" hidden="1" x14ac:dyDescent="0.35">
      <c r="A3416" s="72">
        <f t="shared" si="53"/>
        <v>141545</v>
      </c>
      <c r="B3416" t="s">
        <v>19303</v>
      </c>
      <c r="C3416" s="66">
        <v>16064513</v>
      </c>
      <c r="D3416" t="s">
        <v>83</v>
      </c>
      <c r="E3416" t="s">
        <v>9891</v>
      </c>
      <c r="F3416" s="66">
        <v>141545</v>
      </c>
      <c r="G3416" t="s">
        <v>78</v>
      </c>
      <c r="H3416" t="s">
        <v>350</v>
      </c>
      <c r="I3416" t="s">
        <v>79</v>
      </c>
      <c r="K3416" t="s">
        <v>19304</v>
      </c>
      <c r="L3416" t="s">
        <v>80</v>
      </c>
      <c r="M3416" t="s">
        <v>7383</v>
      </c>
      <c r="N3416" t="s">
        <v>7384</v>
      </c>
      <c r="O3416" t="s">
        <v>18</v>
      </c>
      <c r="P3416" t="s">
        <v>9966</v>
      </c>
      <c r="Q3416" t="s">
        <v>87</v>
      </c>
    </row>
    <row r="3417" spans="1:17" hidden="1" x14ac:dyDescent="0.35">
      <c r="A3417" s="72">
        <f t="shared" si="53"/>
        <v>141545</v>
      </c>
      <c r="B3417" t="s">
        <v>19307</v>
      </c>
      <c r="C3417" s="66">
        <v>16064517</v>
      </c>
      <c r="D3417" t="s">
        <v>83</v>
      </c>
      <c r="E3417" t="s">
        <v>9891</v>
      </c>
      <c r="F3417" s="66">
        <v>141545</v>
      </c>
      <c r="G3417" t="s">
        <v>78</v>
      </c>
      <c r="H3417" t="s">
        <v>350</v>
      </c>
      <c r="I3417" t="s">
        <v>79</v>
      </c>
      <c r="K3417" t="s">
        <v>19308</v>
      </c>
      <c r="L3417" t="s">
        <v>80</v>
      </c>
      <c r="M3417" t="s">
        <v>7383</v>
      </c>
      <c r="N3417" t="s">
        <v>7384</v>
      </c>
      <c r="O3417" t="s">
        <v>18</v>
      </c>
      <c r="P3417" t="s">
        <v>9957</v>
      </c>
      <c r="Q3417" t="s">
        <v>87</v>
      </c>
    </row>
    <row r="3418" spans="1:17" hidden="1" x14ac:dyDescent="0.35">
      <c r="A3418" s="72">
        <f t="shared" si="53"/>
        <v>141545</v>
      </c>
      <c r="B3418" t="s">
        <v>19309</v>
      </c>
      <c r="C3418" s="66">
        <v>16064518</v>
      </c>
      <c r="D3418" t="s">
        <v>83</v>
      </c>
      <c r="E3418" t="s">
        <v>9891</v>
      </c>
      <c r="F3418" s="66">
        <v>141545</v>
      </c>
      <c r="G3418" t="s">
        <v>78</v>
      </c>
      <c r="I3418" t="s">
        <v>79</v>
      </c>
      <c r="K3418" t="s">
        <v>19310</v>
      </c>
      <c r="M3418" t="s">
        <v>7383</v>
      </c>
      <c r="N3418" t="s">
        <v>7384</v>
      </c>
      <c r="O3418" t="s">
        <v>18</v>
      </c>
      <c r="P3418" t="s">
        <v>9966</v>
      </c>
    </row>
    <row r="3419" spans="1:17" hidden="1" x14ac:dyDescent="0.35">
      <c r="A3419" s="72">
        <f t="shared" si="53"/>
        <v>141545</v>
      </c>
      <c r="B3419" t="s">
        <v>9967</v>
      </c>
      <c r="C3419" s="66">
        <v>90710</v>
      </c>
      <c r="D3419" t="s">
        <v>77</v>
      </c>
      <c r="E3419" t="s">
        <v>9891</v>
      </c>
      <c r="F3419" s="66">
        <v>141545</v>
      </c>
      <c r="G3419" t="s">
        <v>78</v>
      </c>
      <c r="H3419" t="s">
        <v>350</v>
      </c>
      <c r="I3419" t="s">
        <v>79</v>
      </c>
      <c r="K3419" t="s">
        <v>9968</v>
      </c>
      <c r="L3419" t="s">
        <v>80</v>
      </c>
      <c r="M3419" t="s">
        <v>7383</v>
      </c>
      <c r="N3419" t="s">
        <v>7384</v>
      </c>
      <c r="O3419" t="s">
        <v>18</v>
      </c>
      <c r="P3419" t="s">
        <v>9957</v>
      </c>
      <c r="Q3419" t="s">
        <v>9969</v>
      </c>
    </row>
    <row r="3420" spans="1:17" hidden="1" x14ac:dyDescent="0.35">
      <c r="A3420" s="72">
        <f t="shared" si="53"/>
        <v>140887</v>
      </c>
      <c r="B3420" t="s">
        <v>25292</v>
      </c>
      <c r="C3420" s="85">
        <v>87573</v>
      </c>
      <c r="D3420" t="s">
        <v>77</v>
      </c>
      <c r="E3420" t="s">
        <v>23231</v>
      </c>
      <c r="F3420" s="85">
        <v>140887</v>
      </c>
      <c r="G3420" t="s">
        <v>78</v>
      </c>
      <c r="H3420">
        <v>12020913</v>
      </c>
      <c r="I3420" t="s">
        <v>79</v>
      </c>
      <c r="K3420" t="s">
        <v>25293</v>
      </c>
      <c r="M3420" t="s">
        <v>20648</v>
      </c>
      <c r="N3420" t="s">
        <v>571</v>
      </c>
      <c r="O3420" t="s">
        <v>18</v>
      </c>
      <c r="P3420">
        <v>76119</v>
      </c>
      <c r="Q3420">
        <v>6706</v>
      </c>
    </row>
    <row r="3421" spans="1:17" hidden="1" x14ac:dyDescent="0.35">
      <c r="A3421" s="72">
        <f t="shared" si="53"/>
        <v>140887</v>
      </c>
      <c r="B3421" t="s">
        <v>4305</v>
      </c>
      <c r="C3421" s="66">
        <v>87573</v>
      </c>
      <c r="D3421" t="s">
        <v>77</v>
      </c>
      <c r="E3421" t="s">
        <v>3907</v>
      </c>
      <c r="F3421" s="66">
        <v>140887</v>
      </c>
      <c r="G3421" t="s">
        <v>78</v>
      </c>
      <c r="H3421" t="s">
        <v>4306</v>
      </c>
      <c r="I3421" t="s">
        <v>79</v>
      </c>
      <c r="K3421" t="s">
        <v>4307</v>
      </c>
      <c r="M3421" t="s">
        <v>3904</v>
      </c>
      <c r="N3421" t="s">
        <v>573</v>
      </c>
      <c r="O3421" t="s">
        <v>18</v>
      </c>
      <c r="P3421" t="s">
        <v>4265</v>
      </c>
      <c r="Q3421" t="s">
        <v>4308</v>
      </c>
    </row>
    <row r="3422" spans="1:17" hidden="1" x14ac:dyDescent="0.35">
      <c r="A3422" s="72">
        <f t="shared" si="53"/>
        <v>141322</v>
      </c>
      <c r="B3422" t="s">
        <v>8333</v>
      </c>
      <c r="C3422" s="66">
        <v>89698</v>
      </c>
      <c r="D3422" t="s">
        <v>77</v>
      </c>
      <c r="E3422" t="s">
        <v>8316</v>
      </c>
      <c r="F3422" s="66">
        <v>141322</v>
      </c>
      <c r="G3422" t="s">
        <v>78</v>
      </c>
      <c r="H3422" t="s">
        <v>350</v>
      </c>
      <c r="I3422" t="s">
        <v>79</v>
      </c>
      <c r="K3422" t="s">
        <v>8334</v>
      </c>
      <c r="L3422" t="s">
        <v>80</v>
      </c>
      <c r="M3422" t="s">
        <v>8318</v>
      </c>
      <c r="N3422" t="s">
        <v>6073</v>
      </c>
      <c r="O3422" t="s">
        <v>18</v>
      </c>
      <c r="P3422" t="s">
        <v>8335</v>
      </c>
      <c r="Q3422" t="s">
        <v>87</v>
      </c>
    </row>
    <row r="3423" spans="1:17" hidden="1" x14ac:dyDescent="0.35">
      <c r="A3423" s="72">
        <f t="shared" si="53"/>
        <v>140685</v>
      </c>
      <c r="B3423" t="s">
        <v>2631</v>
      </c>
      <c r="C3423" s="66">
        <v>86731</v>
      </c>
      <c r="D3423" t="s">
        <v>77</v>
      </c>
      <c r="E3423" t="s">
        <v>2632</v>
      </c>
      <c r="F3423" s="66">
        <v>140685</v>
      </c>
      <c r="G3423" t="s">
        <v>78</v>
      </c>
      <c r="H3423" t="s">
        <v>350</v>
      </c>
      <c r="I3423" t="s">
        <v>79</v>
      </c>
      <c r="K3423" t="s">
        <v>2633</v>
      </c>
      <c r="L3423" t="s">
        <v>80</v>
      </c>
      <c r="M3423" t="s">
        <v>2634</v>
      </c>
      <c r="N3423" t="s">
        <v>2619</v>
      </c>
      <c r="O3423" t="s">
        <v>18</v>
      </c>
      <c r="P3423" t="s">
        <v>2635</v>
      </c>
      <c r="Q3423" t="s">
        <v>87</v>
      </c>
    </row>
    <row r="3424" spans="1:17" hidden="1" x14ac:dyDescent="0.35">
      <c r="A3424" s="72">
        <f t="shared" si="53"/>
        <v>140685</v>
      </c>
      <c r="B3424" t="s">
        <v>19605</v>
      </c>
      <c r="C3424" s="66">
        <v>16060856</v>
      </c>
      <c r="D3424" t="s">
        <v>83</v>
      </c>
      <c r="E3424" t="s">
        <v>2632</v>
      </c>
      <c r="F3424" s="66">
        <v>140685</v>
      </c>
      <c r="G3424" t="s">
        <v>78</v>
      </c>
      <c r="I3424" t="s">
        <v>79</v>
      </c>
      <c r="K3424" t="s">
        <v>19606</v>
      </c>
      <c r="M3424" t="s">
        <v>2634</v>
      </c>
      <c r="N3424" t="s">
        <v>2619</v>
      </c>
      <c r="O3424" t="s">
        <v>18</v>
      </c>
      <c r="P3424" t="s">
        <v>2635</v>
      </c>
    </row>
    <row r="3425" spans="1:17" hidden="1" x14ac:dyDescent="0.35">
      <c r="A3425" s="72">
        <f t="shared" si="53"/>
        <v>140685</v>
      </c>
      <c r="B3425" t="s">
        <v>2638</v>
      </c>
      <c r="C3425" s="66">
        <v>86733</v>
      </c>
      <c r="D3425" t="s">
        <v>77</v>
      </c>
      <c r="E3425" t="s">
        <v>2632</v>
      </c>
      <c r="F3425" s="66">
        <v>140685</v>
      </c>
      <c r="G3425" t="s">
        <v>78</v>
      </c>
      <c r="H3425" t="s">
        <v>350</v>
      </c>
      <c r="I3425" t="s">
        <v>79</v>
      </c>
      <c r="K3425" t="s">
        <v>2639</v>
      </c>
      <c r="L3425" t="s">
        <v>80</v>
      </c>
      <c r="M3425" t="s">
        <v>2634</v>
      </c>
      <c r="N3425" t="s">
        <v>2619</v>
      </c>
      <c r="O3425" t="s">
        <v>18</v>
      </c>
      <c r="P3425" t="s">
        <v>2635</v>
      </c>
      <c r="Q3425" t="s">
        <v>87</v>
      </c>
    </row>
    <row r="3426" spans="1:17" hidden="1" x14ac:dyDescent="0.35">
      <c r="A3426" s="72">
        <f t="shared" si="53"/>
        <v>140685</v>
      </c>
      <c r="B3426" t="s">
        <v>18793</v>
      </c>
      <c r="C3426" s="66">
        <v>16032569</v>
      </c>
      <c r="D3426" t="s">
        <v>83</v>
      </c>
      <c r="E3426" t="s">
        <v>2632</v>
      </c>
      <c r="F3426" s="66">
        <v>140685</v>
      </c>
      <c r="G3426" t="s">
        <v>78</v>
      </c>
      <c r="I3426" t="s">
        <v>79</v>
      </c>
      <c r="K3426" t="s">
        <v>18794</v>
      </c>
      <c r="M3426" t="s">
        <v>2634</v>
      </c>
      <c r="N3426" t="s">
        <v>2619</v>
      </c>
      <c r="O3426" t="s">
        <v>18</v>
      </c>
      <c r="P3426" t="s">
        <v>2635</v>
      </c>
    </row>
    <row r="3427" spans="1:17" hidden="1" x14ac:dyDescent="0.35">
      <c r="A3427" s="72">
        <f t="shared" si="53"/>
        <v>140685</v>
      </c>
      <c r="B3427" t="s">
        <v>2636</v>
      </c>
      <c r="C3427" s="66">
        <v>86732</v>
      </c>
      <c r="D3427" t="s">
        <v>77</v>
      </c>
      <c r="E3427" t="s">
        <v>2632</v>
      </c>
      <c r="F3427" s="66">
        <v>140685</v>
      </c>
      <c r="G3427" t="s">
        <v>78</v>
      </c>
      <c r="H3427" t="s">
        <v>350</v>
      </c>
      <c r="I3427" t="s">
        <v>79</v>
      </c>
      <c r="K3427" t="s">
        <v>2633</v>
      </c>
      <c r="L3427" t="s">
        <v>80</v>
      </c>
      <c r="M3427" t="s">
        <v>2634</v>
      </c>
      <c r="N3427" t="s">
        <v>2619</v>
      </c>
      <c r="O3427" t="s">
        <v>18</v>
      </c>
      <c r="P3427" t="s">
        <v>2635</v>
      </c>
      <c r="Q3427" t="s">
        <v>87</v>
      </c>
    </row>
    <row r="3428" spans="1:17" hidden="1" x14ac:dyDescent="0.35">
      <c r="A3428" s="72">
        <f t="shared" si="53"/>
        <v>141649</v>
      </c>
      <c r="B3428" t="s">
        <v>23220</v>
      </c>
      <c r="C3428" s="85">
        <v>141649</v>
      </c>
      <c r="D3428" t="s">
        <v>78</v>
      </c>
      <c r="E3428" t="s">
        <v>23177</v>
      </c>
      <c r="F3428" s="85">
        <v>17016080</v>
      </c>
      <c r="G3428" t="s">
        <v>1750</v>
      </c>
      <c r="H3428">
        <v>13026349</v>
      </c>
      <c r="I3428" t="s">
        <v>79</v>
      </c>
      <c r="J3428" t="s">
        <v>200</v>
      </c>
      <c r="K3428" t="s">
        <v>27507</v>
      </c>
      <c r="M3428" t="s">
        <v>20012</v>
      </c>
      <c r="N3428" t="s">
        <v>10825</v>
      </c>
      <c r="O3428" t="s">
        <v>18</v>
      </c>
      <c r="P3428">
        <v>78550</v>
      </c>
    </row>
    <row r="3429" spans="1:17" hidden="1" x14ac:dyDescent="0.35">
      <c r="A3429" s="72">
        <f t="shared" si="53"/>
        <v>141649</v>
      </c>
      <c r="B3429" t="s">
        <v>26033</v>
      </c>
      <c r="C3429" s="85">
        <v>91417</v>
      </c>
      <c r="D3429" t="s">
        <v>77</v>
      </c>
      <c r="E3429" t="s">
        <v>23220</v>
      </c>
      <c r="F3429" s="85">
        <v>141649</v>
      </c>
      <c r="G3429" t="s">
        <v>78</v>
      </c>
      <c r="H3429">
        <v>13026356</v>
      </c>
      <c r="I3429" t="s">
        <v>79</v>
      </c>
      <c r="K3429" t="s">
        <v>26034</v>
      </c>
      <c r="M3429" t="s">
        <v>20012</v>
      </c>
      <c r="N3429" t="s">
        <v>10825</v>
      </c>
      <c r="O3429" t="s">
        <v>18</v>
      </c>
      <c r="P3429">
        <v>78550</v>
      </c>
      <c r="Q3429">
        <v>4399</v>
      </c>
    </row>
    <row r="3430" spans="1:17" hidden="1" x14ac:dyDescent="0.35">
      <c r="A3430" s="72">
        <f t="shared" si="53"/>
        <v>141649</v>
      </c>
      <c r="B3430" t="s">
        <v>10885</v>
      </c>
      <c r="C3430" s="66">
        <v>91417</v>
      </c>
      <c r="D3430" t="s">
        <v>77</v>
      </c>
      <c r="E3430" t="s">
        <v>10836</v>
      </c>
      <c r="F3430" s="66">
        <v>141649</v>
      </c>
      <c r="G3430" t="s">
        <v>78</v>
      </c>
      <c r="H3430" t="s">
        <v>10886</v>
      </c>
      <c r="I3430" t="s">
        <v>79</v>
      </c>
      <c r="K3430" t="s">
        <v>10887</v>
      </c>
      <c r="M3430" t="s">
        <v>10876</v>
      </c>
      <c r="N3430" t="s">
        <v>10825</v>
      </c>
      <c r="O3430" t="s">
        <v>18</v>
      </c>
      <c r="P3430" t="s">
        <v>10877</v>
      </c>
      <c r="Q3430" t="s">
        <v>134</v>
      </c>
    </row>
    <row r="3431" spans="1:17" hidden="1" x14ac:dyDescent="0.35">
      <c r="A3431" s="72">
        <f t="shared" si="53"/>
        <v>141649</v>
      </c>
      <c r="B3431" t="s">
        <v>26047</v>
      </c>
      <c r="C3431" s="85">
        <v>91434</v>
      </c>
      <c r="D3431" t="s">
        <v>77</v>
      </c>
      <c r="E3431" t="s">
        <v>23220</v>
      </c>
      <c r="F3431" s="85">
        <v>141649</v>
      </c>
      <c r="G3431" t="s">
        <v>78</v>
      </c>
      <c r="H3431">
        <v>13026364</v>
      </c>
      <c r="I3431" t="s">
        <v>79</v>
      </c>
      <c r="K3431" t="s">
        <v>26048</v>
      </c>
      <c r="M3431" t="s">
        <v>20012</v>
      </c>
      <c r="N3431" t="s">
        <v>10825</v>
      </c>
      <c r="O3431" t="s">
        <v>18</v>
      </c>
      <c r="P3431">
        <v>78552</v>
      </c>
      <c r="Q3431">
        <v>3321</v>
      </c>
    </row>
    <row r="3432" spans="1:17" hidden="1" x14ac:dyDescent="0.35">
      <c r="A3432" s="72">
        <f t="shared" si="53"/>
        <v>141649</v>
      </c>
      <c r="B3432" t="s">
        <v>10922</v>
      </c>
      <c r="C3432" s="66">
        <v>91434</v>
      </c>
      <c r="D3432" t="s">
        <v>77</v>
      </c>
      <c r="E3432" t="s">
        <v>10836</v>
      </c>
      <c r="F3432" s="66">
        <v>141649</v>
      </c>
      <c r="G3432" t="s">
        <v>78</v>
      </c>
      <c r="H3432" t="s">
        <v>10923</v>
      </c>
      <c r="I3432" t="s">
        <v>79</v>
      </c>
      <c r="K3432" t="s">
        <v>10924</v>
      </c>
      <c r="M3432" t="s">
        <v>10876</v>
      </c>
      <c r="N3432" t="s">
        <v>5082</v>
      </c>
      <c r="O3432" t="s">
        <v>18</v>
      </c>
      <c r="P3432" t="s">
        <v>10921</v>
      </c>
      <c r="Q3432" t="s">
        <v>10003</v>
      </c>
    </row>
    <row r="3433" spans="1:17" hidden="1" x14ac:dyDescent="0.35">
      <c r="A3433" s="72">
        <f t="shared" si="53"/>
        <v>141649</v>
      </c>
      <c r="B3433" t="s">
        <v>25996</v>
      </c>
      <c r="C3433" s="85">
        <v>17026648</v>
      </c>
      <c r="D3433" t="s">
        <v>23281</v>
      </c>
      <c r="E3433" t="s">
        <v>23220</v>
      </c>
      <c r="F3433" s="85">
        <v>141649</v>
      </c>
      <c r="G3433" t="s">
        <v>78</v>
      </c>
      <c r="I3433" t="s">
        <v>79</v>
      </c>
      <c r="K3433" t="s">
        <v>22798</v>
      </c>
      <c r="M3433" t="s">
        <v>20546</v>
      </c>
      <c r="N3433" t="s">
        <v>10739</v>
      </c>
      <c r="O3433" t="s">
        <v>18</v>
      </c>
      <c r="P3433">
        <v>78541</v>
      </c>
    </row>
    <row r="3434" spans="1:17" hidden="1" x14ac:dyDescent="0.35">
      <c r="A3434" s="72">
        <f t="shared" si="53"/>
        <v>141649</v>
      </c>
      <c r="B3434" t="s">
        <v>22797</v>
      </c>
      <c r="C3434" s="66">
        <v>17026648</v>
      </c>
      <c r="D3434" t="s">
        <v>83</v>
      </c>
      <c r="E3434" t="s">
        <v>10836</v>
      </c>
      <c r="F3434" s="66">
        <v>141649</v>
      </c>
      <c r="G3434" t="s">
        <v>78</v>
      </c>
      <c r="I3434" t="s">
        <v>79</v>
      </c>
      <c r="K3434" t="s">
        <v>22798</v>
      </c>
      <c r="M3434" t="s">
        <v>20546</v>
      </c>
      <c r="N3434" t="s">
        <v>10739</v>
      </c>
      <c r="O3434" t="s">
        <v>18</v>
      </c>
      <c r="P3434" t="s">
        <v>10851</v>
      </c>
    </row>
    <row r="3435" spans="1:17" hidden="1" x14ac:dyDescent="0.35">
      <c r="A3435" s="72">
        <f t="shared" si="53"/>
        <v>141649</v>
      </c>
      <c r="B3435" t="s">
        <v>25995</v>
      </c>
      <c r="C3435" s="85">
        <v>17026633</v>
      </c>
      <c r="D3435" t="s">
        <v>77</v>
      </c>
      <c r="E3435" t="s">
        <v>23220</v>
      </c>
      <c r="F3435" s="85">
        <v>141649</v>
      </c>
      <c r="G3435" t="s">
        <v>78</v>
      </c>
      <c r="I3435" t="s">
        <v>79</v>
      </c>
      <c r="K3435" t="s">
        <v>20016</v>
      </c>
      <c r="M3435" t="s">
        <v>20012</v>
      </c>
      <c r="N3435" t="s">
        <v>10825</v>
      </c>
      <c r="O3435" t="s">
        <v>18</v>
      </c>
      <c r="P3435">
        <v>78522</v>
      </c>
    </row>
    <row r="3436" spans="1:17" hidden="1" x14ac:dyDescent="0.35">
      <c r="A3436" s="72">
        <f t="shared" si="53"/>
        <v>141649</v>
      </c>
      <c r="B3436" t="s">
        <v>22787</v>
      </c>
      <c r="C3436" s="66">
        <v>17026633</v>
      </c>
      <c r="D3436" t="s">
        <v>77</v>
      </c>
      <c r="E3436" t="s">
        <v>10836</v>
      </c>
      <c r="F3436" s="66">
        <v>141649</v>
      </c>
      <c r="G3436" t="s">
        <v>78</v>
      </c>
      <c r="I3436" t="s">
        <v>79</v>
      </c>
      <c r="K3436" t="s">
        <v>20016</v>
      </c>
      <c r="M3436" t="s">
        <v>20012</v>
      </c>
      <c r="N3436" t="s">
        <v>10825</v>
      </c>
      <c r="O3436" t="s">
        <v>18</v>
      </c>
      <c r="P3436" t="s">
        <v>22788</v>
      </c>
    </row>
    <row r="3437" spans="1:17" hidden="1" x14ac:dyDescent="0.35">
      <c r="A3437" s="72">
        <f t="shared" si="53"/>
        <v>141649</v>
      </c>
      <c r="B3437" t="s">
        <v>25992</v>
      </c>
      <c r="C3437" s="85">
        <v>17026637</v>
      </c>
      <c r="D3437" t="s">
        <v>77</v>
      </c>
      <c r="E3437" t="s">
        <v>23220</v>
      </c>
      <c r="F3437" s="85">
        <v>141649</v>
      </c>
      <c r="G3437" t="s">
        <v>78</v>
      </c>
      <c r="I3437" t="s">
        <v>79</v>
      </c>
      <c r="K3437" t="s">
        <v>22796</v>
      </c>
      <c r="M3437" t="s">
        <v>20012</v>
      </c>
      <c r="N3437" t="s">
        <v>10825</v>
      </c>
      <c r="O3437" t="s">
        <v>18</v>
      </c>
      <c r="P3437">
        <v>78550</v>
      </c>
    </row>
    <row r="3438" spans="1:17" hidden="1" x14ac:dyDescent="0.35">
      <c r="A3438" s="72">
        <f t="shared" si="53"/>
        <v>141649</v>
      </c>
      <c r="B3438" t="s">
        <v>22795</v>
      </c>
      <c r="C3438" s="66">
        <v>17026637</v>
      </c>
      <c r="D3438" t="s">
        <v>77</v>
      </c>
      <c r="E3438" t="s">
        <v>10836</v>
      </c>
      <c r="F3438" s="66">
        <v>141649</v>
      </c>
      <c r="G3438" t="s">
        <v>78</v>
      </c>
      <c r="I3438" t="s">
        <v>79</v>
      </c>
      <c r="K3438" t="s">
        <v>22796</v>
      </c>
      <c r="M3438" t="s">
        <v>20012</v>
      </c>
      <c r="N3438" t="s">
        <v>10825</v>
      </c>
      <c r="O3438" t="s">
        <v>18</v>
      </c>
      <c r="P3438" t="s">
        <v>10877</v>
      </c>
    </row>
    <row r="3439" spans="1:17" hidden="1" x14ac:dyDescent="0.35">
      <c r="A3439" s="72">
        <f t="shared" si="53"/>
        <v>141649</v>
      </c>
      <c r="B3439" t="s">
        <v>25994</v>
      </c>
      <c r="C3439" s="85">
        <v>17026634</v>
      </c>
      <c r="D3439" t="s">
        <v>77</v>
      </c>
      <c r="E3439" t="s">
        <v>23220</v>
      </c>
      <c r="F3439" s="85">
        <v>141649</v>
      </c>
      <c r="G3439" t="s">
        <v>78</v>
      </c>
      <c r="I3439" t="s">
        <v>79</v>
      </c>
      <c r="K3439" t="s">
        <v>22790</v>
      </c>
      <c r="M3439" t="s">
        <v>20012</v>
      </c>
      <c r="N3439" t="s">
        <v>10825</v>
      </c>
      <c r="O3439" t="s">
        <v>18</v>
      </c>
      <c r="P3439">
        <v>78501</v>
      </c>
    </row>
    <row r="3440" spans="1:17" hidden="1" x14ac:dyDescent="0.35">
      <c r="A3440" s="72">
        <f t="shared" si="53"/>
        <v>141649</v>
      </c>
      <c r="B3440" t="s">
        <v>22789</v>
      </c>
      <c r="C3440" s="66">
        <v>17026634</v>
      </c>
      <c r="D3440" t="s">
        <v>77</v>
      </c>
      <c r="E3440" t="s">
        <v>10836</v>
      </c>
      <c r="F3440" s="66">
        <v>141649</v>
      </c>
      <c r="G3440" t="s">
        <v>78</v>
      </c>
      <c r="I3440" t="s">
        <v>79</v>
      </c>
      <c r="K3440" t="s">
        <v>22790</v>
      </c>
      <c r="M3440" t="s">
        <v>20012</v>
      </c>
      <c r="N3440" t="s">
        <v>10825</v>
      </c>
      <c r="O3440" t="s">
        <v>18</v>
      </c>
      <c r="P3440" t="s">
        <v>10735</v>
      </c>
    </row>
    <row r="3441" spans="1:17" hidden="1" x14ac:dyDescent="0.35">
      <c r="A3441" s="72">
        <f t="shared" si="53"/>
        <v>141649</v>
      </c>
      <c r="B3441" t="s">
        <v>25988</v>
      </c>
      <c r="C3441" s="85">
        <v>17021395</v>
      </c>
      <c r="D3441" t="s">
        <v>23281</v>
      </c>
      <c r="E3441" t="s">
        <v>23220</v>
      </c>
      <c r="F3441" s="85">
        <v>141649</v>
      </c>
      <c r="G3441" t="s">
        <v>78</v>
      </c>
      <c r="I3441" t="s">
        <v>79</v>
      </c>
      <c r="K3441" t="s">
        <v>22198</v>
      </c>
      <c r="M3441" t="s">
        <v>20012</v>
      </c>
      <c r="N3441" t="s">
        <v>10825</v>
      </c>
      <c r="O3441" t="s">
        <v>18</v>
      </c>
      <c r="P3441">
        <v>78550</v>
      </c>
    </row>
    <row r="3442" spans="1:17" hidden="1" x14ac:dyDescent="0.35">
      <c r="A3442" s="72">
        <f t="shared" si="53"/>
        <v>141649</v>
      </c>
      <c r="B3442" t="s">
        <v>22197</v>
      </c>
      <c r="C3442" s="66">
        <v>17021395</v>
      </c>
      <c r="D3442" t="s">
        <v>83</v>
      </c>
      <c r="E3442" t="s">
        <v>10836</v>
      </c>
      <c r="F3442" s="66">
        <v>141649</v>
      </c>
      <c r="G3442" t="s">
        <v>78</v>
      </c>
      <c r="I3442" t="s">
        <v>79</v>
      </c>
      <c r="K3442" t="s">
        <v>22198</v>
      </c>
      <c r="M3442" t="s">
        <v>20012</v>
      </c>
      <c r="N3442" t="s">
        <v>10825</v>
      </c>
      <c r="O3442" t="s">
        <v>18</v>
      </c>
      <c r="P3442" t="s">
        <v>10877</v>
      </c>
    </row>
    <row r="3443" spans="1:17" hidden="1" x14ac:dyDescent="0.35">
      <c r="A3443" s="72">
        <f t="shared" si="53"/>
        <v>141649</v>
      </c>
      <c r="B3443" t="s">
        <v>25991</v>
      </c>
      <c r="C3443" s="85">
        <v>17026636</v>
      </c>
      <c r="D3443" t="s">
        <v>77</v>
      </c>
      <c r="E3443" t="s">
        <v>23220</v>
      </c>
      <c r="F3443" s="85">
        <v>141649</v>
      </c>
      <c r="G3443" t="s">
        <v>78</v>
      </c>
      <c r="I3443" t="s">
        <v>79</v>
      </c>
      <c r="K3443" t="s">
        <v>22794</v>
      </c>
      <c r="M3443" t="s">
        <v>20012</v>
      </c>
      <c r="N3443" t="s">
        <v>10825</v>
      </c>
      <c r="O3443" t="s">
        <v>18</v>
      </c>
      <c r="P3443">
        <v>78552</v>
      </c>
    </row>
    <row r="3444" spans="1:17" hidden="1" x14ac:dyDescent="0.35">
      <c r="A3444" s="72">
        <f t="shared" si="53"/>
        <v>141649</v>
      </c>
      <c r="B3444" t="s">
        <v>22793</v>
      </c>
      <c r="C3444" s="66">
        <v>17026636</v>
      </c>
      <c r="D3444" t="s">
        <v>77</v>
      </c>
      <c r="E3444" t="s">
        <v>10836</v>
      </c>
      <c r="F3444" s="66">
        <v>141649</v>
      </c>
      <c r="G3444" t="s">
        <v>78</v>
      </c>
      <c r="I3444" t="s">
        <v>79</v>
      </c>
      <c r="K3444" t="s">
        <v>22794</v>
      </c>
      <c r="M3444" t="s">
        <v>20012</v>
      </c>
      <c r="N3444" t="s">
        <v>10825</v>
      </c>
      <c r="O3444" t="s">
        <v>18</v>
      </c>
      <c r="P3444" t="s">
        <v>10921</v>
      </c>
    </row>
    <row r="3445" spans="1:17" hidden="1" x14ac:dyDescent="0.35">
      <c r="A3445" s="72">
        <f t="shared" si="53"/>
        <v>141649</v>
      </c>
      <c r="B3445" t="s">
        <v>25993</v>
      </c>
      <c r="C3445" s="85">
        <v>17026635</v>
      </c>
      <c r="D3445" t="s">
        <v>77</v>
      </c>
      <c r="E3445" t="s">
        <v>23220</v>
      </c>
      <c r="F3445" s="85">
        <v>141649</v>
      </c>
      <c r="G3445" t="s">
        <v>78</v>
      </c>
      <c r="I3445" t="s">
        <v>79</v>
      </c>
      <c r="K3445" t="s">
        <v>22792</v>
      </c>
      <c r="M3445" t="s">
        <v>20012</v>
      </c>
      <c r="N3445" t="s">
        <v>10825</v>
      </c>
      <c r="O3445" t="s">
        <v>18</v>
      </c>
      <c r="P3445">
        <v>78550</v>
      </c>
    </row>
    <row r="3446" spans="1:17" hidden="1" x14ac:dyDescent="0.35">
      <c r="A3446" s="72">
        <f t="shared" si="53"/>
        <v>141649</v>
      </c>
      <c r="B3446" t="s">
        <v>22791</v>
      </c>
      <c r="C3446" s="66">
        <v>17026635</v>
      </c>
      <c r="D3446" t="s">
        <v>77</v>
      </c>
      <c r="E3446" t="s">
        <v>10836</v>
      </c>
      <c r="F3446" s="66">
        <v>141649</v>
      </c>
      <c r="G3446" t="s">
        <v>78</v>
      </c>
      <c r="I3446" t="s">
        <v>79</v>
      </c>
      <c r="K3446" t="s">
        <v>22792</v>
      </c>
      <c r="M3446" t="s">
        <v>20012</v>
      </c>
      <c r="N3446" t="s">
        <v>10825</v>
      </c>
      <c r="O3446" t="s">
        <v>18</v>
      </c>
      <c r="P3446" t="s">
        <v>10877</v>
      </c>
    </row>
    <row r="3447" spans="1:17" hidden="1" x14ac:dyDescent="0.35">
      <c r="A3447" s="72">
        <f t="shared" si="53"/>
        <v>141649</v>
      </c>
      <c r="B3447" t="s">
        <v>26018</v>
      </c>
      <c r="C3447" s="85">
        <v>16074723</v>
      </c>
      <c r="D3447" t="s">
        <v>77</v>
      </c>
      <c r="E3447" t="s">
        <v>23220</v>
      </c>
      <c r="F3447" s="85">
        <v>141649</v>
      </c>
      <c r="G3447" t="s">
        <v>78</v>
      </c>
      <c r="I3447" t="s">
        <v>79</v>
      </c>
      <c r="K3447" t="s">
        <v>26019</v>
      </c>
      <c r="M3447" t="s">
        <v>20012</v>
      </c>
      <c r="N3447" t="s">
        <v>10825</v>
      </c>
      <c r="O3447" t="s">
        <v>18</v>
      </c>
      <c r="P3447">
        <v>78550</v>
      </c>
    </row>
    <row r="3448" spans="1:17" hidden="1" x14ac:dyDescent="0.35">
      <c r="A3448" s="72">
        <f t="shared" si="53"/>
        <v>141649</v>
      </c>
      <c r="B3448" t="s">
        <v>17931</v>
      </c>
      <c r="C3448" s="66">
        <v>16074723</v>
      </c>
      <c r="D3448" t="s">
        <v>77</v>
      </c>
      <c r="E3448" t="s">
        <v>10836</v>
      </c>
      <c r="F3448" s="66">
        <v>141649</v>
      </c>
      <c r="G3448" t="s">
        <v>78</v>
      </c>
      <c r="I3448" t="s">
        <v>79</v>
      </c>
      <c r="K3448" t="s">
        <v>17932</v>
      </c>
      <c r="M3448" t="s">
        <v>10876</v>
      </c>
      <c r="N3448" t="s">
        <v>10825</v>
      </c>
      <c r="O3448" t="s">
        <v>18</v>
      </c>
      <c r="P3448" t="s">
        <v>10877</v>
      </c>
    </row>
    <row r="3449" spans="1:17" hidden="1" x14ac:dyDescent="0.35">
      <c r="A3449" s="72">
        <f t="shared" si="53"/>
        <v>141649</v>
      </c>
      <c r="B3449" t="s">
        <v>25997</v>
      </c>
      <c r="C3449" s="85">
        <v>17028311</v>
      </c>
      <c r="D3449" t="s">
        <v>77</v>
      </c>
      <c r="E3449" t="s">
        <v>23220</v>
      </c>
      <c r="F3449" s="85">
        <v>141649</v>
      </c>
      <c r="G3449" t="s">
        <v>78</v>
      </c>
      <c r="I3449" t="s">
        <v>79</v>
      </c>
      <c r="K3449" t="s">
        <v>25998</v>
      </c>
      <c r="M3449" t="s">
        <v>20012</v>
      </c>
      <c r="N3449" t="s">
        <v>10825</v>
      </c>
      <c r="O3449" t="s">
        <v>18</v>
      </c>
      <c r="P3449">
        <v>78550</v>
      </c>
    </row>
    <row r="3450" spans="1:17" hidden="1" x14ac:dyDescent="0.35">
      <c r="A3450" s="72">
        <f t="shared" si="53"/>
        <v>141649</v>
      </c>
      <c r="B3450" t="s">
        <v>22987</v>
      </c>
      <c r="C3450" s="66">
        <v>17028311</v>
      </c>
      <c r="D3450" t="s">
        <v>77</v>
      </c>
      <c r="E3450" t="s">
        <v>10836</v>
      </c>
      <c r="F3450" s="66">
        <v>141649</v>
      </c>
      <c r="G3450" t="s">
        <v>78</v>
      </c>
      <c r="I3450" t="s">
        <v>79</v>
      </c>
      <c r="K3450" t="s">
        <v>22988</v>
      </c>
      <c r="M3450" t="s">
        <v>20012</v>
      </c>
      <c r="N3450" t="s">
        <v>10825</v>
      </c>
      <c r="O3450" t="s">
        <v>18</v>
      </c>
      <c r="P3450" t="s">
        <v>10877</v>
      </c>
    </row>
    <row r="3451" spans="1:17" hidden="1" x14ac:dyDescent="0.35">
      <c r="A3451" s="72">
        <f t="shared" si="53"/>
        <v>141649</v>
      </c>
      <c r="B3451" t="s">
        <v>26000</v>
      </c>
      <c r="C3451" s="85">
        <v>17028294</v>
      </c>
      <c r="D3451" t="s">
        <v>77</v>
      </c>
      <c r="E3451" t="s">
        <v>23220</v>
      </c>
      <c r="F3451" s="85">
        <v>141649</v>
      </c>
      <c r="G3451" t="s">
        <v>78</v>
      </c>
      <c r="I3451" t="s">
        <v>79</v>
      </c>
      <c r="K3451" t="s">
        <v>26001</v>
      </c>
      <c r="L3451" t="s">
        <v>26002</v>
      </c>
      <c r="M3451" t="s">
        <v>20012</v>
      </c>
      <c r="N3451" t="s">
        <v>4945</v>
      </c>
      <c r="O3451" t="s">
        <v>18</v>
      </c>
      <c r="P3451">
        <v>78550</v>
      </c>
    </row>
    <row r="3452" spans="1:17" hidden="1" x14ac:dyDescent="0.35">
      <c r="A3452" s="72">
        <f t="shared" si="53"/>
        <v>141557</v>
      </c>
      <c r="B3452" t="s">
        <v>24717</v>
      </c>
      <c r="C3452" s="85">
        <v>90801</v>
      </c>
      <c r="D3452" t="s">
        <v>77</v>
      </c>
      <c r="E3452" t="s">
        <v>23243</v>
      </c>
      <c r="F3452" s="85">
        <v>141557</v>
      </c>
      <c r="G3452" t="s">
        <v>78</v>
      </c>
      <c r="H3452">
        <v>13921523</v>
      </c>
      <c r="I3452" t="s">
        <v>79</v>
      </c>
      <c r="K3452" t="s">
        <v>24718</v>
      </c>
      <c r="M3452" t="s">
        <v>9155</v>
      </c>
      <c r="N3452" t="s">
        <v>9526</v>
      </c>
      <c r="O3452" t="s">
        <v>18</v>
      </c>
      <c r="P3452">
        <v>78223</v>
      </c>
      <c r="Q3452">
        <v>4261</v>
      </c>
    </row>
    <row r="3453" spans="1:17" hidden="1" x14ac:dyDescent="0.35">
      <c r="A3453" s="72">
        <f t="shared" si="53"/>
        <v>140676</v>
      </c>
      <c r="B3453" t="s">
        <v>2572</v>
      </c>
      <c r="C3453" s="66">
        <v>86710</v>
      </c>
      <c r="D3453" t="s">
        <v>77</v>
      </c>
      <c r="E3453" t="s">
        <v>2573</v>
      </c>
      <c r="F3453" s="66">
        <v>140676</v>
      </c>
      <c r="G3453" t="s">
        <v>78</v>
      </c>
      <c r="I3453" t="s">
        <v>79</v>
      </c>
      <c r="K3453" t="s">
        <v>2574</v>
      </c>
      <c r="M3453" t="s">
        <v>2575</v>
      </c>
      <c r="N3453" t="s">
        <v>2576</v>
      </c>
      <c r="O3453" t="s">
        <v>18</v>
      </c>
      <c r="P3453" t="s">
        <v>2577</v>
      </c>
    </row>
    <row r="3454" spans="1:17" hidden="1" x14ac:dyDescent="0.35">
      <c r="A3454" s="72">
        <f t="shared" si="53"/>
        <v>141546</v>
      </c>
      <c r="B3454" t="s">
        <v>27310</v>
      </c>
      <c r="C3454" s="85">
        <v>90719</v>
      </c>
      <c r="D3454" t="s">
        <v>77</v>
      </c>
      <c r="E3454" t="s">
        <v>23179</v>
      </c>
      <c r="F3454" s="85">
        <v>141546</v>
      </c>
      <c r="G3454" t="s">
        <v>78</v>
      </c>
      <c r="H3454">
        <v>1664853</v>
      </c>
      <c r="I3454" t="s">
        <v>79</v>
      </c>
      <c r="K3454" t="s">
        <v>27311</v>
      </c>
      <c r="M3454" t="s">
        <v>9155</v>
      </c>
      <c r="N3454" t="s">
        <v>9526</v>
      </c>
      <c r="O3454" t="s">
        <v>18</v>
      </c>
      <c r="P3454">
        <v>78216</v>
      </c>
      <c r="Q3454">
        <v>3425</v>
      </c>
    </row>
    <row r="3455" spans="1:17" hidden="1" x14ac:dyDescent="0.35">
      <c r="A3455" s="72">
        <f t="shared" si="53"/>
        <v>141546</v>
      </c>
      <c r="B3455" t="s">
        <v>9986</v>
      </c>
      <c r="C3455" s="66">
        <v>90719</v>
      </c>
      <c r="D3455" t="s">
        <v>77</v>
      </c>
      <c r="E3455" t="s">
        <v>9849</v>
      </c>
      <c r="F3455" s="66">
        <v>141546</v>
      </c>
      <c r="G3455" t="s">
        <v>78</v>
      </c>
      <c r="H3455" t="s">
        <v>9850</v>
      </c>
      <c r="I3455" t="s">
        <v>79</v>
      </c>
      <c r="K3455" t="s">
        <v>9987</v>
      </c>
      <c r="L3455" t="s">
        <v>80</v>
      </c>
      <c r="M3455" t="s">
        <v>7383</v>
      </c>
      <c r="N3455" t="s">
        <v>7384</v>
      </c>
      <c r="O3455" t="s">
        <v>18</v>
      </c>
      <c r="P3455" t="s">
        <v>9981</v>
      </c>
      <c r="Q3455" t="s">
        <v>430</v>
      </c>
    </row>
    <row r="3456" spans="1:17" hidden="1" x14ac:dyDescent="0.35">
      <c r="A3456" s="72">
        <f t="shared" si="53"/>
        <v>140676</v>
      </c>
      <c r="B3456" t="s">
        <v>2578</v>
      </c>
      <c r="C3456" s="66">
        <v>86711</v>
      </c>
      <c r="D3456" t="s">
        <v>77</v>
      </c>
      <c r="E3456" t="s">
        <v>2573</v>
      </c>
      <c r="F3456" s="66">
        <v>140676</v>
      </c>
      <c r="G3456" t="s">
        <v>78</v>
      </c>
      <c r="I3456" t="s">
        <v>79</v>
      </c>
      <c r="K3456" t="s">
        <v>2574</v>
      </c>
      <c r="M3456" t="s">
        <v>2575</v>
      </c>
      <c r="N3456" t="s">
        <v>2576</v>
      </c>
      <c r="O3456" t="s">
        <v>18</v>
      </c>
      <c r="P3456" t="s">
        <v>2577</v>
      </c>
    </row>
    <row r="3457" spans="1:17" hidden="1" x14ac:dyDescent="0.35">
      <c r="A3457" s="72">
        <f t="shared" si="53"/>
        <v>16083505</v>
      </c>
      <c r="B3457" t="s">
        <v>18098</v>
      </c>
      <c r="C3457" s="66">
        <v>16062806</v>
      </c>
      <c r="D3457" t="s">
        <v>83</v>
      </c>
      <c r="E3457" t="s">
        <v>15130</v>
      </c>
      <c r="F3457" s="66">
        <v>16083505</v>
      </c>
      <c r="G3457" t="s">
        <v>78</v>
      </c>
      <c r="H3457" t="s">
        <v>18099</v>
      </c>
      <c r="I3457" t="s">
        <v>79</v>
      </c>
      <c r="K3457" t="s">
        <v>18100</v>
      </c>
      <c r="M3457" t="s">
        <v>3090</v>
      </c>
      <c r="N3457" t="s">
        <v>6071</v>
      </c>
      <c r="O3457" t="s">
        <v>18</v>
      </c>
      <c r="P3457" t="s">
        <v>7263</v>
      </c>
    </row>
    <row r="3458" spans="1:17" hidden="1" x14ac:dyDescent="0.35">
      <c r="A3458" s="72">
        <f t="shared" ref="A3458:A3521" si="54">IF(F3458="", "", IF(D3458="School District", C3458, F3458))</f>
        <v>16083505</v>
      </c>
      <c r="B3458" t="s">
        <v>19967</v>
      </c>
      <c r="C3458" s="66">
        <v>16076172</v>
      </c>
      <c r="D3458" t="s">
        <v>83</v>
      </c>
      <c r="E3458" t="s">
        <v>15130</v>
      </c>
      <c r="F3458" s="66">
        <v>16083505</v>
      </c>
      <c r="G3458" t="s">
        <v>78</v>
      </c>
      <c r="I3458" t="s">
        <v>79</v>
      </c>
      <c r="K3458" t="s">
        <v>19968</v>
      </c>
      <c r="M3458" t="s">
        <v>6795</v>
      </c>
      <c r="O3458" t="s">
        <v>18</v>
      </c>
      <c r="P3458" t="s">
        <v>7263</v>
      </c>
    </row>
    <row r="3459" spans="1:17" hidden="1" x14ac:dyDescent="0.35">
      <c r="A3459" s="72">
        <f t="shared" si="54"/>
        <v>16083505</v>
      </c>
      <c r="B3459" t="s">
        <v>18121</v>
      </c>
      <c r="C3459" s="66">
        <v>16081509</v>
      </c>
      <c r="D3459" t="s">
        <v>77</v>
      </c>
      <c r="E3459" t="s">
        <v>15130</v>
      </c>
      <c r="F3459" s="66">
        <v>16083505</v>
      </c>
      <c r="G3459" t="s">
        <v>78</v>
      </c>
      <c r="H3459" t="s">
        <v>18122</v>
      </c>
      <c r="I3459" t="s">
        <v>79</v>
      </c>
      <c r="K3459" t="s">
        <v>18123</v>
      </c>
      <c r="M3459" t="s">
        <v>3090</v>
      </c>
      <c r="N3459" t="s">
        <v>6073</v>
      </c>
      <c r="O3459" t="s">
        <v>18</v>
      </c>
      <c r="P3459" t="s">
        <v>7056</v>
      </c>
    </row>
    <row r="3460" spans="1:17" hidden="1" x14ac:dyDescent="0.35">
      <c r="A3460" s="72">
        <f t="shared" si="54"/>
        <v>16083505</v>
      </c>
      <c r="B3460" t="s">
        <v>17281</v>
      </c>
      <c r="C3460" s="66">
        <v>16058024</v>
      </c>
      <c r="D3460" t="s">
        <v>77</v>
      </c>
      <c r="E3460" t="s">
        <v>15130</v>
      </c>
      <c r="F3460" s="66">
        <v>16083505</v>
      </c>
      <c r="G3460" t="s">
        <v>78</v>
      </c>
      <c r="H3460" t="s">
        <v>17282</v>
      </c>
      <c r="I3460" t="s">
        <v>79</v>
      </c>
      <c r="K3460" t="s">
        <v>17283</v>
      </c>
      <c r="M3460" t="s">
        <v>3090</v>
      </c>
      <c r="N3460" t="s">
        <v>6073</v>
      </c>
      <c r="O3460" t="s">
        <v>18</v>
      </c>
      <c r="P3460" t="s">
        <v>6646</v>
      </c>
    </row>
    <row r="3461" spans="1:17" hidden="1" x14ac:dyDescent="0.35">
      <c r="A3461" s="72">
        <f t="shared" si="54"/>
        <v>16083505</v>
      </c>
      <c r="B3461" t="s">
        <v>17267</v>
      </c>
      <c r="C3461" s="66">
        <v>16057813</v>
      </c>
      <c r="D3461" t="s">
        <v>77</v>
      </c>
      <c r="E3461" t="s">
        <v>15130</v>
      </c>
      <c r="F3461" s="66">
        <v>16083505</v>
      </c>
      <c r="G3461" t="s">
        <v>78</v>
      </c>
      <c r="H3461" t="s">
        <v>17268</v>
      </c>
      <c r="I3461" t="s">
        <v>79</v>
      </c>
      <c r="K3461" t="s">
        <v>17269</v>
      </c>
      <c r="M3461" t="s">
        <v>3090</v>
      </c>
      <c r="N3461" t="s">
        <v>6071</v>
      </c>
      <c r="O3461" t="s">
        <v>18</v>
      </c>
      <c r="P3461" t="s">
        <v>7056</v>
      </c>
    </row>
    <row r="3462" spans="1:17" hidden="1" x14ac:dyDescent="0.35">
      <c r="A3462" s="72">
        <f t="shared" si="54"/>
        <v>16083505</v>
      </c>
      <c r="B3462" t="s">
        <v>17475</v>
      </c>
      <c r="C3462" s="66">
        <v>16062848</v>
      </c>
      <c r="D3462" t="s">
        <v>77</v>
      </c>
      <c r="E3462" t="s">
        <v>15130</v>
      </c>
      <c r="F3462" s="66">
        <v>16083505</v>
      </c>
      <c r="G3462" t="s">
        <v>78</v>
      </c>
      <c r="H3462" t="s">
        <v>17476</v>
      </c>
      <c r="I3462" t="s">
        <v>79</v>
      </c>
      <c r="K3462" t="s">
        <v>17477</v>
      </c>
      <c r="M3462" t="s">
        <v>126</v>
      </c>
      <c r="N3462" t="s">
        <v>5129</v>
      </c>
      <c r="O3462" t="s">
        <v>18</v>
      </c>
      <c r="P3462" t="s">
        <v>11692</v>
      </c>
    </row>
    <row r="3463" spans="1:17" hidden="1" x14ac:dyDescent="0.35">
      <c r="A3463" s="72">
        <f t="shared" si="54"/>
        <v>16083505</v>
      </c>
      <c r="B3463" t="s">
        <v>17236</v>
      </c>
      <c r="C3463" s="66">
        <v>16057236</v>
      </c>
      <c r="D3463" t="s">
        <v>77</v>
      </c>
      <c r="E3463" t="s">
        <v>15130</v>
      </c>
      <c r="F3463" s="66">
        <v>16083505</v>
      </c>
      <c r="G3463" t="s">
        <v>78</v>
      </c>
      <c r="H3463" t="s">
        <v>17237</v>
      </c>
      <c r="I3463" t="s">
        <v>79</v>
      </c>
      <c r="K3463" t="s">
        <v>17238</v>
      </c>
      <c r="M3463" t="s">
        <v>3090</v>
      </c>
      <c r="N3463" t="s">
        <v>6073</v>
      </c>
      <c r="O3463" t="s">
        <v>18</v>
      </c>
      <c r="P3463" t="s">
        <v>7165</v>
      </c>
    </row>
    <row r="3464" spans="1:17" hidden="1" x14ac:dyDescent="0.35">
      <c r="A3464" s="72">
        <f t="shared" si="54"/>
        <v>16083505</v>
      </c>
      <c r="B3464" t="s">
        <v>21235</v>
      </c>
      <c r="C3464" s="66">
        <v>17012962</v>
      </c>
      <c r="D3464" t="s">
        <v>77</v>
      </c>
      <c r="E3464" t="s">
        <v>15130</v>
      </c>
      <c r="F3464" s="66">
        <v>16083505</v>
      </c>
      <c r="G3464" t="s">
        <v>78</v>
      </c>
      <c r="I3464" t="s">
        <v>79</v>
      </c>
      <c r="K3464" t="s">
        <v>21236</v>
      </c>
      <c r="M3464" t="s">
        <v>3090</v>
      </c>
      <c r="N3464" t="s">
        <v>6071</v>
      </c>
      <c r="O3464" t="s">
        <v>18</v>
      </c>
      <c r="P3464" t="s">
        <v>6646</v>
      </c>
    </row>
    <row r="3465" spans="1:17" hidden="1" x14ac:dyDescent="0.35">
      <c r="A3465" s="72">
        <f t="shared" si="54"/>
        <v>16083505</v>
      </c>
      <c r="B3465" t="s">
        <v>17239</v>
      </c>
      <c r="C3465" s="66">
        <v>16057237</v>
      </c>
      <c r="D3465" t="s">
        <v>77</v>
      </c>
      <c r="E3465" t="s">
        <v>15130</v>
      </c>
      <c r="F3465" s="66">
        <v>16083505</v>
      </c>
      <c r="G3465" t="s">
        <v>78</v>
      </c>
      <c r="H3465" t="s">
        <v>17240</v>
      </c>
      <c r="I3465" t="s">
        <v>79</v>
      </c>
      <c r="K3465" t="s">
        <v>17241</v>
      </c>
      <c r="M3465" t="s">
        <v>126</v>
      </c>
      <c r="N3465" t="s">
        <v>136</v>
      </c>
      <c r="O3465" t="s">
        <v>18</v>
      </c>
      <c r="P3465" t="s">
        <v>155</v>
      </c>
    </row>
    <row r="3466" spans="1:17" hidden="1" x14ac:dyDescent="0.35">
      <c r="A3466" s="72">
        <f t="shared" si="54"/>
        <v>16083505</v>
      </c>
      <c r="B3466" t="s">
        <v>17270</v>
      </c>
      <c r="C3466" s="66">
        <v>16057818</v>
      </c>
      <c r="D3466" t="s">
        <v>77</v>
      </c>
      <c r="E3466" t="s">
        <v>15130</v>
      </c>
      <c r="F3466" s="66">
        <v>16083505</v>
      </c>
      <c r="G3466" t="s">
        <v>78</v>
      </c>
      <c r="H3466" t="s">
        <v>17271</v>
      </c>
      <c r="I3466" t="s">
        <v>79</v>
      </c>
      <c r="K3466" t="s">
        <v>17272</v>
      </c>
      <c r="M3466" t="s">
        <v>189</v>
      </c>
      <c r="N3466" t="s">
        <v>232</v>
      </c>
      <c r="O3466" t="s">
        <v>18</v>
      </c>
      <c r="P3466" t="s">
        <v>1854</v>
      </c>
    </row>
    <row r="3467" spans="1:17" hidden="1" x14ac:dyDescent="0.35">
      <c r="A3467" s="72">
        <f t="shared" si="54"/>
        <v>16083505</v>
      </c>
      <c r="B3467" t="s">
        <v>20706</v>
      </c>
      <c r="C3467" s="66">
        <v>17008082</v>
      </c>
      <c r="D3467" t="s">
        <v>77</v>
      </c>
      <c r="E3467" t="s">
        <v>15130</v>
      </c>
      <c r="F3467" s="66">
        <v>16083505</v>
      </c>
      <c r="G3467" t="s">
        <v>78</v>
      </c>
      <c r="I3467" t="s">
        <v>79</v>
      </c>
      <c r="K3467" t="s">
        <v>20707</v>
      </c>
      <c r="M3467" t="s">
        <v>13252</v>
      </c>
      <c r="N3467" t="s">
        <v>13252</v>
      </c>
      <c r="O3467" t="s">
        <v>18</v>
      </c>
      <c r="P3467" t="s">
        <v>13428</v>
      </c>
    </row>
    <row r="3468" spans="1:17" hidden="1" x14ac:dyDescent="0.35">
      <c r="A3468" s="72">
        <f t="shared" si="54"/>
        <v>16083505</v>
      </c>
      <c r="B3468" t="s">
        <v>17233</v>
      </c>
      <c r="C3468" s="66">
        <v>16057235</v>
      </c>
      <c r="D3468" t="s">
        <v>77</v>
      </c>
      <c r="E3468" t="s">
        <v>15130</v>
      </c>
      <c r="F3468" s="66">
        <v>16083505</v>
      </c>
      <c r="G3468" t="s">
        <v>78</v>
      </c>
      <c r="H3468" t="s">
        <v>17234</v>
      </c>
      <c r="I3468" t="s">
        <v>79</v>
      </c>
      <c r="K3468" t="s">
        <v>17235</v>
      </c>
      <c r="M3468" t="s">
        <v>3090</v>
      </c>
      <c r="N3468" t="s">
        <v>6073</v>
      </c>
      <c r="O3468" t="s">
        <v>18</v>
      </c>
      <c r="P3468" t="s">
        <v>6652</v>
      </c>
    </row>
    <row r="3469" spans="1:17" hidden="1" x14ac:dyDescent="0.35">
      <c r="A3469" s="72">
        <f t="shared" si="54"/>
        <v>16083505</v>
      </c>
      <c r="B3469" t="s">
        <v>21237</v>
      </c>
      <c r="C3469" s="66">
        <v>17012963</v>
      </c>
      <c r="D3469" t="s">
        <v>77</v>
      </c>
      <c r="E3469" t="s">
        <v>15130</v>
      </c>
      <c r="F3469" s="66">
        <v>16083505</v>
      </c>
      <c r="G3469" t="s">
        <v>78</v>
      </c>
      <c r="I3469" t="s">
        <v>79</v>
      </c>
      <c r="K3469" t="s">
        <v>21238</v>
      </c>
      <c r="M3469" t="s">
        <v>9216</v>
      </c>
      <c r="N3469" t="s">
        <v>20296</v>
      </c>
      <c r="O3469" t="s">
        <v>18</v>
      </c>
      <c r="P3469" t="s">
        <v>9271</v>
      </c>
      <c r="Q3469" t="s">
        <v>21239</v>
      </c>
    </row>
    <row r="3470" spans="1:17" hidden="1" x14ac:dyDescent="0.35">
      <c r="A3470" s="72">
        <f t="shared" si="54"/>
        <v>16083505</v>
      </c>
      <c r="B3470" t="s">
        <v>18124</v>
      </c>
      <c r="C3470" s="66">
        <v>16081616</v>
      </c>
      <c r="D3470" t="s">
        <v>77</v>
      </c>
      <c r="E3470" t="s">
        <v>15130</v>
      </c>
      <c r="F3470" s="66">
        <v>16083505</v>
      </c>
      <c r="G3470" t="s">
        <v>78</v>
      </c>
      <c r="H3470" t="s">
        <v>18125</v>
      </c>
      <c r="I3470" t="s">
        <v>79</v>
      </c>
      <c r="K3470" t="s">
        <v>18126</v>
      </c>
      <c r="M3470" t="s">
        <v>7383</v>
      </c>
      <c r="N3470" t="s">
        <v>7384</v>
      </c>
      <c r="O3470" t="s">
        <v>18</v>
      </c>
      <c r="P3470" t="s">
        <v>10119</v>
      </c>
    </row>
    <row r="3471" spans="1:17" hidden="1" x14ac:dyDescent="0.35">
      <c r="A3471" s="72">
        <f t="shared" si="54"/>
        <v>16083505</v>
      </c>
      <c r="B3471" t="s">
        <v>21240</v>
      </c>
      <c r="C3471" s="66">
        <v>17012965</v>
      </c>
      <c r="D3471" t="s">
        <v>77</v>
      </c>
      <c r="E3471" t="s">
        <v>15130</v>
      </c>
      <c r="F3471" s="66">
        <v>16083505</v>
      </c>
      <c r="G3471" t="s">
        <v>78</v>
      </c>
      <c r="I3471" t="s">
        <v>79</v>
      </c>
      <c r="K3471" t="s">
        <v>21241</v>
      </c>
      <c r="M3471" t="s">
        <v>8036</v>
      </c>
      <c r="N3471" t="s">
        <v>6771</v>
      </c>
      <c r="O3471" t="s">
        <v>18</v>
      </c>
      <c r="P3471" t="s">
        <v>7378</v>
      </c>
    </row>
    <row r="3472" spans="1:17" hidden="1" x14ac:dyDescent="0.35">
      <c r="A3472" s="72">
        <f t="shared" si="54"/>
        <v>16083505</v>
      </c>
      <c r="B3472" t="s">
        <v>17962</v>
      </c>
      <c r="C3472" s="66">
        <v>16075901</v>
      </c>
      <c r="D3472" t="s">
        <v>77</v>
      </c>
      <c r="E3472" t="s">
        <v>15130</v>
      </c>
      <c r="F3472" s="66">
        <v>16083505</v>
      </c>
      <c r="G3472" t="s">
        <v>78</v>
      </c>
      <c r="H3472" t="s">
        <v>17963</v>
      </c>
      <c r="I3472" t="s">
        <v>79</v>
      </c>
      <c r="K3472" t="s">
        <v>17964</v>
      </c>
      <c r="M3472" t="s">
        <v>3090</v>
      </c>
      <c r="N3472" t="s">
        <v>6073</v>
      </c>
      <c r="O3472" t="s">
        <v>18</v>
      </c>
      <c r="P3472" t="s">
        <v>7263</v>
      </c>
    </row>
    <row r="3473" spans="1:17" hidden="1" x14ac:dyDescent="0.35">
      <c r="A3473" s="72">
        <f t="shared" si="54"/>
        <v>16083505</v>
      </c>
      <c r="B3473" t="s">
        <v>17264</v>
      </c>
      <c r="C3473" s="66">
        <v>16057811</v>
      </c>
      <c r="D3473" t="s">
        <v>77</v>
      </c>
      <c r="E3473" t="s">
        <v>15130</v>
      </c>
      <c r="F3473" s="66">
        <v>16083505</v>
      </c>
      <c r="G3473" t="s">
        <v>78</v>
      </c>
      <c r="H3473" t="s">
        <v>17265</v>
      </c>
      <c r="I3473" t="s">
        <v>79</v>
      </c>
      <c r="K3473" t="s">
        <v>17266</v>
      </c>
      <c r="M3473" t="s">
        <v>3090</v>
      </c>
      <c r="N3473" t="s">
        <v>6071</v>
      </c>
      <c r="O3473" t="s">
        <v>18</v>
      </c>
      <c r="P3473" t="s">
        <v>13764</v>
      </c>
    </row>
    <row r="3474" spans="1:17" hidden="1" x14ac:dyDescent="0.35">
      <c r="A3474" s="72">
        <f t="shared" si="54"/>
        <v>16083505</v>
      </c>
      <c r="B3474" t="s">
        <v>17230</v>
      </c>
      <c r="C3474" s="66">
        <v>16057234</v>
      </c>
      <c r="D3474" t="s">
        <v>77</v>
      </c>
      <c r="E3474" t="s">
        <v>15130</v>
      </c>
      <c r="F3474" s="66">
        <v>16083505</v>
      </c>
      <c r="G3474" t="s">
        <v>78</v>
      </c>
      <c r="H3474" t="s">
        <v>17231</v>
      </c>
      <c r="I3474" t="s">
        <v>79</v>
      </c>
      <c r="K3474" t="s">
        <v>17232</v>
      </c>
      <c r="M3474" t="s">
        <v>3090</v>
      </c>
      <c r="N3474" t="s">
        <v>6073</v>
      </c>
      <c r="O3474" t="s">
        <v>18</v>
      </c>
      <c r="P3474" t="s">
        <v>6493</v>
      </c>
    </row>
    <row r="3475" spans="1:17" hidden="1" x14ac:dyDescent="0.35">
      <c r="A3475" s="72">
        <f t="shared" si="54"/>
        <v>16083505</v>
      </c>
      <c r="B3475" t="s">
        <v>18111</v>
      </c>
      <c r="C3475" s="66">
        <v>16081166</v>
      </c>
      <c r="D3475" t="s">
        <v>77</v>
      </c>
      <c r="E3475" t="s">
        <v>15130</v>
      </c>
      <c r="F3475" s="66">
        <v>16083505</v>
      </c>
      <c r="G3475" t="s">
        <v>78</v>
      </c>
      <c r="H3475" t="s">
        <v>18112</v>
      </c>
      <c r="I3475" t="s">
        <v>79</v>
      </c>
      <c r="K3475" t="s">
        <v>18113</v>
      </c>
      <c r="M3475" t="s">
        <v>126</v>
      </c>
      <c r="N3475" t="s">
        <v>137</v>
      </c>
      <c r="O3475" t="s">
        <v>18</v>
      </c>
      <c r="P3475" t="s">
        <v>155</v>
      </c>
    </row>
    <row r="3476" spans="1:17" hidden="1" x14ac:dyDescent="0.35">
      <c r="A3476" s="72">
        <f t="shared" si="54"/>
        <v>16083505</v>
      </c>
      <c r="B3476" t="s">
        <v>21242</v>
      </c>
      <c r="C3476" s="66">
        <v>17012967</v>
      </c>
      <c r="D3476" t="s">
        <v>77</v>
      </c>
      <c r="E3476" t="s">
        <v>15130</v>
      </c>
      <c r="F3476" s="66">
        <v>16083505</v>
      </c>
      <c r="G3476" t="s">
        <v>78</v>
      </c>
      <c r="I3476" t="s">
        <v>79</v>
      </c>
      <c r="K3476" t="s">
        <v>21243</v>
      </c>
      <c r="M3476" t="s">
        <v>21244</v>
      </c>
      <c r="N3476" t="s">
        <v>10825</v>
      </c>
      <c r="O3476" t="s">
        <v>18</v>
      </c>
      <c r="P3476" t="s">
        <v>10827</v>
      </c>
    </row>
    <row r="3477" spans="1:17" hidden="1" x14ac:dyDescent="0.35">
      <c r="A3477" s="72">
        <f t="shared" si="54"/>
        <v>16083505</v>
      </c>
      <c r="B3477" t="s">
        <v>17227</v>
      </c>
      <c r="C3477" s="66">
        <v>16057231</v>
      </c>
      <c r="D3477" t="s">
        <v>77</v>
      </c>
      <c r="E3477" t="s">
        <v>15130</v>
      </c>
      <c r="F3477" s="66">
        <v>16083505</v>
      </c>
      <c r="G3477" t="s">
        <v>78</v>
      </c>
      <c r="H3477" t="s">
        <v>17228</v>
      </c>
      <c r="I3477" t="s">
        <v>79</v>
      </c>
      <c r="K3477" t="s">
        <v>17229</v>
      </c>
      <c r="M3477" t="s">
        <v>188</v>
      </c>
      <c r="N3477" t="s">
        <v>205</v>
      </c>
      <c r="O3477" t="s">
        <v>18</v>
      </c>
      <c r="P3477" t="s">
        <v>202</v>
      </c>
    </row>
    <row r="3478" spans="1:17" hidden="1" x14ac:dyDescent="0.35">
      <c r="A3478" s="72">
        <f t="shared" si="54"/>
        <v>16083505</v>
      </c>
      <c r="B3478" t="s">
        <v>17254</v>
      </c>
      <c r="C3478" s="66">
        <v>16057242</v>
      </c>
      <c r="D3478" t="s">
        <v>77</v>
      </c>
      <c r="E3478" t="s">
        <v>15130</v>
      </c>
      <c r="F3478" s="66">
        <v>16083505</v>
      </c>
      <c r="G3478" t="s">
        <v>78</v>
      </c>
      <c r="H3478" t="s">
        <v>17255</v>
      </c>
      <c r="I3478" t="s">
        <v>79</v>
      </c>
      <c r="K3478" t="s">
        <v>17256</v>
      </c>
      <c r="M3478" t="s">
        <v>7395</v>
      </c>
      <c r="N3478" t="s">
        <v>7395</v>
      </c>
      <c r="O3478" t="s">
        <v>18</v>
      </c>
      <c r="P3478" t="s">
        <v>13473</v>
      </c>
      <c r="Q3478" t="s">
        <v>17257</v>
      </c>
    </row>
    <row r="3479" spans="1:17" hidden="1" x14ac:dyDescent="0.35">
      <c r="A3479" s="72">
        <f t="shared" si="54"/>
        <v>16083505</v>
      </c>
      <c r="B3479" t="s">
        <v>17959</v>
      </c>
      <c r="C3479" s="66">
        <v>16075900</v>
      </c>
      <c r="D3479" t="s">
        <v>77</v>
      </c>
      <c r="E3479" t="s">
        <v>15130</v>
      </c>
      <c r="F3479" s="66">
        <v>16083505</v>
      </c>
      <c r="G3479" t="s">
        <v>78</v>
      </c>
      <c r="H3479" t="s">
        <v>17960</v>
      </c>
      <c r="I3479" t="s">
        <v>79</v>
      </c>
      <c r="K3479" t="s">
        <v>17961</v>
      </c>
      <c r="M3479" t="s">
        <v>3537</v>
      </c>
      <c r="N3479" t="s">
        <v>573</v>
      </c>
      <c r="O3479" t="s">
        <v>18</v>
      </c>
      <c r="P3479" t="s">
        <v>3554</v>
      </c>
    </row>
    <row r="3480" spans="1:17" hidden="1" x14ac:dyDescent="0.35">
      <c r="A3480" s="72">
        <f t="shared" si="54"/>
        <v>16083505</v>
      </c>
      <c r="B3480" t="s">
        <v>17820</v>
      </c>
      <c r="C3480" s="66">
        <v>16071422</v>
      </c>
      <c r="D3480" t="s">
        <v>77</v>
      </c>
      <c r="E3480" t="s">
        <v>15130</v>
      </c>
      <c r="F3480" s="66">
        <v>16083505</v>
      </c>
      <c r="G3480" t="s">
        <v>78</v>
      </c>
      <c r="H3480" t="s">
        <v>17821</v>
      </c>
      <c r="I3480" t="s">
        <v>79</v>
      </c>
      <c r="K3480" t="s">
        <v>17822</v>
      </c>
      <c r="M3480" t="s">
        <v>3904</v>
      </c>
      <c r="N3480" t="s">
        <v>573</v>
      </c>
      <c r="O3480" t="s">
        <v>18</v>
      </c>
      <c r="P3480" t="s">
        <v>4316</v>
      </c>
    </row>
    <row r="3481" spans="1:17" hidden="1" x14ac:dyDescent="0.35">
      <c r="A3481" s="72">
        <f t="shared" si="54"/>
        <v>16083505</v>
      </c>
      <c r="B3481" t="s">
        <v>18114</v>
      </c>
      <c r="C3481" s="66">
        <v>16081167</v>
      </c>
      <c r="D3481" t="s">
        <v>77</v>
      </c>
      <c r="E3481" t="s">
        <v>15130</v>
      </c>
      <c r="F3481" s="66">
        <v>16083505</v>
      </c>
      <c r="G3481" t="s">
        <v>78</v>
      </c>
      <c r="H3481" t="s">
        <v>18115</v>
      </c>
      <c r="I3481" t="s">
        <v>79</v>
      </c>
      <c r="K3481" t="s">
        <v>18116</v>
      </c>
      <c r="M3481" t="s">
        <v>374</v>
      </c>
      <c r="N3481" t="s">
        <v>189</v>
      </c>
      <c r="O3481" t="s">
        <v>18</v>
      </c>
      <c r="P3481" t="s">
        <v>375</v>
      </c>
    </row>
    <row r="3482" spans="1:17" hidden="1" x14ac:dyDescent="0.35">
      <c r="A3482" s="72">
        <f t="shared" si="54"/>
        <v>16083505</v>
      </c>
      <c r="B3482" t="s">
        <v>21614</v>
      </c>
      <c r="C3482" s="66">
        <v>17016412</v>
      </c>
      <c r="D3482" t="s">
        <v>77</v>
      </c>
      <c r="E3482" t="s">
        <v>15130</v>
      </c>
      <c r="F3482" s="66">
        <v>16083505</v>
      </c>
      <c r="G3482" t="s">
        <v>78</v>
      </c>
      <c r="I3482" t="s">
        <v>79</v>
      </c>
      <c r="K3482" t="s">
        <v>21615</v>
      </c>
      <c r="M3482" t="s">
        <v>18305</v>
      </c>
      <c r="N3482" t="s">
        <v>232</v>
      </c>
      <c r="O3482" t="s">
        <v>18</v>
      </c>
      <c r="P3482" t="s">
        <v>576</v>
      </c>
    </row>
    <row r="3483" spans="1:17" hidden="1" x14ac:dyDescent="0.35">
      <c r="A3483" s="72">
        <f t="shared" si="54"/>
        <v>16083505</v>
      </c>
      <c r="B3483" t="s">
        <v>16912</v>
      </c>
      <c r="C3483" s="66">
        <v>16050441</v>
      </c>
      <c r="D3483" t="s">
        <v>77</v>
      </c>
      <c r="E3483" t="s">
        <v>15130</v>
      </c>
      <c r="F3483" s="66">
        <v>16083505</v>
      </c>
      <c r="G3483" t="s">
        <v>78</v>
      </c>
      <c r="H3483" t="s">
        <v>16913</v>
      </c>
      <c r="I3483" t="s">
        <v>79</v>
      </c>
      <c r="K3483" t="s">
        <v>16914</v>
      </c>
      <c r="M3483" t="s">
        <v>3090</v>
      </c>
      <c r="N3483" t="s">
        <v>6073</v>
      </c>
      <c r="O3483" t="s">
        <v>18</v>
      </c>
      <c r="P3483" t="s">
        <v>7263</v>
      </c>
    </row>
    <row r="3484" spans="1:17" hidden="1" x14ac:dyDescent="0.35">
      <c r="A3484" s="72">
        <f t="shared" si="54"/>
        <v>16083505</v>
      </c>
      <c r="B3484" t="s">
        <v>20704</v>
      </c>
      <c r="C3484" s="66">
        <v>17008080</v>
      </c>
      <c r="D3484" t="s">
        <v>77</v>
      </c>
      <c r="E3484" t="s">
        <v>15130</v>
      </c>
      <c r="F3484" s="66">
        <v>16083505</v>
      </c>
      <c r="G3484" t="s">
        <v>78</v>
      </c>
      <c r="I3484" t="s">
        <v>79</v>
      </c>
      <c r="K3484" t="s">
        <v>20705</v>
      </c>
      <c r="M3484" t="s">
        <v>20404</v>
      </c>
      <c r="N3484" t="s">
        <v>6771</v>
      </c>
      <c r="O3484" t="s">
        <v>18</v>
      </c>
      <c r="P3484" t="s">
        <v>8186</v>
      </c>
    </row>
    <row r="3485" spans="1:17" hidden="1" x14ac:dyDescent="0.35">
      <c r="A3485" s="72">
        <f t="shared" si="54"/>
        <v>16083505</v>
      </c>
      <c r="B3485" t="s">
        <v>18117</v>
      </c>
      <c r="C3485" s="66">
        <v>16081169</v>
      </c>
      <c r="D3485" t="s">
        <v>77</v>
      </c>
      <c r="E3485" t="s">
        <v>15130</v>
      </c>
      <c r="F3485" s="66">
        <v>16083505</v>
      </c>
      <c r="G3485" t="s">
        <v>78</v>
      </c>
      <c r="H3485" t="s">
        <v>18118</v>
      </c>
      <c r="I3485" t="s">
        <v>79</v>
      </c>
      <c r="K3485" t="s">
        <v>18119</v>
      </c>
      <c r="M3485" t="s">
        <v>9216</v>
      </c>
      <c r="N3485" t="s">
        <v>9217</v>
      </c>
      <c r="O3485" t="s">
        <v>18</v>
      </c>
      <c r="P3485" t="s">
        <v>9271</v>
      </c>
    </row>
    <row r="3486" spans="1:17" hidden="1" x14ac:dyDescent="0.35">
      <c r="A3486" s="72">
        <f t="shared" si="54"/>
        <v>16083505</v>
      </c>
      <c r="B3486" t="s">
        <v>17278</v>
      </c>
      <c r="C3486" s="66">
        <v>16058022</v>
      </c>
      <c r="D3486" t="s">
        <v>77</v>
      </c>
      <c r="E3486" t="s">
        <v>15130</v>
      </c>
      <c r="F3486" s="66">
        <v>16083505</v>
      </c>
      <c r="G3486" t="s">
        <v>78</v>
      </c>
      <c r="H3486" t="s">
        <v>17279</v>
      </c>
      <c r="I3486" t="s">
        <v>79</v>
      </c>
      <c r="K3486" t="s">
        <v>17280</v>
      </c>
      <c r="M3486" t="s">
        <v>7383</v>
      </c>
      <c r="N3486" t="s">
        <v>7384</v>
      </c>
      <c r="O3486" t="s">
        <v>18</v>
      </c>
      <c r="P3486" t="s">
        <v>10270</v>
      </c>
    </row>
    <row r="3487" spans="1:17" hidden="1" x14ac:dyDescent="0.35">
      <c r="A3487" s="72">
        <f t="shared" si="54"/>
        <v>16083505</v>
      </c>
      <c r="B3487" t="s">
        <v>17472</v>
      </c>
      <c r="C3487" s="66">
        <v>16062846</v>
      </c>
      <c r="D3487" t="s">
        <v>77</v>
      </c>
      <c r="E3487" t="s">
        <v>15130</v>
      </c>
      <c r="F3487" s="66">
        <v>16083505</v>
      </c>
      <c r="G3487" t="s">
        <v>78</v>
      </c>
      <c r="H3487" t="s">
        <v>17473</v>
      </c>
      <c r="I3487" t="s">
        <v>79</v>
      </c>
      <c r="K3487" t="s">
        <v>17474</v>
      </c>
      <c r="M3487" t="s">
        <v>8036</v>
      </c>
      <c r="N3487" t="s">
        <v>7262</v>
      </c>
      <c r="O3487" t="s">
        <v>18</v>
      </c>
      <c r="P3487" t="s">
        <v>8037</v>
      </c>
      <c r="Q3487" t="s">
        <v>14017</v>
      </c>
    </row>
    <row r="3488" spans="1:17" hidden="1" x14ac:dyDescent="0.35">
      <c r="A3488" s="72">
        <f t="shared" si="54"/>
        <v>16083505</v>
      </c>
      <c r="B3488" t="s">
        <v>21245</v>
      </c>
      <c r="C3488" s="66">
        <v>17012968</v>
      </c>
      <c r="D3488" t="s">
        <v>77</v>
      </c>
      <c r="E3488" t="s">
        <v>15130</v>
      </c>
      <c r="F3488" s="66">
        <v>16083505</v>
      </c>
      <c r="G3488" t="s">
        <v>78</v>
      </c>
      <c r="I3488" t="s">
        <v>79</v>
      </c>
      <c r="K3488" t="s">
        <v>21246</v>
      </c>
      <c r="M3488" t="s">
        <v>21247</v>
      </c>
      <c r="N3488" t="s">
        <v>5355</v>
      </c>
      <c r="O3488" t="s">
        <v>18</v>
      </c>
      <c r="P3488" t="s">
        <v>5631</v>
      </c>
    </row>
    <row r="3489" spans="1:17" hidden="1" x14ac:dyDescent="0.35">
      <c r="A3489" s="72">
        <f t="shared" si="54"/>
        <v>16083505</v>
      </c>
      <c r="B3489" t="s">
        <v>17816</v>
      </c>
      <c r="C3489" s="66">
        <v>16071421</v>
      </c>
      <c r="D3489" t="s">
        <v>77</v>
      </c>
      <c r="E3489" t="s">
        <v>15130</v>
      </c>
      <c r="F3489" s="66">
        <v>16083505</v>
      </c>
      <c r="G3489" t="s">
        <v>78</v>
      </c>
      <c r="H3489" t="s">
        <v>17817</v>
      </c>
      <c r="I3489" t="s">
        <v>79</v>
      </c>
      <c r="K3489" t="s">
        <v>17818</v>
      </c>
      <c r="M3489" t="s">
        <v>189</v>
      </c>
      <c r="N3489" t="s">
        <v>176</v>
      </c>
      <c r="O3489" t="s">
        <v>18</v>
      </c>
      <c r="P3489" t="s">
        <v>1859</v>
      </c>
      <c r="Q3489" t="s">
        <v>17819</v>
      </c>
    </row>
    <row r="3490" spans="1:17" hidden="1" x14ac:dyDescent="0.35">
      <c r="A3490" s="72">
        <f t="shared" si="54"/>
        <v>16083505</v>
      </c>
      <c r="B3490" t="s">
        <v>16458</v>
      </c>
      <c r="C3490" s="66">
        <v>16040337</v>
      </c>
      <c r="D3490" t="s">
        <v>77</v>
      </c>
      <c r="E3490" t="s">
        <v>15130</v>
      </c>
      <c r="F3490" s="66">
        <v>16083505</v>
      </c>
      <c r="G3490" t="s">
        <v>78</v>
      </c>
      <c r="H3490" t="s">
        <v>16459</v>
      </c>
      <c r="I3490" t="s">
        <v>79</v>
      </c>
      <c r="K3490" t="s">
        <v>16460</v>
      </c>
      <c r="L3490" t="s">
        <v>16461</v>
      </c>
      <c r="M3490" t="s">
        <v>126</v>
      </c>
      <c r="N3490" t="s">
        <v>136</v>
      </c>
      <c r="O3490" t="s">
        <v>18</v>
      </c>
      <c r="P3490" t="s">
        <v>160</v>
      </c>
    </row>
    <row r="3491" spans="1:17" hidden="1" x14ac:dyDescent="0.35">
      <c r="A3491" s="72">
        <f t="shared" si="54"/>
        <v>16083505</v>
      </c>
      <c r="B3491" t="s">
        <v>22444</v>
      </c>
      <c r="C3491" s="66">
        <v>17022957</v>
      </c>
      <c r="D3491" t="s">
        <v>77</v>
      </c>
      <c r="E3491" t="s">
        <v>15130</v>
      </c>
      <c r="F3491" s="66">
        <v>16083505</v>
      </c>
      <c r="G3491" t="s">
        <v>78</v>
      </c>
      <c r="I3491" t="s">
        <v>79</v>
      </c>
      <c r="K3491" t="s">
        <v>22445</v>
      </c>
      <c r="M3491" t="s">
        <v>13252</v>
      </c>
      <c r="N3491" t="s">
        <v>13252</v>
      </c>
      <c r="O3491" t="s">
        <v>18</v>
      </c>
      <c r="P3491" t="s">
        <v>13261</v>
      </c>
    </row>
    <row r="3492" spans="1:17" hidden="1" x14ac:dyDescent="0.35">
      <c r="A3492" s="72">
        <f t="shared" si="54"/>
        <v>16083505</v>
      </c>
      <c r="B3492" t="s">
        <v>15129</v>
      </c>
      <c r="C3492" s="66">
        <v>228959</v>
      </c>
      <c r="D3492" t="s">
        <v>77</v>
      </c>
      <c r="E3492" t="s">
        <v>15130</v>
      </c>
      <c r="F3492" s="66">
        <v>16083505</v>
      </c>
      <c r="G3492" t="s">
        <v>78</v>
      </c>
      <c r="H3492" t="s">
        <v>15131</v>
      </c>
      <c r="I3492" t="s">
        <v>79</v>
      </c>
      <c r="K3492" t="s">
        <v>15132</v>
      </c>
      <c r="M3492" t="s">
        <v>3090</v>
      </c>
      <c r="N3492" t="s">
        <v>6071</v>
      </c>
      <c r="O3492" t="s">
        <v>18</v>
      </c>
      <c r="P3492" t="s">
        <v>7222</v>
      </c>
    </row>
    <row r="3493" spans="1:17" hidden="1" x14ac:dyDescent="0.35">
      <c r="A3493" s="72">
        <f t="shared" si="54"/>
        <v>16083505</v>
      </c>
      <c r="B3493" t="s">
        <v>17251</v>
      </c>
      <c r="C3493" s="66">
        <v>16057241</v>
      </c>
      <c r="D3493" t="s">
        <v>77</v>
      </c>
      <c r="E3493" t="s">
        <v>15130</v>
      </c>
      <c r="F3493" s="66">
        <v>16083505</v>
      </c>
      <c r="G3493" t="s">
        <v>78</v>
      </c>
      <c r="H3493" t="s">
        <v>17252</v>
      </c>
      <c r="I3493" t="s">
        <v>79</v>
      </c>
      <c r="K3493" t="s">
        <v>17253</v>
      </c>
      <c r="M3493" t="s">
        <v>3090</v>
      </c>
      <c r="N3493" t="s">
        <v>6071</v>
      </c>
      <c r="O3493" t="s">
        <v>18</v>
      </c>
      <c r="P3493" t="s">
        <v>6646</v>
      </c>
    </row>
    <row r="3494" spans="1:17" hidden="1" x14ac:dyDescent="0.35">
      <c r="A3494" s="72">
        <f t="shared" si="54"/>
        <v>16083505</v>
      </c>
      <c r="B3494" t="s">
        <v>15457</v>
      </c>
      <c r="C3494" s="66">
        <v>232265</v>
      </c>
      <c r="D3494" t="s">
        <v>77</v>
      </c>
      <c r="E3494" t="s">
        <v>15130</v>
      </c>
      <c r="F3494" s="66">
        <v>16083505</v>
      </c>
      <c r="G3494" t="s">
        <v>78</v>
      </c>
      <c r="H3494" t="s">
        <v>15458</v>
      </c>
      <c r="I3494" t="s">
        <v>79</v>
      </c>
      <c r="K3494" t="s">
        <v>15459</v>
      </c>
      <c r="M3494" t="s">
        <v>126</v>
      </c>
      <c r="N3494" t="s">
        <v>136</v>
      </c>
      <c r="O3494" t="s">
        <v>18</v>
      </c>
      <c r="P3494" t="s">
        <v>157</v>
      </c>
    </row>
    <row r="3495" spans="1:17" hidden="1" x14ac:dyDescent="0.35">
      <c r="A3495" s="72">
        <f t="shared" si="54"/>
        <v>16083505</v>
      </c>
      <c r="B3495" t="s">
        <v>16476</v>
      </c>
      <c r="C3495" s="66">
        <v>16040738</v>
      </c>
      <c r="D3495" t="s">
        <v>77</v>
      </c>
      <c r="E3495" t="s">
        <v>15130</v>
      </c>
      <c r="F3495" s="66">
        <v>16083505</v>
      </c>
      <c r="G3495" t="s">
        <v>78</v>
      </c>
      <c r="H3495" t="s">
        <v>16477</v>
      </c>
      <c r="I3495" t="s">
        <v>79</v>
      </c>
      <c r="K3495" t="s">
        <v>16478</v>
      </c>
      <c r="M3495" t="s">
        <v>7386</v>
      </c>
      <c r="N3495" t="s">
        <v>2669</v>
      </c>
      <c r="O3495" t="s">
        <v>18</v>
      </c>
      <c r="P3495" t="s">
        <v>8889</v>
      </c>
    </row>
    <row r="3496" spans="1:17" hidden="1" x14ac:dyDescent="0.35">
      <c r="A3496" s="72">
        <f t="shared" si="54"/>
        <v>16083505</v>
      </c>
      <c r="B3496" t="s">
        <v>16904</v>
      </c>
      <c r="C3496" s="66">
        <v>16050438</v>
      </c>
      <c r="D3496" t="s">
        <v>77</v>
      </c>
      <c r="E3496" t="s">
        <v>15130</v>
      </c>
      <c r="F3496" s="66">
        <v>16083505</v>
      </c>
      <c r="G3496" t="s">
        <v>78</v>
      </c>
      <c r="H3496" t="s">
        <v>16905</v>
      </c>
      <c r="I3496" t="s">
        <v>79</v>
      </c>
      <c r="K3496" t="s">
        <v>16906</v>
      </c>
      <c r="M3496" t="s">
        <v>10824</v>
      </c>
      <c r="N3496" t="s">
        <v>5082</v>
      </c>
      <c r="O3496" t="s">
        <v>18</v>
      </c>
      <c r="P3496" t="s">
        <v>10826</v>
      </c>
    </row>
    <row r="3497" spans="1:17" hidden="1" x14ac:dyDescent="0.35">
      <c r="A3497" s="72">
        <f t="shared" si="54"/>
        <v>16083505</v>
      </c>
      <c r="B3497" t="s">
        <v>16907</v>
      </c>
      <c r="C3497" s="66">
        <v>16050439</v>
      </c>
      <c r="D3497" t="s">
        <v>77</v>
      </c>
      <c r="E3497" t="s">
        <v>15130</v>
      </c>
      <c r="F3497" s="66">
        <v>16083505</v>
      </c>
      <c r="G3497" t="s">
        <v>78</v>
      </c>
      <c r="H3497" t="s">
        <v>16908</v>
      </c>
      <c r="I3497" t="s">
        <v>79</v>
      </c>
      <c r="K3497" t="s">
        <v>16909</v>
      </c>
      <c r="M3497" t="s">
        <v>8895</v>
      </c>
      <c r="N3497" t="s">
        <v>8896</v>
      </c>
      <c r="O3497" t="s">
        <v>18</v>
      </c>
      <c r="P3497" t="s">
        <v>8897</v>
      </c>
    </row>
    <row r="3498" spans="1:17" hidden="1" x14ac:dyDescent="0.35">
      <c r="A3498" s="72">
        <f t="shared" si="54"/>
        <v>16083505</v>
      </c>
      <c r="B3498" t="s">
        <v>18508</v>
      </c>
      <c r="C3498" s="66">
        <v>16083787</v>
      </c>
      <c r="D3498" t="s">
        <v>77</v>
      </c>
      <c r="E3498" t="s">
        <v>15130</v>
      </c>
      <c r="F3498" s="66">
        <v>16083505</v>
      </c>
      <c r="G3498" t="s">
        <v>78</v>
      </c>
      <c r="I3498" t="s">
        <v>79</v>
      </c>
      <c r="K3498" t="s">
        <v>18509</v>
      </c>
      <c r="L3498" t="s">
        <v>18510</v>
      </c>
      <c r="M3498" t="s">
        <v>188</v>
      </c>
      <c r="N3498" t="s">
        <v>215</v>
      </c>
      <c r="O3498" t="s">
        <v>18</v>
      </c>
      <c r="P3498" t="s">
        <v>202</v>
      </c>
    </row>
    <row r="3499" spans="1:17" hidden="1" x14ac:dyDescent="0.35">
      <c r="A3499" s="72">
        <f t="shared" si="54"/>
        <v>16083505</v>
      </c>
      <c r="B3499" t="s">
        <v>21248</v>
      </c>
      <c r="C3499" s="66">
        <v>17012969</v>
      </c>
      <c r="D3499" t="s">
        <v>77</v>
      </c>
      <c r="E3499" t="s">
        <v>15130</v>
      </c>
      <c r="F3499" s="66">
        <v>16083505</v>
      </c>
      <c r="G3499" t="s">
        <v>78</v>
      </c>
      <c r="I3499" t="s">
        <v>79</v>
      </c>
      <c r="K3499" t="s">
        <v>21249</v>
      </c>
      <c r="M3499" t="s">
        <v>126</v>
      </c>
      <c r="N3499" t="s">
        <v>137</v>
      </c>
      <c r="O3499" t="s">
        <v>18</v>
      </c>
      <c r="P3499" t="s">
        <v>14522</v>
      </c>
      <c r="Q3499" t="s">
        <v>8147</v>
      </c>
    </row>
    <row r="3500" spans="1:17" hidden="1" x14ac:dyDescent="0.35">
      <c r="A3500" s="72">
        <f t="shared" si="54"/>
        <v>16083505</v>
      </c>
      <c r="B3500" t="s">
        <v>22000</v>
      </c>
      <c r="C3500" s="66">
        <v>17019759</v>
      </c>
      <c r="D3500" t="s">
        <v>77</v>
      </c>
      <c r="E3500" t="s">
        <v>15130</v>
      </c>
      <c r="F3500" s="66">
        <v>16083505</v>
      </c>
      <c r="G3500" t="s">
        <v>78</v>
      </c>
      <c r="I3500" t="s">
        <v>79</v>
      </c>
      <c r="K3500" t="s">
        <v>22001</v>
      </c>
      <c r="M3500" t="s">
        <v>21481</v>
      </c>
      <c r="N3500" t="s">
        <v>6071</v>
      </c>
      <c r="O3500" t="s">
        <v>18</v>
      </c>
      <c r="P3500" t="s">
        <v>7781</v>
      </c>
    </row>
    <row r="3501" spans="1:17" hidden="1" x14ac:dyDescent="0.35">
      <c r="A3501" s="72">
        <f t="shared" si="54"/>
        <v>16083505</v>
      </c>
      <c r="B3501" t="s">
        <v>15749</v>
      </c>
      <c r="C3501" s="66">
        <v>16021417</v>
      </c>
      <c r="D3501" t="s">
        <v>77</v>
      </c>
      <c r="E3501" t="s">
        <v>15130</v>
      </c>
      <c r="F3501" s="66">
        <v>16083505</v>
      </c>
      <c r="G3501" t="s">
        <v>78</v>
      </c>
      <c r="H3501" t="s">
        <v>15131</v>
      </c>
      <c r="I3501" t="s">
        <v>79</v>
      </c>
      <c r="K3501" t="s">
        <v>15750</v>
      </c>
      <c r="L3501" t="s">
        <v>15736</v>
      </c>
      <c r="M3501" t="s">
        <v>189</v>
      </c>
      <c r="N3501" t="s">
        <v>232</v>
      </c>
      <c r="O3501" t="s">
        <v>18</v>
      </c>
      <c r="P3501" t="s">
        <v>1814</v>
      </c>
    </row>
    <row r="3502" spans="1:17" hidden="1" x14ac:dyDescent="0.35">
      <c r="A3502" s="72">
        <f t="shared" si="54"/>
        <v>16083505</v>
      </c>
      <c r="B3502" t="s">
        <v>16455</v>
      </c>
      <c r="C3502" s="66">
        <v>16040309</v>
      </c>
      <c r="D3502" t="s">
        <v>77</v>
      </c>
      <c r="E3502" t="s">
        <v>15130</v>
      </c>
      <c r="F3502" s="66">
        <v>16083505</v>
      </c>
      <c r="G3502" t="s">
        <v>78</v>
      </c>
      <c r="H3502" t="s">
        <v>16456</v>
      </c>
      <c r="I3502" t="s">
        <v>79</v>
      </c>
      <c r="K3502" t="s">
        <v>16457</v>
      </c>
      <c r="M3502" t="s">
        <v>7395</v>
      </c>
      <c r="N3502" t="s">
        <v>7395</v>
      </c>
      <c r="O3502" t="s">
        <v>18</v>
      </c>
      <c r="P3502" t="s">
        <v>13428</v>
      </c>
    </row>
    <row r="3503" spans="1:17" hidden="1" x14ac:dyDescent="0.35">
      <c r="A3503" s="72">
        <f t="shared" si="54"/>
        <v>16083505</v>
      </c>
      <c r="B3503" t="s">
        <v>17245</v>
      </c>
      <c r="C3503" s="66">
        <v>16057239</v>
      </c>
      <c r="D3503" t="s">
        <v>77</v>
      </c>
      <c r="E3503" t="s">
        <v>15130</v>
      </c>
      <c r="F3503" s="66">
        <v>16083505</v>
      </c>
      <c r="G3503" t="s">
        <v>78</v>
      </c>
      <c r="H3503" t="s">
        <v>17246</v>
      </c>
      <c r="I3503" t="s">
        <v>79</v>
      </c>
      <c r="K3503" t="s">
        <v>17247</v>
      </c>
      <c r="M3503" t="s">
        <v>3537</v>
      </c>
      <c r="N3503" t="s">
        <v>573</v>
      </c>
      <c r="O3503" t="s">
        <v>18</v>
      </c>
      <c r="P3503" t="s">
        <v>3554</v>
      </c>
    </row>
    <row r="3504" spans="1:17" hidden="1" x14ac:dyDescent="0.35">
      <c r="A3504" s="72">
        <f t="shared" si="54"/>
        <v>16083505</v>
      </c>
      <c r="B3504" t="s">
        <v>16450</v>
      </c>
      <c r="C3504" s="66">
        <v>16040138</v>
      </c>
      <c r="D3504" t="s">
        <v>77</v>
      </c>
      <c r="E3504" t="s">
        <v>15130</v>
      </c>
      <c r="F3504" s="66">
        <v>16083505</v>
      </c>
      <c r="G3504" t="s">
        <v>78</v>
      </c>
      <c r="H3504" t="s">
        <v>16451</v>
      </c>
      <c r="I3504" t="s">
        <v>79</v>
      </c>
      <c r="K3504" t="s">
        <v>16452</v>
      </c>
      <c r="M3504" t="s">
        <v>3904</v>
      </c>
      <c r="N3504" t="s">
        <v>573</v>
      </c>
      <c r="O3504" t="s">
        <v>18</v>
      </c>
      <c r="P3504" t="s">
        <v>4336</v>
      </c>
    </row>
    <row r="3505" spans="1:17" hidden="1" x14ac:dyDescent="0.35">
      <c r="A3505" s="72">
        <f t="shared" si="54"/>
        <v>16083505</v>
      </c>
      <c r="B3505" t="s">
        <v>17469</v>
      </c>
      <c r="C3505" s="66">
        <v>16062845</v>
      </c>
      <c r="D3505" t="s">
        <v>77</v>
      </c>
      <c r="E3505" t="s">
        <v>15130</v>
      </c>
      <c r="F3505" s="66">
        <v>16083505</v>
      </c>
      <c r="G3505" t="s">
        <v>78</v>
      </c>
      <c r="H3505" t="s">
        <v>17470</v>
      </c>
      <c r="I3505" t="s">
        <v>79</v>
      </c>
      <c r="K3505" t="s">
        <v>17471</v>
      </c>
      <c r="M3505" t="s">
        <v>374</v>
      </c>
      <c r="N3505" t="s">
        <v>189</v>
      </c>
      <c r="O3505" t="s">
        <v>18</v>
      </c>
      <c r="P3505" t="s">
        <v>375</v>
      </c>
    </row>
    <row r="3506" spans="1:17" hidden="1" x14ac:dyDescent="0.35">
      <c r="A3506" s="72">
        <f t="shared" si="54"/>
        <v>16083505</v>
      </c>
      <c r="B3506" t="s">
        <v>16910</v>
      </c>
      <c r="C3506" s="66">
        <v>16050440</v>
      </c>
      <c r="D3506" t="s">
        <v>77</v>
      </c>
      <c r="E3506" t="s">
        <v>15130</v>
      </c>
      <c r="F3506" s="66">
        <v>16083505</v>
      </c>
      <c r="G3506" t="s">
        <v>78</v>
      </c>
      <c r="H3506" t="s">
        <v>16911</v>
      </c>
      <c r="I3506" t="s">
        <v>79</v>
      </c>
      <c r="K3506" t="s">
        <v>554</v>
      </c>
      <c r="M3506" t="s">
        <v>544</v>
      </c>
      <c r="N3506" t="s">
        <v>189</v>
      </c>
      <c r="O3506" t="s">
        <v>18</v>
      </c>
      <c r="P3506" t="s">
        <v>545</v>
      </c>
    </row>
    <row r="3507" spans="1:17" hidden="1" x14ac:dyDescent="0.35">
      <c r="A3507" s="72">
        <f t="shared" si="54"/>
        <v>16083505</v>
      </c>
      <c r="B3507" t="s">
        <v>17717</v>
      </c>
      <c r="C3507" s="66">
        <v>16068803</v>
      </c>
      <c r="D3507" t="s">
        <v>77</v>
      </c>
      <c r="E3507" t="s">
        <v>15130</v>
      </c>
      <c r="F3507" s="66">
        <v>16083505</v>
      </c>
      <c r="G3507" t="s">
        <v>78</v>
      </c>
      <c r="H3507" t="s">
        <v>17718</v>
      </c>
      <c r="I3507" t="s">
        <v>79</v>
      </c>
      <c r="K3507" t="s">
        <v>17719</v>
      </c>
      <c r="M3507" t="s">
        <v>3090</v>
      </c>
      <c r="N3507" t="s">
        <v>6073</v>
      </c>
      <c r="O3507" t="s">
        <v>18</v>
      </c>
      <c r="P3507" t="s">
        <v>7263</v>
      </c>
      <c r="Q3507" t="s">
        <v>17720</v>
      </c>
    </row>
    <row r="3508" spans="1:17" hidden="1" x14ac:dyDescent="0.35">
      <c r="A3508" s="72">
        <f t="shared" si="54"/>
        <v>16083505</v>
      </c>
      <c r="B3508" t="s">
        <v>17478</v>
      </c>
      <c r="C3508" s="66">
        <v>16062860</v>
      </c>
      <c r="D3508" t="s">
        <v>77</v>
      </c>
      <c r="E3508" t="s">
        <v>15130</v>
      </c>
      <c r="F3508" s="66">
        <v>16083505</v>
      </c>
      <c r="G3508" t="s">
        <v>78</v>
      </c>
      <c r="H3508" t="s">
        <v>17479</v>
      </c>
      <c r="I3508" t="s">
        <v>79</v>
      </c>
      <c r="K3508" t="s">
        <v>17480</v>
      </c>
      <c r="M3508" t="s">
        <v>7841</v>
      </c>
      <c r="N3508" t="s">
        <v>6073</v>
      </c>
      <c r="O3508" t="s">
        <v>18</v>
      </c>
      <c r="P3508" t="s">
        <v>8177</v>
      </c>
    </row>
    <row r="3509" spans="1:17" hidden="1" x14ac:dyDescent="0.35">
      <c r="A3509" s="72">
        <f t="shared" si="54"/>
        <v>16083505</v>
      </c>
      <c r="B3509" t="s">
        <v>16918</v>
      </c>
      <c r="C3509" s="66">
        <v>16050444</v>
      </c>
      <c r="D3509" t="s">
        <v>77</v>
      </c>
      <c r="E3509" t="s">
        <v>15130</v>
      </c>
      <c r="F3509" s="66">
        <v>16083505</v>
      </c>
      <c r="G3509" t="s">
        <v>78</v>
      </c>
      <c r="H3509" t="s">
        <v>16919</v>
      </c>
      <c r="I3509" t="s">
        <v>79</v>
      </c>
      <c r="K3509" t="s">
        <v>16920</v>
      </c>
      <c r="M3509" t="s">
        <v>9216</v>
      </c>
      <c r="N3509" t="s">
        <v>9217</v>
      </c>
      <c r="O3509" t="s">
        <v>18</v>
      </c>
      <c r="P3509" t="s">
        <v>9271</v>
      </c>
    </row>
    <row r="3510" spans="1:17" hidden="1" x14ac:dyDescent="0.35">
      <c r="A3510" s="72">
        <f t="shared" si="54"/>
        <v>16083505</v>
      </c>
      <c r="B3510" t="s">
        <v>16479</v>
      </c>
      <c r="C3510" s="66">
        <v>16040739</v>
      </c>
      <c r="D3510" t="s">
        <v>77</v>
      </c>
      <c r="E3510" t="s">
        <v>15130</v>
      </c>
      <c r="F3510" s="66">
        <v>16083505</v>
      </c>
      <c r="G3510" t="s">
        <v>78</v>
      </c>
      <c r="H3510" t="s">
        <v>16480</v>
      </c>
      <c r="I3510" t="s">
        <v>79</v>
      </c>
      <c r="K3510" t="s">
        <v>16481</v>
      </c>
      <c r="M3510" t="s">
        <v>12447</v>
      </c>
      <c r="N3510" t="s">
        <v>12609</v>
      </c>
      <c r="O3510" t="s">
        <v>18</v>
      </c>
      <c r="P3510" t="s">
        <v>12724</v>
      </c>
    </row>
    <row r="3511" spans="1:17" hidden="1" x14ac:dyDescent="0.35">
      <c r="A3511" s="72">
        <f t="shared" si="54"/>
        <v>16083505</v>
      </c>
      <c r="B3511" t="s">
        <v>17466</v>
      </c>
      <c r="C3511" s="66">
        <v>16062843</v>
      </c>
      <c r="D3511" t="s">
        <v>77</v>
      </c>
      <c r="E3511" t="s">
        <v>15130</v>
      </c>
      <c r="F3511" s="66">
        <v>16083505</v>
      </c>
      <c r="G3511" t="s">
        <v>78</v>
      </c>
      <c r="H3511" t="s">
        <v>17467</v>
      </c>
      <c r="I3511" t="s">
        <v>79</v>
      </c>
      <c r="K3511" t="s">
        <v>17468</v>
      </c>
      <c r="M3511" t="s">
        <v>13211</v>
      </c>
      <c r="N3511" t="s">
        <v>1938</v>
      </c>
      <c r="O3511" t="s">
        <v>18</v>
      </c>
      <c r="P3511" t="s">
        <v>13212</v>
      </c>
    </row>
    <row r="3512" spans="1:17" hidden="1" x14ac:dyDescent="0.35">
      <c r="A3512" s="72">
        <f t="shared" si="54"/>
        <v>16083505</v>
      </c>
      <c r="B3512" t="s">
        <v>17224</v>
      </c>
      <c r="C3512" s="66">
        <v>16057224</v>
      </c>
      <c r="D3512" t="s">
        <v>77</v>
      </c>
      <c r="E3512" t="s">
        <v>15130</v>
      </c>
      <c r="F3512" s="66">
        <v>16083505</v>
      </c>
      <c r="G3512" t="s">
        <v>78</v>
      </c>
      <c r="H3512" t="s">
        <v>17225</v>
      </c>
      <c r="I3512" t="s">
        <v>79</v>
      </c>
      <c r="K3512" t="s">
        <v>17226</v>
      </c>
      <c r="M3512" t="s">
        <v>11588</v>
      </c>
      <c r="N3512" t="s">
        <v>136</v>
      </c>
      <c r="O3512" t="s">
        <v>18</v>
      </c>
      <c r="P3512" t="s">
        <v>11589</v>
      </c>
    </row>
    <row r="3513" spans="1:17" hidden="1" x14ac:dyDescent="0.35">
      <c r="A3513" s="72">
        <f t="shared" si="54"/>
        <v>16083505</v>
      </c>
      <c r="B3513" t="s">
        <v>21450</v>
      </c>
      <c r="C3513" s="66">
        <v>17015020</v>
      </c>
      <c r="D3513" t="s">
        <v>77</v>
      </c>
      <c r="E3513" t="s">
        <v>15130</v>
      </c>
      <c r="F3513" s="66">
        <v>16083505</v>
      </c>
      <c r="G3513" t="s">
        <v>78</v>
      </c>
      <c r="I3513" t="s">
        <v>79</v>
      </c>
      <c r="K3513" t="s">
        <v>21451</v>
      </c>
      <c r="M3513" t="s">
        <v>254</v>
      </c>
      <c r="N3513" t="s">
        <v>956</v>
      </c>
      <c r="O3513" t="s">
        <v>18</v>
      </c>
      <c r="P3513" t="s">
        <v>1139</v>
      </c>
    </row>
    <row r="3514" spans="1:17" hidden="1" x14ac:dyDescent="0.35">
      <c r="A3514" s="72">
        <f t="shared" si="54"/>
        <v>16083505</v>
      </c>
      <c r="B3514" t="s">
        <v>17242</v>
      </c>
      <c r="C3514" s="66">
        <v>16057238</v>
      </c>
      <c r="D3514" t="s">
        <v>77</v>
      </c>
      <c r="E3514" t="s">
        <v>15130</v>
      </c>
      <c r="F3514" s="66">
        <v>16083505</v>
      </c>
      <c r="G3514" t="s">
        <v>78</v>
      </c>
      <c r="H3514" t="s">
        <v>17243</v>
      </c>
      <c r="I3514" t="s">
        <v>79</v>
      </c>
      <c r="K3514" t="s">
        <v>17244</v>
      </c>
      <c r="M3514" t="s">
        <v>7383</v>
      </c>
      <c r="N3514" t="s">
        <v>7384</v>
      </c>
      <c r="O3514" t="s">
        <v>18</v>
      </c>
      <c r="P3514" t="s">
        <v>10314</v>
      </c>
    </row>
    <row r="3515" spans="1:17" hidden="1" x14ac:dyDescent="0.35">
      <c r="A3515" s="72">
        <f t="shared" si="54"/>
        <v>16083505</v>
      </c>
      <c r="B3515" t="s">
        <v>16915</v>
      </c>
      <c r="C3515" s="66">
        <v>16050442</v>
      </c>
      <c r="D3515" t="s">
        <v>77</v>
      </c>
      <c r="E3515" t="s">
        <v>15130</v>
      </c>
      <c r="F3515" s="66">
        <v>16083505</v>
      </c>
      <c r="G3515" t="s">
        <v>78</v>
      </c>
      <c r="H3515" t="s">
        <v>16916</v>
      </c>
      <c r="I3515" t="s">
        <v>79</v>
      </c>
      <c r="K3515" t="s">
        <v>16917</v>
      </c>
      <c r="M3515" t="s">
        <v>8036</v>
      </c>
      <c r="N3515" t="s">
        <v>7262</v>
      </c>
      <c r="O3515" t="s">
        <v>18</v>
      </c>
      <c r="P3515" t="s">
        <v>7378</v>
      </c>
    </row>
    <row r="3516" spans="1:17" hidden="1" x14ac:dyDescent="0.35">
      <c r="A3516" s="72">
        <f t="shared" si="54"/>
        <v>16083505</v>
      </c>
      <c r="B3516" t="s">
        <v>16473</v>
      </c>
      <c r="C3516" s="66">
        <v>16040737</v>
      </c>
      <c r="D3516" t="s">
        <v>77</v>
      </c>
      <c r="E3516" t="s">
        <v>15130</v>
      </c>
      <c r="F3516" s="66">
        <v>16083505</v>
      </c>
      <c r="G3516" t="s">
        <v>78</v>
      </c>
      <c r="H3516" t="s">
        <v>16474</v>
      </c>
      <c r="I3516" t="s">
        <v>79</v>
      </c>
      <c r="K3516" t="s">
        <v>16475</v>
      </c>
      <c r="M3516" t="s">
        <v>5356</v>
      </c>
      <c r="N3516" t="s">
        <v>5256</v>
      </c>
      <c r="O3516" t="s">
        <v>18</v>
      </c>
      <c r="P3516" t="s">
        <v>5607</v>
      </c>
    </row>
    <row r="3517" spans="1:17" hidden="1" x14ac:dyDescent="0.35">
      <c r="A3517" s="72">
        <f t="shared" si="54"/>
        <v>141223</v>
      </c>
      <c r="B3517" t="s">
        <v>17563</v>
      </c>
      <c r="C3517" s="66">
        <v>16064738</v>
      </c>
      <c r="D3517" t="s">
        <v>77</v>
      </c>
      <c r="E3517" t="s">
        <v>6077</v>
      </c>
      <c r="F3517" s="66">
        <v>141223</v>
      </c>
      <c r="G3517" t="s">
        <v>78</v>
      </c>
      <c r="I3517" t="s">
        <v>79</v>
      </c>
      <c r="K3517" t="s">
        <v>17564</v>
      </c>
      <c r="M3517" t="s">
        <v>3090</v>
      </c>
      <c r="N3517" t="s">
        <v>6073</v>
      </c>
      <c r="O3517" t="s">
        <v>18</v>
      </c>
      <c r="P3517" t="s">
        <v>6120</v>
      </c>
    </row>
    <row r="3518" spans="1:17" hidden="1" x14ac:dyDescent="0.35">
      <c r="A3518" s="72">
        <f t="shared" si="54"/>
        <v>141710</v>
      </c>
      <c r="B3518" t="s">
        <v>26062</v>
      </c>
      <c r="C3518" s="85">
        <v>190483</v>
      </c>
      <c r="D3518" t="s">
        <v>77</v>
      </c>
      <c r="E3518" t="s">
        <v>23219</v>
      </c>
      <c r="F3518" s="85">
        <v>141710</v>
      </c>
      <c r="G3518" t="s">
        <v>78</v>
      </c>
      <c r="H3518">
        <v>13024369</v>
      </c>
      <c r="I3518" t="s">
        <v>79</v>
      </c>
      <c r="K3518" t="s">
        <v>26063</v>
      </c>
      <c r="M3518" t="s">
        <v>26061</v>
      </c>
      <c r="N3518" t="s">
        <v>11414</v>
      </c>
      <c r="O3518" t="s">
        <v>18</v>
      </c>
      <c r="P3518">
        <v>78631</v>
      </c>
    </row>
    <row r="3519" spans="1:17" hidden="1" x14ac:dyDescent="0.35">
      <c r="A3519" s="72">
        <f t="shared" si="54"/>
        <v>141710</v>
      </c>
      <c r="B3519" t="s">
        <v>14031</v>
      </c>
      <c r="C3519" s="66">
        <v>190483</v>
      </c>
      <c r="D3519" t="s">
        <v>77</v>
      </c>
      <c r="E3519" t="s">
        <v>11462</v>
      </c>
      <c r="F3519" s="66">
        <v>141710</v>
      </c>
      <c r="G3519" t="s">
        <v>78</v>
      </c>
      <c r="H3519" t="s">
        <v>13843</v>
      </c>
      <c r="I3519" t="s">
        <v>79</v>
      </c>
      <c r="K3519" t="s">
        <v>14032</v>
      </c>
      <c r="M3519" t="s">
        <v>11465</v>
      </c>
      <c r="N3519" t="s">
        <v>11414</v>
      </c>
      <c r="O3519" t="s">
        <v>18</v>
      </c>
      <c r="P3519" t="s">
        <v>11466</v>
      </c>
    </row>
    <row r="3520" spans="1:17" hidden="1" x14ac:dyDescent="0.35">
      <c r="A3520" s="72">
        <f t="shared" si="54"/>
        <v>141710</v>
      </c>
      <c r="B3520" t="s">
        <v>26064</v>
      </c>
      <c r="C3520" s="85">
        <v>91691</v>
      </c>
      <c r="D3520" t="s">
        <v>77</v>
      </c>
      <c r="E3520" t="s">
        <v>23219</v>
      </c>
      <c r="F3520" s="85">
        <v>141710</v>
      </c>
      <c r="G3520" t="s">
        <v>78</v>
      </c>
      <c r="H3520">
        <v>13024344</v>
      </c>
      <c r="I3520" t="s">
        <v>79</v>
      </c>
      <c r="K3520" t="s">
        <v>26060</v>
      </c>
      <c r="M3520" t="s">
        <v>26061</v>
      </c>
      <c r="N3520" t="s">
        <v>11414</v>
      </c>
      <c r="O3520" t="s">
        <v>18</v>
      </c>
      <c r="P3520">
        <v>78631</v>
      </c>
    </row>
    <row r="3521" spans="1:17" hidden="1" x14ac:dyDescent="0.35">
      <c r="A3521" s="72">
        <f t="shared" si="54"/>
        <v>141710</v>
      </c>
      <c r="B3521" t="s">
        <v>11461</v>
      </c>
      <c r="C3521" s="66">
        <v>91691</v>
      </c>
      <c r="D3521" t="s">
        <v>77</v>
      </c>
      <c r="E3521" t="s">
        <v>11462</v>
      </c>
      <c r="F3521" s="66">
        <v>141710</v>
      </c>
      <c r="G3521" t="s">
        <v>78</v>
      </c>
      <c r="H3521" t="s">
        <v>11463</v>
      </c>
      <c r="I3521" t="s">
        <v>79</v>
      </c>
      <c r="K3521" t="s">
        <v>11464</v>
      </c>
      <c r="M3521" t="s">
        <v>11465</v>
      </c>
      <c r="N3521" t="s">
        <v>11414</v>
      </c>
      <c r="O3521" t="s">
        <v>18</v>
      </c>
      <c r="P3521" t="s">
        <v>11466</v>
      </c>
    </row>
    <row r="3522" spans="1:17" hidden="1" x14ac:dyDescent="0.35">
      <c r="A3522" s="72">
        <f t="shared" ref="A3522:A3585" si="55">IF(F3522="", "", IF(D3522="School District", C3522, F3522))</f>
        <v>141710</v>
      </c>
      <c r="B3522" t="s">
        <v>26065</v>
      </c>
      <c r="C3522" s="85">
        <v>17009866</v>
      </c>
      <c r="D3522" t="s">
        <v>23281</v>
      </c>
      <c r="E3522" t="s">
        <v>23219</v>
      </c>
      <c r="F3522" s="85">
        <v>141710</v>
      </c>
      <c r="G3522" t="s">
        <v>78</v>
      </c>
      <c r="I3522" t="s">
        <v>79</v>
      </c>
      <c r="K3522" t="s">
        <v>26066</v>
      </c>
      <c r="M3522" t="s">
        <v>26061</v>
      </c>
      <c r="O3522" t="s">
        <v>18</v>
      </c>
      <c r="P3522">
        <v>78631</v>
      </c>
    </row>
    <row r="3523" spans="1:17" hidden="1" x14ac:dyDescent="0.35">
      <c r="A3523" s="72">
        <f t="shared" si="55"/>
        <v>141710</v>
      </c>
      <c r="B3523" t="s">
        <v>20916</v>
      </c>
      <c r="C3523" s="66">
        <v>17009866</v>
      </c>
      <c r="D3523" t="s">
        <v>83</v>
      </c>
      <c r="E3523" t="s">
        <v>11462</v>
      </c>
      <c r="F3523" s="66">
        <v>141710</v>
      </c>
      <c r="G3523" t="s">
        <v>78</v>
      </c>
      <c r="I3523" t="s">
        <v>79</v>
      </c>
      <c r="K3523" t="s">
        <v>20917</v>
      </c>
      <c r="M3523" t="s">
        <v>11465</v>
      </c>
      <c r="O3523" t="s">
        <v>18</v>
      </c>
      <c r="P3523" t="s">
        <v>11466</v>
      </c>
    </row>
    <row r="3524" spans="1:17" hidden="1" x14ac:dyDescent="0.35">
      <c r="A3524" s="72">
        <f t="shared" si="55"/>
        <v>141710</v>
      </c>
      <c r="B3524" t="s">
        <v>26059</v>
      </c>
      <c r="C3524" s="85">
        <v>190482</v>
      </c>
      <c r="D3524" t="s">
        <v>77</v>
      </c>
      <c r="E3524" t="s">
        <v>23219</v>
      </c>
      <c r="F3524" s="85">
        <v>141710</v>
      </c>
      <c r="G3524" t="s">
        <v>78</v>
      </c>
      <c r="H3524">
        <v>13024377</v>
      </c>
      <c r="I3524" t="s">
        <v>79</v>
      </c>
      <c r="K3524" t="s">
        <v>26060</v>
      </c>
      <c r="M3524" t="s">
        <v>26061</v>
      </c>
      <c r="N3524" t="s">
        <v>11414</v>
      </c>
      <c r="O3524" t="s">
        <v>18</v>
      </c>
      <c r="P3524">
        <v>78631</v>
      </c>
    </row>
    <row r="3525" spans="1:17" hidden="1" x14ac:dyDescent="0.35">
      <c r="A3525" s="72">
        <f t="shared" si="55"/>
        <v>141710</v>
      </c>
      <c r="B3525" t="s">
        <v>9164</v>
      </c>
      <c r="C3525" s="66">
        <v>190482</v>
      </c>
      <c r="D3525" t="s">
        <v>77</v>
      </c>
      <c r="E3525" t="s">
        <v>11462</v>
      </c>
      <c r="F3525" s="66">
        <v>141710</v>
      </c>
      <c r="G3525" t="s">
        <v>78</v>
      </c>
      <c r="H3525" t="s">
        <v>14030</v>
      </c>
      <c r="I3525" t="s">
        <v>79</v>
      </c>
      <c r="K3525" t="s">
        <v>11464</v>
      </c>
      <c r="M3525" t="s">
        <v>11465</v>
      </c>
      <c r="N3525" t="s">
        <v>11414</v>
      </c>
      <c r="O3525" t="s">
        <v>18</v>
      </c>
      <c r="P3525" t="s">
        <v>11466</v>
      </c>
    </row>
    <row r="3526" spans="1:17" hidden="1" x14ac:dyDescent="0.35">
      <c r="A3526" s="72">
        <f t="shared" si="55"/>
        <v>141586</v>
      </c>
      <c r="B3526" t="s">
        <v>10525</v>
      </c>
      <c r="C3526" s="66">
        <v>91060</v>
      </c>
      <c r="D3526" t="s">
        <v>77</v>
      </c>
      <c r="E3526" t="s">
        <v>10514</v>
      </c>
      <c r="F3526" s="66">
        <v>141586</v>
      </c>
      <c r="G3526" t="s">
        <v>78</v>
      </c>
      <c r="I3526" t="s">
        <v>79</v>
      </c>
      <c r="K3526" t="s">
        <v>10526</v>
      </c>
      <c r="M3526" t="s">
        <v>10510</v>
      </c>
      <c r="N3526" t="s">
        <v>10511</v>
      </c>
      <c r="O3526" t="s">
        <v>18</v>
      </c>
      <c r="P3526" t="s">
        <v>10512</v>
      </c>
      <c r="Q3526" t="s">
        <v>3788</v>
      </c>
    </row>
    <row r="3527" spans="1:17" hidden="1" x14ac:dyDescent="0.35">
      <c r="A3527" s="72">
        <f t="shared" si="55"/>
        <v>140959</v>
      </c>
      <c r="B3527" t="s">
        <v>4628</v>
      </c>
      <c r="C3527" s="66">
        <v>87755</v>
      </c>
      <c r="D3527" t="s">
        <v>77</v>
      </c>
      <c r="E3527" t="s">
        <v>4629</v>
      </c>
      <c r="F3527" s="66">
        <v>140959</v>
      </c>
      <c r="G3527" t="s">
        <v>78</v>
      </c>
      <c r="H3527" t="s">
        <v>4630</v>
      </c>
      <c r="I3527" t="s">
        <v>79</v>
      </c>
      <c r="K3527" t="s">
        <v>4631</v>
      </c>
      <c r="M3527" t="s">
        <v>4632</v>
      </c>
      <c r="N3527" t="s">
        <v>4633</v>
      </c>
      <c r="O3527" t="s">
        <v>18</v>
      </c>
      <c r="P3527" t="s">
        <v>4634</v>
      </c>
      <c r="Q3527" t="s">
        <v>4635</v>
      </c>
    </row>
    <row r="3528" spans="1:17" hidden="1" x14ac:dyDescent="0.35">
      <c r="A3528" s="72">
        <f t="shared" si="55"/>
        <v>140473</v>
      </c>
      <c r="B3528" t="s">
        <v>27654</v>
      </c>
      <c r="C3528" s="85">
        <v>85724</v>
      </c>
      <c r="D3528" t="s">
        <v>77</v>
      </c>
      <c r="E3528" t="s">
        <v>23171</v>
      </c>
      <c r="F3528" s="85">
        <v>140473</v>
      </c>
      <c r="G3528" t="s">
        <v>78</v>
      </c>
      <c r="I3528" t="s">
        <v>79</v>
      </c>
      <c r="K3528" t="s">
        <v>27655</v>
      </c>
      <c r="M3528" t="s">
        <v>20750</v>
      </c>
      <c r="N3528" t="s">
        <v>176</v>
      </c>
      <c r="O3528" t="s">
        <v>18</v>
      </c>
      <c r="P3528">
        <v>75075</v>
      </c>
      <c r="Q3528">
        <v>2803</v>
      </c>
    </row>
    <row r="3529" spans="1:17" hidden="1" x14ac:dyDescent="0.35">
      <c r="A3529" s="72">
        <f t="shared" si="55"/>
        <v>140473</v>
      </c>
      <c r="B3529" t="s">
        <v>915</v>
      </c>
      <c r="C3529" s="66">
        <v>85724</v>
      </c>
      <c r="D3529" t="s">
        <v>77</v>
      </c>
      <c r="E3529" t="s">
        <v>252</v>
      </c>
      <c r="F3529" s="66">
        <v>140473</v>
      </c>
      <c r="G3529" t="s">
        <v>78</v>
      </c>
      <c r="I3529" t="s">
        <v>79</v>
      </c>
      <c r="K3529" t="s">
        <v>916</v>
      </c>
      <c r="M3529" t="s">
        <v>254</v>
      </c>
      <c r="N3529" t="s">
        <v>185</v>
      </c>
      <c r="O3529" t="s">
        <v>18</v>
      </c>
      <c r="P3529" t="s">
        <v>911</v>
      </c>
      <c r="Q3529" t="s">
        <v>917</v>
      </c>
    </row>
    <row r="3530" spans="1:17" hidden="1" x14ac:dyDescent="0.35">
      <c r="A3530" s="72">
        <f t="shared" si="55"/>
        <v>141219</v>
      </c>
      <c r="B3530" t="s">
        <v>18579</v>
      </c>
      <c r="C3530" s="66">
        <v>229896</v>
      </c>
      <c r="D3530" t="s">
        <v>83</v>
      </c>
      <c r="E3530" t="s">
        <v>6740</v>
      </c>
      <c r="F3530" s="66">
        <v>141219</v>
      </c>
      <c r="G3530" t="s">
        <v>78</v>
      </c>
      <c r="I3530" t="s">
        <v>79</v>
      </c>
      <c r="K3530" t="s">
        <v>18580</v>
      </c>
      <c r="M3530" t="s">
        <v>3090</v>
      </c>
      <c r="N3530" t="s">
        <v>6073</v>
      </c>
      <c r="O3530" t="s">
        <v>18</v>
      </c>
      <c r="P3530" t="s">
        <v>6417</v>
      </c>
    </row>
    <row r="3531" spans="1:17" hidden="1" x14ac:dyDescent="0.35">
      <c r="A3531" s="72">
        <f t="shared" si="55"/>
        <v>141269</v>
      </c>
      <c r="B3531" t="s">
        <v>14949</v>
      </c>
      <c r="C3531" s="66">
        <v>226250</v>
      </c>
      <c r="D3531" t="s">
        <v>77</v>
      </c>
      <c r="E3531" t="s">
        <v>6855</v>
      </c>
      <c r="F3531" s="66">
        <v>141269</v>
      </c>
      <c r="G3531" t="s">
        <v>78</v>
      </c>
      <c r="I3531" t="s">
        <v>79</v>
      </c>
      <c r="K3531" t="s">
        <v>14950</v>
      </c>
      <c r="M3531" t="s">
        <v>8377</v>
      </c>
      <c r="N3531" t="s">
        <v>6071</v>
      </c>
      <c r="O3531" t="s">
        <v>18</v>
      </c>
      <c r="P3531" t="s">
        <v>8378</v>
      </c>
      <c r="Q3531" t="s">
        <v>13791</v>
      </c>
    </row>
    <row r="3532" spans="1:17" hidden="1" x14ac:dyDescent="0.35">
      <c r="A3532" s="72">
        <f t="shared" si="55"/>
        <v>141739</v>
      </c>
      <c r="B3532" t="s">
        <v>23571</v>
      </c>
      <c r="C3532" s="85">
        <v>91844</v>
      </c>
      <c r="D3532" t="s">
        <v>77</v>
      </c>
      <c r="E3532" t="s">
        <v>23266</v>
      </c>
      <c r="F3532" s="85">
        <v>141739</v>
      </c>
      <c r="G3532" t="s">
        <v>78</v>
      </c>
      <c r="H3532">
        <v>7097322</v>
      </c>
      <c r="I3532" t="s">
        <v>79</v>
      </c>
      <c r="K3532" t="s">
        <v>23572</v>
      </c>
      <c r="M3532" t="s">
        <v>125</v>
      </c>
      <c r="N3532" t="s">
        <v>137</v>
      </c>
      <c r="O3532" t="s">
        <v>18</v>
      </c>
      <c r="P3532">
        <v>78723</v>
      </c>
      <c r="Q3532">
        <v>1998</v>
      </c>
    </row>
    <row r="3533" spans="1:17" hidden="1" x14ac:dyDescent="0.35">
      <c r="A3533" s="72">
        <f t="shared" si="55"/>
        <v>140461</v>
      </c>
      <c r="B3533" t="s">
        <v>25807</v>
      </c>
      <c r="C3533" s="85">
        <v>17009887</v>
      </c>
      <c r="D3533" t="s">
        <v>23281</v>
      </c>
      <c r="E3533" t="s">
        <v>23227</v>
      </c>
      <c r="F3533" s="85">
        <v>140461</v>
      </c>
      <c r="G3533" t="s">
        <v>78</v>
      </c>
      <c r="I3533" t="s">
        <v>79</v>
      </c>
      <c r="K3533" t="s">
        <v>25808</v>
      </c>
      <c r="M3533" t="s">
        <v>20923</v>
      </c>
      <c r="O3533" t="s">
        <v>18</v>
      </c>
      <c r="P3533">
        <v>75042</v>
      </c>
      <c r="Q3533">
        <v>7108</v>
      </c>
    </row>
    <row r="3534" spans="1:17" hidden="1" x14ac:dyDescent="0.35">
      <c r="A3534" s="72">
        <f t="shared" si="55"/>
        <v>140461</v>
      </c>
      <c r="B3534" t="s">
        <v>20924</v>
      </c>
      <c r="C3534" s="66">
        <v>17009887</v>
      </c>
      <c r="D3534" t="s">
        <v>83</v>
      </c>
      <c r="E3534" t="s">
        <v>371</v>
      </c>
      <c r="F3534" s="66">
        <v>140461</v>
      </c>
      <c r="G3534" t="s">
        <v>78</v>
      </c>
      <c r="I3534" t="s">
        <v>79</v>
      </c>
      <c r="K3534" t="s">
        <v>20925</v>
      </c>
      <c r="M3534" t="s">
        <v>20923</v>
      </c>
      <c r="O3534" t="s">
        <v>18</v>
      </c>
      <c r="P3534" t="s">
        <v>448</v>
      </c>
      <c r="Q3534" t="s">
        <v>433</v>
      </c>
    </row>
    <row r="3535" spans="1:17" hidden="1" x14ac:dyDescent="0.35">
      <c r="A3535" s="72">
        <f t="shared" si="55"/>
        <v>141546</v>
      </c>
      <c r="B3535" t="s">
        <v>27314</v>
      </c>
      <c r="C3535" s="85">
        <v>16040609</v>
      </c>
      <c r="D3535" t="s">
        <v>77</v>
      </c>
      <c r="E3535" t="s">
        <v>23179</v>
      </c>
      <c r="F3535" s="85">
        <v>141546</v>
      </c>
      <c r="G3535" t="s">
        <v>78</v>
      </c>
      <c r="H3535">
        <v>1664853</v>
      </c>
      <c r="I3535" t="s">
        <v>79</v>
      </c>
      <c r="K3535" t="s">
        <v>27315</v>
      </c>
      <c r="M3535" t="s">
        <v>9155</v>
      </c>
      <c r="N3535" t="s">
        <v>9526</v>
      </c>
      <c r="O3535" t="s">
        <v>18</v>
      </c>
      <c r="P3535">
        <v>78247</v>
      </c>
      <c r="Q3535">
        <v>5858</v>
      </c>
    </row>
    <row r="3536" spans="1:17" hidden="1" x14ac:dyDescent="0.35">
      <c r="A3536" s="72">
        <f t="shared" si="55"/>
        <v>141546</v>
      </c>
      <c r="B3536" t="s">
        <v>9794</v>
      </c>
      <c r="C3536" s="66">
        <v>16040609</v>
      </c>
      <c r="D3536" t="s">
        <v>77</v>
      </c>
      <c r="E3536" t="s">
        <v>9849</v>
      </c>
      <c r="F3536" s="66">
        <v>141546</v>
      </c>
      <c r="G3536" t="s">
        <v>78</v>
      </c>
      <c r="H3536" t="s">
        <v>9850</v>
      </c>
      <c r="I3536" t="s">
        <v>79</v>
      </c>
      <c r="K3536" t="s">
        <v>16462</v>
      </c>
      <c r="M3536" t="s">
        <v>7383</v>
      </c>
      <c r="N3536" t="s">
        <v>7384</v>
      </c>
      <c r="O3536" t="s">
        <v>18</v>
      </c>
      <c r="P3536" t="s">
        <v>10328</v>
      </c>
      <c r="Q3536" t="s">
        <v>15966</v>
      </c>
    </row>
    <row r="3537" spans="1:17" hidden="1" x14ac:dyDescent="0.35">
      <c r="A3537" s="72">
        <f t="shared" si="55"/>
        <v>141544</v>
      </c>
      <c r="B3537" t="s">
        <v>9794</v>
      </c>
      <c r="C3537" s="66">
        <v>90598</v>
      </c>
      <c r="D3537" t="s">
        <v>77</v>
      </c>
      <c r="E3537" t="s">
        <v>9751</v>
      </c>
      <c r="F3537" s="66">
        <v>141544</v>
      </c>
      <c r="G3537" t="s">
        <v>78</v>
      </c>
      <c r="H3537" t="s">
        <v>9752</v>
      </c>
      <c r="I3537" t="s">
        <v>79</v>
      </c>
      <c r="K3537" t="s">
        <v>9795</v>
      </c>
      <c r="M3537" t="s">
        <v>7383</v>
      </c>
      <c r="N3537" t="s">
        <v>7384</v>
      </c>
      <c r="O3537" t="s">
        <v>18</v>
      </c>
      <c r="P3537" t="s">
        <v>9787</v>
      </c>
      <c r="Q3537" t="s">
        <v>4814</v>
      </c>
    </row>
    <row r="3538" spans="1:17" hidden="1" x14ac:dyDescent="0.35">
      <c r="A3538" s="72">
        <f t="shared" si="55"/>
        <v>140845</v>
      </c>
      <c r="B3538" t="s">
        <v>26280</v>
      </c>
      <c r="C3538" s="85">
        <v>87313</v>
      </c>
      <c r="D3538" t="s">
        <v>77</v>
      </c>
      <c r="E3538" t="s">
        <v>23211</v>
      </c>
      <c r="F3538" s="85">
        <v>140845</v>
      </c>
      <c r="G3538" t="s">
        <v>78</v>
      </c>
      <c r="H3538">
        <v>14357479</v>
      </c>
      <c r="I3538" t="s">
        <v>79</v>
      </c>
      <c r="K3538" t="s">
        <v>26281</v>
      </c>
      <c r="M3538" t="s">
        <v>23860</v>
      </c>
      <c r="N3538" t="s">
        <v>571</v>
      </c>
      <c r="O3538" t="s">
        <v>18</v>
      </c>
      <c r="P3538">
        <v>76053</v>
      </c>
      <c r="Q3538">
        <v>5002</v>
      </c>
    </row>
    <row r="3539" spans="1:17" hidden="1" x14ac:dyDescent="0.35">
      <c r="A3539" s="72">
        <f t="shared" si="55"/>
        <v>140845</v>
      </c>
      <c r="B3539" t="s">
        <v>3676</v>
      </c>
      <c r="C3539" s="66">
        <v>87313</v>
      </c>
      <c r="D3539" t="s">
        <v>77</v>
      </c>
      <c r="E3539" t="s">
        <v>3465</v>
      </c>
      <c r="F3539" s="66">
        <v>140845</v>
      </c>
      <c r="G3539" t="s">
        <v>78</v>
      </c>
      <c r="H3539" t="s">
        <v>3466</v>
      </c>
      <c r="I3539" t="s">
        <v>79</v>
      </c>
      <c r="K3539" t="s">
        <v>3677</v>
      </c>
      <c r="L3539" t="s">
        <v>80</v>
      </c>
      <c r="M3539" t="s">
        <v>3668</v>
      </c>
      <c r="N3539" t="s">
        <v>573</v>
      </c>
      <c r="O3539" t="s">
        <v>18</v>
      </c>
      <c r="P3539" t="s">
        <v>3669</v>
      </c>
      <c r="Q3539" t="s">
        <v>3678</v>
      </c>
    </row>
    <row r="3540" spans="1:17" hidden="1" x14ac:dyDescent="0.35">
      <c r="A3540" s="72">
        <f t="shared" si="55"/>
        <v>140968</v>
      </c>
      <c r="B3540" t="s">
        <v>4736</v>
      </c>
      <c r="C3540" s="66">
        <v>87808</v>
      </c>
      <c r="D3540" t="s">
        <v>77</v>
      </c>
      <c r="E3540" t="s">
        <v>4737</v>
      </c>
      <c r="F3540" s="66">
        <v>140968</v>
      </c>
      <c r="G3540" t="s">
        <v>78</v>
      </c>
      <c r="I3540" t="s">
        <v>79</v>
      </c>
      <c r="K3540" t="s">
        <v>4738</v>
      </c>
      <c r="M3540" t="s">
        <v>4739</v>
      </c>
      <c r="N3540" t="s">
        <v>4740</v>
      </c>
      <c r="O3540" t="s">
        <v>18</v>
      </c>
      <c r="P3540" t="s">
        <v>4741</v>
      </c>
    </row>
    <row r="3541" spans="1:17" hidden="1" x14ac:dyDescent="0.35">
      <c r="A3541" s="72">
        <f t="shared" si="55"/>
        <v>140538</v>
      </c>
      <c r="B3541" t="s">
        <v>17196</v>
      </c>
      <c r="C3541" s="66">
        <v>16056334</v>
      </c>
      <c r="D3541" t="s">
        <v>77</v>
      </c>
      <c r="E3541" t="s">
        <v>1644</v>
      </c>
      <c r="F3541" s="66">
        <v>140538</v>
      </c>
      <c r="G3541" t="s">
        <v>78</v>
      </c>
      <c r="I3541" t="s">
        <v>79</v>
      </c>
      <c r="K3541" t="s">
        <v>17197</v>
      </c>
      <c r="M3541" t="s">
        <v>1642</v>
      </c>
      <c r="N3541" t="s">
        <v>1048</v>
      </c>
      <c r="O3541" t="s">
        <v>18</v>
      </c>
      <c r="P3541" t="s">
        <v>1643</v>
      </c>
    </row>
    <row r="3542" spans="1:17" hidden="1" x14ac:dyDescent="0.35">
      <c r="A3542" s="72">
        <f t="shared" si="55"/>
        <v>140595</v>
      </c>
      <c r="B3542" t="s">
        <v>16665</v>
      </c>
      <c r="C3542" s="66">
        <v>16046190</v>
      </c>
      <c r="D3542" t="s">
        <v>77</v>
      </c>
      <c r="E3542" t="s">
        <v>2012</v>
      </c>
      <c r="F3542" s="66">
        <v>140595</v>
      </c>
      <c r="G3542" t="s">
        <v>78</v>
      </c>
      <c r="I3542" t="s">
        <v>79</v>
      </c>
      <c r="K3542" t="s">
        <v>16666</v>
      </c>
      <c r="M3542" t="s">
        <v>2014</v>
      </c>
      <c r="N3542" t="s">
        <v>176</v>
      </c>
      <c r="O3542" t="s">
        <v>18</v>
      </c>
      <c r="P3542" t="s">
        <v>2015</v>
      </c>
      <c r="Q3542" t="s">
        <v>5194</v>
      </c>
    </row>
    <row r="3543" spans="1:17" hidden="1" x14ac:dyDescent="0.35">
      <c r="A3543" s="72">
        <f t="shared" si="55"/>
        <v>140464</v>
      </c>
      <c r="B3543" t="s">
        <v>25919</v>
      </c>
      <c r="C3543" s="85">
        <v>85602</v>
      </c>
      <c r="D3543" t="s">
        <v>77</v>
      </c>
      <c r="E3543" t="s">
        <v>23223</v>
      </c>
      <c r="F3543" s="85">
        <v>140464</v>
      </c>
      <c r="G3543" t="s">
        <v>78</v>
      </c>
      <c r="H3543">
        <v>14512545</v>
      </c>
      <c r="I3543" t="s">
        <v>79</v>
      </c>
      <c r="K3543" t="s">
        <v>25920</v>
      </c>
      <c r="M3543" t="s">
        <v>18305</v>
      </c>
      <c r="N3543" t="s">
        <v>232</v>
      </c>
      <c r="O3543" t="s">
        <v>18</v>
      </c>
      <c r="P3543">
        <v>75052</v>
      </c>
      <c r="Q3543">
        <v>2046</v>
      </c>
    </row>
    <row r="3544" spans="1:17" hidden="1" x14ac:dyDescent="0.35">
      <c r="A3544" s="72">
        <f t="shared" si="55"/>
        <v>140464</v>
      </c>
      <c r="B3544" t="s">
        <v>616</v>
      </c>
      <c r="C3544" s="66">
        <v>85602</v>
      </c>
      <c r="D3544" t="s">
        <v>77</v>
      </c>
      <c r="E3544" t="s">
        <v>541</v>
      </c>
      <c r="F3544" s="66">
        <v>140464</v>
      </c>
      <c r="G3544" t="s">
        <v>78</v>
      </c>
      <c r="H3544" t="s">
        <v>542</v>
      </c>
      <c r="I3544" t="s">
        <v>79</v>
      </c>
      <c r="K3544" t="s">
        <v>617</v>
      </c>
      <c r="M3544" t="s">
        <v>544</v>
      </c>
      <c r="N3544" t="s">
        <v>189</v>
      </c>
      <c r="O3544" t="s">
        <v>18</v>
      </c>
      <c r="P3544" t="s">
        <v>576</v>
      </c>
      <c r="Q3544" t="s">
        <v>618</v>
      </c>
    </row>
    <row r="3545" spans="1:17" hidden="1" x14ac:dyDescent="0.35">
      <c r="A3545" s="72">
        <f t="shared" si="55"/>
        <v>141665</v>
      </c>
      <c r="B3545" t="s">
        <v>16426</v>
      </c>
      <c r="C3545" s="66">
        <v>16039111</v>
      </c>
      <c r="D3545" t="s">
        <v>77</v>
      </c>
      <c r="E3545" t="s">
        <v>11132</v>
      </c>
      <c r="F3545" s="66">
        <v>141665</v>
      </c>
      <c r="G3545" t="s">
        <v>78</v>
      </c>
      <c r="I3545" t="s">
        <v>79</v>
      </c>
      <c r="K3545" t="s">
        <v>16427</v>
      </c>
      <c r="M3545" t="s">
        <v>10987</v>
      </c>
      <c r="N3545" t="s">
        <v>7398</v>
      </c>
      <c r="O3545" t="s">
        <v>18</v>
      </c>
      <c r="P3545" t="s">
        <v>10978</v>
      </c>
    </row>
    <row r="3546" spans="1:17" hidden="1" x14ac:dyDescent="0.35">
      <c r="A3546" s="72">
        <f t="shared" si="55"/>
        <v>141295</v>
      </c>
      <c r="B3546" t="s">
        <v>22468</v>
      </c>
      <c r="C3546" s="66">
        <v>17023070</v>
      </c>
      <c r="D3546" t="s">
        <v>77</v>
      </c>
      <c r="E3546" t="s">
        <v>7764</v>
      </c>
      <c r="F3546" s="66">
        <v>141295</v>
      </c>
      <c r="G3546" t="s">
        <v>78</v>
      </c>
      <c r="I3546" t="s">
        <v>79</v>
      </c>
      <c r="K3546" t="s">
        <v>22469</v>
      </c>
      <c r="M3546" t="s">
        <v>20836</v>
      </c>
      <c r="N3546" t="s">
        <v>6771</v>
      </c>
      <c r="O3546" t="s">
        <v>18</v>
      </c>
      <c r="P3546" t="s">
        <v>7959</v>
      </c>
    </row>
    <row r="3547" spans="1:17" hidden="1" x14ac:dyDescent="0.35">
      <c r="A3547" s="72">
        <f t="shared" si="55"/>
        <v>141839</v>
      </c>
      <c r="B3547" t="s">
        <v>19761</v>
      </c>
      <c r="C3547" s="66">
        <v>16049263</v>
      </c>
      <c r="D3547" t="s">
        <v>83</v>
      </c>
      <c r="E3547" t="s">
        <v>12063</v>
      </c>
      <c r="F3547" s="66">
        <v>141839</v>
      </c>
      <c r="G3547" t="s">
        <v>78</v>
      </c>
      <c r="H3547" t="s">
        <v>19762</v>
      </c>
      <c r="I3547" t="s">
        <v>79</v>
      </c>
      <c r="K3547" t="s">
        <v>19763</v>
      </c>
      <c r="M3547" t="s">
        <v>12066</v>
      </c>
      <c r="N3547" t="s">
        <v>11988</v>
      </c>
      <c r="O3547" t="s">
        <v>18</v>
      </c>
      <c r="P3547" t="s">
        <v>12067</v>
      </c>
    </row>
    <row r="3548" spans="1:17" hidden="1" x14ac:dyDescent="0.35">
      <c r="A3548" s="72">
        <f t="shared" si="55"/>
        <v>141839</v>
      </c>
      <c r="B3548" t="s">
        <v>19752</v>
      </c>
      <c r="C3548" s="66">
        <v>16048835</v>
      </c>
      <c r="D3548" t="s">
        <v>83</v>
      </c>
      <c r="E3548" t="s">
        <v>12063</v>
      </c>
      <c r="F3548" s="66">
        <v>141839</v>
      </c>
      <c r="G3548" t="s">
        <v>78</v>
      </c>
      <c r="I3548" t="s">
        <v>79</v>
      </c>
      <c r="K3548" t="s">
        <v>19748</v>
      </c>
      <c r="M3548" t="s">
        <v>12066</v>
      </c>
      <c r="N3548" t="s">
        <v>11988</v>
      </c>
      <c r="O3548" t="s">
        <v>18</v>
      </c>
      <c r="P3548" t="s">
        <v>12067</v>
      </c>
    </row>
    <row r="3549" spans="1:17" hidden="1" x14ac:dyDescent="0.35">
      <c r="A3549" s="72">
        <f t="shared" si="55"/>
        <v>140441</v>
      </c>
      <c r="B3549" t="s">
        <v>15301</v>
      </c>
      <c r="C3549" s="66">
        <v>231114</v>
      </c>
      <c r="D3549" t="s">
        <v>77</v>
      </c>
      <c r="E3549" t="s">
        <v>182</v>
      </c>
      <c r="F3549" s="66">
        <v>140441</v>
      </c>
      <c r="G3549" t="s">
        <v>78</v>
      </c>
      <c r="H3549" t="s">
        <v>15302</v>
      </c>
      <c r="I3549" t="s">
        <v>79</v>
      </c>
      <c r="K3549" t="s">
        <v>15303</v>
      </c>
      <c r="M3549" t="s">
        <v>15304</v>
      </c>
      <c r="N3549" t="s">
        <v>176</v>
      </c>
      <c r="O3549" t="s">
        <v>18</v>
      </c>
      <c r="P3549" t="s">
        <v>177</v>
      </c>
      <c r="Q3549" t="s">
        <v>15305</v>
      </c>
    </row>
    <row r="3550" spans="1:17" hidden="1" x14ac:dyDescent="0.35">
      <c r="A3550" s="72">
        <f t="shared" si="55"/>
        <v>141739</v>
      </c>
      <c r="B3550" t="s">
        <v>23716</v>
      </c>
      <c r="C3550" s="85">
        <v>209013</v>
      </c>
      <c r="D3550" t="s">
        <v>77</v>
      </c>
      <c r="E3550" t="s">
        <v>23266</v>
      </c>
      <c r="F3550" s="85">
        <v>141739</v>
      </c>
      <c r="G3550" t="s">
        <v>78</v>
      </c>
      <c r="H3550">
        <v>12688149</v>
      </c>
      <c r="I3550" t="s">
        <v>79</v>
      </c>
      <c r="K3550" t="s">
        <v>23717</v>
      </c>
      <c r="M3550" t="s">
        <v>125</v>
      </c>
      <c r="N3550" t="s">
        <v>137</v>
      </c>
      <c r="O3550" t="s">
        <v>18</v>
      </c>
      <c r="P3550">
        <v>78753</v>
      </c>
    </row>
    <row r="3551" spans="1:17" hidden="1" x14ac:dyDescent="0.35">
      <c r="A3551" s="72">
        <f t="shared" si="55"/>
        <v>142118</v>
      </c>
      <c r="B3551" t="s">
        <v>162</v>
      </c>
      <c r="C3551" s="66">
        <v>92965</v>
      </c>
      <c r="D3551" t="s">
        <v>77</v>
      </c>
      <c r="E3551" t="s">
        <v>13343</v>
      </c>
      <c r="F3551" s="66">
        <v>142118</v>
      </c>
      <c r="G3551" t="s">
        <v>78</v>
      </c>
      <c r="H3551" t="s">
        <v>13351</v>
      </c>
      <c r="I3551" t="s">
        <v>79</v>
      </c>
      <c r="K3551" t="s">
        <v>13352</v>
      </c>
      <c r="M3551" t="s">
        <v>7395</v>
      </c>
      <c r="N3551" t="s">
        <v>13252</v>
      </c>
      <c r="O3551" t="s">
        <v>18</v>
      </c>
      <c r="P3551" t="s">
        <v>13336</v>
      </c>
      <c r="Q3551" t="s">
        <v>3965</v>
      </c>
    </row>
    <row r="3552" spans="1:17" hidden="1" x14ac:dyDescent="0.35">
      <c r="A3552" s="72">
        <f t="shared" si="55"/>
        <v>141839</v>
      </c>
      <c r="B3552" t="s">
        <v>162</v>
      </c>
      <c r="C3552" s="66">
        <v>92179</v>
      </c>
      <c r="D3552" t="s">
        <v>77</v>
      </c>
      <c r="E3552" t="s">
        <v>12063</v>
      </c>
      <c r="F3552" s="66">
        <v>141839</v>
      </c>
      <c r="G3552" t="s">
        <v>78</v>
      </c>
      <c r="H3552" t="s">
        <v>12064</v>
      </c>
      <c r="I3552" t="s">
        <v>79</v>
      </c>
      <c r="K3552" t="s">
        <v>12065</v>
      </c>
      <c r="M3552" t="s">
        <v>12066</v>
      </c>
      <c r="N3552" t="s">
        <v>11988</v>
      </c>
      <c r="O3552" t="s">
        <v>18</v>
      </c>
      <c r="P3552" t="s">
        <v>12067</v>
      </c>
    </row>
    <row r="3553" spans="1:17" hidden="1" x14ac:dyDescent="0.35">
      <c r="A3553" s="72">
        <f t="shared" si="55"/>
        <v>141839</v>
      </c>
      <c r="B3553" t="s">
        <v>19751</v>
      </c>
      <c r="C3553" s="66">
        <v>16048834</v>
      </c>
      <c r="D3553" t="s">
        <v>83</v>
      </c>
      <c r="E3553" t="s">
        <v>12063</v>
      </c>
      <c r="F3553" s="66">
        <v>141839</v>
      </c>
      <c r="G3553" t="s">
        <v>78</v>
      </c>
      <c r="I3553" t="s">
        <v>79</v>
      </c>
      <c r="K3553" t="s">
        <v>19748</v>
      </c>
      <c r="M3553" t="s">
        <v>12066</v>
      </c>
      <c r="N3553" t="s">
        <v>11988</v>
      </c>
      <c r="O3553" t="s">
        <v>18</v>
      </c>
      <c r="P3553" t="s">
        <v>12067</v>
      </c>
    </row>
    <row r="3554" spans="1:17" hidden="1" x14ac:dyDescent="0.35">
      <c r="A3554" s="72">
        <f t="shared" si="55"/>
        <v>141839</v>
      </c>
      <c r="B3554" t="s">
        <v>19750</v>
      </c>
      <c r="C3554" s="66">
        <v>16048833</v>
      </c>
      <c r="D3554" t="s">
        <v>83</v>
      </c>
      <c r="E3554" t="s">
        <v>12063</v>
      </c>
      <c r="F3554" s="66">
        <v>141839</v>
      </c>
      <c r="G3554" t="s">
        <v>78</v>
      </c>
      <c r="I3554" t="s">
        <v>79</v>
      </c>
      <c r="K3554" t="s">
        <v>19748</v>
      </c>
      <c r="M3554" t="s">
        <v>12066</v>
      </c>
      <c r="N3554" t="s">
        <v>11988</v>
      </c>
      <c r="O3554" t="s">
        <v>18</v>
      </c>
      <c r="P3554" t="s">
        <v>12067</v>
      </c>
    </row>
    <row r="3555" spans="1:17" hidden="1" x14ac:dyDescent="0.35">
      <c r="A3555" s="72">
        <f t="shared" si="55"/>
        <v>141839</v>
      </c>
      <c r="B3555" t="s">
        <v>19753</v>
      </c>
      <c r="C3555" s="66">
        <v>16048836</v>
      </c>
      <c r="D3555" t="s">
        <v>83</v>
      </c>
      <c r="E3555" t="s">
        <v>12063</v>
      </c>
      <c r="F3555" s="66">
        <v>141839</v>
      </c>
      <c r="G3555" t="s">
        <v>78</v>
      </c>
      <c r="I3555" t="s">
        <v>79</v>
      </c>
      <c r="K3555" t="s">
        <v>19748</v>
      </c>
      <c r="M3555" t="s">
        <v>12066</v>
      </c>
      <c r="N3555" t="s">
        <v>11988</v>
      </c>
      <c r="O3555" t="s">
        <v>18</v>
      </c>
      <c r="P3555" t="s">
        <v>12067</v>
      </c>
    </row>
    <row r="3556" spans="1:17" hidden="1" x14ac:dyDescent="0.35">
      <c r="A3556" s="72">
        <f t="shared" si="55"/>
        <v>141839</v>
      </c>
      <c r="B3556" t="s">
        <v>12068</v>
      </c>
      <c r="C3556" s="66">
        <v>92180</v>
      </c>
      <c r="D3556" t="s">
        <v>77</v>
      </c>
      <c r="E3556" t="s">
        <v>12063</v>
      </c>
      <c r="F3556" s="66">
        <v>141839</v>
      </c>
      <c r="G3556" t="s">
        <v>78</v>
      </c>
      <c r="H3556" t="s">
        <v>12069</v>
      </c>
      <c r="I3556" t="s">
        <v>79</v>
      </c>
      <c r="K3556" t="s">
        <v>12065</v>
      </c>
      <c r="M3556" t="s">
        <v>12066</v>
      </c>
      <c r="N3556" t="s">
        <v>11988</v>
      </c>
      <c r="O3556" t="s">
        <v>18</v>
      </c>
      <c r="P3556" t="s">
        <v>12067</v>
      </c>
    </row>
    <row r="3557" spans="1:17" hidden="1" x14ac:dyDescent="0.35">
      <c r="A3557" s="72">
        <f t="shared" si="55"/>
        <v>141839</v>
      </c>
      <c r="B3557" t="s">
        <v>19749</v>
      </c>
      <c r="C3557" s="66">
        <v>16048832</v>
      </c>
      <c r="D3557" t="s">
        <v>83</v>
      </c>
      <c r="E3557" t="s">
        <v>12063</v>
      </c>
      <c r="F3557" s="66">
        <v>141839</v>
      </c>
      <c r="G3557" t="s">
        <v>78</v>
      </c>
      <c r="I3557" t="s">
        <v>79</v>
      </c>
      <c r="K3557" t="s">
        <v>19748</v>
      </c>
      <c r="M3557" t="s">
        <v>12066</v>
      </c>
      <c r="N3557" t="s">
        <v>11988</v>
      </c>
      <c r="O3557" t="s">
        <v>18</v>
      </c>
      <c r="P3557" t="s">
        <v>12067</v>
      </c>
    </row>
    <row r="3558" spans="1:17" hidden="1" x14ac:dyDescent="0.35">
      <c r="A3558" s="72">
        <f t="shared" si="55"/>
        <v>141839</v>
      </c>
      <c r="B3558" t="s">
        <v>19747</v>
      </c>
      <c r="C3558" s="66">
        <v>16048831</v>
      </c>
      <c r="D3558" t="s">
        <v>83</v>
      </c>
      <c r="E3558" t="s">
        <v>12063</v>
      </c>
      <c r="F3558" s="66">
        <v>141839</v>
      </c>
      <c r="G3558" t="s">
        <v>78</v>
      </c>
      <c r="I3558" t="s">
        <v>79</v>
      </c>
      <c r="K3558" t="s">
        <v>19748</v>
      </c>
      <c r="M3558" t="s">
        <v>12066</v>
      </c>
      <c r="N3558" t="s">
        <v>11988</v>
      </c>
      <c r="O3558" t="s">
        <v>18</v>
      </c>
      <c r="P3558" t="s">
        <v>12067</v>
      </c>
    </row>
    <row r="3559" spans="1:17" hidden="1" x14ac:dyDescent="0.35">
      <c r="A3559" s="72">
        <f t="shared" si="55"/>
        <v>141840</v>
      </c>
      <c r="B3559" t="s">
        <v>12070</v>
      </c>
      <c r="C3559" s="66">
        <v>92181</v>
      </c>
      <c r="D3559" t="s">
        <v>77</v>
      </c>
      <c r="E3559" t="s">
        <v>12071</v>
      </c>
      <c r="F3559" s="66">
        <v>141840</v>
      </c>
      <c r="G3559" t="s">
        <v>78</v>
      </c>
      <c r="H3559" t="s">
        <v>12072</v>
      </c>
      <c r="I3559" t="s">
        <v>79</v>
      </c>
      <c r="K3559" t="s">
        <v>12073</v>
      </c>
      <c r="M3559" t="s">
        <v>11985</v>
      </c>
      <c r="N3559" t="s">
        <v>12074</v>
      </c>
      <c r="O3559" t="s">
        <v>18</v>
      </c>
      <c r="P3559" t="s">
        <v>12075</v>
      </c>
    </row>
    <row r="3560" spans="1:17" hidden="1" x14ac:dyDescent="0.35">
      <c r="A3560" s="72">
        <f t="shared" si="55"/>
        <v>141223</v>
      </c>
      <c r="B3560" t="s">
        <v>7097</v>
      </c>
      <c r="C3560" s="66">
        <v>88967</v>
      </c>
      <c r="D3560" t="s">
        <v>77</v>
      </c>
      <c r="E3560" t="s">
        <v>6077</v>
      </c>
      <c r="F3560" s="66">
        <v>141223</v>
      </c>
      <c r="G3560" t="s">
        <v>78</v>
      </c>
      <c r="H3560" t="s">
        <v>7098</v>
      </c>
      <c r="I3560" t="s">
        <v>79</v>
      </c>
      <c r="K3560" t="s">
        <v>7099</v>
      </c>
      <c r="M3560" t="s">
        <v>3090</v>
      </c>
      <c r="N3560" t="s">
        <v>6071</v>
      </c>
      <c r="O3560" t="s">
        <v>18</v>
      </c>
      <c r="P3560" t="s">
        <v>7088</v>
      </c>
      <c r="Q3560" t="s">
        <v>7100</v>
      </c>
    </row>
    <row r="3561" spans="1:17" hidden="1" x14ac:dyDescent="0.35">
      <c r="A3561" s="72">
        <f t="shared" si="55"/>
        <v>140597</v>
      </c>
      <c r="B3561" t="s">
        <v>26067</v>
      </c>
      <c r="C3561" s="85">
        <v>17022999</v>
      </c>
      <c r="D3561" t="s">
        <v>77</v>
      </c>
      <c r="E3561" t="s">
        <v>23218</v>
      </c>
      <c r="F3561" s="85">
        <v>140597</v>
      </c>
      <c r="G3561" t="s">
        <v>78</v>
      </c>
      <c r="I3561" t="s">
        <v>79</v>
      </c>
      <c r="K3561" t="s">
        <v>26068</v>
      </c>
      <c r="M3561" t="s">
        <v>22458</v>
      </c>
      <c r="N3561" t="s">
        <v>2023</v>
      </c>
      <c r="O3561" t="s">
        <v>18</v>
      </c>
      <c r="P3561">
        <v>75455</v>
      </c>
      <c r="Q3561">
        <v>9751</v>
      </c>
    </row>
    <row r="3562" spans="1:17" hidden="1" x14ac:dyDescent="0.35">
      <c r="A3562" s="72">
        <f t="shared" si="55"/>
        <v>140597</v>
      </c>
      <c r="B3562" t="s">
        <v>22457</v>
      </c>
      <c r="C3562" s="66">
        <v>17022999</v>
      </c>
      <c r="D3562" t="s">
        <v>77</v>
      </c>
      <c r="E3562" t="s">
        <v>2020</v>
      </c>
      <c r="F3562" s="66">
        <v>140597</v>
      </c>
      <c r="G3562" t="s">
        <v>78</v>
      </c>
      <c r="I3562" t="s">
        <v>79</v>
      </c>
      <c r="K3562" t="s">
        <v>2022</v>
      </c>
      <c r="M3562" t="s">
        <v>22458</v>
      </c>
      <c r="N3562" t="s">
        <v>2023</v>
      </c>
      <c r="O3562" t="s">
        <v>18</v>
      </c>
      <c r="P3562" t="s">
        <v>2024</v>
      </c>
      <c r="Q3562" t="s">
        <v>2025</v>
      </c>
    </row>
    <row r="3563" spans="1:17" hidden="1" x14ac:dyDescent="0.35">
      <c r="A3563" s="72">
        <f t="shared" si="55"/>
        <v>140597</v>
      </c>
      <c r="B3563" t="s">
        <v>26069</v>
      </c>
      <c r="C3563" s="85">
        <v>86500</v>
      </c>
      <c r="D3563" t="s">
        <v>77</v>
      </c>
      <c r="E3563" t="s">
        <v>23218</v>
      </c>
      <c r="F3563" s="85">
        <v>140597</v>
      </c>
      <c r="G3563" t="s">
        <v>78</v>
      </c>
      <c r="H3563">
        <v>11966314</v>
      </c>
      <c r="I3563" t="s">
        <v>79</v>
      </c>
      <c r="K3563" t="s">
        <v>26068</v>
      </c>
      <c r="M3563" t="s">
        <v>22458</v>
      </c>
      <c r="N3563" t="s">
        <v>2023</v>
      </c>
      <c r="O3563" t="s">
        <v>18</v>
      </c>
      <c r="P3563">
        <v>75455</v>
      </c>
      <c r="Q3563">
        <v>9751</v>
      </c>
    </row>
    <row r="3564" spans="1:17" hidden="1" x14ac:dyDescent="0.35">
      <c r="A3564" s="72">
        <f t="shared" si="55"/>
        <v>140597</v>
      </c>
      <c r="B3564" t="s">
        <v>2019</v>
      </c>
      <c r="C3564" s="66">
        <v>86500</v>
      </c>
      <c r="D3564" t="s">
        <v>77</v>
      </c>
      <c r="E3564" t="s">
        <v>2020</v>
      </c>
      <c r="F3564" s="66">
        <v>140597</v>
      </c>
      <c r="G3564" t="s">
        <v>78</v>
      </c>
      <c r="H3564" t="s">
        <v>2021</v>
      </c>
      <c r="I3564" t="s">
        <v>79</v>
      </c>
      <c r="K3564" t="s">
        <v>2022</v>
      </c>
      <c r="M3564" t="s">
        <v>2017</v>
      </c>
      <c r="N3564" t="s">
        <v>2023</v>
      </c>
      <c r="O3564" t="s">
        <v>18</v>
      </c>
      <c r="P3564" t="s">
        <v>2024</v>
      </c>
      <c r="Q3564" t="s">
        <v>2025</v>
      </c>
    </row>
    <row r="3565" spans="1:17" hidden="1" x14ac:dyDescent="0.35">
      <c r="A3565" s="72">
        <f t="shared" si="55"/>
        <v>141223</v>
      </c>
      <c r="B3565" t="s">
        <v>6399</v>
      </c>
      <c r="C3565" s="66">
        <v>88564</v>
      </c>
      <c r="D3565" t="s">
        <v>77</v>
      </c>
      <c r="E3565" t="s">
        <v>6077</v>
      </c>
      <c r="F3565" s="66">
        <v>141223</v>
      </c>
      <c r="G3565" t="s">
        <v>78</v>
      </c>
      <c r="H3565" t="s">
        <v>6400</v>
      </c>
      <c r="I3565" t="s">
        <v>79</v>
      </c>
      <c r="K3565" t="s">
        <v>6401</v>
      </c>
      <c r="M3565" t="s">
        <v>3090</v>
      </c>
      <c r="N3565" t="s">
        <v>6071</v>
      </c>
      <c r="O3565" t="s">
        <v>18</v>
      </c>
      <c r="P3565" t="s">
        <v>6396</v>
      </c>
      <c r="Q3565" t="s">
        <v>1687</v>
      </c>
    </row>
    <row r="3566" spans="1:17" hidden="1" x14ac:dyDescent="0.35">
      <c r="A3566" s="72">
        <f t="shared" si="55"/>
        <v>141223</v>
      </c>
      <c r="B3566" t="s">
        <v>6111</v>
      </c>
      <c r="C3566" s="66">
        <v>88419</v>
      </c>
      <c r="D3566" t="s">
        <v>77</v>
      </c>
      <c r="E3566" t="s">
        <v>6077</v>
      </c>
      <c r="F3566" s="66">
        <v>141223</v>
      </c>
      <c r="G3566" t="s">
        <v>78</v>
      </c>
      <c r="H3566" t="s">
        <v>6112</v>
      </c>
      <c r="I3566" t="s">
        <v>79</v>
      </c>
      <c r="K3566" t="s">
        <v>6113</v>
      </c>
      <c r="M3566" t="s">
        <v>3090</v>
      </c>
      <c r="N3566" t="s">
        <v>6071</v>
      </c>
      <c r="O3566" t="s">
        <v>18</v>
      </c>
      <c r="P3566" t="s">
        <v>6110</v>
      </c>
      <c r="Q3566" t="s">
        <v>6114</v>
      </c>
    </row>
    <row r="3567" spans="1:17" hidden="1" x14ac:dyDescent="0.35">
      <c r="A3567" s="72">
        <f t="shared" si="55"/>
        <v>141586</v>
      </c>
      <c r="B3567" t="s">
        <v>10527</v>
      </c>
      <c r="C3567" s="66">
        <v>91061</v>
      </c>
      <c r="D3567" t="s">
        <v>77</v>
      </c>
      <c r="E3567" t="s">
        <v>10514</v>
      </c>
      <c r="F3567" s="66">
        <v>141586</v>
      </c>
      <c r="G3567" t="s">
        <v>78</v>
      </c>
      <c r="I3567" t="s">
        <v>79</v>
      </c>
      <c r="K3567" t="s">
        <v>10528</v>
      </c>
      <c r="M3567" t="s">
        <v>10510</v>
      </c>
      <c r="N3567" t="s">
        <v>10511</v>
      </c>
      <c r="O3567" t="s">
        <v>18</v>
      </c>
      <c r="P3567" t="s">
        <v>10512</v>
      </c>
      <c r="Q3567" t="s">
        <v>10529</v>
      </c>
    </row>
    <row r="3568" spans="1:17" hidden="1" x14ac:dyDescent="0.35">
      <c r="A3568" s="72">
        <f t="shared" si="55"/>
        <v>141312</v>
      </c>
      <c r="B3568" t="s">
        <v>8257</v>
      </c>
      <c r="C3568" s="66">
        <v>89640</v>
      </c>
      <c r="D3568" t="s">
        <v>77</v>
      </c>
      <c r="E3568" t="s">
        <v>6602</v>
      </c>
      <c r="F3568" s="66">
        <v>141312</v>
      </c>
      <c r="G3568" t="s">
        <v>78</v>
      </c>
      <c r="H3568" t="s">
        <v>8258</v>
      </c>
      <c r="I3568" t="s">
        <v>79</v>
      </c>
      <c r="K3568" t="s">
        <v>8259</v>
      </c>
      <c r="M3568" t="s">
        <v>8194</v>
      </c>
      <c r="N3568" t="s">
        <v>6071</v>
      </c>
      <c r="O3568" t="s">
        <v>18</v>
      </c>
      <c r="P3568" t="s">
        <v>8260</v>
      </c>
      <c r="Q3568" t="s">
        <v>8261</v>
      </c>
    </row>
    <row r="3569" spans="1:17" hidden="1" x14ac:dyDescent="0.35">
      <c r="A3569" s="72">
        <f t="shared" si="55"/>
        <v>141986</v>
      </c>
      <c r="B3569" t="s">
        <v>12729</v>
      </c>
      <c r="C3569" s="66">
        <v>92543</v>
      </c>
      <c r="D3569" t="s">
        <v>77</v>
      </c>
      <c r="E3569" t="s">
        <v>12702</v>
      </c>
      <c r="F3569" s="66">
        <v>141986</v>
      </c>
      <c r="G3569" t="s">
        <v>78</v>
      </c>
      <c r="H3569" t="s">
        <v>12730</v>
      </c>
      <c r="I3569" t="s">
        <v>79</v>
      </c>
      <c r="K3569" t="s">
        <v>12731</v>
      </c>
      <c r="M3569" t="s">
        <v>12447</v>
      </c>
      <c r="N3569" t="s">
        <v>12609</v>
      </c>
      <c r="O3569" t="s">
        <v>18</v>
      </c>
      <c r="P3569" t="s">
        <v>12724</v>
      </c>
      <c r="Q3569" t="s">
        <v>12732</v>
      </c>
    </row>
    <row r="3570" spans="1:17" hidden="1" x14ac:dyDescent="0.35">
      <c r="A3570" s="72">
        <f t="shared" si="55"/>
        <v>140845</v>
      </c>
      <c r="B3570" t="s">
        <v>26246</v>
      </c>
      <c r="C3570" s="85">
        <v>87216</v>
      </c>
      <c r="D3570" t="s">
        <v>77</v>
      </c>
      <c r="E3570" t="s">
        <v>23211</v>
      </c>
      <c r="F3570" s="85">
        <v>140845</v>
      </c>
      <c r="G3570" t="s">
        <v>78</v>
      </c>
      <c r="H3570">
        <v>14357479</v>
      </c>
      <c r="I3570" t="s">
        <v>79</v>
      </c>
      <c r="K3570" t="s">
        <v>26247</v>
      </c>
      <c r="M3570" t="s">
        <v>21408</v>
      </c>
      <c r="N3570" t="s">
        <v>571</v>
      </c>
      <c r="O3570" t="s">
        <v>18</v>
      </c>
      <c r="P3570">
        <v>76021</v>
      </c>
      <c r="Q3570">
        <v>3811</v>
      </c>
    </row>
    <row r="3571" spans="1:17" hidden="1" x14ac:dyDescent="0.35">
      <c r="A3571" s="72">
        <f t="shared" si="55"/>
        <v>140845</v>
      </c>
      <c r="B3571" t="s">
        <v>3477</v>
      </c>
      <c r="C3571" s="66">
        <v>87216</v>
      </c>
      <c r="D3571" t="s">
        <v>77</v>
      </c>
      <c r="E3571" t="s">
        <v>3465</v>
      </c>
      <c r="F3571" s="66">
        <v>140845</v>
      </c>
      <c r="G3571" t="s">
        <v>78</v>
      </c>
      <c r="H3571" t="s">
        <v>3466</v>
      </c>
      <c r="I3571" t="s">
        <v>79</v>
      </c>
      <c r="K3571" t="s">
        <v>3478</v>
      </c>
      <c r="L3571" t="s">
        <v>80</v>
      </c>
      <c r="M3571" t="s">
        <v>3468</v>
      </c>
      <c r="N3571" t="s">
        <v>573</v>
      </c>
      <c r="O3571" t="s">
        <v>18</v>
      </c>
      <c r="P3571" t="s">
        <v>3469</v>
      </c>
      <c r="Q3571" t="s">
        <v>2083</v>
      </c>
    </row>
    <row r="3572" spans="1:17" hidden="1" x14ac:dyDescent="0.35">
      <c r="A3572" s="72">
        <f t="shared" si="55"/>
        <v>142007</v>
      </c>
      <c r="B3572" t="s">
        <v>12881</v>
      </c>
      <c r="C3572" s="66">
        <v>92625</v>
      </c>
      <c r="D3572" t="s">
        <v>77</v>
      </c>
      <c r="E3572" t="s">
        <v>12882</v>
      </c>
      <c r="F3572" s="66">
        <v>142007</v>
      </c>
      <c r="G3572" t="s">
        <v>78</v>
      </c>
      <c r="I3572" t="s">
        <v>79</v>
      </c>
      <c r="K3572" t="s">
        <v>12883</v>
      </c>
      <c r="M3572" t="s">
        <v>12884</v>
      </c>
      <c r="N3572" t="s">
        <v>12884</v>
      </c>
      <c r="O3572" t="s">
        <v>18</v>
      </c>
      <c r="P3572" t="s">
        <v>12885</v>
      </c>
    </row>
    <row r="3573" spans="1:17" hidden="1" x14ac:dyDescent="0.35">
      <c r="A3573" s="72">
        <f t="shared" si="55"/>
        <v>142007</v>
      </c>
      <c r="B3573" t="s">
        <v>12887</v>
      </c>
      <c r="C3573" s="66">
        <v>92626</v>
      </c>
      <c r="D3573" t="s">
        <v>77</v>
      </c>
      <c r="E3573" t="s">
        <v>12882</v>
      </c>
      <c r="F3573" s="66">
        <v>142007</v>
      </c>
      <c r="G3573" t="s">
        <v>78</v>
      </c>
      <c r="I3573" t="s">
        <v>79</v>
      </c>
      <c r="K3573" t="s">
        <v>12888</v>
      </c>
      <c r="M3573" t="s">
        <v>12884</v>
      </c>
      <c r="N3573" t="s">
        <v>12884</v>
      </c>
      <c r="O3573" t="s">
        <v>18</v>
      </c>
      <c r="P3573" t="s">
        <v>12885</v>
      </c>
    </row>
    <row r="3574" spans="1:17" hidden="1" x14ac:dyDescent="0.35">
      <c r="A3574" s="72">
        <f t="shared" si="55"/>
        <v>142007</v>
      </c>
      <c r="B3574" t="s">
        <v>16357</v>
      </c>
      <c r="C3574" s="66">
        <v>16037575</v>
      </c>
      <c r="D3574" t="s">
        <v>77</v>
      </c>
      <c r="E3574" t="s">
        <v>12882</v>
      </c>
      <c r="F3574" s="66">
        <v>142007</v>
      </c>
      <c r="G3574" t="s">
        <v>78</v>
      </c>
      <c r="I3574" t="s">
        <v>79</v>
      </c>
      <c r="K3574" t="s">
        <v>16358</v>
      </c>
      <c r="L3574" t="s">
        <v>12886</v>
      </c>
      <c r="M3574" t="s">
        <v>12884</v>
      </c>
      <c r="N3574" t="s">
        <v>12884</v>
      </c>
      <c r="O3574" t="s">
        <v>18</v>
      </c>
      <c r="P3574" t="s">
        <v>12952</v>
      </c>
    </row>
    <row r="3575" spans="1:17" hidden="1" x14ac:dyDescent="0.35">
      <c r="A3575" s="72" t="str">
        <f t="shared" si="55"/>
        <v/>
      </c>
      <c r="B3575" t="s">
        <v>13725</v>
      </c>
      <c r="C3575" s="66">
        <v>200402</v>
      </c>
      <c r="D3575" t="s">
        <v>1750</v>
      </c>
      <c r="H3575" t="s">
        <v>12860</v>
      </c>
      <c r="I3575" t="s">
        <v>79</v>
      </c>
      <c r="K3575" t="s">
        <v>18148</v>
      </c>
      <c r="M3575" t="s">
        <v>12918</v>
      </c>
      <c r="N3575" t="s">
        <v>4735</v>
      </c>
      <c r="O3575" t="s">
        <v>18</v>
      </c>
      <c r="P3575" t="s">
        <v>12919</v>
      </c>
    </row>
    <row r="3576" spans="1:17" hidden="1" x14ac:dyDescent="0.35">
      <c r="A3576" s="72">
        <f t="shared" si="55"/>
        <v>142118</v>
      </c>
      <c r="B3576" t="s">
        <v>13585</v>
      </c>
      <c r="C3576" s="66">
        <v>93138</v>
      </c>
      <c r="D3576" t="s">
        <v>77</v>
      </c>
      <c r="E3576" t="s">
        <v>13343</v>
      </c>
      <c r="F3576" s="66">
        <v>142118</v>
      </c>
      <c r="G3576" t="s">
        <v>78</v>
      </c>
      <c r="H3576" t="s">
        <v>13586</v>
      </c>
      <c r="I3576" t="s">
        <v>79</v>
      </c>
      <c r="K3576" t="s">
        <v>13587</v>
      </c>
      <c r="M3576" t="s">
        <v>7395</v>
      </c>
      <c r="N3576" t="s">
        <v>13252</v>
      </c>
      <c r="O3576" t="s">
        <v>18</v>
      </c>
      <c r="P3576" t="s">
        <v>13260</v>
      </c>
      <c r="Q3576" t="s">
        <v>10348</v>
      </c>
    </row>
    <row r="3577" spans="1:17" hidden="1" x14ac:dyDescent="0.35">
      <c r="A3577" s="72">
        <f t="shared" si="55"/>
        <v>140931</v>
      </c>
      <c r="B3577" t="s">
        <v>27492</v>
      </c>
      <c r="C3577" s="85">
        <v>17031475</v>
      </c>
      <c r="D3577" t="s">
        <v>77</v>
      </c>
      <c r="E3577" t="s">
        <v>23178</v>
      </c>
      <c r="F3577" s="85">
        <v>140931</v>
      </c>
      <c r="G3577" t="s">
        <v>78</v>
      </c>
      <c r="I3577" t="s">
        <v>79</v>
      </c>
      <c r="K3577" t="s">
        <v>27493</v>
      </c>
      <c r="M3577" t="s">
        <v>21563</v>
      </c>
      <c r="N3577" t="s">
        <v>3666</v>
      </c>
      <c r="O3577" t="s">
        <v>18</v>
      </c>
      <c r="P3577">
        <v>76052</v>
      </c>
      <c r="Q3577">
        <v>3602</v>
      </c>
    </row>
    <row r="3578" spans="1:17" hidden="1" x14ac:dyDescent="0.35">
      <c r="A3578" s="72">
        <f t="shared" si="55"/>
        <v>140931</v>
      </c>
      <c r="B3578" t="s">
        <v>3661</v>
      </c>
      <c r="C3578" s="66">
        <v>87309</v>
      </c>
      <c r="D3578" t="s">
        <v>77</v>
      </c>
      <c r="E3578" t="s">
        <v>3662</v>
      </c>
      <c r="F3578" s="66">
        <v>140931</v>
      </c>
      <c r="G3578" t="s">
        <v>78</v>
      </c>
      <c r="H3578" t="s">
        <v>3663</v>
      </c>
      <c r="I3578" t="s">
        <v>79</v>
      </c>
      <c r="K3578" t="s">
        <v>3664</v>
      </c>
      <c r="M3578" t="s">
        <v>3665</v>
      </c>
      <c r="N3578" t="s">
        <v>3666</v>
      </c>
      <c r="O3578" t="s">
        <v>18</v>
      </c>
      <c r="P3578" t="s">
        <v>3667</v>
      </c>
    </row>
    <row r="3579" spans="1:17" hidden="1" x14ac:dyDescent="0.35">
      <c r="A3579" s="72">
        <f t="shared" si="55"/>
        <v>141269</v>
      </c>
      <c r="B3579" t="s">
        <v>14376</v>
      </c>
      <c r="C3579" s="66">
        <v>209383</v>
      </c>
      <c r="D3579" t="s">
        <v>77</v>
      </c>
      <c r="E3579" t="s">
        <v>6855</v>
      </c>
      <c r="F3579" s="66">
        <v>141269</v>
      </c>
      <c r="G3579" t="s">
        <v>78</v>
      </c>
      <c r="H3579" t="s">
        <v>14377</v>
      </c>
      <c r="I3579" t="s">
        <v>79</v>
      </c>
      <c r="K3579" t="s">
        <v>14378</v>
      </c>
      <c r="M3579" t="s">
        <v>7647</v>
      </c>
      <c r="N3579" t="s">
        <v>6073</v>
      </c>
      <c r="O3579" t="s">
        <v>18</v>
      </c>
      <c r="P3579" t="s">
        <v>7648</v>
      </c>
    </row>
    <row r="3580" spans="1:17" hidden="1" x14ac:dyDescent="0.35">
      <c r="A3580" s="72">
        <f t="shared" si="55"/>
        <v>141555</v>
      </c>
      <c r="B3580" t="s">
        <v>15643</v>
      </c>
      <c r="C3580" s="66">
        <v>14749319</v>
      </c>
      <c r="D3580" t="s">
        <v>77</v>
      </c>
      <c r="E3580" t="s">
        <v>4810</v>
      </c>
      <c r="F3580" s="66">
        <v>141555</v>
      </c>
      <c r="G3580" t="s">
        <v>78</v>
      </c>
      <c r="H3580" t="s">
        <v>15644</v>
      </c>
      <c r="I3580" t="s">
        <v>79</v>
      </c>
      <c r="K3580" t="s">
        <v>15645</v>
      </c>
      <c r="M3580" t="s">
        <v>7383</v>
      </c>
      <c r="N3580" t="s">
        <v>7384</v>
      </c>
      <c r="O3580" t="s">
        <v>18</v>
      </c>
      <c r="P3580" t="s">
        <v>10314</v>
      </c>
    </row>
    <row r="3581" spans="1:17" hidden="1" x14ac:dyDescent="0.35">
      <c r="A3581" s="72">
        <f t="shared" si="55"/>
        <v>140934</v>
      </c>
      <c r="B3581" t="s">
        <v>14026</v>
      </c>
      <c r="C3581" s="66">
        <v>190367</v>
      </c>
      <c r="D3581" t="s">
        <v>77</v>
      </c>
      <c r="E3581" t="s">
        <v>4506</v>
      </c>
      <c r="F3581" s="66">
        <v>140934</v>
      </c>
      <c r="G3581" t="s">
        <v>78</v>
      </c>
      <c r="I3581" t="s">
        <v>79</v>
      </c>
      <c r="K3581" t="s">
        <v>14027</v>
      </c>
      <c r="M3581" t="s">
        <v>4503</v>
      </c>
      <c r="N3581" t="s">
        <v>205</v>
      </c>
      <c r="O3581" t="s">
        <v>18</v>
      </c>
      <c r="P3581" t="s">
        <v>4504</v>
      </c>
      <c r="Q3581" t="s">
        <v>8127</v>
      </c>
    </row>
    <row r="3582" spans="1:17" hidden="1" x14ac:dyDescent="0.35">
      <c r="A3582" s="72">
        <f t="shared" si="55"/>
        <v>141269</v>
      </c>
      <c r="B3582" t="s">
        <v>7698</v>
      </c>
      <c r="C3582" s="66">
        <v>89349</v>
      </c>
      <c r="D3582" t="s">
        <v>77</v>
      </c>
      <c r="E3582" t="s">
        <v>6855</v>
      </c>
      <c r="F3582" s="66">
        <v>141269</v>
      </c>
      <c r="G3582" t="s">
        <v>78</v>
      </c>
      <c r="H3582" t="s">
        <v>7699</v>
      </c>
      <c r="I3582" t="s">
        <v>79</v>
      </c>
      <c r="K3582" t="s">
        <v>7700</v>
      </c>
      <c r="M3582" t="s">
        <v>7579</v>
      </c>
      <c r="N3582" t="s">
        <v>6073</v>
      </c>
      <c r="O3582" t="s">
        <v>18</v>
      </c>
      <c r="P3582" t="s">
        <v>7696</v>
      </c>
      <c r="Q3582" t="s">
        <v>7701</v>
      </c>
    </row>
    <row r="3583" spans="1:17" hidden="1" x14ac:dyDescent="0.35">
      <c r="A3583" s="72">
        <f t="shared" si="55"/>
        <v>140729</v>
      </c>
      <c r="B3583" t="s">
        <v>20517</v>
      </c>
      <c r="C3583" s="66">
        <v>17005350</v>
      </c>
      <c r="D3583" t="s">
        <v>83</v>
      </c>
      <c r="E3583" t="s">
        <v>2909</v>
      </c>
      <c r="F3583" s="66">
        <v>140729</v>
      </c>
      <c r="G3583" t="s">
        <v>78</v>
      </c>
      <c r="I3583" t="s">
        <v>79</v>
      </c>
      <c r="K3583" t="s">
        <v>20518</v>
      </c>
      <c r="M3583" t="s">
        <v>20519</v>
      </c>
      <c r="O3583" t="s">
        <v>18</v>
      </c>
      <c r="P3583" t="s">
        <v>2912</v>
      </c>
    </row>
    <row r="3584" spans="1:17" hidden="1" x14ac:dyDescent="0.35">
      <c r="A3584" s="72">
        <f t="shared" si="55"/>
        <v>142118</v>
      </c>
      <c r="B3584" t="s">
        <v>2908</v>
      </c>
      <c r="C3584" s="66">
        <v>92992</v>
      </c>
      <c r="D3584" t="s">
        <v>77</v>
      </c>
      <c r="E3584" t="s">
        <v>13343</v>
      </c>
      <c r="F3584" s="66">
        <v>142118</v>
      </c>
      <c r="G3584" t="s">
        <v>78</v>
      </c>
      <c r="H3584" t="s">
        <v>13397</v>
      </c>
      <c r="I3584" t="s">
        <v>79</v>
      </c>
      <c r="K3584" t="s">
        <v>13398</v>
      </c>
      <c r="M3584" t="s">
        <v>7395</v>
      </c>
      <c r="N3584" t="s">
        <v>13252</v>
      </c>
      <c r="O3584" t="s">
        <v>18</v>
      </c>
      <c r="P3584" t="s">
        <v>13341</v>
      </c>
      <c r="Q3584" t="s">
        <v>10683</v>
      </c>
    </row>
    <row r="3585" spans="1:17" hidden="1" x14ac:dyDescent="0.35">
      <c r="A3585" s="72">
        <f t="shared" si="55"/>
        <v>140729</v>
      </c>
      <c r="B3585" t="s">
        <v>2908</v>
      </c>
      <c r="C3585" s="66">
        <v>86872</v>
      </c>
      <c r="D3585" t="s">
        <v>77</v>
      </c>
      <c r="E3585" t="s">
        <v>2909</v>
      </c>
      <c r="F3585" s="66">
        <v>140729</v>
      </c>
      <c r="G3585" t="s">
        <v>78</v>
      </c>
      <c r="I3585" t="s">
        <v>79</v>
      </c>
      <c r="K3585" t="s">
        <v>2910</v>
      </c>
      <c r="M3585" t="s">
        <v>2911</v>
      </c>
      <c r="N3585" t="s">
        <v>2252</v>
      </c>
      <c r="O3585" t="s">
        <v>18</v>
      </c>
      <c r="P3585" t="s">
        <v>2912</v>
      </c>
    </row>
    <row r="3586" spans="1:17" hidden="1" x14ac:dyDescent="0.35">
      <c r="A3586" s="72">
        <f t="shared" ref="A3586:A3649" si="56">IF(F3586="", "", IF(D3586="School District", C3586, F3586))</f>
        <v>140729</v>
      </c>
      <c r="B3586" t="s">
        <v>2913</v>
      </c>
      <c r="C3586" s="66">
        <v>86873</v>
      </c>
      <c r="D3586" t="s">
        <v>77</v>
      </c>
      <c r="E3586" t="s">
        <v>2909</v>
      </c>
      <c r="F3586" s="66">
        <v>140729</v>
      </c>
      <c r="G3586" t="s">
        <v>78</v>
      </c>
      <c r="I3586" t="s">
        <v>79</v>
      </c>
      <c r="K3586" t="s">
        <v>2910</v>
      </c>
      <c r="M3586" t="s">
        <v>2911</v>
      </c>
      <c r="N3586" t="s">
        <v>1894</v>
      </c>
      <c r="O3586" t="s">
        <v>18</v>
      </c>
      <c r="P3586" t="s">
        <v>2912</v>
      </c>
    </row>
    <row r="3587" spans="1:17" hidden="1" x14ac:dyDescent="0.35">
      <c r="A3587" s="72">
        <f t="shared" si="56"/>
        <v>142009</v>
      </c>
      <c r="B3587" t="s">
        <v>12892</v>
      </c>
      <c r="C3587" s="66">
        <v>92628</v>
      </c>
      <c r="D3587" t="s">
        <v>77</v>
      </c>
      <c r="E3587" t="s">
        <v>12893</v>
      </c>
      <c r="F3587" s="66">
        <v>142009</v>
      </c>
      <c r="G3587" t="s">
        <v>78</v>
      </c>
      <c r="I3587" t="s">
        <v>79</v>
      </c>
      <c r="K3587" t="s">
        <v>12894</v>
      </c>
      <c r="M3587" t="s">
        <v>12895</v>
      </c>
      <c r="N3587" t="s">
        <v>12854</v>
      </c>
      <c r="O3587" t="s">
        <v>18</v>
      </c>
      <c r="P3587" t="s">
        <v>12896</v>
      </c>
    </row>
    <row r="3588" spans="1:17" hidden="1" x14ac:dyDescent="0.35">
      <c r="A3588" s="72">
        <f t="shared" si="56"/>
        <v>142009</v>
      </c>
      <c r="B3588" t="s">
        <v>12897</v>
      </c>
      <c r="C3588" s="66">
        <v>92629</v>
      </c>
      <c r="D3588" t="s">
        <v>77</v>
      </c>
      <c r="E3588" t="s">
        <v>12893</v>
      </c>
      <c r="F3588" s="66">
        <v>142009</v>
      </c>
      <c r="G3588" t="s">
        <v>78</v>
      </c>
      <c r="I3588" t="s">
        <v>79</v>
      </c>
      <c r="K3588" t="s">
        <v>12894</v>
      </c>
      <c r="M3588" t="s">
        <v>12895</v>
      </c>
      <c r="N3588" t="s">
        <v>12854</v>
      </c>
      <c r="O3588" t="s">
        <v>18</v>
      </c>
      <c r="P3588" t="s">
        <v>12896</v>
      </c>
    </row>
    <row r="3589" spans="1:17" hidden="1" x14ac:dyDescent="0.35">
      <c r="A3589" s="72">
        <f t="shared" si="56"/>
        <v>142009</v>
      </c>
      <c r="B3589" t="s">
        <v>13944</v>
      </c>
      <c r="C3589" s="66">
        <v>167654</v>
      </c>
      <c r="D3589" t="s">
        <v>77</v>
      </c>
      <c r="E3589" t="s">
        <v>12893</v>
      </c>
      <c r="F3589" s="66">
        <v>142009</v>
      </c>
      <c r="G3589" t="s">
        <v>78</v>
      </c>
      <c r="I3589" t="s">
        <v>79</v>
      </c>
      <c r="K3589" t="s">
        <v>12894</v>
      </c>
      <c r="M3589" t="s">
        <v>12895</v>
      </c>
      <c r="O3589" t="s">
        <v>18</v>
      </c>
      <c r="P3589" t="s">
        <v>12896</v>
      </c>
    </row>
    <row r="3590" spans="1:17" hidden="1" x14ac:dyDescent="0.35">
      <c r="A3590" s="72">
        <f t="shared" si="56"/>
        <v>141544</v>
      </c>
      <c r="B3590" t="s">
        <v>9927</v>
      </c>
      <c r="C3590" s="66">
        <v>90683</v>
      </c>
      <c r="D3590" t="s">
        <v>77</v>
      </c>
      <c r="E3590" t="s">
        <v>9751</v>
      </c>
      <c r="F3590" s="66">
        <v>141544</v>
      </c>
      <c r="G3590" t="s">
        <v>78</v>
      </c>
      <c r="H3590" t="s">
        <v>9752</v>
      </c>
      <c r="I3590" t="s">
        <v>79</v>
      </c>
      <c r="K3590" t="s">
        <v>9928</v>
      </c>
      <c r="M3590" t="s">
        <v>7383</v>
      </c>
      <c r="N3590" t="s">
        <v>7384</v>
      </c>
      <c r="O3590" t="s">
        <v>18</v>
      </c>
      <c r="P3590" t="s">
        <v>9914</v>
      </c>
      <c r="Q3590" t="s">
        <v>9929</v>
      </c>
    </row>
    <row r="3591" spans="1:17" hidden="1" x14ac:dyDescent="0.35">
      <c r="A3591" s="72">
        <f t="shared" si="56"/>
        <v>141065</v>
      </c>
      <c r="B3591" t="s">
        <v>5203</v>
      </c>
      <c r="C3591" s="66">
        <v>88033</v>
      </c>
      <c r="D3591" t="s">
        <v>77</v>
      </c>
      <c r="E3591" t="s">
        <v>5158</v>
      </c>
      <c r="F3591" s="66">
        <v>141065</v>
      </c>
      <c r="G3591" t="s">
        <v>78</v>
      </c>
      <c r="I3591" t="s">
        <v>79</v>
      </c>
      <c r="K3591" t="s">
        <v>5204</v>
      </c>
      <c r="M3591" t="s">
        <v>5156</v>
      </c>
      <c r="N3591" t="s">
        <v>5040</v>
      </c>
      <c r="O3591" t="s">
        <v>18</v>
      </c>
      <c r="P3591" t="s">
        <v>5162</v>
      </c>
      <c r="Q3591" t="s">
        <v>5205</v>
      </c>
    </row>
    <row r="3592" spans="1:17" hidden="1" x14ac:dyDescent="0.35">
      <c r="A3592" s="72">
        <f t="shared" si="56"/>
        <v>141311</v>
      </c>
      <c r="B3592" t="s">
        <v>7886</v>
      </c>
      <c r="C3592" s="66">
        <v>89470</v>
      </c>
      <c r="D3592" t="s">
        <v>77</v>
      </c>
      <c r="E3592" t="s">
        <v>6973</v>
      </c>
      <c r="F3592" s="66">
        <v>141311</v>
      </c>
      <c r="G3592" t="s">
        <v>78</v>
      </c>
      <c r="H3592" t="s">
        <v>7887</v>
      </c>
      <c r="I3592" t="s">
        <v>79</v>
      </c>
      <c r="K3592" t="s">
        <v>7888</v>
      </c>
      <c r="M3592" t="s">
        <v>7841</v>
      </c>
      <c r="N3592" t="s">
        <v>6071</v>
      </c>
      <c r="O3592" t="s">
        <v>18</v>
      </c>
      <c r="P3592" t="s">
        <v>7860</v>
      </c>
      <c r="Q3592" t="s">
        <v>7889</v>
      </c>
    </row>
    <row r="3593" spans="1:17" hidden="1" x14ac:dyDescent="0.35">
      <c r="A3593" s="72">
        <f t="shared" si="56"/>
        <v>140954</v>
      </c>
      <c r="B3593" t="s">
        <v>15776</v>
      </c>
      <c r="C3593" s="66">
        <v>16022485</v>
      </c>
      <c r="D3593" t="s">
        <v>77</v>
      </c>
      <c r="E3593" t="s">
        <v>4621</v>
      </c>
      <c r="F3593" s="66">
        <v>140954</v>
      </c>
      <c r="G3593" t="s">
        <v>78</v>
      </c>
      <c r="I3593" t="s">
        <v>79</v>
      </c>
      <c r="K3593" t="s">
        <v>15777</v>
      </c>
      <c r="M3593" t="s">
        <v>4623</v>
      </c>
      <c r="N3593" t="s">
        <v>240</v>
      </c>
      <c r="O3593" t="s">
        <v>18</v>
      </c>
      <c r="P3593" t="s">
        <v>4624</v>
      </c>
    </row>
    <row r="3594" spans="1:17" hidden="1" x14ac:dyDescent="0.35">
      <c r="A3594" s="72">
        <f t="shared" si="56"/>
        <v>141356</v>
      </c>
      <c r="B3594" t="s">
        <v>22896</v>
      </c>
      <c r="C3594" s="66">
        <v>17027356</v>
      </c>
      <c r="D3594" t="s">
        <v>77</v>
      </c>
      <c r="E3594" t="s">
        <v>8483</v>
      </c>
      <c r="F3594" s="66">
        <v>141356</v>
      </c>
      <c r="G3594" t="s">
        <v>78</v>
      </c>
      <c r="I3594" t="s">
        <v>79</v>
      </c>
      <c r="K3594" t="s">
        <v>22897</v>
      </c>
      <c r="M3594" t="s">
        <v>21942</v>
      </c>
      <c r="N3594" t="s">
        <v>8314</v>
      </c>
      <c r="O3594" t="s">
        <v>18</v>
      </c>
      <c r="P3594" t="s">
        <v>8480</v>
      </c>
    </row>
    <row r="3595" spans="1:17" hidden="1" x14ac:dyDescent="0.35">
      <c r="A3595" s="72">
        <f t="shared" si="56"/>
        <v>141065</v>
      </c>
      <c r="B3595" t="s">
        <v>4670</v>
      </c>
      <c r="C3595" s="66">
        <v>16061357</v>
      </c>
      <c r="D3595" t="s">
        <v>77</v>
      </c>
      <c r="E3595" t="s">
        <v>5158</v>
      </c>
      <c r="F3595" s="66">
        <v>141065</v>
      </c>
      <c r="G3595" t="s">
        <v>78</v>
      </c>
      <c r="I3595" t="s">
        <v>79</v>
      </c>
      <c r="K3595" t="s">
        <v>17409</v>
      </c>
      <c r="M3595" t="s">
        <v>5156</v>
      </c>
      <c r="N3595" t="s">
        <v>5044</v>
      </c>
      <c r="O3595" t="s">
        <v>18</v>
      </c>
      <c r="P3595" t="s">
        <v>5169</v>
      </c>
    </row>
    <row r="3596" spans="1:17" hidden="1" x14ac:dyDescent="0.35">
      <c r="A3596" s="72">
        <f t="shared" si="56"/>
        <v>142079</v>
      </c>
      <c r="B3596" t="s">
        <v>4670</v>
      </c>
      <c r="C3596" s="66">
        <v>92889</v>
      </c>
      <c r="D3596" t="s">
        <v>77</v>
      </c>
      <c r="E3596" t="s">
        <v>13217</v>
      </c>
      <c r="F3596" s="66">
        <v>142079</v>
      </c>
      <c r="G3596" t="s">
        <v>78</v>
      </c>
      <c r="H3596" t="s">
        <v>13218</v>
      </c>
      <c r="I3596" t="s">
        <v>79</v>
      </c>
      <c r="K3596" t="s">
        <v>13222</v>
      </c>
      <c r="M3596" t="s">
        <v>13137</v>
      </c>
      <c r="N3596" t="s">
        <v>13117</v>
      </c>
      <c r="O3596" t="s">
        <v>18</v>
      </c>
      <c r="P3596" t="s">
        <v>13215</v>
      </c>
      <c r="Q3596" t="s">
        <v>13223</v>
      </c>
    </row>
    <row r="3597" spans="1:17" hidden="1" x14ac:dyDescent="0.35">
      <c r="A3597" s="72">
        <f t="shared" si="56"/>
        <v>140959</v>
      </c>
      <c r="B3597" t="s">
        <v>4670</v>
      </c>
      <c r="C3597" s="66">
        <v>87776</v>
      </c>
      <c r="D3597" t="s">
        <v>77</v>
      </c>
      <c r="E3597" t="s">
        <v>4629</v>
      </c>
      <c r="F3597" s="66">
        <v>140959</v>
      </c>
      <c r="G3597" t="s">
        <v>78</v>
      </c>
      <c r="H3597" t="s">
        <v>4671</v>
      </c>
      <c r="I3597" t="s">
        <v>79</v>
      </c>
      <c r="K3597" t="s">
        <v>4672</v>
      </c>
      <c r="M3597" t="s">
        <v>4632</v>
      </c>
      <c r="N3597" t="s">
        <v>4645</v>
      </c>
      <c r="O3597" t="s">
        <v>18</v>
      </c>
      <c r="P3597" t="s">
        <v>4661</v>
      </c>
      <c r="Q3597" t="s">
        <v>4673</v>
      </c>
    </row>
    <row r="3598" spans="1:17" hidden="1" x14ac:dyDescent="0.35">
      <c r="A3598" s="72">
        <f t="shared" si="56"/>
        <v>140475</v>
      </c>
      <c r="B3598" t="s">
        <v>21853</v>
      </c>
      <c r="C3598" s="85">
        <v>17018850</v>
      </c>
      <c r="D3598" t="s">
        <v>77</v>
      </c>
      <c r="E3598" t="s">
        <v>23165</v>
      </c>
      <c r="F3598" s="85">
        <v>140475</v>
      </c>
      <c r="G3598" t="s">
        <v>78</v>
      </c>
      <c r="I3598" t="s">
        <v>79</v>
      </c>
      <c r="K3598" t="s">
        <v>27878</v>
      </c>
      <c r="M3598" t="s">
        <v>20149</v>
      </c>
      <c r="N3598" t="s">
        <v>176</v>
      </c>
      <c r="O3598" t="s">
        <v>18</v>
      </c>
      <c r="P3598">
        <v>75035</v>
      </c>
    </row>
    <row r="3599" spans="1:17" hidden="1" x14ac:dyDescent="0.35">
      <c r="A3599" s="72">
        <f t="shared" si="56"/>
        <v>140475</v>
      </c>
      <c r="B3599" t="s">
        <v>21853</v>
      </c>
      <c r="C3599" s="66">
        <v>17018850</v>
      </c>
      <c r="D3599" t="s">
        <v>77</v>
      </c>
      <c r="E3599" t="s">
        <v>952</v>
      </c>
      <c r="F3599" s="66">
        <v>140475</v>
      </c>
      <c r="G3599" t="s">
        <v>78</v>
      </c>
      <c r="I3599" t="s">
        <v>79</v>
      </c>
      <c r="K3599" t="s">
        <v>21854</v>
      </c>
      <c r="M3599" t="s">
        <v>20149</v>
      </c>
      <c r="N3599" t="s">
        <v>176</v>
      </c>
      <c r="O3599" t="s">
        <v>18</v>
      </c>
      <c r="P3599" t="s">
        <v>352</v>
      </c>
    </row>
    <row r="3600" spans="1:17" hidden="1" x14ac:dyDescent="0.35">
      <c r="A3600" s="72">
        <f t="shared" si="56"/>
        <v>140887</v>
      </c>
      <c r="B3600" t="s">
        <v>25410</v>
      </c>
      <c r="C3600" s="85">
        <v>16058310</v>
      </c>
      <c r="D3600" t="s">
        <v>77</v>
      </c>
      <c r="E3600" t="s">
        <v>23231</v>
      </c>
      <c r="F3600" s="85">
        <v>140887</v>
      </c>
      <c r="G3600" t="s">
        <v>78</v>
      </c>
      <c r="H3600">
        <v>1647916</v>
      </c>
      <c r="I3600" t="s">
        <v>79</v>
      </c>
      <c r="K3600" t="s">
        <v>25411</v>
      </c>
      <c r="M3600" t="s">
        <v>20648</v>
      </c>
      <c r="N3600" t="s">
        <v>571</v>
      </c>
      <c r="O3600" t="s">
        <v>18</v>
      </c>
      <c r="P3600">
        <v>76133</v>
      </c>
    </row>
    <row r="3601" spans="1:17" hidden="1" x14ac:dyDescent="0.35">
      <c r="A3601" s="72">
        <f t="shared" si="56"/>
        <v>140887</v>
      </c>
      <c r="B3601" t="s">
        <v>17300</v>
      </c>
      <c r="C3601" s="66">
        <v>16058310</v>
      </c>
      <c r="D3601" t="s">
        <v>77</v>
      </c>
      <c r="E3601" t="s">
        <v>3907</v>
      </c>
      <c r="F3601" s="66">
        <v>140887</v>
      </c>
      <c r="G3601" t="s">
        <v>78</v>
      </c>
      <c r="H3601" t="s">
        <v>4215</v>
      </c>
      <c r="I3601" t="s">
        <v>79</v>
      </c>
      <c r="K3601" t="s">
        <v>17301</v>
      </c>
      <c r="M3601" t="s">
        <v>3904</v>
      </c>
      <c r="N3601" t="s">
        <v>573</v>
      </c>
      <c r="O3601" t="s">
        <v>18</v>
      </c>
      <c r="P3601" t="s">
        <v>4336</v>
      </c>
    </row>
    <row r="3602" spans="1:17" hidden="1" x14ac:dyDescent="0.35">
      <c r="A3602" s="72">
        <f t="shared" si="56"/>
        <v>140501</v>
      </c>
      <c r="B3602" t="s">
        <v>1231</v>
      </c>
      <c r="C3602" s="66">
        <v>85890</v>
      </c>
      <c r="D3602" t="s">
        <v>77</v>
      </c>
      <c r="E3602" t="s">
        <v>1232</v>
      </c>
      <c r="F3602" s="66">
        <v>140501</v>
      </c>
      <c r="G3602" t="s">
        <v>78</v>
      </c>
      <c r="H3602" t="s">
        <v>1233</v>
      </c>
      <c r="I3602" t="s">
        <v>79</v>
      </c>
      <c r="K3602" t="s">
        <v>1234</v>
      </c>
      <c r="M3602" t="s">
        <v>1235</v>
      </c>
      <c r="N3602" t="s">
        <v>1206</v>
      </c>
      <c r="O3602" t="s">
        <v>18</v>
      </c>
      <c r="P3602" t="s">
        <v>1236</v>
      </c>
    </row>
    <row r="3603" spans="1:17" hidden="1" x14ac:dyDescent="0.35">
      <c r="A3603" s="72">
        <f t="shared" si="56"/>
        <v>145196</v>
      </c>
      <c r="B3603" t="s">
        <v>26117</v>
      </c>
      <c r="C3603" s="85">
        <v>115236</v>
      </c>
      <c r="D3603" t="s">
        <v>77</v>
      </c>
      <c r="E3603" t="s">
        <v>23216</v>
      </c>
      <c r="F3603" s="85">
        <v>145196</v>
      </c>
      <c r="G3603" t="s">
        <v>78</v>
      </c>
      <c r="H3603">
        <v>12957718</v>
      </c>
      <c r="I3603" t="s">
        <v>79</v>
      </c>
      <c r="K3603" t="s">
        <v>26118</v>
      </c>
      <c r="M3603" t="s">
        <v>26092</v>
      </c>
      <c r="N3603" t="s">
        <v>26084</v>
      </c>
      <c r="O3603" t="s">
        <v>26085</v>
      </c>
      <c r="P3603">
        <v>98146</v>
      </c>
      <c r="Q3603">
        <v>3236</v>
      </c>
    </row>
    <row r="3604" spans="1:17" hidden="1" x14ac:dyDescent="0.35">
      <c r="A3604" s="72">
        <f t="shared" si="56"/>
        <v>141555</v>
      </c>
      <c r="B3604" t="s">
        <v>10186</v>
      </c>
      <c r="C3604" s="66">
        <v>90858</v>
      </c>
      <c r="D3604" t="s">
        <v>77</v>
      </c>
      <c r="E3604" t="s">
        <v>4810</v>
      </c>
      <c r="F3604" s="66">
        <v>141555</v>
      </c>
      <c r="G3604" t="s">
        <v>78</v>
      </c>
      <c r="H3604" t="s">
        <v>10187</v>
      </c>
      <c r="I3604" t="s">
        <v>79</v>
      </c>
      <c r="K3604" t="s">
        <v>10188</v>
      </c>
      <c r="M3604" t="s">
        <v>7383</v>
      </c>
      <c r="N3604" t="s">
        <v>7384</v>
      </c>
      <c r="O3604" t="s">
        <v>18</v>
      </c>
      <c r="P3604" t="s">
        <v>10189</v>
      </c>
      <c r="Q3604" t="s">
        <v>10190</v>
      </c>
    </row>
    <row r="3605" spans="1:17" hidden="1" x14ac:dyDescent="0.35">
      <c r="A3605" s="72">
        <f t="shared" si="56"/>
        <v>141486</v>
      </c>
      <c r="B3605" t="s">
        <v>26725</v>
      </c>
      <c r="C3605" s="85">
        <v>16028265</v>
      </c>
      <c r="D3605" t="s">
        <v>23281</v>
      </c>
      <c r="E3605" t="s">
        <v>23195</v>
      </c>
      <c r="F3605" s="85">
        <v>141486</v>
      </c>
      <c r="G3605" t="s">
        <v>78</v>
      </c>
      <c r="H3605">
        <v>12729604</v>
      </c>
      <c r="I3605" t="s">
        <v>79</v>
      </c>
      <c r="K3605" t="s">
        <v>26726</v>
      </c>
      <c r="M3605" t="s">
        <v>9223</v>
      </c>
      <c r="N3605" t="s">
        <v>20296</v>
      </c>
      <c r="O3605" t="s">
        <v>18</v>
      </c>
      <c r="P3605">
        <v>78040</v>
      </c>
    </row>
    <row r="3606" spans="1:17" hidden="1" x14ac:dyDescent="0.35">
      <c r="A3606" s="72">
        <f t="shared" si="56"/>
        <v>141486</v>
      </c>
      <c r="B3606" t="s">
        <v>18961</v>
      </c>
      <c r="C3606" s="66">
        <v>16028265</v>
      </c>
      <c r="D3606" t="s">
        <v>83</v>
      </c>
      <c r="E3606" t="s">
        <v>9220</v>
      </c>
      <c r="F3606" s="66">
        <v>141486</v>
      </c>
      <c r="G3606" t="s">
        <v>78</v>
      </c>
      <c r="H3606" t="s">
        <v>18962</v>
      </c>
      <c r="I3606" t="s">
        <v>79</v>
      </c>
      <c r="K3606" t="s">
        <v>18963</v>
      </c>
      <c r="M3606" t="s">
        <v>9216</v>
      </c>
      <c r="N3606" t="s">
        <v>9217</v>
      </c>
      <c r="O3606" t="s">
        <v>18</v>
      </c>
      <c r="P3606" t="s">
        <v>9218</v>
      </c>
    </row>
    <row r="3607" spans="1:17" hidden="1" x14ac:dyDescent="0.35">
      <c r="A3607" s="72">
        <f t="shared" si="56"/>
        <v>141415</v>
      </c>
      <c r="B3607" t="s">
        <v>7742</v>
      </c>
      <c r="C3607" s="66">
        <v>16038734</v>
      </c>
      <c r="D3607" t="s">
        <v>77</v>
      </c>
      <c r="E3607" t="s">
        <v>13804</v>
      </c>
      <c r="F3607" s="66">
        <v>141415</v>
      </c>
      <c r="G3607" t="s">
        <v>78</v>
      </c>
      <c r="H3607" t="s">
        <v>16392</v>
      </c>
      <c r="I3607" t="s">
        <v>79</v>
      </c>
      <c r="K3607" t="s">
        <v>16393</v>
      </c>
      <c r="M3607" t="s">
        <v>8933</v>
      </c>
      <c r="N3607" t="s">
        <v>5354</v>
      </c>
      <c r="O3607" t="s">
        <v>18</v>
      </c>
      <c r="P3607" t="s">
        <v>8934</v>
      </c>
      <c r="Q3607" t="s">
        <v>13805</v>
      </c>
    </row>
    <row r="3608" spans="1:17" hidden="1" x14ac:dyDescent="0.35">
      <c r="A3608" s="72">
        <f t="shared" si="56"/>
        <v>141415</v>
      </c>
      <c r="B3608" t="s">
        <v>15785</v>
      </c>
      <c r="C3608" s="66">
        <v>16023139</v>
      </c>
      <c r="D3608" t="s">
        <v>77</v>
      </c>
      <c r="E3608" t="s">
        <v>13804</v>
      </c>
      <c r="F3608" s="66">
        <v>141415</v>
      </c>
      <c r="G3608" t="s">
        <v>78</v>
      </c>
      <c r="H3608" t="s">
        <v>15786</v>
      </c>
      <c r="I3608" t="s">
        <v>79</v>
      </c>
      <c r="K3608" t="s">
        <v>15787</v>
      </c>
      <c r="M3608" t="s">
        <v>8933</v>
      </c>
      <c r="N3608" t="s">
        <v>5354</v>
      </c>
      <c r="O3608" t="s">
        <v>18</v>
      </c>
      <c r="P3608" t="s">
        <v>8934</v>
      </c>
      <c r="Q3608" t="s">
        <v>13805</v>
      </c>
    </row>
    <row r="3609" spans="1:17" hidden="1" x14ac:dyDescent="0.35">
      <c r="A3609" s="72">
        <f t="shared" si="56"/>
        <v>141415</v>
      </c>
      <c r="B3609" t="s">
        <v>8935</v>
      </c>
      <c r="C3609" s="66">
        <v>16031036</v>
      </c>
      <c r="D3609" t="s">
        <v>77</v>
      </c>
      <c r="E3609" t="s">
        <v>13804</v>
      </c>
      <c r="F3609" s="66">
        <v>141415</v>
      </c>
      <c r="G3609" t="s">
        <v>78</v>
      </c>
      <c r="H3609" t="s">
        <v>16015</v>
      </c>
      <c r="I3609" t="s">
        <v>79</v>
      </c>
      <c r="K3609" t="s">
        <v>16016</v>
      </c>
      <c r="M3609" t="s">
        <v>8933</v>
      </c>
      <c r="N3609" t="s">
        <v>5354</v>
      </c>
      <c r="O3609" t="s">
        <v>18</v>
      </c>
      <c r="P3609" t="s">
        <v>8934</v>
      </c>
      <c r="Q3609" t="s">
        <v>13805</v>
      </c>
    </row>
    <row r="3610" spans="1:17" hidden="1" x14ac:dyDescent="0.35">
      <c r="A3610" s="72">
        <f t="shared" si="56"/>
        <v>140461</v>
      </c>
      <c r="B3610" t="s">
        <v>25790</v>
      </c>
      <c r="C3610" s="85">
        <v>85557</v>
      </c>
      <c r="D3610" t="s">
        <v>77</v>
      </c>
      <c r="E3610" t="s">
        <v>23227</v>
      </c>
      <c r="F3610" s="85">
        <v>140461</v>
      </c>
      <c r="G3610" t="s">
        <v>78</v>
      </c>
      <c r="H3610">
        <v>1647890</v>
      </c>
      <c r="I3610" t="s">
        <v>79</v>
      </c>
      <c r="K3610" t="s">
        <v>25791</v>
      </c>
      <c r="M3610" t="s">
        <v>20923</v>
      </c>
      <c r="N3610" t="s">
        <v>232</v>
      </c>
      <c r="O3610" t="s">
        <v>18</v>
      </c>
      <c r="P3610">
        <v>75043</v>
      </c>
      <c r="Q3610">
        <v>3017</v>
      </c>
    </row>
    <row r="3611" spans="1:17" hidden="1" x14ac:dyDescent="0.35">
      <c r="A3611" s="72">
        <f t="shared" si="56"/>
        <v>140461</v>
      </c>
      <c r="B3611" t="s">
        <v>500</v>
      </c>
      <c r="C3611" s="66">
        <v>85557</v>
      </c>
      <c r="D3611" t="s">
        <v>77</v>
      </c>
      <c r="E3611" t="s">
        <v>371</v>
      </c>
      <c r="F3611" s="66">
        <v>140461</v>
      </c>
      <c r="G3611" t="s">
        <v>78</v>
      </c>
      <c r="H3611" t="s">
        <v>372</v>
      </c>
      <c r="I3611" t="s">
        <v>79</v>
      </c>
      <c r="K3611" t="s">
        <v>501</v>
      </c>
      <c r="M3611" t="s">
        <v>374</v>
      </c>
      <c r="N3611" t="s">
        <v>189</v>
      </c>
      <c r="O3611" t="s">
        <v>18</v>
      </c>
      <c r="P3611" t="s">
        <v>480</v>
      </c>
      <c r="Q3611" t="s">
        <v>204</v>
      </c>
    </row>
    <row r="3612" spans="1:17" hidden="1" x14ac:dyDescent="0.35">
      <c r="A3612" s="72">
        <f t="shared" si="56"/>
        <v>140845</v>
      </c>
      <c r="B3612" t="s">
        <v>26286</v>
      </c>
      <c r="C3612" s="85">
        <v>16071039</v>
      </c>
      <c r="D3612" t="s">
        <v>23281</v>
      </c>
      <c r="E3612" t="s">
        <v>23211</v>
      </c>
      <c r="F3612" s="85">
        <v>140845</v>
      </c>
      <c r="G3612" t="s">
        <v>78</v>
      </c>
      <c r="H3612">
        <v>14357479</v>
      </c>
      <c r="I3612" t="s">
        <v>79</v>
      </c>
      <c r="K3612" t="s">
        <v>26287</v>
      </c>
      <c r="M3612" t="s">
        <v>21408</v>
      </c>
      <c r="N3612" t="s">
        <v>571</v>
      </c>
      <c r="O3612" t="s">
        <v>18</v>
      </c>
      <c r="P3612">
        <v>76022</v>
      </c>
    </row>
    <row r="3613" spans="1:17" hidden="1" x14ac:dyDescent="0.35">
      <c r="A3613" s="72">
        <f t="shared" si="56"/>
        <v>140845</v>
      </c>
      <c r="B3613" t="s">
        <v>19790</v>
      </c>
      <c r="C3613" s="66">
        <v>16071039</v>
      </c>
      <c r="D3613" t="s">
        <v>83</v>
      </c>
      <c r="E3613" t="s">
        <v>3465</v>
      </c>
      <c r="F3613" s="66">
        <v>140845</v>
      </c>
      <c r="G3613" t="s">
        <v>78</v>
      </c>
      <c r="H3613" t="s">
        <v>3466</v>
      </c>
      <c r="I3613" t="s">
        <v>79</v>
      </c>
      <c r="K3613" t="s">
        <v>14597</v>
      </c>
      <c r="L3613" t="s">
        <v>80</v>
      </c>
      <c r="M3613" t="s">
        <v>3468</v>
      </c>
      <c r="N3613" t="s">
        <v>573</v>
      </c>
      <c r="O3613" t="s">
        <v>18</v>
      </c>
      <c r="P3613" t="s">
        <v>3485</v>
      </c>
      <c r="Q3613" t="s">
        <v>87</v>
      </c>
    </row>
    <row r="3614" spans="1:17" hidden="1" x14ac:dyDescent="0.35">
      <c r="A3614" s="72">
        <f t="shared" si="56"/>
        <v>140469</v>
      </c>
      <c r="B3614" t="s">
        <v>26933</v>
      </c>
      <c r="C3614" s="85">
        <v>211157</v>
      </c>
      <c r="D3614" t="s">
        <v>77</v>
      </c>
      <c r="E3614" t="s">
        <v>23191</v>
      </c>
      <c r="F3614" s="85">
        <v>140469</v>
      </c>
      <c r="G3614" t="s">
        <v>78</v>
      </c>
      <c r="H3614">
        <v>13461769</v>
      </c>
      <c r="I3614" t="s">
        <v>79</v>
      </c>
      <c r="K3614" t="s">
        <v>26934</v>
      </c>
      <c r="M3614" t="s">
        <v>20080</v>
      </c>
      <c r="N3614" t="s">
        <v>205</v>
      </c>
      <c r="O3614" t="s">
        <v>18</v>
      </c>
      <c r="P3614">
        <v>75010</v>
      </c>
      <c r="Q3614">
        <v>4205</v>
      </c>
    </row>
    <row r="3615" spans="1:17" hidden="1" x14ac:dyDescent="0.35">
      <c r="A3615" s="72">
        <f t="shared" si="56"/>
        <v>140469</v>
      </c>
      <c r="B3615" t="s">
        <v>14456</v>
      </c>
      <c r="C3615" s="66">
        <v>211157</v>
      </c>
      <c r="D3615" t="s">
        <v>77</v>
      </c>
      <c r="E3615" t="s">
        <v>212</v>
      </c>
      <c r="F3615" s="66">
        <v>140469</v>
      </c>
      <c r="G3615" t="s">
        <v>78</v>
      </c>
      <c r="H3615" t="s">
        <v>213</v>
      </c>
      <c r="I3615" t="s">
        <v>79</v>
      </c>
      <c r="K3615" t="s">
        <v>14457</v>
      </c>
      <c r="M3615" t="s">
        <v>188</v>
      </c>
      <c r="N3615" t="s">
        <v>205</v>
      </c>
      <c r="O3615" t="s">
        <v>18</v>
      </c>
      <c r="P3615" t="s">
        <v>216</v>
      </c>
      <c r="Q3615" t="s">
        <v>6331</v>
      </c>
    </row>
    <row r="3616" spans="1:17" hidden="1" x14ac:dyDescent="0.35">
      <c r="A3616" s="72">
        <f t="shared" si="56"/>
        <v>140469</v>
      </c>
      <c r="B3616" t="s">
        <v>26874</v>
      </c>
      <c r="C3616" s="85">
        <v>85435</v>
      </c>
      <c r="D3616" t="s">
        <v>77</v>
      </c>
      <c r="E3616" t="s">
        <v>23191</v>
      </c>
      <c r="F3616" s="85">
        <v>140469</v>
      </c>
      <c r="G3616" t="s">
        <v>78</v>
      </c>
      <c r="H3616">
        <v>13461769</v>
      </c>
      <c r="I3616" t="s">
        <v>79</v>
      </c>
      <c r="K3616" t="s">
        <v>26875</v>
      </c>
      <c r="M3616" t="s">
        <v>20080</v>
      </c>
      <c r="N3616" t="s">
        <v>205</v>
      </c>
      <c r="O3616" t="s">
        <v>18</v>
      </c>
      <c r="P3616">
        <v>75010</v>
      </c>
      <c r="Q3616">
        <v>1100</v>
      </c>
    </row>
    <row r="3617" spans="1:17" hidden="1" x14ac:dyDescent="0.35">
      <c r="A3617" s="72">
        <f t="shared" si="56"/>
        <v>140469</v>
      </c>
      <c r="B3617" t="s">
        <v>211</v>
      </c>
      <c r="C3617" s="66">
        <v>85435</v>
      </c>
      <c r="D3617" t="s">
        <v>77</v>
      </c>
      <c r="E3617" t="s">
        <v>212</v>
      </c>
      <c r="F3617" s="66">
        <v>140469</v>
      </c>
      <c r="G3617" t="s">
        <v>78</v>
      </c>
      <c r="H3617" t="s">
        <v>213</v>
      </c>
      <c r="I3617" t="s">
        <v>79</v>
      </c>
      <c r="K3617" t="s">
        <v>214</v>
      </c>
      <c r="L3617" t="s">
        <v>80</v>
      </c>
      <c r="M3617" t="s">
        <v>188</v>
      </c>
      <c r="N3617" t="s">
        <v>215</v>
      </c>
      <c r="O3617" t="s">
        <v>18</v>
      </c>
      <c r="P3617" t="s">
        <v>216</v>
      </c>
      <c r="Q3617" t="s">
        <v>217</v>
      </c>
    </row>
    <row r="3618" spans="1:17" hidden="1" x14ac:dyDescent="0.35">
      <c r="A3618" s="72">
        <f t="shared" si="56"/>
        <v>140464</v>
      </c>
      <c r="B3618" t="s">
        <v>25860</v>
      </c>
      <c r="C3618" s="85">
        <v>172871</v>
      </c>
      <c r="D3618" t="s">
        <v>77</v>
      </c>
      <c r="E3618" t="s">
        <v>23223</v>
      </c>
      <c r="F3618" s="85">
        <v>140464</v>
      </c>
      <c r="G3618" t="s">
        <v>78</v>
      </c>
      <c r="H3618">
        <v>14512545</v>
      </c>
      <c r="I3618" t="s">
        <v>79</v>
      </c>
      <c r="K3618" t="s">
        <v>25861</v>
      </c>
      <c r="M3618" t="s">
        <v>18305</v>
      </c>
      <c r="N3618" t="s">
        <v>232</v>
      </c>
      <c r="O3618" t="s">
        <v>18</v>
      </c>
      <c r="P3618">
        <v>75050</v>
      </c>
      <c r="Q3618">
        <v>4044</v>
      </c>
    </row>
    <row r="3619" spans="1:17" hidden="1" x14ac:dyDescent="0.35">
      <c r="A3619" s="72">
        <f t="shared" si="56"/>
        <v>140464</v>
      </c>
      <c r="B3619" t="s">
        <v>13956</v>
      </c>
      <c r="C3619" s="66">
        <v>172871</v>
      </c>
      <c r="D3619" t="s">
        <v>77</v>
      </c>
      <c r="E3619" t="s">
        <v>541</v>
      </c>
      <c r="F3619" s="66">
        <v>140464</v>
      </c>
      <c r="G3619" t="s">
        <v>78</v>
      </c>
      <c r="H3619" t="s">
        <v>542</v>
      </c>
      <c r="I3619" t="s">
        <v>79</v>
      </c>
      <c r="K3619" t="s">
        <v>13957</v>
      </c>
      <c r="M3619" t="s">
        <v>544</v>
      </c>
      <c r="N3619" t="s">
        <v>232</v>
      </c>
      <c r="O3619" t="s">
        <v>18</v>
      </c>
      <c r="P3619" t="s">
        <v>545</v>
      </c>
      <c r="Q3619" t="s">
        <v>308</v>
      </c>
    </row>
    <row r="3620" spans="1:17" hidden="1" x14ac:dyDescent="0.35">
      <c r="A3620" s="72">
        <f t="shared" si="56"/>
        <v>141555</v>
      </c>
      <c r="B3620" t="s">
        <v>16943</v>
      </c>
      <c r="C3620" s="66">
        <v>16050522</v>
      </c>
      <c r="D3620" t="s">
        <v>77</v>
      </c>
      <c r="E3620" t="s">
        <v>4810</v>
      </c>
      <c r="F3620" s="66">
        <v>141555</v>
      </c>
      <c r="G3620" t="s">
        <v>78</v>
      </c>
      <c r="H3620" t="s">
        <v>350</v>
      </c>
      <c r="I3620" t="s">
        <v>79</v>
      </c>
      <c r="K3620" t="s">
        <v>16944</v>
      </c>
      <c r="L3620" t="s">
        <v>80</v>
      </c>
      <c r="M3620" t="s">
        <v>7383</v>
      </c>
      <c r="N3620" t="s">
        <v>7384</v>
      </c>
      <c r="O3620" t="s">
        <v>18</v>
      </c>
      <c r="P3620" t="s">
        <v>10435</v>
      </c>
      <c r="Q3620" t="s">
        <v>16945</v>
      </c>
    </row>
    <row r="3621" spans="1:17" hidden="1" x14ac:dyDescent="0.35">
      <c r="A3621" s="72">
        <f t="shared" si="56"/>
        <v>140473</v>
      </c>
      <c r="B3621" t="s">
        <v>27679</v>
      </c>
      <c r="C3621" s="85">
        <v>85484</v>
      </c>
      <c r="D3621" t="s">
        <v>77</v>
      </c>
      <c r="E3621" t="s">
        <v>23171</v>
      </c>
      <c r="F3621" s="85">
        <v>140473</v>
      </c>
      <c r="G3621" t="s">
        <v>78</v>
      </c>
      <c r="I3621" t="s">
        <v>79</v>
      </c>
      <c r="K3621" t="s">
        <v>27680</v>
      </c>
      <c r="M3621" t="s">
        <v>20750</v>
      </c>
      <c r="N3621" t="s">
        <v>176</v>
      </c>
      <c r="O3621" t="s">
        <v>18</v>
      </c>
      <c r="P3621">
        <v>75025</v>
      </c>
      <c r="Q3621">
        <v>2838</v>
      </c>
    </row>
    <row r="3622" spans="1:17" hidden="1" x14ac:dyDescent="0.35">
      <c r="A3622" s="72">
        <f t="shared" si="56"/>
        <v>140473</v>
      </c>
      <c r="B3622" t="s">
        <v>304</v>
      </c>
      <c r="C3622" s="66">
        <v>85484</v>
      </c>
      <c r="D3622" t="s">
        <v>77</v>
      </c>
      <c r="E3622" t="s">
        <v>252</v>
      </c>
      <c r="F3622" s="66">
        <v>140473</v>
      </c>
      <c r="G3622" t="s">
        <v>78</v>
      </c>
      <c r="I3622" t="s">
        <v>79</v>
      </c>
      <c r="K3622" t="s">
        <v>305</v>
      </c>
      <c r="M3622" t="s">
        <v>254</v>
      </c>
      <c r="N3622" t="s">
        <v>185</v>
      </c>
      <c r="O3622" t="s">
        <v>18</v>
      </c>
      <c r="P3622" t="s">
        <v>294</v>
      </c>
      <c r="Q3622" t="s">
        <v>85</v>
      </c>
    </row>
    <row r="3623" spans="1:17" hidden="1" x14ac:dyDescent="0.35">
      <c r="A3623" s="72">
        <f t="shared" si="56"/>
        <v>141909</v>
      </c>
      <c r="B3623" t="s">
        <v>12358</v>
      </c>
      <c r="C3623" s="66">
        <v>92371</v>
      </c>
      <c r="D3623" t="s">
        <v>77</v>
      </c>
      <c r="E3623" t="s">
        <v>12359</v>
      </c>
      <c r="F3623" s="66">
        <v>141909</v>
      </c>
      <c r="G3623" t="s">
        <v>78</v>
      </c>
      <c r="H3623" t="s">
        <v>350</v>
      </c>
      <c r="I3623" t="s">
        <v>79</v>
      </c>
      <c r="K3623" t="s">
        <v>12360</v>
      </c>
      <c r="L3623" t="s">
        <v>80</v>
      </c>
      <c r="M3623" t="s">
        <v>12361</v>
      </c>
      <c r="N3623" t="s">
        <v>12336</v>
      </c>
      <c r="O3623" t="s">
        <v>18</v>
      </c>
      <c r="P3623" t="s">
        <v>12362</v>
      </c>
      <c r="Q3623" t="s">
        <v>87</v>
      </c>
    </row>
    <row r="3624" spans="1:17" hidden="1" x14ac:dyDescent="0.35">
      <c r="A3624" s="72">
        <f t="shared" si="56"/>
        <v>140469</v>
      </c>
      <c r="B3624" t="s">
        <v>26852</v>
      </c>
      <c r="C3624" s="85">
        <v>85682</v>
      </c>
      <c r="D3624" t="s">
        <v>77</v>
      </c>
      <c r="E3624" t="s">
        <v>23191</v>
      </c>
      <c r="F3624" s="85">
        <v>140469</v>
      </c>
      <c r="G3624" t="s">
        <v>78</v>
      </c>
      <c r="H3624">
        <v>13461769</v>
      </c>
      <c r="I3624" t="s">
        <v>79</v>
      </c>
      <c r="K3624" t="s">
        <v>26853</v>
      </c>
      <c r="M3624" t="s">
        <v>13635</v>
      </c>
      <c r="N3624" t="s">
        <v>205</v>
      </c>
      <c r="O3624" t="s">
        <v>18</v>
      </c>
      <c r="P3624">
        <v>75067</v>
      </c>
      <c r="Q3624">
        <v>4901</v>
      </c>
    </row>
    <row r="3625" spans="1:17" hidden="1" x14ac:dyDescent="0.35">
      <c r="A3625" s="72">
        <f t="shared" si="56"/>
        <v>140469</v>
      </c>
      <c r="B3625" t="s">
        <v>803</v>
      </c>
      <c r="C3625" s="66">
        <v>85682</v>
      </c>
      <c r="D3625" t="s">
        <v>77</v>
      </c>
      <c r="E3625" t="s">
        <v>212</v>
      </c>
      <c r="F3625" s="66">
        <v>140469</v>
      </c>
      <c r="G3625" t="s">
        <v>78</v>
      </c>
      <c r="H3625" t="s">
        <v>213</v>
      </c>
      <c r="I3625" t="s">
        <v>79</v>
      </c>
      <c r="K3625" t="s">
        <v>804</v>
      </c>
      <c r="L3625" t="s">
        <v>80</v>
      </c>
      <c r="M3625" t="s">
        <v>343</v>
      </c>
      <c r="N3625" t="s">
        <v>215</v>
      </c>
      <c r="O3625" t="s">
        <v>18</v>
      </c>
      <c r="P3625" t="s">
        <v>797</v>
      </c>
      <c r="Q3625" t="s">
        <v>802</v>
      </c>
    </row>
    <row r="3626" spans="1:17" hidden="1" x14ac:dyDescent="0.35">
      <c r="A3626" s="72">
        <f t="shared" si="56"/>
        <v>141486</v>
      </c>
      <c r="B3626" t="s">
        <v>26698</v>
      </c>
      <c r="C3626" s="85">
        <v>90358</v>
      </c>
      <c r="D3626" t="s">
        <v>77</v>
      </c>
      <c r="E3626" t="s">
        <v>23195</v>
      </c>
      <c r="F3626" s="85">
        <v>141486</v>
      </c>
      <c r="G3626" t="s">
        <v>78</v>
      </c>
      <c r="H3626">
        <v>12729364</v>
      </c>
      <c r="I3626" t="s">
        <v>79</v>
      </c>
      <c r="K3626" t="s">
        <v>9266</v>
      </c>
      <c r="M3626" t="s">
        <v>9223</v>
      </c>
      <c r="N3626" t="s">
        <v>20296</v>
      </c>
      <c r="O3626" t="s">
        <v>18</v>
      </c>
      <c r="P3626">
        <v>78040</v>
      </c>
      <c r="Q3626">
        <v>8816</v>
      </c>
    </row>
    <row r="3627" spans="1:17" hidden="1" x14ac:dyDescent="0.35">
      <c r="A3627" s="72">
        <f t="shared" si="56"/>
        <v>141486</v>
      </c>
      <c r="B3627" t="s">
        <v>8596</v>
      </c>
      <c r="C3627" s="66">
        <v>90358</v>
      </c>
      <c r="D3627" t="s">
        <v>77</v>
      </c>
      <c r="E3627" t="s">
        <v>9220</v>
      </c>
      <c r="F3627" s="66">
        <v>141486</v>
      </c>
      <c r="G3627" t="s">
        <v>78</v>
      </c>
      <c r="H3627" t="s">
        <v>9265</v>
      </c>
      <c r="I3627" t="s">
        <v>79</v>
      </c>
      <c r="K3627" t="s">
        <v>9266</v>
      </c>
      <c r="M3627" t="s">
        <v>9223</v>
      </c>
      <c r="N3627" t="s">
        <v>9217</v>
      </c>
      <c r="O3627" t="s">
        <v>18</v>
      </c>
      <c r="P3627" t="s">
        <v>9218</v>
      </c>
      <c r="Q3627" t="s">
        <v>9267</v>
      </c>
    </row>
    <row r="3628" spans="1:17" hidden="1" x14ac:dyDescent="0.35">
      <c r="A3628" s="72">
        <f t="shared" si="56"/>
        <v>141356</v>
      </c>
      <c r="B3628" t="s">
        <v>8596</v>
      </c>
      <c r="C3628" s="66">
        <v>89913</v>
      </c>
      <c r="D3628" t="s">
        <v>77</v>
      </c>
      <c r="E3628" t="s">
        <v>8483</v>
      </c>
      <c r="F3628" s="66">
        <v>141356</v>
      </c>
      <c r="G3628" t="s">
        <v>78</v>
      </c>
      <c r="I3628" t="s">
        <v>79</v>
      </c>
      <c r="K3628" t="s">
        <v>8597</v>
      </c>
      <c r="M3628" t="s">
        <v>8590</v>
      </c>
      <c r="N3628" t="s">
        <v>8314</v>
      </c>
      <c r="O3628" t="s">
        <v>18</v>
      </c>
      <c r="P3628" t="s">
        <v>8591</v>
      </c>
    </row>
    <row r="3629" spans="1:17" hidden="1" x14ac:dyDescent="0.35">
      <c r="A3629" s="72">
        <f t="shared" si="56"/>
        <v>141223</v>
      </c>
      <c r="B3629" t="s">
        <v>6144</v>
      </c>
      <c r="C3629" s="66">
        <v>88440</v>
      </c>
      <c r="D3629" t="s">
        <v>77</v>
      </c>
      <c r="E3629" t="s">
        <v>6077</v>
      </c>
      <c r="F3629" s="66">
        <v>141223</v>
      </c>
      <c r="G3629" t="s">
        <v>78</v>
      </c>
      <c r="H3629" t="s">
        <v>6145</v>
      </c>
      <c r="I3629" t="s">
        <v>79</v>
      </c>
      <c r="K3629" t="s">
        <v>6146</v>
      </c>
      <c r="M3629" t="s">
        <v>3090</v>
      </c>
      <c r="N3629" t="s">
        <v>6071</v>
      </c>
      <c r="O3629" t="s">
        <v>18</v>
      </c>
      <c r="P3629" t="s">
        <v>6126</v>
      </c>
      <c r="Q3629" t="s">
        <v>6147</v>
      </c>
    </row>
    <row r="3630" spans="1:17" hidden="1" x14ac:dyDescent="0.35">
      <c r="A3630" s="72">
        <f t="shared" si="56"/>
        <v>140887</v>
      </c>
      <c r="B3630" t="s">
        <v>25578</v>
      </c>
      <c r="C3630" s="85">
        <v>87437</v>
      </c>
      <c r="D3630" t="s">
        <v>77</v>
      </c>
      <c r="E3630" t="s">
        <v>23231</v>
      </c>
      <c r="F3630" s="85">
        <v>140887</v>
      </c>
      <c r="G3630" t="s">
        <v>78</v>
      </c>
      <c r="H3630">
        <v>12045050</v>
      </c>
      <c r="I3630" t="s">
        <v>79</v>
      </c>
      <c r="K3630" t="s">
        <v>25579</v>
      </c>
      <c r="M3630" t="s">
        <v>20648</v>
      </c>
      <c r="N3630" t="s">
        <v>571</v>
      </c>
      <c r="O3630" t="s">
        <v>18</v>
      </c>
      <c r="P3630">
        <v>76106</v>
      </c>
      <c r="Q3630">
        <v>4420</v>
      </c>
    </row>
    <row r="3631" spans="1:17" hidden="1" x14ac:dyDescent="0.35">
      <c r="A3631" s="72">
        <f t="shared" si="56"/>
        <v>140887</v>
      </c>
      <c r="B3631" t="s">
        <v>3979</v>
      </c>
      <c r="C3631" s="66">
        <v>87437</v>
      </c>
      <c r="D3631" t="s">
        <v>77</v>
      </c>
      <c r="E3631" t="s">
        <v>3907</v>
      </c>
      <c r="F3631" s="66">
        <v>140887</v>
      </c>
      <c r="G3631" t="s">
        <v>78</v>
      </c>
      <c r="H3631" t="s">
        <v>3980</v>
      </c>
      <c r="I3631" t="s">
        <v>79</v>
      </c>
      <c r="K3631" t="s">
        <v>3981</v>
      </c>
      <c r="M3631" t="s">
        <v>3904</v>
      </c>
      <c r="N3631" t="s">
        <v>573</v>
      </c>
      <c r="O3631" t="s">
        <v>18</v>
      </c>
      <c r="P3631" t="s">
        <v>3982</v>
      </c>
      <c r="Q3631" t="s">
        <v>3983</v>
      </c>
    </row>
    <row r="3632" spans="1:17" hidden="1" x14ac:dyDescent="0.35">
      <c r="A3632" s="72">
        <f t="shared" si="56"/>
        <v>142116</v>
      </c>
      <c r="B3632" t="s">
        <v>13605</v>
      </c>
      <c r="C3632" s="66">
        <v>93152</v>
      </c>
      <c r="D3632" t="s">
        <v>77</v>
      </c>
      <c r="E3632" t="s">
        <v>13524</v>
      </c>
      <c r="F3632" s="66">
        <v>142116</v>
      </c>
      <c r="G3632" t="s">
        <v>78</v>
      </c>
      <c r="H3632" t="s">
        <v>13606</v>
      </c>
      <c r="I3632" t="s">
        <v>79</v>
      </c>
      <c r="K3632" t="s">
        <v>13607</v>
      </c>
      <c r="L3632" t="s">
        <v>80</v>
      </c>
      <c r="M3632" t="s">
        <v>7395</v>
      </c>
      <c r="N3632" t="s">
        <v>7395</v>
      </c>
      <c r="O3632" t="s">
        <v>18</v>
      </c>
      <c r="P3632" t="s">
        <v>13598</v>
      </c>
      <c r="Q3632" t="s">
        <v>87</v>
      </c>
    </row>
    <row r="3633" spans="1:17" hidden="1" x14ac:dyDescent="0.35">
      <c r="A3633" s="72">
        <f t="shared" si="56"/>
        <v>140510</v>
      </c>
      <c r="B3633" t="s">
        <v>26512</v>
      </c>
      <c r="C3633" s="85">
        <v>16020588</v>
      </c>
      <c r="D3633" t="s">
        <v>77</v>
      </c>
      <c r="E3633" t="s">
        <v>23205</v>
      </c>
      <c r="F3633" s="85">
        <v>140510</v>
      </c>
      <c r="G3633" t="s">
        <v>78</v>
      </c>
      <c r="H3633">
        <v>1647460</v>
      </c>
      <c r="I3633" t="s">
        <v>79</v>
      </c>
      <c r="K3633" t="s">
        <v>26513</v>
      </c>
      <c r="M3633" t="s">
        <v>1182</v>
      </c>
      <c r="N3633" t="s">
        <v>1182</v>
      </c>
      <c r="O3633" t="s">
        <v>18</v>
      </c>
      <c r="P3633">
        <v>75142</v>
      </c>
    </row>
    <row r="3634" spans="1:17" hidden="1" x14ac:dyDescent="0.35">
      <c r="A3634" s="72">
        <f t="shared" si="56"/>
        <v>140510</v>
      </c>
      <c r="B3634" t="s">
        <v>15688</v>
      </c>
      <c r="C3634" s="66">
        <v>16020588</v>
      </c>
      <c r="D3634" t="s">
        <v>77</v>
      </c>
      <c r="E3634" t="s">
        <v>1291</v>
      </c>
      <c r="F3634" s="66">
        <v>140510</v>
      </c>
      <c r="G3634" t="s">
        <v>78</v>
      </c>
      <c r="H3634" t="s">
        <v>1292</v>
      </c>
      <c r="I3634" t="s">
        <v>79</v>
      </c>
      <c r="K3634" t="s">
        <v>15689</v>
      </c>
      <c r="M3634" t="s">
        <v>1248</v>
      </c>
      <c r="N3634" t="s">
        <v>1248</v>
      </c>
      <c r="O3634" t="s">
        <v>18</v>
      </c>
      <c r="P3634" t="s">
        <v>1294</v>
      </c>
    </row>
    <row r="3635" spans="1:17" hidden="1" x14ac:dyDescent="0.35">
      <c r="A3635" s="72">
        <f t="shared" si="56"/>
        <v>141231</v>
      </c>
      <c r="B3635" t="s">
        <v>17200</v>
      </c>
      <c r="C3635" s="66">
        <v>16056464</v>
      </c>
      <c r="D3635" t="s">
        <v>77</v>
      </c>
      <c r="E3635" t="s">
        <v>6244</v>
      </c>
      <c r="F3635" s="66">
        <v>141231</v>
      </c>
      <c r="G3635" t="s">
        <v>78</v>
      </c>
      <c r="H3635" t="s">
        <v>350</v>
      </c>
      <c r="I3635" t="s">
        <v>79</v>
      </c>
      <c r="K3635" t="s">
        <v>17201</v>
      </c>
      <c r="L3635" t="s">
        <v>80</v>
      </c>
      <c r="M3635" t="s">
        <v>3090</v>
      </c>
      <c r="N3635" t="s">
        <v>6073</v>
      </c>
      <c r="O3635" t="s">
        <v>18</v>
      </c>
      <c r="P3635" t="s">
        <v>7149</v>
      </c>
      <c r="Q3635" t="s">
        <v>87</v>
      </c>
    </row>
    <row r="3636" spans="1:17" hidden="1" x14ac:dyDescent="0.35">
      <c r="A3636" s="72">
        <f t="shared" si="56"/>
        <v>141370</v>
      </c>
      <c r="B3636" t="s">
        <v>8676</v>
      </c>
      <c r="C3636" s="66">
        <v>89950</v>
      </c>
      <c r="D3636" t="s">
        <v>77</v>
      </c>
      <c r="E3636" t="s">
        <v>8670</v>
      </c>
      <c r="F3636" s="66">
        <v>141370</v>
      </c>
      <c r="G3636" t="s">
        <v>78</v>
      </c>
      <c r="H3636" t="s">
        <v>8677</v>
      </c>
      <c r="I3636" t="s">
        <v>79</v>
      </c>
      <c r="K3636" t="s">
        <v>8678</v>
      </c>
      <c r="M3636" t="s">
        <v>8673</v>
      </c>
      <c r="N3636" t="s">
        <v>2669</v>
      </c>
      <c r="O3636" t="s">
        <v>18</v>
      </c>
      <c r="P3636" t="s">
        <v>8674</v>
      </c>
    </row>
    <row r="3637" spans="1:17" hidden="1" x14ac:dyDescent="0.35">
      <c r="A3637" s="72">
        <f t="shared" si="56"/>
        <v>141223</v>
      </c>
      <c r="B3637" t="s">
        <v>6134</v>
      </c>
      <c r="C3637" s="66">
        <v>88435</v>
      </c>
      <c r="D3637" t="s">
        <v>77</v>
      </c>
      <c r="E3637" t="s">
        <v>6077</v>
      </c>
      <c r="F3637" s="66">
        <v>141223</v>
      </c>
      <c r="G3637" t="s">
        <v>78</v>
      </c>
      <c r="H3637" t="s">
        <v>6135</v>
      </c>
      <c r="I3637" t="s">
        <v>79</v>
      </c>
      <c r="K3637" t="s">
        <v>6136</v>
      </c>
      <c r="M3637" t="s">
        <v>3090</v>
      </c>
      <c r="N3637" t="s">
        <v>6071</v>
      </c>
      <c r="O3637" t="s">
        <v>18</v>
      </c>
      <c r="P3637" t="s">
        <v>6126</v>
      </c>
      <c r="Q3637" t="s">
        <v>3245</v>
      </c>
    </row>
    <row r="3638" spans="1:17" hidden="1" x14ac:dyDescent="0.35">
      <c r="A3638" s="72">
        <f t="shared" si="56"/>
        <v>141555</v>
      </c>
      <c r="B3638" t="s">
        <v>9177</v>
      </c>
      <c r="C3638" s="66">
        <v>90320</v>
      </c>
      <c r="D3638" t="s">
        <v>77</v>
      </c>
      <c r="E3638" t="s">
        <v>4810</v>
      </c>
      <c r="F3638" s="66">
        <v>141555</v>
      </c>
      <c r="G3638" t="s">
        <v>78</v>
      </c>
      <c r="H3638" t="s">
        <v>9178</v>
      </c>
      <c r="I3638" t="s">
        <v>79</v>
      </c>
      <c r="K3638" t="s">
        <v>9179</v>
      </c>
      <c r="M3638" t="s">
        <v>9180</v>
      </c>
      <c r="N3638" t="s">
        <v>7384</v>
      </c>
      <c r="O3638" t="s">
        <v>18</v>
      </c>
      <c r="P3638" t="s">
        <v>9181</v>
      </c>
      <c r="Q3638" t="s">
        <v>9182</v>
      </c>
    </row>
    <row r="3639" spans="1:17" hidden="1" x14ac:dyDescent="0.35">
      <c r="A3639" s="72">
        <f t="shared" si="56"/>
        <v>141715</v>
      </c>
      <c r="B3639" t="s">
        <v>3267</v>
      </c>
      <c r="C3639" s="66">
        <v>219882</v>
      </c>
      <c r="D3639" t="s">
        <v>77</v>
      </c>
      <c r="E3639" t="s">
        <v>11361</v>
      </c>
      <c r="F3639" s="66">
        <v>141715</v>
      </c>
      <c r="G3639" t="s">
        <v>78</v>
      </c>
      <c r="H3639" t="s">
        <v>13846</v>
      </c>
      <c r="I3639" t="s">
        <v>79</v>
      </c>
      <c r="K3639" t="s">
        <v>14677</v>
      </c>
      <c r="M3639" t="s">
        <v>11480</v>
      </c>
      <c r="O3639" t="s">
        <v>18</v>
      </c>
      <c r="P3639" t="s">
        <v>11481</v>
      </c>
    </row>
    <row r="3640" spans="1:17" hidden="1" x14ac:dyDescent="0.35">
      <c r="A3640" s="72">
        <f t="shared" si="56"/>
        <v>140807</v>
      </c>
      <c r="B3640" t="s">
        <v>3267</v>
      </c>
      <c r="C3640" s="66">
        <v>87041</v>
      </c>
      <c r="D3640" t="s">
        <v>77</v>
      </c>
      <c r="E3640" t="s">
        <v>3268</v>
      </c>
      <c r="F3640" s="66">
        <v>140807</v>
      </c>
      <c r="G3640" t="s">
        <v>78</v>
      </c>
      <c r="I3640" t="s">
        <v>79</v>
      </c>
      <c r="K3640" t="s">
        <v>3269</v>
      </c>
      <c r="M3640" t="s">
        <v>3270</v>
      </c>
      <c r="N3640" t="s">
        <v>3271</v>
      </c>
      <c r="O3640" t="s">
        <v>18</v>
      </c>
      <c r="P3640" t="s">
        <v>3272</v>
      </c>
    </row>
    <row r="3641" spans="1:17" hidden="1" x14ac:dyDescent="0.35">
      <c r="A3641" s="72">
        <f t="shared" si="56"/>
        <v>140807</v>
      </c>
      <c r="B3641" t="s">
        <v>3273</v>
      </c>
      <c r="C3641" s="66">
        <v>87042</v>
      </c>
      <c r="D3641" t="s">
        <v>77</v>
      </c>
      <c r="E3641" t="s">
        <v>3268</v>
      </c>
      <c r="F3641" s="66">
        <v>140807</v>
      </c>
      <c r="G3641" t="s">
        <v>78</v>
      </c>
      <c r="I3641" t="s">
        <v>79</v>
      </c>
      <c r="K3641" t="s">
        <v>3269</v>
      </c>
      <c r="M3641" t="s">
        <v>3270</v>
      </c>
      <c r="N3641" t="s">
        <v>3271</v>
      </c>
      <c r="O3641" t="s">
        <v>18</v>
      </c>
      <c r="P3641" t="s">
        <v>3272</v>
      </c>
    </row>
    <row r="3642" spans="1:17" hidden="1" x14ac:dyDescent="0.35">
      <c r="A3642" s="72">
        <f t="shared" si="56"/>
        <v>140807</v>
      </c>
      <c r="B3642" t="s">
        <v>3274</v>
      </c>
      <c r="C3642" s="66">
        <v>87043</v>
      </c>
      <c r="D3642" t="s">
        <v>77</v>
      </c>
      <c r="E3642" t="s">
        <v>3268</v>
      </c>
      <c r="F3642" s="66">
        <v>140807</v>
      </c>
      <c r="G3642" t="s">
        <v>78</v>
      </c>
      <c r="I3642" t="s">
        <v>79</v>
      </c>
      <c r="K3642" t="s">
        <v>3269</v>
      </c>
      <c r="M3642" t="s">
        <v>3270</v>
      </c>
      <c r="N3642" t="s">
        <v>3271</v>
      </c>
      <c r="O3642" t="s">
        <v>18</v>
      </c>
      <c r="P3642" t="s">
        <v>3272</v>
      </c>
    </row>
    <row r="3643" spans="1:17" hidden="1" x14ac:dyDescent="0.35">
      <c r="A3643" s="72">
        <f t="shared" si="56"/>
        <v>141285</v>
      </c>
      <c r="B3643" t="s">
        <v>21682</v>
      </c>
      <c r="C3643" s="85">
        <v>17016858</v>
      </c>
      <c r="D3643" t="s">
        <v>77</v>
      </c>
      <c r="E3643" t="s">
        <v>23217</v>
      </c>
      <c r="F3643" s="85">
        <v>141285</v>
      </c>
      <c r="G3643" t="s">
        <v>78</v>
      </c>
      <c r="I3643" t="s">
        <v>79</v>
      </c>
      <c r="K3643" t="s">
        <v>26074</v>
      </c>
      <c r="M3643" t="s">
        <v>21684</v>
      </c>
      <c r="N3643" t="s">
        <v>17074</v>
      </c>
      <c r="O3643" t="s">
        <v>18</v>
      </c>
      <c r="P3643">
        <v>77445</v>
      </c>
    </row>
    <row r="3644" spans="1:17" hidden="1" x14ac:dyDescent="0.35">
      <c r="A3644" s="72">
        <f t="shared" si="56"/>
        <v>141285</v>
      </c>
      <c r="B3644" t="s">
        <v>21682</v>
      </c>
      <c r="C3644" s="66">
        <v>17016858</v>
      </c>
      <c r="D3644" t="s">
        <v>77</v>
      </c>
      <c r="E3644" t="s">
        <v>7820</v>
      </c>
      <c r="F3644" s="66">
        <v>141285</v>
      </c>
      <c r="G3644" t="s">
        <v>78</v>
      </c>
      <c r="I3644" t="s">
        <v>79</v>
      </c>
      <c r="K3644" t="s">
        <v>21683</v>
      </c>
      <c r="M3644" t="s">
        <v>21684</v>
      </c>
      <c r="N3644" t="s">
        <v>17074</v>
      </c>
      <c r="O3644" t="s">
        <v>18</v>
      </c>
      <c r="P3644" t="s">
        <v>7824</v>
      </c>
    </row>
    <row r="3645" spans="1:17" hidden="1" x14ac:dyDescent="0.35">
      <c r="A3645" s="72">
        <f t="shared" si="56"/>
        <v>141285</v>
      </c>
      <c r="B3645" t="s">
        <v>26077</v>
      </c>
      <c r="C3645" s="85">
        <v>89448</v>
      </c>
      <c r="D3645" t="s">
        <v>77</v>
      </c>
      <c r="E3645" t="s">
        <v>23217</v>
      </c>
      <c r="F3645" s="85">
        <v>141285</v>
      </c>
      <c r="G3645" t="s">
        <v>78</v>
      </c>
      <c r="H3645">
        <v>15508047</v>
      </c>
      <c r="I3645" t="s">
        <v>79</v>
      </c>
      <c r="K3645" t="s">
        <v>26078</v>
      </c>
      <c r="M3645" t="s">
        <v>21684</v>
      </c>
      <c r="N3645" t="s">
        <v>17074</v>
      </c>
      <c r="O3645" t="s">
        <v>18</v>
      </c>
      <c r="P3645">
        <v>77445</v>
      </c>
    </row>
    <row r="3646" spans="1:17" hidden="1" x14ac:dyDescent="0.35">
      <c r="A3646" s="72">
        <f t="shared" si="56"/>
        <v>141285</v>
      </c>
      <c r="B3646" t="s">
        <v>7819</v>
      </c>
      <c r="C3646" s="66">
        <v>89448</v>
      </c>
      <c r="D3646" t="s">
        <v>77</v>
      </c>
      <c r="E3646" t="s">
        <v>7820</v>
      </c>
      <c r="F3646" s="66">
        <v>141285</v>
      </c>
      <c r="G3646" t="s">
        <v>78</v>
      </c>
      <c r="H3646" t="s">
        <v>7821</v>
      </c>
      <c r="I3646" t="s">
        <v>79</v>
      </c>
      <c r="K3646" t="s">
        <v>7822</v>
      </c>
      <c r="L3646" t="s">
        <v>80</v>
      </c>
      <c r="M3646" t="s">
        <v>7823</v>
      </c>
      <c r="N3646" t="s">
        <v>7626</v>
      </c>
      <c r="O3646" t="s">
        <v>18</v>
      </c>
      <c r="P3646" t="s">
        <v>7824</v>
      </c>
      <c r="Q3646" t="s">
        <v>87</v>
      </c>
    </row>
    <row r="3647" spans="1:17" hidden="1" x14ac:dyDescent="0.35">
      <c r="A3647" s="72">
        <f t="shared" si="56"/>
        <v>141285</v>
      </c>
      <c r="B3647" t="s">
        <v>26072</v>
      </c>
      <c r="C3647" s="85">
        <v>89449</v>
      </c>
      <c r="D3647" t="s">
        <v>77</v>
      </c>
      <c r="E3647" t="s">
        <v>23217</v>
      </c>
      <c r="F3647" s="85">
        <v>141285</v>
      </c>
      <c r="G3647" t="s">
        <v>78</v>
      </c>
      <c r="H3647">
        <v>15508047</v>
      </c>
      <c r="I3647" t="s">
        <v>79</v>
      </c>
      <c r="K3647" t="s">
        <v>26073</v>
      </c>
      <c r="M3647" t="s">
        <v>21684</v>
      </c>
      <c r="N3647" t="s">
        <v>17074</v>
      </c>
      <c r="O3647" t="s">
        <v>18</v>
      </c>
      <c r="P3647">
        <v>77445</v>
      </c>
    </row>
    <row r="3648" spans="1:17" hidden="1" x14ac:dyDescent="0.35">
      <c r="A3648" s="72">
        <f t="shared" si="56"/>
        <v>141285</v>
      </c>
      <c r="B3648" t="s">
        <v>7825</v>
      </c>
      <c r="C3648" s="66">
        <v>89449</v>
      </c>
      <c r="D3648" t="s">
        <v>77</v>
      </c>
      <c r="E3648" t="s">
        <v>7820</v>
      </c>
      <c r="F3648" s="66">
        <v>141285</v>
      </c>
      <c r="G3648" t="s">
        <v>78</v>
      </c>
      <c r="H3648" t="s">
        <v>7821</v>
      </c>
      <c r="I3648" t="s">
        <v>79</v>
      </c>
      <c r="K3648" t="s">
        <v>7826</v>
      </c>
      <c r="L3648" t="s">
        <v>80</v>
      </c>
      <c r="M3648" t="s">
        <v>7823</v>
      </c>
      <c r="N3648" t="s">
        <v>7626</v>
      </c>
      <c r="O3648" t="s">
        <v>18</v>
      </c>
      <c r="P3648" t="s">
        <v>7824</v>
      </c>
      <c r="Q3648" t="s">
        <v>87</v>
      </c>
    </row>
    <row r="3649" spans="1:17" hidden="1" x14ac:dyDescent="0.35">
      <c r="A3649" s="72">
        <f t="shared" si="56"/>
        <v>141285</v>
      </c>
      <c r="B3649" t="s">
        <v>26079</v>
      </c>
      <c r="C3649" s="85">
        <v>17009711</v>
      </c>
      <c r="D3649" t="s">
        <v>23281</v>
      </c>
      <c r="E3649" t="s">
        <v>23217</v>
      </c>
      <c r="F3649" s="85">
        <v>141285</v>
      </c>
      <c r="G3649" t="s">
        <v>78</v>
      </c>
      <c r="I3649" t="s">
        <v>79</v>
      </c>
      <c r="K3649" t="s">
        <v>26080</v>
      </c>
      <c r="M3649" t="s">
        <v>21684</v>
      </c>
      <c r="N3649" t="s">
        <v>17074</v>
      </c>
      <c r="O3649" t="s">
        <v>18</v>
      </c>
      <c r="P3649">
        <v>77445</v>
      </c>
    </row>
    <row r="3650" spans="1:17" hidden="1" x14ac:dyDescent="0.35">
      <c r="A3650" s="72">
        <f t="shared" ref="A3650:A3713" si="57">IF(F3650="", "", IF(D3650="School District", C3650, F3650))</f>
        <v>141285</v>
      </c>
      <c r="B3650" t="s">
        <v>20898</v>
      </c>
      <c r="C3650" s="66">
        <v>17009711</v>
      </c>
      <c r="D3650" t="s">
        <v>83</v>
      </c>
      <c r="E3650" t="s">
        <v>7820</v>
      </c>
      <c r="F3650" s="66">
        <v>141285</v>
      </c>
      <c r="G3650" t="s">
        <v>78</v>
      </c>
      <c r="I3650" t="s">
        <v>79</v>
      </c>
      <c r="K3650" t="s">
        <v>13780</v>
      </c>
      <c r="M3650" t="s">
        <v>7823</v>
      </c>
      <c r="N3650" t="s">
        <v>17074</v>
      </c>
      <c r="O3650" t="s">
        <v>18</v>
      </c>
      <c r="P3650" t="s">
        <v>7824</v>
      </c>
    </row>
    <row r="3651" spans="1:17" hidden="1" x14ac:dyDescent="0.35">
      <c r="A3651" s="72">
        <f t="shared" si="57"/>
        <v>141285</v>
      </c>
      <c r="B3651" t="s">
        <v>26075</v>
      </c>
      <c r="C3651" s="85">
        <v>89451</v>
      </c>
      <c r="D3651" t="s">
        <v>77</v>
      </c>
      <c r="E3651" t="s">
        <v>23217</v>
      </c>
      <c r="F3651" s="85">
        <v>141285</v>
      </c>
      <c r="G3651" t="s">
        <v>78</v>
      </c>
      <c r="H3651">
        <v>15508047</v>
      </c>
      <c r="I3651" t="s">
        <v>79</v>
      </c>
      <c r="K3651" t="s">
        <v>26076</v>
      </c>
      <c r="M3651" t="s">
        <v>21684</v>
      </c>
      <c r="N3651" t="s">
        <v>17074</v>
      </c>
      <c r="O3651" t="s">
        <v>18</v>
      </c>
      <c r="P3651">
        <v>77445</v>
      </c>
    </row>
    <row r="3652" spans="1:17" hidden="1" x14ac:dyDescent="0.35">
      <c r="A3652" s="72">
        <f t="shared" si="57"/>
        <v>141285</v>
      </c>
      <c r="B3652" t="s">
        <v>7827</v>
      </c>
      <c r="C3652" s="66">
        <v>89451</v>
      </c>
      <c r="D3652" t="s">
        <v>77</v>
      </c>
      <c r="E3652" t="s">
        <v>7820</v>
      </c>
      <c r="F3652" s="66">
        <v>141285</v>
      </c>
      <c r="G3652" t="s">
        <v>78</v>
      </c>
      <c r="H3652" t="s">
        <v>7821</v>
      </c>
      <c r="I3652" t="s">
        <v>79</v>
      </c>
      <c r="K3652" t="s">
        <v>7828</v>
      </c>
      <c r="L3652" t="s">
        <v>80</v>
      </c>
      <c r="M3652" t="s">
        <v>7823</v>
      </c>
      <c r="N3652" t="s">
        <v>7626</v>
      </c>
      <c r="O3652" t="s">
        <v>18</v>
      </c>
      <c r="P3652" t="s">
        <v>7824</v>
      </c>
      <c r="Q3652" t="s">
        <v>87</v>
      </c>
    </row>
    <row r="3653" spans="1:17" hidden="1" x14ac:dyDescent="0.35">
      <c r="A3653" s="72">
        <f t="shared" si="57"/>
        <v>140503</v>
      </c>
      <c r="B3653" t="s">
        <v>25259</v>
      </c>
      <c r="C3653" s="85">
        <v>210014</v>
      </c>
      <c r="D3653" t="s">
        <v>77</v>
      </c>
      <c r="E3653" t="s">
        <v>23232</v>
      </c>
      <c r="F3653" s="85">
        <v>140503</v>
      </c>
      <c r="G3653" t="s">
        <v>78</v>
      </c>
      <c r="H3653">
        <v>4965059</v>
      </c>
      <c r="I3653" t="s">
        <v>79</v>
      </c>
      <c r="K3653" t="s">
        <v>25260</v>
      </c>
      <c r="M3653" t="s">
        <v>20811</v>
      </c>
      <c r="N3653" t="s">
        <v>1182</v>
      </c>
      <c r="O3653" t="s">
        <v>18</v>
      </c>
      <c r="P3653">
        <v>75126</v>
      </c>
    </row>
    <row r="3654" spans="1:17" hidden="1" x14ac:dyDescent="0.35">
      <c r="A3654" s="72">
        <f t="shared" si="57"/>
        <v>140503</v>
      </c>
      <c r="B3654" t="s">
        <v>14398</v>
      </c>
      <c r="C3654" s="66">
        <v>210014</v>
      </c>
      <c r="D3654" t="s">
        <v>77</v>
      </c>
      <c r="E3654" t="s">
        <v>1244</v>
      </c>
      <c r="F3654" s="66">
        <v>140503</v>
      </c>
      <c r="G3654" t="s">
        <v>78</v>
      </c>
      <c r="H3654" t="s">
        <v>1245</v>
      </c>
      <c r="I3654" t="s">
        <v>79</v>
      </c>
      <c r="K3654" t="s">
        <v>14399</v>
      </c>
      <c r="M3654" t="s">
        <v>1247</v>
      </c>
      <c r="N3654" t="s">
        <v>1182</v>
      </c>
      <c r="O3654" t="s">
        <v>18</v>
      </c>
      <c r="P3654" t="s">
        <v>1249</v>
      </c>
    </row>
    <row r="3655" spans="1:17" hidden="1" x14ac:dyDescent="0.35">
      <c r="A3655" s="72">
        <f t="shared" si="57"/>
        <v>142043</v>
      </c>
      <c r="B3655" t="s">
        <v>8898</v>
      </c>
      <c r="C3655" s="66">
        <v>92747</v>
      </c>
      <c r="D3655" t="s">
        <v>77</v>
      </c>
      <c r="E3655" t="s">
        <v>13037</v>
      </c>
      <c r="F3655" s="66">
        <v>142043</v>
      </c>
      <c r="G3655" t="s">
        <v>78</v>
      </c>
      <c r="I3655" t="s">
        <v>79</v>
      </c>
      <c r="K3655" t="s">
        <v>13075</v>
      </c>
      <c r="M3655" t="s">
        <v>13039</v>
      </c>
      <c r="N3655" t="s">
        <v>13039</v>
      </c>
      <c r="O3655" t="s">
        <v>18</v>
      </c>
      <c r="P3655" t="s">
        <v>13069</v>
      </c>
      <c r="Q3655" t="s">
        <v>13076</v>
      </c>
    </row>
    <row r="3656" spans="1:17" hidden="1" x14ac:dyDescent="0.35">
      <c r="A3656" s="72">
        <f t="shared" si="57"/>
        <v>140688</v>
      </c>
      <c r="B3656" t="s">
        <v>2642</v>
      </c>
      <c r="C3656" s="66">
        <v>86736</v>
      </c>
      <c r="D3656" t="s">
        <v>77</v>
      </c>
      <c r="E3656" t="s">
        <v>2643</v>
      </c>
      <c r="F3656" s="66">
        <v>140688</v>
      </c>
      <c r="G3656" t="s">
        <v>78</v>
      </c>
      <c r="I3656" t="s">
        <v>79</v>
      </c>
      <c r="K3656" t="s">
        <v>2644</v>
      </c>
      <c r="M3656" t="s">
        <v>1223</v>
      </c>
      <c r="N3656" t="s">
        <v>2645</v>
      </c>
      <c r="O3656" t="s">
        <v>18</v>
      </c>
      <c r="P3656" t="s">
        <v>2641</v>
      </c>
    </row>
    <row r="3657" spans="1:17" hidden="1" x14ac:dyDescent="0.35">
      <c r="A3657" s="72">
        <f t="shared" si="57"/>
        <v>140990</v>
      </c>
      <c r="B3657" t="s">
        <v>28387</v>
      </c>
      <c r="C3657" s="85">
        <v>87846</v>
      </c>
      <c r="D3657" t="s">
        <v>77</v>
      </c>
      <c r="E3657" t="s">
        <v>23146</v>
      </c>
      <c r="F3657" s="85">
        <v>140990</v>
      </c>
      <c r="G3657" t="s">
        <v>78</v>
      </c>
      <c r="H3657">
        <v>9694969</v>
      </c>
      <c r="I3657" t="s">
        <v>79</v>
      </c>
      <c r="K3657" t="s">
        <v>28388</v>
      </c>
      <c r="M3657" t="s">
        <v>25046</v>
      </c>
      <c r="N3657" t="s">
        <v>4859</v>
      </c>
      <c r="O3657" t="s">
        <v>18</v>
      </c>
      <c r="P3657">
        <v>76401</v>
      </c>
      <c r="Q3657">
        <v>3006</v>
      </c>
    </row>
    <row r="3658" spans="1:17" hidden="1" x14ac:dyDescent="0.35">
      <c r="A3658" s="72">
        <f t="shared" si="57"/>
        <v>140990</v>
      </c>
      <c r="B3658" t="s">
        <v>4853</v>
      </c>
      <c r="C3658" s="66">
        <v>87846</v>
      </c>
      <c r="D3658" t="s">
        <v>77</v>
      </c>
      <c r="E3658" t="s">
        <v>4844</v>
      </c>
      <c r="F3658" s="66">
        <v>140990</v>
      </c>
      <c r="G3658" t="s">
        <v>78</v>
      </c>
      <c r="H3658" t="s">
        <v>4845</v>
      </c>
      <c r="I3658" t="s">
        <v>79</v>
      </c>
      <c r="K3658" t="s">
        <v>4854</v>
      </c>
      <c r="M3658" t="s">
        <v>4841</v>
      </c>
      <c r="N3658" t="s">
        <v>4842</v>
      </c>
      <c r="O3658" t="s">
        <v>18</v>
      </c>
      <c r="P3658" t="s">
        <v>4843</v>
      </c>
    </row>
    <row r="3659" spans="1:17" hidden="1" x14ac:dyDescent="0.35">
      <c r="A3659" s="72">
        <f t="shared" si="57"/>
        <v>141386</v>
      </c>
      <c r="B3659" t="s">
        <v>8608</v>
      </c>
      <c r="C3659" s="66">
        <v>89932</v>
      </c>
      <c r="D3659" t="s">
        <v>77</v>
      </c>
      <c r="E3659" t="s">
        <v>8609</v>
      </c>
      <c r="F3659" s="66">
        <v>141386</v>
      </c>
      <c r="G3659" t="s">
        <v>78</v>
      </c>
      <c r="I3659" t="s">
        <v>79</v>
      </c>
      <c r="K3659" t="s">
        <v>8610</v>
      </c>
      <c r="M3659" t="s">
        <v>8611</v>
      </c>
      <c r="N3659" t="s">
        <v>8454</v>
      </c>
      <c r="O3659" t="s">
        <v>18</v>
      </c>
      <c r="P3659" t="s">
        <v>8612</v>
      </c>
    </row>
    <row r="3660" spans="1:17" hidden="1" x14ac:dyDescent="0.35">
      <c r="A3660" s="72">
        <f t="shared" si="57"/>
        <v>142118</v>
      </c>
      <c r="B3660" t="s">
        <v>2651</v>
      </c>
      <c r="C3660" s="66">
        <v>93004</v>
      </c>
      <c r="D3660" t="s">
        <v>77</v>
      </c>
      <c r="E3660" t="s">
        <v>13343</v>
      </c>
      <c r="F3660" s="66">
        <v>142118</v>
      </c>
      <c r="G3660" t="s">
        <v>78</v>
      </c>
      <c r="H3660" t="s">
        <v>13418</v>
      </c>
      <c r="I3660" t="s">
        <v>79</v>
      </c>
      <c r="K3660" t="s">
        <v>13419</v>
      </c>
      <c r="M3660" t="s">
        <v>7395</v>
      </c>
      <c r="N3660" t="s">
        <v>13252</v>
      </c>
      <c r="O3660" t="s">
        <v>18</v>
      </c>
      <c r="P3660" t="s">
        <v>13341</v>
      </c>
      <c r="Q3660" t="s">
        <v>1696</v>
      </c>
    </row>
    <row r="3661" spans="1:17" hidden="1" x14ac:dyDescent="0.35">
      <c r="A3661" s="72">
        <f t="shared" si="57"/>
        <v>140688</v>
      </c>
      <c r="B3661" t="s">
        <v>2651</v>
      </c>
      <c r="C3661" s="66">
        <v>86738</v>
      </c>
      <c r="D3661" t="s">
        <v>77</v>
      </c>
      <c r="E3661" t="s">
        <v>2643</v>
      </c>
      <c r="F3661" s="66">
        <v>140688</v>
      </c>
      <c r="G3661" t="s">
        <v>78</v>
      </c>
      <c r="I3661" t="s">
        <v>79</v>
      </c>
      <c r="K3661" t="s">
        <v>2652</v>
      </c>
      <c r="M3661" t="s">
        <v>1223</v>
      </c>
      <c r="N3661" t="s">
        <v>2645</v>
      </c>
      <c r="O3661" t="s">
        <v>18</v>
      </c>
      <c r="P3661" t="s">
        <v>2641</v>
      </c>
    </row>
    <row r="3662" spans="1:17" hidden="1" x14ac:dyDescent="0.35">
      <c r="A3662" s="72">
        <f t="shared" si="57"/>
        <v>140473</v>
      </c>
      <c r="B3662" t="s">
        <v>27660</v>
      </c>
      <c r="C3662" s="85">
        <v>85483</v>
      </c>
      <c r="D3662" t="s">
        <v>77</v>
      </c>
      <c r="E3662" t="s">
        <v>23171</v>
      </c>
      <c r="F3662" s="85">
        <v>140473</v>
      </c>
      <c r="G3662" t="s">
        <v>78</v>
      </c>
      <c r="I3662" t="s">
        <v>79</v>
      </c>
      <c r="K3662" t="s">
        <v>27661</v>
      </c>
      <c r="M3662" t="s">
        <v>20750</v>
      </c>
      <c r="N3662" t="s">
        <v>176</v>
      </c>
      <c r="O3662" t="s">
        <v>18</v>
      </c>
      <c r="P3662">
        <v>75025</v>
      </c>
      <c r="Q3662">
        <v>2640</v>
      </c>
    </row>
    <row r="3663" spans="1:17" hidden="1" x14ac:dyDescent="0.35">
      <c r="A3663" s="72">
        <f t="shared" si="57"/>
        <v>140473</v>
      </c>
      <c r="B3663" t="s">
        <v>301</v>
      </c>
      <c r="C3663" s="66">
        <v>85483</v>
      </c>
      <c r="D3663" t="s">
        <v>77</v>
      </c>
      <c r="E3663" t="s">
        <v>252</v>
      </c>
      <c r="F3663" s="66">
        <v>140473</v>
      </c>
      <c r="G3663" t="s">
        <v>78</v>
      </c>
      <c r="I3663" t="s">
        <v>79</v>
      </c>
      <c r="K3663" t="s">
        <v>302</v>
      </c>
      <c r="M3663" t="s">
        <v>254</v>
      </c>
      <c r="N3663" t="s">
        <v>185</v>
      </c>
      <c r="O3663" t="s">
        <v>18</v>
      </c>
      <c r="P3663" t="s">
        <v>294</v>
      </c>
      <c r="Q3663" t="s">
        <v>303</v>
      </c>
    </row>
    <row r="3664" spans="1:17" hidden="1" x14ac:dyDescent="0.35">
      <c r="A3664" s="72">
        <f t="shared" si="57"/>
        <v>141729</v>
      </c>
      <c r="B3664" t="s">
        <v>27619</v>
      </c>
      <c r="C3664" s="85">
        <v>235165</v>
      </c>
      <c r="D3664" t="s">
        <v>77</v>
      </c>
      <c r="E3664" t="s">
        <v>23173</v>
      </c>
      <c r="F3664" s="85">
        <v>141729</v>
      </c>
      <c r="G3664" t="s">
        <v>78</v>
      </c>
      <c r="H3664">
        <v>12029880</v>
      </c>
      <c r="I3664" t="s">
        <v>79</v>
      </c>
      <c r="K3664" t="s">
        <v>27620</v>
      </c>
      <c r="M3664" t="s">
        <v>22028</v>
      </c>
      <c r="N3664" t="s">
        <v>137</v>
      </c>
      <c r="O3664" t="s">
        <v>18</v>
      </c>
      <c r="P3664">
        <v>78660</v>
      </c>
    </row>
    <row r="3665" spans="1:17" hidden="1" x14ac:dyDescent="0.35">
      <c r="A3665" s="72">
        <f t="shared" si="57"/>
        <v>141729</v>
      </c>
      <c r="B3665" t="s">
        <v>15611</v>
      </c>
      <c r="C3665" s="66">
        <v>235165</v>
      </c>
      <c r="D3665" t="s">
        <v>77</v>
      </c>
      <c r="E3665" t="s">
        <v>11585</v>
      </c>
      <c r="F3665" s="66">
        <v>141729</v>
      </c>
      <c r="G3665" t="s">
        <v>78</v>
      </c>
      <c r="H3665" t="s">
        <v>11586</v>
      </c>
      <c r="I3665" t="s">
        <v>79</v>
      </c>
      <c r="K3665" t="s">
        <v>15612</v>
      </c>
      <c r="M3665" t="s">
        <v>11588</v>
      </c>
      <c r="N3665" t="s">
        <v>137</v>
      </c>
      <c r="O3665" t="s">
        <v>18</v>
      </c>
      <c r="P3665" t="s">
        <v>11589</v>
      </c>
    </row>
    <row r="3666" spans="1:17" hidden="1" x14ac:dyDescent="0.35">
      <c r="A3666" s="72">
        <f t="shared" si="57"/>
        <v>140970</v>
      </c>
      <c r="B3666" t="s">
        <v>19131</v>
      </c>
      <c r="C3666" s="66">
        <v>16034108</v>
      </c>
      <c r="D3666" t="s">
        <v>83</v>
      </c>
      <c r="E3666" t="s">
        <v>4743</v>
      </c>
      <c r="F3666" s="66">
        <v>140970</v>
      </c>
      <c r="G3666" t="s">
        <v>78</v>
      </c>
      <c r="I3666" t="s">
        <v>79</v>
      </c>
      <c r="K3666" t="s">
        <v>19132</v>
      </c>
      <c r="M3666" t="s">
        <v>4745</v>
      </c>
      <c r="N3666" t="s">
        <v>4438</v>
      </c>
      <c r="O3666" t="s">
        <v>18</v>
      </c>
      <c r="P3666" t="s">
        <v>4746</v>
      </c>
    </row>
    <row r="3667" spans="1:17" hidden="1" x14ac:dyDescent="0.35">
      <c r="A3667" s="72">
        <f t="shared" si="57"/>
        <v>140970</v>
      </c>
      <c r="B3667" t="s">
        <v>4747</v>
      </c>
      <c r="C3667" s="66">
        <v>87810</v>
      </c>
      <c r="D3667" t="s">
        <v>77</v>
      </c>
      <c r="E3667" t="s">
        <v>4743</v>
      </c>
      <c r="F3667" s="66">
        <v>140970</v>
      </c>
      <c r="G3667" t="s">
        <v>78</v>
      </c>
      <c r="I3667" t="s">
        <v>79</v>
      </c>
      <c r="K3667" t="s">
        <v>4748</v>
      </c>
      <c r="M3667" t="s">
        <v>4745</v>
      </c>
      <c r="N3667" t="s">
        <v>4438</v>
      </c>
      <c r="O3667" t="s">
        <v>18</v>
      </c>
      <c r="P3667" t="s">
        <v>4746</v>
      </c>
      <c r="Q3667" t="s">
        <v>4749</v>
      </c>
    </row>
    <row r="3668" spans="1:17" hidden="1" x14ac:dyDescent="0.35">
      <c r="A3668" s="72">
        <f t="shared" si="57"/>
        <v>140970</v>
      </c>
      <c r="B3668" t="s">
        <v>4742</v>
      </c>
      <c r="C3668" s="66">
        <v>87809</v>
      </c>
      <c r="D3668" t="s">
        <v>77</v>
      </c>
      <c r="E3668" t="s">
        <v>4743</v>
      </c>
      <c r="F3668" s="66">
        <v>140970</v>
      </c>
      <c r="G3668" t="s">
        <v>78</v>
      </c>
      <c r="I3668" t="s">
        <v>79</v>
      </c>
      <c r="K3668" t="s">
        <v>4744</v>
      </c>
      <c r="M3668" t="s">
        <v>4745</v>
      </c>
      <c r="N3668" t="s">
        <v>4438</v>
      </c>
      <c r="O3668" t="s">
        <v>18</v>
      </c>
      <c r="P3668" t="s">
        <v>4746</v>
      </c>
      <c r="Q3668" t="s">
        <v>1699</v>
      </c>
    </row>
    <row r="3669" spans="1:17" hidden="1" x14ac:dyDescent="0.35">
      <c r="A3669" s="72">
        <f t="shared" si="57"/>
        <v>140970</v>
      </c>
      <c r="B3669" t="s">
        <v>4750</v>
      </c>
      <c r="C3669" s="66">
        <v>87811</v>
      </c>
      <c r="D3669" t="s">
        <v>77</v>
      </c>
      <c r="E3669" t="s">
        <v>4743</v>
      </c>
      <c r="F3669" s="66">
        <v>140970</v>
      </c>
      <c r="G3669" t="s">
        <v>78</v>
      </c>
      <c r="I3669" t="s">
        <v>79</v>
      </c>
      <c r="K3669" t="s">
        <v>4751</v>
      </c>
      <c r="M3669" t="s">
        <v>4745</v>
      </c>
      <c r="N3669" t="s">
        <v>4438</v>
      </c>
      <c r="O3669" t="s">
        <v>18</v>
      </c>
      <c r="P3669" t="s">
        <v>4746</v>
      </c>
      <c r="Q3669" t="s">
        <v>4731</v>
      </c>
    </row>
    <row r="3670" spans="1:17" hidden="1" x14ac:dyDescent="0.35">
      <c r="A3670" s="72">
        <f t="shared" si="57"/>
        <v>141653</v>
      </c>
      <c r="B3670" t="s">
        <v>10253</v>
      </c>
      <c r="C3670" s="66">
        <v>210056</v>
      </c>
      <c r="D3670" t="s">
        <v>77</v>
      </c>
      <c r="E3670" t="s">
        <v>10969</v>
      </c>
      <c r="F3670" s="66">
        <v>141653</v>
      </c>
      <c r="G3670" t="s">
        <v>78</v>
      </c>
      <c r="H3670" t="s">
        <v>14401</v>
      </c>
      <c r="I3670" t="s">
        <v>79</v>
      </c>
      <c r="K3670" t="s">
        <v>14402</v>
      </c>
      <c r="M3670" t="s">
        <v>10977</v>
      </c>
      <c r="N3670" t="s">
        <v>7398</v>
      </c>
      <c r="O3670" t="s">
        <v>18</v>
      </c>
      <c r="P3670" t="s">
        <v>10978</v>
      </c>
    </row>
    <row r="3671" spans="1:17" hidden="1" x14ac:dyDescent="0.35">
      <c r="A3671" s="72">
        <f t="shared" si="57"/>
        <v>141487</v>
      </c>
      <c r="B3671" t="s">
        <v>14561</v>
      </c>
      <c r="C3671" s="66">
        <v>212338</v>
      </c>
      <c r="D3671" t="s">
        <v>77</v>
      </c>
      <c r="E3671" t="s">
        <v>9269</v>
      </c>
      <c r="F3671" s="66">
        <v>141487</v>
      </c>
      <c r="G3671" t="s">
        <v>78</v>
      </c>
      <c r="I3671" t="s">
        <v>79</v>
      </c>
      <c r="K3671" t="s">
        <v>14562</v>
      </c>
      <c r="M3671" t="s">
        <v>9216</v>
      </c>
      <c r="O3671" t="s">
        <v>18</v>
      </c>
      <c r="P3671" t="s">
        <v>9248</v>
      </c>
    </row>
    <row r="3672" spans="1:17" hidden="1" x14ac:dyDescent="0.35">
      <c r="A3672" s="72">
        <f t="shared" si="57"/>
        <v>141550</v>
      </c>
      <c r="B3672" t="s">
        <v>26427</v>
      </c>
      <c r="C3672" s="85">
        <v>16021526</v>
      </c>
      <c r="D3672" t="s">
        <v>77</v>
      </c>
      <c r="E3672" t="s">
        <v>23206</v>
      </c>
      <c r="F3672" s="85">
        <v>141550</v>
      </c>
      <c r="G3672" t="s">
        <v>78</v>
      </c>
      <c r="H3672">
        <v>10499812</v>
      </c>
      <c r="I3672" t="s">
        <v>79</v>
      </c>
      <c r="K3672" t="s">
        <v>26428</v>
      </c>
      <c r="M3672" t="s">
        <v>9155</v>
      </c>
      <c r="N3672" t="s">
        <v>9526</v>
      </c>
      <c r="O3672" t="s">
        <v>18</v>
      </c>
      <c r="P3672">
        <v>78244</v>
      </c>
      <c r="Q3672">
        <v>3501</v>
      </c>
    </row>
    <row r="3673" spans="1:17" hidden="1" x14ac:dyDescent="0.35">
      <c r="A3673" s="72">
        <f t="shared" si="57"/>
        <v>141223</v>
      </c>
      <c r="B3673" t="s">
        <v>7202</v>
      </c>
      <c r="C3673" s="66">
        <v>89023</v>
      </c>
      <c r="D3673" t="s">
        <v>77</v>
      </c>
      <c r="E3673" t="s">
        <v>6077</v>
      </c>
      <c r="F3673" s="66">
        <v>141223</v>
      </c>
      <c r="G3673" t="s">
        <v>78</v>
      </c>
      <c r="H3673" t="s">
        <v>7203</v>
      </c>
      <c r="I3673" t="s">
        <v>79</v>
      </c>
      <c r="K3673" t="s">
        <v>7204</v>
      </c>
      <c r="M3673" t="s">
        <v>3090</v>
      </c>
      <c r="N3673" t="s">
        <v>6071</v>
      </c>
      <c r="O3673" t="s">
        <v>18</v>
      </c>
      <c r="P3673" t="s">
        <v>7197</v>
      </c>
      <c r="Q3673" t="s">
        <v>7205</v>
      </c>
    </row>
    <row r="3674" spans="1:17" hidden="1" x14ac:dyDescent="0.35">
      <c r="A3674" s="72">
        <f t="shared" si="57"/>
        <v>141555</v>
      </c>
      <c r="B3674" t="s">
        <v>14437</v>
      </c>
      <c r="C3674" s="66">
        <v>210995</v>
      </c>
      <c r="D3674" t="s">
        <v>77</v>
      </c>
      <c r="E3674" t="s">
        <v>4810</v>
      </c>
      <c r="F3674" s="66">
        <v>141555</v>
      </c>
      <c r="G3674" t="s">
        <v>78</v>
      </c>
      <c r="H3674" t="s">
        <v>14438</v>
      </c>
      <c r="I3674" t="s">
        <v>79</v>
      </c>
      <c r="K3674" t="s">
        <v>14439</v>
      </c>
      <c r="M3674" t="s">
        <v>7383</v>
      </c>
      <c r="N3674" t="s">
        <v>9526</v>
      </c>
      <c r="O3674" t="s">
        <v>18</v>
      </c>
      <c r="P3674" t="s">
        <v>10347</v>
      </c>
    </row>
    <row r="3675" spans="1:17" hidden="1" x14ac:dyDescent="0.35">
      <c r="A3675" s="72">
        <f t="shared" si="57"/>
        <v>140482</v>
      </c>
      <c r="B3675" t="s">
        <v>28340</v>
      </c>
      <c r="C3675" s="85">
        <v>16046008</v>
      </c>
      <c r="D3675" t="s">
        <v>77</v>
      </c>
      <c r="E3675" t="s">
        <v>23149</v>
      </c>
      <c r="F3675" s="85">
        <v>140482</v>
      </c>
      <c r="G3675" t="s">
        <v>78</v>
      </c>
      <c r="I3675" t="s">
        <v>79</v>
      </c>
      <c r="K3675" t="s">
        <v>28341</v>
      </c>
      <c r="M3675" t="s">
        <v>21231</v>
      </c>
      <c r="N3675" t="s">
        <v>242</v>
      </c>
      <c r="O3675" t="s">
        <v>18</v>
      </c>
      <c r="P3675">
        <v>75092</v>
      </c>
    </row>
    <row r="3676" spans="1:17" hidden="1" x14ac:dyDescent="0.35">
      <c r="A3676" s="72">
        <f t="shared" si="57"/>
        <v>140482</v>
      </c>
      <c r="B3676" t="s">
        <v>16661</v>
      </c>
      <c r="C3676" s="66">
        <v>16046008</v>
      </c>
      <c r="D3676" t="s">
        <v>77</v>
      </c>
      <c r="E3676" t="s">
        <v>246</v>
      </c>
      <c r="F3676" s="66">
        <v>140482</v>
      </c>
      <c r="G3676" t="s">
        <v>78</v>
      </c>
      <c r="I3676" t="s">
        <v>79</v>
      </c>
      <c r="K3676" t="s">
        <v>16662</v>
      </c>
      <c r="M3676" t="s">
        <v>1102</v>
      </c>
      <c r="N3676" t="s">
        <v>240</v>
      </c>
      <c r="O3676" t="s">
        <v>18</v>
      </c>
      <c r="P3676" t="s">
        <v>1119</v>
      </c>
    </row>
    <row r="3677" spans="1:17" hidden="1" x14ac:dyDescent="0.35">
      <c r="A3677" s="72">
        <f t="shared" si="57"/>
        <v>141555</v>
      </c>
      <c r="B3677" t="s">
        <v>18437</v>
      </c>
      <c r="C3677" s="66">
        <v>16082085</v>
      </c>
      <c r="D3677" t="s">
        <v>77</v>
      </c>
      <c r="E3677" t="s">
        <v>4810</v>
      </c>
      <c r="F3677" s="66">
        <v>141555</v>
      </c>
      <c r="G3677" t="s">
        <v>78</v>
      </c>
      <c r="I3677" t="s">
        <v>79</v>
      </c>
      <c r="K3677" t="s">
        <v>18438</v>
      </c>
      <c r="M3677" t="s">
        <v>7383</v>
      </c>
      <c r="N3677" t="s">
        <v>7384</v>
      </c>
      <c r="O3677" t="s">
        <v>18</v>
      </c>
      <c r="P3677" t="s">
        <v>10431</v>
      </c>
    </row>
    <row r="3678" spans="1:17" hidden="1" x14ac:dyDescent="0.35">
      <c r="A3678" s="72">
        <f t="shared" si="57"/>
        <v>127700</v>
      </c>
      <c r="B3678" t="s">
        <v>24238</v>
      </c>
      <c r="C3678" s="85">
        <v>36175</v>
      </c>
      <c r="D3678" t="s">
        <v>77</v>
      </c>
      <c r="E3678" t="s">
        <v>23260</v>
      </c>
      <c r="F3678" s="85">
        <v>127700</v>
      </c>
      <c r="G3678" t="s">
        <v>78</v>
      </c>
      <c r="H3678">
        <v>13024898</v>
      </c>
      <c r="I3678" t="s">
        <v>79</v>
      </c>
      <c r="K3678" t="s">
        <v>24239</v>
      </c>
      <c r="M3678" t="s">
        <v>24074</v>
      </c>
      <c r="N3678" t="s">
        <v>23987</v>
      </c>
      <c r="O3678" t="s">
        <v>23988</v>
      </c>
      <c r="P3678">
        <v>32903</v>
      </c>
      <c r="Q3678">
        <v>2952</v>
      </c>
    </row>
    <row r="3679" spans="1:17" hidden="1" x14ac:dyDescent="0.35">
      <c r="A3679" s="72">
        <f t="shared" si="57"/>
        <v>141841</v>
      </c>
      <c r="B3679" t="s">
        <v>12083</v>
      </c>
      <c r="C3679" s="66">
        <v>92184</v>
      </c>
      <c r="D3679" t="s">
        <v>77</v>
      </c>
      <c r="E3679" t="s">
        <v>12077</v>
      </c>
      <c r="F3679" s="66">
        <v>141841</v>
      </c>
      <c r="G3679" t="s">
        <v>78</v>
      </c>
      <c r="I3679" t="s">
        <v>79</v>
      </c>
      <c r="K3679" t="s">
        <v>12084</v>
      </c>
      <c r="M3679" t="s">
        <v>12079</v>
      </c>
      <c r="N3679" t="s">
        <v>12080</v>
      </c>
      <c r="O3679" t="s">
        <v>18</v>
      </c>
      <c r="P3679" t="s">
        <v>12081</v>
      </c>
    </row>
    <row r="3680" spans="1:17" hidden="1" x14ac:dyDescent="0.35">
      <c r="A3680" s="72">
        <f t="shared" si="57"/>
        <v>141841</v>
      </c>
      <c r="B3680" t="s">
        <v>12085</v>
      </c>
      <c r="C3680" s="66">
        <v>92185</v>
      </c>
      <c r="D3680" t="s">
        <v>77</v>
      </c>
      <c r="E3680" t="s">
        <v>12077</v>
      </c>
      <c r="F3680" s="66">
        <v>141841</v>
      </c>
      <c r="G3680" t="s">
        <v>78</v>
      </c>
      <c r="I3680" t="s">
        <v>79</v>
      </c>
      <c r="K3680" t="s">
        <v>12086</v>
      </c>
      <c r="M3680" t="s">
        <v>12079</v>
      </c>
      <c r="N3680" t="s">
        <v>12080</v>
      </c>
      <c r="O3680" t="s">
        <v>18</v>
      </c>
      <c r="P3680" t="s">
        <v>12081</v>
      </c>
    </row>
    <row r="3681" spans="1:17" hidden="1" x14ac:dyDescent="0.35">
      <c r="A3681" s="72">
        <f t="shared" si="57"/>
        <v>141841</v>
      </c>
      <c r="B3681" t="s">
        <v>17914</v>
      </c>
      <c r="C3681" s="66">
        <v>16074417</v>
      </c>
      <c r="D3681" t="s">
        <v>77</v>
      </c>
      <c r="E3681" t="s">
        <v>12077</v>
      </c>
      <c r="F3681" s="66">
        <v>141841</v>
      </c>
      <c r="G3681" t="s">
        <v>78</v>
      </c>
      <c r="I3681" t="s">
        <v>79</v>
      </c>
      <c r="K3681" t="s">
        <v>17915</v>
      </c>
      <c r="M3681" t="s">
        <v>12079</v>
      </c>
      <c r="N3681" t="s">
        <v>12080</v>
      </c>
      <c r="O3681" t="s">
        <v>18</v>
      </c>
      <c r="P3681" t="s">
        <v>12081</v>
      </c>
    </row>
    <row r="3682" spans="1:17" hidden="1" x14ac:dyDescent="0.35">
      <c r="A3682" s="72">
        <f t="shared" si="57"/>
        <v>141544</v>
      </c>
      <c r="B3682" t="s">
        <v>9862</v>
      </c>
      <c r="C3682" s="66">
        <v>90644</v>
      </c>
      <c r="D3682" t="s">
        <v>77</v>
      </c>
      <c r="E3682" t="s">
        <v>9751</v>
      </c>
      <c r="F3682" s="66">
        <v>141544</v>
      </c>
      <c r="G3682" t="s">
        <v>78</v>
      </c>
      <c r="H3682" t="s">
        <v>9752</v>
      </c>
      <c r="I3682" t="s">
        <v>79</v>
      </c>
      <c r="K3682" t="s">
        <v>9863</v>
      </c>
      <c r="M3682" t="s">
        <v>7383</v>
      </c>
      <c r="N3682" t="s">
        <v>7384</v>
      </c>
      <c r="O3682" t="s">
        <v>18</v>
      </c>
      <c r="P3682" t="s">
        <v>9858</v>
      </c>
      <c r="Q3682" t="s">
        <v>9864</v>
      </c>
    </row>
    <row r="3683" spans="1:17" hidden="1" x14ac:dyDescent="0.35">
      <c r="A3683" s="72">
        <f t="shared" si="57"/>
        <v>140461</v>
      </c>
      <c r="B3683" t="s">
        <v>25697</v>
      </c>
      <c r="C3683" s="85">
        <v>85793</v>
      </c>
      <c r="D3683" t="s">
        <v>77</v>
      </c>
      <c r="E3683" t="s">
        <v>23227</v>
      </c>
      <c r="F3683" s="85">
        <v>140461</v>
      </c>
      <c r="G3683" t="s">
        <v>78</v>
      </c>
      <c r="H3683">
        <v>1647890</v>
      </c>
      <c r="I3683" t="s">
        <v>79</v>
      </c>
      <c r="K3683" t="s">
        <v>25698</v>
      </c>
      <c r="M3683" t="s">
        <v>25668</v>
      </c>
      <c r="N3683" t="s">
        <v>232</v>
      </c>
      <c r="O3683" t="s">
        <v>18</v>
      </c>
      <c r="P3683">
        <v>75088</v>
      </c>
      <c r="Q3683">
        <v>6603</v>
      </c>
    </row>
    <row r="3684" spans="1:17" hidden="1" x14ac:dyDescent="0.35">
      <c r="A3684" s="72">
        <f t="shared" si="57"/>
        <v>140461</v>
      </c>
      <c r="B3684" t="s">
        <v>1093</v>
      </c>
      <c r="C3684" s="66">
        <v>85793</v>
      </c>
      <c r="D3684" t="s">
        <v>77</v>
      </c>
      <c r="E3684" t="s">
        <v>371</v>
      </c>
      <c r="F3684" s="66">
        <v>140461</v>
      </c>
      <c r="G3684" t="s">
        <v>78</v>
      </c>
      <c r="H3684" t="s">
        <v>372</v>
      </c>
      <c r="I3684" t="s">
        <v>79</v>
      </c>
      <c r="K3684" t="s">
        <v>1094</v>
      </c>
      <c r="M3684" t="s">
        <v>1071</v>
      </c>
      <c r="N3684" t="s">
        <v>189</v>
      </c>
      <c r="O3684" t="s">
        <v>18</v>
      </c>
      <c r="P3684" t="s">
        <v>1077</v>
      </c>
      <c r="Q3684" t="s">
        <v>1095</v>
      </c>
    </row>
    <row r="3685" spans="1:17" hidden="1" x14ac:dyDescent="0.35">
      <c r="A3685" s="72">
        <f t="shared" si="57"/>
        <v>141231</v>
      </c>
      <c r="B3685" t="s">
        <v>15287</v>
      </c>
      <c r="C3685" s="66">
        <v>230996</v>
      </c>
      <c r="D3685" t="s">
        <v>77</v>
      </c>
      <c r="E3685" t="s">
        <v>6244</v>
      </c>
      <c r="F3685" s="66">
        <v>141231</v>
      </c>
      <c r="G3685" t="s">
        <v>78</v>
      </c>
      <c r="H3685" t="s">
        <v>15288</v>
      </c>
      <c r="I3685" t="s">
        <v>79</v>
      </c>
      <c r="K3685" t="s">
        <v>15289</v>
      </c>
      <c r="M3685" t="s">
        <v>3090</v>
      </c>
      <c r="N3685" t="s">
        <v>6071</v>
      </c>
      <c r="O3685" t="s">
        <v>18</v>
      </c>
      <c r="P3685" t="s">
        <v>6877</v>
      </c>
    </row>
    <row r="3686" spans="1:17" hidden="1" x14ac:dyDescent="0.35">
      <c r="A3686" s="72">
        <f t="shared" si="57"/>
        <v>140860</v>
      </c>
      <c r="B3686" t="s">
        <v>25982</v>
      </c>
      <c r="C3686" s="85">
        <v>87307</v>
      </c>
      <c r="D3686" t="s">
        <v>77</v>
      </c>
      <c r="E3686" t="s">
        <v>23221</v>
      </c>
      <c r="F3686" s="85">
        <v>140860</v>
      </c>
      <c r="G3686" t="s">
        <v>78</v>
      </c>
      <c r="H3686">
        <v>13137476</v>
      </c>
      <c r="I3686" t="s">
        <v>79</v>
      </c>
      <c r="K3686" t="s">
        <v>25983</v>
      </c>
      <c r="M3686" t="s">
        <v>24341</v>
      </c>
      <c r="N3686" t="s">
        <v>571</v>
      </c>
      <c r="O3686" t="s">
        <v>18</v>
      </c>
      <c r="P3686">
        <v>76051</v>
      </c>
      <c r="Q3686">
        <v>5762</v>
      </c>
    </row>
    <row r="3687" spans="1:17" hidden="1" x14ac:dyDescent="0.35">
      <c r="A3687" s="72">
        <f t="shared" si="57"/>
        <v>140932</v>
      </c>
      <c r="B3687" t="s">
        <v>25982</v>
      </c>
      <c r="C3687" s="85">
        <v>87716</v>
      </c>
      <c r="D3687" t="s">
        <v>77</v>
      </c>
      <c r="E3687" t="s">
        <v>23203</v>
      </c>
      <c r="F3687" s="85">
        <v>140932</v>
      </c>
      <c r="G3687" t="s">
        <v>78</v>
      </c>
      <c r="H3687">
        <v>14296040</v>
      </c>
      <c r="I3687" t="s">
        <v>79</v>
      </c>
      <c r="K3687" t="s">
        <v>26554</v>
      </c>
      <c r="M3687" t="s">
        <v>20648</v>
      </c>
      <c r="N3687" t="s">
        <v>571</v>
      </c>
      <c r="O3687" t="s">
        <v>18</v>
      </c>
      <c r="P3687">
        <v>76244</v>
      </c>
      <c r="Q3687">
        <v>9423</v>
      </c>
    </row>
    <row r="3688" spans="1:17" hidden="1" x14ac:dyDescent="0.35">
      <c r="A3688" s="72">
        <f t="shared" si="57"/>
        <v>140469</v>
      </c>
      <c r="B3688" t="s">
        <v>25982</v>
      </c>
      <c r="C3688" s="85">
        <v>85678</v>
      </c>
      <c r="D3688" t="s">
        <v>77</v>
      </c>
      <c r="E3688" t="s">
        <v>23191</v>
      </c>
      <c r="F3688" s="85">
        <v>140469</v>
      </c>
      <c r="G3688" t="s">
        <v>78</v>
      </c>
      <c r="H3688">
        <v>13461769</v>
      </c>
      <c r="I3688" t="s">
        <v>79</v>
      </c>
      <c r="K3688" t="s">
        <v>26941</v>
      </c>
      <c r="M3688" t="s">
        <v>26942</v>
      </c>
      <c r="N3688" t="s">
        <v>205</v>
      </c>
      <c r="O3688" t="s">
        <v>18</v>
      </c>
      <c r="P3688">
        <v>75077</v>
      </c>
      <c r="Q3688">
        <v>3176</v>
      </c>
    </row>
    <row r="3689" spans="1:17" hidden="1" x14ac:dyDescent="0.35">
      <c r="A3689" s="72">
        <f t="shared" si="57"/>
        <v>140860</v>
      </c>
      <c r="B3689" t="s">
        <v>792</v>
      </c>
      <c r="C3689" s="66">
        <v>87307</v>
      </c>
      <c r="D3689" t="s">
        <v>77</v>
      </c>
      <c r="E3689" t="s">
        <v>3506</v>
      </c>
      <c r="F3689" s="66">
        <v>140860</v>
      </c>
      <c r="G3689" t="s">
        <v>78</v>
      </c>
      <c r="H3689" t="s">
        <v>3654</v>
      </c>
      <c r="I3689" t="s">
        <v>79</v>
      </c>
      <c r="K3689" t="s">
        <v>3655</v>
      </c>
      <c r="M3689" t="s">
        <v>3633</v>
      </c>
      <c r="N3689" t="s">
        <v>573</v>
      </c>
      <c r="O3689" t="s">
        <v>18</v>
      </c>
      <c r="P3689" t="s">
        <v>3634</v>
      </c>
      <c r="Q3689" t="s">
        <v>3656</v>
      </c>
    </row>
    <row r="3690" spans="1:17" hidden="1" x14ac:dyDescent="0.35">
      <c r="A3690" s="72">
        <f t="shared" si="57"/>
        <v>140932</v>
      </c>
      <c r="B3690" t="s">
        <v>792</v>
      </c>
      <c r="C3690" s="66">
        <v>87716</v>
      </c>
      <c r="D3690" t="s">
        <v>77</v>
      </c>
      <c r="E3690" t="s">
        <v>3887</v>
      </c>
      <c r="F3690" s="66">
        <v>140932</v>
      </c>
      <c r="G3690" t="s">
        <v>78</v>
      </c>
      <c r="H3690" t="s">
        <v>3888</v>
      </c>
      <c r="I3690" t="s">
        <v>79</v>
      </c>
      <c r="K3690" t="s">
        <v>4501</v>
      </c>
      <c r="L3690" t="s">
        <v>80</v>
      </c>
      <c r="M3690" t="s">
        <v>3904</v>
      </c>
      <c r="N3690" t="s">
        <v>573</v>
      </c>
      <c r="O3690" t="s">
        <v>18</v>
      </c>
      <c r="P3690" t="s">
        <v>4500</v>
      </c>
      <c r="Q3690" t="s">
        <v>4502</v>
      </c>
    </row>
    <row r="3691" spans="1:17" hidden="1" x14ac:dyDescent="0.35">
      <c r="A3691" s="72">
        <f t="shared" si="57"/>
        <v>141346</v>
      </c>
      <c r="B3691" t="s">
        <v>792</v>
      </c>
      <c r="C3691" s="66">
        <v>16042813</v>
      </c>
      <c r="D3691" t="s">
        <v>77</v>
      </c>
      <c r="E3691" t="s">
        <v>8492</v>
      </c>
      <c r="F3691" s="66">
        <v>141346</v>
      </c>
      <c r="G3691" t="s">
        <v>78</v>
      </c>
      <c r="I3691" t="s">
        <v>79</v>
      </c>
      <c r="K3691" t="s">
        <v>16562</v>
      </c>
      <c r="M3691" t="s">
        <v>8377</v>
      </c>
      <c r="N3691" t="s">
        <v>6073</v>
      </c>
      <c r="O3691" t="s">
        <v>18</v>
      </c>
      <c r="P3691" t="s">
        <v>8378</v>
      </c>
      <c r="Q3691" t="s">
        <v>580</v>
      </c>
    </row>
    <row r="3692" spans="1:17" hidden="1" x14ac:dyDescent="0.35">
      <c r="A3692" s="72">
        <f t="shared" si="57"/>
        <v>140469</v>
      </c>
      <c r="B3692" t="s">
        <v>792</v>
      </c>
      <c r="C3692" s="66">
        <v>85678</v>
      </c>
      <c r="D3692" t="s">
        <v>77</v>
      </c>
      <c r="E3692" t="s">
        <v>212</v>
      </c>
      <c r="F3692" s="66">
        <v>140469</v>
      </c>
      <c r="G3692" t="s">
        <v>78</v>
      </c>
      <c r="H3692" t="s">
        <v>213</v>
      </c>
      <c r="I3692" t="s">
        <v>79</v>
      </c>
      <c r="K3692" t="s">
        <v>793</v>
      </c>
      <c r="M3692" t="s">
        <v>790</v>
      </c>
      <c r="N3692" t="s">
        <v>205</v>
      </c>
      <c r="O3692" t="s">
        <v>18</v>
      </c>
      <c r="P3692" t="s">
        <v>780</v>
      </c>
      <c r="Q3692" t="s">
        <v>794</v>
      </c>
    </row>
    <row r="3693" spans="1:17" hidden="1" x14ac:dyDescent="0.35">
      <c r="A3693" s="72">
        <f t="shared" si="57"/>
        <v>141547</v>
      </c>
      <c r="B3693" t="s">
        <v>792</v>
      </c>
      <c r="C3693" s="66">
        <v>205284</v>
      </c>
      <c r="D3693" t="s">
        <v>77</v>
      </c>
      <c r="E3693" t="s">
        <v>10069</v>
      </c>
      <c r="F3693" s="66">
        <v>141547</v>
      </c>
      <c r="G3693" t="s">
        <v>78</v>
      </c>
      <c r="I3693" t="s">
        <v>79</v>
      </c>
      <c r="K3693" t="s">
        <v>14323</v>
      </c>
      <c r="M3693" t="s">
        <v>7383</v>
      </c>
      <c r="N3693" t="s">
        <v>7384</v>
      </c>
      <c r="O3693" t="s">
        <v>18</v>
      </c>
      <c r="P3693" t="s">
        <v>14322</v>
      </c>
    </row>
    <row r="3694" spans="1:17" hidden="1" x14ac:dyDescent="0.35">
      <c r="A3694" s="72">
        <f t="shared" si="57"/>
        <v>127700</v>
      </c>
      <c r="B3694" t="s">
        <v>24103</v>
      </c>
      <c r="C3694" s="85">
        <v>16049289</v>
      </c>
      <c r="D3694" t="s">
        <v>77</v>
      </c>
      <c r="E3694" t="s">
        <v>23260</v>
      </c>
      <c r="F3694" s="85">
        <v>127700</v>
      </c>
      <c r="G3694" t="s">
        <v>78</v>
      </c>
      <c r="I3694" t="s">
        <v>79</v>
      </c>
      <c r="K3694" t="s">
        <v>24104</v>
      </c>
      <c r="M3694" t="s">
        <v>24004</v>
      </c>
      <c r="N3694" t="s">
        <v>23987</v>
      </c>
      <c r="O3694" t="s">
        <v>23988</v>
      </c>
      <c r="P3694">
        <v>32907</v>
      </c>
    </row>
    <row r="3695" spans="1:17" hidden="1" x14ac:dyDescent="0.35">
      <c r="A3695" s="72">
        <f t="shared" si="57"/>
        <v>140457</v>
      </c>
      <c r="B3695" t="s">
        <v>16850</v>
      </c>
      <c r="C3695" s="66">
        <v>16049493</v>
      </c>
      <c r="D3695" t="s">
        <v>77</v>
      </c>
      <c r="E3695" t="s">
        <v>345</v>
      </c>
      <c r="F3695" s="66">
        <v>140457</v>
      </c>
      <c r="G3695" t="s">
        <v>78</v>
      </c>
      <c r="H3695" t="s">
        <v>350</v>
      </c>
      <c r="I3695" t="s">
        <v>79</v>
      </c>
      <c r="K3695" t="s">
        <v>16851</v>
      </c>
      <c r="L3695" t="s">
        <v>80</v>
      </c>
      <c r="M3695" t="s">
        <v>347</v>
      </c>
      <c r="N3695" t="s">
        <v>185</v>
      </c>
      <c r="O3695" t="s">
        <v>18</v>
      </c>
      <c r="P3695" t="s">
        <v>352</v>
      </c>
      <c r="Q3695" t="s">
        <v>87</v>
      </c>
    </row>
    <row r="3696" spans="1:17" hidden="1" x14ac:dyDescent="0.35">
      <c r="A3696" s="72">
        <f t="shared" si="57"/>
        <v>141982</v>
      </c>
      <c r="B3696" t="s">
        <v>25602</v>
      </c>
      <c r="C3696" s="85">
        <v>16062495</v>
      </c>
      <c r="D3696" t="s">
        <v>77</v>
      </c>
      <c r="E3696" t="s">
        <v>23230</v>
      </c>
      <c r="F3696" s="85">
        <v>141982</v>
      </c>
      <c r="G3696" t="s">
        <v>78</v>
      </c>
      <c r="H3696">
        <v>1670173</v>
      </c>
      <c r="I3696" t="s">
        <v>79</v>
      </c>
      <c r="K3696" t="s">
        <v>25603</v>
      </c>
      <c r="M3696" t="s">
        <v>12609</v>
      </c>
      <c r="N3696" t="s">
        <v>12609</v>
      </c>
      <c r="O3696" t="s">
        <v>18</v>
      </c>
      <c r="P3696">
        <v>79424</v>
      </c>
    </row>
    <row r="3697" spans="1:17" hidden="1" x14ac:dyDescent="0.35">
      <c r="A3697" s="72">
        <f t="shared" si="57"/>
        <v>140860</v>
      </c>
      <c r="B3697" t="s">
        <v>25602</v>
      </c>
      <c r="C3697" s="85">
        <v>87254</v>
      </c>
      <c r="D3697" t="s">
        <v>77</v>
      </c>
      <c r="E3697" t="s">
        <v>23221</v>
      </c>
      <c r="F3697" s="85">
        <v>140860</v>
      </c>
      <c r="G3697" t="s">
        <v>78</v>
      </c>
      <c r="H3697">
        <v>13138268</v>
      </c>
      <c r="I3697" t="s">
        <v>79</v>
      </c>
      <c r="K3697" t="s">
        <v>25976</v>
      </c>
      <c r="M3697" t="s">
        <v>14648</v>
      </c>
      <c r="N3697" t="s">
        <v>571</v>
      </c>
      <c r="O3697" t="s">
        <v>18</v>
      </c>
      <c r="P3697">
        <v>76034</v>
      </c>
      <c r="Q3697">
        <v>5912</v>
      </c>
    </row>
    <row r="3698" spans="1:17" hidden="1" x14ac:dyDescent="0.35">
      <c r="A3698" s="72">
        <f t="shared" si="57"/>
        <v>141982</v>
      </c>
      <c r="B3698" t="s">
        <v>3517</v>
      </c>
      <c r="C3698" s="66">
        <v>16062495</v>
      </c>
      <c r="D3698" t="s">
        <v>77</v>
      </c>
      <c r="E3698" t="s">
        <v>12679</v>
      </c>
      <c r="F3698" s="66">
        <v>141982</v>
      </c>
      <c r="G3698" t="s">
        <v>78</v>
      </c>
      <c r="H3698" t="s">
        <v>12680</v>
      </c>
      <c r="I3698" t="s">
        <v>79</v>
      </c>
      <c r="K3698" t="s">
        <v>17456</v>
      </c>
      <c r="M3698" t="s">
        <v>12447</v>
      </c>
      <c r="N3698" t="s">
        <v>12447</v>
      </c>
      <c r="O3698" t="s">
        <v>18</v>
      </c>
      <c r="P3698" t="s">
        <v>12686</v>
      </c>
    </row>
    <row r="3699" spans="1:17" hidden="1" x14ac:dyDescent="0.35">
      <c r="A3699" s="72">
        <f t="shared" si="57"/>
        <v>140860</v>
      </c>
      <c r="B3699" t="s">
        <v>3517</v>
      </c>
      <c r="C3699" s="66">
        <v>87254</v>
      </c>
      <c r="D3699" t="s">
        <v>77</v>
      </c>
      <c r="E3699" t="s">
        <v>3506</v>
      </c>
      <c r="F3699" s="66">
        <v>140860</v>
      </c>
      <c r="G3699" t="s">
        <v>78</v>
      </c>
      <c r="H3699" t="s">
        <v>3518</v>
      </c>
      <c r="I3699" t="s">
        <v>79</v>
      </c>
      <c r="K3699" t="s">
        <v>3519</v>
      </c>
      <c r="M3699" t="s">
        <v>3503</v>
      </c>
      <c r="N3699" t="s">
        <v>573</v>
      </c>
      <c r="O3699" t="s">
        <v>18</v>
      </c>
      <c r="P3699" t="s">
        <v>3504</v>
      </c>
      <c r="Q3699" t="s">
        <v>3520</v>
      </c>
    </row>
    <row r="3700" spans="1:17" hidden="1" x14ac:dyDescent="0.35">
      <c r="A3700" s="72">
        <f t="shared" si="57"/>
        <v>141307</v>
      </c>
      <c r="B3700" t="s">
        <v>16839</v>
      </c>
      <c r="C3700" s="66">
        <v>16049129</v>
      </c>
      <c r="D3700" t="s">
        <v>77</v>
      </c>
      <c r="E3700" t="s">
        <v>6769</v>
      </c>
      <c r="F3700" s="66">
        <v>141307</v>
      </c>
      <c r="G3700" t="s">
        <v>78</v>
      </c>
      <c r="I3700" t="s">
        <v>79</v>
      </c>
      <c r="K3700" t="s">
        <v>16840</v>
      </c>
      <c r="M3700" t="s">
        <v>7393</v>
      </c>
      <c r="N3700" t="s">
        <v>7998</v>
      </c>
      <c r="O3700" t="s">
        <v>18</v>
      </c>
      <c r="P3700" t="s">
        <v>7394</v>
      </c>
    </row>
    <row r="3701" spans="1:17" hidden="1" x14ac:dyDescent="0.35">
      <c r="A3701" s="72">
        <f t="shared" si="57"/>
        <v>140480</v>
      </c>
      <c r="B3701" t="s">
        <v>15280</v>
      </c>
      <c r="C3701" s="66">
        <v>230985</v>
      </c>
      <c r="D3701" t="s">
        <v>77</v>
      </c>
      <c r="E3701" t="s">
        <v>1041</v>
      </c>
      <c r="F3701" s="66">
        <v>140480</v>
      </c>
      <c r="G3701" t="s">
        <v>78</v>
      </c>
      <c r="I3701" t="s">
        <v>79</v>
      </c>
      <c r="K3701" t="s">
        <v>15281</v>
      </c>
      <c r="M3701" t="s">
        <v>1048</v>
      </c>
      <c r="N3701" t="s">
        <v>1044</v>
      </c>
      <c r="O3701" t="s">
        <v>18</v>
      </c>
      <c r="P3701" t="s">
        <v>1049</v>
      </c>
    </row>
    <row r="3702" spans="1:17" hidden="1" x14ac:dyDescent="0.35">
      <c r="A3702" s="72">
        <f t="shared" si="57"/>
        <v>140527</v>
      </c>
      <c r="B3702" t="s">
        <v>28417</v>
      </c>
      <c r="C3702" s="85">
        <v>16024414</v>
      </c>
      <c r="D3702" t="s">
        <v>77</v>
      </c>
      <c r="E3702" t="s">
        <v>23141</v>
      </c>
      <c r="F3702" s="85">
        <v>140527</v>
      </c>
      <c r="G3702" t="s">
        <v>78</v>
      </c>
      <c r="H3702">
        <v>11917895</v>
      </c>
      <c r="I3702" t="s">
        <v>79</v>
      </c>
      <c r="K3702" t="s">
        <v>28418</v>
      </c>
      <c r="M3702" t="s">
        <v>20718</v>
      </c>
      <c r="N3702" t="s">
        <v>1182</v>
      </c>
      <c r="O3702" t="s">
        <v>18</v>
      </c>
      <c r="P3702">
        <v>75160</v>
      </c>
      <c r="Q3702">
        <v>5137</v>
      </c>
    </row>
    <row r="3703" spans="1:17" hidden="1" x14ac:dyDescent="0.35">
      <c r="A3703" s="72">
        <f t="shared" si="57"/>
        <v>140527</v>
      </c>
      <c r="B3703" t="s">
        <v>15838</v>
      </c>
      <c r="C3703" s="66">
        <v>16024414</v>
      </c>
      <c r="D3703" t="s">
        <v>77</v>
      </c>
      <c r="E3703" t="s">
        <v>1549</v>
      </c>
      <c r="F3703" s="66">
        <v>140527</v>
      </c>
      <c r="G3703" t="s">
        <v>78</v>
      </c>
      <c r="H3703" t="s">
        <v>1550</v>
      </c>
      <c r="I3703" t="s">
        <v>79</v>
      </c>
      <c r="K3703" t="s">
        <v>15839</v>
      </c>
      <c r="M3703" t="s">
        <v>1552</v>
      </c>
      <c r="N3703" t="s">
        <v>1182</v>
      </c>
      <c r="O3703" t="s">
        <v>18</v>
      </c>
      <c r="P3703" t="s">
        <v>1553</v>
      </c>
      <c r="Q3703" t="s">
        <v>1562</v>
      </c>
    </row>
    <row r="3704" spans="1:17" hidden="1" x14ac:dyDescent="0.35">
      <c r="A3704" s="72">
        <f t="shared" si="57"/>
        <v>142010</v>
      </c>
      <c r="B3704" t="s">
        <v>12898</v>
      </c>
      <c r="C3704" s="66">
        <v>92630</v>
      </c>
      <c r="D3704" t="s">
        <v>77</v>
      </c>
      <c r="E3704" t="s">
        <v>12899</v>
      </c>
      <c r="F3704" s="66">
        <v>142010</v>
      </c>
      <c r="G3704" t="s">
        <v>78</v>
      </c>
      <c r="H3704" t="s">
        <v>12900</v>
      </c>
      <c r="I3704" t="s">
        <v>79</v>
      </c>
      <c r="K3704" t="s">
        <v>12901</v>
      </c>
      <c r="M3704" t="s">
        <v>12902</v>
      </c>
      <c r="N3704" t="s">
        <v>1537</v>
      </c>
      <c r="O3704" t="s">
        <v>18</v>
      </c>
      <c r="P3704" t="s">
        <v>12903</v>
      </c>
    </row>
    <row r="3705" spans="1:17" hidden="1" x14ac:dyDescent="0.35">
      <c r="A3705" s="72">
        <f t="shared" si="57"/>
        <v>141733</v>
      </c>
      <c r="B3705" t="s">
        <v>11646</v>
      </c>
      <c r="C3705" s="66">
        <v>91766</v>
      </c>
      <c r="D3705" t="s">
        <v>77</v>
      </c>
      <c r="E3705" t="s">
        <v>11641</v>
      </c>
      <c r="F3705" s="66">
        <v>141733</v>
      </c>
      <c r="G3705" t="s">
        <v>78</v>
      </c>
      <c r="I3705" t="s">
        <v>79</v>
      </c>
      <c r="K3705" t="s">
        <v>11647</v>
      </c>
      <c r="M3705" t="s">
        <v>11638</v>
      </c>
      <c r="N3705" t="s">
        <v>11364</v>
      </c>
      <c r="O3705" t="s">
        <v>18</v>
      </c>
      <c r="P3705" t="s">
        <v>11639</v>
      </c>
    </row>
    <row r="3706" spans="1:17" hidden="1" x14ac:dyDescent="0.35">
      <c r="A3706" s="72">
        <f t="shared" si="57"/>
        <v>141548</v>
      </c>
      <c r="B3706" t="s">
        <v>15825</v>
      </c>
      <c r="C3706" s="66">
        <v>16024104</v>
      </c>
      <c r="D3706" t="s">
        <v>77</v>
      </c>
      <c r="E3706" t="s">
        <v>9884</v>
      </c>
      <c r="F3706" s="66">
        <v>141548</v>
      </c>
      <c r="G3706" t="s">
        <v>78</v>
      </c>
      <c r="H3706" t="s">
        <v>15826</v>
      </c>
      <c r="I3706" t="s">
        <v>79</v>
      </c>
      <c r="K3706" t="s">
        <v>15827</v>
      </c>
      <c r="M3706" t="s">
        <v>7383</v>
      </c>
      <c r="N3706" t="s">
        <v>7384</v>
      </c>
      <c r="O3706" t="s">
        <v>18</v>
      </c>
      <c r="P3706" t="s">
        <v>9897</v>
      </c>
    </row>
    <row r="3707" spans="1:17" hidden="1" x14ac:dyDescent="0.35">
      <c r="A3707" s="72">
        <f t="shared" si="57"/>
        <v>141223</v>
      </c>
      <c r="B3707" t="s">
        <v>7223</v>
      </c>
      <c r="C3707" s="66">
        <v>89040</v>
      </c>
      <c r="D3707" t="s">
        <v>77</v>
      </c>
      <c r="E3707" t="s">
        <v>6077</v>
      </c>
      <c r="F3707" s="66">
        <v>141223</v>
      </c>
      <c r="G3707" t="s">
        <v>78</v>
      </c>
      <c r="H3707" t="s">
        <v>7224</v>
      </c>
      <c r="I3707" t="s">
        <v>79</v>
      </c>
      <c r="K3707" t="s">
        <v>7225</v>
      </c>
      <c r="M3707" t="s">
        <v>3090</v>
      </c>
      <c r="N3707" t="s">
        <v>6071</v>
      </c>
      <c r="O3707" t="s">
        <v>18</v>
      </c>
      <c r="P3707" t="s">
        <v>7222</v>
      </c>
      <c r="Q3707" t="s">
        <v>7226</v>
      </c>
    </row>
    <row r="3708" spans="1:17" hidden="1" x14ac:dyDescent="0.35">
      <c r="A3708" s="72">
        <f t="shared" si="57"/>
        <v>141546</v>
      </c>
      <c r="B3708" t="s">
        <v>22329</v>
      </c>
      <c r="C3708" s="85">
        <v>17022314</v>
      </c>
      <c r="D3708" t="s">
        <v>23281</v>
      </c>
      <c r="E3708" t="s">
        <v>23179</v>
      </c>
      <c r="F3708" s="85">
        <v>141546</v>
      </c>
      <c r="G3708" t="s">
        <v>78</v>
      </c>
      <c r="I3708" t="s">
        <v>79</v>
      </c>
      <c r="K3708" t="s">
        <v>27410</v>
      </c>
      <c r="M3708" t="s">
        <v>9155</v>
      </c>
      <c r="N3708" t="s">
        <v>9526</v>
      </c>
      <c r="O3708" t="s">
        <v>18</v>
      </c>
      <c r="P3708">
        <v>78233</v>
      </c>
    </row>
    <row r="3709" spans="1:17" hidden="1" x14ac:dyDescent="0.35">
      <c r="A3709" s="72">
        <f t="shared" si="57"/>
        <v>141546</v>
      </c>
      <c r="B3709" t="s">
        <v>22329</v>
      </c>
      <c r="C3709" s="66">
        <v>17022314</v>
      </c>
      <c r="D3709" t="s">
        <v>83</v>
      </c>
      <c r="E3709" t="s">
        <v>9849</v>
      </c>
      <c r="F3709" s="66">
        <v>141546</v>
      </c>
      <c r="G3709" t="s">
        <v>78</v>
      </c>
      <c r="I3709" t="s">
        <v>79</v>
      </c>
      <c r="K3709" t="s">
        <v>22330</v>
      </c>
      <c r="M3709" t="s">
        <v>9155</v>
      </c>
      <c r="O3709" t="s">
        <v>18</v>
      </c>
      <c r="P3709" t="s">
        <v>10230</v>
      </c>
    </row>
    <row r="3710" spans="1:17" hidden="1" x14ac:dyDescent="0.35">
      <c r="A3710" s="72">
        <f t="shared" si="57"/>
        <v>142118</v>
      </c>
      <c r="B3710" t="s">
        <v>6426</v>
      </c>
      <c r="C3710" s="66">
        <v>16050430</v>
      </c>
      <c r="D3710" t="s">
        <v>77</v>
      </c>
      <c r="E3710" t="s">
        <v>13343</v>
      </c>
      <c r="F3710" s="66">
        <v>142118</v>
      </c>
      <c r="G3710" t="s">
        <v>78</v>
      </c>
      <c r="I3710" t="s">
        <v>79</v>
      </c>
      <c r="K3710" t="s">
        <v>16896</v>
      </c>
      <c r="M3710" t="s">
        <v>7395</v>
      </c>
      <c r="N3710" t="s">
        <v>13252</v>
      </c>
      <c r="O3710" t="s">
        <v>18</v>
      </c>
      <c r="P3710" t="s">
        <v>13260</v>
      </c>
    </row>
    <row r="3711" spans="1:17" hidden="1" x14ac:dyDescent="0.35">
      <c r="A3711" s="72">
        <f t="shared" si="57"/>
        <v>141223</v>
      </c>
      <c r="B3711" t="s">
        <v>6426</v>
      </c>
      <c r="C3711" s="66">
        <v>88575</v>
      </c>
      <c r="D3711" t="s">
        <v>77</v>
      </c>
      <c r="E3711" t="s">
        <v>6077</v>
      </c>
      <c r="F3711" s="66">
        <v>141223</v>
      </c>
      <c r="G3711" t="s">
        <v>78</v>
      </c>
      <c r="H3711" t="s">
        <v>6427</v>
      </c>
      <c r="I3711" t="s">
        <v>79</v>
      </c>
      <c r="K3711" t="s">
        <v>6428</v>
      </c>
      <c r="M3711" t="s">
        <v>3090</v>
      </c>
      <c r="N3711" t="s">
        <v>6071</v>
      </c>
      <c r="O3711" t="s">
        <v>18</v>
      </c>
      <c r="P3711" t="s">
        <v>6417</v>
      </c>
      <c r="Q3711" t="s">
        <v>6429</v>
      </c>
    </row>
    <row r="3712" spans="1:17" hidden="1" x14ac:dyDescent="0.35">
      <c r="A3712" s="72">
        <f t="shared" si="57"/>
        <v>141736</v>
      </c>
      <c r="B3712" t="s">
        <v>17729</v>
      </c>
      <c r="C3712" s="66">
        <v>16069466</v>
      </c>
      <c r="D3712" t="s">
        <v>77</v>
      </c>
      <c r="E3712" t="s">
        <v>11615</v>
      </c>
      <c r="F3712" s="66">
        <v>141736</v>
      </c>
      <c r="G3712" t="s">
        <v>78</v>
      </c>
      <c r="I3712" t="s">
        <v>79</v>
      </c>
      <c r="K3712" t="s">
        <v>17730</v>
      </c>
      <c r="M3712" t="s">
        <v>11617</v>
      </c>
      <c r="N3712" t="s">
        <v>5106</v>
      </c>
      <c r="O3712" t="s">
        <v>18</v>
      </c>
      <c r="P3712" t="s">
        <v>11618</v>
      </c>
      <c r="Q3712" t="s">
        <v>17731</v>
      </c>
    </row>
    <row r="3713" spans="1:17" hidden="1" x14ac:dyDescent="0.35">
      <c r="A3713" s="72">
        <f t="shared" si="57"/>
        <v>140783</v>
      </c>
      <c r="B3713" t="s">
        <v>3191</v>
      </c>
      <c r="C3713" s="66">
        <v>86983</v>
      </c>
      <c r="D3713" t="s">
        <v>77</v>
      </c>
      <c r="E3713" t="s">
        <v>3192</v>
      </c>
      <c r="F3713" s="66">
        <v>140783</v>
      </c>
      <c r="G3713" t="s">
        <v>78</v>
      </c>
      <c r="I3713" t="s">
        <v>79</v>
      </c>
      <c r="K3713" t="s">
        <v>3193</v>
      </c>
      <c r="M3713" t="s">
        <v>3188</v>
      </c>
      <c r="N3713" t="s">
        <v>3189</v>
      </c>
      <c r="O3713" t="s">
        <v>18</v>
      </c>
      <c r="P3713" t="s">
        <v>3190</v>
      </c>
      <c r="Q3713" t="s">
        <v>3194</v>
      </c>
    </row>
    <row r="3714" spans="1:17" hidden="1" x14ac:dyDescent="0.35">
      <c r="A3714" s="72">
        <f t="shared" ref="A3714:A3777" si="58">IF(F3714="", "", IF(D3714="School District", C3714, F3714))</f>
        <v>141146</v>
      </c>
      <c r="B3714" t="s">
        <v>5637</v>
      </c>
      <c r="C3714" s="66">
        <v>88244</v>
      </c>
      <c r="D3714" t="s">
        <v>77</v>
      </c>
      <c r="E3714" t="s">
        <v>4753</v>
      </c>
      <c r="F3714" s="66">
        <v>141146</v>
      </c>
      <c r="G3714" t="s">
        <v>78</v>
      </c>
      <c r="I3714" t="s">
        <v>79</v>
      </c>
      <c r="K3714" t="s">
        <v>5638</v>
      </c>
      <c r="M3714" t="s">
        <v>5639</v>
      </c>
      <c r="N3714" t="s">
        <v>5091</v>
      </c>
      <c r="O3714" t="s">
        <v>18</v>
      </c>
      <c r="P3714" t="s">
        <v>5385</v>
      </c>
      <c r="Q3714" t="s">
        <v>5640</v>
      </c>
    </row>
    <row r="3715" spans="1:17" hidden="1" x14ac:dyDescent="0.35">
      <c r="A3715" s="72">
        <f t="shared" si="58"/>
        <v>17000591</v>
      </c>
      <c r="B3715" t="s">
        <v>17284</v>
      </c>
      <c r="C3715" s="66">
        <v>16058070</v>
      </c>
      <c r="D3715" t="s">
        <v>77</v>
      </c>
      <c r="E3715" t="s">
        <v>17285</v>
      </c>
      <c r="F3715" s="66">
        <v>17000591</v>
      </c>
      <c r="G3715" t="s">
        <v>78</v>
      </c>
      <c r="H3715" t="s">
        <v>17286</v>
      </c>
      <c r="I3715" t="s">
        <v>79</v>
      </c>
      <c r="K3715" t="s">
        <v>17287</v>
      </c>
      <c r="M3715" t="s">
        <v>7383</v>
      </c>
      <c r="N3715" t="s">
        <v>7384</v>
      </c>
      <c r="O3715" t="s">
        <v>18</v>
      </c>
      <c r="P3715" t="s">
        <v>9800</v>
      </c>
      <c r="Q3715" t="s">
        <v>17288</v>
      </c>
    </row>
    <row r="3716" spans="1:17" hidden="1" x14ac:dyDescent="0.35">
      <c r="A3716" s="72">
        <f t="shared" si="58"/>
        <v>140473</v>
      </c>
      <c r="B3716" t="s">
        <v>27714</v>
      </c>
      <c r="C3716" s="85">
        <v>224171</v>
      </c>
      <c r="D3716" t="s">
        <v>77</v>
      </c>
      <c r="E3716" t="s">
        <v>23171</v>
      </c>
      <c r="F3716" s="85">
        <v>140473</v>
      </c>
      <c r="G3716" t="s">
        <v>78</v>
      </c>
      <c r="I3716" t="s">
        <v>79</v>
      </c>
      <c r="K3716" t="s">
        <v>27715</v>
      </c>
      <c r="M3716" t="s">
        <v>20750</v>
      </c>
      <c r="N3716" t="s">
        <v>176</v>
      </c>
      <c r="O3716" t="s">
        <v>18</v>
      </c>
      <c r="P3716">
        <v>75074</v>
      </c>
      <c r="Q3716">
        <v>1610</v>
      </c>
    </row>
    <row r="3717" spans="1:17" hidden="1" x14ac:dyDescent="0.35">
      <c r="A3717" s="72">
        <f t="shared" si="58"/>
        <v>140473</v>
      </c>
      <c r="B3717" t="s">
        <v>14854</v>
      </c>
      <c r="C3717" s="66">
        <v>224171</v>
      </c>
      <c r="D3717" t="s">
        <v>77</v>
      </c>
      <c r="E3717" t="s">
        <v>252</v>
      </c>
      <c r="F3717" s="66">
        <v>140473</v>
      </c>
      <c r="G3717" t="s">
        <v>78</v>
      </c>
      <c r="I3717" t="s">
        <v>79</v>
      </c>
      <c r="K3717" t="s">
        <v>14855</v>
      </c>
      <c r="M3717" t="s">
        <v>254</v>
      </c>
      <c r="N3717" t="s">
        <v>176</v>
      </c>
      <c r="O3717" t="s">
        <v>18</v>
      </c>
      <c r="P3717" t="s">
        <v>881</v>
      </c>
    </row>
    <row r="3718" spans="1:17" hidden="1" x14ac:dyDescent="0.35">
      <c r="A3718" s="72">
        <f t="shared" si="58"/>
        <v>140461</v>
      </c>
      <c r="B3718" t="s">
        <v>25740</v>
      </c>
      <c r="C3718" s="85">
        <v>85566</v>
      </c>
      <c r="D3718" t="s">
        <v>77</v>
      </c>
      <c r="E3718" t="s">
        <v>23227</v>
      </c>
      <c r="F3718" s="85">
        <v>140461</v>
      </c>
      <c r="G3718" t="s">
        <v>78</v>
      </c>
      <c r="H3718">
        <v>1647890</v>
      </c>
      <c r="I3718" t="s">
        <v>79</v>
      </c>
      <c r="K3718" t="s">
        <v>25741</v>
      </c>
      <c r="M3718" t="s">
        <v>20923</v>
      </c>
      <c r="N3718" t="s">
        <v>232</v>
      </c>
      <c r="O3718" t="s">
        <v>18</v>
      </c>
      <c r="P3718">
        <v>75044</v>
      </c>
      <c r="Q3718">
        <v>5851</v>
      </c>
    </row>
    <row r="3719" spans="1:17" hidden="1" x14ac:dyDescent="0.35">
      <c r="A3719" s="72">
        <f t="shared" si="58"/>
        <v>140461</v>
      </c>
      <c r="B3719" t="s">
        <v>527</v>
      </c>
      <c r="C3719" s="66">
        <v>85566</v>
      </c>
      <c r="D3719" t="s">
        <v>77</v>
      </c>
      <c r="E3719" t="s">
        <v>371</v>
      </c>
      <c r="F3719" s="66">
        <v>140461</v>
      </c>
      <c r="G3719" t="s">
        <v>78</v>
      </c>
      <c r="H3719" t="s">
        <v>372</v>
      </c>
      <c r="I3719" t="s">
        <v>79</v>
      </c>
      <c r="K3719" t="s">
        <v>528</v>
      </c>
      <c r="M3719" t="s">
        <v>374</v>
      </c>
      <c r="N3719" t="s">
        <v>189</v>
      </c>
      <c r="O3719" t="s">
        <v>18</v>
      </c>
      <c r="P3719" t="s">
        <v>520</v>
      </c>
      <c r="Q3719" t="s">
        <v>391</v>
      </c>
    </row>
    <row r="3720" spans="1:17" hidden="1" x14ac:dyDescent="0.35">
      <c r="A3720" s="72">
        <f t="shared" si="58"/>
        <v>141023</v>
      </c>
      <c r="B3720" t="s">
        <v>4923</v>
      </c>
      <c r="C3720" s="66">
        <v>87896</v>
      </c>
      <c r="D3720" t="s">
        <v>77</v>
      </c>
      <c r="E3720" t="s">
        <v>4924</v>
      </c>
      <c r="F3720" s="66">
        <v>141023</v>
      </c>
      <c r="G3720" t="s">
        <v>78</v>
      </c>
      <c r="I3720" t="s">
        <v>79</v>
      </c>
      <c r="K3720" t="s">
        <v>4925</v>
      </c>
      <c r="M3720" t="s">
        <v>4926</v>
      </c>
      <c r="N3720" t="s">
        <v>4927</v>
      </c>
      <c r="O3720" t="s">
        <v>18</v>
      </c>
      <c r="P3720" t="s">
        <v>4928</v>
      </c>
    </row>
    <row r="3721" spans="1:17" hidden="1" x14ac:dyDescent="0.35">
      <c r="A3721" s="72">
        <f t="shared" si="58"/>
        <v>141023</v>
      </c>
      <c r="B3721" t="s">
        <v>14367</v>
      </c>
      <c r="C3721" s="66">
        <v>209239</v>
      </c>
      <c r="D3721" t="s">
        <v>77</v>
      </c>
      <c r="E3721" t="s">
        <v>4924</v>
      </c>
      <c r="F3721" s="66">
        <v>141023</v>
      </c>
      <c r="G3721" t="s">
        <v>78</v>
      </c>
      <c r="I3721" t="s">
        <v>79</v>
      </c>
      <c r="K3721" t="s">
        <v>14368</v>
      </c>
      <c r="L3721" t="s">
        <v>14369</v>
      </c>
      <c r="M3721" t="s">
        <v>4926</v>
      </c>
      <c r="N3721" t="s">
        <v>5137</v>
      </c>
      <c r="O3721" t="s">
        <v>18</v>
      </c>
      <c r="P3721" t="s">
        <v>4928</v>
      </c>
    </row>
    <row r="3722" spans="1:17" hidden="1" x14ac:dyDescent="0.35">
      <c r="A3722" s="72">
        <f t="shared" si="58"/>
        <v>141650</v>
      </c>
      <c r="B3722" t="s">
        <v>14898</v>
      </c>
      <c r="C3722" s="66">
        <v>225027</v>
      </c>
      <c r="D3722" t="s">
        <v>77</v>
      </c>
      <c r="E3722" t="s">
        <v>10937</v>
      </c>
      <c r="F3722" s="66">
        <v>141650</v>
      </c>
      <c r="G3722" t="s">
        <v>78</v>
      </c>
      <c r="H3722" t="s">
        <v>14899</v>
      </c>
      <c r="I3722" t="s">
        <v>79</v>
      </c>
      <c r="K3722" t="s">
        <v>14900</v>
      </c>
      <c r="M3722" t="s">
        <v>7398</v>
      </c>
      <c r="N3722" t="s">
        <v>10739</v>
      </c>
      <c r="O3722" t="s">
        <v>18</v>
      </c>
      <c r="P3722" t="s">
        <v>10940</v>
      </c>
      <c r="Q3722" t="s">
        <v>10941</v>
      </c>
    </row>
    <row r="3723" spans="1:17" hidden="1" x14ac:dyDescent="0.35">
      <c r="A3723" s="72">
        <f t="shared" si="58"/>
        <v>141650</v>
      </c>
      <c r="B3723" t="s">
        <v>18902</v>
      </c>
      <c r="C3723" s="66">
        <v>16030537</v>
      </c>
      <c r="D3723" t="s">
        <v>83</v>
      </c>
      <c r="E3723" t="s">
        <v>10937</v>
      </c>
      <c r="F3723" s="66">
        <v>141650</v>
      </c>
      <c r="G3723" t="s">
        <v>78</v>
      </c>
      <c r="H3723" t="s">
        <v>18903</v>
      </c>
      <c r="I3723" t="s">
        <v>79</v>
      </c>
      <c r="K3723" t="s">
        <v>18904</v>
      </c>
      <c r="M3723" t="s">
        <v>7398</v>
      </c>
      <c r="N3723" t="s">
        <v>7398</v>
      </c>
      <c r="O3723" t="s">
        <v>18</v>
      </c>
      <c r="P3723" t="s">
        <v>10940</v>
      </c>
    </row>
    <row r="3724" spans="1:17" hidden="1" x14ac:dyDescent="0.35">
      <c r="A3724" s="72">
        <f t="shared" si="58"/>
        <v>141650</v>
      </c>
      <c r="B3724" t="s">
        <v>19043</v>
      </c>
      <c r="C3724" s="66">
        <v>16031155</v>
      </c>
      <c r="D3724" t="s">
        <v>83</v>
      </c>
      <c r="E3724" t="s">
        <v>10937</v>
      </c>
      <c r="F3724" s="66">
        <v>141650</v>
      </c>
      <c r="G3724" t="s">
        <v>78</v>
      </c>
      <c r="H3724" t="s">
        <v>19044</v>
      </c>
      <c r="I3724" t="s">
        <v>79</v>
      </c>
      <c r="K3724" t="s">
        <v>19045</v>
      </c>
      <c r="M3724" t="s">
        <v>7398</v>
      </c>
      <c r="N3724" t="s">
        <v>7398</v>
      </c>
      <c r="O3724" t="s">
        <v>18</v>
      </c>
      <c r="P3724" t="s">
        <v>10940</v>
      </c>
    </row>
    <row r="3725" spans="1:17" hidden="1" x14ac:dyDescent="0.35">
      <c r="A3725" s="72">
        <f t="shared" si="58"/>
        <v>141650</v>
      </c>
      <c r="B3725" t="s">
        <v>18905</v>
      </c>
      <c r="C3725" s="66">
        <v>16030538</v>
      </c>
      <c r="D3725" t="s">
        <v>83</v>
      </c>
      <c r="E3725" t="s">
        <v>10937</v>
      </c>
      <c r="F3725" s="66">
        <v>141650</v>
      </c>
      <c r="G3725" t="s">
        <v>78</v>
      </c>
      <c r="H3725" t="s">
        <v>18906</v>
      </c>
      <c r="I3725" t="s">
        <v>79</v>
      </c>
      <c r="K3725" t="s">
        <v>18907</v>
      </c>
      <c r="M3725" t="s">
        <v>7398</v>
      </c>
      <c r="N3725" t="s">
        <v>7398</v>
      </c>
      <c r="O3725" t="s">
        <v>18</v>
      </c>
      <c r="P3725" t="s">
        <v>10940</v>
      </c>
    </row>
    <row r="3726" spans="1:17" hidden="1" x14ac:dyDescent="0.35">
      <c r="A3726" s="72">
        <f t="shared" si="58"/>
        <v>141650</v>
      </c>
      <c r="B3726" t="s">
        <v>10942</v>
      </c>
      <c r="C3726" s="66">
        <v>91440</v>
      </c>
      <c r="D3726" t="s">
        <v>77</v>
      </c>
      <c r="E3726" t="s">
        <v>10937</v>
      </c>
      <c r="F3726" s="66">
        <v>141650</v>
      </c>
      <c r="G3726" t="s">
        <v>78</v>
      </c>
      <c r="H3726" t="s">
        <v>10943</v>
      </c>
      <c r="I3726" t="s">
        <v>79</v>
      </c>
      <c r="K3726" t="s">
        <v>10944</v>
      </c>
      <c r="M3726" t="s">
        <v>7398</v>
      </c>
      <c r="N3726" t="s">
        <v>7398</v>
      </c>
      <c r="O3726" t="s">
        <v>18</v>
      </c>
      <c r="P3726" t="s">
        <v>10940</v>
      </c>
      <c r="Q3726" t="s">
        <v>10941</v>
      </c>
    </row>
    <row r="3727" spans="1:17" hidden="1" x14ac:dyDescent="0.35">
      <c r="A3727" s="72">
        <f t="shared" si="58"/>
        <v>141650</v>
      </c>
      <c r="B3727" t="s">
        <v>18911</v>
      </c>
      <c r="C3727" s="66">
        <v>16030540</v>
      </c>
      <c r="D3727" t="s">
        <v>83</v>
      </c>
      <c r="E3727" t="s">
        <v>10937</v>
      </c>
      <c r="F3727" s="66">
        <v>141650</v>
      </c>
      <c r="G3727" t="s">
        <v>78</v>
      </c>
      <c r="H3727" t="s">
        <v>18912</v>
      </c>
      <c r="I3727" t="s">
        <v>79</v>
      </c>
      <c r="K3727" t="s">
        <v>18913</v>
      </c>
      <c r="M3727" t="s">
        <v>7398</v>
      </c>
      <c r="N3727" t="s">
        <v>7398</v>
      </c>
      <c r="O3727" t="s">
        <v>18</v>
      </c>
      <c r="P3727" t="s">
        <v>10940</v>
      </c>
    </row>
    <row r="3728" spans="1:17" hidden="1" x14ac:dyDescent="0.35">
      <c r="A3728" s="72">
        <f t="shared" si="58"/>
        <v>141650</v>
      </c>
      <c r="B3728" t="s">
        <v>27520</v>
      </c>
      <c r="C3728" s="85">
        <v>141650</v>
      </c>
      <c r="D3728" t="s">
        <v>78</v>
      </c>
      <c r="E3728" t="s">
        <v>23177</v>
      </c>
      <c r="F3728" s="85">
        <v>17016080</v>
      </c>
      <c r="G3728" t="s">
        <v>1750</v>
      </c>
      <c r="H3728">
        <v>12872933</v>
      </c>
      <c r="I3728" t="s">
        <v>79</v>
      </c>
      <c r="J3728" t="s">
        <v>200</v>
      </c>
      <c r="K3728" t="s">
        <v>27521</v>
      </c>
      <c r="M3728" t="s">
        <v>10739</v>
      </c>
      <c r="N3728" t="s">
        <v>10739</v>
      </c>
      <c r="O3728" t="s">
        <v>18</v>
      </c>
      <c r="P3728">
        <v>78557</v>
      </c>
      <c r="Q3728">
        <v>8220</v>
      </c>
    </row>
    <row r="3729" spans="1:17" hidden="1" x14ac:dyDescent="0.35">
      <c r="A3729" s="72">
        <f t="shared" si="58"/>
        <v>141650</v>
      </c>
      <c r="B3729" t="s">
        <v>14901</v>
      </c>
      <c r="C3729" s="66">
        <v>225028</v>
      </c>
      <c r="D3729" t="s">
        <v>77</v>
      </c>
      <c r="E3729" t="s">
        <v>10937</v>
      </c>
      <c r="F3729" s="66">
        <v>141650</v>
      </c>
      <c r="G3729" t="s">
        <v>78</v>
      </c>
      <c r="H3729" t="s">
        <v>14902</v>
      </c>
      <c r="I3729" t="s">
        <v>79</v>
      </c>
      <c r="K3729" t="s">
        <v>14903</v>
      </c>
      <c r="M3729" t="s">
        <v>14904</v>
      </c>
      <c r="N3729" t="s">
        <v>7398</v>
      </c>
      <c r="O3729" t="s">
        <v>18</v>
      </c>
      <c r="P3729" t="s">
        <v>10940</v>
      </c>
    </row>
    <row r="3730" spans="1:17" hidden="1" x14ac:dyDescent="0.35">
      <c r="A3730" s="72">
        <f t="shared" si="58"/>
        <v>141650</v>
      </c>
      <c r="B3730" t="s">
        <v>10945</v>
      </c>
      <c r="C3730" s="66">
        <v>91441</v>
      </c>
      <c r="D3730" t="s">
        <v>77</v>
      </c>
      <c r="E3730" t="s">
        <v>10937</v>
      </c>
      <c r="F3730" s="66">
        <v>141650</v>
      </c>
      <c r="G3730" t="s">
        <v>78</v>
      </c>
      <c r="H3730" t="s">
        <v>10946</v>
      </c>
      <c r="I3730" t="s">
        <v>79</v>
      </c>
      <c r="K3730" t="s">
        <v>10947</v>
      </c>
      <c r="M3730" t="s">
        <v>7398</v>
      </c>
      <c r="N3730" t="s">
        <v>7398</v>
      </c>
      <c r="O3730" t="s">
        <v>18</v>
      </c>
      <c r="P3730" t="s">
        <v>10940</v>
      </c>
      <c r="Q3730" t="s">
        <v>10941</v>
      </c>
    </row>
    <row r="3731" spans="1:17" hidden="1" x14ac:dyDescent="0.35">
      <c r="A3731" s="72">
        <f t="shared" si="58"/>
        <v>141650</v>
      </c>
      <c r="B3731" t="s">
        <v>18908</v>
      </c>
      <c r="C3731" s="66">
        <v>16030539</v>
      </c>
      <c r="D3731" t="s">
        <v>83</v>
      </c>
      <c r="E3731" t="s">
        <v>10937</v>
      </c>
      <c r="F3731" s="66">
        <v>141650</v>
      </c>
      <c r="G3731" t="s">
        <v>78</v>
      </c>
      <c r="H3731" t="s">
        <v>18909</v>
      </c>
      <c r="I3731" t="s">
        <v>79</v>
      </c>
      <c r="K3731" t="s">
        <v>18910</v>
      </c>
      <c r="M3731" t="s">
        <v>7398</v>
      </c>
      <c r="N3731" t="s">
        <v>7398</v>
      </c>
      <c r="O3731" t="s">
        <v>18</v>
      </c>
      <c r="P3731" t="s">
        <v>10940</v>
      </c>
    </row>
    <row r="3732" spans="1:17" hidden="1" x14ac:dyDescent="0.35">
      <c r="A3732" s="72">
        <f t="shared" si="58"/>
        <v>141556</v>
      </c>
      <c r="B3732" t="s">
        <v>10416</v>
      </c>
      <c r="C3732" s="66">
        <v>90972</v>
      </c>
      <c r="D3732" t="s">
        <v>77</v>
      </c>
      <c r="E3732" t="s">
        <v>10404</v>
      </c>
      <c r="F3732" s="66">
        <v>141556</v>
      </c>
      <c r="G3732" t="s">
        <v>78</v>
      </c>
      <c r="H3732" t="s">
        <v>10417</v>
      </c>
      <c r="I3732" t="s">
        <v>79</v>
      </c>
      <c r="K3732" t="s">
        <v>10418</v>
      </c>
      <c r="M3732" t="s">
        <v>7383</v>
      </c>
      <c r="N3732" t="s">
        <v>9526</v>
      </c>
      <c r="O3732" t="s">
        <v>18</v>
      </c>
      <c r="P3732" t="s">
        <v>10297</v>
      </c>
      <c r="Q3732" t="s">
        <v>10419</v>
      </c>
    </row>
    <row r="3733" spans="1:17" hidden="1" x14ac:dyDescent="0.35">
      <c r="A3733" s="72">
        <f t="shared" si="58"/>
        <v>141546</v>
      </c>
      <c r="B3733" t="s">
        <v>27308</v>
      </c>
      <c r="C3733" s="85">
        <v>90878</v>
      </c>
      <c r="D3733" t="s">
        <v>77</v>
      </c>
      <c r="E3733" t="s">
        <v>23179</v>
      </c>
      <c r="F3733" s="85">
        <v>141546</v>
      </c>
      <c r="G3733" t="s">
        <v>78</v>
      </c>
      <c r="H3733">
        <v>1664853</v>
      </c>
      <c r="I3733" t="s">
        <v>79</v>
      </c>
      <c r="K3733" t="s">
        <v>27309</v>
      </c>
      <c r="M3733" t="s">
        <v>9155</v>
      </c>
      <c r="N3733" t="s">
        <v>9526</v>
      </c>
      <c r="O3733" t="s">
        <v>18</v>
      </c>
      <c r="P3733">
        <v>78232</v>
      </c>
      <c r="Q3733">
        <v>2733</v>
      </c>
    </row>
    <row r="3734" spans="1:17" hidden="1" x14ac:dyDescent="0.35">
      <c r="A3734" s="72">
        <f t="shared" si="58"/>
        <v>141546</v>
      </c>
      <c r="B3734" t="s">
        <v>10221</v>
      </c>
      <c r="C3734" s="66">
        <v>90878</v>
      </c>
      <c r="D3734" t="s">
        <v>77</v>
      </c>
      <c r="E3734" t="s">
        <v>9849</v>
      </c>
      <c r="F3734" s="66">
        <v>141546</v>
      </c>
      <c r="G3734" t="s">
        <v>78</v>
      </c>
      <c r="H3734" t="s">
        <v>9850</v>
      </c>
      <c r="I3734" t="s">
        <v>79</v>
      </c>
      <c r="K3734" t="s">
        <v>10222</v>
      </c>
      <c r="L3734" t="s">
        <v>80</v>
      </c>
      <c r="M3734" t="s">
        <v>7383</v>
      </c>
      <c r="N3734" t="s">
        <v>7384</v>
      </c>
      <c r="O3734" t="s">
        <v>18</v>
      </c>
      <c r="P3734" t="s">
        <v>10220</v>
      </c>
      <c r="Q3734" t="s">
        <v>9050</v>
      </c>
    </row>
    <row r="3735" spans="1:17" hidden="1" x14ac:dyDescent="0.35">
      <c r="A3735" s="72">
        <f t="shared" si="58"/>
        <v>141252</v>
      </c>
      <c r="B3735" t="s">
        <v>7402</v>
      </c>
      <c r="C3735" s="66">
        <v>89220</v>
      </c>
      <c r="D3735" t="s">
        <v>77</v>
      </c>
      <c r="E3735" t="s">
        <v>7310</v>
      </c>
      <c r="F3735" s="66">
        <v>141252</v>
      </c>
      <c r="G3735" t="s">
        <v>78</v>
      </c>
      <c r="H3735" t="s">
        <v>7403</v>
      </c>
      <c r="I3735" t="s">
        <v>79</v>
      </c>
      <c r="K3735" t="s">
        <v>7404</v>
      </c>
      <c r="M3735" t="s">
        <v>7322</v>
      </c>
      <c r="N3735" t="s">
        <v>6073</v>
      </c>
      <c r="O3735" t="s">
        <v>18</v>
      </c>
      <c r="P3735" t="s">
        <v>7405</v>
      </c>
      <c r="Q3735" t="s">
        <v>7406</v>
      </c>
    </row>
    <row r="3736" spans="1:17" hidden="1" x14ac:dyDescent="0.35">
      <c r="A3736" s="72">
        <f t="shared" si="58"/>
        <v>140932</v>
      </c>
      <c r="B3736" t="s">
        <v>26595</v>
      </c>
      <c r="C3736" s="85">
        <v>212573</v>
      </c>
      <c r="D3736" t="s">
        <v>77</v>
      </c>
      <c r="E3736" t="s">
        <v>23203</v>
      </c>
      <c r="F3736" s="85">
        <v>140932</v>
      </c>
      <c r="G3736" t="s">
        <v>78</v>
      </c>
      <c r="H3736">
        <v>14296040</v>
      </c>
      <c r="I3736" t="s">
        <v>79</v>
      </c>
      <c r="K3736" t="s">
        <v>26596</v>
      </c>
      <c r="M3736" t="s">
        <v>21066</v>
      </c>
      <c r="N3736" t="s">
        <v>571</v>
      </c>
      <c r="O3736" t="s">
        <v>18</v>
      </c>
      <c r="P3736">
        <v>76248</v>
      </c>
      <c r="Q3736">
        <v>8412</v>
      </c>
    </row>
    <row r="3737" spans="1:17" hidden="1" x14ac:dyDescent="0.35">
      <c r="A3737" s="72">
        <f t="shared" si="58"/>
        <v>140932</v>
      </c>
      <c r="B3737" t="s">
        <v>14593</v>
      </c>
      <c r="C3737" s="66">
        <v>212573</v>
      </c>
      <c r="D3737" t="s">
        <v>77</v>
      </c>
      <c r="E3737" t="s">
        <v>3887</v>
      </c>
      <c r="F3737" s="66">
        <v>140932</v>
      </c>
      <c r="G3737" t="s">
        <v>78</v>
      </c>
      <c r="H3737" t="s">
        <v>3888</v>
      </c>
      <c r="I3737" t="s">
        <v>79</v>
      </c>
      <c r="K3737" t="s">
        <v>14594</v>
      </c>
      <c r="M3737" t="s">
        <v>4480</v>
      </c>
      <c r="N3737" t="s">
        <v>573</v>
      </c>
      <c r="O3737" t="s">
        <v>18</v>
      </c>
      <c r="P3737" t="s">
        <v>4481</v>
      </c>
      <c r="Q3737" t="s">
        <v>14595</v>
      </c>
    </row>
    <row r="3738" spans="1:17" hidden="1" x14ac:dyDescent="0.35">
      <c r="A3738" s="72">
        <f t="shared" si="58"/>
        <v>140749</v>
      </c>
      <c r="B3738" t="s">
        <v>3043</v>
      </c>
      <c r="C3738" s="66">
        <v>86914</v>
      </c>
      <c r="D3738" t="s">
        <v>77</v>
      </c>
      <c r="E3738" t="s">
        <v>3033</v>
      </c>
      <c r="F3738" s="66">
        <v>140749</v>
      </c>
      <c r="G3738" t="s">
        <v>78</v>
      </c>
      <c r="H3738" t="s">
        <v>3034</v>
      </c>
      <c r="I3738" t="s">
        <v>79</v>
      </c>
      <c r="K3738" t="s">
        <v>3044</v>
      </c>
      <c r="M3738" t="s">
        <v>3041</v>
      </c>
      <c r="N3738" t="s">
        <v>2791</v>
      </c>
      <c r="O3738" t="s">
        <v>18</v>
      </c>
      <c r="P3738" t="s">
        <v>3038</v>
      </c>
      <c r="Q3738" t="s">
        <v>1714</v>
      </c>
    </row>
    <row r="3739" spans="1:17" hidden="1" x14ac:dyDescent="0.35">
      <c r="A3739" s="72">
        <f t="shared" si="58"/>
        <v>141844</v>
      </c>
      <c r="B3739" t="s">
        <v>12095</v>
      </c>
      <c r="C3739" s="66">
        <v>92194</v>
      </c>
      <c r="D3739" t="s">
        <v>77</v>
      </c>
      <c r="E3739" t="s">
        <v>12096</v>
      </c>
      <c r="F3739" s="66">
        <v>141844</v>
      </c>
      <c r="G3739" t="s">
        <v>78</v>
      </c>
      <c r="I3739" t="s">
        <v>79</v>
      </c>
      <c r="K3739" t="s">
        <v>12097</v>
      </c>
      <c r="M3739" t="s">
        <v>12098</v>
      </c>
      <c r="N3739" t="s">
        <v>11972</v>
      </c>
      <c r="O3739" t="s">
        <v>18</v>
      </c>
      <c r="P3739" t="s">
        <v>12099</v>
      </c>
    </row>
    <row r="3740" spans="1:17" hidden="1" x14ac:dyDescent="0.35">
      <c r="A3740" s="72">
        <f t="shared" si="58"/>
        <v>140906</v>
      </c>
      <c r="B3740" t="s">
        <v>24660</v>
      </c>
      <c r="C3740" s="85">
        <v>231229</v>
      </c>
      <c r="D3740" t="s">
        <v>77</v>
      </c>
      <c r="E3740" t="s">
        <v>23244</v>
      </c>
      <c r="F3740" s="85">
        <v>140906</v>
      </c>
      <c r="G3740" t="s">
        <v>78</v>
      </c>
      <c r="H3740">
        <v>13850763</v>
      </c>
      <c r="I3740" t="s">
        <v>79</v>
      </c>
      <c r="K3740" t="s">
        <v>24661</v>
      </c>
      <c r="M3740" t="s">
        <v>24662</v>
      </c>
      <c r="N3740" t="s">
        <v>571</v>
      </c>
      <c r="O3740" t="s">
        <v>18</v>
      </c>
      <c r="P3740">
        <v>76131</v>
      </c>
      <c r="Q3740">
        <v>4965</v>
      </c>
    </row>
    <row r="3741" spans="1:17" hidden="1" x14ac:dyDescent="0.35">
      <c r="A3741" s="72">
        <f t="shared" si="58"/>
        <v>141367</v>
      </c>
      <c r="B3741" t="s">
        <v>14236</v>
      </c>
      <c r="C3741" s="66">
        <v>203362</v>
      </c>
      <c r="D3741" t="s">
        <v>77</v>
      </c>
      <c r="E3741" t="s">
        <v>13799</v>
      </c>
      <c r="F3741" s="66">
        <v>141367</v>
      </c>
      <c r="G3741" t="s">
        <v>78</v>
      </c>
      <c r="I3741" t="s">
        <v>79</v>
      </c>
      <c r="K3741" t="s">
        <v>8657</v>
      </c>
      <c r="M3741" t="s">
        <v>8655</v>
      </c>
      <c r="N3741" t="s">
        <v>14237</v>
      </c>
      <c r="O3741" t="s">
        <v>18</v>
      </c>
      <c r="P3741" t="s">
        <v>8656</v>
      </c>
    </row>
    <row r="3742" spans="1:17" hidden="1" x14ac:dyDescent="0.35">
      <c r="A3742" s="72">
        <f t="shared" si="58"/>
        <v>141367</v>
      </c>
      <c r="B3742" t="s">
        <v>14238</v>
      </c>
      <c r="C3742" s="66">
        <v>203364</v>
      </c>
      <c r="D3742" t="s">
        <v>77</v>
      </c>
      <c r="E3742" t="s">
        <v>13799</v>
      </c>
      <c r="F3742" s="66">
        <v>141367</v>
      </c>
      <c r="G3742" t="s">
        <v>78</v>
      </c>
      <c r="I3742" t="s">
        <v>79</v>
      </c>
      <c r="K3742" t="s">
        <v>8657</v>
      </c>
      <c r="M3742" t="s">
        <v>8655</v>
      </c>
      <c r="N3742" t="s">
        <v>14237</v>
      </c>
      <c r="O3742" t="s">
        <v>18</v>
      </c>
      <c r="P3742" t="s">
        <v>8656</v>
      </c>
    </row>
    <row r="3743" spans="1:17" hidden="1" x14ac:dyDescent="0.35">
      <c r="A3743" s="72">
        <f t="shared" si="58"/>
        <v>141367</v>
      </c>
      <c r="B3743" t="s">
        <v>8654</v>
      </c>
      <c r="C3743" s="66">
        <v>203363</v>
      </c>
      <c r="D3743" t="s">
        <v>77</v>
      </c>
      <c r="E3743" t="s">
        <v>13799</v>
      </c>
      <c r="F3743" s="66">
        <v>141367</v>
      </c>
      <c r="G3743" t="s">
        <v>78</v>
      </c>
      <c r="I3743" t="s">
        <v>79</v>
      </c>
      <c r="K3743" t="s">
        <v>8657</v>
      </c>
      <c r="M3743" t="s">
        <v>8655</v>
      </c>
      <c r="N3743" t="s">
        <v>14237</v>
      </c>
      <c r="O3743" t="s">
        <v>18</v>
      </c>
      <c r="P3743" t="s">
        <v>8656</v>
      </c>
    </row>
    <row r="3744" spans="1:17" hidden="1" x14ac:dyDescent="0.35">
      <c r="A3744" s="72">
        <f t="shared" si="58"/>
        <v>17025300</v>
      </c>
      <c r="B3744" t="s">
        <v>22630</v>
      </c>
      <c r="C3744" s="66">
        <v>17025290</v>
      </c>
      <c r="D3744" t="s">
        <v>77</v>
      </c>
      <c r="E3744" t="s">
        <v>22631</v>
      </c>
      <c r="F3744" s="66">
        <v>17025300</v>
      </c>
      <c r="G3744" t="s">
        <v>78</v>
      </c>
      <c r="I3744" t="s">
        <v>79</v>
      </c>
      <c r="K3744" t="s">
        <v>22632</v>
      </c>
      <c r="M3744" t="s">
        <v>20648</v>
      </c>
      <c r="N3744" t="s">
        <v>571</v>
      </c>
      <c r="O3744" t="s">
        <v>18</v>
      </c>
      <c r="P3744" t="s">
        <v>4363</v>
      </c>
    </row>
    <row r="3745" spans="1:17" hidden="1" x14ac:dyDescent="0.35">
      <c r="A3745" s="72">
        <f t="shared" si="58"/>
        <v>141225</v>
      </c>
      <c r="B3745" t="s">
        <v>28311</v>
      </c>
      <c r="C3745" s="85">
        <v>226306</v>
      </c>
      <c r="D3745" t="s">
        <v>77</v>
      </c>
      <c r="E3745" t="s">
        <v>23150</v>
      </c>
      <c r="F3745" s="85">
        <v>141225</v>
      </c>
      <c r="G3745" t="s">
        <v>78</v>
      </c>
      <c r="H3745">
        <v>11676418</v>
      </c>
      <c r="I3745" t="s">
        <v>79</v>
      </c>
      <c r="K3745" t="s">
        <v>28312</v>
      </c>
      <c r="M3745" t="s">
        <v>6795</v>
      </c>
      <c r="N3745" t="s">
        <v>6071</v>
      </c>
      <c r="O3745" t="s">
        <v>18</v>
      </c>
      <c r="P3745">
        <v>77049</v>
      </c>
      <c r="Q3745">
        <v>2305</v>
      </c>
    </row>
    <row r="3746" spans="1:17" hidden="1" x14ac:dyDescent="0.35">
      <c r="A3746" s="72">
        <f t="shared" si="58"/>
        <v>141225</v>
      </c>
      <c r="B3746" t="s">
        <v>14964</v>
      </c>
      <c r="C3746" s="66">
        <v>226306</v>
      </c>
      <c r="D3746" t="s">
        <v>77</v>
      </c>
      <c r="E3746" t="s">
        <v>6679</v>
      </c>
      <c r="F3746" s="66">
        <v>141225</v>
      </c>
      <c r="G3746" t="s">
        <v>78</v>
      </c>
      <c r="H3746" t="s">
        <v>6680</v>
      </c>
      <c r="I3746" t="s">
        <v>79</v>
      </c>
      <c r="K3746" t="s">
        <v>14965</v>
      </c>
      <c r="M3746" t="s">
        <v>3090</v>
      </c>
      <c r="N3746" t="s">
        <v>6071</v>
      </c>
      <c r="O3746" t="s">
        <v>18</v>
      </c>
      <c r="P3746" t="s">
        <v>6734</v>
      </c>
      <c r="Q3746" t="s">
        <v>6743</v>
      </c>
    </row>
    <row r="3747" spans="1:17" hidden="1" x14ac:dyDescent="0.35">
      <c r="A3747" s="72">
        <f t="shared" si="58"/>
        <v>141421</v>
      </c>
      <c r="B3747" t="s">
        <v>15918</v>
      </c>
      <c r="C3747" s="66">
        <v>16028498</v>
      </c>
      <c r="D3747" t="s">
        <v>77</v>
      </c>
      <c r="E3747" t="s">
        <v>8958</v>
      </c>
      <c r="F3747" s="66">
        <v>141421</v>
      </c>
      <c r="G3747" t="s">
        <v>78</v>
      </c>
      <c r="H3747" t="s">
        <v>15919</v>
      </c>
      <c r="I3747" t="s">
        <v>79</v>
      </c>
      <c r="K3747" t="s">
        <v>15190</v>
      </c>
      <c r="L3747" t="s">
        <v>15920</v>
      </c>
      <c r="M3747" t="s">
        <v>8961</v>
      </c>
      <c r="N3747" t="s">
        <v>8962</v>
      </c>
      <c r="O3747" t="s">
        <v>18</v>
      </c>
      <c r="P3747" t="s">
        <v>8963</v>
      </c>
    </row>
    <row r="3748" spans="1:17" hidden="1" x14ac:dyDescent="0.35">
      <c r="A3748" s="72">
        <f t="shared" si="58"/>
        <v>221026</v>
      </c>
      <c r="B3748" t="s">
        <v>20608</v>
      </c>
      <c r="C3748" s="66">
        <v>17006464</v>
      </c>
      <c r="D3748" t="s">
        <v>77</v>
      </c>
      <c r="E3748" t="s">
        <v>14724</v>
      </c>
      <c r="F3748" s="66">
        <v>221026</v>
      </c>
      <c r="G3748" t="s">
        <v>78</v>
      </c>
      <c r="H3748" t="s">
        <v>14725</v>
      </c>
      <c r="I3748" t="s">
        <v>79</v>
      </c>
      <c r="K3748" t="s">
        <v>20609</v>
      </c>
      <c r="L3748" t="s">
        <v>80</v>
      </c>
      <c r="M3748" t="s">
        <v>10734</v>
      </c>
      <c r="N3748" t="s">
        <v>80</v>
      </c>
      <c r="O3748" t="s">
        <v>18</v>
      </c>
      <c r="P3748" t="s">
        <v>10799</v>
      </c>
      <c r="Q3748" t="s">
        <v>20610</v>
      </c>
    </row>
    <row r="3749" spans="1:17" hidden="1" x14ac:dyDescent="0.35">
      <c r="A3749" s="72">
        <f t="shared" si="58"/>
        <v>141311</v>
      </c>
      <c r="B3749" t="s">
        <v>21869</v>
      </c>
      <c r="C3749" s="66">
        <v>17018931</v>
      </c>
      <c r="D3749" t="s">
        <v>77</v>
      </c>
      <c r="E3749" t="s">
        <v>6973</v>
      </c>
      <c r="F3749" s="66">
        <v>141311</v>
      </c>
      <c r="G3749" t="s">
        <v>78</v>
      </c>
      <c r="I3749" t="s">
        <v>79</v>
      </c>
      <c r="K3749" t="s">
        <v>21870</v>
      </c>
      <c r="M3749" t="s">
        <v>20833</v>
      </c>
      <c r="O3749" t="s">
        <v>18</v>
      </c>
      <c r="P3749" t="s">
        <v>7818</v>
      </c>
    </row>
    <row r="3750" spans="1:17" hidden="1" x14ac:dyDescent="0.35">
      <c r="A3750" s="72">
        <f t="shared" si="58"/>
        <v>141223</v>
      </c>
      <c r="B3750" t="s">
        <v>17323</v>
      </c>
      <c r="C3750" s="66">
        <v>16058744</v>
      </c>
      <c r="D3750" t="s">
        <v>77</v>
      </c>
      <c r="E3750" t="s">
        <v>6077</v>
      </c>
      <c r="F3750" s="66">
        <v>141223</v>
      </c>
      <c r="G3750" t="s">
        <v>78</v>
      </c>
      <c r="I3750" t="s">
        <v>79</v>
      </c>
      <c r="K3750" t="s">
        <v>17324</v>
      </c>
      <c r="M3750" t="s">
        <v>3090</v>
      </c>
      <c r="N3750" t="s">
        <v>6073</v>
      </c>
      <c r="O3750" t="s">
        <v>18</v>
      </c>
      <c r="P3750" t="s">
        <v>7165</v>
      </c>
    </row>
    <row r="3751" spans="1:17" hidden="1" x14ac:dyDescent="0.35">
      <c r="A3751" s="72">
        <f t="shared" si="58"/>
        <v>140702</v>
      </c>
      <c r="B3751" t="s">
        <v>21790</v>
      </c>
      <c r="C3751" s="66">
        <v>17018225</v>
      </c>
      <c r="D3751" t="s">
        <v>83</v>
      </c>
      <c r="E3751" t="s">
        <v>2731</v>
      </c>
      <c r="F3751" s="66">
        <v>140702</v>
      </c>
      <c r="G3751" t="s">
        <v>78</v>
      </c>
      <c r="H3751" t="s">
        <v>13678</v>
      </c>
      <c r="I3751" t="s">
        <v>79</v>
      </c>
      <c r="K3751" t="s">
        <v>13995</v>
      </c>
      <c r="M3751" t="s">
        <v>21676</v>
      </c>
      <c r="N3751" t="s">
        <v>2589</v>
      </c>
      <c r="O3751" t="s">
        <v>18</v>
      </c>
      <c r="P3751" t="s">
        <v>2734</v>
      </c>
    </row>
    <row r="3752" spans="1:17" hidden="1" x14ac:dyDescent="0.35">
      <c r="A3752" s="72">
        <f t="shared" si="58"/>
        <v>142070</v>
      </c>
      <c r="B3752" t="s">
        <v>26640</v>
      </c>
      <c r="C3752" s="85">
        <v>17024848</v>
      </c>
      <c r="D3752" t="s">
        <v>23281</v>
      </c>
      <c r="E3752" t="s">
        <v>23200</v>
      </c>
      <c r="F3752" s="85">
        <v>142070</v>
      </c>
      <c r="G3752" t="s">
        <v>78</v>
      </c>
      <c r="I3752" t="s">
        <v>79</v>
      </c>
      <c r="K3752" t="s">
        <v>22618</v>
      </c>
      <c r="M3752" t="s">
        <v>22619</v>
      </c>
      <c r="N3752" t="s">
        <v>13181</v>
      </c>
      <c r="O3752" t="s">
        <v>18</v>
      </c>
      <c r="P3752">
        <v>79745</v>
      </c>
    </row>
    <row r="3753" spans="1:17" hidden="1" x14ac:dyDescent="0.35">
      <c r="A3753" s="72">
        <f t="shared" si="58"/>
        <v>142070</v>
      </c>
      <c r="B3753" t="s">
        <v>22617</v>
      </c>
      <c r="C3753" s="66">
        <v>17024848</v>
      </c>
      <c r="D3753" t="s">
        <v>83</v>
      </c>
      <c r="E3753" t="s">
        <v>13169</v>
      </c>
      <c r="F3753" s="66">
        <v>142070</v>
      </c>
      <c r="G3753" t="s">
        <v>78</v>
      </c>
      <c r="I3753" t="s">
        <v>79</v>
      </c>
      <c r="K3753" t="s">
        <v>22618</v>
      </c>
      <c r="M3753" t="s">
        <v>22619</v>
      </c>
      <c r="N3753" t="s">
        <v>13181</v>
      </c>
      <c r="O3753" t="s">
        <v>18</v>
      </c>
      <c r="P3753" t="s">
        <v>13174</v>
      </c>
    </row>
    <row r="3754" spans="1:17" hidden="1" x14ac:dyDescent="0.35">
      <c r="A3754" s="72">
        <f t="shared" si="58"/>
        <v>141223</v>
      </c>
      <c r="B3754" t="s">
        <v>6122</v>
      </c>
      <c r="C3754" s="66">
        <v>88428</v>
      </c>
      <c r="D3754" t="s">
        <v>77</v>
      </c>
      <c r="E3754" t="s">
        <v>6077</v>
      </c>
      <c r="F3754" s="66">
        <v>141223</v>
      </c>
      <c r="G3754" t="s">
        <v>78</v>
      </c>
      <c r="H3754" t="s">
        <v>6123</v>
      </c>
      <c r="I3754" t="s">
        <v>79</v>
      </c>
      <c r="K3754" t="s">
        <v>6124</v>
      </c>
      <c r="M3754" t="s">
        <v>3090</v>
      </c>
      <c r="N3754" t="s">
        <v>6073</v>
      </c>
      <c r="O3754" t="s">
        <v>18</v>
      </c>
      <c r="P3754" t="s">
        <v>6075</v>
      </c>
    </row>
    <row r="3755" spans="1:17" hidden="1" x14ac:dyDescent="0.35">
      <c r="A3755" s="72">
        <f t="shared" si="58"/>
        <v>141223</v>
      </c>
      <c r="B3755" t="s">
        <v>21779</v>
      </c>
      <c r="C3755" s="66">
        <v>17018030</v>
      </c>
      <c r="D3755" t="s">
        <v>77</v>
      </c>
      <c r="E3755" t="s">
        <v>6077</v>
      </c>
      <c r="F3755" s="66">
        <v>141223</v>
      </c>
      <c r="G3755" t="s">
        <v>78</v>
      </c>
      <c r="I3755" t="s">
        <v>79</v>
      </c>
      <c r="K3755" t="s">
        <v>21780</v>
      </c>
      <c r="M3755" t="s">
        <v>3090</v>
      </c>
      <c r="O3755" t="s">
        <v>18</v>
      </c>
      <c r="P3755" t="s">
        <v>6072</v>
      </c>
    </row>
    <row r="3756" spans="1:17" hidden="1" x14ac:dyDescent="0.35">
      <c r="A3756" s="72">
        <f t="shared" si="58"/>
        <v>140530</v>
      </c>
      <c r="B3756" t="s">
        <v>17060</v>
      </c>
      <c r="C3756" s="66">
        <v>16053528</v>
      </c>
      <c r="D3756" t="s">
        <v>77</v>
      </c>
      <c r="E3756" t="s">
        <v>1576</v>
      </c>
      <c r="F3756" s="66">
        <v>140530</v>
      </c>
      <c r="G3756" t="s">
        <v>78</v>
      </c>
      <c r="I3756" t="s">
        <v>79</v>
      </c>
      <c r="K3756" t="s">
        <v>17061</v>
      </c>
      <c r="M3756" t="s">
        <v>1578</v>
      </c>
      <c r="N3756" t="s">
        <v>1197</v>
      </c>
      <c r="O3756" t="s">
        <v>18</v>
      </c>
      <c r="P3756" t="s">
        <v>1579</v>
      </c>
    </row>
    <row r="3757" spans="1:17" hidden="1" x14ac:dyDescent="0.35">
      <c r="A3757" s="72">
        <f t="shared" si="58"/>
        <v>141794</v>
      </c>
      <c r="B3757" t="s">
        <v>19221</v>
      </c>
      <c r="C3757" s="66">
        <v>16026463</v>
      </c>
      <c r="D3757" t="s">
        <v>83</v>
      </c>
      <c r="E3757" t="s">
        <v>11921</v>
      </c>
      <c r="F3757" s="66">
        <v>141794</v>
      </c>
      <c r="G3757" t="s">
        <v>78</v>
      </c>
      <c r="H3757" t="s">
        <v>19222</v>
      </c>
      <c r="I3757" t="s">
        <v>79</v>
      </c>
      <c r="K3757" t="s">
        <v>19223</v>
      </c>
      <c r="M3757" t="s">
        <v>11924</v>
      </c>
      <c r="N3757" t="s">
        <v>8915</v>
      </c>
      <c r="O3757" t="s">
        <v>18</v>
      </c>
      <c r="P3757" t="s">
        <v>11925</v>
      </c>
    </row>
    <row r="3758" spans="1:17" hidden="1" x14ac:dyDescent="0.35">
      <c r="A3758" s="72">
        <f t="shared" si="58"/>
        <v>141465</v>
      </c>
      <c r="B3758" t="s">
        <v>22201</v>
      </c>
      <c r="C3758" s="66">
        <v>17021454</v>
      </c>
      <c r="D3758" t="s">
        <v>83</v>
      </c>
      <c r="E3758" t="s">
        <v>9150</v>
      </c>
      <c r="F3758" s="66">
        <v>141465</v>
      </c>
      <c r="G3758" t="s">
        <v>78</v>
      </c>
      <c r="H3758" t="s">
        <v>13809</v>
      </c>
      <c r="I3758" t="s">
        <v>79</v>
      </c>
      <c r="K3758" t="s">
        <v>22202</v>
      </c>
      <c r="M3758" t="s">
        <v>22203</v>
      </c>
      <c r="N3758" t="s">
        <v>9407</v>
      </c>
      <c r="O3758" t="s">
        <v>18</v>
      </c>
      <c r="P3758" t="s">
        <v>9215</v>
      </c>
    </row>
    <row r="3759" spans="1:17" hidden="1" x14ac:dyDescent="0.35">
      <c r="A3759" s="72">
        <f t="shared" si="58"/>
        <v>141863</v>
      </c>
      <c r="B3759" t="s">
        <v>1161</v>
      </c>
      <c r="C3759" s="66">
        <v>92233</v>
      </c>
      <c r="D3759" t="s">
        <v>77</v>
      </c>
      <c r="E3759" t="s">
        <v>12195</v>
      </c>
      <c r="F3759" s="66">
        <v>141863</v>
      </c>
      <c r="G3759" t="s">
        <v>78</v>
      </c>
      <c r="I3759" t="s">
        <v>79</v>
      </c>
      <c r="K3759" t="s">
        <v>12209</v>
      </c>
      <c r="M3759" t="s">
        <v>12197</v>
      </c>
      <c r="N3759" t="s">
        <v>11986</v>
      </c>
      <c r="O3759" t="s">
        <v>18</v>
      </c>
      <c r="P3759" t="s">
        <v>12198</v>
      </c>
      <c r="Q3759" t="s">
        <v>12210</v>
      </c>
    </row>
    <row r="3760" spans="1:17" hidden="1" x14ac:dyDescent="0.35">
      <c r="A3760" s="72">
        <f t="shared" si="58"/>
        <v>141557</v>
      </c>
      <c r="B3760" t="s">
        <v>24730</v>
      </c>
      <c r="C3760" s="85">
        <v>234778</v>
      </c>
      <c r="D3760" t="s">
        <v>77</v>
      </c>
      <c r="E3760" t="s">
        <v>23243</v>
      </c>
      <c r="F3760" s="85">
        <v>141557</v>
      </c>
      <c r="G3760" t="s">
        <v>78</v>
      </c>
      <c r="H3760">
        <v>13921523</v>
      </c>
      <c r="I3760" t="s">
        <v>79</v>
      </c>
      <c r="K3760" t="s">
        <v>24731</v>
      </c>
      <c r="M3760" t="s">
        <v>9155</v>
      </c>
      <c r="N3760" t="s">
        <v>9526</v>
      </c>
      <c r="O3760" t="s">
        <v>18</v>
      </c>
      <c r="P3760">
        <v>78223</v>
      </c>
    </row>
    <row r="3761" spans="1:17" hidden="1" x14ac:dyDescent="0.35">
      <c r="A3761" s="72">
        <f t="shared" si="58"/>
        <v>141223</v>
      </c>
      <c r="B3761" t="s">
        <v>7175</v>
      </c>
      <c r="C3761" s="66">
        <v>89005</v>
      </c>
      <c r="D3761" t="s">
        <v>77</v>
      </c>
      <c r="E3761" t="s">
        <v>6077</v>
      </c>
      <c r="F3761" s="66">
        <v>141223</v>
      </c>
      <c r="G3761" t="s">
        <v>78</v>
      </c>
      <c r="H3761" t="s">
        <v>7176</v>
      </c>
      <c r="I3761" t="s">
        <v>79</v>
      </c>
      <c r="K3761" t="s">
        <v>7177</v>
      </c>
      <c r="M3761" t="s">
        <v>3090</v>
      </c>
      <c r="N3761" t="s">
        <v>6071</v>
      </c>
      <c r="O3761" t="s">
        <v>18</v>
      </c>
      <c r="P3761" t="s">
        <v>7165</v>
      </c>
      <c r="Q3761" t="s">
        <v>7178</v>
      </c>
    </row>
    <row r="3762" spans="1:17" hidden="1" x14ac:dyDescent="0.35">
      <c r="A3762" s="72">
        <f t="shared" si="58"/>
        <v>141544</v>
      </c>
      <c r="B3762" t="s">
        <v>10080</v>
      </c>
      <c r="C3762" s="66">
        <v>90789</v>
      </c>
      <c r="D3762" t="s">
        <v>77</v>
      </c>
      <c r="E3762" t="s">
        <v>9751</v>
      </c>
      <c r="F3762" s="66">
        <v>141544</v>
      </c>
      <c r="G3762" t="s">
        <v>78</v>
      </c>
      <c r="H3762" t="s">
        <v>9752</v>
      </c>
      <c r="I3762" t="s">
        <v>79</v>
      </c>
      <c r="K3762" t="s">
        <v>10081</v>
      </c>
      <c r="M3762" t="s">
        <v>7383</v>
      </c>
      <c r="N3762" t="s">
        <v>7384</v>
      </c>
      <c r="O3762" t="s">
        <v>18</v>
      </c>
      <c r="P3762" t="s">
        <v>10079</v>
      </c>
      <c r="Q3762" t="s">
        <v>6515</v>
      </c>
    </row>
    <row r="3763" spans="1:17" hidden="1" x14ac:dyDescent="0.35">
      <c r="A3763" s="72">
        <f t="shared" si="58"/>
        <v>141728</v>
      </c>
      <c r="B3763" t="s">
        <v>13904</v>
      </c>
      <c r="C3763" s="66">
        <v>153040</v>
      </c>
      <c r="D3763" t="s">
        <v>77</v>
      </c>
      <c r="E3763" t="s">
        <v>11573</v>
      </c>
      <c r="F3763" s="66">
        <v>141728</v>
      </c>
      <c r="G3763" t="s">
        <v>78</v>
      </c>
      <c r="I3763" t="s">
        <v>79</v>
      </c>
      <c r="K3763" t="s">
        <v>13905</v>
      </c>
      <c r="M3763" t="s">
        <v>13906</v>
      </c>
      <c r="N3763" t="s">
        <v>11359</v>
      </c>
      <c r="O3763" t="s">
        <v>18</v>
      </c>
      <c r="P3763" t="s">
        <v>11576</v>
      </c>
    </row>
    <row r="3764" spans="1:17" hidden="1" x14ac:dyDescent="0.35">
      <c r="A3764" s="72">
        <f t="shared" si="58"/>
        <v>140906</v>
      </c>
      <c r="B3764" t="s">
        <v>24689</v>
      </c>
      <c r="C3764" s="85">
        <v>203628</v>
      </c>
      <c r="D3764" t="s">
        <v>77</v>
      </c>
      <c r="E3764" t="s">
        <v>23244</v>
      </c>
      <c r="F3764" s="85">
        <v>140906</v>
      </c>
      <c r="G3764" t="s">
        <v>78</v>
      </c>
      <c r="H3764">
        <v>13850763</v>
      </c>
      <c r="I3764" t="s">
        <v>79</v>
      </c>
      <c r="K3764" t="s">
        <v>24690</v>
      </c>
      <c r="M3764" t="s">
        <v>20648</v>
      </c>
      <c r="N3764" t="s">
        <v>571</v>
      </c>
      <c r="O3764" t="s">
        <v>18</v>
      </c>
      <c r="P3764">
        <v>76131</v>
      </c>
      <c r="Q3764">
        <v>3514</v>
      </c>
    </row>
    <row r="3765" spans="1:17" hidden="1" x14ac:dyDescent="0.35">
      <c r="A3765" s="72">
        <f t="shared" si="58"/>
        <v>141739</v>
      </c>
      <c r="B3765" t="s">
        <v>23763</v>
      </c>
      <c r="C3765" s="85">
        <v>91874</v>
      </c>
      <c r="D3765" t="s">
        <v>77</v>
      </c>
      <c r="E3765" t="s">
        <v>23266</v>
      </c>
      <c r="F3765" s="85">
        <v>141739</v>
      </c>
      <c r="G3765" t="s">
        <v>78</v>
      </c>
      <c r="H3765">
        <v>12688461</v>
      </c>
      <c r="I3765" t="s">
        <v>79</v>
      </c>
      <c r="K3765" t="s">
        <v>23764</v>
      </c>
      <c r="M3765" t="s">
        <v>125</v>
      </c>
      <c r="N3765" t="s">
        <v>137</v>
      </c>
      <c r="O3765" t="s">
        <v>18</v>
      </c>
      <c r="P3765">
        <v>78731</v>
      </c>
      <c r="Q3765">
        <v>5422</v>
      </c>
    </row>
    <row r="3766" spans="1:17" hidden="1" x14ac:dyDescent="0.35">
      <c r="A3766" s="72">
        <f t="shared" si="58"/>
        <v>140638</v>
      </c>
      <c r="B3766" t="s">
        <v>23763</v>
      </c>
      <c r="C3766" s="85">
        <v>86603</v>
      </c>
      <c r="D3766" t="s">
        <v>77</v>
      </c>
      <c r="E3766" t="s">
        <v>23139</v>
      </c>
      <c r="F3766" s="85">
        <v>140638</v>
      </c>
      <c r="G3766" t="s">
        <v>78</v>
      </c>
      <c r="H3766">
        <v>13135637</v>
      </c>
      <c r="I3766" t="s">
        <v>79</v>
      </c>
      <c r="K3766" t="s">
        <v>28440</v>
      </c>
      <c r="M3766" t="s">
        <v>14654</v>
      </c>
      <c r="N3766" t="s">
        <v>2272</v>
      </c>
      <c r="O3766" t="s">
        <v>18</v>
      </c>
      <c r="P3766">
        <v>75503</v>
      </c>
      <c r="Q3766">
        <v>4256</v>
      </c>
    </row>
    <row r="3767" spans="1:17" hidden="1" x14ac:dyDescent="0.35">
      <c r="A3767" s="72">
        <f t="shared" si="58"/>
        <v>141893</v>
      </c>
      <c r="B3767" t="s">
        <v>101</v>
      </c>
      <c r="C3767" s="66">
        <v>92352</v>
      </c>
      <c r="D3767" t="s">
        <v>77</v>
      </c>
      <c r="E3767" t="s">
        <v>12327</v>
      </c>
      <c r="F3767" s="66">
        <v>141893</v>
      </c>
      <c r="G3767" t="s">
        <v>78</v>
      </c>
      <c r="I3767" t="s">
        <v>79</v>
      </c>
      <c r="K3767" t="s">
        <v>12328</v>
      </c>
      <c r="M3767" t="s">
        <v>7380</v>
      </c>
      <c r="N3767" t="s">
        <v>7381</v>
      </c>
      <c r="O3767" t="s">
        <v>18</v>
      </c>
      <c r="P3767" t="s">
        <v>7382</v>
      </c>
    </row>
    <row r="3768" spans="1:17" hidden="1" x14ac:dyDescent="0.35">
      <c r="A3768" s="72">
        <f t="shared" si="58"/>
        <v>141370</v>
      </c>
      <c r="B3768" t="s">
        <v>101</v>
      </c>
      <c r="C3768" s="66">
        <v>89951</v>
      </c>
      <c r="D3768" t="s">
        <v>77</v>
      </c>
      <c r="E3768" t="s">
        <v>8670</v>
      </c>
      <c r="F3768" s="66">
        <v>141370</v>
      </c>
      <c r="G3768" t="s">
        <v>78</v>
      </c>
      <c r="H3768" t="s">
        <v>8679</v>
      </c>
      <c r="I3768" t="s">
        <v>79</v>
      </c>
      <c r="K3768" t="s">
        <v>8680</v>
      </c>
      <c r="M3768" t="s">
        <v>8673</v>
      </c>
      <c r="N3768" t="s">
        <v>2669</v>
      </c>
      <c r="O3768" t="s">
        <v>18</v>
      </c>
      <c r="P3768" t="s">
        <v>8674</v>
      </c>
    </row>
    <row r="3769" spans="1:17" hidden="1" x14ac:dyDescent="0.35">
      <c r="A3769" s="72">
        <f t="shared" si="58"/>
        <v>141544</v>
      </c>
      <c r="B3769" t="s">
        <v>101</v>
      </c>
      <c r="C3769" s="66">
        <v>90650</v>
      </c>
      <c r="D3769" t="s">
        <v>77</v>
      </c>
      <c r="E3769" t="s">
        <v>9751</v>
      </c>
      <c r="F3769" s="66">
        <v>141544</v>
      </c>
      <c r="G3769" t="s">
        <v>78</v>
      </c>
      <c r="H3769" t="s">
        <v>9752</v>
      </c>
      <c r="I3769" t="s">
        <v>79</v>
      </c>
      <c r="K3769" t="s">
        <v>9872</v>
      </c>
      <c r="M3769" t="s">
        <v>7383</v>
      </c>
      <c r="N3769" t="s">
        <v>7384</v>
      </c>
      <c r="O3769" t="s">
        <v>18</v>
      </c>
      <c r="P3769" t="s">
        <v>9858</v>
      </c>
      <c r="Q3769" t="s">
        <v>1748</v>
      </c>
    </row>
    <row r="3770" spans="1:17" hidden="1" x14ac:dyDescent="0.35">
      <c r="A3770" s="72">
        <f t="shared" si="58"/>
        <v>140638</v>
      </c>
      <c r="B3770" t="s">
        <v>101</v>
      </c>
      <c r="C3770" s="66">
        <v>86603</v>
      </c>
      <c r="D3770" t="s">
        <v>77</v>
      </c>
      <c r="E3770" t="s">
        <v>2268</v>
      </c>
      <c r="F3770" s="66">
        <v>140638</v>
      </c>
      <c r="G3770" t="s">
        <v>78</v>
      </c>
      <c r="H3770" t="s">
        <v>2333</v>
      </c>
      <c r="I3770" t="s">
        <v>79</v>
      </c>
      <c r="K3770" t="s">
        <v>2334</v>
      </c>
      <c r="M3770" t="s">
        <v>2271</v>
      </c>
      <c r="N3770" t="s">
        <v>2272</v>
      </c>
      <c r="O3770" t="s">
        <v>18</v>
      </c>
      <c r="P3770" t="s">
        <v>2273</v>
      </c>
      <c r="Q3770" t="s">
        <v>2335</v>
      </c>
    </row>
    <row r="3771" spans="1:17" hidden="1" x14ac:dyDescent="0.35">
      <c r="A3771" s="72">
        <f t="shared" si="58"/>
        <v>141729</v>
      </c>
      <c r="B3771" t="s">
        <v>27634</v>
      </c>
      <c r="C3771" s="85">
        <v>16037385</v>
      </c>
      <c r="D3771" t="s">
        <v>77</v>
      </c>
      <c r="E3771" t="s">
        <v>23173</v>
      </c>
      <c r="F3771" s="85">
        <v>141729</v>
      </c>
      <c r="G3771" t="s">
        <v>78</v>
      </c>
      <c r="H3771">
        <v>12029880</v>
      </c>
      <c r="I3771" t="s">
        <v>79</v>
      </c>
      <c r="K3771" t="s">
        <v>27635</v>
      </c>
      <c r="M3771" t="s">
        <v>22028</v>
      </c>
      <c r="N3771" t="s">
        <v>137</v>
      </c>
      <c r="O3771" t="s">
        <v>18</v>
      </c>
      <c r="P3771">
        <v>78660</v>
      </c>
    </row>
    <row r="3772" spans="1:17" hidden="1" x14ac:dyDescent="0.35">
      <c r="A3772" s="72">
        <f t="shared" si="58"/>
        <v>141729</v>
      </c>
      <c r="B3772" t="s">
        <v>16352</v>
      </c>
      <c r="C3772" s="66">
        <v>16037385</v>
      </c>
      <c r="D3772" t="s">
        <v>77</v>
      </c>
      <c r="E3772" t="s">
        <v>11585</v>
      </c>
      <c r="F3772" s="66">
        <v>141729</v>
      </c>
      <c r="G3772" t="s">
        <v>78</v>
      </c>
      <c r="H3772" t="s">
        <v>11586</v>
      </c>
      <c r="I3772" t="s">
        <v>79</v>
      </c>
      <c r="K3772" t="s">
        <v>16353</v>
      </c>
      <c r="M3772" t="s">
        <v>11588</v>
      </c>
      <c r="N3772" t="s">
        <v>137</v>
      </c>
      <c r="O3772" t="s">
        <v>18</v>
      </c>
      <c r="P3772" t="s">
        <v>11589</v>
      </c>
    </row>
    <row r="3773" spans="1:17" hidden="1" x14ac:dyDescent="0.35">
      <c r="A3773" s="72">
        <f t="shared" si="58"/>
        <v>141893</v>
      </c>
      <c r="B3773" t="s">
        <v>1662</v>
      </c>
      <c r="C3773" s="66">
        <v>92353</v>
      </c>
      <c r="D3773" t="s">
        <v>77</v>
      </c>
      <c r="E3773" t="s">
        <v>12327</v>
      </c>
      <c r="F3773" s="66">
        <v>141893</v>
      </c>
      <c r="G3773" t="s">
        <v>78</v>
      </c>
      <c r="I3773" t="s">
        <v>79</v>
      </c>
      <c r="K3773" t="s">
        <v>12328</v>
      </c>
      <c r="M3773" t="s">
        <v>7380</v>
      </c>
      <c r="N3773" t="s">
        <v>7381</v>
      </c>
      <c r="O3773" t="s">
        <v>18</v>
      </c>
      <c r="P3773" t="s">
        <v>7382</v>
      </c>
    </row>
    <row r="3774" spans="1:17" hidden="1" x14ac:dyDescent="0.35">
      <c r="A3774" s="72">
        <f t="shared" si="58"/>
        <v>140544</v>
      </c>
      <c r="B3774" t="s">
        <v>1662</v>
      </c>
      <c r="C3774" s="66">
        <v>86077</v>
      </c>
      <c r="D3774" t="s">
        <v>77</v>
      </c>
      <c r="E3774" t="s">
        <v>1663</v>
      </c>
      <c r="F3774" s="66">
        <v>140544</v>
      </c>
      <c r="G3774" t="s">
        <v>78</v>
      </c>
      <c r="I3774" t="s">
        <v>79</v>
      </c>
      <c r="K3774" t="s">
        <v>1664</v>
      </c>
      <c r="M3774" t="s">
        <v>189</v>
      </c>
      <c r="N3774" t="s">
        <v>189</v>
      </c>
      <c r="O3774" t="s">
        <v>18</v>
      </c>
      <c r="P3774" t="s">
        <v>1665</v>
      </c>
      <c r="Q3774" t="s">
        <v>1666</v>
      </c>
    </row>
    <row r="3775" spans="1:17" hidden="1" x14ac:dyDescent="0.35">
      <c r="A3775" s="72">
        <f t="shared" si="58"/>
        <v>140544</v>
      </c>
      <c r="B3775" t="s">
        <v>24875</v>
      </c>
      <c r="C3775" s="85">
        <v>140544</v>
      </c>
      <c r="D3775" t="s">
        <v>78</v>
      </c>
      <c r="E3775" t="s">
        <v>23240</v>
      </c>
      <c r="F3775" s="85">
        <v>16048959</v>
      </c>
      <c r="G3775" t="s">
        <v>1750</v>
      </c>
      <c r="I3775" t="s">
        <v>79</v>
      </c>
      <c r="K3775" t="s">
        <v>24876</v>
      </c>
      <c r="M3775" t="s">
        <v>232</v>
      </c>
      <c r="N3775" t="s">
        <v>232</v>
      </c>
      <c r="O3775" t="s">
        <v>18</v>
      </c>
      <c r="P3775">
        <v>75205</v>
      </c>
      <c r="Q3775">
        <v>1061</v>
      </c>
    </row>
    <row r="3776" spans="1:17" hidden="1" x14ac:dyDescent="0.35">
      <c r="A3776" s="72">
        <f t="shared" si="58"/>
        <v>141893</v>
      </c>
      <c r="B3776" t="s">
        <v>1668</v>
      </c>
      <c r="C3776" s="66">
        <v>212033</v>
      </c>
      <c r="D3776" t="s">
        <v>77</v>
      </c>
      <c r="E3776" t="s">
        <v>12327</v>
      </c>
      <c r="F3776" s="66">
        <v>141893</v>
      </c>
      <c r="G3776" t="s">
        <v>78</v>
      </c>
      <c r="I3776" t="s">
        <v>79</v>
      </c>
      <c r="K3776" t="s">
        <v>14533</v>
      </c>
      <c r="M3776" t="s">
        <v>7380</v>
      </c>
      <c r="N3776" t="s">
        <v>7381</v>
      </c>
      <c r="O3776" t="s">
        <v>18</v>
      </c>
      <c r="P3776" t="s">
        <v>7382</v>
      </c>
    </row>
    <row r="3777" spans="1:17" hidden="1" x14ac:dyDescent="0.35">
      <c r="A3777" s="72">
        <f t="shared" si="58"/>
        <v>140544</v>
      </c>
      <c r="B3777" t="s">
        <v>1668</v>
      </c>
      <c r="C3777" s="66">
        <v>86079</v>
      </c>
      <c r="D3777" t="s">
        <v>77</v>
      </c>
      <c r="E3777" t="s">
        <v>1663</v>
      </c>
      <c r="F3777" s="66">
        <v>140544</v>
      </c>
      <c r="G3777" t="s">
        <v>78</v>
      </c>
      <c r="I3777" t="s">
        <v>79</v>
      </c>
      <c r="K3777" t="s">
        <v>1669</v>
      </c>
      <c r="M3777" t="s">
        <v>189</v>
      </c>
      <c r="N3777" t="s">
        <v>189</v>
      </c>
      <c r="O3777" t="s">
        <v>18</v>
      </c>
      <c r="P3777" t="s">
        <v>1665</v>
      </c>
      <c r="Q3777" t="s">
        <v>1670</v>
      </c>
    </row>
    <row r="3778" spans="1:17" hidden="1" x14ac:dyDescent="0.35">
      <c r="A3778" s="72">
        <f t="shared" ref="A3778:A3841" si="59">IF(F3778="", "", IF(D3778="School District", C3778, F3778))</f>
        <v>142022</v>
      </c>
      <c r="B3778" t="s">
        <v>12960</v>
      </c>
      <c r="C3778" s="66">
        <v>92651</v>
      </c>
      <c r="D3778" t="s">
        <v>77</v>
      </c>
      <c r="E3778" t="s">
        <v>12961</v>
      </c>
      <c r="F3778" s="66">
        <v>142022</v>
      </c>
      <c r="G3778" t="s">
        <v>78</v>
      </c>
      <c r="H3778" t="s">
        <v>350</v>
      </c>
      <c r="I3778" t="s">
        <v>79</v>
      </c>
      <c r="K3778" t="s">
        <v>12962</v>
      </c>
      <c r="L3778" t="s">
        <v>80</v>
      </c>
      <c r="M3778" t="s">
        <v>12956</v>
      </c>
      <c r="N3778" t="s">
        <v>12861</v>
      </c>
      <c r="O3778" t="s">
        <v>18</v>
      </c>
      <c r="P3778" t="s">
        <v>12957</v>
      </c>
      <c r="Q3778" t="s">
        <v>4905</v>
      </c>
    </row>
    <row r="3779" spans="1:17" hidden="1" x14ac:dyDescent="0.35">
      <c r="A3779" s="72">
        <f t="shared" si="59"/>
        <v>140469</v>
      </c>
      <c r="B3779" t="s">
        <v>26947</v>
      </c>
      <c r="C3779" s="85">
        <v>85688</v>
      </c>
      <c r="D3779" t="s">
        <v>77</v>
      </c>
      <c r="E3779" t="s">
        <v>23191</v>
      </c>
      <c r="F3779" s="85">
        <v>140469</v>
      </c>
      <c r="G3779" t="s">
        <v>78</v>
      </c>
      <c r="H3779">
        <v>13461769</v>
      </c>
      <c r="I3779" t="s">
        <v>79</v>
      </c>
      <c r="K3779" t="s">
        <v>26948</v>
      </c>
      <c r="M3779" t="s">
        <v>26942</v>
      </c>
      <c r="N3779" t="s">
        <v>205</v>
      </c>
      <c r="O3779" t="s">
        <v>18</v>
      </c>
      <c r="P3779">
        <v>75077</v>
      </c>
      <c r="Q3779">
        <v>7264</v>
      </c>
    </row>
    <row r="3780" spans="1:17" hidden="1" x14ac:dyDescent="0.35">
      <c r="A3780" s="72">
        <f t="shared" si="59"/>
        <v>140469</v>
      </c>
      <c r="B3780" t="s">
        <v>817</v>
      </c>
      <c r="C3780" s="66">
        <v>85688</v>
      </c>
      <c r="D3780" t="s">
        <v>77</v>
      </c>
      <c r="E3780" t="s">
        <v>212</v>
      </c>
      <c r="F3780" s="66">
        <v>140469</v>
      </c>
      <c r="G3780" t="s">
        <v>78</v>
      </c>
      <c r="H3780" t="s">
        <v>213</v>
      </c>
      <c r="I3780" t="s">
        <v>79</v>
      </c>
      <c r="K3780" t="s">
        <v>818</v>
      </c>
      <c r="M3780" t="s">
        <v>790</v>
      </c>
      <c r="N3780" t="s">
        <v>205</v>
      </c>
      <c r="O3780" t="s">
        <v>18</v>
      </c>
      <c r="P3780" t="s">
        <v>780</v>
      </c>
      <c r="Q3780" t="s">
        <v>819</v>
      </c>
    </row>
    <row r="3781" spans="1:17" hidden="1" x14ac:dyDescent="0.35">
      <c r="A3781" s="72">
        <f t="shared" si="59"/>
        <v>141307</v>
      </c>
      <c r="B3781" t="s">
        <v>8057</v>
      </c>
      <c r="C3781" s="66">
        <v>89550</v>
      </c>
      <c r="D3781" t="s">
        <v>77</v>
      </c>
      <c r="E3781" t="s">
        <v>6769</v>
      </c>
      <c r="F3781" s="66">
        <v>141307</v>
      </c>
      <c r="G3781" t="s">
        <v>78</v>
      </c>
      <c r="I3781" t="s">
        <v>79</v>
      </c>
      <c r="K3781" t="s">
        <v>8058</v>
      </c>
      <c r="M3781" t="s">
        <v>8036</v>
      </c>
      <c r="N3781" t="s">
        <v>6771</v>
      </c>
      <c r="O3781" t="s">
        <v>18</v>
      </c>
      <c r="P3781" t="s">
        <v>7378</v>
      </c>
      <c r="Q3781" t="s">
        <v>3461</v>
      </c>
    </row>
    <row r="3782" spans="1:17" hidden="1" x14ac:dyDescent="0.35">
      <c r="A3782" s="72">
        <f t="shared" si="59"/>
        <v>141322</v>
      </c>
      <c r="B3782" t="s">
        <v>8057</v>
      </c>
      <c r="C3782" s="66">
        <v>89703</v>
      </c>
      <c r="D3782" t="s">
        <v>77</v>
      </c>
      <c r="E3782" t="s">
        <v>8316</v>
      </c>
      <c r="F3782" s="66">
        <v>141322</v>
      </c>
      <c r="G3782" t="s">
        <v>78</v>
      </c>
      <c r="H3782" t="s">
        <v>350</v>
      </c>
      <c r="I3782" t="s">
        <v>79</v>
      </c>
      <c r="K3782" t="s">
        <v>8337</v>
      </c>
      <c r="L3782" t="s">
        <v>80</v>
      </c>
      <c r="M3782" t="s">
        <v>8327</v>
      </c>
      <c r="N3782" t="s">
        <v>6073</v>
      </c>
      <c r="O3782" t="s">
        <v>18</v>
      </c>
      <c r="P3782" t="s">
        <v>8328</v>
      </c>
      <c r="Q3782" t="s">
        <v>1024</v>
      </c>
    </row>
    <row r="3783" spans="1:17" hidden="1" x14ac:dyDescent="0.35">
      <c r="A3783" s="72">
        <f t="shared" si="59"/>
        <v>141544</v>
      </c>
      <c r="B3783" t="s">
        <v>9881</v>
      </c>
      <c r="C3783" s="66">
        <v>90656</v>
      </c>
      <c r="D3783" t="s">
        <v>77</v>
      </c>
      <c r="E3783" t="s">
        <v>9751</v>
      </c>
      <c r="F3783" s="66">
        <v>141544</v>
      </c>
      <c r="G3783" t="s">
        <v>78</v>
      </c>
      <c r="H3783" t="s">
        <v>9752</v>
      </c>
      <c r="I3783" t="s">
        <v>79</v>
      </c>
      <c r="K3783" t="s">
        <v>9882</v>
      </c>
      <c r="M3783" t="s">
        <v>7383</v>
      </c>
      <c r="N3783" t="s">
        <v>7384</v>
      </c>
      <c r="O3783" t="s">
        <v>18</v>
      </c>
      <c r="P3783" t="s">
        <v>9858</v>
      </c>
      <c r="Q3783" t="s">
        <v>1754</v>
      </c>
    </row>
    <row r="3784" spans="1:17" hidden="1" x14ac:dyDescent="0.35">
      <c r="A3784" s="72">
        <f t="shared" si="59"/>
        <v>141322</v>
      </c>
      <c r="B3784" t="s">
        <v>8338</v>
      </c>
      <c r="C3784" s="66">
        <v>89704</v>
      </c>
      <c r="D3784" t="s">
        <v>77</v>
      </c>
      <c r="E3784" t="s">
        <v>8316</v>
      </c>
      <c r="F3784" s="66">
        <v>141322</v>
      </c>
      <c r="G3784" t="s">
        <v>78</v>
      </c>
      <c r="H3784" t="s">
        <v>350</v>
      </c>
      <c r="I3784" t="s">
        <v>79</v>
      </c>
      <c r="K3784" t="s">
        <v>8339</v>
      </c>
      <c r="L3784" t="s">
        <v>80</v>
      </c>
      <c r="M3784" t="s">
        <v>8327</v>
      </c>
      <c r="N3784" t="s">
        <v>6073</v>
      </c>
      <c r="O3784" t="s">
        <v>18</v>
      </c>
      <c r="P3784" t="s">
        <v>8328</v>
      </c>
      <c r="Q3784" t="s">
        <v>87</v>
      </c>
    </row>
    <row r="3785" spans="1:17" hidden="1" x14ac:dyDescent="0.35">
      <c r="A3785" s="72">
        <f t="shared" si="59"/>
        <v>145196</v>
      </c>
      <c r="B3785" t="s">
        <v>26128</v>
      </c>
      <c r="C3785" s="85">
        <v>115242</v>
      </c>
      <c r="D3785" t="s">
        <v>77</v>
      </c>
      <c r="E3785" t="s">
        <v>23216</v>
      </c>
      <c r="F3785" s="85">
        <v>145196</v>
      </c>
      <c r="G3785" t="s">
        <v>78</v>
      </c>
      <c r="H3785">
        <v>12966206</v>
      </c>
      <c r="I3785" t="s">
        <v>79</v>
      </c>
      <c r="K3785" t="s">
        <v>26129</v>
      </c>
      <c r="M3785" t="s">
        <v>26092</v>
      </c>
      <c r="N3785" t="s">
        <v>26084</v>
      </c>
      <c r="O3785" t="s">
        <v>26085</v>
      </c>
      <c r="P3785">
        <v>98148</v>
      </c>
      <c r="Q3785">
        <v>1005</v>
      </c>
    </row>
    <row r="3786" spans="1:17" hidden="1" x14ac:dyDescent="0.35">
      <c r="A3786" s="72">
        <f t="shared" si="59"/>
        <v>145196</v>
      </c>
      <c r="B3786" t="s">
        <v>26104</v>
      </c>
      <c r="C3786" s="85">
        <v>16023872</v>
      </c>
      <c r="D3786" t="s">
        <v>23281</v>
      </c>
      <c r="E3786" t="s">
        <v>23216</v>
      </c>
      <c r="F3786" s="85">
        <v>145196</v>
      </c>
      <c r="G3786" t="s">
        <v>78</v>
      </c>
      <c r="H3786">
        <v>12966255</v>
      </c>
      <c r="I3786" t="s">
        <v>79</v>
      </c>
      <c r="K3786" t="s">
        <v>26105</v>
      </c>
      <c r="M3786" t="s">
        <v>26092</v>
      </c>
      <c r="N3786" t="s">
        <v>26084</v>
      </c>
      <c r="O3786" t="s">
        <v>26085</v>
      </c>
      <c r="P3786">
        <v>98166</v>
      </c>
    </row>
    <row r="3787" spans="1:17" hidden="1" x14ac:dyDescent="0.35">
      <c r="A3787" s="72">
        <f t="shared" si="59"/>
        <v>141219</v>
      </c>
      <c r="B3787" t="s">
        <v>6739</v>
      </c>
      <c r="C3787" s="66">
        <v>88757</v>
      </c>
      <c r="D3787" t="s">
        <v>77</v>
      </c>
      <c r="E3787" t="s">
        <v>6740</v>
      </c>
      <c r="F3787" s="66">
        <v>141219</v>
      </c>
      <c r="G3787" t="s">
        <v>78</v>
      </c>
      <c r="H3787" t="s">
        <v>6741</v>
      </c>
      <c r="I3787" t="s">
        <v>79</v>
      </c>
      <c r="K3787" t="s">
        <v>6742</v>
      </c>
      <c r="M3787" t="s">
        <v>3090</v>
      </c>
      <c r="N3787" t="s">
        <v>6071</v>
      </c>
      <c r="O3787" t="s">
        <v>18</v>
      </c>
      <c r="P3787" t="s">
        <v>6734</v>
      </c>
      <c r="Q3787" t="s">
        <v>6743</v>
      </c>
    </row>
    <row r="3788" spans="1:17" hidden="1" x14ac:dyDescent="0.35">
      <c r="A3788" s="72">
        <f t="shared" si="59"/>
        <v>141252</v>
      </c>
      <c r="B3788" t="s">
        <v>22946</v>
      </c>
      <c r="C3788" s="66">
        <v>17027868</v>
      </c>
      <c r="D3788" t="s">
        <v>77</v>
      </c>
      <c r="E3788" t="s">
        <v>7310</v>
      </c>
      <c r="F3788" s="66">
        <v>141252</v>
      </c>
      <c r="G3788" t="s">
        <v>78</v>
      </c>
      <c r="I3788" t="s">
        <v>79</v>
      </c>
      <c r="K3788" t="s">
        <v>22947</v>
      </c>
      <c r="M3788" t="s">
        <v>6795</v>
      </c>
      <c r="N3788" t="s">
        <v>6071</v>
      </c>
      <c r="O3788" t="s">
        <v>18</v>
      </c>
      <c r="P3788" t="s">
        <v>6734</v>
      </c>
    </row>
    <row r="3789" spans="1:17" hidden="1" x14ac:dyDescent="0.35">
      <c r="A3789" s="72">
        <f t="shared" si="59"/>
        <v>140473</v>
      </c>
      <c r="B3789" t="s">
        <v>27740</v>
      </c>
      <c r="C3789" s="85">
        <v>198773</v>
      </c>
      <c r="D3789" t="s">
        <v>77</v>
      </c>
      <c r="E3789" t="s">
        <v>23171</v>
      </c>
      <c r="F3789" s="85">
        <v>140473</v>
      </c>
      <c r="G3789" t="s">
        <v>78</v>
      </c>
      <c r="I3789" t="s">
        <v>79</v>
      </c>
      <c r="K3789" t="s">
        <v>27741</v>
      </c>
      <c r="M3789" t="s">
        <v>20750</v>
      </c>
      <c r="N3789" t="s">
        <v>176</v>
      </c>
      <c r="O3789" t="s">
        <v>18</v>
      </c>
      <c r="P3789">
        <v>75093</v>
      </c>
      <c r="Q3789">
        <v>3523</v>
      </c>
    </row>
    <row r="3790" spans="1:17" hidden="1" x14ac:dyDescent="0.35">
      <c r="A3790" s="72">
        <f t="shared" si="59"/>
        <v>140473</v>
      </c>
      <c r="B3790" t="s">
        <v>14105</v>
      </c>
      <c r="C3790" s="66">
        <v>198773</v>
      </c>
      <c r="D3790" t="s">
        <v>77</v>
      </c>
      <c r="E3790" t="s">
        <v>252</v>
      </c>
      <c r="F3790" s="66">
        <v>140473</v>
      </c>
      <c r="G3790" t="s">
        <v>78</v>
      </c>
      <c r="I3790" t="s">
        <v>79</v>
      </c>
      <c r="K3790" t="s">
        <v>14106</v>
      </c>
      <c r="M3790" t="s">
        <v>254</v>
      </c>
      <c r="N3790" t="s">
        <v>176</v>
      </c>
      <c r="O3790" t="s">
        <v>18</v>
      </c>
      <c r="P3790" t="s">
        <v>1139</v>
      </c>
    </row>
    <row r="3791" spans="1:17" hidden="1" x14ac:dyDescent="0.35">
      <c r="A3791" s="72">
        <f t="shared" si="59"/>
        <v>141307</v>
      </c>
      <c r="B3791" t="s">
        <v>14197</v>
      </c>
      <c r="C3791" s="66">
        <v>202506</v>
      </c>
      <c r="D3791" t="s">
        <v>77</v>
      </c>
      <c r="E3791" t="s">
        <v>6769</v>
      </c>
      <c r="F3791" s="66">
        <v>141307</v>
      </c>
      <c r="G3791" t="s">
        <v>78</v>
      </c>
      <c r="I3791" t="s">
        <v>79</v>
      </c>
      <c r="K3791" t="s">
        <v>13787</v>
      </c>
      <c r="M3791" t="s">
        <v>8036</v>
      </c>
      <c r="N3791" t="s">
        <v>6771</v>
      </c>
      <c r="O3791" t="s">
        <v>18</v>
      </c>
      <c r="P3791" t="s">
        <v>8067</v>
      </c>
      <c r="Q3791" t="s">
        <v>8893</v>
      </c>
    </row>
    <row r="3792" spans="1:17" hidden="1" x14ac:dyDescent="0.35">
      <c r="A3792" s="72">
        <f t="shared" si="59"/>
        <v>141269</v>
      </c>
      <c r="B3792" t="s">
        <v>7711</v>
      </c>
      <c r="C3792" s="66">
        <v>89353</v>
      </c>
      <c r="D3792" t="s">
        <v>77</v>
      </c>
      <c r="E3792" t="s">
        <v>6855</v>
      </c>
      <c r="F3792" s="66">
        <v>141269</v>
      </c>
      <c r="G3792" t="s">
        <v>78</v>
      </c>
      <c r="H3792" t="s">
        <v>7712</v>
      </c>
      <c r="I3792" t="s">
        <v>79</v>
      </c>
      <c r="K3792" t="s">
        <v>7713</v>
      </c>
      <c r="M3792" t="s">
        <v>7579</v>
      </c>
      <c r="N3792" t="s">
        <v>6073</v>
      </c>
      <c r="O3792" t="s">
        <v>18</v>
      </c>
      <c r="P3792" t="s">
        <v>7709</v>
      </c>
      <c r="Q3792" t="s">
        <v>4416</v>
      </c>
    </row>
    <row r="3793" spans="1:17" hidden="1" x14ac:dyDescent="0.35">
      <c r="A3793" s="72">
        <f t="shared" si="59"/>
        <v>141517</v>
      </c>
      <c r="B3793" t="s">
        <v>24488</v>
      </c>
      <c r="C3793" s="85">
        <v>17027506</v>
      </c>
      <c r="D3793" t="s">
        <v>77</v>
      </c>
      <c r="E3793" t="s">
        <v>23250</v>
      </c>
      <c r="F3793" s="85">
        <v>141517</v>
      </c>
      <c r="G3793" t="s">
        <v>78</v>
      </c>
      <c r="I3793" t="s">
        <v>79</v>
      </c>
      <c r="K3793" t="s">
        <v>24489</v>
      </c>
      <c r="M3793" t="s">
        <v>22654</v>
      </c>
      <c r="N3793" t="s">
        <v>9473</v>
      </c>
      <c r="O3793" t="s">
        <v>18</v>
      </c>
      <c r="P3793">
        <v>78070</v>
      </c>
    </row>
    <row r="3794" spans="1:17" hidden="1" x14ac:dyDescent="0.35">
      <c r="A3794" s="72">
        <f t="shared" si="59"/>
        <v>141483</v>
      </c>
      <c r="B3794" t="s">
        <v>14453</v>
      </c>
      <c r="C3794" s="66">
        <v>211061</v>
      </c>
      <c r="D3794" t="s">
        <v>77</v>
      </c>
      <c r="E3794" t="s">
        <v>9195</v>
      </c>
      <c r="F3794" s="66">
        <v>141483</v>
      </c>
      <c r="G3794" t="s">
        <v>78</v>
      </c>
      <c r="I3794" t="s">
        <v>79</v>
      </c>
      <c r="K3794" t="s">
        <v>14454</v>
      </c>
      <c r="M3794" t="s">
        <v>9197</v>
      </c>
      <c r="N3794" t="s">
        <v>9192</v>
      </c>
      <c r="O3794" t="s">
        <v>18</v>
      </c>
      <c r="P3794" t="s">
        <v>9198</v>
      </c>
    </row>
    <row r="3795" spans="1:17" hidden="1" x14ac:dyDescent="0.35">
      <c r="A3795" s="72">
        <f t="shared" si="59"/>
        <v>141106</v>
      </c>
      <c r="B3795" t="s">
        <v>22910</v>
      </c>
      <c r="C3795" s="66">
        <v>17027453</v>
      </c>
      <c r="D3795" t="s">
        <v>77</v>
      </c>
      <c r="E3795" t="s">
        <v>5386</v>
      </c>
      <c r="F3795" s="66">
        <v>141106</v>
      </c>
      <c r="G3795" t="s">
        <v>78</v>
      </c>
      <c r="I3795" t="s">
        <v>79</v>
      </c>
      <c r="K3795" t="s">
        <v>22911</v>
      </c>
      <c r="M3795" t="s">
        <v>22731</v>
      </c>
      <c r="N3795" t="s">
        <v>3700</v>
      </c>
      <c r="O3795" t="s">
        <v>18</v>
      </c>
      <c r="P3795" t="s">
        <v>5389</v>
      </c>
    </row>
    <row r="3796" spans="1:17" hidden="1" x14ac:dyDescent="0.35">
      <c r="A3796" s="72">
        <f t="shared" si="59"/>
        <v>140841</v>
      </c>
      <c r="B3796" t="s">
        <v>23389</v>
      </c>
      <c r="C3796" s="85">
        <v>87164</v>
      </c>
      <c r="D3796" t="s">
        <v>77</v>
      </c>
      <c r="E3796" t="s">
        <v>23268</v>
      </c>
      <c r="F3796" s="85">
        <v>140841</v>
      </c>
      <c r="G3796" t="s">
        <v>78</v>
      </c>
      <c r="H3796">
        <v>12691408</v>
      </c>
      <c r="I3796" t="s">
        <v>79</v>
      </c>
      <c r="K3796" t="s">
        <v>23390</v>
      </c>
      <c r="M3796" t="s">
        <v>19690</v>
      </c>
      <c r="N3796" t="s">
        <v>571</v>
      </c>
      <c r="O3796" t="s">
        <v>18</v>
      </c>
      <c r="P3796">
        <v>76013</v>
      </c>
      <c r="Q3796">
        <v>4811</v>
      </c>
    </row>
    <row r="3797" spans="1:17" hidden="1" x14ac:dyDescent="0.35">
      <c r="A3797" s="72">
        <f t="shared" si="59"/>
        <v>141739</v>
      </c>
      <c r="B3797" t="s">
        <v>23389</v>
      </c>
      <c r="C3797" s="85">
        <v>91979</v>
      </c>
      <c r="D3797" t="s">
        <v>77</v>
      </c>
      <c r="E3797" t="s">
        <v>23266</v>
      </c>
      <c r="F3797" s="85">
        <v>141739</v>
      </c>
      <c r="G3797" t="s">
        <v>78</v>
      </c>
      <c r="H3797">
        <v>12688479</v>
      </c>
      <c r="I3797" t="s">
        <v>79</v>
      </c>
      <c r="K3797" t="s">
        <v>23570</v>
      </c>
      <c r="M3797" t="s">
        <v>125</v>
      </c>
      <c r="N3797" t="s">
        <v>137</v>
      </c>
      <c r="O3797" t="s">
        <v>18</v>
      </c>
      <c r="P3797">
        <v>78759</v>
      </c>
      <c r="Q3797">
        <v>8126</v>
      </c>
    </row>
    <row r="3798" spans="1:17" hidden="1" x14ac:dyDescent="0.35">
      <c r="A3798" s="72">
        <f t="shared" si="59"/>
        <v>141546</v>
      </c>
      <c r="B3798" t="s">
        <v>27266</v>
      </c>
      <c r="C3798" s="85">
        <v>16081332</v>
      </c>
      <c r="D3798" t="s">
        <v>77</v>
      </c>
      <c r="E3798" t="s">
        <v>23179</v>
      </c>
      <c r="F3798" s="85">
        <v>141546</v>
      </c>
      <c r="G3798" t="s">
        <v>78</v>
      </c>
      <c r="H3798">
        <v>1664853</v>
      </c>
      <c r="I3798" t="s">
        <v>79</v>
      </c>
      <c r="K3798" t="s">
        <v>27267</v>
      </c>
      <c r="M3798" t="s">
        <v>9155</v>
      </c>
      <c r="N3798" t="s">
        <v>9526</v>
      </c>
      <c r="O3798" t="s">
        <v>18</v>
      </c>
      <c r="P3798">
        <v>78259</v>
      </c>
      <c r="Q3798">
        <v>2192</v>
      </c>
    </row>
    <row r="3799" spans="1:17" hidden="1" x14ac:dyDescent="0.35">
      <c r="A3799" s="72">
        <f t="shared" si="59"/>
        <v>141546</v>
      </c>
      <c r="B3799" t="s">
        <v>18421</v>
      </c>
      <c r="C3799" s="66">
        <v>16081332</v>
      </c>
      <c r="D3799" t="s">
        <v>77</v>
      </c>
      <c r="E3799" t="s">
        <v>9849</v>
      </c>
      <c r="F3799" s="66">
        <v>141546</v>
      </c>
      <c r="G3799" t="s">
        <v>78</v>
      </c>
      <c r="H3799" t="s">
        <v>9850</v>
      </c>
      <c r="I3799" t="s">
        <v>79</v>
      </c>
      <c r="K3799" t="s">
        <v>17879</v>
      </c>
      <c r="M3799" t="s">
        <v>7383</v>
      </c>
      <c r="N3799" t="s">
        <v>7384</v>
      </c>
      <c r="O3799" t="s">
        <v>18</v>
      </c>
      <c r="P3799" t="s">
        <v>10446</v>
      </c>
      <c r="Q3799" t="s">
        <v>18422</v>
      </c>
    </row>
    <row r="3800" spans="1:17" hidden="1" x14ac:dyDescent="0.35">
      <c r="A3800" s="72">
        <f t="shared" si="59"/>
        <v>141370</v>
      </c>
      <c r="B3800" t="s">
        <v>8681</v>
      </c>
      <c r="C3800" s="66">
        <v>89952</v>
      </c>
      <c r="D3800" t="s">
        <v>77</v>
      </c>
      <c r="E3800" t="s">
        <v>8670</v>
      </c>
      <c r="F3800" s="66">
        <v>141370</v>
      </c>
      <c r="G3800" t="s">
        <v>78</v>
      </c>
      <c r="H3800" t="s">
        <v>8682</v>
      </c>
      <c r="I3800" t="s">
        <v>79</v>
      </c>
      <c r="K3800" t="s">
        <v>8683</v>
      </c>
      <c r="M3800" t="s">
        <v>8673</v>
      </c>
      <c r="N3800" t="s">
        <v>2669</v>
      </c>
      <c r="O3800" t="s">
        <v>18</v>
      </c>
      <c r="P3800" t="s">
        <v>8674</v>
      </c>
    </row>
    <row r="3801" spans="1:17" hidden="1" x14ac:dyDescent="0.35">
      <c r="A3801" s="72">
        <f t="shared" si="59"/>
        <v>141863</v>
      </c>
      <c r="B3801" t="s">
        <v>8681</v>
      </c>
      <c r="C3801" s="66">
        <v>92236</v>
      </c>
      <c r="D3801" t="s">
        <v>77</v>
      </c>
      <c r="E3801" t="s">
        <v>12195</v>
      </c>
      <c r="F3801" s="66">
        <v>141863</v>
      </c>
      <c r="G3801" t="s">
        <v>78</v>
      </c>
      <c r="I3801" t="s">
        <v>79</v>
      </c>
      <c r="K3801" t="s">
        <v>12214</v>
      </c>
      <c r="M3801" t="s">
        <v>12197</v>
      </c>
      <c r="N3801" t="s">
        <v>11986</v>
      </c>
      <c r="O3801" t="s">
        <v>18</v>
      </c>
      <c r="P3801" t="s">
        <v>12198</v>
      </c>
    </row>
    <row r="3802" spans="1:17" hidden="1" x14ac:dyDescent="0.35">
      <c r="A3802" s="72">
        <f t="shared" si="59"/>
        <v>141544</v>
      </c>
      <c r="B3802" t="s">
        <v>8681</v>
      </c>
      <c r="C3802" s="66">
        <v>90704</v>
      </c>
      <c r="D3802" t="s">
        <v>77</v>
      </c>
      <c r="E3802" t="s">
        <v>9751</v>
      </c>
      <c r="F3802" s="66">
        <v>141544</v>
      </c>
      <c r="G3802" t="s">
        <v>78</v>
      </c>
      <c r="H3802" t="s">
        <v>9752</v>
      </c>
      <c r="I3802" t="s">
        <v>79</v>
      </c>
      <c r="K3802" t="s">
        <v>9956</v>
      </c>
      <c r="M3802" t="s">
        <v>7383</v>
      </c>
      <c r="N3802" t="s">
        <v>7384</v>
      </c>
      <c r="O3802" t="s">
        <v>18</v>
      </c>
      <c r="P3802" t="s">
        <v>9957</v>
      </c>
      <c r="Q3802" t="s">
        <v>4934</v>
      </c>
    </row>
    <row r="3803" spans="1:17" hidden="1" x14ac:dyDescent="0.35">
      <c r="A3803" s="72">
        <f t="shared" si="59"/>
        <v>141139</v>
      </c>
      <c r="B3803" t="s">
        <v>5608</v>
      </c>
      <c r="C3803" s="66">
        <v>88227</v>
      </c>
      <c r="D3803" t="s">
        <v>77</v>
      </c>
      <c r="E3803" t="s">
        <v>5535</v>
      </c>
      <c r="F3803" s="66">
        <v>141139</v>
      </c>
      <c r="G3803" t="s">
        <v>78</v>
      </c>
      <c r="H3803" t="s">
        <v>5609</v>
      </c>
      <c r="I3803" t="s">
        <v>79</v>
      </c>
      <c r="K3803" t="s">
        <v>5610</v>
      </c>
      <c r="M3803" t="s">
        <v>5356</v>
      </c>
      <c r="N3803" t="s">
        <v>5355</v>
      </c>
      <c r="O3803" t="s">
        <v>18</v>
      </c>
      <c r="P3803" t="s">
        <v>5607</v>
      </c>
      <c r="Q3803" t="s">
        <v>5611</v>
      </c>
    </row>
    <row r="3804" spans="1:17" hidden="1" x14ac:dyDescent="0.35">
      <c r="A3804" s="72">
        <f t="shared" si="59"/>
        <v>140841</v>
      </c>
      <c r="B3804" t="s">
        <v>20162</v>
      </c>
      <c r="C3804" s="85">
        <v>17002410</v>
      </c>
      <c r="D3804" t="s">
        <v>23281</v>
      </c>
      <c r="E3804" t="s">
        <v>23268</v>
      </c>
      <c r="F3804" s="85">
        <v>140841</v>
      </c>
      <c r="G3804" t="s">
        <v>78</v>
      </c>
      <c r="I3804" t="s">
        <v>79</v>
      </c>
      <c r="K3804" t="s">
        <v>20163</v>
      </c>
      <c r="M3804" t="s">
        <v>19690</v>
      </c>
      <c r="O3804" t="s">
        <v>18</v>
      </c>
      <c r="P3804">
        <v>76016</v>
      </c>
    </row>
    <row r="3805" spans="1:17" hidden="1" x14ac:dyDescent="0.35">
      <c r="A3805" s="72">
        <f t="shared" si="59"/>
        <v>141223</v>
      </c>
      <c r="B3805" t="s">
        <v>6546</v>
      </c>
      <c r="C3805" s="66">
        <v>88633</v>
      </c>
      <c r="D3805" t="s">
        <v>77</v>
      </c>
      <c r="E3805" t="s">
        <v>6077</v>
      </c>
      <c r="F3805" s="66">
        <v>141223</v>
      </c>
      <c r="G3805" t="s">
        <v>78</v>
      </c>
      <c r="I3805" t="s">
        <v>79</v>
      </c>
      <c r="K3805" t="s">
        <v>6547</v>
      </c>
      <c r="M3805" t="s">
        <v>3090</v>
      </c>
      <c r="N3805" t="s">
        <v>6071</v>
      </c>
      <c r="O3805" t="s">
        <v>18</v>
      </c>
      <c r="P3805" t="s">
        <v>6541</v>
      </c>
      <c r="Q3805" t="s">
        <v>6548</v>
      </c>
    </row>
    <row r="3806" spans="1:17" hidden="1" x14ac:dyDescent="0.35">
      <c r="A3806" s="72">
        <f t="shared" si="59"/>
        <v>141106</v>
      </c>
      <c r="B3806" t="s">
        <v>22729</v>
      </c>
      <c r="C3806" s="66">
        <v>17026151</v>
      </c>
      <c r="D3806" t="s">
        <v>83</v>
      </c>
      <c r="E3806" t="s">
        <v>5386</v>
      </c>
      <c r="F3806" s="66">
        <v>141106</v>
      </c>
      <c r="G3806" t="s">
        <v>78</v>
      </c>
      <c r="I3806" t="s">
        <v>79</v>
      </c>
      <c r="K3806" t="s">
        <v>22730</v>
      </c>
      <c r="M3806" t="s">
        <v>22731</v>
      </c>
      <c r="N3806" t="s">
        <v>4945</v>
      </c>
      <c r="O3806" t="s">
        <v>18</v>
      </c>
      <c r="P3806" t="s">
        <v>5389</v>
      </c>
    </row>
    <row r="3807" spans="1:17" hidden="1" x14ac:dyDescent="0.35">
      <c r="A3807" s="72">
        <f t="shared" si="59"/>
        <v>141106</v>
      </c>
      <c r="B3807" t="s">
        <v>5390</v>
      </c>
      <c r="C3807" s="66">
        <v>88128</v>
      </c>
      <c r="D3807" t="s">
        <v>77</v>
      </c>
      <c r="E3807" t="s">
        <v>5386</v>
      </c>
      <c r="F3807" s="66">
        <v>141106</v>
      </c>
      <c r="G3807" t="s">
        <v>78</v>
      </c>
      <c r="I3807" t="s">
        <v>79</v>
      </c>
      <c r="K3807" t="s">
        <v>5391</v>
      </c>
      <c r="M3807" t="s">
        <v>5388</v>
      </c>
      <c r="N3807" t="s">
        <v>3703</v>
      </c>
      <c r="O3807" t="s">
        <v>18</v>
      </c>
      <c r="P3807" t="s">
        <v>5389</v>
      </c>
    </row>
    <row r="3808" spans="1:17" hidden="1" x14ac:dyDescent="0.35">
      <c r="A3808" s="72">
        <f t="shared" si="59"/>
        <v>141106</v>
      </c>
      <c r="B3808" t="s">
        <v>5395</v>
      </c>
      <c r="C3808" s="66">
        <v>88130</v>
      </c>
      <c r="D3808" t="s">
        <v>77</v>
      </c>
      <c r="E3808" t="s">
        <v>5386</v>
      </c>
      <c r="F3808" s="66">
        <v>141106</v>
      </c>
      <c r="G3808" t="s">
        <v>78</v>
      </c>
      <c r="I3808" t="s">
        <v>79</v>
      </c>
      <c r="K3808" t="s">
        <v>5396</v>
      </c>
      <c r="M3808" t="s">
        <v>5388</v>
      </c>
      <c r="N3808" t="s">
        <v>3700</v>
      </c>
      <c r="O3808" t="s">
        <v>18</v>
      </c>
      <c r="P3808" t="s">
        <v>5389</v>
      </c>
    </row>
    <row r="3809" spans="1:17" hidden="1" x14ac:dyDescent="0.35">
      <c r="A3809" s="72">
        <f t="shared" si="59"/>
        <v>141106</v>
      </c>
      <c r="B3809" t="s">
        <v>13912</v>
      </c>
      <c r="C3809" s="66">
        <v>157083</v>
      </c>
      <c r="D3809" t="s">
        <v>77</v>
      </c>
      <c r="E3809" t="s">
        <v>5386</v>
      </c>
      <c r="F3809" s="66">
        <v>141106</v>
      </c>
      <c r="G3809" t="s">
        <v>78</v>
      </c>
      <c r="I3809" t="s">
        <v>79</v>
      </c>
      <c r="K3809" t="s">
        <v>13913</v>
      </c>
      <c r="M3809" t="s">
        <v>5388</v>
      </c>
      <c r="N3809" t="s">
        <v>3700</v>
      </c>
      <c r="O3809" t="s">
        <v>18</v>
      </c>
      <c r="P3809" t="s">
        <v>5389</v>
      </c>
    </row>
    <row r="3810" spans="1:17" hidden="1" x14ac:dyDescent="0.35">
      <c r="A3810" s="72">
        <f t="shared" si="59"/>
        <v>141106</v>
      </c>
      <c r="B3810" t="s">
        <v>5392</v>
      </c>
      <c r="C3810" s="66">
        <v>88129</v>
      </c>
      <c r="D3810" t="s">
        <v>77</v>
      </c>
      <c r="E3810" t="s">
        <v>5386</v>
      </c>
      <c r="F3810" s="66">
        <v>141106</v>
      </c>
      <c r="G3810" t="s">
        <v>78</v>
      </c>
      <c r="H3810" t="s">
        <v>5393</v>
      </c>
      <c r="I3810" t="s">
        <v>79</v>
      </c>
      <c r="K3810" t="s">
        <v>5394</v>
      </c>
      <c r="M3810" t="s">
        <v>5388</v>
      </c>
      <c r="N3810" t="s">
        <v>3700</v>
      </c>
      <c r="O3810" t="s">
        <v>18</v>
      </c>
      <c r="P3810" t="s">
        <v>5389</v>
      </c>
    </row>
    <row r="3811" spans="1:17" hidden="1" x14ac:dyDescent="0.35">
      <c r="A3811" s="72">
        <f t="shared" si="59"/>
        <v>140461</v>
      </c>
      <c r="B3811" t="s">
        <v>25673</v>
      </c>
      <c r="C3811" s="85">
        <v>85530</v>
      </c>
      <c r="D3811" t="s">
        <v>77</v>
      </c>
      <c r="E3811" t="s">
        <v>23227</v>
      </c>
      <c r="F3811" s="85">
        <v>140461</v>
      </c>
      <c r="G3811" t="s">
        <v>78</v>
      </c>
      <c r="H3811">
        <v>1647890</v>
      </c>
      <c r="I3811" t="s">
        <v>79</v>
      </c>
      <c r="K3811" t="s">
        <v>25674</v>
      </c>
      <c r="M3811" t="s">
        <v>20923</v>
      </c>
      <c r="N3811" t="s">
        <v>232</v>
      </c>
      <c r="O3811" t="s">
        <v>18</v>
      </c>
      <c r="P3811">
        <v>75041</v>
      </c>
      <c r="Q3811">
        <v>2099</v>
      </c>
    </row>
    <row r="3812" spans="1:17" hidden="1" x14ac:dyDescent="0.35">
      <c r="A3812" s="72">
        <f t="shared" si="59"/>
        <v>140461</v>
      </c>
      <c r="B3812" t="s">
        <v>428</v>
      </c>
      <c r="C3812" s="66">
        <v>85530</v>
      </c>
      <c r="D3812" t="s">
        <v>77</v>
      </c>
      <c r="E3812" t="s">
        <v>371</v>
      </c>
      <c r="F3812" s="66">
        <v>140461</v>
      </c>
      <c r="G3812" t="s">
        <v>78</v>
      </c>
      <c r="H3812" t="s">
        <v>372</v>
      </c>
      <c r="I3812" t="s">
        <v>79</v>
      </c>
      <c r="K3812" t="s">
        <v>429</v>
      </c>
      <c r="M3812" t="s">
        <v>374</v>
      </c>
      <c r="N3812" t="s">
        <v>189</v>
      </c>
      <c r="O3812" t="s">
        <v>18</v>
      </c>
      <c r="P3812" t="s">
        <v>420</v>
      </c>
      <c r="Q3812" t="s">
        <v>91</v>
      </c>
    </row>
    <row r="3813" spans="1:17" hidden="1" x14ac:dyDescent="0.35">
      <c r="A3813" s="72">
        <f t="shared" si="59"/>
        <v>142118</v>
      </c>
      <c r="B3813" t="s">
        <v>13372</v>
      </c>
      <c r="C3813" s="66">
        <v>92979</v>
      </c>
      <c r="D3813" t="s">
        <v>77</v>
      </c>
      <c r="E3813" t="s">
        <v>13343</v>
      </c>
      <c r="F3813" s="66">
        <v>142118</v>
      </c>
      <c r="G3813" t="s">
        <v>78</v>
      </c>
      <c r="H3813" t="s">
        <v>13373</v>
      </c>
      <c r="I3813" t="s">
        <v>79</v>
      </c>
      <c r="K3813" t="s">
        <v>13374</v>
      </c>
      <c r="M3813" t="s">
        <v>7395</v>
      </c>
      <c r="N3813" t="s">
        <v>13252</v>
      </c>
      <c r="O3813" t="s">
        <v>18</v>
      </c>
      <c r="P3813" t="s">
        <v>13371</v>
      </c>
      <c r="Q3813" t="s">
        <v>11050</v>
      </c>
    </row>
    <row r="3814" spans="1:17" hidden="1" x14ac:dyDescent="0.35">
      <c r="A3814" s="72">
        <f t="shared" si="59"/>
        <v>140912</v>
      </c>
      <c r="B3814" t="s">
        <v>23367</v>
      </c>
      <c r="C3814" s="85">
        <v>16073541</v>
      </c>
      <c r="D3814" t="s">
        <v>77</v>
      </c>
      <c r="E3814" t="s">
        <v>23269</v>
      </c>
      <c r="F3814" s="85">
        <v>140912</v>
      </c>
      <c r="G3814" t="s">
        <v>78</v>
      </c>
      <c r="H3814">
        <v>4540563</v>
      </c>
      <c r="I3814" t="s">
        <v>79</v>
      </c>
      <c r="K3814" t="s">
        <v>23368</v>
      </c>
      <c r="M3814" t="s">
        <v>20257</v>
      </c>
      <c r="N3814" t="s">
        <v>205</v>
      </c>
      <c r="O3814" t="s">
        <v>18</v>
      </c>
      <c r="P3814">
        <v>76226</v>
      </c>
    </row>
    <row r="3815" spans="1:17" hidden="1" x14ac:dyDescent="0.35">
      <c r="A3815" s="72">
        <f t="shared" si="59"/>
        <v>145196</v>
      </c>
      <c r="B3815" t="s">
        <v>26170</v>
      </c>
      <c r="C3815" s="85">
        <v>115268</v>
      </c>
      <c r="D3815" t="s">
        <v>77</v>
      </c>
      <c r="E3815" t="s">
        <v>23216</v>
      </c>
      <c r="F3815" s="85">
        <v>145196</v>
      </c>
      <c r="G3815" t="s">
        <v>78</v>
      </c>
      <c r="H3815">
        <v>12957742</v>
      </c>
      <c r="I3815" t="s">
        <v>79</v>
      </c>
      <c r="K3815" t="s">
        <v>26171</v>
      </c>
      <c r="M3815" t="s">
        <v>26083</v>
      </c>
      <c r="N3815" t="s">
        <v>26084</v>
      </c>
      <c r="O3815" t="s">
        <v>26085</v>
      </c>
      <c r="P3815">
        <v>98168</v>
      </c>
      <c r="Q3815">
        <v>2421</v>
      </c>
    </row>
    <row r="3816" spans="1:17" hidden="1" x14ac:dyDescent="0.35">
      <c r="A3816" s="72">
        <f t="shared" si="59"/>
        <v>140932</v>
      </c>
      <c r="B3816" t="s">
        <v>26555</v>
      </c>
      <c r="C3816" s="85">
        <v>231002</v>
      </c>
      <c r="D3816" t="s">
        <v>77</v>
      </c>
      <c r="E3816" t="s">
        <v>23203</v>
      </c>
      <c r="F3816" s="85">
        <v>140932</v>
      </c>
      <c r="G3816" t="s">
        <v>78</v>
      </c>
      <c r="H3816">
        <v>14296040</v>
      </c>
      <c r="I3816" t="s">
        <v>79</v>
      </c>
      <c r="K3816" t="s">
        <v>26556</v>
      </c>
      <c r="M3816" t="s">
        <v>20648</v>
      </c>
      <c r="N3816" t="s">
        <v>571</v>
      </c>
      <c r="O3816" t="s">
        <v>18</v>
      </c>
      <c r="P3816">
        <v>76137</v>
      </c>
    </row>
    <row r="3817" spans="1:17" hidden="1" x14ac:dyDescent="0.35">
      <c r="A3817" s="72">
        <f t="shared" si="59"/>
        <v>140932</v>
      </c>
      <c r="B3817" t="s">
        <v>15293</v>
      </c>
      <c r="C3817" s="66">
        <v>231002</v>
      </c>
      <c r="D3817" t="s">
        <v>77</v>
      </c>
      <c r="E3817" t="s">
        <v>3887</v>
      </c>
      <c r="F3817" s="66">
        <v>140932</v>
      </c>
      <c r="G3817" t="s">
        <v>78</v>
      </c>
      <c r="H3817" t="s">
        <v>3888</v>
      </c>
      <c r="I3817" t="s">
        <v>79</v>
      </c>
      <c r="K3817" t="s">
        <v>15294</v>
      </c>
      <c r="L3817" t="s">
        <v>80</v>
      </c>
      <c r="M3817" t="s">
        <v>3904</v>
      </c>
      <c r="N3817" t="s">
        <v>573</v>
      </c>
      <c r="O3817" t="s">
        <v>18</v>
      </c>
      <c r="P3817" t="s">
        <v>4383</v>
      </c>
      <c r="Q3817" t="s">
        <v>87</v>
      </c>
    </row>
    <row r="3818" spans="1:17" hidden="1" x14ac:dyDescent="0.35">
      <c r="A3818" s="72">
        <f t="shared" si="59"/>
        <v>141223</v>
      </c>
      <c r="B3818" t="s">
        <v>16023</v>
      </c>
      <c r="C3818" s="66">
        <v>16031058</v>
      </c>
      <c r="D3818" t="s">
        <v>77</v>
      </c>
      <c r="E3818" t="s">
        <v>6077</v>
      </c>
      <c r="F3818" s="66">
        <v>141223</v>
      </c>
      <c r="G3818" t="s">
        <v>78</v>
      </c>
      <c r="I3818" t="s">
        <v>79</v>
      </c>
      <c r="K3818" t="s">
        <v>16024</v>
      </c>
      <c r="M3818" t="s">
        <v>3090</v>
      </c>
      <c r="N3818" t="s">
        <v>6071</v>
      </c>
      <c r="O3818" t="s">
        <v>18</v>
      </c>
      <c r="P3818" t="s">
        <v>7074</v>
      </c>
    </row>
    <row r="3819" spans="1:17" hidden="1" x14ac:dyDescent="0.35">
      <c r="A3819" s="72">
        <f t="shared" si="59"/>
        <v>141677</v>
      </c>
      <c r="B3819" t="s">
        <v>11197</v>
      </c>
      <c r="C3819" s="66">
        <v>91549</v>
      </c>
      <c r="D3819" t="s">
        <v>77</v>
      </c>
      <c r="E3819" t="s">
        <v>10859</v>
      </c>
      <c r="F3819" s="66">
        <v>141677</v>
      </c>
      <c r="G3819" t="s">
        <v>78</v>
      </c>
      <c r="H3819" t="s">
        <v>11198</v>
      </c>
      <c r="I3819" t="s">
        <v>79</v>
      </c>
      <c r="K3819" t="s">
        <v>11199</v>
      </c>
      <c r="M3819" t="s">
        <v>11196</v>
      </c>
      <c r="N3819" t="s">
        <v>10863</v>
      </c>
      <c r="O3819" t="s">
        <v>18</v>
      </c>
      <c r="P3819" t="s">
        <v>11195</v>
      </c>
    </row>
    <row r="3820" spans="1:17" hidden="1" x14ac:dyDescent="0.35">
      <c r="A3820" s="72">
        <f t="shared" si="59"/>
        <v>141544</v>
      </c>
      <c r="B3820" t="s">
        <v>7605</v>
      </c>
      <c r="C3820" s="66">
        <v>90769</v>
      </c>
      <c r="D3820" t="s">
        <v>77</v>
      </c>
      <c r="E3820" t="s">
        <v>9751</v>
      </c>
      <c r="F3820" s="66">
        <v>141544</v>
      </c>
      <c r="G3820" t="s">
        <v>78</v>
      </c>
      <c r="H3820" t="s">
        <v>9752</v>
      </c>
      <c r="I3820" t="s">
        <v>79</v>
      </c>
      <c r="K3820" t="s">
        <v>10048</v>
      </c>
      <c r="M3820" t="s">
        <v>7383</v>
      </c>
      <c r="N3820" t="s">
        <v>7384</v>
      </c>
      <c r="O3820" t="s">
        <v>18</v>
      </c>
      <c r="P3820" t="s">
        <v>10034</v>
      </c>
      <c r="Q3820" t="s">
        <v>3501</v>
      </c>
    </row>
    <row r="3821" spans="1:17" hidden="1" x14ac:dyDescent="0.35">
      <c r="A3821" s="72">
        <f t="shared" si="59"/>
        <v>141231</v>
      </c>
      <c r="B3821" t="s">
        <v>7605</v>
      </c>
      <c r="C3821" s="66">
        <v>89288</v>
      </c>
      <c r="D3821" t="s">
        <v>77</v>
      </c>
      <c r="E3821" t="s">
        <v>6244</v>
      </c>
      <c r="F3821" s="66">
        <v>141231</v>
      </c>
      <c r="G3821" t="s">
        <v>78</v>
      </c>
      <c r="H3821" t="s">
        <v>7606</v>
      </c>
      <c r="I3821" t="s">
        <v>79</v>
      </c>
      <c r="K3821" t="s">
        <v>7607</v>
      </c>
      <c r="L3821" t="s">
        <v>80</v>
      </c>
      <c r="M3821" t="s">
        <v>7579</v>
      </c>
      <c r="N3821" t="s">
        <v>6073</v>
      </c>
      <c r="O3821" t="s">
        <v>18</v>
      </c>
      <c r="P3821" t="s">
        <v>7580</v>
      </c>
      <c r="Q3821" t="s">
        <v>7608</v>
      </c>
    </row>
    <row r="3822" spans="1:17" hidden="1" x14ac:dyDescent="0.35">
      <c r="A3822" s="72">
        <f t="shared" si="59"/>
        <v>140959</v>
      </c>
      <c r="B3822" t="s">
        <v>4667</v>
      </c>
      <c r="C3822" s="66">
        <v>87774</v>
      </c>
      <c r="D3822" t="s">
        <v>77</v>
      </c>
      <c r="E3822" t="s">
        <v>4629</v>
      </c>
      <c r="F3822" s="66">
        <v>140959</v>
      </c>
      <c r="G3822" t="s">
        <v>78</v>
      </c>
      <c r="H3822" t="s">
        <v>4630</v>
      </c>
      <c r="I3822" t="s">
        <v>79</v>
      </c>
      <c r="K3822" t="s">
        <v>4668</v>
      </c>
      <c r="M3822" t="s">
        <v>4632</v>
      </c>
      <c r="N3822" t="s">
        <v>4645</v>
      </c>
      <c r="O3822" t="s">
        <v>18</v>
      </c>
      <c r="P3822" t="s">
        <v>4661</v>
      </c>
      <c r="Q3822" t="s">
        <v>4669</v>
      </c>
    </row>
    <row r="3823" spans="1:17" hidden="1" x14ac:dyDescent="0.35">
      <c r="A3823" s="72">
        <f t="shared" si="59"/>
        <v>141649</v>
      </c>
      <c r="B3823" t="s">
        <v>25999</v>
      </c>
      <c r="C3823" s="85">
        <v>17028242</v>
      </c>
      <c r="D3823" t="s">
        <v>23281</v>
      </c>
      <c r="E3823" t="s">
        <v>23220</v>
      </c>
      <c r="F3823" s="85">
        <v>141649</v>
      </c>
      <c r="G3823" t="s">
        <v>78</v>
      </c>
      <c r="I3823" t="s">
        <v>79</v>
      </c>
      <c r="K3823" t="s">
        <v>22979</v>
      </c>
      <c r="M3823" t="s">
        <v>20012</v>
      </c>
      <c r="N3823" t="s">
        <v>10825</v>
      </c>
      <c r="O3823" t="s">
        <v>18</v>
      </c>
      <c r="P3823">
        <v>78550</v>
      </c>
    </row>
    <row r="3824" spans="1:17" hidden="1" x14ac:dyDescent="0.35">
      <c r="A3824" s="72">
        <f t="shared" si="59"/>
        <v>141649</v>
      </c>
      <c r="B3824" t="s">
        <v>22978</v>
      </c>
      <c r="C3824" s="66">
        <v>17028242</v>
      </c>
      <c r="D3824" t="s">
        <v>83</v>
      </c>
      <c r="E3824" t="s">
        <v>10836</v>
      </c>
      <c r="F3824" s="66">
        <v>141649</v>
      </c>
      <c r="G3824" t="s">
        <v>78</v>
      </c>
      <c r="I3824" t="s">
        <v>79</v>
      </c>
      <c r="K3824" t="s">
        <v>22979</v>
      </c>
      <c r="M3824" t="s">
        <v>20012</v>
      </c>
      <c r="N3824" t="s">
        <v>10825</v>
      </c>
      <c r="O3824" t="s">
        <v>18</v>
      </c>
      <c r="P3824" t="s">
        <v>10877</v>
      </c>
    </row>
    <row r="3825" spans="1:17" hidden="1" x14ac:dyDescent="0.35">
      <c r="A3825" s="72">
        <f t="shared" si="59"/>
        <v>141223</v>
      </c>
      <c r="B3825" t="s">
        <v>20946</v>
      </c>
      <c r="C3825" s="66">
        <v>17009936</v>
      </c>
      <c r="D3825" t="s">
        <v>83</v>
      </c>
      <c r="E3825" t="s">
        <v>6077</v>
      </c>
      <c r="F3825" s="66">
        <v>141223</v>
      </c>
      <c r="G3825" t="s">
        <v>78</v>
      </c>
      <c r="I3825" t="s">
        <v>79</v>
      </c>
      <c r="K3825" t="s">
        <v>20947</v>
      </c>
      <c r="M3825" t="s">
        <v>6795</v>
      </c>
      <c r="O3825" t="s">
        <v>18</v>
      </c>
      <c r="P3825" t="s">
        <v>6845</v>
      </c>
    </row>
    <row r="3826" spans="1:17" hidden="1" x14ac:dyDescent="0.35">
      <c r="A3826" s="72">
        <f t="shared" si="59"/>
        <v>141223</v>
      </c>
      <c r="B3826" t="s">
        <v>20948</v>
      </c>
      <c r="C3826" s="66">
        <v>17009937</v>
      </c>
      <c r="D3826" t="s">
        <v>83</v>
      </c>
      <c r="E3826" t="s">
        <v>6077</v>
      </c>
      <c r="F3826" s="66">
        <v>141223</v>
      </c>
      <c r="G3826" t="s">
        <v>78</v>
      </c>
      <c r="I3826" t="s">
        <v>79</v>
      </c>
      <c r="K3826" t="s">
        <v>20949</v>
      </c>
      <c r="M3826" t="s">
        <v>6795</v>
      </c>
      <c r="O3826" t="s">
        <v>18</v>
      </c>
      <c r="P3826" t="s">
        <v>6539</v>
      </c>
    </row>
    <row r="3827" spans="1:17" hidden="1" x14ac:dyDescent="0.35">
      <c r="A3827" s="72">
        <f t="shared" si="59"/>
        <v>141223</v>
      </c>
      <c r="B3827" t="s">
        <v>18537</v>
      </c>
      <c r="C3827" s="66">
        <v>16084522</v>
      </c>
      <c r="D3827" t="s">
        <v>83</v>
      </c>
      <c r="E3827" t="s">
        <v>6077</v>
      </c>
      <c r="F3827" s="66">
        <v>141223</v>
      </c>
      <c r="G3827" t="s">
        <v>78</v>
      </c>
      <c r="I3827" t="s">
        <v>79</v>
      </c>
      <c r="K3827" t="s">
        <v>18538</v>
      </c>
      <c r="M3827" t="s">
        <v>7841</v>
      </c>
      <c r="N3827" t="s">
        <v>6073</v>
      </c>
      <c r="O3827" t="s">
        <v>18</v>
      </c>
      <c r="P3827" t="s">
        <v>7842</v>
      </c>
    </row>
    <row r="3828" spans="1:17" hidden="1" x14ac:dyDescent="0.35">
      <c r="A3828" s="72">
        <f t="shared" si="59"/>
        <v>141223</v>
      </c>
      <c r="B3828" t="s">
        <v>21829</v>
      </c>
      <c r="C3828" s="66">
        <v>17018707</v>
      </c>
      <c r="D3828" t="s">
        <v>83</v>
      </c>
      <c r="E3828" t="s">
        <v>6077</v>
      </c>
      <c r="F3828" s="66">
        <v>141223</v>
      </c>
      <c r="G3828" t="s">
        <v>78</v>
      </c>
      <c r="I3828" t="s">
        <v>79</v>
      </c>
      <c r="K3828" t="s">
        <v>21830</v>
      </c>
      <c r="M3828" t="s">
        <v>20619</v>
      </c>
      <c r="O3828" t="s">
        <v>18</v>
      </c>
      <c r="P3828" t="s">
        <v>7725</v>
      </c>
    </row>
    <row r="3829" spans="1:17" hidden="1" x14ac:dyDescent="0.35">
      <c r="A3829" s="72">
        <f t="shared" si="59"/>
        <v>141223</v>
      </c>
      <c r="B3829" t="s">
        <v>19343</v>
      </c>
      <c r="C3829" s="66">
        <v>16064740</v>
      </c>
      <c r="D3829" t="s">
        <v>83</v>
      </c>
      <c r="E3829" t="s">
        <v>6077</v>
      </c>
      <c r="F3829" s="66">
        <v>141223</v>
      </c>
      <c r="G3829" t="s">
        <v>78</v>
      </c>
      <c r="I3829" t="s">
        <v>79</v>
      </c>
      <c r="K3829" t="s">
        <v>19344</v>
      </c>
      <c r="M3829" t="s">
        <v>3090</v>
      </c>
      <c r="N3829" t="s">
        <v>6073</v>
      </c>
      <c r="O3829" t="s">
        <v>18</v>
      </c>
      <c r="P3829" t="s">
        <v>6120</v>
      </c>
    </row>
    <row r="3830" spans="1:17" hidden="1" x14ac:dyDescent="0.35">
      <c r="A3830" s="72">
        <f t="shared" si="59"/>
        <v>141223</v>
      </c>
      <c r="B3830" t="s">
        <v>21831</v>
      </c>
      <c r="C3830" s="66">
        <v>17018708</v>
      </c>
      <c r="D3830" t="s">
        <v>83</v>
      </c>
      <c r="E3830" t="s">
        <v>6077</v>
      </c>
      <c r="F3830" s="66">
        <v>141223</v>
      </c>
      <c r="G3830" t="s">
        <v>78</v>
      </c>
      <c r="I3830" t="s">
        <v>79</v>
      </c>
      <c r="K3830" t="s">
        <v>21832</v>
      </c>
      <c r="M3830" t="s">
        <v>6795</v>
      </c>
      <c r="O3830" t="s">
        <v>18</v>
      </c>
      <c r="P3830" t="s">
        <v>6290</v>
      </c>
    </row>
    <row r="3831" spans="1:17" hidden="1" x14ac:dyDescent="0.35">
      <c r="A3831" s="72">
        <f t="shared" si="59"/>
        <v>141223</v>
      </c>
      <c r="B3831" t="s">
        <v>19213</v>
      </c>
      <c r="C3831" s="66">
        <v>16035209</v>
      </c>
      <c r="D3831" t="s">
        <v>83</v>
      </c>
      <c r="E3831" t="s">
        <v>6077</v>
      </c>
      <c r="F3831" s="66">
        <v>141223</v>
      </c>
      <c r="G3831" t="s">
        <v>78</v>
      </c>
      <c r="I3831" t="s">
        <v>79</v>
      </c>
      <c r="K3831" t="s">
        <v>19214</v>
      </c>
      <c r="M3831" t="s">
        <v>3090</v>
      </c>
      <c r="N3831" t="s">
        <v>6073</v>
      </c>
      <c r="O3831" t="s">
        <v>18</v>
      </c>
      <c r="P3831" t="s">
        <v>6396</v>
      </c>
    </row>
    <row r="3832" spans="1:17" hidden="1" x14ac:dyDescent="0.35">
      <c r="A3832" s="72">
        <f t="shared" si="59"/>
        <v>141223</v>
      </c>
      <c r="B3832" t="s">
        <v>19342</v>
      </c>
      <c r="C3832" s="66">
        <v>16064736</v>
      </c>
      <c r="D3832" t="s">
        <v>83</v>
      </c>
      <c r="E3832" t="s">
        <v>6077</v>
      </c>
      <c r="F3832" s="66">
        <v>141223</v>
      </c>
      <c r="G3832" t="s">
        <v>78</v>
      </c>
      <c r="I3832" t="s">
        <v>79</v>
      </c>
      <c r="K3832" t="s">
        <v>6152</v>
      </c>
      <c r="M3832" t="s">
        <v>3090</v>
      </c>
      <c r="N3832" t="s">
        <v>6073</v>
      </c>
      <c r="O3832" t="s">
        <v>18</v>
      </c>
      <c r="P3832" t="s">
        <v>6150</v>
      </c>
    </row>
    <row r="3833" spans="1:17" hidden="1" x14ac:dyDescent="0.35">
      <c r="A3833" s="72">
        <f t="shared" si="59"/>
        <v>141223</v>
      </c>
      <c r="B3833" t="s">
        <v>18627</v>
      </c>
      <c r="C3833" s="66">
        <v>16022724</v>
      </c>
      <c r="D3833" t="s">
        <v>83</v>
      </c>
      <c r="E3833" t="s">
        <v>6077</v>
      </c>
      <c r="F3833" s="66">
        <v>141223</v>
      </c>
      <c r="G3833" t="s">
        <v>78</v>
      </c>
      <c r="H3833" t="s">
        <v>18628</v>
      </c>
      <c r="I3833" t="s">
        <v>79</v>
      </c>
      <c r="K3833" t="s">
        <v>18629</v>
      </c>
      <c r="M3833" t="s">
        <v>3090</v>
      </c>
      <c r="N3833" t="s">
        <v>6073</v>
      </c>
      <c r="O3833" t="s">
        <v>18</v>
      </c>
      <c r="P3833" t="s">
        <v>6688</v>
      </c>
    </row>
    <row r="3834" spans="1:17" hidden="1" x14ac:dyDescent="0.35">
      <c r="A3834" s="72">
        <f t="shared" si="59"/>
        <v>141223</v>
      </c>
      <c r="B3834" t="s">
        <v>19205</v>
      </c>
      <c r="C3834" s="66">
        <v>16035079</v>
      </c>
      <c r="D3834" t="s">
        <v>83</v>
      </c>
      <c r="E3834" t="s">
        <v>6077</v>
      </c>
      <c r="F3834" s="66">
        <v>141223</v>
      </c>
      <c r="G3834" t="s">
        <v>78</v>
      </c>
      <c r="I3834" t="s">
        <v>79</v>
      </c>
      <c r="K3834" t="s">
        <v>19206</v>
      </c>
      <c r="M3834" t="s">
        <v>3090</v>
      </c>
      <c r="N3834" t="s">
        <v>6073</v>
      </c>
      <c r="O3834" t="s">
        <v>18</v>
      </c>
      <c r="P3834" t="s">
        <v>7032</v>
      </c>
      <c r="Q3834" t="s">
        <v>13765</v>
      </c>
    </row>
    <row r="3835" spans="1:17" hidden="1" x14ac:dyDescent="0.35">
      <c r="A3835" s="72">
        <f t="shared" si="59"/>
        <v>141223</v>
      </c>
      <c r="B3835" t="s">
        <v>21005</v>
      </c>
      <c r="C3835" s="66">
        <v>17010601</v>
      </c>
      <c r="D3835" t="s">
        <v>83</v>
      </c>
      <c r="E3835" t="s">
        <v>6077</v>
      </c>
      <c r="F3835" s="66">
        <v>141223</v>
      </c>
      <c r="G3835" t="s">
        <v>78</v>
      </c>
      <c r="I3835" t="s">
        <v>79</v>
      </c>
      <c r="K3835" t="s">
        <v>21006</v>
      </c>
      <c r="M3835" t="s">
        <v>6795</v>
      </c>
      <c r="N3835" t="s">
        <v>6071</v>
      </c>
      <c r="O3835" t="s">
        <v>18</v>
      </c>
      <c r="P3835" t="s">
        <v>6291</v>
      </c>
    </row>
    <row r="3836" spans="1:17" hidden="1" x14ac:dyDescent="0.35">
      <c r="A3836" s="72">
        <f t="shared" si="59"/>
        <v>141342</v>
      </c>
      <c r="B3836" t="s">
        <v>17662</v>
      </c>
      <c r="C3836" s="66">
        <v>16067446</v>
      </c>
      <c r="D3836" t="s">
        <v>77</v>
      </c>
      <c r="E3836" t="s">
        <v>8462</v>
      </c>
      <c r="F3836" s="66">
        <v>141342</v>
      </c>
      <c r="G3836" t="s">
        <v>78</v>
      </c>
      <c r="I3836" t="s">
        <v>79</v>
      </c>
      <c r="K3836" t="s">
        <v>17663</v>
      </c>
      <c r="M3836" t="s">
        <v>8464</v>
      </c>
      <c r="N3836" t="s">
        <v>8314</v>
      </c>
      <c r="O3836" t="s">
        <v>18</v>
      </c>
      <c r="P3836" t="s">
        <v>8465</v>
      </c>
    </row>
    <row r="3837" spans="1:17" hidden="1" x14ac:dyDescent="0.35">
      <c r="A3837" s="72">
        <f t="shared" si="59"/>
        <v>141342</v>
      </c>
      <c r="B3837" t="s">
        <v>16950</v>
      </c>
      <c r="C3837" s="66">
        <v>16050818</v>
      </c>
      <c r="D3837" t="s">
        <v>77</v>
      </c>
      <c r="E3837" t="s">
        <v>8462</v>
      </c>
      <c r="F3837" s="66">
        <v>141342</v>
      </c>
      <c r="G3837" t="s">
        <v>78</v>
      </c>
      <c r="I3837" t="s">
        <v>79</v>
      </c>
      <c r="K3837" t="s">
        <v>16951</v>
      </c>
      <c r="M3837" t="s">
        <v>8464</v>
      </c>
      <c r="N3837" t="s">
        <v>8314</v>
      </c>
      <c r="O3837" t="s">
        <v>18</v>
      </c>
      <c r="P3837" t="s">
        <v>8465</v>
      </c>
    </row>
    <row r="3838" spans="1:17" hidden="1" x14ac:dyDescent="0.35">
      <c r="A3838" s="72">
        <f t="shared" si="59"/>
        <v>140464</v>
      </c>
      <c r="B3838" t="s">
        <v>25925</v>
      </c>
      <c r="C3838" s="85">
        <v>16054866</v>
      </c>
      <c r="D3838" t="s">
        <v>77</v>
      </c>
      <c r="E3838" t="s">
        <v>23223</v>
      </c>
      <c r="F3838" s="85">
        <v>140464</v>
      </c>
      <c r="G3838" t="s">
        <v>78</v>
      </c>
      <c r="H3838">
        <v>14512545</v>
      </c>
      <c r="I3838" t="s">
        <v>79</v>
      </c>
      <c r="K3838" t="s">
        <v>25926</v>
      </c>
      <c r="M3838" t="s">
        <v>18305</v>
      </c>
      <c r="N3838" t="s">
        <v>232</v>
      </c>
      <c r="O3838" t="s">
        <v>18</v>
      </c>
      <c r="P3838">
        <v>75051</v>
      </c>
      <c r="Q3838">
        <v>3482</v>
      </c>
    </row>
    <row r="3839" spans="1:17" hidden="1" x14ac:dyDescent="0.35">
      <c r="A3839" s="72">
        <f t="shared" si="59"/>
        <v>140464</v>
      </c>
      <c r="B3839" t="s">
        <v>17132</v>
      </c>
      <c r="C3839" s="66">
        <v>16054866</v>
      </c>
      <c r="D3839" t="s">
        <v>77</v>
      </c>
      <c r="E3839" t="s">
        <v>541</v>
      </c>
      <c r="F3839" s="66">
        <v>140464</v>
      </c>
      <c r="G3839" t="s">
        <v>78</v>
      </c>
      <c r="H3839" t="s">
        <v>542</v>
      </c>
      <c r="I3839" t="s">
        <v>79</v>
      </c>
      <c r="K3839" t="s">
        <v>17133</v>
      </c>
      <c r="M3839" t="s">
        <v>544</v>
      </c>
      <c r="N3839" t="s">
        <v>189</v>
      </c>
      <c r="O3839" t="s">
        <v>18</v>
      </c>
      <c r="P3839" t="s">
        <v>572</v>
      </c>
      <c r="Q3839" t="s">
        <v>17134</v>
      </c>
    </row>
    <row r="3840" spans="1:17" hidden="1" x14ac:dyDescent="0.35">
      <c r="A3840" s="72">
        <f t="shared" si="59"/>
        <v>141223</v>
      </c>
      <c r="B3840" t="s">
        <v>6689</v>
      </c>
      <c r="C3840" s="66">
        <v>88738</v>
      </c>
      <c r="D3840" t="s">
        <v>77</v>
      </c>
      <c r="E3840" t="s">
        <v>6077</v>
      </c>
      <c r="F3840" s="66">
        <v>141223</v>
      </c>
      <c r="G3840" t="s">
        <v>78</v>
      </c>
      <c r="H3840" t="s">
        <v>6690</v>
      </c>
      <c r="I3840" t="s">
        <v>79</v>
      </c>
      <c r="K3840" t="s">
        <v>6691</v>
      </c>
      <c r="M3840" t="s">
        <v>3090</v>
      </c>
      <c r="N3840" t="s">
        <v>6071</v>
      </c>
      <c r="O3840" t="s">
        <v>18</v>
      </c>
      <c r="P3840" t="s">
        <v>6688</v>
      </c>
      <c r="Q3840" t="s">
        <v>1687</v>
      </c>
    </row>
    <row r="3841" spans="1:17" hidden="1" x14ac:dyDescent="0.35">
      <c r="A3841" s="72">
        <f t="shared" si="59"/>
        <v>141555</v>
      </c>
      <c r="B3841" t="s">
        <v>10201</v>
      </c>
      <c r="C3841" s="66">
        <v>90868</v>
      </c>
      <c r="D3841" t="s">
        <v>77</v>
      </c>
      <c r="E3841" t="s">
        <v>4810</v>
      </c>
      <c r="F3841" s="66">
        <v>141555</v>
      </c>
      <c r="G3841" t="s">
        <v>78</v>
      </c>
      <c r="H3841" t="s">
        <v>10202</v>
      </c>
      <c r="I3841" t="s">
        <v>79</v>
      </c>
      <c r="K3841" t="s">
        <v>10203</v>
      </c>
      <c r="M3841" t="s">
        <v>7383</v>
      </c>
      <c r="N3841" t="s">
        <v>7384</v>
      </c>
      <c r="O3841" t="s">
        <v>18</v>
      </c>
      <c r="P3841" t="s">
        <v>10200</v>
      </c>
      <c r="Q3841" t="s">
        <v>10204</v>
      </c>
    </row>
    <row r="3842" spans="1:17" hidden="1" x14ac:dyDescent="0.35">
      <c r="A3842" s="72">
        <f t="shared" ref="A3842:A3905" si="60">IF(F3842="", "", IF(D3842="School District", C3842, F3842))</f>
        <v>141307</v>
      </c>
      <c r="B3842" t="s">
        <v>7042</v>
      </c>
      <c r="C3842" s="66">
        <v>88940</v>
      </c>
      <c r="D3842" t="s">
        <v>77</v>
      </c>
      <c r="E3842" t="s">
        <v>6769</v>
      </c>
      <c r="F3842" s="66">
        <v>141307</v>
      </c>
      <c r="G3842" t="s">
        <v>78</v>
      </c>
      <c r="I3842" t="s">
        <v>79</v>
      </c>
      <c r="K3842" t="s">
        <v>7043</v>
      </c>
      <c r="M3842" t="s">
        <v>3090</v>
      </c>
      <c r="N3842" t="s">
        <v>6071</v>
      </c>
      <c r="O3842" t="s">
        <v>18</v>
      </c>
      <c r="P3842" t="s">
        <v>7044</v>
      </c>
      <c r="Q3842" t="s">
        <v>3047</v>
      </c>
    </row>
    <row r="3843" spans="1:17" hidden="1" x14ac:dyDescent="0.35">
      <c r="A3843" s="72">
        <f t="shared" si="60"/>
        <v>141986</v>
      </c>
      <c r="B3843" t="s">
        <v>1617</v>
      </c>
      <c r="C3843" s="66">
        <v>92560</v>
      </c>
      <c r="D3843" t="s">
        <v>77</v>
      </c>
      <c r="E3843" t="s">
        <v>12702</v>
      </c>
      <c r="F3843" s="66">
        <v>141986</v>
      </c>
      <c r="G3843" t="s">
        <v>78</v>
      </c>
      <c r="H3843" t="s">
        <v>12776</v>
      </c>
      <c r="I3843" t="s">
        <v>79</v>
      </c>
      <c r="K3843" t="s">
        <v>12777</v>
      </c>
      <c r="M3843" t="s">
        <v>12447</v>
      </c>
      <c r="N3843" t="s">
        <v>12609</v>
      </c>
      <c r="O3843" t="s">
        <v>18</v>
      </c>
      <c r="P3843" t="s">
        <v>12769</v>
      </c>
      <c r="Q3843" t="s">
        <v>12778</v>
      </c>
    </row>
    <row r="3844" spans="1:17" hidden="1" x14ac:dyDescent="0.35">
      <c r="A3844" s="72">
        <f t="shared" si="60"/>
        <v>140521</v>
      </c>
      <c r="B3844" t="s">
        <v>1617</v>
      </c>
      <c r="C3844" s="66">
        <v>86037</v>
      </c>
      <c r="D3844" t="s">
        <v>77</v>
      </c>
      <c r="E3844" t="s">
        <v>511</v>
      </c>
      <c r="F3844" s="66">
        <v>140521</v>
      </c>
      <c r="G3844" t="s">
        <v>78</v>
      </c>
      <c r="H3844" t="s">
        <v>1618</v>
      </c>
      <c r="I3844" t="s">
        <v>79</v>
      </c>
      <c r="K3844" t="s">
        <v>1619</v>
      </c>
      <c r="M3844" t="s">
        <v>1614</v>
      </c>
      <c r="N3844" t="s">
        <v>232</v>
      </c>
      <c r="O3844" t="s">
        <v>18</v>
      </c>
      <c r="P3844" t="s">
        <v>1615</v>
      </c>
      <c r="Q3844" t="s">
        <v>1620</v>
      </c>
    </row>
    <row r="3845" spans="1:17" hidden="1" x14ac:dyDescent="0.35">
      <c r="A3845" s="72">
        <f t="shared" si="60"/>
        <v>141517</v>
      </c>
      <c r="B3845" t="s">
        <v>24472</v>
      </c>
      <c r="C3845" s="85">
        <v>224100</v>
      </c>
      <c r="D3845" t="s">
        <v>77</v>
      </c>
      <c r="E3845" t="s">
        <v>23250</v>
      </c>
      <c r="F3845" s="85">
        <v>141517</v>
      </c>
      <c r="G3845" t="s">
        <v>78</v>
      </c>
      <c r="H3845">
        <v>11635042</v>
      </c>
      <c r="I3845" t="s">
        <v>79</v>
      </c>
      <c r="K3845" t="s">
        <v>24473</v>
      </c>
      <c r="M3845" t="s">
        <v>21474</v>
      </c>
      <c r="N3845" t="s">
        <v>9473</v>
      </c>
      <c r="O3845" t="s">
        <v>18</v>
      </c>
      <c r="P3845">
        <v>78132</v>
      </c>
    </row>
    <row r="3846" spans="1:17" hidden="1" x14ac:dyDescent="0.35">
      <c r="A3846" s="72">
        <f t="shared" si="60"/>
        <v>141269</v>
      </c>
      <c r="B3846" t="s">
        <v>21345</v>
      </c>
      <c r="C3846" s="66">
        <v>17013431</v>
      </c>
      <c r="D3846" t="s">
        <v>77</v>
      </c>
      <c r="E3846" t="s">
        <v>6855</v>
      </c>
      <c r="F3846" s="66">
        <v>141269</v>
      </c>
      <c r="G3846" t="s">
        <v>78</v>
      </c>
      <c r="H3846" t="s">
        <v>21346</v>
      </c>
      <c r="I3846" t="s">
        <v>79</v>
      </c>
      <c r="K3846" t="s">
        <v>21347</v>
      </c>
      <c r="M3846" t="s">
        <v>21079</v>
      </c>
      <c r="N3846" t="s">
        <v>6071</v>
      </c>
      <c r="O3846" t="s">
        <v>18</v>
      </c>
      <c r="P3846" t="s">
        <v>7709</v>
      </c>
    </row>
    <row r="3847" spans="1:17" hidden="1" x14ac:dyDescent="0.35">
      <c r="A3847" s="72">
        <f t="shared" si="60"/>
        <v>141688</v>
      </c>
      <c r="B3847" t="s">
        <v>11342</v>
      </c>
      <c r="C3847" s="66">
        <v>91606</v>
      </c>
      <c r="D3847" t="s">
        <v>77</v>
      </c>
      <c r="E3847" t="s">
        <v>11324</v>
      </c>
      <c r="F3847" s="66">
        <v>141688</v>
      </c>
      <c r="G3847" t="s">
        <v>78</v>
      </c>
      <c r="I3847" t="s">
        <v>79</v>
      </c>
      <c r="K3847" t="s">
        <v>11343</v>
      </c>
      <c r="M3847" t="s">
        <v>11326</v>
      </c>
      <c r="N3847" t="s">
        <v>7398</v>
      </c>
      <c r="O3847" t="s">
        <v>18</v>
      </c>
      <c r="P3847" t="s">
        <v>11327</v>
      </c>
    </row>
    <row r="3848" spans="1:17" hidden="1" x14ac:dyDescent="0.35">
      <c r="A3848" s="72">
        <f t="shared" si="60"/>
        <v>141223</v>
      </c>
      <c r="B3848" t="s">
        <v>2810</v>
      </c>
      <c r="C3848" s="66">
        <v>88446</v>
      </c>
      <c r="D3848" t="s">
        <v>77</v>
      </c>
      <c r="E3848" t="s">
        <v>6077</v>
      </c>
      <c r="F3848" s="66">
        <v>141223</v>
      </c>
      <c r="G3848" t="s">
        <v>78</v>
      </c>
      <c r="H3848" t="s">
        <v>6160</v>
      </c>
      <c r="I3848" t="s">
        <v>79</v>
      </c>
      <c r="K3848" t="s">
        <v>6161</v>
      </c>
      <c r="M3848" t="s">
        <v>3090</v>
      </c>
      <c r="N3848" t="s">
        <v>6071</v>
      </c>
      <c r="O3848" t="s">
        <v>18</v>
      </c>
      <c r="P3848" t="s">
        <v>6150</v>
      </c>
      <c r="Q3848" t="s">
        <v>6162</v>
      </c>
    </row>
    <row r="3849" spans="1:17" hidden="1" x14ac:dyDescent="0.35">
      <c r="A3849" s="72">
        <f t="shared" si="60"/>
        <v>140714</v>
      </c>
      <c r="B3849" t="s">
        <v>2810</v>
      </c>
      <c r="C3849" s="66">
        <v>86811</v>
      </c>
      <c r="D3849" t="s">
        <v>77</v>
      </c>
      <c r="E3849" t="s">
        <v>2794</v>
      </c>
      <c r="F3849" s="66">
        <v>140714</v>
      </c>
      <c r="G3849" t="s">
        <v>78</v>
      </c>
      <c r="H3849" t="s">
        <v>2811</v>
      </c>
      <c r="I3849" t="s">
        <v>79</v>
      </c>
      <c r="K3849" t="s">
        <v>2812</v>
      </c>
      <c r="M3849" t="s">
        <v>2790</v>
      </c>
      <c r="N3849" t="s">
        <v>2797</v>
      </c>
      <c r="O3849" t="s">
        <v>18</v>
      </c>
      <c r="P3849" t="s">
        <v>2792</v>
      </c>
      <c r="Q3849" t="s">
        <v>2813</v>
      </c>
    </row>
    <row r="3850" spans="1:17" hidden="1" x14ac:dyDescent="0.35">
      <c r="A3850" s="72">
        <f t="shared" si="60"/>
        <v>140895</v>
      </c>
      <c r="B3850" t="s">
        <v>23897</v>
      </c>
      <c r="C3850" s="85">
        <v>87646</v>
      </c>
      <c r="D3850" t="s">
        <v>77</v>
      </c>
      <c r="E3850" t="s">
        <v>23263</v>
      </c>
      <c r="F3850" s="85">
        <v>140895</v>
      </c>
      <c r="G3850" t="s">
        <v>78</v>
      </c>
      <c r="H3850">
        <v>13597075</v>
      </c>
      <c r="I3850" t="s">
        <v>79</v>
      </c>
      <c r="K3850" t="s">
        <v>23898</v>
      </c>
      <c r="M3850" t="s">
        <v>20412</v>
      </c>
      <c r="N3850" t="s">
        <v>571</v>
      </c>
      <c r="O3850" t="s">
        <v>18</v>
      </c>
      <c r="P3850">
        <v>76180</v>
      </c>
      <c r="Q3850">
        <v>6833</v>
      </c>
    </row>
    <row r="3851" spans="1:17" hidden="1" x14ac:dyDescent="0.35">
      <c r="A3851" s="72">
        <f t="shared" si="60"/>
        <v>140473</v>
      </c>
      <c r="B3851" t="s">
        <v>22982</v>
      </c>
      <c r="C3851" s="85">
        <v>17028245</v>
      </c>
      <c r="D3851" t="s">
        <v>77</v>
      </c>
      <c r="E3851" t="s">
        <v>23171</v>
      </c>
      <c r="F3851" s="85">
        <v>140473</v>
      </c>
      <c r="G3851" t="s">
        <v>78</v>
      </c>
      <c r="I3851" t="s">
        <v>79</v>
      </c>
      <c r="K3851" t="s">
        <v>22983</v>
      </c>
      <c r="M3851" t="s">
        <v>20750</v>
      </c>
      <c r="N3851" t="s">
        <v>176</v>
      </c>
      <c r="O3851" t="s">
        <v>18</v>
      </c>
      <c r="P3851">
        <v>75074</v>
      </c>
    </row>
    <row r="3852" spans="1:17" hidden="1" x14ac:dyDescent="0.35">
      <c r="A3852" s="72">
        <f t="shared" si="60"/>
        <v>140473</v>
      </c>
      <c r="B3852" t="s">
        <v>22982</v>
      </c>
      <c r="C3852" s="66">
        <v>17028245</v>
      </c>
      <c r="D3852" t="s">
        <v>77</v>
      </c>
      <c r="E3852" t="s">
        <v>252</v>
      </c>
      <c r="F3852" s="66">
        <v>140473</v>
      </c>
      <c r="G3852" t="s">
        <v>78</v>
      </c>
      <c r="I3852" t="s">
        <v>79</v>
      </c>
      <c r="K3852" t="s">
        <v>22983</v>
      </c>
      <c r="M3852" t="s">
        <v>18481</v>
      </c>
      <c r="N3852" t="s">
        <v>176</v>
      </c>
      <c r="O3852" t="s">
        <v>18</v>
      </c>
      <c r="P3852" t="s">
        <v>881</v>
      </c>
    </row>
    <row r="3853" spans="1:17" hidden="1" x14ac:dyDescent="0.35">
      <c r="A3853" s="72">
        <f t="shared" si="60"/>
        <v>141188</v>
      </c>
      <c r="B3853" t="s">
        <v>5973</v>
      </c>
      <c r="C3853" s="66">
        <v>88358</v>
      </c>
      <c r="D3853" t="s">
        <v>77</v>
      </c>
      <c r="E3853" t="s">
        <v>5662</v>
      </c>
      <c r="F3853" s="66">
        <v>141188</v>
      </c>
      <c r="G3853" t="s">
        <v>77</v>
      </c>
      <c r="H3853" t="s">
        <v>5974</v>
      </c>
      <c r="I3853" t="s">
        <v>79</v>
      </c>
      <c r="K3853" t="s">
        <v>5975</v>
      </c>
      <c r="M3853" t="s">
        <v>5874</v>
      </c>
      <c r="N3853" t="s">
        <v>5875</v>
      </c>
      <c r="O3853" t="s">
        <v>18</v>
      </c>
      <c r="P3853" t="s">
        <v>5976</v>
      </c>
      <c r="Q3853" t="s">
        <v>5895</v>
      </c>
    </row>
    <row r="3854" spans="1:17" hidden="1" x14ac:dyDescent="0.35">
      <c r="A3854" s="72">
        <f t="shared" si="60"/>
        <v>141190</v>
      </c>
      <c r="B3854" t="s">
        <v>5973</v>
      </c>
      <c r="C3854" s="66">
        <v>88358</v>
      </c>
      <c r="D3854" t="s">
        <v>77</v>
      </c>
      <c r="E3854" t="s">
        <v>5877</v>
      </c>
      <c r="F3854" s="66">
        <v>141190</v>
      </c>
      <c r="G3854" t="s">
        <v>78</v>
      </c>
      <c r="H3854" t="s">
        <v>5974</v>
      </c>
      <c r="I3854" t="s">
        <v>79</v>
      </c>
      <c r="K3854" t="s">
        <v>5975</v>
      </c>
      <c r="M3854" t="s">
        <v>5874</v>
      </c>
      <c r="N3854" t="s">
        <v>5875</v>
      </c>
      <c r="O3854" t="s">
        <v>18</v>
      </c>
      <c r="P3854" t="s">
        <v>5976</v>
      </c>
      <c r="Q3854" t="s">
        <v>5895</v>
      </c>
    </row>
    <row r="3855" spans="1:17" hidden="1" x14ac:dyDescent="0.35">
      <c r="A3855" s="72">
        <f t="shared" si="60"/>
        <v>141062</v>
      </c>
      <c r="B3855" t="s">
        <v>5140</v>
      </c>
      <c r="C3855" s="66">
        <v>87997</v>
      </c>
      <c r="D3855" t="s">
        <v>77</v>
      </c>
      <c r="E3855" t="s">
        <v>5141</v>
      </c>
      <c r="F3855" s="66">
        <v>141062</v>
      </c>
      <c r="G3855" t="s">
        <v>78</v>
      </c>
      <c r="I3855" t="s">
        <v>79</v>
      </c>
      <c r="K3855" t="s">
        <v>5142</v>
      </c>
      <c r="M3855" t="s">
        <v>5143</v>
      </c>
      <c r="N3855" t="s">
        <v>5040</v>
      </c>
      <c r="O3855" t="s">
        <v>18</v>
      </c>
      <c r="P3855" t="s">
        <v>5144</v>
      </c>
    </row>
    <row r="3856" spans="1:17" hidden="1" x14ac:dyDescent="0.35">
      <c r="A3856" s="72">
        <f t="shared" si="60"/>
        <v>141062</v>
      </c>
      <c r="B3856" t="s">
        <v>5145</v>
      </c>
      <c r="C3856" s="66">
        <v>87998</v>
      </c>
      <c r="D3856" t="s">
        <v>77</v>
      </c>
      <c r="E3856" t="s">
        <v>5141</v>
      </c>
      <c r="F3856" s="66">
        <v>141062</v>
      </c>
      <c r="G3856" t="s">
        <v>78</v>
      </c>
      <c r="I3856" t="s">
        <v>79</v>
      </c>
      <c r="K3856" t="s">
        <v>5146</v>
      </c>
      <c r="M3856" t="s">
        <v>5143</v>
      </c>
      <c r="N3856" t="s">
        <v>5040</v>
      </c>
      <c r="O3856" t="s">
        <v>18</v>
      </c>
      <c r="P3856" t="s">
        <v>5144</v>
      </c>
    </row>
    <row r="3857" spans="1:17" hidden="1" x14ac:dyDescent="0.35">
      <c r="A3857" s="72">
        <f t="shared" si="60"/>
        <v>141062</v>
      </c>
      <c r="B3857" t="s">
        <v>5147</v>
      </c>
      <c r="C3857" s="66">
        <v>87999</v>
      </c>
      <c r="D3857" t="s">
        <v>77</v>
      </c>
      <c r="E3857" t="s">
        <v>5141</v>
      </c>
      <c r="F3857" s="66">
        <v>141062</v>
      </c>
      <c r="G3857" t="s">
        <v>78</v>
      </c>
      <c r="I3857" t="s">
        <v>79</v>
      </c>
      <c r="K3857" t="s">
        <v>5148</v>
      </c>
      <c r="M3857" t="s">
        <v>5143</v>
      </c>
      <c r="N3857" t="s">
        <v>5149</v>
      </c>
      <c r="O3857" t="s">
        <v>18</v>
      </c>
      <c r="P3857" t="s">
        <v>5144</v>
      </c>
    </row>
    <row r="3858" spans="1:17" hidden="1" x14ac:dyDescent="0.35">
      <c r="A3858" s="72">
        <f t="shared" si="60"/>
        <v>141223</v>
      </c>
      <c r="B3858" t="s">
        <v>5147</v>
      </c>
      <c r="C3858" s="66">
        <v>88639</v>
      </c>
      <c r="D3858" t="s">
        <v>77</v>
      </c>
      <c r="E3858" t="s">
        <v>6077</v>
      </c>
      <c r="F3858" s="66">
        <v>141223</v>
      </c>
      <c r="G3858" t="s">
        <v>78</v>
      </c>
      <c r="H3858" t="s">
        <v>6565</v>
      </c>
      <c r="I3858" t="s">
        <v>79</v>
      </c>
      <c r="K3858" t="s">
        <v>6566</v>
      </c>
      <c r="M3858" t="s">
        <v>3090</v>
      </c>
      <c r="N3858" t="s">
        <v>6071</v>
      </c>
      <c r="O3858" t="s">
        <v>18</v>
      </c>
      <c r="P3858" t="s">
        <v>6556</v>
      </c>
      <c r="Q3858" t="s">
        <v>980</v>
      </c>
    </row>
    <row r="3859" spans="1:17" hidden="1" x14ac:dyDescent="0.35">
      <c r="A3859" s="72">
        <f t="shared" si="60"/>
        <v>141303</v>
      </c>
      <c r="B3859" t="s">
        <v>8117</v>
      </c>
      <c r="C3859" s="66">
        <v>89574</v>
      </c>
      <c r="D3859" t="s">
        <v>77</v>
      </c>
      <c r="E3859" t="s">
        <v>7830</v>
      </c>
      <c r="F3859" s="66">
        <v>141303</v>
      </c>
      <c r="G3859" t="s">
        <v>78</v>
      </c>
      <c r="I3859" t="s">
        <v>79</v>
      </c>
      <c r="K3859" t="s">
        <v>8118</v>
      </c>
      <c r="M3859" t="s">
        <v>7626</v>
      </c>
      <c r="N3859" t="s">
        <v>7626</v>
      </c>
      <c r="O3859" t="s">
        <v>18</v>
      </c>
      <c r="P3859" t="s">
        <v>8119</v>
      </c>
      <c r="Q3859" t="s">
        <v>4029</v>
      </c>
    </row>
    <row r="3860" spans="1:17" hidden="1" x14ac:dyDescent="0.35">
      <c r="A3860" s="72">
        <f t="shared" si="60"/>
        <v>141234</v>
      </c>
      <c r="B3860" t="s">
        <v>7000</v>
      </c>
      <c r="C3860" s="66">
        <v>88918</v>
      </c>
      <c r="D3860" t="s">
        <v>77</v>
      </c>
      <c r="E3860" t="s">
        <v>6473</v>
      </c>
      <c r="F3860" s="66">
        <v>141234</v>
      </c>
      <c r="G3860" t="s">
        <v>78</v>
      </c>
      <c r="I3860" t="s">
        <v>79</v>
      </c>
      <c r="K3860" t="s">
        <v>7001</v>
      </c>
      <c r="M3860" t="s">
        <v>3090</v>
      </c>
      <c r="N3860" t="s">
        <v>6073</v>
      </c>
      <c r="O3860" t="s">
        <v>18</v>
      </c>
      <c r="P3860" t="s">
        <v>7002</v>
      </c>
      <c r="Q3860" t="s">
        <v>5915</v>
      </c>
    </row>
    <row r="3861" spans="1:17" hidden="1" x14ac:dyDescent="0.35">
      <c r="A3861" s="72">
        <f t="shared" si="60"/>
        <v>140972</v>
      </c>
      <c r="B3861" t="s">
        <v>4762</v>
      </c>
      <c r="C3861" s="66">
        <v>87815</v>
      </c>
      <c r="D3861" t="s">
        <v>77</v>
      </c>
      <c r="E3861" t="s">
        <v>4757</v>
      </c>
      <c r="F3861" s="66">
        <v>140972</v>
      </c>
      <c r="G3861" t="s">
        <v>78</v>
      </c>
      <c r="I3861" t="s">
        <v>79</v>
      </c>
      <c r="K3861" t="s">
        <v>4758</v>
      </c>
      <c r="M3861" t="s">
        <v>4759</v>
      </c>
      <c r="N3861" t="s">
        <v>4715</v>
      </c>
      <c r="O3861" t="s">
        <v>18</v>
      </c>
      <c r="P3861" t="s">
        <v>4760</v>
      </c>
    </row>
    <row r="3862" spans="1:17" hidden="1" x14ac:dyDescent="0.35">
      <c r="A3862" s="72">
        <f t="shared" si="60"/>
        <v>140972</v>
      </c>
      <c r="B3862" t="s">
        <v>4756</v>
      </c>
      <c r="C3862" s="66">
        <v>87813</v>
      </c>
      <c r="D3862" t="s">
        <v>77</v>
      </c>
      <c r="E3862" t="s">
        <v>4757</v>
      </c>
      <c r="F3862" s="66">
        <v>140972</v>
      </c>
      <c r="G3862" t="s">
        <v>78</v>
      </c>
      <c r="I3862" t="s">
        <v>79</v>
      </c>
      <c r="K3862" t="s">
        <v>4758</v>
      </c>
      <c r="M3862" t="s">
        <v>4759</v>
      </c>
      <c r="N3862" t="s">
        <v>4715</v>
      </c>
      <c r="O3862" t="s">
        <v>18</v>
      </c>
      <c r="P3862" t="s">
        <v>4760</v>
      </c>
    </row>
    <row r="3863" spans="1:17" hidden="1" x14ac:dyDescent="0.35">
      <c r="A3863" s="72">
        <f t="shared" si="60"/>
        <v>140972</v>
      </c>
      <c r="B3863" t="s">
        <v>4761</v>
      </c>
      <c r="C3863" s="66">
        <v>87814</v>
      </c>
      <c r="D3863" t="s">
        <v>77</v>
      </c>
      <c r="E3863" t="s">
        <v>4757</v>
      </c>
      <c r="F3863" s="66">
        <v>140972</v>
      </c>
      <c r="G3863" t="s">
        <v>78</v>
      </c>
      <c r="I3863" t="s">
        <v>79</v>
      </c>
      <c r="K3863" t="s">
        <v>4758</v>
      </c>
      <c r="M3863" t="s">
        <v>4759</v>
      </c>
      <c r="N3863" t="s">
        <v>4715</v>
      </c>
      <c r="O3863" t="s">
        <v>18</v>
      </c>
      <c r="P3863" t="s">
        <v>4760</v>
      </c>
    </row>
    <row r="3864" spans="1:17" hidden="1" x14ac:dyDescent="0.35">
      <c r="A3864" s="72">
        <f t="shared" si="60"/>
        <v>140749</v>
      </c>
      <c r="B3864" t="s">
        <v>3045</v>
      </c>
      <c r="C3864" s="66">
        <v>86915</v>
      </c>
      <c r="D3864" t="s">
        <v>77</v>
      </c>
      <c r="E3864" t="s">
        <v>3033</v>
      </c>
      <c r="F3864" s="66">
        <v>140749</v>
      </c>
      <c r="G3864" t="s">
        <v>78</v>
      </c>
      <c r="H3864" t="s">
        <v>3034</v>
      </c>
      <c r="I3864" t="s">
        <v>79</v>
      </c>
      <c r="K3864" t="s">
        <v>3046</v>
      </c>
      <c r="M3864" t="s">
        <v>3041</v>
      </c>
      <c r="N3864" t="s">
        <v>2791</v>
      </c>
      <c r="O3864" t="s">
        <v>18</v>
      </c>
      <c r="P3864" t="s">
        <v>3038</v>
      </c>
      <c r="Q3864" t="s">
        <v>3047</v>
      </c>
    </row>
    <row r="3865" spans="1:17" hidden="1" x14ac:dyDescent="0.35">
      <c r="A3865" s="72">
        <f t="shared" si="60"/>
        <v>141555</v>
      </c>
      <c r="B3865" t="s">
        <v>10263</v>
      </c>
      <c r="C3865" s="66">
        <v>90913</v>
      </c>
      <c r="D3865" t="s">
        <v>77</v>
      </c>
      <c r="E3865" t="s">
        <v>4810</v>
      </c>
      <c r="F3865" s="66">
        <v>141555</v>
      </c>
      <c r="G3865" t="s">
        <v>78</v>
      </c>
      <c r="H3865" t="s">
        <v>10264</v>
      </c>
      <c r="I3865" t="s">
        <v>79</v>
      </c>
      <c r="K3865" t="s">
        <v>10261</v>
      </c>
      <c r="M3865" t="s">
        <v>7383</v>
      </c>
      <c r="N3865" t="s">
        <v>10265</v>
      </c>
      <c r="O3865" t="s">
        <v>18</v>
      </c>
      <c r="P3865" t="s">
        <v>10254</v>
      </c>
      <c r="Q3865" t="s">
        <v>10262</v>
      </c>
    </row>
    <row r="3866" spans="1:17" hidden="1" x14ac:dyDescent="0.35">
      <c r="A3866" s="72">
        <f t="shared" si="60"/>
        <v>141555</v>
      </c>
      <c r="B3866" t="s">
        <v>10193</v>
      </c>
      <c r="C3866" s="66">
        <v>90862</v>
      </c>
      <c r="D3866" t="s">
        <v>77</v>
      </c>
      <c r="E3866" t="s">
        <v>4810</v>
      </c>
      <c r="F3866" s="66">
        <v>141555</v>
      </c>
      <c r="G3866" t="s">
        <v>78</v>
      </c>
      <c r="H3866" t="s">
        <v>10194</v>
      </c>
      <c r="I3866" t="s">
        <v>79</v>
      </c>
      <c r="K3866" t="s">
        <v>10195</v>
      </c>
      <c r="M3866" t="s">
        <v>7383</v>
      </c>
      <c r="N3866" t="s">
        <v>7384</v>
      </c>
      <c r="O3866" t="s">
        <v>18</v>
      </c>
      <c r="P3866" t="s">
        <v>10189</v>
      </c>
      <c r="Q3866" t="s">
        <v>1306</v>
      </c>
    </row>
    <row r="3867" spans="1:17" hidden="1" x14ac:dyDescent="0.35">
      <c r="A3867" s="72">
        <f t="shared" si="60"/>
        <v>141546</v>
      </c>
      <c r="B3867" t="s">
        <v>27270</v>
      </c>
      <c r="C3867" s="85">
        <v>226751</v>
      </c>
      <c r="D3867" t="s">
        <v>77</v>
      </c>
      <c r="E3867" t="s">
        <v>23179</v>
      </c>
      <c r="F3867" s="85">
        <v>141546</v>
      </c>
      <c r="G3867" t="s">
        <v>78</v>
      </c>
      <c r="H3867">
        <v>1664853</v>
      </c>
      <c r="I3867" t="s">
        <v>79</v>
      </c>
      <c r="K3867" t="s">
        <v>23087</v>
      </c>
      <c r="M3867" t="s">
        <v>9155</v>
      </c>
      <c r="N3867" t="s">
        <v>9526</v>
      </c>
      <c r="O3867" t="s">
        <v>18</v>
      </c>
      <c r="P3867">
        <v>78217</v>
      </c>
      <c r="Q3867">
        <v>6225</v>
      </c>
    </row>
    <row r="3868" spans="1:17" hidden="1" x14ac:dyDescent="0.35">
      <c r="A3868" s="72">
        <f t="shared" si="60"/>
        <v>141546</v>
      </c>
      <c r="B3868" t="s">
        <v>15058</v>
      </c>
      <c r="C3868" s="66">
        <v>226751</v>
      </c>
      <c r="D3868" t="s">
        <v>77</v>
      </c>
      <c r="E3868" t="s">
        <v>9849</v>
      </c>
      <c r="F3868" s="66">
        <v>141546</v>
      </c>
      <c r="G3868" t="s">
        <v>78</v>
      </c>
      <c r="H3868" t="s">
        <v>9850</v>
      </c>
      <c r="I3868" t="s">
        <v>79</v>
      </c>
      <c r="K3868" t="s">
        <v>14057</v>
      </c>
      <c r="M3868" t="s">
        <v>7383</v>
      </c>
      <c r="N3868" t="s">
        <v>9526</v>
      </c>
      <c r="O3868" t="s">
        <v>18</v>
      </c>
      <c r="P3868" t="s">
        <v>9997</v>
      </c>
      <c r="Q3868" t="s">
        <v>14058</v>
      </c>
    </row>
    <row r="3869" spans="1:17" hidden="1" x14ac:dyDescent="0.35">
      <c r="A3869" s="72">
        <f t="shared" si="60"/>
        <v>141986</v>
      </c>
      <c r="B3869" t="s">
        <v>14159</v>
      </c>
      <c r="C3869" s="66">
        <v>201458</v>
      </c>
      <c r="D3869" t="s">
        <v>77</v>
      </c>
      <c r="E3869" t="s">
        <v>12702</v>
      </c>
      <c r="F3869" s="66">
        <v>141986</v>
      </c>
      <c r="G3869" t="s">
        <v>78</v>
      </c>
      <c r="H3869" t="s">
        <v>14160</v>
      </c>
      <c r="I3869" t="s">
        <v>79</v>
      </c>
      <c r="K3869" t="s">
        <v>14161</v>
      </c>
      <c r="M3869" t="s">
        <v>12447</v>
      </c>
      <c r="N3869" t="s">
        <v>12609</v>
      </c>
      <c r="O3869" t="s">
        <v>18</v>
      </c>
      <c r="P3869" t="s">
        <v>12705</v>
      </c>
    </row>
    <row r="3870" spans="1:17" hidden="1" x14ac:dyDescent="0.35">
      <c r="A3870" s="72">
        <f t="shared" si="60"/>
        <v>140461</v>
      </c>
      <c r="B3870" t="s">
        <v>25814</v>
      </c>
      <c r="C3870" s="85">
        <v>17009893</v>
      </c>
      <c r="D3870" t="s">
        <v>23281</v>
      </c>
      <c r="E3870" t="s">
        <v>23227</v>
      </c>
      <c r="F3870" s="85">
        <v>140461</v>
      </c>
      <c r="G3870" t="s">
        <v>78</v>
      </c>
      <c r="I3870" t="s">
        <v>79</v>
      </c>
      <c r="K3870" t="s">
        <v>20938</v>
      </c>
      <c r="M3870" t="s">
        <v>20923</v>
      </c>
      <c r="O3870" t="s">
        <v>18</v>
      </c>
      <c r="P3870">
        <v>75041</v>
      </c>
    </row>
    <row r="3871" spans="1:17" hidden="1" x14ac:dyDescent="0.35">
      <c r="A3871" s="72">
        <f t="shared" si="60"/>
        <v>140461</v>
      </c>
      <c r="B3871" t="s">
        <v>20937</v>
      </c>
      <c r="C3871" s="66">
        <v>17009893</v>
      </c>
      <c r="D3871" t="s">
        <v>83</v>
      </c>
      <c r="E3871" t="s">
        <v>371</v>
      </c>
      <c r="F3871" s="66">
        <v>140461</v>
      </c>
      <c r="G3871" t="s">
        <v>78</v>
      </c>
      <c r="I3871" t="s">
        <v>79</v>
      </c>
      <c r="K3871" t="s">
        <v>20938</v>
      </c>
      <c r="M3871" t="s">
        <v>20923</v>
      </c>
      <c r="O3871" t="s">
        <v>18</v>
      </c>
      <c r="P3871" t="s">
        <v>420</v>
      </c>
    </row>
    <row r="3872" spans="1:17" hidden="1" x14ac:dyDescent="0.35">
      <c r="A3872" s="72">
        <f t="shared" si="60"/>
        <v>140469</v>
      </c>
      <c r="B3872" t="s">
        <v>26888</v>
      </c>
      <c r="C3872" s="85">
        <v>211167</v>
      </c>
      <c r="D3872" t="s">
        <v>77</v>
      </c>
      <c r="E3872" t="s">
        <v>23191</v>
      </c>
      <c r="F3872" s="85">
        <v>140469</v>
      </c>
      <c r="G3872" t="s">
        <v>78</v>
      </c>
      <c r="H3872">
        <v>13461769</v>
      </c>
      <c r="I3872" t="s">
        <v>79</v>
      </c>
      <c r="K3872" t="s">
        <v>26889</v>
      </c>
      <c r="M3872" t="s">
        <v>20080</v>
      </c>
      <c r="N3872" t="s">
        <v>205</v>
      </c>
      <c r="O3872" t="s">
        <v>18</v>
      </c>
      <c r="P3872">
        <v>75007</v>
      </c>
      <c r="Q3872">
        <v>1410</v>
      </c>
    </row>
    <row r="3873" spans="1:17" hidden="1" x14ac:dyDescent="0.35">
      <c r="A3873" s="72">
        <f t="shared" si="60"/>
        <v>140469</v>
      </c>
      <c r="B3873" t="s">
        <v>14468</v>
      </c>
      <c r="C3873" s="66">
        <v>211167</v>
      </c>
      <c r="D3873" t="s">
        <v>77</v>
      </c>
      <c r="E3873" t="s">
        <v>212</v>
      </c>
      <c r="F3873" s="66">
        <v>140469</v>
      </c>
      <c r="G3873" t="s">
        <v>78</v>
      </c>
      <c r="H3873" t="s">
        <v>213</v>
      </c>
      <c r="I3873" t="s">
        <v>79</v>
      </c>
      <c r="K3873" t="s">
        <v>14469</v>
      </c>
      <c r="M3873" t="s">
        <v>188</v>
      </c>
      <c r="N3873" t="s">
        <v>205</v>
      </c>
      <c r="O3873" t="s">
        <v>18</v>
      </c>
      <c r="P3873" t="s">
        <v>202</v>
      </c>
      <c r="Q3873" t="s">
        <v>256</v>
      </c>
    </row>
    <row r="3874" spans="1:17" hidden="1" x14ac:dyDescent="0.35">
      <c r="A3874" s="72">
        <f t="shared" si="60"/>
        <v>140903</v>
      </c>
      <c r="B3874" t="s">
        <v>25204</v>
      </c>
      <c r="C3874" s="85">
        <v>87618</v>
      </c>
      <c r="D3874" t="s">
        <v>77</v>
      </c>
      <c r="E3874" t="s">
        <v>23236</v>
      </c>
      <c r="F3874" s="85">
        <v>140903</v>
      </c>
      <c r="G3874" t="s">
        <v>78</v>
      </c>
      <c r="H3874">
        <v>10839066</v>
      </c>
      <c r="I3874" t="s">
        <v>79</v>
      </c>
      <c r="K3874" t="s">
        <v>25205</v>
      </c>
      <c r="M3874" t="s">
        <v>17895</v>
      </c>
      <c r="N3874" t="s">
        <v>571</v>
      </c>
      <c r="O3874" t="s">
        <v>18</v>
      </c>
      <c r="P3874">
        <v>76140</v>
      </c>
      <c r="Q3874">
        <v>3814</v>
      </c>
    </row>
    <row r="3875" spans="1:17" hidden="1" x14ac:dyDescent="0.35">
      <c r="A3875" s="72">
        <f t="shared" si="60"/>
        <v>140903</v>
      </c>
      <c r="B3875" t="s">
        <v>4397</v>
      </c>
      <c r="C3875" s="66">
        <v>87618</v>
      </c>
      <c r="D3875" t="s">
        <v>77</v>
      </c>
      <c r="E3875" t="s">
        <v>4366</v>
      </c>
      <c r="F3875" s="66">
        <v>140903</v>
      </c>
      <c r="G3875" t="s">
        <v>78</v>
      </c>
      <c r="H3875" t="s">
        <v>4367</v>
      </c>
      <c r="I3875" t="s">
        <v>79</v>
      </c>
      <c r="K3875" t="s">
        <v>4398</v>
      </c>
      <c r="M3875" t="s">
        <v>4395</v>
      </c>
      <c r="N3875" t="s">
        <v>573</v>
      </c>
      <c r="O3875" t="s">
        <v>18</v>
      </c>
      <c r="P3875" t="s">
        <v>4396</v>
      </c>
      <c r="Q3875" t="s">
        <v>4399</v>
      </c>
    </row>
    <row r="3876" spans="1:17" hidden="1" x14ac:dyDescent="0.35">
      <c r="A3876" s="72">
        <f t="shared" si="60"/>
        <v>141774</v>
      </c>
      <c r="B3876" t="s">
        <v>18837</v>
      </c>
      <c r="C3876" s="66">
        <v>16036979</v>
      </c>
      <c r="D3876" t="s">
        <v>83</v>
      </c>
      <c r="E3876" t="s">
        <v>11835</v>
      </c>
      <c r="F3876" s="66">
        <v>141774</v>
      </c>
      <c r="G3876" t="s">
        <v>78</v>
      </c>
      <c r="I3876" t="s">
        <v>79</v>
      </c>
      <c r="K3876" t="s">
        <v>13860</v>
      </c>
      <c r="M3876" t="s">
        <v>11837</v>
      </c>
      <c r="N3876" t="s">
        <v>9407</v>
      </c>
      <c r="O3876" t="s">
        <v>18</v>
      </c>
      <c r="P3876" t="s">
        <v>11838</v>
      </c>
      <c r="Q3876" t="s">
        <v>2603</v>
      </c>
    </row>
    <row r="3877" spans="1:17" hidden="1" x14ac:dyDescent="0.35">
      <c r="A3877" s="72">
        <f t="shared" si="60"/>
        <v>141774</v>
      </c>
      <c r="B3877" t="s">
        <v>11840</v>
      </c>
      <c r="C3877" s="66">
        <v>92053</v>
      </c>
      <c r="D3877" t="s">
        <v>77</v>
      </c>
      <c r="E3877" t="s">
        <v>11835</v>
      </c>
      <c r="F3877" s="66">
        <v>141774</v>
      </c>
      <c r="G3877" t="s">
        <v>78</v>
      </c>
      <c r="I3877" t="s">
        <v>79</v>
      </c>
      <c r="K3877" t="s">
        <v>11841</v>
      </c>
      <c r="M3877" t="s">
        <v>11837</v>
      </c>
      <c r="N3877" t="s">
        <v>9407</v>
      </c>
      <c r="O3877" t="s">
        <v>18</v>
      </c>
      <c r="P3877" t="s">
        <v>11838</v>
      </c>
      <c r="Q3877" t="s">
        <v>6210</v>
      </c>
    </row>
    <row r="3878" spans="1:17" hidden="1" x14ac:dyDescent="0.35">
      <c r="A3878" s="72">
        <f t="shared" si="60"/>
        <v>141774</v>
      </c>
      <c r="B3878" t="s">
        <v>25190</v>
      </c>
      <c r="C3878" s="85">
        <v>141774</v>
      </c>
      <c r="D3878" t="s">
        <v>78</v>
      </c>
      <c r="E3878" t="s">
        <v>23237</v>
      </c>
      <c r="F3878" s="85">
        <v>17015391</v>
      </c>
      <c r="G3878" t="s">
        <v>1750</v>
      </c>
      <c r="H3878">
        <v>7913932</v>
      </c>
      <c r="I3878" t="s">
        <v>79</v>
      </c>
      <c r="J3878" t="s">
        <v>200</v>
      </c>
      <c r="K3878" t="s">
        <v>25191</v>
      </c>
      <c r="M3878" t="s">
        <v>25192</v>
      </c>
      <c r="N3878" t="s">
        <v>9407</v>
      </c>
      <c r="O3878" t="s">
        <v>18</v>
      </c>
      <c r="P3878">
        <v>78861</v>
      </c>
    </row>
    <row r="3879" spans="1:17" hidden="1" x14ac:dyDescent="0.35">
      <c r="A3879" s="72">
        <f t="shared" si="60"/>
        <v>141774</v>
      </c>
      <c r="B3879" t="s">
        <v>18838</v>
      </c>
      <c r="C3879" s="66">
        <v>16036980</v>
      </c>
      <c r="D3879" t="s">
        <v>83</v>
      </c>
      <c r="E3879" t="s">
        <v>11835</v>
      </c>
      <c r="F3879" s="66">
        <v>141774</v>
      </c>
      <c r="G3879" t="s">
        <v>78</v>
      </c>
      <c r="I3879" t="s">
        <v>79</v>
      </c>
      <c r="K3879" t="s">
        <v>18839</v>
      </c>
      <c r="M3879" t="s">
        <v>11837</v>
      </c>
      <c r="N3879" t="s">
        <v>9153</v>
      </c>
      <c r="O3879" t="s">
        <v>18</v>
      </c>
      <c r="P3879" t="s">
        <v>11838</v>
      </c>
      <c r="Q3879" t="s">
        <v>7221</v>
      </c>
    </row>
    <row r="3880" spans="1:17" hidden="1" x14ac:dyDescent="0.35">
      <c r="A3880" s="72">
        <f t="shared" si="60"/>
        <v>141986</v>
      </c>
      <c r="B3880" t="s">
        <v>12837</v>
      </c>
      <c r="C3880" s="66">
        <v>92586</v>
      </c>
      <c r="D3880" t="s">
        <v>77</v>
      </c>
      <c r="E3880" t="s">
        <v>12702</v>
      </c>
      <c r="F3880" s="66">
        <v>141986</v>
      </c>
      <c r="G3880" t="s">
        <v>78</v>
      </c>
      <c r="H3880" t="s">
        <v>12838</v>
      </c>
      <c r="I3880" t="s">
        <v>79</v>
      </c>
      <c r="K3880" t="s">
        <v>12839</v>
      </c>
      <c r="M3880" t="s">
        <v>12447</v>
      </c>
      <c r="N3880" t="s">
        <v>12609</v>
      </c>
      <c r="O3880" t="s">
        <v>18</v>
      </c>
      <c r="P3880" t="s">
        <v>12836</v>
      </c>
      <c r="Q3880" t="s">
        <v>12840</v>
      </c>
    </row>
    <row r="3881" spans="1:17" hidden="1" x14ac:dyDescent="0.35">
      <c r="A3881" s="72">
        <f t="shared" si="60"/>
        <v>140589</v>
      </c>
      <c r="B3881" t="s">
        <v>1965</v>
      </c>
      <c r="C3881" s="66">
        <v>86485</v>
      </c>
      <c r="D3881" t="s">
        <v>77</v>
      </c>
      <c r="E3881" t="s">
        <v>1966</v>
      </c>
      <c r="F3881" s="66">
        <v>140589</v>
      </c>
      <c r="G3881" t="s">
        <v>78</v>
      </c>
      <c r="H3881" t="s">
        <v>1967</v>
      </c>
      <c r="I3881" t="s">
        <v>79</v>
      </c>
      <c r="K3881" t="s">
        <v>1968</v>
      </c>
      <c r="M3881" t="s">
        <v>1969</v>
      </c>
      <c r="N3881" t="s">
        <v>1910</v>
      </c>
      <c r="O3881" t="s">
        <v>18</v>
      </c>
      <c r="P3881" t="s">
        <v>1970</v>
      </c>
    </row>
    <row r="3882" spans="1:17" hidden="1" x14ac:dyDescent="0.35">
      <c r="A3882" s="72">
        <f t="shared" si="60"/>
        <v>140589</v>
      </c>
      <c r="B3882" t="s">
        <v>1971</v>
      </c>
      <c r="C3882" s="66">
        <v>86486</v>
      </c>
      <c r="D3882" t="s">
        <v>77</v>
      </c>
      <c r="E3882" t="s">
        <v>1966</v>
      </c>
      <c r="F3882" s="66">
        <v>140589</v>
      </c>
      <c r="G3882" t="s">
        <v>78</v>
      </c>
      <c r="I3882" t="s">
        <v>79</v>
      </c>
      <c r="K3882" t="s">
        <v>1972</v>
      </c>
      <c r="M3882" t="s">
        <v>1969</v>
      </c>
      <c r="N3882" t="s">
        <v>1910</v>
      </c>
      <c r="O3882" t="s">
        <v>18</v>
      </c>
      <c r="P3882" t="s">
        <v>1970</v>
      </c>
    </row>
    <row r="3883" spans="1:17" hidden="1" x14ac:dyDescent="0.35">
      <c r="A3883" s="72">
        <f t="shared" si="60"/>
        <v>140589</v>
      </c>
      <c r="B3883" t="s">
        <v>20221</v>
      </c>
      <c r="C3883" s="66">
        <v>17002765</v>
      </c>
      <c r="D3883" t="s">
        <v>83</v>
      </c>
      <c r="E3883" t="s">
        <v>1966</v>
      </c>
      <c r="F3883" s="66">
        <v>140589</v>
      </c>
      <c r="G3883" t="s">
        <v>78</v>
      </c>
      <c r="H3883" t="s">
        <v>350</v>
      </c>
      <c r="I3883" t="s">
        <v>79</v>
      </c>
      <c r="K3883" t="s">
        <v>20222</v>
      </c>
      <c r="L3883" t="s">
        <v>80</v>
      </c>
      <c r="M3883" t="s">
        <v>20223</v>
      </c>
      <c r="N3883" t="s">
        <v>80</v>
      </c>
      <c r="O3883" t="s">
        <v>18</v>
      </c>
      <c r="P3883" t="s">
        <v>1970</v>
      </c>
      <c r="Q3883" t="s">
        <v>87</v>
      </c>
    </row>
    <row r="3884" spans="1:17" hidden="1" x14ac:dyDescent="0.35">
      <c r="A3884" s="72">
        <f t="shared" si="60"/>
        <v>140589</v>
      </c>
      <c r="B3884" t="s">
        <v>1973</v>
      </c>
      <c r="C3884" s="66">
        <v>86487</v>
      </c>
      <c r="D3884" t="s">
        <v>77</v>
      </c>
      <c r="E3884" t="s">
        <v>1966</v>
      </c>
      <c r="F3884" s="66">
        <v>140589</v>
      </c>
      <c r="G3884" t="s">
        <v>78</v>
      </c>
      <c r="I3884" t="s">
        <v>79</v>
      </c>
      <c r="K3884" t="s">
        <v>1974</v>
      </c>
      <c r="M3884" t="s">
        <v>1969</v>
      </c>
      <c r="N3884" t="s">
        <v>1910</v>
      </c>
      <c r="O3884" t="s">
        <v>18</v>
      </c>
      <c r="P3884" t="s">
        <v>1970</v>
      </c>
    </row>
    <row r="3885" spans="1:17" hidden="1" x14ac:dyDescent="0.35">
      <c r="A3885" s="72">
        <f t="shared" si="60"/>
        <v>140990</v>
      </c>
      <c r="B3885" t="s">
        <v>28385</v>
      </c>
      <c r="C3885" s="85">
        <v>232110</v>
      </c>
      <c r="D3885" t="s">
        <v>77</v>
      </c>
      <c r="E3885" t="s">
        <v>23146</v>
      </c>
      <c r="F3885" s="85">
        <v>140990</v>
      </c>
      <c r="G3885" t="s">
        <v>78</v>
      </c>
      <c r="H3885">
        <v>9694969</v>
      </c>
      <c r="I3885" t="s">
        <v>79</v>
      </c>
      <c r="K3885" t="s">
        <v>28386</v>
      </c>
      <c r="M3885" t="s">
        <v>25046</v>
      </c>
      <c r="N3885" t="s">
        <v>4859</v>
      </c>
      <c r="O3885" t="s">
        <v>18</v>
      </c>
      <c r="P3885">
        <v>76401</v>
      </c>
    </row>
    <row r="3886" spans="1:17" hidden="1" x14ac:dyDescent="0.35">
      <c r="A3886" s="72">
        <f t="shared" si="60"/>
        <v>140990</v>
      </c>
      <c r="B3886" t="s">
        <v>15406</v>
      </c>
      <c r="C3886" s="66">
        <v>232110</v>
      </c>
      <c r="D3886" t="s">
        <v>77</v>
      </c>
      <c r="E3886" t="s">
        <v>4844</v>
      </c>
      <c r="F3886" s="66">
        <v>140990</v>
      </c>
      <c r="G3886" t="s">
        <v>78</v>
      </c>
      <c r="H3886" t="s">
        <v>4845</v>
      </c>
      <c r="I3886" t="s">
        <v>79</v>
      </c>
      <c r="K3886" t="s">
        <v>15407</v>
      </c>
      <c r="M3886" t="s">
        <v>4841</v>
      </c>
      <c r="N3886" t="s">
        <v>4842</v>
      </c>
      <c r="O3886" t="s">
        <v>18</v>
      </c>
      <c r="P3886" t="s">
        <v>4843</v>
      </c>
    </row>
    <row r="3887" spans="1:17" hidden="1" x14ac:dyDescent="0.35">
      <c r="A3887" s="72">
        <f t="shared" si="60"/>
        <v>140646</v>
      </c>
      <c r="B3887" t="s">
        <v>26179</v>
      </c>
      <c r="C3887" s="85">
        <v>86627</v>
      </c>
      <c r="D3887" t="s">
        <v>77</v>
      </c>
      <c r="E3887" t="s">
        <v>23215</v>
      </c>
      <c r="F3887" s="85">
        <v>140646</v>
      </c>
      <c r="G3887" t="s">
        <v>78</v>
      </c>
      <c r="H3887">
        <v>11957016</v>
      </c>
      <c r="I3887" t="s">
        <v>79</v>
      </c>
      <c r="K3887" t="s">
        <v>26180</v>
      </c>
      <c r="M3887" t="s">
        <v>23009</v>
      </c>
      <c r="N3887" t="s">
        <v>2272</v>
      </c>
      <c r="O3887" t="s">
        <v>18</v>
      </c>
      <c r="P3887">
        <v>75561</v>
      </c>
    </row>
    <row r="3888" spans="1:17" hidden="1" x14ac:dyDescent="0.35">
      <c r="A3888" s="72">
        <f t="shared" si="60"/>
        <v>140646</v>
      </c>
      <c r="B3888" t="s">
        <v>2349</v>
      </c>
      <c r="C3888" s="66">
        <v>86627</v>
      </c>
      <c r="D3888" t="s">
        <v>77</v>
      </c>
      <c r="E3888" t="s">
        <v>2350</v>
      </c>
      <c r="F3888" s="66">
        <v>140646</v>
      </c>
      <c r="G3888" t="s">
        <v>78</v>
      </c>
      <c r="H3888" t="s">
        <v>2351</v>
      </c>
      <c r="I3888" t="s">
        <v>79</v>
      </c>
      <c r="K3888" t="s">
        <v>2352</v>
      </c>
      <c r="L3888" t="s">
        <v>80</v>
      </c>
      <c r="M3888" t="s">
        <v>2353</v>
      </c>
      <c r="N3888" t="s">
        <v>2275</v>
      </c>
      <c r="O3888" t="s">
        <v>18</v>
      </c>
      <c r="P3888" t="s">
        <v>2354</v>
      </c>
      <c r="Q3888" t="s">
        <v>87</v>
      </c>
    </row>
    <row r="3889" spans="1:17" hidden="1" x14ac:dyDescent="0.35">
      <c r="A3889" s="72">
        <f t="shared" si="60"/>
        <v>140646</v>
      </c>
      <c r="B3889" t="s">
        <v>26177</v>
      </c>
      <c r="C3889" s="85">
        <v>86628</v>
      </c>
      <c r="D3889" t="s">
        <v>77</v>
      </c>
      <c r="E3889" t="s">
        <v>23215</v>
      </c>
      <c r="F3889" s="85">
        <v>140646</v>
      </c>
      <c r="G3889" t="s">
        <v>78</v>
      </c>
      <c r="H3889">
        <v>11957016</v>
      </c>
      <c r="I3889" t="s">
        <v>79</v>
      </c>
      <c r="K3889" t="s">
        <v>26178</v>
      </c>
      <c r="M3889" t="s">
        <v>23009</v>
      </c>
      <c r="N3889" t="s">
        <v>2272</v>
      </c>
      <c r="O3889" t="s">
        <v>18</v>
      </c>
      <c r="P3889">
        <v>75561</v>
      </c>
    </row>
    <row r="3890" spans="1:17" hidden="1" x14ac:dyDescent="0.35">
      <c r="A3890" s="72">
        <f t="shared" si="60"/>
        <v>140646</v>
      </c>
      <c r="B3890" t="s">
        <v>2355</v>
      </c>
      <c r="C3890" s="66">
        <v>86628</v>
      </c>
      <c r="D3890" t="s">
        <v>77</v>
      </c>
      <c r="E3890" t="s">
        <v>2350</v>
      </c>
      <c r="F3890" s="66">
        <v>140646</v>
      </c>
      <c r="G3890" t="s">
        <v>78</v>
      </c>
      <c r="H3890" t="s">
        <v>2351</v>
      </c>
      <c r="I3890" t="s">
        <v>79</v>
      </c>
      <c r="K3890" t="s">
        <v>2356</v>
      </c>
      <c r="M3890" t="s">
        <v>2353</v>
      </c>
      <c r="N3890" t="s">
        <v>2275</v>
      </c>
      <c r="O3890" t="s">
        <v>18</v>
      </c>
      <c r="P3890" t="s">
        <v>2354</v>
      </c>
    </row>
    <row r="3891" spans="1:17" hidden="1" x14ac:dyDescent="0.35">
      <c r="A3891" s="72">
        <f t="shared" si="60"/>
        <v>140646</v>
      </c>
      <c r="B3891" t="s">
        <v>26186</v>
      </c>
      <c r="C3891" s="85">
        <v>16083340</v>
      </c>
      <c r="D3891" t="s">
        <v>23281</v>
      </c>
      <c r="E3891" t="s">
        <v>23215</v>
      </c>
      <c r="F3891" s="85">
        <v>140646</v>
      </c>
      <c r="G3891" t="s">
        <v>78</v>
      </c>
      <c r="I3891" t="s">
        <v>79</v>
      </c>
      <c r="K3891" t="s">
        <v>26187</v>
      </c>
      <c r="M3891" t="s">
        <v>23009</v>
      </c>
      <c r="N3891" t="s">
        <v>2272</v>
      </c>
      <c r="O3891" t="s">
        <v>18</v>
      </c>
      <c r="P3891">
        <v>75561</v>
      </c>
    </row>
    <row r="3892" spans="1:17" hidden="1" x14ac:dyDescent="0.35">
      <c r="A3892" s="72">
        <f t="shared" si="60"/>
        <v>140646</v>
      </c>
      <c r="B3892" t="s">
        <v>18497</v>
      </c>
      <c r="C3892" s="66">
        <v>16083340</v>
      </c>
      <c r="D3892" t="s">
        <v>83</v>
      </c>
      <c r="E3892" t="s">
        <v>2350</v>
      </c>
      <c r="F3892" s="66">
        <v>140646</v>
      </c>
      <c r="G3892" t="s">
        <v>78</v>
      </c>
      <c r="H3892" t="s">
        <v>350</v>
      </c>
      <c r="I3892" t="s">
        <v>79</v>
      </c>
      <c r="K3892" t="s">
        <v>18498</v>
      </c>
      <c r="L3892" t="s">
        <v>80</v>
      </c>
      <c r="M3892" t="s">
        <v>2353</v>
      </c>
      <c r="N3892" t="s">
        <v>2275</v>
      </c>
      <c r="O3892" t="s">
        <v>18</v>
      </c>
      <c r="P3892" t="s">
        <v>2354</v>
      </c>
      <c r="Q3892" t="s">
        <v>87</v>
      </c>
    </row>
    <row r="3893" spans="1:17" hidden="1" x14ac:dyDescent="0.35">
      <c r="A3893" s="72">
        <f t="shared" si="60"/>
        <v>140646</v>
      </c>
      <c r="B3893" t="s">
        <v>26183</v>
      </c>
      <c r="C3893" s="85">
        <v>17028601</v>
      </c>
      <c r="D3893" t="s">
        <v>23281</v>
      </c>
      <c r="E3893" t="s">
        <v>23215</v>
      </c>
      <c r="F3893" s="85">
        <v>140646</v>
      </c>
      <c r="G3893" t="s">
        <v>78</v>
      </c>
      <c r="I3893" t="s">
        <v>79</v>
      </c>
      <c r="K3893" t="s">
        <v>23008</v>
      </c>
      <c r="M3893" t="s">
        <v>23009</v>
      </c>
      <c r="N3893" t="s">
        <v>2272</v>
      </c>
      <c r="O3893" t="s">
        <v>18</v>
      </c>
      <c r="P3893">
        <v>77561</v>
      </c>
    </row>
    <row r="3894" spans="1:17" hidden="1" x14ac:dyDescent="0.35">
      <c r="A3894" s="72">
        <f t="shared" si="60"/>
        <v>140646</v>
      </c>
      <c r="B3894" t="s">
        <v>26184</v>
      </c>
      <c r="C3894" s="85">
        <v>17030969</v>
      </c>
      <c r="D3894" t="s">
        <v>23281</v>
      </c>
      <c r="E3894" t="s">
        <v>23215</v>
      </c>
      <c r="F3894" s="85">
        <v>140646</v>
      </c>
      <c r="G3894" t="s">
        <v>78</v>
      </c>
      <c r="I3894" t="s">
        <v>79</v>
      </c>
      <c r="K3894" t="s">
        <v>26185</v>
      </c>
      <c r="M3894" t="s">
        <v>23009</v>
      </c>
      <c r="N3894" t="s">
        <v>2272</v>
      </c>
      <c r="O3894" t="s">
        <v>18</v>
      </c>
      <c r="P3894">
        <v>75561</v>
      </c>
    </row>
    <row r="3895" spans="1:17" hidden="1" x14ac:dyDescent="0.35">
      <c r="A3895" s="72">
        <f t="shared" si="60"/>
        <v>140646</v>
      </c>
      <c r="B3895" t="s">
        <v>26181</v>
      </c>
      <c r="C3895" s="85">
        <v>86629</v>
      </c>
      <c r="D3895" t="s">
        <v>77</v>
      </c>
      <c r="E3895" t="s">
        <v>23215</v>
      </c>
      <c r="F3895" s="85">
        <v>140646</v>
      </c>
      <c r="G3895" t="s">
        <v>78</v>
      </c>
      <c r="H3895">
        <v>11957016</v>
      </c>
      <c r="I3895" t="s">
        <v>79</v>
      </c>
      <c r="K3895" t="s">
        <v>26182</v>
      </c>
      <c r="M3895" t="s">
        <v>23009</v>
      </c>
      <c r="N3895" t="s">
        <v>2272</v>
      </c>
      <c r="O3895" t="s">
        <v>18</v>
      </c>
      <c r="P3895">
        <v>75561</v>
      </c>
      <c r="Q3895">
        <v>249</v>
      </c>
    </row>
    <row r="3896" spans="1:17" hidden="1" x14ac:dyDescent="0.35">
      <c r="A3896" s="72">
        <f t="shared" si="60"/>
        <v>140646</v>
      </c>
      <c r="B3896" t="s">
        <v>2357</v>
      </c>
      <c r="C3896" s="66">
        <v>86629</v>
      </c>
      <c r="D3896" t="s">
        <v>77</v>
      </c>
      <c r="E3896" t="s">
        <v>2350</v>
      </c>
      <c r="F3896" s="66">
        <v>140646</v>
      </c>
      <c r="G3896" t="s">
        <v>78</v>
      </c>
      <c r="H3896" t="s">
        <v>2351</v>
      </c>
      <c r="I3896" t="s">
        <v>79</v>
      </c>
      <c r="K3896" t="s">
        <v>2358</v>
      </c>
      <c r="M3896" t="s">
        <v>2353</v>
      </c>
      <c r="N3896" t="s">
        <v>2272</v>
      </c>
      <c r="O3896" t="s">
        <v>18</v>
      </c>
      <c r="P3896" t="s">
        <v>2354</v>
      </c>
      <c r="Q3896" t="s">
        <v>2359</v>
      </c>
    </row>
    <row r="3897" spans="1:17" hidden="1" x14ac:dyDescent="0.35">
      <c r="A3897" s="72">
        <f t="shared" si="60"/>
        <v>141653</v>
      </c>
      <c r="B3897" t="s">
        <v>16293</v>
      </c>
      <c r="C3897" s="66">
        <v>16036451</v>
      </c>
      <c r="D3897" t="s">
        <v>77</v>
      </c>
      <c r="E3897" t="s">
        <v>10969</v>
      </c>
      <c r="F3897" s="66">
        <v>141653</v>
      </c>
      <c r="G3897" t="s">
        <v>78</v>
      </c>
      <c r="I3897" t="s">
        <v>79</v>
      </c>
      <c r="K3897" t="s">
        <v>16294</v>
      </c>
      <c r="M3897" t="s">
        <v>11004</v>
      </c>
      <c r="N3897" t="s">
        <v>7398</v>
      </c>
      <c r="O3897" t="s">
        <v>18</v>
      </c>
      <c r="P3897" t="s">
        <v>10967</v>
      </c>
    </row>
    <row r="3898" spans="1:17" hidden="1" x14ac:dyDescent="0.35">
      <c r="A3898" s="72">
        <f t="shared" si="60"/>
        <v>141736</v>
      </c>
      <c r="B3898" t="s">
        <v>11614</v>
      </c>
      <c r="C3898" s="66">
        <v>91751</v>
      </c>
      <c r="D3898" t="s">
        <v>77</v>
      </c>
      <c r="E3898" t="s">
        <v>11615</v>
      </c>
      <c r="F3898" s="66">
        <v>141736</v>
      </c>
      <c r="G3898" t="s">
        <v>78</v>
      </c>
      <c r="I3898" t="s">
        <v>79</v>
      </c>
      <c r="K3898" t="s">
        <v>11616</v>
      </c>
      <c r="M3898" t="s">
        <v>11617</v>
      </c>
      <c r="N3898" t="s">
        <v>5106</v>
      </c>
      <c r="O3898" t="s">
        <v>18</v>
      </c>
      <c r="P3898" t="s">
        <v>11618</v>
      </c>
      <c r="Q3898" t="s">
        <v>6241</v>
      </c>
    </row>
    <row r="3899" spans="1:17" hidden="1" x14ac:dyDescent="0.35">
      <c r="A3899" s="72">
        <f t="shared" si="60"/>
        <v>141550</v>
      </c>
      <c r="B3899" t="s">
        <v>9024</v>
      </c>
      <c r="C3899" s="85">
        <v>90755</v>
      </c>
      <c r="D3899" t="s">
        <v>77</v>
      </c>
      <c r="E3899" t="s">
        <v>23206</v>
      </c>
      <c r="F3899" s="85">
        <v>141550</v>
      </c>
      <c r="G3899" t="s">
        <v>78</v>
      </c>
      <c r="H3899">
        <v>10499812</v>
      </c>
      <c r="I3899" t="s">
        <v>79</v>
      </c>
      <c r="K3899" t="s">
        <v>26426</v>
      </c>
      <c r="M3899" t="s">
        <v>9155</v>
      </c>
      <c r="N3899" t="s">
        <v>9526</v>
      </c>
      <c r="O3899" t="s">
        <v>18</v>
      </c>
      <c r="P3899">
        <v>78219</v>
      </c>
      <c r="Q3899">
        <v>2114</v>
      </c>
    </row>
    <row r="3900" spans="1:17" hidden="1" x14ac:dyDescent="0.35">
      <c r="A3900" s="72">
        <f t="shared" si="60"/>
        <v>141431</v>
      </c>
      <c r="B3900" t="s">
        <v>9024</v>
      </c>
      <c r="C3900" s="66">
        <v>90200</v>
      </c>
      <c r="D3900" t="s">
        <v>77</v>
      </c>
      <c r="E3900" t="s">
        <v>9010</v>
      </c>
      <c r="F3900" s="66">
        <v>141431</v>
      </c>
      <c r="G3900" t="s">
        <v>78</v>
      </c>
      <c r="I3900" t="s">
        <v>79</v>
      </c>
      <c r="K3900" t="s">
        <v>9025</v>
      </c>
      <c r="M3900" t="s">
        <v>9008</v>
      </c>
      <c r="N3900" t="s">
        <v>9008</v>
      </c>
      <c r="O3900" t="s">
        <v>18</v>
      </c>
      <c r="P3900" t="s">
        <v>9007</v>
      </c>
    </row>
    <row r="3901" spans="1:17" hidden="1" x14ac:dyDescent="0.35">
      <c r="A3901" s="72">
        <f t="shared" si="60"/>
        <v>141322</v>
      </c>
      <c r="B3901" t="s">
        <v>8351</v>
      </c>
      <c r="C3901" s="66">
        <v>89711</v>
      </c>
      <c r="D3901" t="s">
        <v>77</v>
      </c>
      <c r="E3901" t="s">
        <v>8316</v>
      </c>
      <c r="F3901" s="66">
        <v>141322</v>
      </c>
      <c r="G3901" t="s">
        <v>78</v>
      </c>
      <c r="H3901" t="s">
        <v>350</v>
      </c>
      <c r="I3901" t="s">
        <v>79</v>
      </c>
      <c r="K3901" t="s">
        <v>8352</v>
      </c>
      <c r="L3901" t="s">
        <v>80</v>
      </c>
      <c r="M3901" t="s">
        <v>8327</v>
      </c>
      <c r="N3901" t="s">
        <v>6073</v>
      </c>
      <c r="O3901" t="s">
        <v>18</v>
      </c>
      <c r="P3901" t="s">
        <v>8328</v>
      </c>
      <c r="Q3901" t="s">
        <v>87</v>
      </c>
    </row>
    <row r="3902" spans="1:17" hidden="1" x14ac:dyDescent="0.35">
      <c r="A3902" s="72">
        <f t="shared" si="60"/>
        <v>141322</v>
      </c>
      <c r="B3902" t="s">
        <v>8353</v>
      </c>
      <c r="C3902" s="66">
        <v>89712</v>
      </c>
      <c r="D3902" t="s">
        <v>77</v>
      </c>
      <c r="E3902" t="s">
        <v>8316</v>
      </c>
      <c r="F3902" s="66">
        <v>141322</v>
      </c>
      <c r="G3902" t="s">
        <v>78</v>
      </c>
      <c r="I3902" t="s">
        <v>79</v>
      </c>
      <c r="K3902" t="s">
        <v>8354</v>
      </c>
      <c r="M3902" t="s">
        <v>8318</v>
      </c>
      <c r="N3902" t="s">
        <v>6073</v>
      </c>
      <c r="O3902" t="s">
        <v>18</v>
      </c>
      <c r="P3902" t="s">
        <v>8319</v>
      </c>
    </row>
    <row r="3903" spans="1:17" hidden="1" x14ac:dyDescent="0.35">
      <c r="A3903" s="72">
        <f t="shared" si="60"/>
        <v>142116</v>
      </c>
      <c r="B3903" t="s">
        <v>13556</v>
      </c>
      <c r="C3903" s="66">
        <v>93123</v>
      </c>
      <c r="D3903" t="s">
        <v>77</v>
      </c>
      <c r="E3903" t="s">
        <v>13524</v>
      </c>
      <c r="F3903" s="66">
        <v>142116</v>
      </c>
      <c r="G3903" t="s">
        <v>78</v>
      </c>
      <c r="H3903" t="s">
        <v>13557</v>
      </c>
      <c r="I3903" t="s">
        <v>79</v>
      </c>
      <c r="K3903" t="s">
        <v>13558</v>
      </c>
      <c r="M3903" t="s">
        <v>13559</v>
      </c>
      <c r="N3903" t="s">
        <v>7395</v>
      </c>
      <c r="O3903" t="s">
        <v>18</v>
      </c>
      <c r="P3903" t="s">
        <v>13261</v>
      </c>
    </row>
    <row r="3904" spans="1:17" hidden="1" x14ac:dyDescent="0.35">
      <c r="A3904" s="72">
        <f t="shared" si="60"/>
        <v>213050</v>
      </c>
      <c r="B3904" t="s">
        <v>26189</v>
      </c>
      <c r="C3904" s="85">
        <v>16027752</v>
      </c>
      <c r="D3904" t="s">
        <v>77</v>
      </c>
      <c r="E3904" t="s">
        <v>23214</v>
      </c>
      <c r="F3904" s="85">
        <v>213050</v>
      </c>
      <c r="G3904" t="s">
        <v>78</v>
      </c>
      <c r="I3904" t="s">
        <v>79</v>
      </c>
      <c r="K3904" t="s">
        <v>26190</v>
      </c>
      <c r="M3904" t="s">
        <v>23098</v>
      </c>
      <c r="N3904" t="s">
        <v>10739</v>
      </c>
      <c r="O3904" t="s">
        <v>18</v>
      </c>
      <c r="P3904">
        <v>78501</v>
      </c>
    </row>
    <row r="3905" spans="1:17" hidden="1" x14ac:dyDescent="0.35">
      <c r="A3905" s="72">
        <f t="shared" si="60"/>
        <v>213050</v>
      </c>
      <c r="B3905" t="s">
        <v>15909</v>
      </c>
      <c r="C3905" s="66">
        <v>16027752</v>
      </c>
      <c r="D3905" t="s">
        <v>77</v>
      </c>
      <c r="E3905" t="s">
        <v>15910</v>
      </c>
      <c r="F3905" s="66">
        <v>213050</v>
      </c>
      <c r="G3905" t="s">
        <v>78</v>
      </c>
      <c r="I3905" t="s">
        <v>79</v>
      </c>
      <c r="K3905" t="s">
        <v>15911</v>
      </c>
      <c r="M3905" t="s">
        <v>10734</v>
      </c>
      <c r="N3905" t="s">
        <v>10739</v>
      </c>
      <c r="O3905" t="s">
        <v>18</v>
      </c>
      <c r="P3905" t="s">
        <v>10735</v>
      </c>
    </row>
    <row r="3906" spans="1:17" hidden="1" x14ac:dyDescent="0.35">
      <c r="A3906" s="72">
        <f t="shared" ref="A3906:A3969" si="61">IF(F3906="", "", IF(D3906="School District", C3906, F3906))</f>
        <v>213050</v>
      </c>
      <c r="B3906" t="s">
        <v>26193</v>
      </c>
      <c r="C3906" s="85">
        <v>16053807</v>
      </c>
      <c r="D3906" t="s">
        <v>77</v>
      </c>
      <c r="E3906" t="s">
        <v>23214</v>
      </c>
      <c r="F3906" s="85">
        <v>213050</v>
      </c>
      <c r="G3906" t="s">
        <v>78</v>
      </c>
      <c r="I3906" t="s">
        <v>79</v>
      </c>
      <c r="K3906" t="s">
        <v>26194</v>
      </c>
      <c r="M3906" t="s">
        <v>26195</v>
      </c>
      <c r="N3906" t="s">
        <v>10739</v>
      </c>
      <c r="O3906" t="s">
        <v>18</v>
      </c>
      <c r="P3906">
        <v>78596</v>
      </c>
    </row>
    <row r="3907" spans="1:17" hidden="1" x14ac:dyDescent="0.35">
      <c r="A3907" s="72">
        <f t="shared" si="61"/>
        <v>213050</v>
      </c>
      <c r="B3907" t="s">
        <v>17091</v>
      </c>
      <c r="C3907" s="66">
        <v>16053807</v>
      </c>
      <c r="D3907" t="s">
        <v>77</v>
      </c>
      <c r="E3907" t="s">
        <v>15910</v>
      </c>
      <c r="F3907" s="66">
        <v>213050</v>
      </c>
      <c r="G3907" t="s">
        <v>78</v>
      </c>
      <c r="I3907" t="s">
        <v>79</v>
      </c>
      <c r="K3907" t="s">
        <v>17092</v>
      </c>
      <c r="M3907" t="s">
        <v>11326</v>
      </c>
      <c r="N3907" t="s">
        <v>10739</v>
      </c>
      <c r="O3907" t="s">
        <v>18</v>
      </c>
      <c r="P3907" t="s">
        <v>11327</v>
      </c>
    </row>
    <row r="3908" spans="1:17" hidden="1" x14ac:dyDescent="0.35">
      <c r="A3908" s="72">
        <f t="shared" si="61"/>
        <v>213050</v>
      </c>
      <c r="B3908" t="s">
        <v>26191</v>
      </c>
      <c r="C3908" s="85">
        <v>16053808</v>
      </c>
      <c r="D3908" t="s">
        <v>77</v>
      </c>
      <c r="E3908" t="s">
        <v>23214</v>
      </c>
      <c r="F3908" s="85">
        <v>213050</v>
      </c>
      <c r="G3908" t="s">
        <v>78</v>
      </c>
      <c r="I3908" t="s">
        <v>79</v>
      </c>
      <c r="K3908" t="s">
        <v>26192</v>
      </c>
      <c r="M3908" t="s">
        <v>20012</v>
      </c>
      <c r="N3908" t="s">
        <v>4945</v>
      </c>
      <c r="O3908" t="s">
        <v>18</v>
      </c>
      <c r="P3908">
        <v>78550</v>
      </c>
      <c r="Q3908">
        <v>8335</v>
      </c>
    </row>
    <row r="3909" spans="1:17" hidden="1" x14ac:dyDescent="0.35">
      <c r="A3909" s="72">
        <f t="shared" si="61"/>
        <v>213050</v>
      </c>
      <c r="B3909" t="s">
        <v>17093</v>
      </c>
      <c r="C3909" s="66">
        <v>16053808</v>
      </c>
      <c r="D3909" t="s">
        <v>77</v>
      </c>
      <c r="E3909" t="s">
        <v>15910</v>
      </c>
      <c r="F3909" s="66">
        <v>213050</v>
      </c>
      <c r="G3909" t="s">
        <v>78</v>
      </c>
      <c r="I3909" t="s">
        <v>79</v>
      </c>
      <c r="K3909" t="s">
        <v>17094</v>
      </c>
      <c r="M3909" t="s">
        <v>10876</v>
      </c>
      <c r="N3909" t="s">
        <v>4945</v>
      </c>
      <c r="O3909" t="s">
        <v>18</v>
      </c>
      <c r="P3909" t="s">
        <v>10877</v>
      </c>
      <c r="Q3909" t="s">
        <v>17095</v>
      </c>
    </row>
    <row r="3910" spans="1:17" hidden="1" x14ac:dyDescent="0.35">
      <c r="A3910" s="72">
        <f t="shared" si="61"/>
        <v>213050</v>
      </c>
      <c r="B3910" t="s">
        <v>22637</v>
      </c>
      <c r="C3910" s="85">
        <v>17025452</v>
      </c>
      <c r="D3910" t="s">
        <v>77</v>
      </c>
      <c r="E3910" t="s">
        <v>23214</v>
      </c>
      <c r="F3910" s="85">
        <v>213050</v>
      </c>
      <c r="G3910" t="s">
        <v>78</v>
      </c>
      <c r="I3910" t="s">
        <v>79</v>
      </c>
      <c r="K3910" t="s">
        <v>26188</v>
      </c>
      <c r="M3910" t="s">
        <v>20112</v>
      </c>
      <c r="N3910" t="s">
        <v>7998</v>
      </c>
      <c r="O3910" t="s">
        <v>18</v>
      </c>
      <c r="P3910">
        <v>77581</v>
      </c>
    </row>
    <row r="3911" spans="1:17" hidden="1" x14ac:dyDescent="0.35">
      <c r="A3911" s="72">
        <f t="shared" si="61"/>
        <v>213050</v>
      </c>
      <c r="B3911" t="s">
        <v>22637</v>
      </c>
      <c r="C3911" s="66">
        <v>17025452</v>
      </c>
      <c r="D3911" t="s">
        <v>77</v>
      </c>
      <c r="E3911" t="s">
        <v>15910</v>
      </c>
      <c r="F3911" s="66">
        <v>213050</v>
      </c>
      <c r="G3911" t="s">
        <v>78</v>
      </c>
      <c r="I3911" t="s">
        <v>79</v>
      </c>
      <c r="K3911" t="s">
        <v>22638</v>
      </c>
      <c r="M3911" t="s">
        <v>22639</v>
      </c>
      <c r="N3911" t="s">
        <v>7998</v>
      </c>
      <c r="O3911" t="s">
        <v>18</v>
      </c>
      <c r="P3911" t="s">
        <v>8532</v>
      </c>
    </row>
    <row r="3912" spans="1:17" hidden="1" x14ac:dyDescent="0.35">
      <c r="A3912" s="72">
        <f t="shared" si="61"/>
        <v>141223</v>
      </c>
      <c r="B3912" t="s">
        <v>7737</v>
      </c>
      <c r="C3912" s="66">
        <v>89365</v>
      </c>
      <c r="D3912" t="s">
        <v>77</v>
      </c>
      <c r="E3912" t="s">
        <v>6077</v>
      </c>
      <c r="F3912" s="66">
        <v>141223</v>
      </c>
      <c r="G3912" t="s">
        <v>78</v>
      </c>
      <c r="H3912" t="s">
        <v>7738</v>
      </c>
      <c r="I3912" t="s">
        <v>79</v>
      </c>
      <c r="K3912" t="s">
        <v>7739</v>
      </c>
      <c r="M3912" t="s">
        <v>7724</v>
      </c>
      <c r="N3912" t="s">
        <v>6071</v>
      </c>
      <c r="O3912" t="s">
        <v>18</v>
      </c>
      <c r="P3912" t="s">
        <v>7725</v>
      </c>
      <c r="Q3912" t="s">
        <v>7740</v>
      </c>
    </row>
    <row r="3913" spans="1:17" hidden="1" x14ac:dyDescent="0.35">
      <c r="A3913" s="72">
        <f t="shared" si="61"/>
        <v>141688</v>
      </c>
      <c r="B3913" t="s">
        <v>15522</v>
      </c>
      <c r="C3913" s="66">
        <v>233942</v>
      </c>
      <c r="D3913" t="s">
        <v>77</v>
      </c>
      <c r="E3913" t="s">
        <v>11324</v>
      </c>
      <c r="F3913" s="66">
        <v>141688</v>
      </c>
      <c r="G3913" t="s">
        <v>78</v>
      </c>
      <c r="I3913" t="s">
        <v>79</v>
      </c>
      <c r="K3913" t="s">
        <v>15523</v>
      </c>
      <c r="M3913" t="s">
        <v>11326</v>
      </c>
      <c r="N3913" t="s">
        <v>7398</v>
      </c>
      <c r="O3913" t="s">
        <v>18</v>
      </c>
      <c r="P3913" t="s">
        <v>11327</v>
      </c>
    </row>
    <row r="3914" spans="1:17" hidden="1" x14ac:dyDescent="0.35">
      <c r="A3914" s="72">
        <f t="shared" si="61"/>
        <v>140457</v>
      </c>
      <c r="B3914" t="s">
        <v>17949</v>
      </c>
      <c r="C3914" s="66">
        <v>16075332</v>
      </c>
      <c r="D3914" t="s">
        <v>77</v>
      </c>
      <c r="E3914" t="s">
        <v>345</v>
      </c>
      <c r="F3914" s="66">
        <v>140457</v>
      </c>
      <c r="G3914" t="s">
        <v>78</v>
      </c>
      <c r="I3914" t="s">
        <v>79</v>
      </c>
      <c r="K3914" t="s">
        <v>17950</v>
      </c>
      <c r="M3914" t="s">
        <v>347</v>
      </c>
      <c r="N3914" t="s">
        <v>185</v>
      </c>
      <c r="O3914" t="s">
        <v>18</v>
      </c>
      <c r="P3914" t="s">
        <v>15210</v>
      </c>
    </row>
    <row r="3915" spans="1:17" hidden="1" x14ac:dyDescent="0.35">
      <c r="A3915" s="72">
        <f t="shared" si="61"/>
        <v>141739</v>
      </c>
      <c r="B3915" t="s">
        <v>23800</v>
      </c>
      <c r="C3915" s="85">
        <v>16066165</v>
      </c>
      <c r="D3915" t="s">
        <v>23281</v>
      </c>
      <c r="E3915" t="s">
        <v>23266</v>
      </c>
      <c r="F3915" s="85">
        <v>141739</v>
      </c>
      <c r="G3915" t="s">
        <v>78</v>
      </c>
      <c r="H3915">
        <v>12688008</v>
      </c>
      <c r="I3915" t="s">
        <v>79</v>
      </c>
      <c r="K3915" t="s">
        <v>23801</v>
      </c>
      <c r="M3915" t="s">
        <v>125</v>
      </c>
      <c r="N3915" t="s">
        <v>137</v>
      </c>
      <c r="O3915" t="s">
        <v>18</v>
      </c>
      <c r="P3915">
        <v>78701</v>
      </c>
    </row>
    <row r="3916" spans="1:17" hidden="1" x14ac:dyDescent="0.35">
      <c r="A3916" s="72">
        <f t="shared" si="61"/>
        <v>141234</v>
      </c>
      <c r="B3916" t="s">
        <v>6793</v>
      </c>
      <c r="C3916" s="66">
        <v>88783</v>
      </c>
      <c r="D3916" t="s">
        <v>77</v>
      </c>
      <c r="E3916" t="s">
        <v>6473</v>
      </c>
      <c r="F3916" s="66">
        <v>141234</v>
      </c>
      <c r="G3916" t="s">
        <v>78</v>
      </c>
      <c r="I3916" t="s">
        <v>79</v>
      </c>
      <c r="K3916" t="s">
        <v>6794</v>
      </c>
      <c r="M3916" t="s">
        <v>3090</v>
      </c>
      <c r="N3916" t="s">
        <v>6073</v>
      </c>
      <c r="O3916" t="s">
        <v>18</v>
      </c>
      <c r="P3916" t="s">
        <v>6783</v>
      </c>
      <c r="Q3916" t="s">
        <v>1685</v>
      </c>
    </row>
    <row r="3917" spans="1:17" hidden="1" x14ac:dyDescent="0.35">
      <c r="A3917" s="72">
        <f t="shared" si="61"/>
        <v>141223</v>
      </c>
      <c r="B3917" t="s">
        <v>15230</v>
      </c>
      <c r="C3917" s="66">
        <v>230260</v>
      </c>
      <c r="D3917" t="s">
        <v>77</v>
      </c>
      <c r="E3917" t="s">
        <v>6077</v>
      </c>
      <c r="F3917" s="66">
        <v>141223</v>
      </c>
      <c r="G3917" t="s">
        <v>78</v>
      </c>
      <c r="H3917" t="s">
        <v>15231</v>
      </c>
      <c r="I3917" t="s">
        <v>79</v>
      </c>
      <c r="K3917" t="s">
        <v>15232</v>
      </c>
      <c r="M3917" t="s">
        <v>3090</v>
      </c>
      <c r="N3917" t="s">
        <v>6071</v>
      </c>
      <c r="O3917" t="s">
        <v>18</v>
      </c>
      <c r="P3917" t="s">
        <v>6590</v>
      </c>
    </row>
    <row r="3918" spans="1:17" hidden="1" x14ac:dyDescent="0.35">
      <c r="A3918" s="72">
        <f t="shared" si="61"/>
        <v>141223</v>
      </c>
      <c r="B3918" t="s">
        <v>17321</v>
      </c>
      <c r="C3918" s="66">
        <v>16058743</v>
      </c>
      <c r="D3918" t="s">
        <v>77</v>
      </c>
      <c r="E3918" t="s">
        <v>6077</v>
      </c>
      <c r="F3918" s="66">
        <v>141223</v>
      </c>
      <c r="G3918" t="s">
        <v>78</v>
      </c>
      <c r="I3918" t="s">
        <v>79</v>
      </c>
      <c r="K3918" t="s">
        <v>17322</v>
      </c>
      <c r="M3918" t="s">
        <v>3090</v>
      </c>
      <c r="N3918" t="s">
        <v>6073</v>
      </c>
      <c r="O3918" t="s">
        <v>18</v>
      </c>
      <c r="P3918" t="s">
        <v>6081</v>
      </c>
    </row>
    <row r="3919" spans="1:17" hidden="1" x14ac:dyDescent="0.35">
      <c r="A3919" s="72" t="str">
        <f t="shared" si="61"/>
        <v/>
      </c>
      <c r="B3919" t="s">
        <v>13762</v>
      </c>
      <c r="C3919" s="66">
        <v>16079811</v>
      </c>
      <c r="D3919" t="s">
        <v>1750</v>
      </c>
      <c r="H3919" t="s">
        <v>18149</v>
      </c>
      <c r="I3919" t="s">
        <v>79</v>
      </c>
      <c r="J3919" t="s">
        <v>200</v>
      </c>
      <c r="K3919" t="s">
        <v>18150</v>
      </c>
      <c r="M3919" t="s">
        <v>3090</v>
      </c>
      <c r="N3919" t="s">
        <v>6073</v>
      </c>
      <c r="O3919" t="s">
        <v>18</v>
      </c>
      <c r="P3919" t="s">
        <v>6072</v>
      </c>
      <c r="Q3919" t="s">
        <v>6780</v>
      </c>
    </row>
    <row r="3920" spans="1:17" hidden="1" x14ac:dyDescent="0.35">
      <c r="A3920" s="72">
        <f t="shared" si="61"/>
        <v>220683</v>
      </c>
      <c r="B3920" t="s">
        <v>17499</v>
      </c>
      <c r="C3920" s="66">
        <v>16063554</v>
      </c>
      <c r="D3920" t="s">
        <v>77</v>
      </c>
      <c r="E3920" t="s">
        <v>14681</v>
      </c>
      <c r="F3920" s="66">
        <v>220683</v>
      </c>
      <c r="G3920" t="s">
        <v>78</v>
      </c>
      <c r="I3920" t="s">
        <v>79</v>
      </c>
      <c r="K3920" t="s">
        <v>17500</v>
      </c>
      <c r="M3920" t="s">
        <v>3090</v>
      </c>
      <c r="N3920" t="s">
        <v>6071</v>
      </c>
      <c r="O3920" t="s">
        <v>18</v>
      </c>
      <c r="P3920" t="s">
        <v>6632</v>
      </c>
      <c r="Q3920" t="s">
        <v>17501</v>
      </c>
    </row>
    <row r="3921" spans="1:17" hidden="1" x14ac:dyDescent="0.35">
      <c r="A3921" s="72">
        <f t="shared" si="61"/>
        <v>220683</v>
      </c>
      <c r="B3921" t="s">
        <v>14692</v>
      </c>
      <c r="C3921" s="66">
        <v>220727</v>
      </c>
      <c r="D3921" t="s">
        <v>77</v>
      </c>
      <c r="E3921" t="s">
        <v>14681</v>
      </c>
      <c r="F3921" s="66">
        <v>220683</v>
      </c>
      <c r="G3921" t="s">
        <v>78</v>
      </c>
      <c r="H3921" t="s">
        <v>14693</v>
      </c>
      <c r="I3921" t="s">
        <v>79</v>
      </c>
      <c r="K3921" t="s">
        <v>14694</v>
      </c>
      <c r="L3921" t="s">
        <v>80</v>
      </c>
      <c r="M3921" t="s">
        <v>3090</v>
      </c>
      <c r="N3921" t="s">
        <v>6071</v>
      </c>
      <c r="O3921" t="s">
        <v>18</v>
      </c>
      <c r="P3921" t="s">
        <v>6150</v>
      </c>
      <c r="Q3921" t="s">
        <v>14695</v>
      </c>
    </row>
    <row r="3922" spans="1:17" hidden="1" x14ac:dyDescent="0.35">
      <c r="A3922" s="72">
        <f t="shared" si="61"/>
        <v>220683</v>
      </c>
      <c r="B3922" t="s">
        <v>15639</v>
      </c>
      <c r="C3922" s="66">
        <v>14067572</v>
      </c>
      <c r="D3922" t="s">
        <v>77</v>
      </c>
      <c r="E3922" t="s">
        <v>14681</v>
      </c>
      <c r="F3922" s="66">
        <v>220683</v>
      </c>
      <c r="G3922" t="s">
        <v>78</v>
      </c>
      <c r="H3922" t="s">
        <v>15640</v>
      </c>
      <c r="I3922" t="s">
        <v>79</v>
      </c>
      <c r="K3922" t="s">
        <v>15641</v>
      </c>
      <c r="M3922" t="s">
        <v>3090</v>
      </c>
      <c r="N3922" t="s">
        <v>6071</v>
      </c>
      <c r="O3922" t="s">
        <v>18</v>
      </c>
      <c r="P3922" t="s">
        <v>6300</v>
      </c>
      <c r="Q3922" t="s">
        <v>15642</v>
      </c>
    </row>
    <row r="3923" spans="1:17" hidden="1" x14ac:dyDescent="0.35">
      <c r="A3923" s="72">
        <f t="shared" si="61"/>
        <v>17003241</v>
      </c>
      <c r="B3923" t="s">
        <v>26321</v>
      </c>
      <c r="C3923" s="85">
        <v>17012592</v>
      </c>
      <c r="D3923" t="s">
        <v>23281</v>
      </c>
      <c r="E3923" t="s">
        <v>23210</v>
      </c>
      <c r="F3923" s="85">
        <v>17003241</v>
      </c>
      <c r="G3923" t="s">
        <v>78</v>
      </c>
      <c r="I3923" t="s">
        <v>79</v>
      </c>
      <c r="K3923" t="s">
        <v>21182</v>
      </c>
      <c r="M3923" t="s">
        <v>20404</v>
      </c>
      <c r="N3923" t="s">
        <v>6071</v>
      </c>
      <c r="O3923" t="s">
        <v>18</v>
      </c>
      <c r="P3923">
        <v>77449</v>
      </c>
    </row>
    <row r="3924" spans="1:17" hidden="1" x14ac:dyDescent="0.35">
      <c r="A3924" s="72">
        <f t="shared" si="61"/>
        <v>17003241</v>
      </c>
      <c r="B3924" t="s">
        <v>21181</v>
      </c>
      <c r="C3924" s="66">
        <v>17012592</v>
      </c>
      <c r="D3924" t="s">
        <v>83</v>
      </c>
      <c r="E3924" t="s">
        <v>18023</v>
      </c>
      <c r="F3924" s="66">
        <v>17003241</v>
      </c>
      <c r="G3924" t="s">
        <v>78</v>
      </c>
      <c r="I3924" t="s">
        <v>79</v>
      </c>
      <c r="K3924" t="s">
        <v>21182</v>
      </c>
      <c r="M3924" t="s">
        <v>20404</v>
      </c>
      <c r="N3924" t="s">
        <v>6071</v>
      </c>
      <c r="O3924" t="s">
        <v>18</v>
      </c>
      <c r="P3924" t="s">
        <v>7842</v>
      </c>
    </row>
    <row r="3925" spans="1:17" hidden="1" x14ac:dyDescent="0.35">
      <c r="A3925" s="72">
        <f t="shared" si="61"/>
        <v>17003241</v>
      </c>
      <c r="B3925" t="s">
        <v>22646</v>
      </c>
      <c r="C3925" s="85">
        <v>17025489</v>
      </c>
      <c r="D3925" t="s">
        <v>23281</v>
      </c>
      <c r="E3925" t="s">
        <v>23210</v>
      </c>
      <c r="F3925" s="85">
        <v>17003241</v>
      </c>
      <c r="G3925" t="s">
        <v>78</v>
      </c>
      <c r="I3925" t="s">
        <v>79</v>
      </c>
      <c r="K3925" t="s">
        <v>26320</v>
      </c>
      <c r="M3925" t="s">
        <v>6795</v>
      </c>
      <c r="N3925" t="s">
        <v>6071</v>
      </c>
      <c r="O3925" t="s">
        <v>18</v>
      </c>
      <c r="P3925">
        <v>77074</v>
      </c>
    </row>
    <row r="3926" spans="1:17" hidden="1" x14ac:dyDescent="0.35">
      <c r="A3926" s="72">
        <f t="shared" si="61"/>
        <v>17003241</v>
      </c>
      <c r="B3926" t="s">
        <v>22646</v>
      </c>
      <c r="C3926" s="66">
        <v>17025489</v>
      </c>
      <c r="D3926" t="s">
        <v>83</v>
      </c>
      <c r="E3926" t="s">
        <v>18023</v>
      </c>
      <c r="F3926" s="66">
        <v>17003241</v>
      </c>
      <c r="G3926" t="s">
        <v>78</v>
      </c>
      <c r="I3926" t="s">
        <v>79</v>
      </c>
      <c r="K3926" t="s">
        <v>22647</v>
      </c>
      <c r="M3926" t="s">
        <v>6795</v>
      </c>
      <c r="N3926" t="s">
        <v>6071</v>
      </c>
      <c r="O3926" t="s">
        <v>18</v>
      </c>
      <c r="P3926" t="s">
        <v>6897</v>
      </c>
    </row>
    <row r="3927" spans="1:17" hidden="1" x14ac:dyDescent="0.35">
      <c r="A3927" s="72">
        <f t="shared" si="61"/>
        <v>227228</v>
      </c>
      <c r="B3927" t="s">
        <v>20889</v>
      </c>
      <c r="C3927" s="66">
        <v>17009628</v>
      </c>
      <c r="D3927" t="s">
        <v>77</v>
      </c>
      <c r="E3927" t="s">
        <v>14420</v>
      </c>
      <c r="F3927" s="66">
        <v>227228</v>
      </c>
      <c r="G3927" t="s">
        <v>78</v>
      </c>
      <c r="I3927" t="s">
        <v>79</v>
      </c>
      <c r="K3927" t="s">
        <v>20890</v>
      </c>
      <c r="M3927" t="s">
        <v>8556</v>
      </c>
      <c r="N3927" t="s">
        <v>6071</v>
      </c>
      <c r="O3927" t="s">
        <v>18</v>
      </c>
      <c r="P3927" t="s">
        <v>8195</v>
      </c>
    </row>
    <row r="3928" spans="1:17" hidden="1" x14ac:dyDescent="0.35">
      <c r="A3928" s="72">
        <f t="shared" si="61"/>
        <v>141739</v>
      </c>
      <c r="B3928" t="s">
        <v>23602</v>
      </c>
      <c r="C3928" s="85">
        <v>91890</v>
      </c>
      <c r="D3928" t="s">
        <v>77</v>
      </c>
      <c r="E3928" t="s">
        <v>23266</v>
      </c>
      <c r="F3928" s="85">
        <v>141739</v>
      </c>
      <c r="G3928" t="s">
        <v>78</v>
      </c>
      <c r="H3928">
        <v>12688487</v>
      </c>
      <c r="I3928" t="s">
        <v>79</v>
      </c>
      <c r="K3928" t="s">
        <v>23603</v>
      </c>
      <c r="M3928" t="s">
        <v>125</v>
      </c>
      <c r="N3928" t="s">
        <v>137</v>
      </c>
      <c r="O3928" t="s">
        <v>18</v>
      </c>
      <c r="P3928">
        <v>78744</v>
      </c>
      <c r="Q3928">
        <v>2838</v>
      </c>
    </row>
    <row r="3929" spans="1:17" hidden="1" x14ac:dyDescent="0.35">
      <c r="A3929" s="72">
        <f t="shared" si="61"/>
        <v>141649</v>
      </c>
      <c r="B3929" t="s">
        <v>23602</v>
      </c>
      <c r="C3929" s="85">
        <v>91429</v>
      </c>
      <c r="D3929" t="s">
        <v>77</v>
      </c>
      <c r="E3929" t="s">
        <v>23220</v>
      </c>
      <c r="F3929" s="85">
        <v>141649</v>
      </c>
      <c r="G3929" t="s">
        <v>78</v>
      </c>
      <c r="H3929">
        <v>13027313</v>
      </c>
      <c r="I3929" t="s">
        <v>79</v>
      </c>
      <c r="K3929" t="s">
        <v>26035</v>
      </c>
      <c r="M3929" t="s">
        <v>20012</v>
      </c>
      <c r="N3929" t="s">
        <v>10825</v>
      </c>
      <c r="O3929" t="s">
        <v>18</v>
      </c>
      <c r="P3929">
        <v>78550</v>
      </c>
      <c r="Q3929">
        <v>7760</v>
      </c>
    </row>
    <row r="3930" spans="1:17" hidden="1" x14ac:dyDescent="0.35">
      <c r="A3930" s="72">
        <f t="shared" si="61"/>
        <v>140499</v>
      </c>
      <c r="B3930" t="s">
        <v>82</v>
      </c>
      <c r="C3930" s="66">
        <v>85883</v>
      </c>
      <c r="D3930" t="s">
        <v>77</v>
      </c>
      <c r="E3930" t="s">
        <v>1194</v>
      </c>
      <c r="F3930" s="66">
        <v>140499</v>
      </c>
      <c r="G3930" t="s">
        <v>78</v>
      </c>
      <c r="I3930" t="s">
        <v>79</v>
      </c>
      <c r="K3930" t="s">
        <v>1210</v>
      </c>
      <c r="M3930" t="s">
        <v>1196</v>
      </c>
      <c r="N3930" t="s">
        <v>1197</v>
      </c>
      <c r="O3930" t="s">
        <v>18</v>
      </c>
      <c r="P3930" t="s">
        <v>1198</v>
      </c>
      <c r="Q3930" t="s">
        <v>1211</v>
      </c>
    </row>
    <row r="3931" spans="1:17" hidden="1" x14ac:dyDescent="0.35">
      <c r="A3931" s="72">
        <f t="shared" si="61"/>
        <v>141649</v>
      </c>
      <c r="B3931" t="s">
        <v>82</v>
      </c>
      <c r="C3931" s="66">
        <v>91429</v>
      </c>
      <c r="D3931" t="s">
        <v>77</v>
      </c>
      <c r="E3931" t="s">
        <v>10836</v>
      </c>
      <c r="F3931" s="66">
        <v>141649</v>
      </c>
      <c r="G3931" t="s">
        <v>78</v>
      </c>
      <c r="H3931" t="s">
        <v>10909</v>
      </c>
      <c r="I3931" t="s">
        <v>79</v>
      </c>
      <c r="K3931" t="s">
        <v>10910</v>
      </c>
      <c r="M3931" t="s">
        <v>10876</v>
      </c>
      <c r="N3931" t="s">
        <v>5082</v>
      </c>
      <c r="O3931" t="s">
        <v>18</v>
      </c>
      <c r="P3931" t="s">
        <v>10877</v>
      </c>
      <c r="Q3931" t="s">
        <v>9376</v>
      </c>
    </row>
    <row r="3932" spans="1:17" hidden="1" x14ac:dyDescent="0.35">
      <c r="A3932" s="72">
        <f t="shared" si="61"/>
        <v>140514</v>
      </c>
      <c r="B3932" t="s">
        <v>82</v>
      </c>
      <c r="C3932" s="66">
        <v>85932</v>
      </c>
      <c r="D3932" t="s">
        <v>77</v>
      </c>
      <c r="E3932" t="s">
        <v>1326</v>
      </c>
      <c r="F3932" s="66">
        <v>140514</v>
      </c>
      <c r="G3932" t="s">
        <v>78</v>
      </c>
      <c r="I3932" t="s">
        <v>79</v>
      </c>
      <c r="K3932" t="s">
        <v>1327</v>
      </c>
      <c r="M3932" t="s">
        <v>1323</v>
      </c>
      <c r="N3932" t="s">
        <v>189</v>
      </c>
      <c r="O3932" t="s">
        <v>18</v>
      </c>
      <c r="P3932" t="s">
        <v>1328</v>
      </c>
    </row>
    <row r="3933" spans="1:17" hidden="1" x14ac:dyDescent="0.35">
      <c r="A3933" s="72">
        <f t="shared" si="61"/>
        <v>141633</v>
      </c>
      <c r="B3933" t="s">
        <v>82</v>
      </c>
      <c r="C3933" s="66">
        <v>91261</v>
      </c>
      <c r="D3933" t="s">
        <v>77</v>
      </c>
      <c r="E3933" t="s">
        <v>10736</v>
      </c>
      <c r="F3933" s="66">
        <v>141633</v>
      </c>
      <c r="G3933" t="s">
        <v>78</v>
      </c>
      <c r="H3933" t="s">
        <v>10737</v>
      </c>
      <c r="I3933" t="s">
        <v>79</v>
      </c>
      <c r="K3933" t="s">
        <v>10738</v>
      </c>
      <c r="M3933" t="s">
        <v>10734</v>
      </c>
      <c r="N3933" t="s">
        <v>10739</v>
      </c>
      <c r="O3933" t="s">
        <v>18</v>
      </c>
      <c r="P3933" t="s">
        <v>10740</v>
      </c>
      <c r="Q3933" t="s">
        <v>10741</v>
      </c>
    </row>
    <row r="3934" spans="1:17" hidden="1" x14ac:dyDescent="0.35">
      <c r="A3934" s="72">
        <f t="shared" si="61"/>
        <v>142043</v>
      </c>
      <c r="B3934" t="s">
        <v>82</v>
      </c>
      <c r="C3934" s="66">
        <v>92734</v>
      </c>
      <c r="D3934" t="s">
        <v>77</v>
      </c>
      <c r="E3934" t="s">
        <v>13037</v>
      </c>
      <c r="F3934" s="66">
        <v>142043</v>
      </c>
      <c r="G3934" t="s">
        <v>78</v>
      </c>
      <c r="I3934" t="s">
        <v>79</v>
      </c>
      <c r="K3934" t="s">
        <v>13055</v>
      </c>
      <c r="M3934" t="s">
        <v>13039</v>
      </c>
      <c r="N3934" t="s">
        <v>13039</v>
      </c>
      <c r="O3934" t="s">
        <v>18</v>
      </c>
      <c r="P3934" t="s">
        <v>13040</v>
      </c>
      <c r="Q3934" t="s">
        <v>8876</v>
      </c>
    </row>
    <row r="3935" spans="1:17" hidden="1" x14ac:dyDescent="0.35">
      <c r="A3935" s="72">
        <f t="shared" si="61"/>
        <v>140874</v>
      </c>
      <c r="B3935" t="s">
        <v>82</v>
      </c>
      <c r="C3935" s="66">
        <v>87362</v>
      </c>
      <c r="D3935" t="s">
        <v>77</v>
      </c>
      <c r="E3935" t="s">
        <v>3804</v>
      </c>
      <c r="F3935" s="66">
        <v>140874</v>
      </c>
      <c r="G3935" t="s">
        <v>78</v>
      </c>
      <c r="H3935" t="s">
        <v>3805</v>
      </c>
      <c r="I3935" t="s">
        <v>79</v>
      </c>
      <c r="K3935" t="s">
        <v>3811</v>
      </c>
      <c r="M3935" t="s">
        <v>3807</v>
      </c>
      <c r="N3935" t="s">
        <v>3808</v>
      </c>
      <c r="O3935" t="s">
        <v>18</v>
      </c>
      <c r="P3935" t="s">
        <v>3809</v>
      </c>
      <c r="Q3935" t="s">
        <v>3812</v>
      </c>
    </row>
    <row r="3936" spans="1:17" hidden="1" x14ac:dyDescent="0.35">
      <c r="A3936" s="72">
        <f t="shared" si="61"/>
        <v>141377</v>
      </c>
      <c r="B3936" t="s">
        <v>82</v>
      </c>
      <c r="C3936" s="66">
        <v>89998</v>
      </c>
      <c r="D3936" t="s">
        <v>77</v>
      </c>
      <c r="E3936" t="s">
        <v>8739</v>
      </c>
      <c r="F3936" s="66">
        <v>141377</v>
      </c>
      <c r="G3936" t="s">
        <v>78</v>
      </c>
      <c r="H3936" t="s">
        <v>8778</v>
      </c>
      <c r="I3936" t="s">
        <v>79</v>
      </c>
      <c r="K3936" t="s">
        <v>8779</v>
      </c>
      <c r="M3936" t="s">
        <v>8742</v>
      </c>
      <c r="N3936" t="s">
        <v>8635</v>
      </c>
      <c r="O3936" t="s">
        <v>18</v>
      </c>
      <c r="P3936" t="s">
        <v>8743</v>
      </c>
      <c r="Q3936" t="s">
        <v>8780</v>
      </c>
    </row>
    <row r="3937" spans="1:17" hidden="1" x14ac:dyDescent="0.35">
      <c r="A3937" s="72">
        <f t="shared" si="61"/>
        <v>141688</v>
      </c>
      <c r="B3937" t="s">
        <v>82</v>
      </c>
      <c r="C3937" s="66">
        <v>91600</v>
      </c>
      <c r="D3937" t="s">
        <v>77</v>
      </c>
      <c r="E3937" t="s">
        <v>11324</v>
      </c>
      <c r="F3937" s="66">
        <v>141688</v>
      </c>
      <c r="G3937" t="s">
        <v>78</v>
      </c>
      <c r="I3937" t="s">
        <v>79</v>
      </c>
      <c r="K3937" t="s">
        <v>11332</v>
      </c>
      <c r="M3937" t="s">
        <v>11326</v>
      </c>
      <c r="N3937" t="s">
        <v>7398</v>
      </c>
      <c r="O3937" t="s">
        <v>18</v>
      </c>
      <c r="P3937" t="s">
        <v>11327</v>
      </c>
    </row>
    <row r="3938" spans="1:17" hidden="1" x14ac:dyDescent="0.35">
      <c r="A3938" s="72">
        <f t="shared" si="61"/>
        <v>140561</v>
      </c>
      <c r="B3938" t="s">
        <v>1882</v>
      </c>
      <c r="C3938" s="66">
        <v>86431</v>
      </c>
      <c r="D3938" t="s">
        <v>77</v>
      </c>
      <c r="E3938" t="s">
        <v>1870</v>
      </c>
      <c r="F3938" s="66">
        <v>140561</v>
      </c>
      <c r="G3938" t="s">
        <v>78</v>
      </c>
      <c r="I3938" t="s">
        <v>79</v>
      </c>
      <c r="K3938" t="s">
        <v>1883</v>
      </c>
      <c r="M3938" t="s">
        <v>1868</v>
      </c>
      <c r="N3938" t="s">
        <v>1269</v>
      </c>
      <c r="O3938" t="s">
        <v>18</v>
      </c>
      <c r="P3938" t="s">
        <v>1869</v>
      </c>
    </row>
    <row r="3939" spans="1:17" hidden="1" x14ac:dyDescent="0.35">
      <c r="A3939" s="72">
        <f t="shared" si="61"/>
        <v>16046630</v>
      </c>
      <c r="B3939" t="s">
        <v>15357</v>
      </c>
      <c r="C3939" s="66">
        <v>231557</v>
      </c>
      <c r="D3939" t="s">
        <v>77</v>
      </c>
      <c r="E3939" t="s">
        <v>15352</v>
      </c>
      <c r="F3939" s="66">
        <v>16046630</v>
      </c>
      <c r="G3939" t="s">
        <v>78</v>
      </c>
      <c r="I3939" t="s">
        <v>79</v>
      </c>
      <c r="K3939" t="s">
        <v>15358</v>
      </c>
      <c r="M3939" t="s">
        <v>3090</v>
      </c>
      <c r="N3939" t="s">
        <v>6073</v>
      </c>
      <c r="O3939" t="s">
        <v>18</v>
      </c>
      <c r="P3939" t="s">
        <v>6202</v>
      </c>
      <c r="Q3939" t="s">
        <v>8250</v>
      </c>
    </row>
    <row r="3940" spans="1:17" hidden="1" x14ac:dyDescent="0.35">
      <c r="A3940" s="72">
        <f t="shared" si="61"/>
        <v>16046630</v>
      </c>
      <c r="B3940" t="s">
        <v>15355</v>
      </c>
      <c r="C3940" s="66">
        <v>231555</v>
      </c>
      <c r="D3940" t="s">
        <v>77</v>
      </c>
      <c r="E3940" t="s">
        <v>15352</v>
      </c>
      <c r="F3940" s="66">
        <v>16046630</v>
      </c>
      <c r="G3940" t="s">
        <v>78</v>
      </c>
      <c r="H3940" t="s">
        <v>15356</v>
      </c>
      <c r="I3940" t="s">
        <v>79</v>
      </c>
      <c r="K3940" t="s">
        <v>6209</v>
      </c>
      <c r="M3940" t="s">
        <v>3090</v>
      </c>
      <c r="N3940" t="s">
        <v>6073</v>
      </c>
      <c r="O3940" t="s">
        <v>18</v>
      </c>
      <c r="P3940" t="s">
        <v>6202</v>
      </c>
    </row>
    <row r="3941" spans="1:17" hidden="1" x14ac:dyDescent="0.35">
      <c r="A3941" s="72">
        <f t="shared" si="61"/>
        <v>16046630</v>
      </c>
      <c r="B3941" t="s">
        <v>17616</v>
      </c>
      <c r="C3941" s="66">
        <v>16065631</v>
      </c>
      <c r="D3941" t="s">
        <v>77</v>
      </c>
      <c r="E3941" t="s">
        <v>15352</v>
      </c>
      <c r="F3941" s="66">
        <v>16046630</v>
      </c>
      <c r="G3941" t="s">
        <v>78</v>
      </c>
      <c r="I3941" t="s">
        <v>79</v>
      </c>
      <c r="K3941" t="s">
        <v>17617</v>
      </c>
      <c r="M3941" t="s">
        <v>3090</v>
      </c>
      <c r="N3941" t="s">
        <v>6073</v>
      </c>
      <c r="O3941" t="s">
        <v>18</v>
      </c>
      <c r="P3941" t="s">
        <v>6231</v>
      </c>
    </row>
    <row r="3942" spans="1:17" hidden="1" x14ac:dyDescent="0.35">
      <c r="A3942" s="72">
        <f t="shared" si="61"/>
        <v>16046630</v>
      </c>
      <c r="B3942" t="s">
        <v>15351</v>
      </c>
      <c r="C3942" s="66">
        <v>231553</v>
      </c>
      <c r="D3942" t="s">
        <v>77</v>
      </c>
      <c r="E3942" t="s">
        <v>15352</v>
      </c>
      <c r="F3942" s="66">
        <v>16046630</v>
      </c>
      <c r="G3942" t="s">
        <v>78</v>
      </c>
      <c r="H3942" t="s">
        <v>15353</v>
      </c>
      <c r="I3942" t="s">
        <v>79</v>
      </c>
      <c r="K3942" t="s">
        <v>15354</v>
      </c>
      <c r="M3942" t="s">
        <v>3090</v>
      </c>
      <c r="N3942" t="s">
        <v>6073</v>
      </c>
      <c r="O3942" t="s">
        <v>18</v>
      </c>
      <c r="P3942" t="s">
        <v>7088</v>
      </c>
    </row>
    <row r="3943" spans="1:17" hidden="1" x14ac:dyDescent="0.35">
      <c r="A3943" s="72">
        <f t="shared" si="61"/>
        <v>141223</v>
      </c>
      <c r="B3943" t="s">
        <v>19261</v>
      </c>
      <c r="C3943" s="66">
        <v>16026829</v>
      </c>
      <c r="D3943" t="s">
        <v>83</v>
      </c>
      <c r="E3943" t="s">
        <v>6077</v>
      </c>
      <c r="F3943" s="66">
        <v>141223</v>
      </c>
      <c r="G3943" t="s">
        <v>78</v>
      </c>
      <c r="H3943" t="s">
        <v>19262</v>
      </c>
      <c r="I3943" t="s">
        <v>79</v>
      </c>
      <c r="K3943" t="s">
        <v>19263</v>
      </c>
      <c r="M3943" t="s">
        <v>3090</v>
      </c>
      <c r="N3943" t="s">
        <v>6073</v>
      </c>
      <c r="O3943" t="s">
        <v>18</v>
      </c>
      <c r="P3943" t="s">
        <v>7179</v>
      </c>
    </row>
    <row r="3944" spans="1:17" hidden="1" x14ac:dyDescent="0.35">
      <c r="A3944" s="72">
        <f t="shared" si="61"/>
        <v>140448</v>
      </c>
      <c r="B3944" t="s">
        <v>26373</v>
      </c>
      <c r="C3944" s="85">
        <v>85505</v>
      </c>
      <c r="D3944" t="s">
        <v>77</v>
      </c>
      <c r="E3944" t="s">
        <v>23209</v>
      </c>
      <c r="F3944" s="85">
        <v>140448</v>
      </c>
      <c r="G3944" t="s">
        <v>78</v>
      </c>
      <c r="H3944">
        <v>12699195</v>
      </c>
      <c r="I3944" t="s">
        <v>79</v>
      </c>
      <c r="K3944" t="s">
        <v>26374</v>
      </c>
      <c r="M3944" t="s">
        <v>13920</v>
      </c>
      <c r="N3944" t="s">
        <v>232</v>
      </c>
      <c r="O3944" t="s">
        <v>18</v>
      </c>
      <c r="P3944">
        <v>75038</v>
      </c>
      <c r="Q3944">
        <v>5410</v>
      </c>
    </row>
    <row r="3945" spans="1:17" hidden="1" x14ac:dyDescent="0.35">
      <c r="A3945" s="72">
        <f t="shared" si="61"/>
        <v>140448</v>
      </c>
      <c r="B3945" t="s">
        <v>365</v>
      </c>
      <c r="C3945" s="66">
        <v>85505</v>
      </c>
      <c r="D3945" t="s">
        <v>77</v>
      </c>
      <c r="E3945" t="s">
        <v>366</v>
      </c>
      <c r="F3945" s="66">
        <v>140448</v>
      </c>
      <c r="G3945" t="s">
        <v>78</v>
      </c>
      <c r="H3945" t="s">
        <v>367</v>
      </c>
      <c r="I3945" t="s">
        <v>79</v>
      </c>
      <c r="K3945" t="s">
        <v>368</v>
      </c>
      <c r="M3945" t="s">
        <v>226</v>
      </c>
      <c r="N3945" t="s">
        <v>189</v>
      </c>
      <c r="O3945" t="s">
        <v>18</v>
      </c>
      <c r="P3945" t="s">
        <v>364</v>
      </c>
      <c r="Q3945" t="s">
        <v>369</v>
      </c>
    </row>
    <row r="3946" spans="1:17" hidden="1" x14ac:dyDescent="0.35">
      <c r="A3946" s="72">
        <f t="shared" si="61"/>
        <v>17003241</v>
      </c>
      <c r="B3946" t="s">
        <v>26311</v>
      </c>
      <c r="C3946" s="85">
        <v>17012589</v>
      </c>
      <c r="D3946" t="s">
        <v>77</v>
      </c>
      <c r="E3946" t="s">
        <v>23210</v>
      </c>
      <c r="F3946" s="85">
        <v>17003241</v>
      </c>
      <c r="G3946" t="s">
        <v>78</v>
      </c>
      <c r="I3946" t="s">
        <v>79</v>
      </c>
      <c r="K3946" t="s">
        <v>21383</v>
      </c>
      <c r="M3946" t="s">
        <v>6795</v>
      </c>
      <c r="N3946" t="s">
        <v>6071</v>
      </c>
      <c r="O3946" t="s">
        <v>18</v>
      </c>
      <c r="P3946">
        <v>77048</v>
      </c>
    </row>
    <row r="3947" spans="1:17" hidden="1" x14ac:dyDescent="0.35">
      <c r="A3947" s="72">
        <f t="shared" si="61"/>
        <v>17003241</v>
      </c>
      <c r="B3947" t="s">
        <v>21177</v>
      </c>
      <c r="C3947" s="66">
        <v>17012589</v>
      </c>
      <c r="D3947" t="s">
        <v>77</v>
      </c>
      <c r="E3947" t="s">
        <v>18023</v>
      </c>
      <c r="F3947" s="66">
        <v>17003241</v>
      </c>
      <c r="G3947" t="s">
        <v>78</v>
      </c>
      <c r="I3947" t="s">
        <v>79</v>
      </c>
      <c r="K3947" t="s">
        <v>21178</v>
      </c>
      <c r="M3947" t="s">
        <v>6795</v>
      </c>
      <c r="N3947" t="s">
        <v>6071</v>
      </c>
      <c r="O3947" t="s">
        <v>18</v>
      </c>
      <c r="P3947" t="s">
        <v>6721</v>
      </c>
    </row>
    <row r="3948" spans="1:17" hidden="1" x14ac:dyDescent="0.35">
      <c r="A3948" s="72">
        <f t="shared" si="61"/>
        <v>17003241</v>
      </c>
      <c r="B3948" t="s">
        <v>26303</v>
      </c>
      <c r="C3948" s="85">
        <v>17013628</v>
      </c>
      <c r="D3948" t="s">
        <v>77</v>
      </c>
      <c r="E3948" t="s">
        <v>23210</v>
      </c>
      <c r="F3948" s="85">
        <v>17003241</v>
      </c>
      <c r="G3948" t="s">
        <v>78</v>
      </c>
      <c r="I3948" t="s">
        <v>79</v>
      </c>
      <c r="K3948" t="s">
        <v>21383</v>
      </c>
      <c r="M3948" t="s">
        <v>6795</v>
      </c>
      <c r="N3948" t="s">
        <v>6071</v>
      </c>
      <c r="O3948" t="s">
        <v>18</v>
      </c>
      <c r="P3948">
        <v>77075</v>
      </c>
    </row>
    <row r="3949" spans="1:17" hidden="1" x14ac:dyDescent="0.35">
      <c r="A3949" s="72">
        <f t="shared" si="61"/>
        <v>17003241</v>
      </c>
      <c r="B3949" t="s">
        <v>21382</v>
      </c>
      <c r="C3949" s="66">
        <v>17013628</v>
      </c>
      <c r="D3949" t="s">
        <v>77</v>
      </c>
      <c r="E3949" t="s">
        <v>18023</v>
      </c>
      <c r="F3949" s="66">
        <v>17003241</v>
      </c>
      <c r="G3949" t="s">
        <v>78</v>
      </c>
      <c r="I3949" t="s">
        <v>79</v>
      </c>
      <c r="K3949" t="s">
        <v>21383</v>
      </c>
      <c r="M3949" t="s">
        <v>6795</v>
      </c>
      <c r="N3949" t="s">
        <v>6071</v>
      </c>
      <c r="O3949" t="s">
        <v>18</v>
      </c>
      <c r="P3949" t="s">
        <v>6919</v>
      </c>
    </row>
    <row r="3950" spans="1:17" hidden="1" x14ac:dyDescent="0.35">
      <c r="A3950" s="72">
        <f t="shared" si="61"/>
        <v>223495</v>
      </c>
      <c r="B3950" t="s">
        <v>27919</v>
      </c>
      <c r="C3950" s="85">
        <v>17016733</v>
      </c>
      <c r="D3950" t="s">
        <v>77</v>
      </c>
      <c r="E3950" t="s">
        <v>23163</v>
      </c>
      <c r="F3950" s="85">
        <v>223495</v>
      </c>
      <c r="G3950" t="s">
        <v>78</v>
      </c>
      <c r="I3950" t="s">
        <v>79</v>
      </c>
      <c r="K3950" t="s">
        <v>27917</v>
      </c>
      <c r="M3950" t="s">
        <v>6795</v>
      </c>
      <c r="N3950" t="s">
        <v>6071</v>
      </c>
      <c r="O3950" t="s">
        <v>18</v>
      </c>
      <c r="P3950">
        <v>77017</v>
      </c>
    </row>
    <row r="3951" spans="1:17" hidden="1" x14ac:dyDescent="0.35">
      <c r="A3951" s="72">
        <f t="shared" si="61"/>
        <v>223495</v>
      </c>
      <c r="B3951" t="s">
        <v>21639</v>
      </c>
      <c r="C3951" s="66">
        <v>17016733</v>
      </c>
      <c r="D3951" t="s">
        <v>77</v>
      </c>
      <c r="E3951" t="s">
        <v>14806</v>
      </c>
      <c r="F3951" s="66">
        <v>223495</v>
      </c>
      <c r="G3951" t="s">
        <v>78</v>
      </c>
      <c r="I3951" t="s">
        <v>79</v>
      </c>
      <c r="K3951" t="s">
        <v>21638</v>
      </c>
      <c r="M3951" t="s">
        <v>3090</v>
      </c>
      <c r="N3951" t="s">
        <v>20459</v>
      </c>
      <c r="O3951" t="s">
        <v>18</v>
      </c>
      <c r="P3951" t="s">
        <v>6300</v>
      </c>
    </row>
    <row r="3952" spans="1:17" hidden="1" x14ac:dyDescent="0.35">
      <c r="A3952" s="72">
        <f t="shared" si="61"/>
        <v>223495</v>
      </c>
      <c r="B3952" t="s">
        <v>27916</v>
      </c>
      <c r="C3952" s="85">
        <v>17016732</v>
      </c>
      <c r="D3952" t="s">
        <v>77</v>
      </c>
      <c r="E3952" t="s">
        <v>23163</v>
      </c>
      <c r="F3952" s="85">
        <v>223495</v>
      </c>
      <c r="G3952" t="s">
        <v>78</v>
      </c>
      <c r="I3952" t="s">
        <v>79</v>
      </c>
      <c r="K3952" t="s">
        <v>27917</v>
      </c>
      <c r="M3952" t="s">
        <v>6795</v>
      </c>
      <c r="N3952" t="s">
        <v>6071</v>
      </c>
      <c r="O3952" t="s">
        <v>18</v>
      </c>
      <c r="P3952">
        <v>77017</v>
      </c>
    </row>
    <row r="3953" spans="1:17" hidden="1" x14ac:dyDescent="0.35">
      <c r="A3953" s="72">
        <f t="shared" si="61"/>
        <v>223495</v>
      </c>
      <c r="B3953" t="s">
        <v>21637</v>
      </c>
      <c r="C3953" s="66">
        <v>17016732</v>
      </c>
      <c r="D3953" t="s">
        <v>77</v>
      </c>
      <c r="E3953" t="s">
        <v>14806</v>
      </c>
      <c r="F3953" s="66">
        <v>223495</v>
      </c>
      <c r="G3953" t="s">
        <v>78</v>
      </c>
      <c r="I3953" t="s">
        <v>79</v>
      </c>
      <c r="K3953" t="s">
        <v>21638</v>
      </c>
      <c r="M3953" t="s">
        <v>3090</v>
      </c>
      <c r="N3953" t="s">
        <v>6071</v>
      </c>
      <c r="O3953" t="s">
        <v>18</v>
      </c>
      <c r="P3953" t="s">
        <v>6300</v>
      </c>
    </row>
    <row r="3954" spans="1:17" hidden="1" x14ac:dyDescent="0.35">
      <c r="A3954" s="72">
        <f t="shared" si="61"/>
        <v>17003241</v>
      </c>
      <c r="B3954" t="s">
        <v>26297</v>
      </c>
      <c r="C3954" s="85">
        <v>17012588</v>
      </c>
      <c r="D3954" t="s">
        <v>77</v>
      </c>
      <c r="E3954" t="s">
        <v>23210</v>
      </c>
      <c r="F3954" s="85">
        <v>17003241</v>
      </c>
      <c r="G3954" t="s">
        <v>78</v>
      </c>
      <c r="I3954" t="s">
        <v>79</v>
      </c>
      <c r="K3954" t="s">
        <v>26290</v>
      </c>
      <c r="M3954" t="s">
        <v>6795</v>
      </c>
      <c r="N3954" t="s">
        <v>6071</v>
      </c>
      <c r="O3954" t="s">
        <v>18</v>
      </c>
      <c r="P3954">
        <v>77075</v>
      </c>
    </row>
    <row r="3955" spans="1:17" hidden="1" x14ac:dyDescent="0.35">
      <c r="A3955" s="72">
        <f t="shared" si="61"/>
        <v>17003241</v>
      </c>
      <c r="B3955" t="s">
        <v>21175</v>
      </c>
      <c r="C3955" s="66">
        <v>17012588</v>
      </c>
      <c r="D3955" t="s">
        <v>77</v>
      </c>
      <c r="E3955" t="s">
        <v>18023</v>
      </c>
      <c r="F3955" s="66">
        <v>17003241</v>
      </c>
      <c r="G3955" t="s">
        <v>78</v>
      </c>
      <c r="I3955" t="s">
        <v>79</v>
      </c>
      <c r="K3955" t="s">
        <v>21176</v>
      </c>
      <c r="M3955" t="s">
        <v>3090</v>
      </c>
      <c r="N3955" t="s">
        <v>6071</v>
      </c>
      <c r="O3955" t="s">
        <v>18</v>
      </c>
      <c r="P3955" t="s">
        <v>6919</v>
      </c>
    </row>
    <row r="3956" spans="1:17" hidden="1" x14ac:dyDescent="0.35">
      <c r="A3956" s="72">
        <f t="shared" si="61"/>
        <v>17003241</v>
      </c>
      <c r="B3956" t="s">
        <v>21381</v>
      </c>
      <c r="C3956" s="85">
        <v>17013627</v>
      </c>
      <c r="D3956" t="s">
        <v>77</v>
      </c>
      <c r="E3956" t="s">
        <v>23210</v>
      </c>
      <c r="F3956" s="85">
        <v>17003241</v>
      </c>
      <c r="G3956" t="s">
        <v>78</v>
      </c>
      <c r="I3956" t="s">
        <v>79</v>
      </c>
      <c r="K3956" t="s">
        <v>26290</v>
      </c>
      <c r="M3956" t="s">
        <v>6795</v>
      </c>
      <c r="N3956" t="s">
        <v>6071</v>
      </c>
      <c r="O3956" t="s">
        <v>18</v>
      </c>
      <c r="P3956">
        <v>77075</v>
      </c>
    </row>
    <row r="3957" spans="1:17" hidden="1" x14ac:dyDescent="0.35">
      <c r="A3957" s="72">
        <f t="shared" si="61"/>
        <v>17003241</v>
      </c>
      <c r="B3957" t="s">
        <v>21381</v>
      </c>
      <c r="C3957" s="66">
        <v>17013627</v>
      </c>
      <c r="D3957" t="s">
        <v>77</v>
      </c>
      <c r="E3957" t="s">
        <v>18023</v>
      </c>
      <c r="F3957" s="66">
        <v>17003241</v>
      </c>
      <c r="G3957" t="s">
        <v>78</v>
      </c>
      <c r="I3957" t="s">
        <v>79</v>
      </c>
      <c r="K3957" t="s">
        <v>21176</v>
      </c>
      <c r="M3957" t="s">
        <v>3090</v>
      </c>
      <c r="N3957" t="s">
        <v>6071</v>
      </c>
      <c r="O3957" t="s">
        <v>18</v>
      </c>
      <c r="P3957" t="s">
        <v>6919</v>
      </c>
    </row>
    <row r="3958" spans="1:17" hidden="1" x14ac:dyDescent="0.35">
      <c r="A3958" s="72">
        <f t="shared" si="61"/>
        <v>17003241</v>
      </c>
      <c r="B3958" t="s">
        <v>26296</v>
      </c>
      <c r="C3958" s="85">
        <v>17019903</v>
      </c>
      <c r="D3958" t="s">
        <v>77</v>
      </c>
      <c r="E3958" t="s">
        <v>23210</v>
      </c>
      <c r="F3958" s="85">
        <v>17003241</v>
      </c>
      <c r="G3958" t="s">
        <v>78</v>
      </c>
      <c r="I3958" t="s">
        <v>79</v>
      </c>
      <c r="K3958" t="s">
        <v>22022</v>
      </c>
      <c r="M3958" t="s">
        <v>6795</v>
      </c>
      <c r="N3958" t="s">
        <v>6071</v>
      </c>
      <c r="O3958" t="s">
        <v>18</v>
      </c>
      <c r="P3958">
        <v>77075</v>
      </c>
    </row>
    <row r="3959" spans="1:17" hidden="1" x14ac:dyDescent="0.35">
      <c r="A3959" s="72">
        <f t="shared" si="61"/>
        <v>17003241</v>
      </c>
      <c r="B3959" t="s">
        <v>22021</v>
      </c>
      <c r="C3959" s="66">
        <v>17019903</v>
      </c>
      <c r="D3959" t="s">
        <v>77</v>
      </c>
      <c r="E3959" t="s">
        <v>18023</v>
      </c>
      <c r="F3959" s="66">
        <v>17003241</v>
      </c>
      <c r="G3959" t="s">
        <v>78</v>
      </c>
      <c r="I3959" t="s">
        <v>79</v>
      </c>
      <c r="K3959" t="s">
        <v>22022</v>
      </c>
      <c r="M3959" t="s">
        <v>6795</v>
      </c>
      <c r="N3959" t="s">
        <v>6071</v>
      </c>
      <c r="O3959" t="s">
        <v>18</v>
      </c>
      <c r="P3959" t="s">
        <v>6919</v>
      </c>
    </row>
    <row r="3960" spans="1:17" hidden="1" x14ac:dyDescent="0.35">
      <c r="A3960" s="72">
        <f t="shared" si="61"/>
        <v>140480</v>
      </c>
      <c r="B3960" t="s">
        <v>1051</v>
      </c>
      <c r="C3960" s="66">
        <v>85777</v>
      </c>
      <c r="D3960" t="s">
        <v>77</v>
      </c>
      <c r="E3960" t="s">
        <v>1041</v>
      </c>
      <c r="F3960" s="66">
        <v>140480</v>
      </c>
      <c r="G3960" t="s">
        <v>78</v>
      </c>
      <c r="I3960" t="s">
        <v>79</v>
      </c>
      <c r="K3960" t="s">
        <v>1052</v>
      </c>
      <c r="M3960" t="s">
        <v>1048</v>
      </c>
      <c r="N3960" t="s">
        <v>1048</v>
      </c>
      <c r="O3960" t="s">
        <v>18</v>
      </c>
      <c r="P3960" t="s">
        <v>1049</v>
      </c>
      <c r="Q3960" t="s">
        <v>1053</v>
      </c>
    </row>
    <row r="3961" spans="1:17" hidden="1" x14ac:dyDescent="0.35">
      <c r="A3961" s="72">
        <f t="shared" si="61"/>
        <v>141711</v>
      </c>
      <c r="B3961" t="s">
        <v>20531</v>
      </c>
      <c r="C3961" s="66">
        <v>17005643</v>
      </c>
      <c r="D3961" t="s">
        <v>77</v>
      </c>
      <c r="E3961" t="s">
        <v>11468</v>
      </c>
      <c r="F3961" s="66">
        <v>141711</v>
      </c>
      <c r="G3961" t="s">
        <v>78</v>
      </c>
      <c r="I3961" t="s">
        <v>79</v>
      </c>
      <c r="K3961" t="s">
        <v>20532</v>
      </c>
      <c r="M3961" t="s">
        <v>11470</v>
      </c>
      <c r="N3961" t="s">
        <v>5106</v>
      </c>
      <c r="O3961" t="s">
        <v>18</v>
      </c>
      <c r="P3961" t="s">
        <v>11471</v>
      </c>
    </row>
    <row r="3962" spans="1:17" hidden="1" x14ac:dyDescent="0.35">
      <c r="A3962" s="72">
        <f t="shared" si="61"/>
        <v>140604</v>
      </c>
      <c r="B3962" t="s">
        <v>26199</v>
      </c>
      <c r="C3962" s="85">
        <v>86517</v>
      </c>
      <c r="D3962" t="s">
        <v>77</v>
      </c>
      <c r="E3962" t="s">
        <v>23213</v>
      </c>
      <c r="F3962" s="85">
        <v>140604</v>
      </c>
      <c r="G3962" t="s">
        <v>78</v>
      </c>
      <c r="I3962" t="s">
        <v>79</v>
      </c>
      <c r="K3962" t="s">
        <v>26200</v>
      </c>
      <c r="M3962" t="s">
        <v>21734</v>
      </c>
      <c r="N3962" t="s">
        <v>242</v>
      </c>
      <c r="O3962" t="s">
        <v>18</v>
      </c>
      <c r="P3962">
        <v>75459</v>
      </c>
      <c r="Q3962">
        <v>3663</v>
      </c>
    </row>
    <row r="3963" spans="1:17" hidden="1" x14ac:dyDescent="0.35">
      <c r="A3963" s="72">
        <f t="shared" si="61"/>
        <v>140604</v>
      </c>
      <c r="B3963" t="s">
        <v>2063</v>
      </c>
      <c r="C3963" s="66">
        <v>86517</v>
      </c>
      <c r="D3963" t="s">
        <v>77</v>
      </c>
      <c r="E3963" t="s">
        <v>2058</v>
      </c>
      <c r="F3963" s="66">
        <v>140604</v>
      </c>
      <c r="G3963" t="s">
        <v>78</v>
      </c>
      <c r="I3963" t="s">
        <v>79</v>
      </c>
      <c r="K3963" t="s">
        <v>2064</v>
      </c>
      <c r="M3963" t="s">
        <v>2060</v>
      </c>
      <c r="N3963" t="s">
        <v>240</v>
      </c>
      <c r="O3963" t="s">
        <v>18</v>
      </c>
      <c r="P3963" t="s">
        <v>2061</v>
      </c>
      <c r="Q3963" t="s">
        <v>2065</v>
      </c>
    </row>
    <row r="3964" spans="1:17" hidden="1" x14ac:dyDescent="0.35">
      <c r="A3964" s="72">
        <f t="shared" si="61"/>
        <v>140604</v>
      </c>
      <c r="B3964" t="s">
        <v>23213</v>
      </c>
      <c r="C3964" s="85">
        <v>140604</v>
      </c>
      <c r="D3964" t="s">
        <v>78</v>
      </c>
      <c r="E3964" t="s">
        <v>23240</v>
      </c>
      <c r="F3964" s="85">
        <v>16048959</v>
      </c>
      <c r="G3964" t="s">
        <v>1750</v>
      </c>
      <c r="H3964">
        <v>1647635</v>
      </c>
      <c r="I3964" t="s">
        <v>79</v>
      </c>
      <c r="J3964" t="s">
        <v>200</v>
      </c>
      <c r="K3964" t="s">
        <v>24893</v>
      </c>
      <c r="M3964" t="s">
        <v>21734</v>
      </c>
      <c r="N3964" t="s">
        <v>242</v>
      </c>
      <c r="O3964" t="s">
        <v>18</v>
      </c>
      <c r="P3964">
        <v>75459</v>
      </c>
    </row>
    <row r="3965" spans="1:17" hidden="1" x14ac:dyDescent="0.35">
      <c r="A3965" s="72">
        <f t="shared" si="61"/>
        <v>140604</v>
      </c>
      <c r="B3965" t="s">
        <v>26201</v>
      </c>
      <c r="C3965" s="85">
        <v>17023713</v>
      </c>
      <c r="D3965" t="s">
        <v>77</v>
      </c>
      <c r="E3965" t="s">
        <v>23213</v>
      </c>
      <c r="F3965" s="85">
        <v>140604</v>
      </c>
      <c r="G3965" t="s">
        <v>78</v>
      </c>
      <c r="I3965" t="s">
        <v>79</v>
      </c>
      <c r="K3965" t="s">
        <v>26202</v>
      </c>
      <c r="M3965" t="s">
        <v>21734</v>
      </c>
      <c r="N3965" t="s">
        <v>242</v>
      </c>
      <c r="O3965" t="s">
        <v>18</v>
      </c>
      <c r="P3965">
        <v>75459</v>
      </c>
    </row>
    <row r="3966" spans="1:17" hidden="1" x14ac:dyDescent="0.35">
      <c r="A3966" s="72">
        <f t="shared" si="61"/>
        <v>140604</v>
      </c>
      <c r="B3966" t="s">
        <v>22537</v>
      </c>
      <c r="C3966" s="66">
        <v>17023713</v>
      </c>
      <c r="D3966" t="s">
        <v>77</v>
      </c>
      <c r="E3966" t="s">
        <v>2058</v>
      </c>
      <c r="F3966" s="66">
        <v>140604</v>
      </c>
      <c r="G3966" t="s">
        <v>78</v>
      </c>
      <c r="I3966" t="s">
        <v>79</v>
      </c>
      <c r="K3966" t="s">
        <v>22538</v>
      </c>
      <c r="M3966" t="s">
        <v>2060</v>
      </c>
      <c r="N3966" t="s">
        <v>242</v>
      </c>
      <c r="O3966" t="s">
        <v>18</v>
      </c>
      <c r="P3966" t="s">
        <v>2061</v>
      </c>
    </row>
    <row r="3967" spans="1:17" hidden="1" x14ac:dyDescent="0.35">
      <c r="A3967" s="72">
        <f t="shared" si="61"/>
        <v>140604</v>
      </c>
      <c r="B3967" t="s">
        <v>26196</v>
      </c>
      <c r="C3967" s="85">
        <v>17017310</v>
      </c>
      <c r="D3967" t="s">
        <v>23281</v>
      </c>
      <c r="E3967" t="s">
        <v>23213</v>
      </c>
      <c r="F3967" s="85">
        <v>140604</v>
      </c>
      <c r="G3967" t="s">
        <v>78</v>
      </c>
      <c r="I3967" t="s">
        <v>79</v>
      </c>
      <c r="K3967" t="s">
        <v>21733</v>
      </c>
      <c r="M3967" t="s">
        <v>21734</v>
      </c>
      <c r="N3967" t="s">
        <v>242</v>
      </c>
      <c r="O3967" t="s">
        <v>18</v>
      </c>
      <c r="P3967">
        <v>75459</v>
      </c>
    </row>
    <row r="3968" spans="1:17" hidden="1" x14ac:dyDescent="0.35">
      <c r="A3968" s="72">
        <f t="shared" si="61"/>
        <v>140604</v>
      </c>
      <c r="B3968" t="s">
        <v>21732</v>
      </c>
      <c r="C3968" s="66">
        <v>17017310</v>
      </c>
      <c r="D3968" t="s">
        <v>83</v>
      </c>
      <c r="E3968" t="s">
        <v>2058</v>
      </c>
      <c r="F3968" s="66">
        <v>140604</v>
      </c>
      <c r="G3968" t="s">
        <v>78</v>
      </c>
      <c r="I3968" t="s">
        <v>79</v>
      </c>
      <c r="K3968" t="s">
        <v>21733</v>
      </c>
      <c r="M3968" t="s">
        <v>21734</v>
      </c>
      <c r="N3968" t="s">
        <v>242</v>
      </c>
      <c r="O3968" t="s">
        <v>18</v>
      </c>
      <c r="P3968" t="s">
        <v>2061</v>
      </c>
    </row>
    <row r="3969" spans="1:17" hidden="1" x14ac:dyDescent="0.35">
      <c r="A3969" s="72">
        <f t="shared" si="61"/>
        <v>140604</v>
      </c>
      <c r="B3969" t="s">
        <v>26203</v>
      </c>
      <c r="C3969" s="85">
        <v>86516</v>
      </c>
      <c r="D3969" t="s">
        <v>77</v>
      </c>
      <c r="E3969" t="s">
        <v>23213</v>
      </c>
      <c r="F3969" s="85">
        <v>140604</v>
      </c>
      <c r="G3969" t="s">
        <v>78</v>
      </c>
      <c r="I3969" t="s">
        <v>79</v>
      </c>
      <c r="K3969" t="s">
        <v>26204</v>
      </c>
      <c r="M3969" t="s">
        <v>21734</v>
      </c>
      <c r="N3969" t="s">
        <v>242</v>
      </c>
      <c r="O3969" t="s">
        <v>18</v>
      </c>
      <c r="P3969">
        <v>75459</v>
      </c>
      <c r="Q3969">
        <v>4554</v>
      </c>
    </row>
    <row r="3970" spans="1:17" hidden="1" x14ac:dyDescent="0.35">
      <c r="A3970" s="72">
        <f t="shared" ref="A3970:A4033" si="62">IF(F3970="", "", IF(D3970="School District", C3970, F3970))</f>
        <v>140604</v>
      </c>
      <c r="B3970" t="s">
        <v>2057</v>
      </c>
      <c r="C3970" s="66">
        <v>86516</v>
      </c>
      <c r="D3970" t="s">
        <v>77</v>
      </c>
      <c r="E3970" t="s">
        <v>2058</v>
      </c>
      <c r="F3970" s="66">
        <v>140604</v>
      </c>
      <c r="G3970" t="s">
        <v>78</v>
      </c>
      <c r="I3970" t="s">
        <v>79</v>
      </c>
      <c r="K3970" t="s">
        <v>2059</v>
      </c>
      <c r="M3970" t="s">
        <v>2060</v>
      </c>
      <c r="N3970" t="s">
        <v>240</v>
      </c>
      <c r="O3970" t="s">
        <v>18</v>
      </c>
      <c r="P3970" t="s">
        <v>2061</v>
      </c>
      <c r="Q3970" t="s">
        <v>2062</v>
      </c>
    </row>
    <row r="3971" spans="1:17" hidden="1" x14ac:dyDescent="0.35">
      <c r="A3971" s="72">
        <f t="shared" si="62"/>
        <v>141431</v>
      </c>
      <c r="B3971" t="s">
        <v>9026</v>
      </c>
      <c r="C3971" s="66">
        <v>90201</v>
      </c>
      <c r="D3971" t="s">
        <v>77</v>
      </c>
      <c r="E3971" t="s">
        <v>9010</v>
      </c>
      <c r="F3971" s="66">
        <v>141431</v>
      </c>
      <c r="G3971" t="s">
        <v>78</v>
      </c>
      <c r="I3971" t="s">
        <v>79</v>
      </c>
      <c r="K3971" t="s">
        <v>9027</v>
      </c>
      <c r="M3971" t="s">
        <v>9008</v>
      </c>
      <c r="N3971" t="s">
        <v>9008</v>
      </c>
      <c r="O3971" t="s">
        <v>18</v>
      </c>
      <c r="P3971" t="s">
        <v>9007</v>
      </c>
    </row>
    <row r="3972" spans="1:17" hidden="1" x14ac:dyDescent="0.35">
      <c r="A3972" s="72">
        <f t="shared" si="62"/>
        <v>141555</v>
      </c>
      <c r="B3972" t="s">
        <v>10205</v>
      </c>
      <c r="C3972" s="66">
        <v>90870</v>
      </c>
      <c r="D3972" t="s">
        <v>77</v>
      </c>
      <c r="E3972" t="s">
        <v>4810</v>
      </c>
      <c r="F3972" s="66">
        <v>141555</v>
      </c>
      <c r="G3972" t="s">
        <v>78</v>
      </c>
      <c r="H3972" t="s">
        <v>10206</v>
      </c>
      <c r="I3972" t="s">
        <v>79</v>
      </c>
      <c r="K3972" t="s">
        <v>10207</v>
      </c>
      <c r="M3972" t="s">
        <v>7383</v>
      </c>
      <c r="N3972" t="s">
        <v>7384</v>
      </c>
      <c r="O3972" t="s">
        <v>18</v>
      </c>
      <c r="P3972" t="s">
        <v>10200</v>
      </c>
      <c r="Q3972" t="s">
        <v>427</v>
      </c>
    </row>
    <row r="3973" spans="1:17" hidden="1" x14ac:dyDescent="0.35">
      <c r="A3973" s="72">
        <f t="shared" si="62"/>
        <v>16083505</v>
      </c>
      <c r="B3973" t="s">
        <v>22661</v>
      </c>
      <c r="C3973" s="66">
        <v>17025632</v>
      </c>
      <c r="D3973" t="s">
        <v>83</v>
      </c>
      <c r="E3973" t="s">
        <v>15130</v>
      </c>
      <c r="F3973" s="66">
        <v>16083505</v>
      </c>
      <c r="G3973" t="s">
        <v>78</v>
      </c>
      <c r="I3973" t="s">
        <v>79</v>
      </c>
      <c r="K3973" t="s">
        <v>22662</v>
      </c>
      <c r="M3973" t="s">
        <v>13252</v>
      </c>
      <c r="N3973" t="s">
        <v>13252</v>
      </c>
      <c r="O3973" t="s">
        <v>18</v>
      </c>
      <c r="P3973" t="s">
        <v>13598</v>
      </c>
    </row>
    <row r="3974" spans="1:17" hidden="1" x14ac:dyDescent="0.35">
      <c r="A3974" s="72">
        <f t="shared" si="62"/>
        <v>16083505</v>
      </c>
      <c r="B3974" t="s">
        <v>22657</v>
      </c>
      <c r="C3974" s="66">
        <v>17025630</v>
      </c>
      <c r="D3974" t="s">
        <v>83</v>
      </c>
      <c r="E3974" t="s">
        <v>15130</v>
      </c>
      <c r="F3974" s="66">
        <v>16083505</v>
      </c>
      <c r="G3974" t="s">
        <v>78</v>
      </c>
      <c r="I3974" t="s">
        <v>79</v>
      </c>
      <c r="K3974" t="s">
        <v>22658</v>
      </c>
      <c r="M3974" t="s">
        <v>21687</v>
      </c>
      <c r="N3974" t="s">
        <v>6771</v>
      </c>
      <c r="O3974" t="s">
        <v>18</v>
      </c>
      <c r="P3974" t="s">
        <v>7378</v>
      </c>
    </row>
    <row r="3975" spans="1:17" hidden="1" x14ac:dyDescent="0.35">
      <c r="A3975" s="72">
        <f t="shared" si="62"/>
        <v>16083505</v>
      </c>
      <c r="B3975" t="s">
        <v>22659</v>
      </c>
      <c r="C3975" s="66">
        <v>17025631</v>
      </c>
      <c r="D3975" t="s">
        <v>83</v>
      </c>
      <c r="E3975" t="s">
        <v>15130</v>
      </c>
      <c r="F3975" s="66">
        <v>16083505</v>
      </c>
      <c r="G3975" t="s">
        <v>78</v>
      </c>
      <c r="I3975" t="s">
        <v>79</v>
      </c>
      <c r="K3975" t="s">
        <v>22660</v>
      </c>
      <c r="M3975" t="s">
        <v>21707</v>
      </c>
      <c r="N3975" t="s">
        <v>9526</v>
      </c>
      <c r="O3975" t="s">
        <v>18</v>
      </c>
      <c r="P3975" t="s">
        <v>10254</v>
      </c>
    </row>
    <row r="3976" spans="1:17" hidden="1" x14ac:dyDescent="0.35">
      <c r="A3976" s="72">
        <f t="shared" si="62"/>
        <v>142029</v>
      </c>
      <c r="B3976" t="s">
        <v>16579</v>
      </c>
      <c r="C3976" s="66">
        <v>16043080</v>
      </c>
      <c r="D3976" t="s">
        <v>83</v>
      </c>
      <c r="E3976" t="s">
        <v>12987</v>
      </c>
      <c r="F3976" s="66">
        <v>142029</v>
      </c>
      <c r="G3976" t="s">
        <v>78</v>
      </c>
      <c r="I3976" t="s">
        <v>79</v>
      </c>
      <c r="K3976" t="s">
        <v>16580</v>
      </c>
      <c r="M3976" t="s">
        <v>12989</v>
      </c>
      <c r="N3976" t="s">
        <v>12854</v>
      </c>
      <c r="O3976" t="s">
        <v>18</v>
      </c>
      <c r="P3976" t="s">
        <v>12990</v>
      </c>
    </row>
    <row r="3977" spans="1:17" hidden="1" x14ac:dyDescent="0.35">
      <c r="A3977" s="72">
        <f t="shared" si="62"/>
        <v>142029</v>
      </c>
      <c r="B3977" t="s">
        <v>19412</v>
      </c>
      <c r="C3977" s="66">
        <v>16043079</v>
      </c>
      <c r="D3977" t="s">
        <v>83</v>
      </c>
      <c r="E3977" t="s">
        <v>12987</v>
      </c>
      <c r="F3977" s="66">
        <v>142029</v>
      </c>
      <c r="G3977" t="s">
        <v>78</v>
      </c>
      <c r="H3977" t="s">
        <v>350</v>
      </c>
      <c r="I3977" t="s">
        <v>79</v>
      </c>
      <c r="K3977" t="s">
        <v>16580</v>
      </c>
      <c r="L3977" t="s">
        <v>80</v>
      </c>
      <c r="M3977" t="s">
        <v>12989</v>
      </c>
      <c r="N3977" t="s">
        <v>12854</v>
      </c>
      <c r="O3977" t="s">
        <v>18</v>
      </c>
      <c r="P3977" t="s">
        <v>12990</v>
      </c>
      <c r="Q3977" t="s">
        <v>87</v>
      </c>
    </row>
    <row r="3978" spans="1:17" hidden="1" x14ac:dyDescent="0.35">
      <c r="A3978" s="72">
        <f t="shared" si="62"/>
        <v>141108</v>
      </c>
      <c r="B3978" t="s">
        <v>20464</v>
      </c>
      <c r="C3978" s="66">
        <v>17004582</v>
      </c>
      <c r="D3978" t="s">
        <v>83</v>
      </c>
      <c r="E3978" t="s">
        <v>5398</v>
      </c>
      <c r="F3978" s="66">
        <v>141108</v>
      </c>
      <c r="G3978" t="s">
        <v>78</v>
      </c>
      <c r="H3978" t="s">
        <v>350</v>
      </c>
      <c r="I3978" t="s">
        <v>79</v>
      </c>
      <c r="K3978" t="s">
        <v>5402</v>
      </c>
      <c r="L3978" t="s">
        <v>80</v>
      </c>
      <c r="M3978" t="s">
        <v>5400</v>
      </c>
      <c r="N3978" t="s">
        <v>80</v>
      </c>
      <c r="O3978" t="s">
        <v>18</v>
      </c>
      <c r="P3978" t="s">
        <v>5401</v>
      </c>
      <c r="Q3978" t="s">
        <v>87</v>
      </c>
    </row>
    <row r="3979" spans="1:17" hidden="1" x14ac:dyDescent="0.35">
      <c r="A3979" s="72">
        <f t="shared" si="62"/>
        <v>141108</v>
      </c>
      <c r="B3979" t="s">
        <v>20465</v>
      </c>
      <c r="C3979" s="66">
        <v>17004583</v>
      </c>
      <c r="D3979" t="s">
        <v>83</v>
      </c>
      <c r="E3979" t="s">
        <v>5398</v>
      </c>
      <c r="F3979" s="66">
        <v>141108</v>
      </c>
      <c r="G3979" t="s">
        <v>78</v>
      </c>
      <c r="I3979" t="s">
        <v>79</v>
      </c>
      <c r="K3979" t="s">
        <v>20466</v>
      </c>
      <c r="M3979" t="s">
        <v>5400</v>
      </c>
      <c r="N3979" t="s">
        <v>3700</v>
      </c>
      <c r="O3979" t="s">
        <v>18</v>
      </c>
      <c r="P3979" t="s">
        <v>5401</v>
      </c>
    </row>
    <row r="3980" spans="1:17" hidden="1" x14ac:dyDescent="0.35">
      <c r="A3980" s="72">
        <f t="shared" si="62"/>
        <v>141108</v>
      </c>
      <c r="B3980" t="s">
        <v>2344</v>
      </c>
      <c r="C3980" s="66">
        <v>204838</v>
      </c>
      <c r="D3980" t="s">
        <v>77</v>
      </c>
      <c r="E3980" t="s">
        <v>5398</v>
      </c>
      <c r="F3980" s="66">
        <v>141108</v>
      </c>
      <c r="G3980" t="s">
        <v>78</v>
      </c>
      <c r="I3980" t="s">
        <v>79</v>
      </c>
      <c r="K3980" t="s">
        <v>5399</v>
      </c>
      <c r="M3980" t="s">
        <v>5400</v>
      </c>
      <c r="N3980" t="s">
        <v>3700</v>
      </c>
      <c r="O3980" t="s">
        <v>18</v>
      </c>
      <c r="P3980" t="s">
        <v>5401</v>
      </c>
      <c r="Q3980" t="s">
        <v>1935</v>
      </c>
    </row>
    <row r="3981" spans="1:17" hidden="1" x14ac:dyDescent="0.35">
      <c r="A3981" s="72">
        <f t="shared" si="62"/>
        <v>140645</v>
      </c>
      <c r="B3981" t="s">
        <v>2344</v>
      </c>
      <c r="C3981" s="66">
        <v>86626</v>
      </c>
      <c r="D3981" t="s">
        <v>77</v>
      </c>
      <c r="E3981" t="s">
        <v>2345</v>
      </c>
      <c r="F3981" s="66">
        <v>140645</v>
      </c>
      <c r="G3981" t="s">
        <v>78</v>
      </c>
      <c r="H3981" t="s">
        <v>2346</v>
      </c>
      <c r="I3981" t="s">
        <v>79</v>
      </c>
      <c r="K3981" t="s">
        <v>2347</v>
      </c>
      <c r="M3981" t="s">
        <v>2341</v>
      </c>
      <c r="N3981" t="s">
        <v>2275</v>
      </c>
      <c r="O3981" t="s">
        <v>18</v>
      </c>
      <c r="P3981" t="s">
        <v>2342</v>
      </c>
      <c r="Q3981" t="s">
        <v>2348</v>
      </c>
    </row>
    <row r="3982" spans="1:17" hidden="1" x14ac:dyDescent="0.35">
      <c r="A3982" s="72">
        <f t="shared" si="62"/>
        <v>140887</v>
      </c>
      <c r="B3982" t="s">
        <v>25558</v>
      </c>
      <c r="C3982" s="85">
        <v>87532</v>
      </c>
      <c r="D3982" t="s">
        <v>77</v>
      </c>
      <c r="E3982" t="s">
        <v>23231</v>
      </c>
      <c r="F3982" s="85">
        <v>140887</v>
      </c>
      <c r="G3982" t="s">
        <v>78</v>
      </c>
      <c r="H3982">
        <v>1647916</v>
      </c>
      <c r="I3982" t="s">
        <v>79</v>
      </c>
      <c r="K3982" t="s">
        <v>25559</v>
      </c>
      <c r="M3982" t="s">
        <v>20648</v>
      </c>
      <c r="N3982" t="s">
        <v>571</v>
      </c>
      <c r="O3982" t="s">
        <v>18</v>
      </c>
      <c r="P3982">
        <v>76115</v>
      </c>
      <c r="Q3982">
        <v>2355</v>
      </c>
    </row>
    <row r="3983" spans="1:17" hidden="1" x14ac:dyDescent="0.35">
      <c r="A3983" s="72">
        <f t="shared" si="62"/>
        <v>140887</v>
      </c>
      <c r="B3983" t="s">
        <v>4214</v>
      </c>
      <c r="C3983" s="66">
        <v>87532</v>
      </c>
      <c r="D3983" t="s">
        <v>77</v>
      </c>
      <c r="E3983" t="s">
        <v>3907</v>
      </c>
      <c r="F3983" s="66">
        <v>140887</v>
      </c>
      <c r="G3983" t="s">
        <v>78</v>
      </c>
      <c r="H3983" t="s">
        <v>4215</v>
      </c>
      <c r="I3983" t="s">
        <v>79</v>
      </c>
      <c r="K3983" t="s">
        <v>4216</v>
      </c>
      <c r="M3983" t="s">
        <v>3904</v>
      </c>
      <c r="N3983" t="s">
        <v>573</v>
      </c>
      <c r="O3983" t="s">
        <v>18</v>
      </c>
      <c r="P3983" t="s">
        <v>4209</v>
      </c>
      <c r="Q3983" t="s">
        <v>1272</v>
      </c>
    </row>
    <row r="3984" spans="1:17" hidden="1" x14ac:dyDescent="0.35">
      <c r="A3984" s="72">
        <f t="shared" si="62"/>
        <v>141108</v>
      </c>
      <c r="B3984" t="s">
        <v>5397</v>
      </c>
      <c r="C3984" s="66">
        <v>88132</v>
      </c>
      <c r="D3984" t="s">
        <v>77</v>
      </c>
      <c r="E3984" t="s">
        <v>5398</v>
      </c>
      <c r="F3984" s="66">
        <v>141108</v>
      </c>
      <c r="G3984" t="s">
        <v>78</v>
      </c>
      <c r="I3984" t="s">
        <v>79</v>
      </c>
      <c r="K3984" t="s">
        <v>5399</v>
      </c>
      <c r="M3984" t="s">
        <v>5400</v>
      </c>
      <c r="N3984" t="s">
        <v>3700</v>
      </c>
      <c r="O3984" t="s">
        <v>18</v>
      </c>
      <c r="P3984" t="s">
        <v>5401</v>
      </c>
    </row>
    <row r="3985" spans="1:17" hidden="1" x14ac:dyDescent="0.35">
      <c r="A3985" s="72">
        <f t="shared" si="62"/>
        <v>141108</v>
      </c>
      <c r="B3985" t="s">
        <v>2868</v>
      </c>
      <c r="C3985" s="66">
        <v>88133</v>
      </c>
      <c r="D3985" t="s">
        <v>77</v>
      </c>
      <c r="E3985" t="s">
        <v>5398</v>
      </c>
      <c r="F3985" s="66">
        <v>141108</v>
      </c>
      <c r="G3985" t="s">
        <v>78</v>
      </c>
      <c r="I3985" t="s">
        <v>79</v>
      </c>
      <c r="K3985" t="s">
        <v>5402</v>
      </c>
      <c r="M3985" t="s">
        <v>5400</v>
      </c>
      <c r="N3985" t="s">
        <v>3700</v>
      </c>
      <c r="O3985" t="s">
        <v>18</v>
      </c>
      <c r="P3985" t="s">
        <v>5401</v>
      </c>
    </row>
    <row r="3986" spans="1:17" hidden="1" x14ac:dyDescent="0.35">
      <c r="A3986" s="72">
        <f t="shared" si="62"/>
        <v>140714</v>
      </c>
      <c r="B3986" t="s">
        <v>2868</v>
      </c>
      <c r="C3986" s="66">
        <v>86835</v>
      </c>
      <c r="D3986" t="s">
        <v>77</v>
      </c>
      <c r="E3986" t="s">
        <v>2794</v>
      </c>
      <c r="F3986" s="66">
        <v>140714</v>
      </c>
      <c r="G3986" t="s">
        <v>78</v>
      </c>
      <c r="H3986" t="s">
        <v>2869</v>
      </c>
      <c r="I3986" t="s">
        <v>79</v>
      </c>
      <c r="K3986" t="s">
        <v>2870</v>
      </c>
      <c r="M3986" t="s">
        <v>2790</v>
      </c>
      <c r="N3986" t="s">
        <v>2797</v>
      </c>
      <c r="O3986" t="s">
        <v>18</v>
      </c>
      <c r="P3986" t="s">
        <v>2871</v>
      </c>
      <c r="Q3986" t="s">
        <v>2872</v>
      </c>
    </row>
    <row r="3987" spans="1:17" hidden="1" x14ac:dyDescent="0.35">
      <c r="A3987" s="72">
        <f t="shared" si="62"/>
        <v>141108</v>
      </c>
      <c r="B3987" t="s">
        <v>20467</v>
      </c>
      <c r="C3987" s="66">
        <v>17004584</v>
      </c>
      <c r="D3987" t="s">
        <v>83</v>
      </c>
      <c r="E3987" t="s">
        <v>5398</v>
      </c>
      <c r="F3987" s="66">
        <v>141108</v>
      </c>
      <c r="G3987" t="s">
        <v>78</v>
      </c>
      <c r="H3987" t="s">
        <v>350</v>
      </c>
      <c r="I3987" t="s">
        <v>79</v>
      </c>
      <c r="K3987" t="s">
        <v>5402</v>
      </c>
      <c r="L3987" t="s">
        <v>80</v>
      </c>
      <c r="M3987" t="s">
        <v>5400</v>
      </c>
      <c r="N3987" t="s">
        <v>3703</v>
      </c>
      <c r="O3987" t="s">
        <v>18</v>
      </c>
      <c r="P3987" t="s">
        <v>5401</v>
      </c>
      <c r="Q3987" t="s">
        <v>87</v>
      </c>
    </row>
    <row r="3988" spans="1:17" hidden="1" x14ac:dyDescent="0.35">
      <c r="A3988" s="72">
        <f t="shared" si="62"/>
        <v>140988</v>
      </c>
      <c r="B3988" t="s">
        <v>25044</v>
      </c>
      <c r="C3988" s="85">
        <v>140988</v>
      </c>
      <c r="D3988" t="s">
        <v>78</v>
      </c>
      <c r="E3988" t="s">
        <v>23238</v>
      </c>
      <c r="F3988" s="85">
        <v>17002993</v>
      </c>
      <c r="G3988" t="s">
        <v>1750</v>
      </c>
      <c r="H3988">
        <v>11610805</v>
      </c>
      <c r="I3988" t="s">
        <v>79</v>
      </c>
      <c r="J3988" t="s">
        <v>200</v>
      </c>
      <c r="K3988" t="s">
        <v>25045</v>
      </c>
      <c r="M3988" t="s">
        <v>25046</v>
      </c>
      <c r="N3988" t="s">
        <v>4859</v>
      </c>
      <c r="O3988" t="s">
        <v>18</v>
      </c>
      <c r="P3988">
        <v>76401</v>
      </c>
    </row>
    <row r="3989" spans="1:17" hidden="1" x14ac:dyDescent="0.35">
      <c r="A3989" s="72">
        <f t="shared" si="62"/>
        <v>140988</v>
      </c>
      <c r="B3989" t="s">
        <v>4837</v>
      </c>
      <c r="C3989" s="66">
        <v>87841</v>
      </c>
      <c r="D3989" t="s">
        <v>77</v>
      </c>
      <c r="E3989" t="s">
        <v>4838</v>
      </c>
      <c r="F3989" s="66">
        <v>140988</v>
      </c>
      <c r="G3989" t="s">
        <v>78</v>
      </c>
      <c r="H3989" t="s">
        <v>4839</v>
      </c>
      <c r="I3989" t="s">
        <v>79</v>
      </c>
      <c r="K3989" t="s">
        <v>4840</v>
      </c>
      <c r="M3989" t="s">
        <v>4841</v>
      </c>
      <c r="N3989" t="s">
        <v>4842</v>
      </c>
      <c r="O3989" t="s">
        <v>18</v>
      </c>
      <c r="P3989" t="s">
        <v>4843</v>
      </c>
    </row>
    <row r="3990" spans="1:17" hidden="1" x14ac:dyDescent="0.35">
      <c r="A3990" s="72">
        <f t="shared" si="62"/>
        <v>141749</v>
      </c>
      <c r="B3990" t="s">
        <v>14826</v>
      </c>
      <c r="C3990" s="66">
        <v>223892</v>
      </c>
      <c r="D3990" t="s">
        <v>77</v>
      </c>
      <c r="E3990" t="s">
        <v>11720</v>
      </c>
      <c r="F3990" s="66">
        <v>141749</v>
      </c>
      <c r="G3990" t="s">
        <v>78</v>
      </c>
      <c r="H3990" t="s">
        <v>14827</v>
      </c>
      <c r="I3990" t="s">
        <v>79</v>
      </c>
      <c r="K3990" t="s">
        <v>14828</v>
      </c>
      <c r="M3990" t="s">
        <v>126</v>
      </c>
      <c r="N3990" t="s">
        <v>137</v>
      </c>
      <c r="O3990" t="s">
        <v>18</v>
      </c>
      <c r="P3990" t="s">
        <v>11723</v>
      </c>
    </row>
    <row r="3991" spans="1:17" hidden="1" x14ac:dyDescent="0.35">
      <c r="A3991" s="72">
        <f t="shared" si="62"/>
        <v>140785</v>
      </c>
      <c r="B3991" t="s">
        <v>26205</v>
      </c>
      <c r="C3991" s="85">
        <v>87000</v>
      </c>
      <c r="D3991" t="s">
        <v>77</v>
      </c>
      <c r="E3991" t="s">
        <v>23212</v>
      </c>
      <c r="F3991" s="85">
        <v>140785</v>
      </c>
      <c r="G3991" t="s">
        <v>78</v>
      </c>
      <c r="H3991">
        <v>11929635</v>
      </c>
      <c r="I3991" t="s">
        <v>79</v>
      </c>
      <c r="K3991" t="s">
        <v>26206</v>
      </c>
      <c r="M3991" t="s">
        <v>20516</v>
      </c>
      <c r="N3991" t="s">
        <v>3251</v>
      </c>
      <c r="O3991" t="s">
        <v>18</v>
      </c>
      <c r="P3991">
        <v>75904</v>
      </c>
      <c r="Q3991">
        <v>6641</v>
      </c>
    </row>
    <row r="3992" spans="1:17" hidden="1" x14ac:dyDescent="0.35">
      <c r="A3992" s="72">
        <f t="shared" si="62"/>
        <v>140785</v>
      </c>
      <c r="B3992" t="s">
        <v>3232</v>
      </c>
      <c r="C3992" s="66">
        <v>87000</v>
      </c>
      <c r="D3992" t="s">
        <v>77</v>
      </c>
      <c r="E3992" t="s">
        <v>3233</v>
      </c>
      <c r="F3992" s="66">
        <v>140785</v>
      </c>
      <c r="G3992" t="s">
        <v>78</v>
      </c>
      <c r="H3992" t="s">
        <v>3234</v>
      </c>
      <c r="I3992" t="s">
        <v>79</v>
      </c>
      <c r="K3992" t="s">
        <v>3230</v>
      </c>
      <c r="L3992" t="s">
        <v>80</v>
      </c>
      <c r="M3992" t="s">
        <v>3188</v>
      </c>
      <c r="N3992" t="s">
        <v>3189</v>
      </c>
      <c r="O3992" t="s">
        <v>18</v>
      </c>
      <c r="P3992" t="s">
        <v>3213</v>
      </c>
      <c r="Q3992" t="s">
        <v>87</v>
      </c>
    </row>
    <row r="3993" spans="1:17" hidden="1" x14ac:dyDescent="0.35">
      <c r="A3993" s="72">
        <f t="shared" si="62"/>
        <v>140785</v>
      </c>
      <c r="B3993" t="s">
        <v>26213</v>
      </c>
      <c r="C3993" s="85">
        <v>17005281</v>
      </c>
      <c r="D3993" t="s">
        <v>77</v>
      </c>
      <c r="E3993" t="s">
        <v>23212</v>
      </c>
      <c r="F3993" s="85">
        <v>140785</v>
      </c>
      <c r="G3993" t="s">
        <v>78</v>
      </c>
      <c r="H3993">
        <v>11929635</v>
      </c>
      <c r="I3993" t="s">
        <v>79</v>
      </c>
      <c r="K3993" t="s">
        <v>20515</v>
      </c>
      <c r="M3993" t="s">
        <v>20516</v>
      </c>
      <c r="N3993" t="s">
        <v>3251</v>
      </c>
      <c r="O3993" t="s">
        <v>18</v>
      </c>
      <c r="P3993">
        <v>75904</v>
      </c>
    </row>
    <row r="3994" spans="1:17" hidden="1" x14ac:dyDescent="0.35">
      <c r="A3994" s="72">
        <f t="shared" si="62"/>
        <v>140785</v>
      </c>
      <c r="B3994" t="s">
        <v>20514</v>
      </c>
      <c r="C3994" s="66">
        <v>17005281</v>
      </c>
      <c r="D3994" t="s">
        <v>77</v>
      </c>
      <c r="E3994" t="s">
        <v>3233</v>
      </c>
      <c r="F3994" s="66">
        <v>140785</v>
      </c>
      <c r="G3994" t="s">
        <v>78</v>
      </c>
      <c r="H3994" t="s">
        <v>3234</v>
      </c>
      <c r="I3994" t="s">
        <v>79</v>
      </c>
      <c r="K3994" t="s">
        <v>20515</v>
      </c>
      <c r="M3994" t="s">
        <v>20516</v>
      </c>
      <c r="N3994" t="s">
        <v>3251</v>
      </c>
      <c r="O3994" t="s">
        <v>18</v>
      </c>
      <c r="P3994" t="s">
        <v>3213</v>
      </c>
    </row>
    <row r="3995" spans="1:17" hidden="1" x14ac:dyDescent="0.35">
      <c r="A3995" s="72">
        <f t="shared" si="62"/>
        <v>140785</v>
      </c>
      <c r="B3995" t="s">
        <v>26212</v>
      </c>
      <c r="C3995" s="85">
        <v>87001</v>
      </c>
      <c r="D3995" t="s">
        <v>77</v>
      </c>
      <c r="E3995" t="s">
        <v>23212</v>
      </c>
      <c r="F3995" s="85">
        <v>140785</v>
      </c>
      <c r="G3995" t="s">
        <v>78</v>
      </c>
      <c r="H3995">
        <v>11930997</v>
      </c>
      <c r="I3995" t="s">
        <v>79</v>
      </c>
      <c r="K3995" t="s">
        <v>26206</v>
      </c>
      <c r="M3995" t="s">
        <v>20516</v>
      </c>
      <c r="N3995" t="s">
        <v>3251</v>
      </c>
      <c r="O3995" t="s">
        <v>18</v>
      </c>
      <c r="P3995">
        <v>75904</v>
      </c>
      <c r="Q3995">
        <v>6641</v>
      </c>
    </row>
    <row r="3996" spans="1:17" hidden="1" x14ac:dyDescent="0.35">
      <c r="A3996" s="72">
        <f t="shared" si="62"/>
        <v>140785</v>
      </c>
      <c r="B3996" t="s">
        <v>3235</v>
      </c>
      <c r="C3996" s="66">
        <v>87001</v>
      </c>
      <c r="D3996" t="s">
        <v>77</v>
      </c>
      <c r="E3996" t="s">
        <v>3233</v>
      </c>
      <c r="F3996" s="66">
        <v>140785</v>
      </c>
      <c r="G3996" t="s">
        <v>78</v>
      </c>
      <c r="H3996" t="s">
        <v>3236</v>
      </c>
      <c r="I3996" t="s">
        <v>79</v>
      </c>
      <c r="K3996" t="s">
        <v>3230</v>
      </c>
      <c r="L3996" t="s">
        <v>80</v>
      </c>
      <c r="M3996" t="s">
        <v>3188</v>
      </c>
      <c r="N3996" t="s">
        <v>3189</v>
      </c>
      <c r="O3996" t="s">
        <v>18</v>
      </c>
      <c r="P3996" t="s">
        <v>3213</v>
      </c>
      <c r="Q3996" t="s">
        <v>87</v>
      </c>
    </row>
    <row r="3997" spans="1:17" hidden="1" x14ac:dyDescent="0.35">
      <c r="A3997" s="72">
        <f t="shared" si="62"/>
        <v>140661</v>
      </c>
      <c r="B3997" t="s">
        <v>2484</v>
      </c>
      <c r="C3997" s="66">
        <v>86669</v>
      </c>
      <c r="D3997" t="s">
        <v>77</v>
      </c>
      <c r="E3997" t="s">
        <v>2463</v>
      </c>
      <c r="F3997" s="66">
        <v>140661</v>
      </c>
      <c r="G3997" t="s">
        <v>78</v>
      </c>
      <c r="H3997" t="s">
        <v>2485</v>
      </c>
      <c r="I3997" t="s">
        <v>79</v>
      </c>
      <c r="K3997" t="s">
        <v>2486</v>
      </c>
      <c r="M3997" t="s">
        <v>2447</v>
      </c>
      <c r="N3997" t="s">
        <v>2466</v>
      </c>
      <c r="O3997" t="s">
        <v>18</v>
      </c>
      <c r="P3997" t="s">
        <v>2482</v>
      </c>
      <c r="Q3997" t="s">
        <v>2487</v>
      </c>
    </row>
    <row r="3998" spans="1:17" hidden="1" x14ac:dyDescent="0.35">
      <c r="A3998" s="72">
        <f t="shared" si="62"/>
        <v>141546</v>
      </c>
      <c r="B3998" t="s">
        <v>27273</v>
      </c>
      <c r="C3998" s="85">
        <v>90948</v>
      </c>
      <c r="D3998" t="s">
        <v>77</v>
      </c>
      <c r="E3998" t="s">
        <v>23179</v>
      </c>
      <c r="F3998" s="85">
        <v>141546</v>
      </c>
      <c r="G3998" t="s">
        <v>78</v>
      </c>
      <c r="H3998">
        <v>1664853</v>
      </c>
      <c r="I3998" t="s">
        <v>79</v>
      </c>
      <c r="K3998" t="s">
        <v>27274</v>
      </c>
      <c r="M3998" t="s">
        <v>9155</v>
      </c>
      <c r="N3998" t="s">
        <v>9526</v>
      </c>
      <c r="O3998" t="s">
        <v>18</v>
      </c>
      <c r="P3998">
        <v>78248</v>
      </c>
      <c r="Q3998">
        <v>1696</v>
      </c>
    </row>
    <row r="3999" spans="1:17" hidden="1" x14ac:dyDescent="0.35">
      <c r="A3999" s="72">
        <f t="shared" si="62"/>
        <v>141546</v>
      </c>
      <c r="B3999" t="s">
        <v>10340</v>
      </c>
      <c r="C3999" s="66">
        <v>90948</v>
      </c>
      <c r="D3999" t="s">
        <v>77</v>
      </c>
      <c r="E3999" t="s">
        <v>9849</v>
      </c>
      <c r="F3999" s="66">
        <v>141546</v>
      </c>
      <c r="G3999" t="s">
        <v>78</v>
      </c>
      <c r="H3999" t="s">
        <v>9850</v>
      </c>
      <c r="I3999" t="s">
        <v>79</v>
      </c>
      <c r="K3999" t="s">
        <v>10341</v>
      </c>
      <c r="M3999" t="s">
        <v>7383</v>
      </c>
      <c r="N3999" t="s">
        <v>7384</v>
      </c>
      <c r="O3999" t="s">
        <v>18</v>
      </c>
      <c r="P3999" t="s">
        <v>10342</v>
      </c>
      <c r="Q3999" t="s">
        <v>10343</v>
      </c>
    </row>
    <row r="4000" spans="1:17" hidden="1" x14ac:dyDescent="0.35">
      <c r="A4000" s="72">
        <f t="shared" si="62"/>
        <v>142116</v>
      </c>
      <c r="B4000" t="s">
        <v>13549</v>
      </c>
      <c r="C4000" s="66">
        <v>93119</v>
      </c>
      <c r="D4000" t="s">
        <v>77</v>
      </c>
      <c r="E4000" t="s">
        <v>13524</v>
      </c>
      <c r="F4000" s="66">
        <v>142116</v>
      </c>
      <c r="G4000" t="s">
        <v>78</v>
      </c>
      <c r="H4000" t="s">
        <v>13550</v>
      </c>
      <c r="I4000" t="s">
        <v>79</v>
      </c>
      <c r="K4000" t="s">
        <v>13551</v>
      </c>
      <c r="M4000" t="s">
        <v>13534</v>
      </c>
      <c r="N4000" t="s">
        <v>7395</v>
      </c>
      <c r="O4000" t="s">
        <v>18</v>
      </c>
      <c r="P4000" t="s">
        <v>13527</v>
      </c>
    </row>
    <row r="4001" spans="1:17" hidden="1" x14ac:dyDescent="0.35">
      <c r="A4001" s="72">
        <f t="shared" si="62"/>
        <v>140469</v>
      </c>
      <c r="B4001" t="s">
        <v>26910</v>
      </c>
      <c r="C4001" s="85">
        <v>85676</v>
      </c>
      <c r="D4001" t="s">
        <v>77</v>
      </c>
      <c r="E4001" t="s">
        <v>23191</v>
      </c>
      <c r="F4001" s="85">
        <v>140469</v>
      </c>
      <c r="G4001" t="s">
        <v>78</v>
      </c>
      <c r="H4001">
        <v>13461769</v>
      </c>
      <c r="I4001" t="s">
        <v>79</v>
      </c>
      <c r="K4001" t="s">
        <v>26911</v>
      </c>
      <c r="M4001" t="s">
        <v>13635</v>
      </c>
      <c r="N4001" t="s">
        <v>205</v>
      </c>
      <c r="O4001" t="s">
        <v>18</v>
      </c>
      <c r="P4001">
        <v>75077</v>
      </c>
      <c r="Q4001">
        <v>2436</v>
      </c>
    </row>
    <row r="4002" spans="1:17" hidden="1" x14ac:dyDescent="0.35">
      <c r="A4002" s="72">
        <f t="shared" si="62"/>
        <v>140469</v>
      </c>
      <c r="B4002" t="s">
        <v>785</v>
      </c>
      <c r="C4002" s="66">
        <v>85676</v>
      </c>
      <c r="D4002" t="s">
        <v>77</v>
      </c>
      <c r="E4002" t="s">
        <v>212</v>
      </c>
      <c r="F4002" s="66">
        <v>140469</v>
      </c>
      <c r="G4002" t="s">
        <v>78</v>
      </c>
      <c r="H4002" t="s">
        <v>213</v>
      </c>
      <c r="I4002" t="s">
        <v>79</v>
      </c>
      <c r="K4002" t="s">
        <v>786</v>
      </c>
      <c r="M4002" t="s">
        <v>343</v>
      </c>
      <c r="N4002" t="s">
        <v>215</v>
      </c>
      <c r="O4002" t="s">
        <v>18</v>
      </c>
      <c r="P4002" t="s">
        <v>780</v>
      </c>
      <c r="Q4002" t="s">
        <v>787</v>
      </c>
    </row>
    <row r="4003" spans="1:17" hidden="1" x14ac:dyDescent="0.35">
      <c r="A4003" s="72">
        <f t="shared" si="62"/>
        <v>140473</v>
      </c>
      <c r="B4003" t="s">
        <v>27724</v>
      </c>
      <c r="C4003" s="85">
        <v>85808</v>
      </c>
      <c r="D4003" t="s">
        <v>77</v>
      </c>
      <c r="E4003" t="s">
        <v>23171</v>
      </c>
      <c r="F4003" s="85">
        <v>140473</v>
      </c>
      <c r="G4003" t="s">
        <v>78</v>
      </c>
      <c r="I4003" t="s">
        <v>79</v>
      </c>
      <c r="K4003" t="s">
        <v>27725</v>
      </c>
      <c r="M4003" t="s">
        <v>20750</v>
      </c>
      <c r="N4003" t="s">
        <v>176</v>
      </c>
      <c r="O4003" t="s">
        <v>18</v>
      </c>
      <c r="P4003">
        <v>75093</v>
      </c>
      <c r="Q4003">
        <v>4817</v>
      </c>
    </row>
    <row r="4004" spans="1:17" hidden="1" x14ac:dyDescent="0.35">
      <c r="A4004" s="72">
        <f t="shared" si="62"/>
        <v>141246</v>
      </c>
      <c r="B4004" t="s">
        <v>7305</v>
      </c>
      <c r="C4004" s="66">
        <v>89107</v>
      </c>
      <c r="D4004" t="s">
        <v>77</v>
      </c>
      <c r="E4004" t="s">
        <v>7297</v>
      </c>
      <c r="F4004" s="66">
        <v>141246</v>
      </c>
      <c r="G4004" t="s">
        <v>78</v>
      </c>
      <c r="I4004" t="s">
        <v>79</v>
      </c>
      <c r="K4004" t="s">
        <v>7306</v>
      </c>
      <c r="M4004" t="s">
        <v>7299</v>
      </c>
      <c r="N4004" t="s">
        <v>6073</v>
      </c>
      <c r="O4004" t="s">
        <v>18</v>
      </c>
      <c r="P4004" t="s">
        <v>7300</v>
      </c>
      <c r="Q4004" t="s">
        <v>179</v>
      </c>
    </row>
    <row r="4005" spans="1:17" hidden="1" x14ac:dyDescent="0.35">
      <c r="A4005" s="72">
        <f t="shared" si="62"/>
        <v>140473</v>
      </c>
      <c r="B4005" t="s">
        <v>1141</v>
      </c>
      <c r="C4005" s="66">
        <v>85808</v>
      </c>
      <c r="D4005" t="s">
        <v>77</v>
      </c>
      <c r="E4005" t="s">
        <v>252</v>
      </c>
      <c r="F4005" s="66">
        <v>140473</v>
      </c>
      <c r="G4005" t="s">
        <v>78</v>
      </c>
      <c r="I4005" t="s">
        <v>79</v>
      </c>
      <c r="K4005" t="s">
        <v>1142</v>
      </c>
      <c r="M4005" t="s">
        <v>254</v>
      </c>
      <c r="N4005" t="s">
        <v>185</v>
      </c>
      <c r="O4005" t="s">
        <v>18</v>
      </c>
      <c r="P4005" t="s">
        <v>1139</v>
      </c>
      <c r="Q4005" t="s">
        <v>1143</v>
      </c>
    </row>
    <row r="4006" spans="1:17" hidden="1" x14ac:dyDescent="0.35">
      <c r="A4006" s="72">
        <f t="shared" si="62"/>
        <v>141246</v>
      </c>
      <c r="B4006" t="s">
        <v>7303</v>
      </c>
      <c r="C4006" s="66">
        <v>89106</v>
      </c>
      <c r="D4006" t="s">
        <v>77</v>
      </c>
      <c r="E4006" t="s">
        <v>7297</v>
      </c>
      <c r="F4006" s="66">
        <v>141246</v>
      </c>
      <c r="G4006" t="s">
        <v>78</v>
      </c>
      <c r="I4006" t="s">
        <v>79</v>
      </c>
      <c r="K4006" t="s">
        <v>7304</v>
      </c>
      <c r="M4006" t="s">
        <v>7299</v>
      </c>
      <c r="N4006" t="s">
        <v>6073</v>
      </c>
      <c r="O4006" t="s">
        <v>18</v>
      </c>
      <c r="P4006" t="s">
        <v>7300</v>
      </c>
    </row>
    <row r="4007" spans="1:17" hidden="1" x14ac:dyDescent="0.35">
      <c r="A4007" s="72">
        <f t="shared" si="62"/>
        <v>141295</v>
      </c>
      <c r="B4007" t="s">
        <v>7814</v>
      </c>
      <c r="C4007" s="66">
        <v>89447</v>
      </c>
      <c r="D4007" t="s">
        <v>77</v>
      </c>
      <c r="E4007" t="s">
        <v>7764</v>
      </c>
      <c r="F4007" s="66">
        <v>141295</v>
      </c>
      <c r="G4007" t="s">
        <v>78</v>
      </c>
      <c r="H4007" t="s">
        <v>7815</v>
      </c>
      <c r="I4007" t="s">
        <v>79</v>
      </c>
      <c r="K4007" t="s">
        <v>7816</v>
      </c>
      <c r="M4007" t="s">
        <v>7817</v>
      </c>
      <c r="N4007" t="s">
        <v>7262</v>
      </c>
      <c r="O4007" t="s">
        <v>18</v>
      </c>
      <c r="P4007" t="s">
        <v>7818</v>
      </c>
    </row>
    <row r="4008" spans="1:17" hidden="1" x14ac:dyDescent="0.35">
      <c r="A4008" s="72">
        <f t="shared" si="62"/>
        <v>140690</v>
      </c>
      <c r="B4008" t="s">
        <v>23052</v>
      </c>
      <c r="C4008" s="66">
        <v>16028580</v>
      </c>
      <c r="D4008" t="s">
        <v>83</v>
      </c>
      <c r="E4008" t="s">
        <v>2655</v>
      </c>
      <c r="F4008" s="66">
        <v>140690</v>
      </c>
      <c r="G4008" t="s">
        <v>78</v>
      </c>
      <c r="H4008" t="s">
        <v>19075</v>
      </c>
      <c r="I4008" t="s">
        <v>79</v>
      </c>
      <c r="K4008" t="s">
        <v>19076</v>
      </c>
      <c r="L4008" t="s">
        <v>80</v>
      </c>
      <c r="M4008" t="s">
        <v>2658</v>
      </c>
      <c r="N4008" t="s">
        <v>2340</v>
      </c>
      <c r="O4008" t="s">
        <v>18</v>
      </c>
      <c r="P4008" t="s">
        <v>2659</v>
      </c>
      <c r="Q4008" t="s">
        <v>87</v>
      </c>
    </row>
    <row r="4009" spans="1:17" hidden="1" x14ac:dyDescent="0.35">
      <c r="A4009" s="72">
        <f t="shared" si="62"/>
        <v>140690</v>
      </c>
      <c r="B4009" t="s">
        <v>23053</v>
      </c>
      <c r="C4009" s="66">
        <v>17003575</v>
      </c>
      <c r="D4009" t="s">
        <v>83</v>
      </c>
      <c r="E4009" t="s">
        <v>2655</v>
      </c>
      <c r="F4009" s="66">
        <v>140690</v>
      </c>
      <c r="G4009" t="s">
        <v>78</v>
      </c>
      <c r="H4009" t="s">
        <v>350</v>
      </c>
      <c r="I4009" t="s">
        <v>79</v>
      </c>
      <c r="K4009" t="s">
        <v>20350</v>
      </c>
      <c r="L4009" t="s">
        <v>80</v>
      </c>
      <c r="M4009" t="s">
        <v>2660</v>
      </c>
      <c r="N4009" t="s">
        <v>80</v>
      </c>
      <c r="O4009" t="s">
        <v>18</v>
      </c>
      <c r="P4009" t="s">
        <v>2659</v>
      </c>
      <c r="Q4009" t="s">
        <v>87</v>
      </c>
    </row>
    <row r="4010" spans="1:17" hidden="1" x14ac:dyDescent="0.35">
      <c r="A4010" s="72">
        <f t="shared" si="62"/>
        <v>140475</v>
      </c>
      <c r="B4010" t="s">
        <v>20780</v>
      </c>
      <c r="C4010" s="85">
        <v>17008623</v>
      </c>
      <c r="D4010" t="s">
        <v>77</v>
      </c>
      <c r="E4010" t="s">
        <v>23165</v>
      </c>
      <c r="F4010" s="85">
        <v>140475</v>
      </c>
      <c r="G4010" t="s">
        <v>78</v>
      </c>
      <c r="I4010" t="s">
        <v>79</v>
      </c>
      <c r="K4010" t="s">
        <v>27877</v>
      </c>
      <c r="M4010" t="s">
        <v>20782</v>
      </c>
      <c r="N4010" t="s">
        <v>176</v>
      </c>
      <c r="O4010" t="s">
        <v>18</v>
      </c>
      <c r="P4010">
        <v>75071</v>
      </c>
    </row>
    <row r="4011" spans="1:17" hidden="1" x14ac:dyDescent="0.35">
      <c r="A4011" s="72">
        <f t="shared" si="62"/>
        <v>140475</v>
      </c>
      <c r="B4011" t="s">
        <v>20780</v>
      </c>
      <c r="C4011" s="66">
        <v>17008623</v>
      </c>
      <c r="D4011" t="s">
        <v>77</v>
      </c>
      <c r="E4011" t="s">
        <v>952</v>
      </c>
      <c r="F4011" s="66">
        <v>140475</v>
      </c>
      <c r="G4011" t="s">
        <v>78</v>
      </c>
      <c r="I4011" t="s">
        <v>79</v>
      </c>
      <c r="K4011" t="s">
        <v>20781</v>
      </c>
      <c r="M4011" t="s">
        <v>20782</v>
      </c>
      <c r="N4011" t="s">
        <v>176</v>
      </c>
      <c r="O4011" t="s">
        <v>18</v>
      </c>
      <c r="P4011" t="s">
        <v>869</v>
      </c>
    </row>
    <row r="4012" spans="1:17" hidden="1" x14ac:dyDescent="0.35">
      <c r="A4012" s="72">
        <f t="shared" si="62"/>
        <v>140690</v>
      </c>
      <c r="B4012" t="s">
        <v>23058</v>
      </c>
      <c r="C4012" s="66">
        <v>17003574</v>
      </c>
      <c r="D4012" t="s">
        <v>83</v>
      </c>
      <c r="E4012" t="s">
        <v>2655</v>
      </c>
      <c r="F4012" s="66">
        <v>140690</v>
      </c>
      <c r="G4012" t="s">
        <v>78</v>
      </c>
      <c r="H4012" t="s">
        <v>350</v>
      </c>
      <c r="I4012" t="s">
        <v>79</v>
      </c>
      <c r="K4012" t="s">
        <v>20349</v>
      </c>
      <c r="L4012" t="s">
        <v>80</v>
      </c>
      <c r="M4012" t="s">
        <v>2660</v>
      </c>
      <c r="N4012" t="s">
        <v>80</v>
      </c>
      <c r="O4012" t="s">
        <v>18</v>
      </c>
      <c r="P4012" t="s">
        <v>2659</v>
      </c>
      <c r="Q4012" t="s">
        <v>87</v>
      </c>
    </row>
    <row r="4013" spans="1:17" hidden="1" x14ac:dyDescent="0.35">
      <c r="A4013" s="72">
        <f t="shared" si="62"/>
        <v>140690</v>
      </c>
      <c r="B4013" t="s">
        <v>23055</v>
      </c>
      <c r="C4013" s="66">
        <v>86741</v>
      </c>
      <c r="D4013" t="s">
        <v>77</v>
      </c>
      <c r="E4013" t="s">
        <v>2655</v>
      </c>
      <c r="F4013" s="66">
        <v>140690</v>
      </c>
      <c r="G4013" t="s">
        <v>78</v>
      </c>
      <c r="H4013" t="s">
        <v>2656</v>
      </c>
      <c r="I4013" t="s">
        <v>79</v>
      </c>
      <c r="K4013" t="s">
        <v>2657</v>
      </c>
      <c r="M4013" t="s">
        <v>2658</v>
      </c>
      <c r="N4013" t="s">
        <v>2336</v>
      </c>
      <c r="O4013" t="s">
        <v>18</v>
      </c>
      <c r="P4013" t="s">
        <v>2659</v>
      </c>
      <c r="Q4013" t="s">
        <v>1542</v>
      </c>
    </row>
    <row r="4014" spans="1:17" hidden="1" x14ac:dyDescent="0.35">
      <c r="A4014" s="72">
        <f t="shared" si="62"/>
        <v>140690</v>
      </c>
      <c r="B4014" t="s">
        <v>23054</v>
      </c>
      <c r="C4014" s="66">
        <v>86742</v>
      </c>
      <c r="D4014" t="s">
        <v>77</v>
      </c>
      <c r="E4014" t="s">
        <v>2655</v>
      </c>
      <c r="F4014" s="66">
        <v>140690</v>
      </c>
      <c r="G4014" t="s">
        <v>78</v>
      </c>
      <c r="H4014" t="s">
        <v>2661</v>
      </c>
      <c r="I4014" t="s">
        <v>79</v>
      </c>
      <c r="K4014" t="s">
        <v>2662</v>
      </c>
      <c r="M4014" t="s">
        <v>2658</v>
      </c>
      <c r="N4014" t="s">
        <v>2336</v>
      </c>
      <c r="O4014" t="s">
        <v>18</v>
      </c>
      <c r="P4014" t="s">
        <v>2659</v>
      </c>
      <c r="Q4014" t="s">
        <v>2663</v>
      </c>
    </row>
    <row r="4015" spans="1:17" hidden="1" x14ac:dyDescent="0.35">
      <c r="A4015" s="72">
        <f t="shared" si="62"/>
        <v>140690</v>
      </c>
      <c r="B4015" t="s">
        <v>23056</v>
      </c>
      <c r="C4015" s="66">
        <v>86743</v>
      </c>
      <c r="D4015" t="s">
        <v>77</v>
      </c>
      <c r="E4015" t="s">
        <v>2655</v>
      </c>
      <c r="F4015" s="66">
        <v>140690</v>
      </c>
      <c r="G4015" t="s">
        <v>78</v>
      </c>
      <c r="H4015" t="s">
        <v>2664</v>
      </c>
      <c r="I4015" t="s">
        <v>79</v>
      </c>
      <c r="K4015" t="s">
        <v>2665</v>
      </c>
      <c r="M4015" t="s">
        <v>2658</v>
      </c>
      <c r="N4015" t="s">
        <v>2336</v>
      </c>
      <c r="O4015" t="s">
        <v>18</v>
      </c>
      <c r="P4015" t="s">
        <v>2659</v>
      </c>
      <c r="Q4015" t="s">
        <v>2666</v>
      </c>
    </row>
    <row r="4016" spans="1:17" hidden="1" x14ac:dyDescent="0.35">
      <c r="A4016" s="72">
        <f t="shared" si="62"/>
        <v>140690</v>
      </c>
      <c r="B4016" t="s">
        <v>23057</v>
      </c>
      <c r="C4016" s="66">
        <v>16028581</v>
      </c>
      <c r="D4016" t="s">
        <v>83</v>
      </c>
      <c r="E4016" t="s">
        <v>2655</v>
      </c>
      <c r="F4016" s="66">
        <v>140690</v>
      </c>
      <c r="G4016" t="s">
        <v>78</v>
      </c>
      <c r="H4016" t="s">
        <v>19077</v>
      </c>
      <c r="I4016" t="s">
        <v>79</v>
      </c>
      <c r="K4016" t="s">
        <v>19078</v>
      </c>
      <c r="L4016" t="s">
        <v>80</v>
      </c>
      <c r="M4016" t="s">
        <v>2658</v>
      </c>
      <c r="N4016" t="s">
        <v>2340</v>
      </c>
      <c r="O4016" t="s">
        <v>18</v>
      </c>
      <c r="P4016" t="s">
        <v>2659</v>
      </c>
      <c r="Q4016" t="s">
        <v>87</v>
      </c>
    </row>
    <row r="4017" spans="1:17" hidden="1" x14ac:dyDescent="0.35">
      <c r="A4017" s="72">
        <f t="shared" si="62"/>
        <v>140849</v>
      </c>
      <c r="B4017" t="s">
        <v>24295</v>
      </c>
      <c r="C4017" s="85">
        <v>87232</v>
      </c>
      <c r="D4017" t="s">
        <v>77</v>
      </c>
      <c r="E4017" t="s">
        <v>23256</v>
      </c>
      <c r="F4017" s="85">
        <v>140849</v>
      </c>
      <c r="G4017" t="s">
        <v>78</v>
      </c>
      <c r="H4017">
        <v>1655828</v>
      </c>
      <c r="I4017" t="s">
        <v>79</v>
      </c>
      <c r="K4017" t="s">
        <v>24296</v>
      </c>
      <c r="M4017" t="s">
        <v>8911</v>
      </c>
      <c r="N4017" t="s">
        <v>3419</v>
      </c>
      <c r="O4017" t="s">
        <v>18</v>
      </c>
      <c r="P4017">
        <v>76028</v>
      </c>
      <c r="Q4017">
        <v>4699</v>
      </c>
    </row>
    <row r="4018" spans="1:17" hidden="1" x14ac:dyDescent="0.35">
      <c r="A4018" s="72">
        <f t="shared" si="62"/>
        <v>141332</v>
      </c>
      <c r="B4018" t="s">
        <v>24601</v>
      </c>
      <c r="C4018" s="85">
        <v>89765</v>
      </c>
      <c r="D4018" t="s">
        <v>77</v>
      </c>
      <c r="E4018" t="s">
        <v>23245</v>
      </c>
      <c r="F4018" s="85">
        <v>141332</v>
      </c>
      <c r="G4018" t="s">
        <v>78</v>
      </c>
      <c r="H4018">
        <v>16816167</v>
      </c>
      <c r="I4018" t="s">
        <v>79</v>
      </c>
      <c r="K4018" t="s">
        <v>24602</v>
      </c>
      <c r="M4018" t="s">
        <v>24600</v>
      </c>
      <c r="N4018" t="s">
        <v>8314</v>
      </c>
      <c r="O4018" t="s">
        <v>18</v>
      </c>
      <c r="P4018">
        <v>77539</v>
      </c>
      <c r="Q4018">
        <v>7436</v>
      </c>
    </row>
    <row r="4019" spans="1:17" hidden="1" x14ac:dyDescent="0.35">
      <c r="A4019" s="72">
        <f t="shared" si="62"/>
        <v>140690</v>
      </c>
      <c r="B4019" t="s">
        <v>26224</v>
      </c>
      <c r="C4019" s="85">
        <v>16028580</v>
      </c>
      <c r="D4019" t="s">
        <v>23281</v>
      </c>
      <c r="E4019" t="s">
        <v>2655</v>
      </c>
      <c r="F4019" s="85">
        <v>140690</v>
      </c>
      <c r="G4019" t="s">
        <v>78</v>
      </c>
      <c r="H4019">
        <v>12517199</v>
      </c>
      <c r="I4019" t="s">
        <v>79</v>
      </c>
      <c r="K4019" t="s">
        <v>23076</v>
      </c>
      <c r="M4019" t="s">
        <v>2660</v>
      </c>
      <c r="N4019" t="s">
        <v>2336</v>
      </c>
      <c r="O4019" t="s">
        <v>18</v>
      </c>
      <c r="P4019">
        <v>75656</v>
      </c>
    </row>
    <row r="4020" spans="1:17" hidden="1" x14ac:dyDescent="0.35">
      <c r="A4020" s="72">
        <f t="shared" si="62"/>
        <v>140690</v>
      </c>
      <c r="B4020" t="s">
        <v>26220</v>
      </c>
      <c r="C4020" s="85">
        <v>17003575</v>
      </c>
      <c r="D4020" t="s">
        <v>23281</v>
      </c>
      <c r="E4020" t="s">
        <v>2655</v>
      </c>
      <c r="F4020" s="85">
        <v>140690</v>
      </c>
      <c r="G4020" t="s">
        <v>78</v>
      </c>
      <c r="I4020" t="s">
        <v>79</v>
      </c>
      <c r="K4020" t="s">
        <v>20350</v>
      </c>
      <c r="M4020" t="s">
        <v>2660</v>
      </c>
      <c r="O4020" t="s">
        <v>18</v>
      </c>
      <c r="P4020">
        <v>75656</v>
      </c>
    </row>
    <row r="4021" spans="1:17" hidden="1" x14ac:dyDescent="0.35">
      <c r="A4021" s="72">
        <f t="shared" si="62"/>
        <v>140690</v>
      </c>
      <c r="B4021" t="s">
        <v>26218</v>
      </c>
      <c r="C4021" s="85">
        <v>86742</v>
      </c>
      <c r="D4021" t="s">
        <v>77</v>
      </c>
      <c r="E4021" t="s">
        <v>2655</v>
      </c>
      <c r="F4021" s="85">
        <v>140690</v>
      </c>
      <c r="G4021" t="s">
        <v>78</v>
      </c>
      <c r="H4021">
        <v>11796802</v>
      </c>
      <c r="I4021" t="s">
        <v>79</v>
      </c>
      <c r="K4021" t="s">
        <v>26219</v>
      </c>
      <c r="M4021" t="s">
        <v>2660</v>
      </c>
      <c r="N4021" t="s">
        <v>2336</v>
      </c>
      <c r="O4021" t="s">
        <v>18</v>
      </c>
      <c r="P4021">
        <v>75656</v>
      </c>
      <c r="Q4021">
        <v>2138</v>
      </c>
    </row>
    <row r="4022" spans="1:17" hidden="1" x14ac:dyDescent="0.35">
      <c r="A4022" s="72">
        <f t="shared" si="62"/>
        <v>140690</v>
      </c>
      <c r="B4022" t="s">
        <v>26221</v>
      </c>
      <c r="C4022" s="85">
        <v>17003574</v>
      </c>
      <c r="D4022" t="s">
        <v>23281</v>
      </c>
      <c r="E4022" t="s">
        <v>2655</v>
      </c>
      <c r="F4022" s="85">
        <v>140690</v>
      </c>
      <c r="G4022" t="s">
        <v>78</v>
      </c>
      <c r="I4022" t="s">
        <v>79</v>
      </c>
      <c r="K4022" t="s">
        <v>20349</v>
      </c>
      <c r="M4022" t="s">
        <v>2660</v>
      </c>
      <c r="O4022" t="s">
        <v>18</v>
      </c>
      <c r="P4022">
        <v>75656</v>
      </c>
    </row>
    <row r="4023" spans="1:17" hidden="1" x14ac:dyDescent="0.35">
      <c r="A4023" s="72">
        <f t="shared" si="62"/>
        <v>140690</v>
      </c>
      <c r="B4023" t="s">
        <v>26216</v>
      </c>
      <c r="C4023" s="85">
        <v>86741</v>
      </c>
      <c r="D4023" t="s">
        <v>77</v>
      </c>
      <c r="E4023" t="s">
        <v>2655</v>
      </c>
      <c r="F4023" s="85">
        <v>140690</v>
      </c>
      <c r="G4023" t="s">
        <v>78</v>
      </c>
      <c r="H4023">
        <v>11798071</v>
      </c>
      <c r="I4023" t="s">
        <v>79</v>
      </c>
      <c r="K4023" t="s">
        <v>26217</v>
      </c>
      <c r="M4023" t="s">
        <v>2660</v>
      </c>
      <c r="N4023" t="s">
        <v>2336</v>
      </c>
      <c r="O4023" t="s">
        <v>18</v>
      </c>
      <c r="P4023">
        <v>75656</v>
      </c>
      <c r="Q4023">
        <v>2137</v>
      </c>
    </row>
    <row r="4024" spans="1:17" hidden="1" x14ac:dyDescent="0.35">
      <c r="A4024" s="72">
        <f t="shared" si="62"/>
        <v>140690</v>
      </c>
      <c r="B4024" t="s">
        <v>26214</v>
      </c>
      <c r="C4024" s="85">
        <v>86743</v>
      </c>
      <c r="D4024" t="s">
        <v>77</v>
      </c>
      <c r="E4024" t="s">
        <v>2655</v>
      </c>
      <c r="F4024" s="85">
        <v>140690</v>
      </c>
      <c r="G4024" t="s">
        <v>78</v>
      </c>
      <c r="H4024">
        <v>11797537</v>
      </c>
      <c r="I4024" t="s">
        <v>79</v>
      </c>
      <c r="K4024" t="s">
        <v>26215</v>
      </c>
      <c r="M4024" t="s">
        <v>2660</v>
      </c>
      <c r="N4024" t="s">
        <v>2336</v>
      </c>
      <c r="O4024" t="s">
        <v>18</v>
      </c>
      <c r="P4024">
        <v>75656</v>
      </c>
      <c r="Q4024">
        <v>2136</v>
      </c>
    </row>
    <row r="4025" spans="1:17" hidden="1" x14ac:dyDescent="0.35">
      <c r="A4025" s="72">
        <f t="shared" si="62"/>
        <v>140690</v>
      </c>
      <c r="B4025" t="s">
        <v>26222</v>
      </c>
      <c r="C4025" s="85">
        <v>16028581</v>
      </c>
      <c r="D4025" t="s">
        <v>23281</v>
      </c>
      <c r="E4025" t="s">
        <v>2655</v>
      </c>
      <c r="F4025" s="85">
        <v>140690</v>
      </c>
      <c r="G4025" t="s">
        <v>78</v>
      </c>
      <c r="H4025">
        <v>12517389</v>
      </c>
      <c r="I4025" t="s">
        <v>79</v>
      </c>
      <c r="K4025" t="s">
        <v>26223</v>
      </c>
      <c r="M4025" t="s">
        <v>2660</v>
      </c>
      <c r="N4025" t="s">
        <v>2336</v>
      </c>
      <c r="O4025" t="s">
        <v>18</v>
      </c>
      <c r="P4025">
        <v>75656</v>
      </c>
    </row>
    <row r="4026" spans="1:17" hidden="1" x14ac:dyDescent="0.35">
      <c r="A4026" s="72">
        <f t="shared" si="62"/>
        <v>142118</v>
      </c>
      <c r="B4026" t="s">
        <v>13508</v>
      </c>
      <c r="C4026" s="66">
        <v>93096</v>
      </c>
      <c r="D4026" t="s">
        <v>77</v>
      </c>
      <c r="E4026" t="s">
        <v>13343</v>
      </c>
      <c r="F4026" s="66">
        <v>142118</v>
      </c>
      <c r="G4026" t="s">
        <v>78</v>
      </c>
      <c r="H4026" t="s">
        <v>13509</v>
      </c>
      <c r="I4026" t="s">
        <v>79</v>
      </c>
      <c r="K4026" t="s">
        <v>13510</v>
      </c>
      <c r="M4026" t="s">
        <v>7395</v>
      </c>
      <c r="N4026" t="s">
        <v>13252</v>
      </c>
      <c r="O4026" t="s">
        <v>18</v>
      </c>
      <c r="P4026" t="s">
        <v>13430</v>
      </c>
      <c r="Q4026" t="s">
        <v>13511</v>
      </c>
    </row>
    <row r="4027" spans="1:17" hidden="1" x14ac:dyDescent="0.35">
      <c r="A4027" s="72">
        <f t="shared" si="62"/>
        <v>140473</v>
      </c>
      <c r="B4027" t="s">
        <v>27738</v>
      </c>
      <c r="C4027" s="85">
        <v>85473</v>
      </c>
      <c r="D4027" t="s">
        <v>77</v>
      </c>
      <c r="E4027" t="s">
        <v>23171</v>
      </c>
      <c r="F4027" s="85">
        <v>140473</v>
      </c>
      <c r="G4027" t="s">
        <v>78</v>
      </c>
      <c r="I4027" t="s">
        <v>79</v>
      </c>
      <c r="K4027" t="s">
        <v>27739</v>
      </c>
      <c r="M4027" t="s">
        <v>20750</v>
      </c>
      <c r="N4027" t="s">
        <v>176</v>
      </c>
      <c r="O4027" t="s">
        <v>18</v>
      </c>
      <c r="P4027">
        <v>75023</v>
      </c>
      <c r="Q4027">
        <v>6428</v>
      </c>
    </row>
    <row r="4028" spans="1:17" hidden="1" x14ac:dyDescent="0.35">
      <c r="A4028" s="72">
        <f t="shared" si="62"/>
        <v>140473</v>
      </c>
      <c r="B4028" t="s">
        <v>271</v>
      </c>
      <c r="C4028" s="66">
        <v>85473</v>
      </c>
      <c r="D4028" t="s">
        <v>77</v>
      </c>
      <c r="E4028" t="s">
        <v>252</v>
      </c>
      <c r="F4028" s="66">
        <v>140473</v>
      </c>
      <c r="G4028" t="s">
        <v>78</v>
      </c>
      <c r="I4028" t="s">
        <v>79</v>
      </c>
      <c r="K4028" t="s">
        <v>272</v>
      </c>
      <c r="M4028" t="s">
        <v>254</v>
      </c>
      <c r="N4028" t="s">
        <v>185</v>
      </c>
      <c r="O4028" t="s">
        <v>18</v>
      </c>
      <c r="P4028" t="s">
        <v>255</v>
      </c>
      <c r="Q4028" t="s">
        <v>273</v>
      </c>
    </row>
    <row r="4029" spans="1:17" hidden="1" x14ac:dyDescent="0.35">
      <c r="A4029" s="72">
        <f t="shared" si="62"/>
        <v>141325</v>
      </c>
      <c r="B4029" t="s">
        <v>8471</v>
      </c>
      <c r="C4029" s="66">
        <v>89824</v>
      </c>
      <c r="D4029" t="s">
        <v>77</v>
      </c>
      <c r="E4029" t="s">
        <v>8371</v>
      </c>
      <c r="F4029" s="66">
        <v>141325</v>
      </c>
      <c r="G4029" t="s">
        <v>78</v>
      </c>
      <c r="I4029" t="s">
        <v>79</v>
      </c>
      <c r="K4029" t="s">
        <v>8472</v>
      </c>
      <c r="M4029" t="s">
        <v>8473</v>
      </c>
      <c r="N4029" t="s">
        <v>7278</v>
      </c>
      <c r="O4029" t="s">
        <v>18</v>
      </c>
      <c r="P4029" t="s">
        <v>8474</v>
      </c>
      <c r="Q4029" t="s">
        <v>5572</v>
      </c>
    </row>
    <row r="4030" spans="1:17" hidden="1" x14ac:dyDescent="0.35">
      <c r="A4030" s="72">
        <f t="shared" si="62"/>
        <v>141325</v>
      </c>
      <c r="B4030" t="s">
        <v>8370</v>
      </c>
      <c r="C4030" s="66">
        <v>89739</v>
      </c>
      <c r="D4030" t="s">
        <v>77</v>
      </c>
      <c r="E4030" t="s">
        <v>8371</v>
      </c>
      <c r="F4030" s="66">
        <v>141325</v>
      </c>
      <c r="G4030" t="s">
        <v>78</v>
      </c>
      <c r="I4030" t="s">
        <v>79</v>
      </c>
      <c r="K4030" t="s">
        <v>8372</v>
      </c>
      <c r="M4030" t="s">
        <v>8373</v>
      </c>
      <c r="N4030" t="s">
        <v>7278</v>
      </c>
      <c r="O4030" t="s">
        <v>18</v>
      </c>
      <c r="P4030" t="s">
        <v>8374</v>
      </c>
    </row>
    <row r="4031" spans="1:17" hidden="1" x14ac:dyDescent="0.35">
      <c r="A4031" s="72">
        <f t="shared" si="62"/>
        <v>141325</v>
      </c>
      <c r="B4031" t="s">
        <v>8375</v>
      </c>
      <c r="C4031" s="66">
        <v>89740</v>
      </c>
      <c r="D4031" t="s">
        <v>77</v>
      </c>
      <c r="E4031" t="s">
        <v>8371</v>
      </c>
      <c r="F4031" s="66">
        <v>141325</v>
      </c>
      <c r="G4031" t="s">
        <v>78</v>
      </c>
      <c r="I4031" t="s">
        <v>79</v>
      </c>
      <c r="K4031" t="s">
        <v>8376</v>
      </c>
      <c r="M4031" t="s">
        <v>8373</v>
      </c>
      <c r="N4031" t="s">
        <v>7278</v>
      </c>
      <c r="O4031" t="s">
        <v>18</v>
      </c>
      <c r="P4031" t="s">
        <v>8374</v>
      </c>
    </row>
    <row r="4032" spans="1:17" hidden="1" x14ac:dyDescent="0.35">
      <c r="A4032" s="72">
        <f t="shared" si="62"/>
        <v>141486</v>
      </c>
      <c r="B4032" t="s">
        <v>26711</v>
      </c>
      <c r="C4032" s="85">
        <v>16028269</v>
      </c>
      <c r="D4032" t="s">
        <v>23281</v>
      </c>
      <c r="E4032" t="s">
        <v>23195</v>
      </c>
      <c r="F4032" s="85">
        <v>141486</v>
      </c>
      <c r="G4032" t="s">
        <v>78</v>
      </c>
      <c r="H4032">
        <v>12729612</v>
      </c>
      <c r="I4032" t="s">
        <v>79</v>
      </c>
      <c r="K4032" t="s">
        <v>26712</v>
      </c>
      <c r="M4032" t="s">
        <v>9223</v>
      </c>
      <c r="N4032" t="s">
        <v>20296</v>
      </c>
      <c r="O4032" t="s">
        <v>18</v>
      </c>
      <c r="P4032">
        <v>78040</v>
      </c>
    </row>
    <row r="4033" spans="1:17" hidden="1" x14ac:dyDescent="0.35">
      <c r="A4033" s="72">
        <f t="shared" si="62"/>
        <v>141486</v>
      </c>
      <c r="B4033" t="s">
        <v>18964</v>
      </c>
      <c r="C4033" s="66">
        <v>16028269</v>
      </c>
      <c r="D4033" t="s">
        <v>83</v>
      </c>
      <c r="E4033" t="s">
        <v>9220</v>
      </c>
      <c r="F4033" s="66">
        <v>141486</v>
      </c>
      <c r="G4033" t="s">
        <v>78</v>
      </c>
      <c r="H4033" t="s">
        <v>18965</v>
      </c>
      <c r="I4033" t="s">
        <v>79</v>
      </c>
      <c r="K4033" t="s">
        <v>18966</v>
      </c>
      <c r="M4033" t="s">
        <v>9216</v>
      </c>
      <c r="N4033" t="s">
        <v>9217</v>
      </c>
      <c r="O4033" t="s">
        <v>18</v>
      </c>
      <c r="P4033" t="s">
        <v>9218</v>
      </c>
    </row>
    <row r="4034" spans="1:17" hidden="1" x14ac:dyDescent="0.35">
      <c r="A4034" s="72">
        <f t="shared" ref="A4034:A4097" si="63">IF(F4034="", "", IF(D4034="School District", C4034, F4034))</f>
        <v>141555</v>
      </c>
      <c r="B4034" t="s">
        <v>18875</v>
      </c>
      <c r="C4034" s="66">
        <v>16037178</v>
      </c>
      <c r="D4034" t="s">
        <v>83</v>
      </c>
      <c r="E4034" t="s">
        <v>4810</v>
      </c>
      <c r="F4034" s="66">
        <v>141555</v>
      </c>
      <c r="G4034" t="s">
        <v>78</v>
      </c>
      <c r="H4034" t="s">
        <v>350</v>
      </c>
      <c r="I4034" t="s">
        <v>79</v>
      </c>
      <c r="K4034" t="s">
        <v>18876</v>
      </c>
      <c r="L4034" t="s">
        <v>80</v>
      </c>
      <c r="M4034" t="s">
        <v>7383</v>
      </c>
      <c r="N4034" t="s">
        <v>7384</v>
      </c>
      <c r="O4034" t="s">
        <v>18</v>
      </c>
      <c r="P4034" t="s">
        <v>10254</v>
      </c>
      <c r="Q4034" t="s">
        <v>87</v>
      </c>
    </row>
    <row r="4035" spans="1:17" hidden="1" x14ac:dyDescent="0.35">
      <c r="A4035" s="72">
        <f t="shared" si="63"/>
        <v>141252</v>
      </c>
      <c r="B4035" t="s">
        <v>7309</v>
      </c>
      <c r="C4035" s="66">
        <v>89111</v>
      </c>
      <c r="D4035" t="s">
        <v>77</v>
      </c>
      <c r="E4035" t="s">
        <v>7310</v>
      </c>
      <c r="F4035" s="66">
        <v>141252</v>
      </c>
      <c r="G4035" t="s">
        <v>78</v>
      </c>
      <c r="H4035" t="s">
        <v>7311</v>
      </c>
      <c r="I4035" t="s">
        <v>79</v>
      </c>
      <c r="K4035" t="s">
        <v>7312</v>
      </c>
      <c r="M4035" t="s">
        <v>7307</v>
      </c>
      <c r="N4035" t="s">
        <v>6073</v>
      </c>
      <c r="O4035" t="s">
        <v>18</v>
      </c>
      <c r="P4035" t="s">
        <v>7308</v>
      </c>
      <c r="Q4035" t="s">
        <v>2083</v>
      </c>
    </row>
    <row r="4036" spans="1:17" hidden="1" x14ac:dyDescent="0.35">
      <c r="A4036" s="72">
        <f t="shared" si="63"/>
        <v>141219</v>
      </c>
      <c r="B4036" t="s">
        <v>16773</v>
      </c>
      <c r="C4036" s="66">
        <v>16047739</v>
      </c>
      <c r="D4036" t="s">
        <v>77</v>
      </c>
      <c r="E4036" t="s">
        <v>6740</v>
      </c>
      <c r="F4036" s="66">
        <v>141219</v>
      </c>
      <c r="G4036" t="s">
        <v>78</v>
      </c>
      <c r="I4036" t="s">
        <v>79</v>
      </c>
      <c r="K4036" t="s">
        <v>16774</v>
      </c>
      <c r="M4036" t="s">
        <v>7307</v>
      </c>
      <c r="N4036" t="s">
        <v>6071</v>
      </c>
      <c r="O4036" t="s">
        <v>18</v>
      </c>
      <c r="P4036" t="s">
        <v>6586</v>
      </c>
    </row>
    <row r="4037" spans="1:17" hidden="1" x14ac:dyDescent="0.35">
      <c r="A4037" s="72">
        <f t="shared" si="63"/>
        <v>141252</v>
      </c>
      <c r="B4037" t="s">
        <v>7313</v>
      </c>
      <c r="C4037" s="66">
        <v>89114</v>
      </c>
      <c r="D4037" t="s">
        <v>77</v>
      </c>
      <c r="E4037" t="s">
        <v>7310</v>
      </c>
      <c r="F4037" s="66">
        <v>141252</v>
      </c>
      <c r="G4037" t="s">
        <v>78</v>
      </c>
      <c r="H4037" t="s">
        <v>7314</v>
      </c>
      <c r="I4037" t="s">
        <v>79</v>
      </c>
      <c r="K4037" t="s">
        <v>7315</v>
      </c>
      <c r="M4037" t="s">
        <v>7307</v>
      </c>
      <c r="N4037" t="s">
        <v>6073</v>
      </c>
      <c r="O4037" t="s">
        <v>18</v>
      </c>
      <c r="P4037" t="s">
        <v>7308</v>
      </c>
      <c r="Q4037" t="s">
        <v>7316</v>
      </c>
    </row>
    <row r="4038" spans="1:17" hidden="1" x14ac:dyDescent="0.35">
      <c r="A4038" s="72">
        <f t="shared" si="63"/>
        <v>141252</v>
      </c>
      <c r="B4038" t="s">
        <v>20735</v>
      </c>
      <c r="C4038" s="66">
        <v>17008346</v>
      </c>
      <c r="D4038" t="s">
        <v>83</v>
      </c>
      <c r="E4038" t="s">
        <v>7310</v>
      </c>
      <c r="F4038" s="66">
        <v>141252</v>
      </c>
      <c r="G4038" t="s">
        <v>78</v>
      </c>
      <c r="I4038" t="s">
        <v>79</v>
      </c>
      <c r="K4038" t="s">
        <v>20736</v>
      </c>
      <c r="M4038" t="s">
        <v>6651</v>
      </c>
      <c r="N4038" t="s">
        <v>6071</v>
      </c>
      <c r="O4038" t="s">
        <v>18</v>
      </c>
      <c r="P4038" t="s">
        <v>6586</v>
      </c>
    </row>
    <row r="4039" spans="1:17" hidden="1" x14ac:dyDescent="0.35">
      <c r="A4039" s="72">
        <f t="shared" si="63"/>
        <v>141252</v>
      </c>
      <c r="B4039" t="s">
        <v>21386</v>
      </c>
      <c r="C4039" s="66">
        <v>17013637</v>
      </c>
      <c r="D4039" t="s">
        <v>83</v>
      </c>
      <c r="E4039" t="s">
        <v>7310</v>
      </c>
      <c r="F4039" s="66">
        <v>141252</v>
      </c>
      <c r="G4039" t="s">
        <v>78</v>
      </c>
      <c r="I4039" t="s">
        <v>79</v>
      </c>
      <c r="K4039" t="s">
        <v>21387</v>
      </c>
      <c r="M4039" t="s">
        <v>6651</v>
      </c>
      <c r="O4039" t="s">
        <v>18</v>
      </c>
      <c r="P4039" t="s">
        <v>6586</v>
      </c>
    </row>
    <row r="4040" spans="1:17" hidden="1" x14ac:dyDescent="0.35">
      <c r="A4040" s="72">
        <f t="shared" si="63"/>
        <v>141252</v>
      </c>
      <c r="B4040" t="s">
        <v>21388</v>
      </c>
      <c r="C4040" s="66">
        <v>17013638</v>
      </c>
      <c r="D4040" t="s">
        <v>83</v>
      </c>
      <c r="E4040" t="s">
        <v>7310</v>
      </c>
      <c r="F4040" s="66">
        <v>141252</v>
      </c>
      <c r="G4040" t="s">
        <v>78</v>
      </c>
      <c r="I4040" t="s">
        <v>79</v>
      </c>
      <c r="K4040" t="s">
        <v>21389</v>
      </c>
      <c r="M4040" t="s">
        <v>6651</v>
      </c>
      <c r="O4040" t="s">
        <v>18</v>
      </c>
      <c r="P4040" t="s">
        <v>6586</v>
      </c>
    </row>
    <row r="4041" spans="1:17" hidden="1" x14ac:dyDescent="0.35">
      <c r="A4041" s="72">
        <f t="shared" si="63"/>
        <v>141252</v>
      </c>
      <c r="B4041" t="s">
        <v>21390</v>
      </c>
      <c r="C4041" s="66">
        <v>17013641</v>
      </c>
      <c r="D4041" t="s">
        <v>83</v>
      </c>
      <c r="E4041" t="s">
        <v>7310</v>
      </c>
      <c r="F4041" s="66">
        <v>141252</v>
      </c>
      <c r="G4041" t="s">
        <v>78</v>
      </c>
      <c r="I4041" t="s">
        <v>79</v>
      </c>
      <c r="K4041" t="s">
        <v>21391</v>
      </c>
      <c r="M4041" t="s">
        <v>6651</v>
      </c>
      <c r="O4041" t="s">
        <v>18</v>
      </c>
      <c r="P4041" t="s">
        <v>6586</v>
      </c>
    </row>
    <row r="4042" spans="1:17" hidden="1" x14ac:dyDescent="0.35">
      <c r="A4042" s="72">
        <f t="shared" si="63"/>
        <v>141252</v>
      </c>
      <c r="B4042" t="s">
        <v>21393</v>
      </c>
      <c r="C4042" s="66">
        <v>17013643</v>
      </c>
      <c r="D4042" t="s">
        <v>83</v>
      </c>
      <c r="E4042" t="s">
        <v>7310</v>
      </c>
      <c r="F4042" s="66">
        <v>141252</v>
      </c>
      <c r="G4042" t="s">
        <v>78</v>
      </c>
      <c r="I4042" t="s">
        <v>79</v>
      </c>
      <c r="K4042" t="s">
        <v>21394</v>
      </c>
      <c r="M4042" t="s">
        <v>6651</v>
      </c>
      <c r="O4042" t="s">
        <v>18</v>
      </c>
      <c r="P4042" t="s">
        <v>6586</v>
      </c>
    </row>
    <row r="4043" spans="1:17" hidden="1" x14ac:dyDescent="0.35">
      <c r="A4043" s="72">
        <f t="shared" si="63"/>
        <v>141252</v>
      </c>
      <c r="B4043" t="s">
        <v>7443</v>
      </c>
      <c r="C4043" s="66">
        <v>89233</v>
      </c>
      <c r="D4043" t="s">
        <v>77</v>
      </c>
      <c r="E4043" t="s">
        <v>7310</v>
      </c>
      <c r="F4043" s="66">
        <v>141252</v>
      </c>
      <c r="G4043" t="s">
        <v>78</v>
      </c>
      <c r="I4043" t="s">
        <v>79</v>
      </c>
      <c r="K4043" t="s">
        <v>7444</v>
      </c>
      <c r="M4043" t="s">
        <v>7307</v>
      </c>
      <c r="N4043" t="s">
        <v>6071</v>
      </c>
      <c r="O4043" t="s">
        <v>18</v>
      </c>
      <c r="P4043" t="s">
        <v>7430</v>
      </c>
      <c r="Q4043" t="s">
        <v>4721</v>
      </c>
    </row>
    <row r="4044" spans="1:17" hidden="1" x14ac:dyDescent="0.35">
      <c r="A4044" s="72">
        <f t="shared" si="63"/>
        <v>141478</v>
      </c>
      <c r="B4044" t="s">
        <v>9051</v>
      </c>
      <c r="C4044" s="66">
        <v>90321</v>
      </c>
      <c r="D4044" t="s">
        <v>77</v>
      </c>
      <c r="E4044" t="s">
        <v>9183</v>
      </c>
      <c r="F4044" s="66">
        <v>141478</v>
      </c>
      <c r="G4044" t="s">
        <v>78</v>
      </c>
      <c r="H4044" t="s">
        <v>9184</v>
      </c>
      <c r="I4044" t="s">
        <v>79</v>
      </c>
      <c r="K4044" t="s">
        <v>9185</v>
      </c>
      <c r="L4044" t="s">
        <v>80</v>
      </c>
      <c r="M4044" t="s">
        <v>1269</v>
      </c>
      <c r="N4044" t="s">
        <v>9159</v>
      </c>
      <c r="O4044" t="s">
        <v>18</v>
      </c>
      <c r="P4044" t="s">
        <v>9186</v>
      </c>
      <c r="Q4044" t="s">
        <v>87</v>
      </c>
    </row>
    <row r="4045" spans="1:17" hidden="1" x14ac:dyDescent="0.35">
      <c r="A4045" s="72">
        <f t="shared" si="63"/>
        <v>140457</v>
      </c>
      <c r="B4045" t="s">
        <v>17163</v>
      </c>
      <c r="C4045" s="66">
        <v>16055752</v>
      </c>
      <c r="D4045" t="s">
        <v>77</v>
      </c>
      <c r="E4045" t="s">
        <v>345</v>
      </c>
      <c r="F4045" s="66">
        <v>140457</v>
      </c>
      <c r="G4045" t="s">
        <v>78</v>
      </c>
      <c r="H4045" t="s">
        <v>350</v>
      </c>
      <c r="I4045" t="s">
        <v>79</v>
      </c>
      <c r="K4045" t="s">
        <v>17164</v>
      </c>
      <c r="L4045" t="s">
        <v>80</v>
      </c>
      <c r="M4045" t="s">
        <v>347</v>
      </c>
      <c r="N4045" t="s">
        <v>215</v>
      </c>
      <c r="O4045" t="s">
        <v>18</v>
      </c>
      <c r="P4045" t="s">
        <v>348</v>
      </c>
      <c r="Q4045" t="s">
        <v>87</v>
      </c>
    </row>
    <row r="4046" spans="1:17" hidden="1" x14ac:dyDescent="0.35">
      <c r="A4046" s="72">
        <f t="shared" si="63"/>
        <v>141234</v>
      </c>
      <c r="B4046" t="s">
        <v>6478</v>
      </c>
      <c r="C4046" s="66">
        <v>88593</v>
      </c>
      <c r="D4046" t="s">
        <v>77</v>
      </c>
      <c r="E4046" t="s">
        <v>6473</v>
      </c>
      <c r="F4046" s="66">
        <v>141234</v>
      </c>
      <c r="G4046" t="s">
        <v>78</v>
      </c>
      <c r="I4046" t="s">
        <v>79</v>
      </c>
      <c r="K4046" t="s">
        <v>6479</v>
      </c>
      <c r="M4046" t="s">
        <v>3090</v>
      </c>
      <c r="N4046" t="s">
        <v>6073</v>
      </c>
      <c r="O4046" t="s">
        <v>18</v>
      </c>
      <c r="P4046" t="s">
        <v>6471</v>
      </c>
      <c r="Q4046" t="s">
        <v>195</v>
      </c>
    </row>
    <row r="4047" spans="1:17" hidden="1" x14ac:dyDescent="0.35">
      <c r="A4047" s="72">
        <f t="shared" si="63"/>
        <v>141307</v>
      </c>
      <c r="B4047" t="s">
        <v>8151</v>
      </c>
      <c r="C4047" s="66">
        <v>89599</v>
      </c>
      <c r="D4047" t="s">
        <v>77</v>
      </c>
      <c r="E4047" t="s">
        <v>6769</v>
      </c>
      <c r="F4047" s="66">
        <v>141307</v>
      </c>
      <c r="G4047" t="s">
        <v>78</v>
      </c>
      <c r="I4047" t="s">
        <v>79</v>
      </c>
      <c r="K4047" t="s">
        <v>8152</v>
      </c>
      <c r="M4047" t="s">
        <v>7912</v>
      </c>
      <c r="N4047" t="s">
        <v>6771</v>
      </c>
      <c r="O4047" t="s">
        <v>18</v>
      </c>
      <c r="P4047" t="s">
        <v>8144</v>
      </c>
      <c r="Q4047" t="s">
        <v>8153</v>
      </c>
    </row>
    <row r="4048" spans="1:17" hidden="1" x14ac:dyDescent="0.35">
      <c r="A4048" s="72">
        <f t="shared" si="63"/>
        <v>140809</v>
      </c>
      <c r="B4048" t="s">
        <v>3275</v>
      </c>
      <c r="C4048" s="66">
        <v>87044</v>
      </c>
      <c r="D4048" t="s">
        <v>77</v>
      </c>
      <c r="E4048" t="s">
        <v>3276</v>
      </c>
      <c r="F4048" s="66">
        <v>140809</v>
      </c>
      <c r="G4048" t="s">
        <v>78</v>
      </c>
      <c r="H4048" t="s">
        <v>350</v>
      </c>
      <c r="I4048" t="s">
        <v>79</v>
      </c>
      <c r="K4048" t="s">
        <v>3277</v>
      </c>
      <c r="L4048" t="s">
        <v>80</v>
      </c>
      <c r="M4048" t="s">
        <v>3278</v>
      </c>
      <c r="N4048" t="s">
        <v>3189</v>
      </c>
      <c r="O4048" t="s">
        <v>18</v>
      </c>
      <c r="P4048" t="s">
        <v>3279</v>
      </c>
      <c r="Q4048" t="s">
        <v>87</v>
      </c>
    </row>
    <row r="4049" spans="1:17" hidden="1" x14ac:dyDescent="0.35">
      <c r="A4049" s="72">
        <f t="shared" si="63"/>
        <v>140809</v>
      </c>
      <c r="B4049" t="s">
        <v>3281</v>
      </c>
      <c r="C4049" s="66">
        <v>87045</v>
      </c>
      <c r="D4049" t="s">
        <v>77</v>
      </c>
      <c r="E4049" t="s">
        <v>3276</v>
      </c>
      <c r="F4049" s="66">
        <v>140809</v>
      </c>
      <c r="G4049" t="s">
        <v>78</v>
      </c>
      <c r="H4049" t="s">
        <v>350</v>
      </c>
      <c r="I4049" t="s">
        <v>79</v>
      </c>
      <c r="K4049" t="s">
        <v>3282</v>
      </c>
      <c r="L4049" t="s">
        <v>80</v>
      </c>
      <c r="M4049" t="s">
        <v>3278</v>
      </c>
      <c r="N4049" t="s">
        <v>3189</v>
      </c>
      <c r="O4049" t="s">
        <v>18</v>
      </c>
      <c r="P4049" t="s">
        <v>3279</v>
      </c>
      <c r="Q4049" t="s">
        <v>87</v>
      </c>
    </row>
    <row r="4050" spans="1:17" hidden="1" x14ac:dyDescent="0.35">
      <c r="A4050" s="72">
        <f t="shared" si="63"/>
        <v>140809</v>
      </c>
      <c r="B4050" t="s">
        <v>3283</v>
      </c>
      <c r="C4050" s="66">
        <v>87046</v>
      </c>
      <c r="D4050" t="s">
        <v>77</v>
      </c>
      <c r="E4050" t="s">
        <v>3276</v>
      </c>
      <c r="F4050" s="66">
        <v>140809</v>
      </c>
      <c r="G4050" t="s">
        <v>78</v>
      </c>
      <c r="H4050" t="s">
        <v>350</v>
      </c>
      <c r="I4050" t="s">
        <v>79</v>
      </c>
      <c r="K4050" t="s">
        <v>3284</v>
      </c>
      <c r="L4050" t="s">
        <v>80</v>
      </c>
      <c r="M4050" t="s">
        <v>3278</v>
      </c>
      <c r="N4050" t="s">
        <v>3189</v>
      </c>
      <c r="O4050" t="s">
        <v>18</v>
      </c>
      <c r="P4050" t="s">
        <v>3279</v>
      </c>
      <c r="Q4050" t="s">
        <v>87</v>
      </c>
    </row>
    <row r="4051" spans="1:17" hidden="1" x14ac:dyDescent="0.35">
      <c r="A4051" s="72">
        <f t="shared" si="63"/>
        <v>140809</v>
      </c>
      <c r="B4051" t="s">
        <v>3285</v>
      </c>
      <c r="C4051" s="66">
        <v>87047</v>
      </c>
      <c r="D4051" t="s">
        <v>77</v>
      </c>
      <c r="E4051" t="s">
        <v>3276</v>
      </c>
      <c r="F4051" s="66">
        <v>140809</v>
      </c>
      <c r="G4051" t="s">
        <v>78</v>
      </c>
      <c r="H4051" t="s">
        <v>350</v>
      </c>
      <c r="I4051" t="s">
        <v>79</v>
      </c>
      <c r="K4051" t="s">
        <v>3286</v>
      </c>
      <c r="L4051" t="s">
        <v>80</v>
      </c>
      <c r="M4051" t="s">
        <v>3278</v>
      </c>
      <c r="N4051" t="s">
        <v>3189</v>
      </c>
      <c r="O4051" t="s">
        <v>18</v>
      </c>
      <c r="P4051" t="s">
        <v>3279</v>
      </c>
      <c r="Q4051" t="s">
        <v>87</v>
      </c>
    </row>
    <row r="4052" spans="1:17" hidden="1" x14ac:dyDescent="0.35">
      <c r="A4052" s="72">
        <f t="shared" si="63"/>
        <v>141249</v>
      </c>
      <c r="B4052" t="s">
        <v>18990</v>
      </c>
      <c r="C4052" s="66">
        <v>16028279</v>
      </c>
      <c r="D4052" t="s">
        <v>83</v>
      </c>
      <c r="E4052" t="s">
        <v>7352</v>
      </c>
      <c r="F4052" s="66">
        <v>141249</v>
      </c>
      <c r="G4052" t="s">
        <v>78</v>
      </c>
      <c r="H4052" t="s">
        <v>18991</v>
      </c>
      <c r="I4052" t="s">
        <v>79</v>
      </c>
      <c r="K4052" t="s">
        <v>18992</v>
      </c>
      <c r="M4052" t="s">
        <v>18983</v>
      </c>
      <c r="N4052" t="s">
        <v>7349</v>
      </c>
      <c r="O4052" t="s">
        <v>18</v>
      </c>
      <c r="P4052" t="s">
        <v>7359</v>
      </c>
    </row>
    <row r="4053" spans="1:17" hidden="1" x14ac:dyDescent="0.35">
      <c r="A4053" s="72">
        <f t="shared" si="63"/>
        <v>141249</v>
      </c>
      <c r="B4053" t="s">
        <v>14982</v>
      </c>
      <c r="C4053" s="66">
        <v>226347</v>
      </c>
      <c r="D4053" t="s">
        <v>77</v>
      </c>
      <c r="E4053" t="s">
        <v>7352</v>
      </c>
      <c r="F4053" s="66">
        <v>141249</v>
      </c>
      <c r="G4053" t="s">
        <v>78</v>
      </c>
      <c r="I4053" t="s">
        <v>79</v>
      </c>
      <c r="K4053" t="s">
        <v>14983</v>
      </c>
      <c r="M4053" t="s">
        <v>7348</v>
      </c>
      <c r="N4053" t="s">
        <v>7355</v>
      </c>
      <c r="O4053" t="s">
        <v>18</v>
      </c>
      <c r="P4053" t="s">
        <v>7359</v>
      </c>
    </row>
    <row r="4054" spans="1:17" hidden="1" x14ac:dyDescent="0.35">
      <c r="A4054" s="72">
        <f t="shared" si="63"/>
        <v>141249</v>
      </c>
      <c r="B4054" t="s">
        <v>7356</v>
      </c>
      <c r="C4054" s="66">
        <v>89130</v>
      </c>
      <c r="D4054" t="s">
        <v>77</v>
      </c>
      <c r="E4054" t="s">
        <v>7352</v>
      </c>
      <c r="F4054" s="66">
        <v>141249</v>
      </c>
      <c r="G4054" t="s">
        <v>78</v>
      </c>
      <c r="H4054" t="s">
        <v>7357</v>
      </c>
      <c r="I4054" t="s">
        <v>79</v>
      </c>
      <c r="K4054" t="s">
        <v>7358</v>
      </c>
      <c r="M4054" t="s">
        <v>7348</v>
      </c>
      <c r="N4054" t="s">
        <v>7355</v>
      </c>
      <c r="O4054" t="s">
        <v>18</v>
      </c>
      <c r="P4054" t="s">
        <v>7359</v>
      </c>
    </row>
    <row r="4055" spans="1:17" hidden="1" x14ac:dyDescent="0.35">
      <c r="A4055" s="72">
        <f t="shared" si="63"/>
        <v>141249</v>
      </c>
      <c r="B4055" t="s">
        <v>7360</v>
      </c>
      <c r="C4055" s="66">
        <v>89131</v>
      </c>
      <c r="D4055" t="s">
        <v>77</v>
      </c>
      <c r="E4055" t="s">
        <v>7352</v>
      </c>
      <c r="F4055" s="66">
        <v>141249</v>
      </c>
      <c r="G4055" t="s">
        <v>78</v>
      </c>
      <c r="H4055" t="s">
        <v>7361</v>
      </c>
      <c r="I4055" t="s">
        <v>79</v>
      </c>
      <c r="K4055" t="s">
        <v>7362</v>
      </c>
      <c r="M4055" t="s">
        <v>7348</v>
      </c>
      <c r="N4055" t="s">
        <v>7349</v>
      </c>
      <c r="O4055" t="s">
        <v>18</v>
      </c>
      <c r="P4055" t="s">
        <v>7350</v>
      </c>
    </row>
    <row r="4056" spans="1:17" hidden="1" x14ac:dyDescent="0.35">
      <c r="A4056" s="72">
        <f t="shared" si="63"/>
        <v>141249</v>
      </c>
      <c r="B4056" t="s">
        <v>7363</v>
      </c>
      <c r="C4056" s="66">
        <v>89132</v>
      </c>
      <c r="D4056" t="s">
        <v>77</v>
      </c>
      <c r="E4056" t="s">
        <v>7352</v>
      </c>
      <c r="F4056" s="66">
        <v>141249</v>
      </c>
      <c r="G4056" t="s">
        <v>78</v>
      </c>
      <c r="H4056" t="s">
        <v>7364</v>
      </c>
      <c r="I4056" t="s">
        <v>79</v>
      </c>
      <c r="K4056" t="s">
        <v>7365</v>
      </c>
      <c r="M4056" t="s">
        <v>7348</v>
      </c>
      <c r="N4056" t="s">
        <v>7355</v>
      </c>
      <c r="O4056" t="s">
        <v>18</v>
      </c>
      <c r="P4056" t="s">
        <v>7350</v>
      </c>
    </row>
    <row r="4057" spans="1:17" hidden="1" x14ac:dyDescent="0.35">
      <c r="A4057" s="72">
        <f t="shared" si="63"/>
        <v>141249</v>
      </c>
      <c r="B4057" t="s">
        <v>18987</v>
      </c>
      <c r="C4057" s="66">
        <v>16028277</v>
      </c>
      <c r="D4057" t="s">
        <v>83</v>
      </c>
      <c r="E4057" t="s">
        <v>7352</v>
      </c>
      <c r="F4057" s="66">
        <v>141249</v>
      </c>
      <c r="G4057" t="s">
        <v>78</v>
      </c>
      <c r="H4057" t="s">
        <v>18988</v>
      </c>
      <c r="I4057" t="s">
        <v>79</v>
      </c>
      <c r="K4057" t="s">
        <v>18989</v>
      </c>
      <c r="M4057" t="s">
        <v>18983</v>
      </c>
      <c r="N4057" t="s">
        <v>7349</v>
      </c>
      <c r="O4057" t="s">
        <v>18</v>
      </c>
      <c r="P4057" t="s">
        <v>7359</v>
      </c>
    </row>
    <row r="4058" spans="1:17" hidden="1" x14ac:dyDescent="0.35">
      <c r="A4058" s="72">
        <f t="shared" si="63"/>
        <v>141249</v>
      </c>
      <c r="B4058" t="s">
        <v>18980</v>
      </c>
      <c r="C4058" s="66">
        <v>16028275</v>
      </c>
      <c r="D4058" t="s">
        <v>83</v>
      </c>
      <c r="E4058" t="s">
        <v>7352</v>
      </c>
      <c r="F4058" s="66">
        <v>141249</v>
      </c>
      <c r="G4058" t="s">
        <v>78</v>
      </c>
      <c r="H4058" t="s">
        <v>18981</v>
      </c>
      <c r="I4058" t="s">
        <v>79</v>
      </c>
      <c r="K4058" t="s">
        <v>18982</v>
      </c>
      <c r="M4058" t="s">
        <v>18983</v>
      </c>
      <c r="N4058" t="s">
        <v>7349</v>
      </c>
      <c r="O4058" t="s">
        <v>18</v>
      </c>
      <c r="P4058" t="s">
        <v>7359</v>
      </c>
    </row>
    <row r="4059" spans="1:17" hidden="1" x14ac:dyDescent="0.35">
      <c r="A4059" s="72">
        <f t="shared" si="63"/>
        <v>141249</v>
      </c>
      <c r="B4059" t="s">
        <v>18984</v>
      </c>
      <c r="C4059" s="66">
        <v>16028276</v>
      </c>
      <c r="D4059" t="s">
        <v>83</v>
      </c>
      <c r="E4059" t="s">
        <v>7352</v>
      </c>
      <c r="F4059" s="66">
        <v>141249</v>
      </c>
      <c r="G4059" t="s">
        <v>78</v>
      </c>
      <c r="H4059" t="s">
        <v>18985</v>
      </c>
      <c r="I4059" t="s">
        <v>79</v>
      </c>
      <c r="K4059" t="s">
        <v>18986</v>
      </c>
      <c r="M4059" t="s">
        <v>18983</v>
      </c>
      <c r="N4059" t="s">
        <v>7349</v>
      </c>
      <c r="O4059" t="s">
        <v>18</v>
      </c>
      <c r="P4059" t="s">
        <v>7359</v>
      </c>
    </row>
    <row r="4060" spans="1:17" hidden="1" x14ac:dyDescent="0.35">
      <c r="A4060" s="72">
        <f t="shared" si="63"/>
        <v>141544</v>
      </c>
      <c r="B4060" t="s">
        <v>10176</v>
      </c>
      <c r="C4060" s="66">
        <v>90845</v>
      </c>
      <c r="D4060" t="s">
        <v>77</v>
      </c>
      <c r="E4060" t="s">
        <v>9751</v>
      </c>
      <c r="F4060" s="66">
        <v>141544</v>
      </c>
      <c r="G4060" t="s">
        <v>78</v>
      </c>
      <c r="H4060" t="s">
        <v>9752</v>
      </c>
      <c r="I4060" t="s">
        <v>79</v>
      </c>
      <c r="K4060" t="s">
        <v>10177</v>
      </c>
      <c r="M4060" t="s">
        <v>7383</v>
      </c>
      <c r="N4060" t="s">
        <v>7384</v>
      </c>
      <c r="O4060" t="s">
        <v>18</v>
      </c>
      <c r="P4060" t="s">
        <v>9156</v>
      </c>
      <c r="Q4060" t="s">
        <v>992</v>
      </c>
    </row>
    <row r="4061" spans="1:17" hidden="1" x14ac:dyDescent="0.35">
      <c r="A4061" s="72">
        <f t="shared" si="63"/>
        <v>141663</v>
      </c>
      <c r="B4061" t="s">
        <v>15491</v>
      </c>
      <c r="C4061" s="66">
        <v>232837</v>
      </c>
      <c r="D4061" t="s">
        <v>77</v>
      </c>
      <c r="E4061" t="s">
        <v>11096</v>
      </c>
      <c r="F4061" s="66">
        <v>141663</v>
      </c>
      <c r="G4061" t="s">
        <v>78</v>
      </c>
      <c r="I4061" t="s">
        <v>79</v>
      </c>
      <c r="K4061" t="s">
        <v>15492</v>
      </c>
      <c r="M4061" t="s">
        <v>10987</v>
      </c>
      <c r="N4061" t="s">
        <v>10739</v>
      </c>
      <c r="O4061" t="s">
        <v>18</v>
      </c>
      <c r="P4061" t="s">
        <v>10978</v>
      </c>
      <c r="Q4061" t="s">
        <v>8524</v>
      </c>
    </row>
    <row r="4062" spans="1:17" hidden="1" x14ac:dyDescent="0.35">
      <c r="A4062" s="72">
        <f t="shared" si="63"/>
        <v>142116</v>
      </c>
      <c r="B4062" t="s">
        <v>16290</v>
      </c>
      <c r="C4062" s="66">
        <v>16036447</v>
      </c>
      <c r="D4062" t="s">
        <v>77</v>
      </c>
      <c r="E4062" t="s">
        <v>13524</v>
      </c>
      <c r="F4062" s="66">
        <v>142116</v>
      </c>
      <c r="G4062" t="s">
        <v>78</v>
      </c>
      <c r="H4062" t="s">
        <v>16291</v>
      </c>
      <c r="I4062" t="s">
        <v>79</v>
      </c>
      <c r="K4062" t="s">
        <v>16292</v>
      </c>
      <c r="M4062" t="s">
        <v>7395</v>
      </c>
      <c r="N4062" t="s">
        <v>7395</v>
      </c>
      <c r="O4062" t="s">
        <v>18</v>
      </c>
      <c r="P4062" t="s">
        <v>7396</v>
      </c>
    </row>
    <row r="4063" spans="1:17" hidden="1" x14ac:dyDescent="0.35">
      <c r="A4063" s="72">
        <f t="shared" si="63"/>
        <v>140845</v>
      </c>
      <c r="B4063" t="s">
        <v>26238</v>
      </c>
      <c r="C4063" s="85">
        <v>87314</v>
      </c>
      <c r="D4063" t="s">
        <v>77</v>
      </c>
      <c r="E4063" t="s">
        <v>23211</v>
      </c>
      <c r="F4063" s="85">
        <v>140845</v>
      </c>
      <c r="G4063" t="s">
        <v>78</v>
      </c>
      <c r="H4063">
        <v>14357479</v>
      </c>
      <c r="I4063" t="s">
        <v>79</v>
      </c>
      <c r="K4063" t="s">
        <v>26239</v>
      </c>
      <c r="M4063" t="s">
        <v>23860</v>
      </c>
      <c r="N4063" t="s">
        <v>571</v>
      </c>
      <c r="O4063" t="s">
        <v>18</v>
      </c>
      <c r="P4063">
        <v>76053</v>
      </c>
      <c r="Q4063">
        <v>5406</v>
      </c>
    </row>
    <row r="4064" spans="1:17" hidden="1" x14ac:dyDescent="0.35">
      <c r="A4064" s="72">
        <f t="shared" si="63"/>
        <v>140845</v>
      </c>
      <c r="B4064" t="s">
        <v>3679</v>
      </c>
      <c r="C4064" s="66">
        <v>87314</v>
      </c>
      <c r="D4064" t="s">
        <v>77</v>
      </c>
      <c r="E4064" t="s">
        <v>3465</v>
      </c>
      <c r="F4064" s="66">
        <v>140845</v>
      </c>
      <c r="G4064" t="s">
        <v>78</v>
      </c>
      <c r="H4064" t="s">
        <v>3466</v>
      </c>
      <c r="I4064" t="s">
        <v>79</v>
      </c>
      <c r="K4064" t="s">
        <v>3680</v>
      </c>
      <c r="L4064" t="s">
        <v>80</v>
      </c>
      <c r="M4064" t="s">
        <v>3668</v>
      </c>
      <c r="N4064" t="s">
        <v>573</v>
      </c>
      <c r="O4064" t="s">
        <v>18</v>
      </c>
      <c r="P4064" t="s">
        <v>3669</v>
      </c>
      <c r="Q4064" t="s">
        <v>3681</v>
      </c>
    </row>
    <row r="4065" spans="1:17" hidden="1" x14ac:dyDescent="0.35">
      <c r="A4065" s="72">
        <f t="shared" si="63"/>
        <v>140845</v>
      </c>
      <c r="B4065" t="s">
        <v>26230</v>
      </c>
      <c r="C4065" s="85">
        <v>87316</v>
      </c>
      <c r="D4065" t="s">
        <v>77</v>
      </c>
      <c r="E4065" t="s">
        <v>23211</v>
      </c>
      <c r="F4065" s="85">
        <v>140845</v>
      </c>
      <c r="G4065" t="s">
        <v>78</v>
      </c>
      <c r="H4065">
        <v>14357479</v>
      </c>
      <c r="I4065" t="s">
        <v>79</v>
      </c>
      <c r="K4065" t="s">
        <v>26231</v>
      </c>
      <c r="M4065" t="s">
        <v>23860</v>
      </c>
      <c r="N4065" t="s">
        <v>571</v>
      </c>
      <c r="O4065" t="s">
        <v>18</v>
      </c>
      <c r="P4065">
        <v>76053</v>
      </c>
      <c r="Q4065">
        <v>6755</v>
      </c>
    </row>
    <row r="4066" spans="1:17" hidden="1" x14ac:dyDescent="0.35">
      <c r="A4066" s="72">
        <f t="shared" si="63"/>
        <v>140845</v>
      </c>
      <c r="B4066" t="s">
        <v>3685</v>
      </c>
      <c r="C4066" s="66">
        <v>87316</v>
      </c>
      <c r="D4066" t="s">
        <v>77</v>
      </c>
      <c r="E4066" t="s">
        <v>3465</v>
      </c>
      <c r="F4066" s="66">
        <v>140845</v>
      </c>
      <c r="G4066" t="s">
        <v>78</v>
      </c>
      <c r="H4066" t="s">
        <v>3466</v>
      </c>
      <c r="I4066" t="s">
        <v>79</v>
      </c>
      <c r="K4066" t="s">
        <v>3686</v>
      </c>
      <c r="M4066" t="s">
        <v>3668</v>
      </c>
      <c r="N4066" t="s">
        <v>573</v>
      </c>
      <c r="O4066" t="s">
        <v>18</v>
      </c>
      <c r="P4066" t="s">
        <v>3669</v>
      </c>
      <c r="Q4066" t="s">
        <v>3687</v>
      </c>
    </row>
    <row r="4067" spans="1:17" hidden="1" x14ac:dyDescent="0.35">
      <c r="A4067" s="72">
        <f t="shared" si="63"/>
        <v>140845</v>
      </c>
      <c r="B4067" t="s">
        <v>23211</v>
      </c>
      <c r="C4067" s="85">
        <v>140845</v>
      </c>
      <c r="D4067" t="s">
        <v>78</v>
      </c>
      <c r="E4067" t="s">
        <v>23238</v>
      </c>
      <c r="F4067" s="85">
        <v>17002993</v>
      </c>
      <c r="G4067" t="s">
        <v>1750</v>
      </c>
      <c r="H4067">
        <v>14357479</v>
      </c>
      <c r="I4067" t="s">
        <v>79</v>
      </c>
      <c r="J4067" t="s">
        <v>200</v>
      </c>
      <c r="K4067" t="s">
        <v>24975</v>
      </c>
      <c r="M4067" t="s">
        <v>21408</v>
      </c>
      <c r="N4067" t="s">
        <v>571</v>
      </c>
      <c r="O4067" t="s">
        <v>18</v>
      </c>
      <c r="P4067">
        <v>76022</v>
      </c>
      <c r="Q4067">
        <v>6017</v>
      </c>
    </row>
    <row r="4068" spans="1:17" hidden="1" x14ac:dyDescent="0.35">
      <c r="A4068" s="72">
        <f t="shared" si="63"/>
        <v>141283</v>
      </c>
      <c r="B4068" t="s">
        <v>7798</v>
      </c>
      <c r="C4068" s="66">
        <v>89441</v>
      </c>
      <c r="D4068" t="s">
        <v>77</v>
      </c>
      <c r="E4068" t="s">
        <v>7786</v>
      </c>
      <c r="F4068" s="66">
        <v>141283</v>
      </c>
      <c r="G4068" t="s">
        <v>78</v>
      </c>
      <c r="H4068" t="s">
        <v>7799</v>
      </c>
      <c r="I4068" t="s">
        <v>79</v>
      </c>
      <c r="K4068" t="s">
        <v>7800</v>
      </c>
      <c r="M4068" t="s">
        <v>7789</v>
      </c>
      <c r="N4068" t="s">
        <v>7777</v>
      </c>
      <c r="O4068" t="s">
        <v>18</v>
      </c>
      <c r="P4068" t="s">
        <v>7790</v>
      </c>
      <c r="Q4068" t="s">
        <v>7801</v>
      </c>
    </row>
    <row r="4069" spans="1:17" hidden="1" x14ac:dyDescent="0.35">
      <c r="A4069" s="72">
        <f t="shared" si="63"/>
        <v>141548</v>
      </c>
      <c r="B4069" t="s">
        <v>7798</v>
      </c>
      <c r="C4069" s="66">
        <v>90806</v>
      </c>
      <c r="D4069" t="s">
        <v>77</v>
      </c>
      <c r="E4069" t="s">
        <v>9884</v>
      </c>
      <c r="F4069" s="66">
        <v>141548</v>
      </c>
      <c r="G4069" t="s">
        <v>78</v>
      </c>
      <c r="H4069" t="s">
        <v>10100</v>
      </c>
      <c r="I4069" t="s">
        <v>79</v>
      </c>
      <c r="K4069" t="s">
        <v>10101</v>
      </c>
      <c r="M4069" t="s">
        <v>7383</v>
      </c>
      <c r="N4069" t="s">
        <v>7384</v>
      </c>
      <c r="O4069" t="s">
        <v>18</v>
      </c>
      <c r="P4069" t="s">
        <v>9897</v>
      </c>
      <c r="Q4069" t="s">
        <v>10102</v>
      </c>
    </row>
    <row r="4070" spans="1:17" hidden="1" x14ac:dyDescent="0.35">
      <c r="A4070" s="72">
        <f t="shared" si="63"/>
        <v>141986</v>
      </c>
      <c r="B4070" t="s">
        <v>12760</v>
      </c>
      <c r="C4070" s="66">
        <v>92554</v>
      </c>
      <c r="D4070" t="s">
        <v>77</v>
      </c>
      <c r="E4070" t="s">
        <v>12702</v>
      </c>
      <c r="F4070" s="66">
        <v>141986</v>
      </c>
      <c r="G4070" t="s">
        <v>78</v>
      </c>
      <c r="H4070" t="s">
        <v>12761</v>
      </c>
      <c r="I4070" t="s">
        <v>79</v>
      </c>
      <c r="K4070" t="s">
        <v>12762</v>
      </c>
      <c r="M4070" t="s">
        <v>12447</v>
      </c>
      <c r="N4070" t="s">
        <v>12609</v>
      </c>
      <c r="O4070" t="s">
        <v>18</v>
      </c>
      <c r="P4070" t="s">
        <v>12749</v>
      </c>
      <c r="Q4070" t="s">
        <v>12763</v>
      </c>
    </row>
    <row r="4071" spans="1:17" hidden="1" x14ac:dyDescent="0.35">
      <c r="A4071" s="72">
        <f t="shared" si="63"/>
        <v>141311</v>
      </c>
      <c r="B4071" t="s">
        <v>8163</v>
      </c>
      <c r="C4071" s="66">
        <v>89603</v>
      </c>
      <c r="D4071" t="s">
        <v>77</v>
      </c>
      <c r="E4071" t="s">
        <v>6973</v>
      </c>
      <c r="F4071" s="66">
        <v>141311</v>
      </c>
      <c r="G4071" t="s">
        <v>78</v>
      </c>
      <c r="H4071" t="s">
        <v>8164</v>
      </c>
      <c r="I4071" t="s">
        <v>79</v>
      </c>
      <c r="K4071" t="s">
        <v>8165</v>
      </c>
      <c r="M4071" t="s">
        <v>7841</v>
      </c>
      <c r="N4071" t="s">
        <v>6071</v>
      </c>
      <c r="O4071" t="s">
        <v>18</v>
      </c>
      <c r="P4071" t="s">
        <v>8162</v>
      </c>
      <c r="Q4071" t="s">
        <v>128</v>
      </c>
    </row>
    <row r="4072" spans="1:17" hidden="1" x14ac:dyDescent="0.35">
      <c r="A4072" s="72">
        <f t="shared" si="63"/>
        <v>141711</v>
      </c>
      <c r="B4072" t="s">
        <v>11467</v>
      </c>
      <c r="C4072" s="66">
        <v>91692</v>
      </c>
      <c r="D4072" t="s">
        <v>77</v>
      </c>
      <c r="E4072" t="s">
        <v>11468</v>
      </c>
      <c r="F4072" s="66">
        <v>141711</v>
      </c>
      <c r="G4072" t="s">
        <v>78</v>
      </c>
      <c r="I4072" t="s">
        <v>79</v>
      </c>
      <c r="K4072" t="s">
        <v>11469</v>
      </c>
      <c r="M4072" t="s">
        <v>11470</v>
      </c>
      <c r="N4072" t="s">
        <v>5129</v>
      </c>
      <c r="O4072" t="s">
        <v>18</v>
      </c>
      <c r="P4072" t="s">
        <v>11471</v>
      </c>
    </row>
    <row r="4073" spans="1:17" hidden="1" x14ac:dyDescent="0.35">
      <c r="A4073" s="72">
        <f t="shared" si="63"/>
        <v>141711</v>
      </c>
      <c r="B4073" t="s">
        <v>14394</v>
      </c>
      <c r="C4073" s="66">
        <v>209921</v>
      </c>
      <c r="D4073" t="s">
        <v>77</v>
      </c>
      <c r="E4073" t="s">
        <v>11468</v>
      </c>
      <c r="F4073" s="66">
        <v>141711</v>
      </c>
      <c r="G4073" t="s">
        <v>78</v>
      </c>
      <c r="I4073" t="s">
        <v>79</v>
      </c>
      <c r="K4073" t="s">
        <v>14395</v>
      </c>
      <c r="M4073" t="s">
        <v>14396</v>
      </c>
      <c r="N4073" t="s">
        <v>14397</v>
      </c>
      <c r="O4073" t="s">
        <v>18</v>
      </c>
      <c r="P4073" t="s">
        <v>11471</v>
      </c>
    </row>
    <row r="4074" spans="1:17" hidden="1" x14ac:dyDescent="0.35">
      <c r="A4074" s="72">
        <f t="shared" si="63"/>
        <v>141711</v>
      </c>
      <c r="B4074" t="s">
        <v>19657</v>
      </c>
      <c r="C4074" s="66">
        <v>16061493</v>
      </c>
      <c r="D4074" t="s">
        <v>83</v>
      </c>
      <c r="E4074" t="s">
        <v>11468</v>
      </c>
      <c r="F4074" s="66">
        <v>141711</v>
      </c>
      <c r="G4074" t="s">
        <v>78</v>
      </c>
      <c r="I4074" t="s">
        <v>79</v>
      </c>
      <c r="K4074" t="s">
        <v>13845</v>
      </c>
      <c r="M4074" t="s">
        <v>11470</v>
      </c>
      <c r="N4074" t="s">
        <v>2979</v>
      </c>
      <c r="O4074" t="s">
        <v>18</v>
      </c>
      <c r="P4074" t="s">
        <v>11471</v>
      </c>
    </row>
    <row r="4075" spans="1:17" hidden="1" x14ac:dyDescent="0.35">
      <c r="A4075" s="72">
        <f t="shared" si="63"/>
        <v>141711</v>
      </c>
      <c r="B4075" t="s">
        <v>19658</v>
      </c>
      <c r="C4075" s="66">
        <v>16061494</v>
      </c>
      <c r="D4075" t="s">
        <v>83</v>
      </c>
      <c r="E4075" t="s">
        <v>11468</v>
      </c>
      <c r="F4075" s="66">
        <v>141711</v>
      </c>
      <c r="G4075" t="s">
        <v>78</v>
      </c>
      <c r="I4075" t="s">
        <v>79</v>
      </c>
      <c r="K4075" t="s">
        <v>19659</v>
      </c>
      <c r="M4075" t="s">
        <v>11470</v>
      </c>
      <c r="N4075" t="s">
        <v>5129</v>
      </c>
      <c r="O4075" t="s">
        <v>18</v>
      </c>
      <c r="P4075" t="s">
        <v>11471</v>
      </c>
    </row>
    <row r="4076" spans="1:17" hidden="1" x14ac:dyDescent="0.35">
      <c r="A4076" s="72">
        <f t="shared" si="63"/>
        <v>141711</v>
      </c>
      <c r="B4076" t="s">
        <v>11472</v>
      </c>
      <c r="C4076" s="66">
        <v>91693</v>
      </c>
      <c r="D4076" t="s">
        <v>77</v>
      </c>
      <c r="E4076" t="s">
        <v>11468</v>
      </c>
      <c r="F4076" s="66">
        <v>141711</v>
      </c>
      <c r="G4076" t="s">
        <v>78</v>
      </c>
      <c r="I4076" t="s">
        <v>79</v>
      </c>
      <c r="K4076" t="s">
        <v>11473</v>
      </c>
      <c r="M4076" t="s">
        <v>11470</v>
      </c>
      <c r="N4076" t="s">
        <v>5129</v>
      </c>
      <c r="O4076" t="s">
        <v>18</v>
      </c>
      <c r="P4076" t="s">
        <v>11471</v>
      </c>
    </row>
    <row r="4077" spans="1:17" hidden="1" x14ac:dyDescent="0.35">
      <c r="A4077" s="72">
        <f t="shared" si="63"/>
        <v>140544</v>
      </c>
      <c r="B4077" t="s">
        <v>1732</v>
      </c>
      <c r="C4077" s="66">
        <v>86253</v>
      </c>
      <c r="D4077" t="s">
        <v>77</v>
      </c>
      <c r="E4077" t="s">
        <v>1663</v>
      </c>
      <c r="F4077" s="66">
        <v>140544</v>
      </c>
      <c r="G4077" t="s">
        <v>78</v>
      </c>
      <c r="I4077" t="s">
        <v>79</v>
      </c>
      <c r="K4077" t="s">
        <v>1733</v>
      </c>
      <c r="M4077" t="s">
        <v>189</v>
      </c>
      <c r="N4077" t="s">
        <v>189</v>
      </c>
      <c r="O4077" t="s">
        <v>18</v>
      </c>
      <c r="P4077" t="s">
        <v>1731</v>
      </c>
      <c r="Q4077" t="s">
        <v>1734</v>
      </c>
    </row>
    <row r="4078" spans="1:17" hidden="1" x14ac:dyDescent="0.35">
      <c r="A4078" s="72">
        <f t="shared" si="63"/>
        <v>232165</v>
      </c>
      <c r="B4078" t="s">
        <v>20754</v>
      </c>
      <c r="C4078" s="66">
        <v>17008427</v>
      </c>
      <c r="D4078" t="s">
        <v>77</v>
      </c>
      <c r="E4078" t="s">
        <v>15416</v>
      </c>
      <c r="F4078" s="66">
        <v>232165</v>
      </c>
      <c r="G4078" t="s">
        <v>78</v>
      </c>
      <c r="H4078" t="s">
        <v>15417</v>
      </c>
      <c r="I4078" t="s">
        <v>79</v>
      </c>
      <c r="K4078" t="s">
        <v>20755</v>
      </c>
      <c r="L4078" t="s">
        <v>80</v>
      </c>
      <c r="M4078" t="s">
        <v>16212</v>
      </c>
      <c r="N4078" t="s">
        <v>1197</v>
      </c>
      <c r="O4078" t="s">
        <v>18</v>
      </c>
      <c r="P4078" t="s">
        <v>763</v>
      </c>
      <c r="Q4078" t="s">
        <v>20756</v>
      </c>
    </row>
    <row r="4079" spans="1:17" hidden="1" x14ac:dyDescent="0.35">
      <c r="A4079" s="72">
        <f t="shared" si="63"/>
        <v>232165</v>
      </c>
      <c r="B4079" t="s">
        <v>28141</v>
      </c>
      <c r="C4079" s="85">
        <v>16047552</v>
      </c>
      <c r="D4079" t="s">
        <v>77</v>
      </c>
      <c r="E4079" t="s">
        <v>23159</v>
      </c>
      <c r="F4079" s="85">
        <v>232165</v>
      </c>
      <c r="G4079" t="s">
        <v>78</v>
      </c>
      <c r="H4079">
        <v>21103312</v>
      </c>
      <c r="I4079" t="s">
        <v>79</v>
      </c>
      <c r="K4079" t="s">
        <v>28142</v>
      </c>
      <c r="M4079" t="s">
        <v>13635</v>
      </c>
      <c r="N4079" t="s">
        <v>571</v>
      </c>
      <c r="O4079" t="s">
        <v>18</v>
      </c>
      <c r="P4079">
        <v>75057</v>
      </c>
    </row>
    <row r="4080" spans="1:17" hidden="1" x14ac:dyDescent="0.35">
      <c r="A4080" s="72">
        <f t="shared" si="63"/>
        <v>232165</v>
      </c>
      <c r="B4080" t="s">
        <v>16709</v>
      </c>
      <c r="C4080" s="66">
        <v>16047552</v>
      </c>
      <c r="D4080" t="s">
        <v>77</v>
      </c>
      <c r="E4080" t="s">
        <v>15416</v>
      </c>
      <c r="F4080" s="66">
        <v>232165</v>
      </c>
      <c r="G4080" t="s">
        <v>78</v>
      </c>
      <c r="H4080" t="s">
        <v>15417</v>
      </c>
      <c r="I4080" t="s">
        <v>79</v>
      </c>
      <c r="K4080" t="s">
        <v>16710</v>
      </c>
      <c r="M4080" t="s">
        <v>343</v>
      </c>
      <c r="N4080" t="s">
        <v>573</v>
      </c>
      <c r="O4080" t="s">
        <v>18</v>
      </c>
      <c r="P4080" t="s">
        <v>657</v>
      </c>
    </row>
    <row r="4081" spans="1:17" hidden="1" x14ac:dyDescent="0.35">
      <c r="A4081" s="72">
        <f t="shared" si="63"/>
        <v>140532</v>
      </c>
      <c r="B4081" t="s">
        <v>20389</v>
      </c>
      <c r="C4081" s="66">
        <v>17003726</v>
      </c>
      <c r="D4081" t="s">
        <v>83</v>
      </c>
      <c r="E4081" t="s">
        <v>1596</v>
      </c>
      <c r="F4081" s="66">
        <v>140532</v>
      </c>
      <c r="G4081" t="s">
        <v>78</v>
      </c>
      <c r="H4081" t="s">
        <v>1597</v>
      </c>
      <c r="I4081" t="s">
        <v>79</v>
      </c>
      <c r="K4081" t="s">
        <v>20390</v>
      </c>
      <c r="M4081" t="s">
        <v>20391</v>
      </c>
      <c r="N4081" t="s">
        <v>20392</v>
      </c>
      <c r="O4081" t="s">
        <v>18</v>
      </c>
      <c r="P4081" t="s">
        <v>1600</v>
      </c>
    </row>
    <row r="4082" spans="1:17" hidden="1" x14ac:dyDescent="0.35">
      <c r="A4082" s="72">
        <f t="shared" si="63"/>
        <v>140532</v>
      </c>
      <c r="B4082" t="s">
        <v>28540</v>
      </c>
      <c r="C4082" s="85">
        <v>17003726</v>
      </c>
      <c r="D4082" t="s">
        <v>23281</v>
      </c>
      <c r="E4082" t="s">
        <v>23131</v>
      </c>
      <c r="F4082" s="85">
        <v>140532</v>
      </c>
      <c r="G4082" t="s">
        <v>78</v>
      </c>
      <c r="H4082">
        <v>11834355</v>
      </c>
      <c r="I4082" t="s">
        <v>79</v>
      </c>
      <c r="K4082" t="s">
        <v>20390</v>
      </c>
      <c r="M4082" t="s">
        <v>20391</v>
      </c>
      <c r="N4082" t="s">
        <v>1160</v>
      </c>
      <c r="O4082" t="s">
        <v>18</v>
      </c>
      <c r="P4082">
        <v>75169</v>
      </c>
    </row>
    <row r="4083" spans="1:17" hidden="1" x14ac:dyDescent="0.35">
      <c r="A4083" s="72">
        <f t="shared" si="63"/>
        <v>141938</v>
      </c>
      <c r="B4083" t="s">
        <v>12449</v>
      </c>
      <c r="C4083" s="66">
        <v>92415</v>
      </c>
      <c r="D4083" t="s">
        <v>77</v>
      </c>
      <c r="E4083" t="s">
        <v>12444</v>
      </c>
      <c r="F4083" s="66">
        <v>141938</v>
      </c>
      <c r="G4083" t="s">
        <v>78</v>
      </c>
      <c r="I4083" t="s">
        <v>79</v>
      </c>
      <c r="K4083" t="s">
        <v>12445</v>
      </c>
      <c r="M4083" t="s">
        <v>12446</v>
      </c>
      <c r="N4083" t="s">
        <v>12447</v>
      </c>
      <c r="O4083" t="s">
        <v>18</v>
      </c>
      <c r="P4083" t="s">
        <v>12448</v>
      </c>
    </row>
    <row r="4084" spans="1:17" hidden="1" x14ac:dyDescent="0.35">
      <c r="A4084" s="72">
        <f t="shared" si="63"/>
        <v>141938</v>
      </c>
      <c r="B4084" t="s">
        <v>12450</v>
      </c>
      <c r="C4084" s="66">
        <v>92416</v>
      </c>
      <c r="D4084" t="s">
        <v>77</v>
      </c>
      <c r="E4084" t="s">
        <v>12444</v>
      </c>
      <c r="F4084" s="66">
        <v>141938</v>
      </c>
      <c r="G4084" t="s">
        <v>78</v>
      </c>
      <c r="I4084" t="s">
        <v>79</v>
      </c>
      <c r="K4084" t="s">
        <v>12445</v>
      </c>
      <c r="M4084" t="s">
        <v>12446</v>
      </c>
      <c r="N4084" t="s">
        <v>12447</v>
      </c>
      <c r="O4084" t="s">
        <v>18</v>
      </c>
      <c r="P4084" t="s">
        <v>12448</v>
      </c>
    </row>
    <row r="4085" spans="1:17" hidden="1" x14ac:dyDescent="0.35">
      <c r="A4085" s="72">
        <f t="shared" si="63"/>
        <v>141938</v>
      </c>
      <c r="B4085" t="s">
        <v>12443</v>
      </c>
      <c r="C4085" s="66">
        <v>92414</v>
      </c>
      <c r="D4085" t="s">
        <v>77</v>
      </c>
      <c r="E4085" t="s">
        <v>12444</v>
      </c>
      <c r="F4085" s="66">
        <v>141938</v>
      </c>
      <c r="G4085" t="s">
        <v>78</v>
      </c>
      <c r="I4085" t="s">
        <v>79</v>
      </c>
      <c r="K4085" t="s">
        <v>12445</v>
      </c>
      <c r="M4085" t="s">
        <v>12446</v>
      </c>
      <c r="N4085" t="s">
        <v>12447</v>
      </c>
      <c r="O4085" t="s">
        <v>18</v>
      </c>
      <c r="P4085" t="s">
        <v>12448</v>
      </c>
    </row>
    <row r="4086" spans="1:17" hidden="1" x14ac:dyDescent="0.35">
      <c r="A4086" s="72">
        <f t="shared" si="63"/>
        <v>228353</v>
      </c>
      <c r="B4086" t="s">
        <v>16354</v>
      </c>
      <c r="C4086" s="66">
        <v>16037412</v>
      </c>
      <c r="D4086" t="s">
        <v>77</v>
      </c>
      <c r="E4086" t="s">
        <v>15106</v>
      </c>
      <c r="F4086" s="66">
        <v>228353</v>
      </c>
      <c r="G4086" t="s">
        <v>78</v>
      </c>
      <c r="H4086" t="s">
        <v>15108</v>
      </c>
      <c r="I4086" t="s">
        <v>79</v>
      </c>
      <c r="K4086" t="s">
        <v>16355</v>
      </c>
      <c r="M4086" t="s">
        <v>10841</v>
      </c>
      <c r="N4086" t="s">
        <v>10739</v>
      </c>
      <c r="O4086" t="s">
        <v>18</v>
      </c>
      <c r="P4086" t="s">
        <v>10842</v>
      </c>
      <c r="Q4086" t="s">
        <v>16356</v>
      </c>
    </row>
    <row r="4087" spans="1:17" hidden="1" x14ac:dyDescent="0.35">
      <c r="A4087" s="72">
        <f t="shared" si="63"/>
        <v>228353</v>
      </c>
      <c r="B4087" t="s">
        <v>21662</v>
      </c>
      <c r="C4087" s="66">
        <v>17016763</v>
      </c>
      <c r="D4087" t="s">
        <v>77</v>
      </c>
      <c r="E4087" t="s">
        <v>15106</v>
      </c>
      <c r="F4087" s="66">
        <v>228353</v>
      </c>
      <c r="G4087" t="s">
        <v>78</v>
      </c>
      <c r="I4087" t="s">
        <v>79</v>
      </c>
      <c r="K4087" t="s">
        <v>21663</v>
      </c>
      <c r="M4087" t="s">
        <v>4255</v>
      </c>
      <c r="N4087" t="s">
        <v>571</v>
      </c>
      <c r="O4087" t="s">
        <v>18</v>
      </c>
      <c r="P4087" t="s">
        <v>4256</v>
      </c>
    </row>
    <row r="4088" spans="1:17" hidden="1" x14ac:dyDescent="0.35">
      <c r="A4088" s="72">
        <f t="shared" si="63"/>
        <v>228353</v>
      </c>
      <c r="B4088" t="s">
        <v>21664</v>
      </c>
      <c r="C4088" s="66">
        <v>17016764</v>
      </c>
      <c r="D4088" t="s">
        <v>77</v>
      </c>
      <c r="E4088" t="s">
        <v>15106</v>
      </c>
      <c r="F4088" s="66">
        <v>228353</v>
      </c>
      <c r="G4088" t="s">
        <v>78</v>
      </c>
      <c r="I4088" t="s">
        <v>79</v>
      </c>
      <c r="K4088" t="s">
        <v>21663</v>
      </c>
      <c r="M4088" t="s">
        <v>4255</v>
      </c>
      <c r="N4088" t="s">
        <v>571</v>
      </c>
      <c r="O4088" t="s">
        <v>18</v>
      </c>
      <c r="P4088" t="s">
        <v>4256</v>
      </c>
    </row>
    <row r="4089" spans="1:17" hidden="1" x14ac:dyDescent="0.35">
      <c r="A4089" s="72">
        <f t="shared" si="63"/>
        <v>228353</v>
      </c>
      <c r="B4089" t="s">
        <v>16653</v>
      </c>
      <c r="C4089" s="66">
        <v>16045887</v>
      </c>
      <c r="D4089" t="s">
        <v>77</v>
      </c>
      <c r="E4089" t="s">
        <v>15106</v>
      </c>
      <c r="F4089" s="66">
        <v>228353</v>
      </c>
      <c r="G4089" t="s">
        <v>78</v>
      </c>
      <c r="I4089" t="s">
        <v>79</v>
      </c>
      <c r="K4089" t="s">
        <v>16654</v>
      </c>
      <c r="M4089" t="s">
        <v>10817</v>
      </c>
      <c r="N4089" t="s">
        <v>10739</v>
      </c>
      <c r="O4089" t="s">
        <v>18</v>
      </c>
      <c r="P4089" t="s">
        <v>10818</v>
      </c>
      <c r="Q4089" t="s">
        <v>16655</v>
      </c>
    </row>
    <row r="4090" spans="1:17" hidden="1" x14ac:dyDescent="0.35">
      <c r="A4090" s="72">
        <f t="shared" si="63"/>
        <v>228353</v>
      </c>
      <c r="B4090" t="s">
        <v>18272</v>
      </c>
      <c r="C4090" s="66">
        <v>16076483</v>
      </c>
      <c r="D4090" t="s">
        <v>77</v>
      </c>
      <c r="E4090" t="s">
        <v>15106</v>
      </c>
      <c r="F4090" s="66">
        <v>228353</v>
      </c>
      <c r="G4090" t="s">
        <v>78</v>
      </c>
      <c r="I4090" t="s">
        <v>79</v>
      </c>
      <c r="K4090" t="s">
        <v>16654</v>
      </c>
      <c r="M4090" t="s">
        <v>10817</v>
      </c>
      <c r="N4090" t="s">
        <v>10739</v>
      </c>
      <c r="O4090" t="s">
        <v>18</v>
      </c>
      <c r="P4090" t="s">
        <v>10818</v>
      </c>
      <c r="Q4090" t="s">
        <v>16655</v>
      </c>
    </row>
    <row r="4091" spans="1:17" hidden="1" x14ac:dyDescent="0.35">
      <c r="A4091" s="72">
        <f t="shared" si="63"/>
        <v>228353</v>
      </c>
      <c r="B4091" t="s">
        <v>22557</v>
      </c>
      <c r="C4091" s="66">
        <v>17023972</v>
      </c>
      <c r="D4091" t="s">
        <v>77</v>
      </c>
      <c r="E4091" t="s">
        <v>15106</v>
      </c>
      <c r="F4091" s="66">
        <v>228353</v>
      </c>
      <c r="G4091" t="s">
        <v>78</v>
      </c>
      <c r="I4091" t="s">
        <v>79</v>
      </c>
      <c r="K4091" t="s">
        <v>22558</v>
      </c>
      <c r="M4091" t="s">
        <v>9155</v>
      </c>
      <c r="N4091" t="s">
        <v>9526</v>
      </c>
      <c r="O4091" t="s">
        <v>18</v>
      </c>
      <c r="P4091" t="s">
        <v>10314</v>
      </c>
    </row>
    <row r="4092" spans="1:17" hidden="1" x14ac:dyDescent="0.35">
      <c r="A4092" s="72">
        <f t="shared" si="63"/>
        <v>228353</v>
      </c>
      <c r="B4092" t="s">
        <v>22559</v>
      </c>
      <c r="C4092" s="66">
        <v>17023973</v>
      </c>
      <c r="D4092" t="s">
        <v>77</v>
      </c>
      <c r="E4092" t="s">
        <v>15106</v>
      </c>
      <c r="F4092" s="66">
        <v>228353</v>
      </c>
      <c r="G4092" t="s">
        <v>78</v>
      </c>
      <c r="I4092" t="s">
        <v>79</v>
      </c>
      <c r="K4092" t="s">
        <v>22560</v>
      </c>
      <c r="M4092" t="s">
        <v>9155</v>
      </c>
      <c r="N4092" t="s">
        <v>9526</v>
      </c>
      <c r="O4092" t="s">
        <v>18</v>
      </c>
      <c r="P4092" t="s">
        <v>10314</v>
      </c>
    </row>
    <row r="4093" spans="1:17" hidden="1" x14ac:dyDescent="0.35">
      <c r="A4093" s="72">
        <f t="shared" si="63"/>
        <v>228353</v>
      </c>
      <c r="B4093" t="s">
        <v>21649</v>
      </c>
      <c r="C4093" s="66">
        <v>17016754</v>
      </c>
      <c r="D4093" t="s">
        <v>77</v>
      </c>
      <c r="E4093" t="s">
        <v>15106</v>
      </c>
      <c r="F4093" s="66">
        <v>228353</v>
      </c>
      <c r="G4093" t="s">
        <v>78</v>
      </c>
      <c r="I4093" t="s">
        <v>79</v>
      </c>
      <c r="K4093" t="s">
        <v>21650</v>
      </c>
      <c r="M4093" t="s">
        <v>126</v>
      </c>
      <c r="N4093" t="s">
        <v>137</v>
      </c>
      <c r="O4093" t="s">
        <v>18</v>
      </c>
      <c r="P4093" t="s">
        <v>146</v>
      </c>
    </row>
    <row r="4094" spans="1:17" hidden="1" x14ac:dyDescent="0.35">
      <c r="A4094" s="72">
        <f t="shared" si="63"/>
        <v>228353</v>
      </c>
      <c r="B4094" t="s">
        <v>21651</v>
      </c>
      <c r="C4094" s="66">
        <v>17016755</v>
      </c>
      <c r="D4094" t="s">
        <v>77</v>
      </c>
      <c r="E4094" t="s">
        <v>15106</v>
      </c>
      <c r="F4094" s="66">
        <v>228353</v>
      </c>
      <c r="G4094" t="s">
        <v>78</v>
      </c>
      <c r="I4094" t="s">
        <v>79</v>
      </c>
      <c r="K4094" t="s">
        <v>21650</v>
      </c>
      <c r="M4094" t="s">
        <v>126</v>
      </c>
      <c r="N4094" t="s">
        <v>137</v>
      </c>
      <c r="O4094" t="s">
        <v>18</v>
      </c>
      <c r="P4094" t="s">
        <v>146</v>
      </c>
    </row>
    <row r="4095" spans="1:17" hidden="1" x14ac:dyDescent="0.35">
      <c r="A4095" s="72">
        <f t="shared" si="63"/>
        <v>228353</v>
      </c>
      <c r="B4095" t="s">
        <v>22165</v>
      </c>
      <c r="C4095" s="66">
        <v>17021009</v>
      </c>
      <c r="D4095" t="s">
        <v>83</v>
      </c>
      <c r="E4095" t="s">
        <v>15106</v>
      </c>
      <c r="F4095" s="66">
        <v>228353</v>
      </c>
      <c r="G4095" t="s">
        <v>78</v>
      </c>
      <c r="I4095" t="s">
        <v>79</v>
      </c>
      <c r="K4095" t="s">
        <v>22166</v>
      </c>
      <c r="L4095" t="s">
        <v>22167</v>
      </c>
      <c r="M4095" t="s">
        <v>126</v>
      </c>
      <c r="N4095" t="s">
        <v>11764</v>
      </c>
      <c r="O4095" t="s">
        <v>18</v>
      </c>
      <c r="P4095" t="s">
        <v>143</v>
      </c>
    </row>
    <row r="4096" spans="1:17" hidden="1" x14ac:dyDescent="0.35">
      <c r="A4096" s="72">
        <f t="shared" si="63"/>
        <v>228353</v>
      </c>
      <c r="B4096" t="s">
        <v>20487</v>
      </c>
      <c r="C4096" s="66">
        <v>17004769</v>
      </c>
      <c r="D4096" t="s">
        <v>77</v>
      </c>
      <c r="E4096" t="s">
        <v>15106</v>
      </c>
      <c r="F4096" s="66">
        <v>228353</v>
      </c>
      <c r="G4096" t="s">
        <v>78</v>
      </c>
      <c r="I4096" t="s">
        <v>79</v>
      </c>
      <c r="K4096" t="s">
        <v>20452</v>
      </c>
      <c r="M4096" t="s">
        <v>126</v>
      </c>
      <c r="N4096" t="s">
        <v>137</v>
      </c>
      <c r="O4096" t="s">
        <v>18</v>
      </c>
      <c r="P4096" t="s">
        <v>155</v>
      </c>
    </row>
    <row r="4097" spans="1:17" hidden="1" x14ac:dyDescent="0.35">
      <c r="A4097" s="72">
        <f t="shared" si="63"/>
        <v>228353</v>
      </c>
      <c r="B4097" t="s">
        <v>20451</v>
      </c>
      <c r="C4097" s="66">
        <v>17004338</v>
      </c>
      <c r="D4097" t="s">
        <v>77</v>
      </c>
      <c r="E4097" t="s">
        <v>15106</v>
      </c>
      <c r="F4097" s="66">
        <v>228353</v>
      </c>
      <c r="G4097" t="s">
        <v>78</v>
      </c>
      <c r="I4097" t="s">
        <v>79</v>
      </c>
      <c r="K4097" t="s">
        <v>20452</v>
      </c>
      <c r="M4097" t="s">
        <v>126</v>
      </c>
      <c r="N4097" t="s">
        <v>137</v>
      </c>
      <c r="O4097" t="s">
        <v>18</v>
      </c>
      <c r="P4097" t="s">
        <v>155</v>
      </c>
    </row>
    <row r="4098" spans="1:17" hidden="1" x14ac:dyDescent="0.35">
      <c r="A4098" s="72">
        <f t="shared" ref="A4098:A4161" si="64">IF(F4098="", "", IF(D4098="School District", C4098, F4098))</f>
        <v>228353</v>
      </c>
      <c r="B4098" t="s">
        <v>21089</v>
      </c>
      <c r="C4098" s="66">
        <v>17011924</v>
      </c>
      <c r="D4098" t="s">
        <v>77</v>
      </c>
      <c r="E4098" t="s">
        <v>15106</v>
      </c>
      <c r="F4098" s="66">
        <v>228353</v>
      </c>
      <c r="G4098" t="s">
        <v>78</v>
      </c>
      <c r="H4098" t="s">
        <v>15108</v>
      </c>
      <c r="I4098" t="s">
        <v>79</v>
      </c>
      <c r="K4098" t="s">
        <v>21090</v>
      </c>
      <c r="M4098" t="s">
        <v>7383</v>
      </c>
      <c r="N4098" t="s">
        <v>9526</v>
      </c>
      <c r="O4098" t="s">
        <v>18</v>
      </c>
      <c r="P4098" t="s">
        <v>10297</v>
      </c>
    </row>
    <row r="4099" spans="1:17" hidden="1" x14ac:dyDescent="0.35">
      <c r="A4099" s="72">
        <f t="shared" si="64"/>
        <v>228353</v>
      </c>
      <c r="B4099" t="s">
        <v>21091</v>
      </c>
      <c r="C4099" s="66">
        <v>17011925</v>
      </c>
      <c r="D4099" t="s">
        <v>77</v>
      </c>
      <c r="E4099" t="s">
        <v>15106</v>
      </c>
      <c r="F4099" s="66">
        <v>228353</v>
      </c>
      <c r="G4099" t="s">
        <v>78</v>
      </c>
      <c r="H4099" t="s">
        <v>15108</v>
      </c>
      <c r="I4099" t="s">
        <v>79</v>
      </c>
      <c r="K4099" t="s">
        <v>21090</v>
      </c>
      <c r="M4099" t="s">
        <v>14229</v>
      </c>
      <c r="N4099" t="s">
        <v>9526</v>
      </c>
      <c r="O4099" t="s">
        <v>18</v>
      </c>
      <c r="P4099" t="s">
        <v>10297</v>
      </c>
    </row>
    <row r="4100" spans="1:17" hidden="1" x14ac:dyDescent="0.35">
      <c r="A4100" s="72">
        <f t="shared" si="64"/>
        <v>228353</v>
      </c>
      <c r="B4100" t="s">
        <v>17483</v>
      </c>
      <c r="C4100" s="66">
        <v>16062918</v>
      </c>
      <c r="D4100" t="s">
        <v>77</v>
      </c>
      <c r="E4100" t="s">
        <v>15106</v>
      </c>
      <c r="F4100" s="66">
        <v>228353</v>
      </c>
      <c r="G4100" t="s">
        <v>78</v>
      </c>
      <c r="I4100" t="s">
        <v>79</v>
      </c>
      <c r="K4100" t="s">
        <v>17484</v>
      </c>
      <c r="M4100" t="s">
        <v>10824</v>
      </c>
      <c r="N4100" t="s">
        <v>10825</v>
      </c>
      <c r="O4100" t="s">
        <v>18</v>
      </c>
      <c r="P4100" t="s">
        <v>10827</v>
      </c>
      <c r="Q4100" t="s">
        <v>17485</v>
      </c>
    </row>
    <row r="4101" spans="1:17" hidden="1" x14ac:dyDescent="0.35">
      <c r="A4101" s="72">
        <f t="shared" si="64"/>
        <v>228353</v>
      </c>
      <c r="B4101" t="s">
        <v>18240</v>
      </c>
      <c r="C4101" s="66">
        <v>16075081</v>
      </c>
      <c r="D4101" t="s">
        <v>77</v>
      </c>
      <c r="E4101" t="s">
        <v>15106</v>
      </c>
      <c r="F4101" s="66">
        <v>228353</v>
      </c>
      <c r="G4101" t="s">
        <v>78</v>
      </c>
      <c r="I4101" t="s">
        <v>79</v>
      </c>
      <c r="K4101" t="s">
        <v>18241</v>
      </c>
      <c r="M4101" t="s">
        <v>10824</v>
      </c>
      <c r="N4101" t="s">
        <v>10825</v>
      </c>
      <c r="O4101" t="s">
        <v>18</v>
      </c>
      <c r="P4101" t="s">
        <v>10827</v>
      </c>
      <c r="Q4101" t="s">
        <v>10834</v>
      </c>
    </row>
    <row r="4102" spans="1:17" hidden="1" x14ac:dyDescent="0.35">
      <c r="A4102" s="72">
        <f t="shared" si="64"/>
        <v>228353</v>
      </c>
      <c r="B4102" t="s">
        <v>21646</v>
      </c>
      <c r="C4102" s="66">
        <v>17016752</v>
      </c>
      <c r="D4102" t="s">
        <v>77</v>
      </c>
      <c r="E4102" t="s">
        <v>15106</v>
      </c>
      <c r="F4102" s="66">
        <v>228353</v>
      </c>
      <c r="G4102" t="s">
        <v>78</v>
      </c>
      <c r="I4102" t="s">
        <v>79</v>
      </c>
      <c r="K4102" t="s">
        <v>21647</v>
      </c>
      <c r="M4102" t="s">
        <v>7383</v>
      </c>
      <c r="N4102" t="s">
        <v>9526</v>
      </c>
      <c r="O4102" t="s">
        <v>18</v>
      </c>
      <c r="P4102" t="s">
        <v>10314</v>
      </c>
    </row>
    <row r="4103" spans="1:17" hidden="1" x14ac:dyDescent="0.35">
      <c r="A4103" s="72">
        <f t="shared" si="64"/>
        <v>228353</v>
      </c>
      <c r="B4103" t="s">
        <v>21648</v>
      </c>
      <c r="C4103" s="66">
        <v>17016753</v>
      </c>
      <c r="D4103" t="s">
        <v>77</v>
      </c>
      <c r="E4103" t="s">
        <v>15106</v>
      </c>
      <c r="F4103" s="66">
        <v>228353</v>
      </c>
      <c r="G4103" t="s">
        <v>78</v>
      </c>
      <c r="I4103" t="s">
        <v>79</v>
      </c>
      <c r="K4103" t="s">
        <v>21647</v>
      </c>
      <c r="M4103" t="s">
        <v>7383</v>
      </c>
      <c r="N4103" t="s">
        <v>9526</v>
      </c>
      <c r="O4103" t="s">
        <v>18</v>
      </c>
      <c r="P4103" t="s">
        <v>10314</v>
      </c>
    </row>
    <row r="4104" spans="1:17" hidden="1" x14ac:dyDescent="0.35">
      <c r="A4104" s="72">
        <f t="shared" si="64"/>
        <v>228353</v>
      </c>
      <c r="B4104" t="s">
        <v>17691</v>
      </c>
      <c r="C4104" s="66">
        <v>16068332</v>
      </c>
      <c r="D4104" t="s">
        <v>77</v>
      </c>
      <c r="E4104" t="s">
        <v>15106</v>
      </c>
      <c r="F4104" s="66">
        <v>228353</v>
      </c>
      <c r="G4104" t="s">
        <v>78</v>
      </c>
      <c r="I4104" t="s">
        <v>79</v>
      </c>
      <c r="K4104" t="s">
        <v>17692</v>
      </c>
      <c r="M4104" t="s">
        <v>7383</v>
      </c>
      <c r="N4104" t="s">
        <v>9526</v>
      </c>
      <c r="O4104" t="s">
        <v>18</v>
      </c>
      <c r="P4104" t="s">
        <v>9776</v>
      </c>
      <c r="Q4104" t="s">
        <v>10754</v>
      </c>
    </row>
    <row r="4105" spans="1:17" hidden="1" x14ac:dyDescent="0.35">
      <c r="A4105" s="72">
        <f t="shared" si="64"/>
        <v>228353</v>
      </c>
      <c r="B4105" t="s">
        <v>18281</v>
      </c>
      <c r="C4105" s="66">
        <v>16076491</v>
      </c>
      <c r="D4105" t="s">
        <v>77</v>
      </c>
      <c r="E4105" t="s">
        <v>15106</v>
      </c>
      <c r="F4105" s="66">
        <v>228353</v>
      </c>
      <c r="G4105" t="s">
        <v>78</v>
      </c>
      <c r="I4105" t="s">
        <v>79</v>
      </c>
      <c r="K4105" t="s">
        <v>17692</v>
      </c>
      <c r="M4105" t="s">
        <v>7383</v>
      </c>
      <c r="N4105" t="s">
        <v>9526</v>
      </c>
      <c r="O4105" t="s">
        <v>18</v>
      </c>
      <c r="P4105" t="s">
        <v>9776</v>
      </c>
      <c r="Q4105" t="s">
        <v>10754</v>
      </c>
    </row>
    <row r="4106" spans="1:17" hidden="1" x14ac:dyDescent="0.35">
      <c r="A4106" s="72">
        <f t="shared" si="64"/>
        <v>228353</v>
      </c>
      <c r="B4106" t="s">
        <v>18273</v>
      </c>
      <c r="C4106" s="66">
        <v>16076484</v>
      </c>
      <c r="D4106" t="s">
        <v>77</v>
      </c>
      <c r="E4106" t="s">
        <v>15106</v>
      </c>
      <c r="F4106" s="66">
        <v>228353</v>
      </c>
      <c r="G4106" t="s">
        <v>78</v>
      </c>
      <c r="I4106" t="s">
        <v>79</v>
      </c>
      <c r="K4106" t="s">
        <v>16355</v>
      </c>
      <c r="M4106" t="s">
        <v>10841</v>
      </c>
      <c r="N4106" t="s">
        <v>10739</v>
      </c>
      <c r="O4106" t="s">
        <v>18</v>
      </c>
      <c r="P4106" t="s">
        <v>10842</v>
      </c>
      <c r="Q4106" t="s">
        <v>16356</v>
      </c>
    </row>
    <row r="4107" spans="1:17" hidden="1" x14ac:dyDescent="0.35">
      <c r="A4107" s="72" t="str">
        <f t="shared" si="64"/>
        <v/>
      </c>
      <c r="B4107" t="s">
        <v>15107</v>
      </c>
      <c r="C4107" s="66">
        <v>17017250</v>
      </c>
      <c r="D4107" t="s">
        <v>1750</v>
      </c>
      <c r="H4107" t="s">
        <v>15108</v>
      </c>
      <c r="I4107" t="s">
        <v>79</v>
      </c>
      <c r="K4107" t="s">
        <v>15106</v>
      </c>
      <c r="L4107" t="s">
        <v>15109</v>
      </c>
      <c r="M4107" t="s">
        <v>11326</v>
      </c>
      <c r="N4107" t="s">
        <v>4945</v>
      </c>
      <c r="O4107" t="s">
        <v>18</v>
      </c>
      <c r="P4107" t="s">
        <v>11327</v>
      </c>
    </row>
    <row r="4108" spans="1:17" hidden="1" x14ac:dyDescent="0.35">
      <c r="A4108" s="72">
        <f t="shared" si="64"/>
        <v>228353</v>
      </c>
      <c r="B4108" t="s">
        <v>22041</v>
      </c>
      <c r="C4108" s="66">
        <v>17020076</v>
      </c>
      <c r="D4108" t="s">
        <v>77</v>
      </c>
      <c r="E4108" t="s">
        <v>15106</v>
      </c>
      <c r="F4108" s="66">
        <v>228353</v>
      </c>
      <c r="G4108" t="s">
        <v>78</v>
      </c>
      <c r="I4108" t="s">
        <v>79</v>
      </c>
      <c r="K4108" t="s">
        <v>22042</v>
      </c>
      <c r="M4108" t="s">
        <v>21326</v>
      </c>
      <c r="N4108" t="s">
        <v>9526</v>
      </c>
      <c r="O4108" t="s">
        <v>18</v>
      </c>
      <c r="P4108" t="s">
        <v>9513</v>
      </c>
    </row>
    <row r="4109" spans="1:17" hidden="1" x14ac:dyDescent="0.35">
      <c r="A4109" s="72">
        <f t="shared" si="64"/>
        <v>228353</v>
      </c>
      <c r="B4109" t="s">
        <v>22059</v>
      </c>
      <c r="C4109" s="66">
        <v>17020088</v>
      </c>
      <c r="D4109" t="s">
        <v>77</v>
      </c>
      <c r="E4109" t="s">
        <v>15106</v>
      </c>
      <c r="F4109" s="66">
        <v>228353</v>
      </c>
      <c r="G4109" t="s">
        <v>78</v>
      </c>
      <c r="I4109" t="s">
        <v>79</v>
      </c>
      <c r="K4109" t="s">
        <v>22042</v>
      </c>
      <c r="M4109" t="s">
        <v>21326</v>
      </c>
      <c r="N4109" t="s">
        <v>9526</v>
      </c>
      <c r="O4109" t="s">
        <v>18</v>
      </c>
      <c r="P4109" t="s">
        <v>9513</v>
      </c>
    </row>
    <row r="4110" spans="1:17" hidden="1" x14ac:dyDescent="0.35">
      <c r="A4110" s="72">
        <f t="shared" si="64"/>
        <v>228353</v>
      </c>
      <c r="B4110" t="s">
        <v>22154</v>
      </c>
      <c r="C4110" s="66">
        <v>17021004</v>
      </c>
      <c r="D4110" t="s">
        <v>83</v>
      </c>
      <c r="E4110" t="s">
        <v>15106</v>
      </c>
      <c r="F4110" s="66">
        <v>228353</v>
      </c>
      <c r="G4110" t="s">
        <v>78</v>
      </c>
      <c r="I4110" t="s">
        <v>79</v>
      </c>
      <c r="K4110" t="s">
        <v>22155</v>
      </c>
      <c r="L4110" t="s">
        <v>22156</v>
      </c>
      <c r="M4110" t="s">
        <v>11326</v>
      </c>
      <c r="N4110" t="s">
        <v>10739</v>
      </c>
      <c r="O4110" t="s">
        <v>18</v>
      </c>
      <c r="P4110" t="s">
        <v>11327</v>
      </c>
    </row>
    <row r="4111" spans="1:17" hidden="1" x14ac:dyDescent="0.35">
      <c r="A4111" s="72">
        <f t="shared" si="64"/>
        <v>228353</v>
      </c>
      <c r="B4111" t="s">
        <v>18350</v>
      </c>
      <c r="C4111" s="66">
        <v>16079702</v>
      </c>
      <c r="D4111" t="s">
        <v>77</v>
      </c>
      <c r="E4111" t="s">
        <v>15106</v>
      </c>
      <c r="F4111" s="66">
        <v>228353</v>
      </c>
      <c r="G4111" t="s">
        <v>78</v>
      </c>
      <c r="I4111" t="s">
        <v>79</v>
      </c>
      <c r="K4111" t="s">
        <v>18351</v>
      </c>
      <c r="M4111" t="s">
        <v>7383</v>
      </c>
      <c r="N4111" t="s">
        <v>9526</v>
      </c>
      <c r="O4111" t="s">
        <v>18</v>
      </c>
      <c r="P4111" t="s">
        <v>9783</v>
      </c>
      <c r="Q4111" t="s">
        <v>1746</v>
      </c>
    </row>
    <row r="4112" spans="1:17" hidden="1" x14ac:dyDescent="0.35">
      <c r="A4112" s="72">
        <f t="shared" si="64"/>
        <v>228353</v>
      </c>
      <c r="B4112" t="s">
        <v>18352</v>
      </c>
      <c r="C4112" s="66">
        <v>16079703</v>
      </c>
      <c r="D4112" t="s">
        <v>77</v>
      </c>
      <c r="E4112" t="s">
        <v>15106</v>
      </c>
      <c r="F4112" s="66">
        <v>228353</v>
      </c>
      <c r="G4112" t="s">
        <v>78</v>
      </c>
      <c r="I4112" t="s">
        <v>79</v>
      </c>
      <c r="K4112" t="s">
        <v>18353</v>
      </c>
      <c r="M4112" t="s">
        <v>7383</v>
      </c>
      <c r="N4112" t="s">
        <v>13815</v>
      </c>
      <c r="O4112" t="s">
        <v>18</v>
      </c>
      <c r="P4112" t="s">
        <v>9783</v>
      </c>
      <c r="Q4112" t="s">
        <v>1746</v>
      </c>
    </row>
    <row r="4113" spans="1:17" hidden="1" x14ac:dyDescent="0.35">
      <c r="A4113" s="72">
        <f t="shared" si="64"/>
        <v>228353</v>
      </c>
      <c r="B4113" t="s">
        <v>22055</v>
      </c>
      <c r="C4113" s="66">
        <v>17020084</v>
      </c>
      <c r="D4113" t="s">
        <v>77</v>
      </c>
      <c r="E4113" t="s">
        <v>15106</v>
      </c>
      <c r="F4113" s="66">
        <v>228353</v>
      </c>
      <c r="G4113" t="s">
        <v>78</v>
      </c>
      <c r="I4113" t="s">
        <v>79</v>
      </c>
      <c r="K4113" t="s">
        <v>22056</v>
      </c>
      <c r="M4113" t="s">
        <v>3904</v>
      </c>
      <c r="N4113" t="s">
        <v>571</v>
      </c>
      <c r="O4113" t="s">
        <v>18</v>
      </c>
      <c r="P4113" t="s">
        <v>4363</v>
      </c>
    </row>
    <row r="4114" spans="1:17" hidden="1" x14ac:dyDescent="0.35">
      <c r="A4114" s="72">
        <f t="shared" si="64"/>
        <v>228353</v>
      </c>
      <c r="B4114" t="s">
        <v>22069</v>
      </c>
      <c r="C4114" s="66">
        <v>17020097</v>
      </c>
      <c r="D4114" t="s">
        <v>77</v>
      </c>
      <c r="E4114" t="s">
        <v>15106</v>
      </c>
      <c r="F4114" s="66">
        <v>228353</v>
      </c>
      <c r="G4114" t="s">
        <v>78</v>
      </c>
      <c r="I4114" t="s">
        <v>79</v>
      </c>
      <c r="K4114" t="s">
        <v>22056</v>
      </c>
      <c r="M4114" t="s">
        <v>22070</v>
      </c>
      <c r="N4114" t="s">
        <v>571</v>
      </c>
      <c r="O4114" t="s">
        <v>18</v>
      </c>
      <c r="P4114" t="s">
        <v>4363</v>
      </c>
    </row>
    <row r="4115" spans="1:17" hidden="1" x14ac:dyDescent="0.35">
      <c r="A4115" s="72">
        <f t="shared" si="64"/>
        <v>228353</v>
      </c>
      <c r="B4115" t="s">
        <v>21116</v>
      </c>
      <c r="C4115" s="66">
        <v>17011941</v>
      </c>
      <c r="D4115" t="s">
        <v>77</v>
      </c>
      <c r="E4115" t="s">
        <v>15106</v>
      </c>
      <c r="F4115" s="66">
        <v>228353</v>
      </c>
      <c r="G4115" t="s">
        <v>78</v>
      </c>
      <c r="H4115" t="s">
        <v>15108</v>
      </c>
      <c r="I4115" t="s">
        <v>79</v>
      </c>
      <c r="K4115" t="s">
        <v>21117</v>
      </c>
      <c r="M4115" t="s">
        <v>7395</v>
      </c>
      <c r="N4115" t="s">
        <v>13252</v>
      </c>
      <c r="O4115" t="s">
        <v>18</v>
      </c>
      <c r="P4115" t="s">
        <v>7396</v>
      </c>
    </row>
    <row r="4116" spans="1:17" hidden="1" x14ac:dyDescent="0.35">
      <c r="A4116" s="72">
        <f t="shared" si="64"/>
        <v>228353</v>
      </c>
      <c r="B4116" t="s">
        <v>21118</v>
      </c>
      <c r="C4116" s="66">
        <v>17011942</v>
      </c>
      <c r="D4116" t="s">
        <v>77</v>
      </c>
      <c r="E4116" t="s">
        <v>15106</v>
      </c>
      <c r="F4116" s="66">
        <v>228353</v>
      </c>
      <c r="G4116" t="s">
        <v>78</v>
      </c>
      <c r="H4116" t="s">
        <v>15108</v>
      </c>
      <c r="I4116" t="s">
        <v>79</v>
      </c>
      <c r="K4116" t="s">
        <v>21117</v>
      </c>
      <c r="M4116" t="s">
        <v>7395</v>
      </c>
      <c r="N4116" t="s">
        <v>13252</v>
      </c>
      <c r="O4116" t="s">
        <v>18</v>
      </c>
      <c r="P4116" t="s">
        <v>7396</v>
      </c>
    </row>
    <row r="4117" spans="1:17" hidden="1" x14ac:dyDescent="0.35">
      <c r="A4117" s="72">
        <f t="shared" si="64"/>
        <v>228353</v>
      </c>
      <c r="B4117" t="s">
        <v>17376</v>
      </c>
      <c r="C4117" s="66">
        <v>16060239</v>
      </c>
      <c r="D4117" t="s">
        <v>77</v>
      </c>
      <c r="E4117" t="s">
        <v>15106</v>
      </c>
      <c r="F4117" s="66">
        <v>228353</v>
      </c>
      <c r="G4117" t="s">
        <v>78</v>
      </c>
      <c r="I4117" t="s">
        <v>79</v>
      </c>
      <c r="K4117" t="s">
        <v>17377</v>
      </c>
      <c r="M4117" t="s">
        <v>7397</v>
      </c>
      <c r="N4117" t="s">
        <v>10739</v>
      </c>
      <c r="O4117" t="s">
        <v>18</v>
      </c>
      <c r="P4117" t="s">
        <v>10851</v>
      </c>
      <c r="Q4117" t="s">
        <v>17378</v>
      </c>
    </row>
    <row r="4118" spans="1:17" hidden="1" x14ac:dyDescent="0.35">
      <c r="A4118" s="72">
        <f t="shared" si="64"/>
        <v>228353</v>
      </c>
      <c r="B4118" t="s">
        <v>18274</v>
      </c>
      <c r="C4118" s="66">
        <v>16076485</v>
      </c>
      <c r="D4118" t="s">
        <v>77</v>
      </c>
      <c r="E4118" t="s">
        <v>15106</v>
      </c>
      <c r="F4118" s="66">
        <v>228353</v>
      </c>
      <c r="G4118" t="s">
        <v>78</v>
      </c>
      <c r="I4118" t="s">
        <v>79</v>
      </c>
      <c r="K4118" t="s">
        <v>17377</v>
      </c>
      <c r="M4118" t="s">
        <v>7397</v>
      </c>
      <c r="N4118" t="s">
        <v>10739</v>
      </c>
      <c r="O4118" t="s">
        <v>18</v>
      </c>
      <c r="P4118" t="s">
        <v>10851</v>
      </c>
      <c r="Q4118" t="s">
        <v>17378</v>
      </c>
    </row>
    <row r="4119" spans="1:17" hidden="1" x14ac:dyDescent="0.35">
      <c r="A4119" s="72">
        <f t="shared" si="64"/>
        <v>228353</v>
      </c>
      <c r="B4119" t="s">
        <v>22159</v>
      </c>
      <c r="C4119" s="66">
        <v>17021006</v>
      </c>
      <c r="D4119" t="s">
        <v>83</v>
      </c>
      <c r="E4119" t="s">
        <v>15106</v>
      </c>
      <c r="F4119" s="66">
        <v>228353</v>
      </c>
      <c r="G4119" t="s">
        <v>78</v>
      </c>
      <c r="I4119" t="s">
        <v>79</v>
      </c>
      <c r="K4119" t="s">
        <v>22160</v>
      </c>
      <c r="M4119" t="s">
        <v>7395</v>
      </c>
      <c r="N4119" t="s">
        <v>22161</v>
      </c>
      <c r="O4119" t="s">
        <v>18</v>
      </c>
      <c r="P4119" t="s">
        <v>13353</v>
      </c>
    </row>
    <row r="4120" spans="1:17" hidden="1" x14ac:dyDescent="0.35">
      <c r="A4120" s="72">
        <f t="shared" si="64"/>
        <v>228353</v>
      </c>
      <c r="B4120" t="s">
        <v>21095</v>
      </c>
      <c r="C4120" s="66">
        <v>17011929</v>
      </c>
      <c r="D4120" t="s">
        <v>77</v>
      </c>
      <c r="E4120" t="s">
        <v>15106</v>
      </c>
      <c r="F4120" s="66">
        <v>228353</v>
      </c>
      <c r="G4120" t="s">
        <v>78</v>
      </c>
      <c r="H4120" t="s">
        <v>15108</v>
      </c>
      <c r="I4120" t="s">
        <v>79</v>
      </c>
      <c r="K4120" t="s">
        <v>21096</v>
      </c>
      <c r="M4120" t="s">
        <v>10845</v>
      </c>
      <c r="N4120" t="s">
        <v>10739</v>
      </c>
      <c r="O4120" t="s">
        <v>18</v>
      </c>
      <c r="P4120" t="s">
        <v>10846</v>
      </c>
    </row>
    <row r="4121" spans="1:17" hidden="1" x14ac:dyDescent="0.35">
      <c r="A4121" s="72">
        <f t="shared" si="64"/>
        <v>228353</v>
      </c>
      <c r="B4121" t="s">
        <v>21097</v>
      </c>
      <c r="C4121" s="66">
        <v>17011930</v>
      </c>
      <c r="D4121" t="s">
        <v>77</v>
      </c>
      <c r="E4121" t="s">
        <v>15106</v>
      </c>
      <c r="F4121" s="66">
        <v>228353</v>
      </c>
      <c r="G4121" t="s">
        <v>78</v>
      </c>
      <c r="H4121" t="s">
        <v>15108</v>
      </c>
      <c r="I4121" t="s">
        <v>79</v>
      </c>
      <c r="K4121" t="s">
        <v>21098</v>
      </c>
      <c r="M4121" t="s">
        <v>10845</v>
      </c>
      <c r="N4121" t="s">
        <v>10739</v>
      </c>
      <c r="O4121" t="s">
        <v>18</v>
      </c>
      <c r="P4121" t="s">
        <v>10846</v>
      </c>
    </row>
    <row r="4122" spans="1:17" hidden="1" x14ac:dyDescent="0.35">
      <c r="A4122" s="72">
        <f t="shared" si="64"/>
        <v>228353</v>
      </c>
      <c r="B4122" t="s">
        <v>21092</v>
      </c>
      <c r="C4122" s="66">
        <v>17011926</v>
      </c>
      <c r="D4122" t="s">
        <v>77</v>
      </c>
      <c r="E4122" t="s">
        <v>15106</v>
      </c>
      <c r="F4122" s="66">
        <v>228353</v>
      </c>
      <c r="G4122" t="s">
        <v>78</v>
      </c>
      <c r="H4122" t="s">
        <v>15108</v>
      </c>
      <c r="I4122" t="s">
        <v>79</v>
      </c>
      <c r="K4122" t="s">
        <v>21093</v>
      </c>
      <c r="M4122" t="s">
        <v>14229</v>
      </c>
      <c r="N4122" t="s">
        <v>9526</v>
      </c>
      <c r="O4122" t="s">
        <v>18</v>
      </c>
      <c r="P4122" t="s">
        <v>9897</v>
      </c>
    </row>
    <row r="4123" spans="1:17" hidden="1" x14ac:dyDescent="0.35">
      <c r="A4123" s="72">
        <f t="shared" si="64"/>
        <v>228353</v>
      </c>
      <c r="B4123" t="s">
        <v>21094</v>
      </c>
      <c r="C4123" s="66">
        <v>17011928</v>
      </c>
      <c r="D4123" t="s">
        <v>77</v>
      </c>
      <c r="E4123" t="s">
        <v>15106</v>
      </c>
      <c r="F4123" s="66">
        <v>228353</v>
      </c>
      <c r="G4123" t="s">
        <v>78</v>
      </c>
      <c r="H4123" t="s">
        <v>15108</v>
      </c>
      <c r="I4123" t="s">
        <v>79</v>
      </c>
      <c r="K4123" t="s">
        <v>21093</v>
      </c>
      <c r="M4123" t="s">
        <v>14229</v>
      </c>
      <c r="N4123" t="s">
        <v>9526</v>
      </c>
      <c r="O4123" t="s">
        <v>18</v>
      </c>
      <c r="P4123" t="s">
        <v>9897</v>
      </c>
    </row>
    <row r="4124" spans="1:17" hidden="1" x14ac:dyDescent="0.35">
      <c r="A4124" s="72">
        <f t="shared" si="64"/>
        <v>228353</v>
      </c>
      <c r="B4124" t="s">
        <v>16342</v>
      </c>
      <c r="C4124" s="66">
        <v>16037353</v>
      </c>
      <c r="D4124" t="s">
        <v>77</v>
      </c>
      <c r="E4124" t="s">
        <v>15106</v>
      </c>
      <c r="F4124" s="66">
        <v>228353</v>
      </c>
      <c r="G4124" t="s">
        <v>78</v>
      </c>
      <c r="I4124" t="s">
        <v>79</v>
      </c>
      <c r="K4124" t="s">
        <v>16343</v>
      </c>
      <c r="M4124" t="s">
        <v>10824</v>
      </c>
      <c r="N4124" t="s">
        <v>10825</v>
      </c>
      <c r="O4124" t="s">
        <v>18</v>
      </c>
      <c r="P4124" t="s">
        <v>10829</v>
      </c>
      <c r="Q4124" t="s">
        <v>6800</v>
      </c>
    </row>
    <row r="4125" spans="1:17" hidden="1" x14ac:dyDescent="0.35">
      <c r="A4125" s="72">
        <f t="shared" si="64"/>
        <v>228353</v>
      </c>
      <c r="B4125" t="s">
        <v>16344</v>
      </c>
      <c r="C4125" s="66">
        <v>16037354</v>
      </c>
      <c r="D4125" t="s">
        <v>77</v>
      </c>
      <c r="E4125" t="s">
        <v>15106</v>
      </c>
      <c r="F4125" s="66">
        <v>228353</v>
      </c>
      <c r="G4125" t="s">
        <v>78</v>
      </c>
      <c r="I4125" t="s">
        <v>79</v>
      </c>
      <c r="K4125" t="s">
        <v>16343</v>
      </c>
      <c r="M4125" t="s">
        <v>10824</v>
      </c>
      <c r="N4125" t="s">
        <v>10825</v>
      </c>
      <c r="O4125" t="s">
        <v>18</v>
      </c>
      <c r="P4125" t="s">
        <v>10829</v>
      </c>
      <c r="Q4125" t="s">
        <v>6800</v>
      </c>
    </row>
    <row r="4126" spans="1:17" hidden="1" x14ac:dyDescent="0.35">
      <c r="A4126" s="72">
        <f t="shared" si="64"/>
        <v>228353</v>
      </c>
      <c r="B4126" t="s">
        <v>22053</v>
      </c>
      <c r="C4126" s="66">
        <v>17020083</v>
      </c>
      <c r="D4126" t="s">
        <v>77</v>
      </c>
      <c r="E4126" t="s">
        <v>15106</v>
      </c>
      <c r="F4126" s="66">
        <v>228353</v>
      </c>
      <c r="G4126" t="s">
        <v>78</v>
      </c>
      <c r="I4126" t="s">
        <v>79</v>
      </c>
      <c r="K4126" t="s">
        <v>22054</v>
      </c>
      <c r="M4126" t="s">
        <v>3090</v>
      </c>
      <c r="N4126" t="s">
        <v>6071</v>
      </c>
      <c r="O4126" t="s">
        <v>18</v>
      </c>
      <c r="P4126" t="s">
        <v>7197</v>
      </c>
    </row>
    <row r="4127" spans="1:17" hidden="1" x14ac:dyDescent="0.35">
      <c r="A4127" s="72">
        <f t="shared" si="64"/>
        <v>228353</v>
      </c>
      <c r="B4127" t="s">
        <v>22068</v>
      </c>
      <c r="C4127" s="66">
        <v>17020096</v>
      </c>
      <c r="D4127" t="s">
        <v>77</v>
      </c>
      <c r="E4127" t="s">
        <v>15106</v>
      </c>
      <c r="F4127" s="66">
        <v>228353</v>
      </c>
      <c r="G4127" t="s">
        <v>78</v>
      </c>
      <c r="I4127" t="s">
        <v>79</v>
      </c>
      <c r="K4127" t="s">
        <v>22054</v>
      </c>
      <c r="M4127" t="s">
        <v>3090</v>
      </c>
      <c r="N4127" t="s">
        <v>6071</v>
      </c>
      <c r="O4127" t="s">
        <v>18</v>
      </c>
      <c r="P4127" t="s">
        <v>7197</v>
      </c>
    </row>
    <row r="4128" spans="1:17" hidden="1" x14ac:dyDescent="0.35">
      <c r="A4128" s="72">
        <f t="shared" si="64"/>
        <v>228353</v>
      </c>
      <c r="B4128" t="s">
        <v>22045</v>
      </c>
      <c r="C4128" s="66">
        <v>17020078</v>
      </c>
      <c r="D4128" t="s">
        <v>77</v>
      </c>
      <c r="E4128" t="s">
        <v>15106</v>
      </c>
      <c r="F4128" s="66">
        <v>228353</v>
      </c>
      <c r="G4128" t="s">
        <v>78</v>
      </c>
      <c r="I4128" t="s">
        <v>79</v>
      </c>
      <c r="K4128" t="s">
        <v>22046</v>
      </c>
      <c r="M4128" t="s">
        <v>10876</v>
      </c>
      <c r="N4128" t="s">
        <v>10825</v>
      </c>
      <c r="O4128" t="s">
        <v>18</v>
      </c>
      <c r="P4128" t="s">
        <v>10921</v>
      </c>
    </row>
    <row r="4129" spans="1:17" hidden="1" x14ac:dyDescent="0.35">
      <c r="A4129" s="72">
        <f t="shared" si="64"/>
        <v>228353</v>
      </c>
      <c r="B4129" t="s">
        <v>22062</v>
      </c>
      <c r="C4129" s="66">
        <v>17020090</v>
      </c>
      <c r="D4129" t="s">
        <v>77</v>
      </c>
      <c r="E4129" t="s">
        <v>15106</v>
      </c>
      <c r="F4129" s="66">
        <v>228353</v>
      </c>
      <c r="G4129" t="s">
        <v>78</v>
      </c>
      <c r="I4129" t="s">
        <v>79</v>
      </c>
      <c r="K4129" t="s">
        <v>22046</v>
      </c>
      <c r="M4129" t="s">
        <v>10876</v>
      </c>
      <c r="N4129" t="s">
        <v>10825</v>
      </c>
      <c r="O4129" t="s">
        <v>18</v>
      </c>
      <c r="P4129" t="s">
        <v>10921</v>
      </c>
    </row>
    <row r="4130" spans="1:17" hidden="1" x14ac:dyDescent="0.35">
      <c r="A4130" s="72">
        <f t="shared" si="64"/>
        <v>228353</v>
      </c>
      <c r="B4130" t="s">
        <v>18357</v>
      </c>
      <c r="C4130" s="66">
        <v>16079713</v>
      </c>
      <c r="D4130" t="s">
        <v>83</v>
      </c>
      <c r="E4130" t="s">
        <v>15106</v>
      </c>
      <c r="F4130" s="66">
        <v>228353</v>
      </c>
      <c r="G4130" t="s">
        <v>78</v>
      </c>
      <c r="I4130" t="s">
        <v>79</v>
      </c>
      <c r="K4130" t="s">
        <v>18358</v>
      </c>
      <c r="M4130" t="s">
        <v>11326</v>
      </c>
      <c r="N4130" t="s">
        <v>10739</v>
      </c>
      <c r="O4130" t="s">
        <v>18</v>
      </c>
      <c r="P4130" t="s">
        <v>11327</v>
      </c>
    </row>
    <row r="4131" spans="1:17" hidden="1" x14ac:dyDescent="0.35">
      <c r="A4131" s="72">
        <f t="shared" si="64"/>
        <v>228353</v>
      </c>
      <c r="B4131" t="s">
        <v>22037</v>
      </c>
      <c r="C4131" s="66">
        <v>17020052</v>
      </c>
      <c r="D4131" t="s">
        <v>77</v>
      </c>
      <c r="E4131" t="s">
        <v>15106</v>
      </c>
      <c r="F4131" s="66">
        <v>228353</v>
      </c>
      <c r="G4131" t="s">
        <v>78</v>
      </c>
      <c r="I4131" t="s">
        <v>79</v>
      </c>
      <c r="K4131" t="s">
        <v>22038</v>
      </c>
      <c r="M4131" t="s">
        <v>7383</v>
      </c>
      <c r="N4131" t="s">
        <v>9526</v>
      </c>
      <c r="O4131" t="s">
        <v>18</v>
      </c>
      <c r="P4131" t="s">
        <v>10396</v>
      </c>
    </row>
    <row r="4132" spans="1:17" hidden="1" x14ac:dyDescent="0.35">
      <c r="A4132" s="72">
        <f t="shared" si="64"/>
        <v>228353</v>
      </c>
      <c r="B4132" t="s">
        <v>22058</v>
      </c>
      <c r="C4132" s="66">
        <v>17020087</v>
      </c>
      <c r="D4132" t="s">
        <v>77</v>
      </c>
      <c r="E4132" t="s">
        <v>15106</v>
      </c>
      <c r="F4132" s="66">
        <v>228353</v>
      </c>
      <c r="G4132" t="s">
        <v>78</v>
      </c>
      <c r="I4132" t="s">
        <v>79</v>
      </c>
      <c r="K4132" t="s">
        <v>22038</v>
      </c>
      <c r="M4132" t="s">
        <v>7383</v>
      </c>
      <c r="N4132" t="s">
        <v>9526</v>
      </c>
      <c r="O4132" t="s">
        <v>18</v>
      </c>
      <c r="P4132" t="s">
        <v>10396</v>
      </c>
    </row>
    <row r="4133" spans="1:17" hidden="1" x14ac:dyDescent="0.35">
      <c r="A4133" s="72">
        <f t="shared" si="64"/>
        <v>228353</v>
      </c>
      <c r="B4133" t="s">
        <v>22049</v>
      </c>
      <c r="C4133" s="66">
        <v>17020081</v>
      </c>
      <c r="D4133" t="s">
        <v>77</v>
      </c>
      <c r="E4133" t="s">
        <v>15106</v>
      </c>
      <c r="F4133" s="66">
        <v>228353</v>
      </c>
      <c r="G4133" t="s">
        <v>78</v>
      </c>
      <c r="I4133" t="s">
        <v>79</v>
      </c>
      <c r="K4133" t="s">
        <v>22050</v>
      </c>
      <c r="M4133" t="s">
        <v>13555</v>
      </c>
      <c r="N4133" t="s">
        <v>13253</v>
      </c>
      <c r="O4133" t="s">
        <v>18</v>
      </c>
      <c r="P4133" t="s">
        <v>13261</v>
      </c>
    </row>
    <row r="4134" spans="1:17" hidden="1" x14ac:dyDescent="0.35">
      <c r="A4134" s="72">
        <f t="shared" si="64"/>
        <v>228353</v>
      </c>
      <c r="B4134" t="s">
        <v>22065</v>
      </c>
      <c r="C4134" s="66">
        <v>17020093</v>
      </c>
      <c r="D4134" t="s">
        <v>77</v>
      </c>
      <c r="E4134" t="s">
        <v>15106</v>
      </c>
      <c r="F4134" s="66">
        <v>228353</v>
      </c>
      <c r="G4134" t="s">
        <v>78</v>
      </c>
      <c r="I4134" t="s">
        <v>79</v>
      </c>
      <c r="K4134" t="s">
        <v>22066</v>
      </c>
      <c r="M4134" t="s">
        <v>13555</v>
      </c>
      <c r="N4134" t="s">
        <v>13253</v>
      </c>
      <c r="O4134" t="s">
        <v>18</v>
      </c>
      <c r="P4134" t="s">
        <v>13261</v>
      </c>
    </row>
    <row r="4135" spans="1:17" hidden="1" x14ac:dyDescent="0.35">
      <c r="A4135" s="72">
        <f t="shared" si="64"/>
        <v>228353</v>
      </c>
      <c r="B4135" t="s">
        <v>21108</v>
      </c>
      <c r="C4135" s="66">
        <v>17011937</v>
      </c>
      <c r="D4135" t="s">
        <v>77</v>
      </c>
      <c r="E4135" t="s">
        <v>15106</v>
      </c>
      <c r="F4135" s="66">
        <v>228353</v>
      </c>
      <c r="G4135" t="s">
        <v>78</v>
      </c>
      <c r="H4135" t="s">
        <v>15108</v>
      </c>
      <c r="I4135" t="s">
        <v>79</v>
      </c>
      <c r="K4135" t="s">
        <v>21109</v>
      </c>
      <c r="M4135" t="s">
        <v>7383</v>
      </c>
      <c r="N4135" t="s">
        <v>9526</v>
      </c>
      <c r="O4135" t="s">
        <v>18</v>
      </c>
      <c r="P4135" t="s">
        <v>9156</v>
      </c>
    </row>
    <row r="4136" spans="1:17" hidden="1" x14ac:dyDescent="0.35">
      <c r="A4136" s="72">
        <f t="shared" si="64"/>
        <v>228353</v>
      </c>
      <c r="B4136" t="s">
        <v>21110</v>
      </c>
      <c r="C4136" s="66">
        <v>17011938</v>
      </c>
      <c r="D4136" t="s">
        <v>77</v>
      </c>
      <c r="E4136" t="s">
        <v>15106</v>
      </c>
      <c r="F4136" s="66">
        <v>228353</v>
      </c>
      <c r="G4136" t="s">
        <v>78</v>
      </c>
      <c r="H4136" t="s">
        <v>15108</v>
      </c>
      <c r="I4136" t="s">
        <v>79</v>
      </c>
      <c r="K4136" t="s">
        <v>21109</v>
      </c>
      <c r="M4136" t="s">
        <v>7383</v>
      </c>
      <c r="N4136" t="s">
        <v>9526</v>
      </c>
      <c r="O4136" t="s">
        <v>18</v>
      </c>
      <c r="P4136" t="s">
        <v>9156</v>
      </c>
      <c r="Q4136" t="s">
        <v>4278</v>
      </c>
    </row>
    <row r="4137" spans="1:17" hidden="1" x14ac:dyDescent="0.35">
      <c r="A4137" s="72">
        <f t="shared" si="64"/>
        <v>228353</v>
      </c>
      <c r="B4137" t="s">
        <v>20483</v>
      </c>
      <c r="C4137" s="66">
        <v>17004751</v>
      </c>
      <c r="D4137" t="s">
        <v>77</v>
      </c>
      <c r="E4137" t="s">
        <v>15106</v>
      </c>
      <c r="F4137" s="66">
        <v>228353</v>
      </c>
      <c r="G4137" t="s">
        <v>78</v>
      </c>
      <c r="I4137" t="s">
        <v>79</v>
      </c>
      <c r="K4137" t="s">
        <v>20484</v>
      </c>
      <c r="M4137" t="s">
        <v>7383</v>
      </c>
      <c r="N4137" t="s">
        <v>9526</v>
      </c>
      <c r="O4137" t="s">
        <v>18</v>
      </c>
      <c r="P4137" t="s">
        <v>10230</v>
      </c>
    </row>
    <row r="4138" spans="1:17" hidden="1" x14ac:dyDescent="0.35">
      <c r="A4138" s="72">
        <f t="shared" si="64"/>
        <v>228353</v>
      </c>
      <c r="B4138" t="s">
        <v>20485</v>
      </c>
      <c r="C4138" s="66">
        <v>17004752</v>
      </c>
      <c r="D4138" t="s">
        <v>77</v>
      </c>
      <c r="E4138" t="s">
        <v>15106</v>
      </c>
      <c r="F4138" s="66">
        <v>228353</v>
      </c>
      <c r="G4138" t="s">
        <v>78</v>
      </c>
      <c r="I4138" t="s">
        <v>79</v>
      </c>
      <c r="K4138" t="s">
        <v>20486</v>
      </c>
      <c r="M4138" t="s">
        <v>7383</v>
      </c>
      <c r="N4138" t="s">
        <v>9526</v>
      </c>
      <c r="O4138" t="s">
        <v>18</v>
      </c>
      <c r="P4138" t="s">
        <v>10230</v>
      </c>
    </row>
    <row r="4139" spans="1:17" hidden="1" x14ac:dyDescent="0.35">
      <c r="A4139" s="72">
        <f t="shared" si="64"/>
        <v>228353</v>
      </c>
      <c r="B4139" t="s">
        <v>21105</v>
      </c>
      <c r="C4139" s="66">
        <v>17011935</v>
      </c>
      <c r="D4139" t="s">
        <v>77</v>
      </c>
      <c r="E4139" t="s">
        <v>15106</v>
      </c>
      <c r="F4139" s="66">
        <v>228353</v>
      </c>
      <c r="G4139" t="s">
        <v>78</v>
      </c>
      <c r="H4139" t="s">
        <v>15108</v>
      </c>
      <c r="I4139" t="s">
        <v>79</v>
      </c>
      <c r="K4139" t="s">
        <v>21106</v>
      </c>
      <c r="M4139" t="s">
        <v>11480</v>
      </c>
      <c r="N4139" t="s">
        <v>16104</v>
      </c>
      <c r="O4139" t="s">
        <v>18</v>
      </c>
      <c r="P4139" t="s">
        <v>11481</v>
      </c>
    </row>
    <row r="4140" spans="1:17" hidden="1" x14ac:dyDescent="0.35">
      <c r="A4140" s="72">
        <f t="shared" si="64"/>
        <v>228353</v>
      </c>
      <c r="B4140" t="s">
        <v>21107</v>
      </c>
      <c r="C4140" s="66">
        <v>17011936</v>
      </c>
      <c r="D4140" t="s">
        <v>77</v>
      </c>
      <c r="E4140" t="s">
        <v>15106</v>
      </c>
      <c r="F4140" s="66">
        <v>228353</v>
      </c>
      <c r="G4140" t="s">
        <v>78</v>
      </c>
      <c r="H4140" t="s">
        <v>15108</v>
      </c>
      <c r="I4140" t="s">
        <v>79</v>
      </c>
      <c r="K4140" t="s">
        <v>21106</v>
      </c>
      <c r="M4140" t="s">
        <v>11480</v>
      </c>
      <c r="N4140" t="s">
        <v>16104</v>
      </c>
      <c r="O4140" t="s">
        <v>18</v>
      </c>
      <c r="P4140" t="s">
        <v>11481</v>
      </c>
    </row>
    <row r="4141" spans="1:17" hidden="1" x14ac:dyDescent="0.35">
      <c r="A4141" s="72">
        <f t="shared" si="64"/>
        <v>228353</v>
      </c>
      <c r="B4141" t="s">
        <v>21643</v>
      </c>
      <c r="C4141" s="66">
        <v>17016750</v>
      </c>
      <c r="D4141" t="s">
        <v>77</v>
      </c>
      <c r="E4141" t="s">
        <v>15106</v>
      </c>
      <c r="F4141" s="66">
        <v>228353</v>
      </c>
      <c r="G4141" t="s">
        <v>78</v>
      </c>
      <c r="I4141" t="s">
        <v>79</v>
      </c>
      <c r="K4141" t="s">
        <v>21644</v>
      </c>
      <c r="M4141" t="s">
        <v>10734</v>
      </c>
      <c r="N4141" t="s">
        <v>10739</v>
      </c>
      <c r="O4141" t="s">
        <v>18</v>
      </c>
      <c r="P4141" t="s">
        <v>10740</v>
      </c>
    </row>
    <row r="4142" spans="1:17" hidden="1" x14ac:dyDescent="0.35">
      <c r="A4142" s="72">
        <f t="shared" si="64"/>
        <v>228353</v>
      </c>
      <c r="B4142" t="s">
        <v>21645</v>
      </c>
      <c r="C4142" s="66">
        <v>17016751</v>
      </c>
      <c r="D4142" t="s">
        <v>77</v>
      </c>
      <c r="E4142" t="s">
        <v>15106</v>
      </c>
      <c r="F4142" s="66">
        <v>228353</v>
      </c>
      <c r="G4142" t="s">
        <v>78</v>
      </c>
      <c r="I4142" t="s">
        <v>79</v>
      </c>
      <c r="K4142" t="s">
        <v>21644</v>
      </c>
      <c r="M4142" t="s">
        <v>10734</v>
      </c>
      <c r="N4142" t="s">
        <v>10739</v>
      </c>
      <c r="O4142" t="s">
        <v>18</v>
      </c>
      <c r="P4142" t="s">
        <v>10740</v>
      </c>
    </row>
    <row r="4143" spans="1:17" hidden="1" x14ac:dyDescent="0.35">
      <c r="A4143" s="72">
        <f t="shared" si="64"/>
        <v>228353</v>
      </c>
      <c r="B4143" t="s">
        <v>20480</v>
      </c>
      <c r="C4143" s="66">
        <v>17004749</v>
      </c>
      <c r="D4143" t="s">
        <v>77</v>
      </c>
      <c r="E4143" t="s">
        <v>15106</v>
      </c>
      <c r="F4143" s="66">
        <v>228353</v>
      </c>
      <c r="G4143" t="s">
        <v>78</v>
      </c>
      <c r="I4143" t="s">
        <v>79</v>
      </c>
      <c r="K4143" t="s">
        <v>20481</v>
      </c>
      <c r="M4143" t="s">
        <v>7383</v>
      </c>
      <c r="N4143" t="s">
        <v>9526</v>
      </c>
      <c r="O4143" t="s">
        <v>18</v>
      </c>
      <c r="P4143" t="s">
        <v>10314</v>
      </c>
    </row>
    <row r="4144" spans="1:17" hidden="1" x14ac:dyDescent="0.35">
      <c r="A4144" s="72">
        <f t="shared" si="64"/>
        <v>228353</v>
      </c>
      <c r="B4144" t="s">
        <v>20482</v>
      </c>
      <c r="C4144" s="66">
        <v>17004750</v>
      </c>
      <c r="D4144" t="s">
        <v>77</v>
      </c>
      <c r="E4144" t="s">
        <v>15106</v>
      </c>
      <c r="F4144" s="66">
        <v>228353</v>
      </c>
      <c r="G4144" t="s">
        <v>78</v>
      </c>
      <c r="I4144" t="s">
        <v>79</v>
      </c>
      <c r="K4144" t="s">
        <v>20481</v>
      </c>
      <c r="M4144" t="s">
        <v>7383</v>
      </c>
      <c r="N4144" t="s">
        <v>9526</v>
      </c>
      <c r="O4144" t="s">
        <v>18</v>
      </c>
      <c r="P4144" t="s">
        <v>10314</v>
      </c>
    </row>
    <row r="4145" spans="1:17" hidden="1" x14ac:dyDescent="0.35">
      <c r="A4145" s="72">
        <f t="shared" si="64"/>
        <v>228353</v>
      </c>
      <c r="B4145" t="s">
        <v>17486</v>
      </c>
      <c r="C4145" s="66">
        <v>16062919</v>
      </c>
      <c r="D4145" t="s">
        <v>77</v>
      </c>
      <c r="E4145" t="s">
        <v>15106</v>
      </c>
      <c r="F4145" s="66">
        <v>228353</v>
      </c>
      <c r="G4145" t="s">
        <v>78</v>
      </c>
      <c r="I4145" t="s">
        <v>79</v>
      </c>
      <c r="K4145" t="s">
        <v>17487</v>
      </c>
      <c r="M4145" t="s">
        <v>10734</v>
      </c>
      <c r="N4145" t="s">
        <v>10739</v>
      </c>
      <c r="O4145" t="s">
        <v>18</v>
      </c>
      <c r="P4145" t="s">
        <v>10735</v>
      </c>
      <c r="Q4145" t="s">
        <v>17488</v>
      </c>
    </row>
    <row r="4146" spans="1:17" hidden="1" x14ac:dyDescent="0.35">
      <c r="A4146" s="72">
        <f t="shared" si="64"/>
        <v>228353</v>
      </c>
      <c r="B4146" t="s">
        <v>18239</v>
      </c>
      <c r="C4146" s="66">
        <v>16075080</v>
      </c>
      <c r="D4146" t="s">
        <v>77</v>
      </c>
      <c r="E4146" t="s">
        <v>15106</v>
      </c>
      <c r="F4146" s="66">
        <v>228353</v>
      </c>
      <c r="G4146" t="s">
        <v>78</v>
      </c>
      <c r="I4146" t="s">
        <v>79</v>
      </c>
      <c r="K4146" t="s">
        <v>17487</v>
      </c>
      <c r="M4146" t="s">
        <v>10734</v>
      </c>
      <c r="N4146" t="s">
        <v>10739</v>
      </c>
      <c r="O4146" t="s">
        <v>18</v>
      </c>
      <c r="P4146" t="s">
        <v>10735</v>
      </c>
      <c r="Q4146" t="s">
        <v>17488</v>
      </c>
    </row>
    <row r="4147" spans="1:17" hidden="1" x14ac:dyDescent="0.35">
      <c r="A4147" s="72">
        <f t="shared" si="64"/>
        <v>228353</v>
      </c>
      <c r="B4147" t="s">
        <v>21655</v>
      </c>
      <c r="C4147" s="66">
        <v>17016758</v>
      </c>
      <c r="D4147" t="s">
        <v>77</v>
      </c>
      <c r="E4147" t="s">
        <v>15106</v>
      </c>
      <c r="F4147" s="66">
        <v>228353</v>
      </c>
      <c r="G4147" t="s">
        <v>78</v>
      </c>
      <c r="I4147" t="s">
        <v>79</v>
      </c>
      <c r="K4147" t="s">
        <v>21656</v>
      </c>
      <c r="M4147" t="s">
        <v>7395</v>
      </c>
      <c r="N4147" t="s">
        <v>4945</v>
      </c>
      <c r="O4147" t="s">
        <v>18</v>
      </c>
      <c r="P4147" t="s">
        <v>13439</v>
      </c>
    </row>
    <row r="4148" spans="1:17" hidden="1" x14ac:dyDescent="0.35">
      <c r="A4148" s="72">
        <f t="shared" si="64"/>
        <v>228353</v>
      </c>
      <c r="B4148" t="s">
        <v>21657</v>
      </c>
      <c r="C4148" s="66">
        <v>17016759</v>
      </c>
      <c r="D4148" t="s">
        <v>77</v>
      </c>
      <c r="E4148" t="s">
        <v>15106</v>
      </c>
      <c r="F4148" s="66">
        <v>228353</v>
      </c>
      <c r="G4148" t="s">
        <v>78</v>
      </c>
      <c r="I4148" t="s">
        <v>79</v>
      </c>
      <c r="K4148" t="s">
        <v>21656</v>
      </c>
      <c r="M4148" t="s">
        <v>7395</v>
      </c>
      <c r="N4148" t="s">
        <v>4945</v>
      </c>
      <c r="O4148" t="s">
        <v>18</v>
      </c>
      <c r="P4148" t="s">
        <v>13439</v>
      </c>
    </row>
    <row r="4149" spans="1:17" hidden="1" x14ac:dyDescent="0.35">
      <c r="A4149" s="72">
        <f t="shared" si="64"/>
        <v>228353</v>
      </c>
      <c r="B4149" t="s">
        <v>16543</v>
      </c>
      <c r="C4149" s="66">
        <v>16042519</v>
      </c>
      <c r="D4149" t="s">
        <v>77</v>
      </c>
      <c r="E4149" t="s">
        <v>15106</v>
      </c>
      <c r="F4149" s="66">
        <v>228353</v>
      </c>
      <c r="G4149" t="s">
        <v>78</v>
      </c>
      <c r="I4149" t="s">
        <v>79</v>
      </c>
      <c r="K4149" t="s">
        <v>16544</v>
      </c>
      <c r="M4149" t="s">
        <v>10987</v>
      </c>
      <c r="N4149" t="s">
        <v>10739</v>
      </c>
      <c r="O4149" t="s">
        <v>18</v>
      </c>
      <c r="P4149" t="s">
        <v>10978</v>
      </c>
      <c r="Q4149" t="s">
        <v>9684</v>
      </c>
    </row>
    <row r="4150" spans="1:17" hidden="1" x14ac:dyDescent="0.35">
      <c r="A4150" s="72">
        <f t="shared" si="64"/>
        <v>228353</v>
      </c>
      <c r="B4150" t="s">
        <v>18275</v>
      </c>
      <c r="C4150" s="66">
        <v>16076486</v>
      </c>
      <c r="D4150" t="s">
        <v>77</v>
      </c>
      <c r="E4150" t="s">
        <v>15106</v>
      </c>
      <c r="F4150" s="66">
        <v>228353</v>
      </c>
      <c r="G4150" t="s">
        <v>78</v>
      </c>
      <c r="I4150" t="s">
        <v>79</v>
      </c>
      <c r="K4150" t="s">
        <v>18276</v>
      </c>
      <c r="M4150" t="s">
        <v>10987</v>
      </c>
      <c r="N4150" t="s">
        <v>10739</v>
      </c>
      <c r="O4150" t="s">
        <v>18</v>
      </c>
      <c r="P4150" t="s">
        <v>10978</v>
      </c>
      <c r="Q4150" t="s">
        <v>9684</v>
      </c>
    </row>
    <row r="4151" spans="1:17" hidden="1" x14ac:dyDescent="0.35">
      <c r="A4151" s="72">
        <f t="shared" si="64"/>
        <v>228353</v>
      </c>
      <c r="B4151" t="s">
        <v>17696</v>
      </c>
      <c r="C4151" s="66">
        <v>16068335</v>
      </c>
      <c r="D4151" t="s">
        <v>77</v>
      </c>
      <c r="E4151" t="s">
        <v>15106</v>
      </c>
      <c r="F4151" s="66">
        <v>228353</v>
      </c>
      <c r="G4151" t="s">
        <v>78</v>
      </c>
      <c r="I4151" t="s">
        <v>79</v>
      </c>
      <c r="K4151" t="s">
        <v>17697</v>
      </c>
      <c r="M4151" t="s">
        <v>7383</v>
      </c>
      <c r="N4151" t="s">
        <v>9526</v>
      </c>
      <c r="O4151" t="s">
        <v>18</v>
      </c>
      <c r="P4151" t="s">
        <v>10185</v>
      </c>
    </row>
    <row r="4152" spans="1:17" hidden="1" x14ac:dyDescent="0.35">
      <c r="A4152" s="72">
        <f t="shared" si="64"/>
        <v>228353</v>
      </c>
      <c r="B4152" t="s">
        <v>18283</v>
      </c>
      <c r="C4152" s="66">
        <v>16076493</v>
      </c>
      <c r="D4152" t="s">
        <v>77</v>
      </c>
      <c r="E4152" t="s">
        <v>15106</v>
      </c>
      <c r="F4152" s="66">
        <v>228353</v>
      </c>
      <c r="G4152" t="s">
        <v>78</v>
      </c>
      <c r="I4152" t="s">
        <v>79</v>
      </c>
      <c r="K4152" t="s">
        <v>18284</v>
      </c>
      <c r="M4152" t="s">
        <v>7383</v>
      </c>
      <c r="N4152" t="s">
        <v>9526</v>
      </c>
      <c r="O4152" t="s">
        <v>18</v>
      </c>
      <c r="P4152" t="s">
        <v>10185</v>
      </c>
    </row>
    <row r="4153" spans="1:17" hidden="1" x14ac:dyDescent="0.35">
      <c r="A4153" s="72">
        <f t="shared" si="64"/>
        <v>228353</v>
      </c>
      <c r="B4153" t="s">
        <v>17845</v>
      </c>
      <c r="C4153" s="66">
        <v>16072158</v>
      </c>
      <c r="D4153" t="s">
        <v>77</v>
      </c>
      <c r="E4153" t="s">
        <v>15106</v>
      </c>
      <c r="F4153" s="66">
        <v>228353</v>
      </c>
      <c r="G4153" t="s">
        <v>78</v>
      </c>
      <c r="I4153" t="s">
        <v>79</v>
      </c>
      <c r="K4153" t="s">
        <v>17846</v>
      </c>
      <c r="M4153" t="s">
        <v>126</v>
      </c>
      <c r="N4153" t="s">
        <v>137</v>
      </c>
      <c r="O4153" t="s">
        <v>18</v>
      </c>
      <c r="P4153" t="s">
        <v>154</v>
      </c>
      <c r="Q4153" t="s">
        <v>13639</v>
      </c>
    </row>
    <row r="4154" spans="1:17" hidden="1" x14ac:dyDescent="0.35">
      <c r="A4154" s="72">
        <f t="shared" si="64"/>
        <v>228353</v>
      </c>
      <c r="B4154" t="s">
        <v>18279</v>
      </c>
      <c r="C4154" s="66">
        <v>16076489</v>
      </c>
      <c r="D4154" t="s">
        <v>77</v>
      </c>
      <c r="E4154" t="s">
        <v>15106</v>
      </c>
      <c r="F4154" s="66">
        <v>228353</v>
      </c>
      <c r="G4154" t="s">
        <v>78</v>
      </c>
      <c r="I4154" t="s">
        <v>79</v>
      </c>
      <c r="K4154" t="s">
        <v>17846</v>
      </c>
      <c r="M4154" t="s">
        <v>126</v>
      </c>
      <c r="N4154" t="s">
        <v>137</v>
      </c>
      <c r="O4154" t="s">
        <v>18</v>
      </c>
      <c r="P4154" t="s">
        <v>154</v>
      </c>
      <c r="Q4154" t="s">
        <v>13639</v>
      </c>
    </row>
    <row r="4155" spans="1:17" hidden="1" x14ac:dyDescent="0.35">
      <c r="A4155" s="72">
        <f t="shared" si="64"/>
        <v>228353</v>
      </c>
      <c r="B4155" t="s">
        <v>18344</v>
      </c>
      <c r="C4155" s="66">
        <v>16079693</v>
      </c>
      <c r="D4155" t="s">
        <v>77</v>
      </c>
      <c r="E4155" t="s">
        <v>15106</v>
      </c>
      <c r="F4155" s="66">
        <v>228353</v>
      </c>
      <c r="G4155" t="s">
        <v>78</v>
      </c>
      <c r="I4155" t="s">
        <v>79</v>
      </c>
      <c r="K4155" t="s">
        <v>18345</v>
      </c>
      <c r="M4155" t="s">
        <v>10987</v>
      </c>
      <c r="N4155" t="s">
        <v>10739</v>
      </c>
      <c r="O4155" t="s">
        <v>18</v>
      </c>
      <c r="P4155" t="s">
        <v>10999</v>
      </c>
      <c r="Q4155" t="s">
        <v>18346</v>
      </c>
    </row>
    <row r="4156" spans="1:17" hidden="1" x14ac:dyDescent="0.35">
      <c r="A4156" s="72">
        <f t="shared" si="64"/>
        <v>228353</v>
      </c>
      <c r="B4156" t="s">
        <v>18347</v>
      </c>
      <c r="C4156" s="66">
        <v>16079695</v>
      </c>
      <c r="D4156" t="s">
        <v>77</v>
      </c>
      <c r="E4156" t="s">
        <v>15106</v>
      </c>
      <c r="F4156" s="66">
        <v>228353</v>
      </c>
      <c r="G4156" t="s">
        <v>78</v>
      </c>
      <c r="I4156" t="s">
        <v>79</v>
      </c>
      <c r="K4156" t="s">
        <v>18345</v>
      </c>
      <c r="M4156" t="s">
        <v>10987</v>
      </c>
      <c r="N4156" t="s">
        <v>10739</v>
      </c>
      <c r="O4156" t="s">
        <v>18</v>
      </c>
      <c r="P4156" t="s">
        <v>10999</v>
      </c>
      <c r="Q4156" t="s">
        <v>18346</v>
      </c>
    </row>
    <row r="4157" spans="1:17" hidden="1" x14ac:dyDescent="0.35">
      <c r="A4157" s="72">
        <f t="shared" si="64"/>
        <v>228353</v>
      </c>
      <c r="B4157" t="s">
        <v>21086</v>
      </c>
      <c r="C4157" s="66">
        <v>17011915</v>
      </c>
      <c r="D4157" t="s">
        <v>77</v>
      </c>
      <c r="E4157" t="s">
        <v>15106</v>
      </c>
      <c r="F4157" s="66">
        <v>228353</v>
      </c>
      <c r="G4157" t="s">
        <v>78</v>
      </c>
      <c r="H4157" t="s">
        <v>15108</v>
      </c>
      <c r="I4157" t="s">
        <v>79</v>
      </c>
      <c r="K4157" t="s">
        <v>21087</v>
      </c>
      <c r="M4157" t="s">
        <v>7383</v>
      </c>
      <c r="N4157" t="s">
        <v>9526</v>
      </c>
      <c r="O4157" t="s">
        <v>18</v>
      </c>
      <c r="P4157" t="s">
        <v>10034</v>
      </c>
    </row>
    <row r="4158" spans="1:17" hidden="1" x14ac:dyDescent="0.35">
      <c r="A4158" s="72">
        <f t="shared" si="64"/>
        <v>228353</v>
      </c>
      <c r="B4158" t="s">
        <v>21088</v>
      </c>
      <c r="C4158" s="66">
        <v>17011916</v>
      </c>
      <c r="D4158" t="s">
        <v>77</v>
      </c>
      <c r="E4158" t="s">
        <v>15106</v>
      </c>
      <c r="F4158" s="66">
        <v>228353</v>
      </c>
      <c r="G4158" t="s">
        <v>78</v>
      </c>
      <c r="H4158" t="s">
        <v>15108</v>
      </c>
      <c r="I4158" t="s">
        <v>79</v>
      </c>
      <c r="K4158" t="s">
        <v>21087</v>
      </c>
      <c r="M4158" t="s">
        <v>7383</v>
      </c>
      <c r="N4158" t="s">
        <v>9526</v>
      </c>
      <c r="O4158" t="s">
        <v>18</v>
      </c>
      <c r="P4158" t="s">
        <v>10034</v>
      </c>
    </row>
    <row r="4159" spans="1:17" hidden="1" x14ac:dyDescent="0.35">
      <c r="A4159" s="72">
        <f t="shared" si="64"/>
        <v>228353</v>
      </c>
      <c r="B4159" t="s">
        <v>21099</v>
      </c>
      <c r="C4159" s="66">
        <v>17011931</v>
      </c>
      <c r="D4159" t="s">
        <v>77</v>
      </c>
      <c r="E4159" t="s">
        <v>15106</v>
      </c>
      <c r="F4159" s="66">
        <v>228353</v>
      </c>
      <c r="G4159" t="s">
        <v>78</v>
      </c>
      <c r="H4159" t="s">
        <v>15108</v>
      </c>
      <c r="I4159" t="s">
        <v>79</v>
      </c>
      <c r="K4159" t="s">
        <v>21100</v>
      </c>
      <c r="M4159" t="s">
        <v>10950</v>
      </c>
      <c r="N4159" t="s">
        <v>10739</v>
      </c>
      <c r="O4159" t="s">
        <v>18</v>
      </c>
      <c r="P4159" t="s">
        <v>10951</v>
      </c>
    </row>
    <row r="4160" spans="1:17" hidden="1" x14ac:dyDescent="0.35">
      <c r="A4160" s="72">
        <f t="shared" si="64"/>
        <v>228353</v>
      </c>
      <c r="B4160" t="s">
        <v>21101</v>
      </c>
      <c r="C4160" s="66">
        <v>17011932</v>
      </c>
      <c r="D4160" t="s">
        <v>77</v>
      </c>
      <c r="E4160" t="s">
        <v>15106</v>
      </c>
      <c r="F4160" s="66">
        <v>228353</v>
      </c>
      <c r="G4160" t="s">
        <v>78</v>
      </c>
      <c r="H4160" t="s">
        <v>15108</v>
      </c>
      <c r="I4160" t="s">
        <v>79</v>
      </c>
      <c r="K4160" t="s">
        <v>21100</v>
      </c>
      <c r="M4160" t="s">
        <v>10950</v>
      </c>
      <c r="N4160" t="s">
        <v>10739</v>
      </c>
      <c r="O4160" t="s">
        <v>18</v>
      </c>
      <c r="P4160" t="s">
        <v>10951</v>
      </c>
    </row>
    <row r="4161" spans="1:17" hidden="1" x14ac:dyDescent="0.35">
      <c r="A4161" s="72">
        <f t="shared" si="64"/>
        <v>228353</v>
      </c>
      <c r="B4161" t="s">
        <v>22043</v>
      </c>
      <c r="C4161" s="66">
        <v>17020077</v>
      </c>
      <c r="D4161" t="s">
        <v>77</v>
      </c>
      <c r="E4161" t="s">
        <v>15106</v>
      </c>
      <c r="F4161" s="66">
        <v>228353</v>
      </c>
      <c r="G4161" t="s">
        <v>78</v>
      </c>
      <c r="I4161" t="s">
        <v>79</v>
      </c>
      <c r="K4161" t="s">
        <v>22044</v>
      </c>
      <c r="M4161" t="s">
        <v>10987</v>
      </c>
      <c r="N4161" t="s">
        <v>10739</v>
      </c>
      <c r="O4161" t="s">
        <v>18</v>
      </c>
      <c r="P4161" t="s">
        <v>10999</v>
      </c>
    </row>
    <row r="4162" spans="1:17" hidden="1" x14ac:dyDescent="0.35">
      <c r="A4162" s="72">
        <f t="shared" ref="A4162:A4225" si="65">IF(F4162="", "", IF(D4162="School District", C4162, F4162))</f>
        <v>228353</v>
      </c>
      <c r="B4162" t="s">
        <v>22060</v>
      </c>
      <c r="C4162" s="66">
        <v>17020089</v>
      </c>
      <c r="D4162" t="s">
        <v>77</v>
      </c>
      <c r="E4162" t="s">
        <v>15106</v>
      </c>
      <c r="F4162" s="66">
        <v>228353</v>
      </c>
      <c r="G4162" t="s">
        <v>78</v>
      </c>
      <c r="I4162" t="s">
        <v>79</v>
      </c>
      <c r="K4162" t="s">
        <v>22061</v>
      </c>
      <c r="M4162" t="s">
        <v>10987</v>
      </c>
      <c r="N4162" t="s">
        <v>10739</v>
      </c>
      <c r="O4162" t="s">
        <v>18</v>
      </c>
      <c r="P4162" t="s">
        <v>10999</v>
      </c>
    </row>
    <row r="4163" spans="1:17" hidden="1" x14ac:dyDescent="0.35">
      <c r="A4163" s="72">
        <f t="shared" si="65"/>
        <v>228353</v>
      </c>
      <c r="B4163" t="s">
        <v>21652</v>
      </c>
      <c r="C4163" s="66">
        <v>17016756</v>
      </c>
      <c r="D4163" t="s">
        <v>77</v>
      </c>
      <c r="E4163" t="s">
        <v>15106</v>
      </c>
      <c r="F4163" s="66">
        <v>228353</v>
      </c>
      <c r="G4163" t="s">
        <v>78</v>
      </c>
      <c r="I4163" t="s">
        <v>79</v>
      </c>
      <c r="K4163" t="s">
        <v>21653</v>
      </c>
      <c r="M4163" t="s">
        <v>126</v>
      </c>
      <c r="N4163" t="s">
        <v>137</v>
      </c>
      <c r="O4163" t="s">
        <v>18</v>
      </c>
      <c r="P4163" t="s">
        <v>11833</v>
      </c>
    </row>
    <row r="4164" spans="1:17" hidden="1" x14ac:dyDescent="0.35">
      <c r="A4164" s="72">
        <f t="shared" si="65"/>
        <v>228353</v>
      </c>
      <c r="B4164" t="s">
        <v>21654</v>
      </c>
      <c r="C4164" s="66">
        <v>17016757</v>
      </c>
      <c r="D4164" t="s">
        <v>77</v>
      </c>
      <c r="E4164" t="s">
        <v>15106</v>
      </c>
      <c r="F4164" s="66">
        <v>228353</v>
      </c>
      <c r="G4164" t="s">
        <v>78</v>
      </c>
      <c r="I4164" t="s">
        <v>79</v>
      </c>
      <c r="K4164" t="s">
        <v>21653</v>
      </c>
      <c r="M4164" t="s">
        <v>126</v>
      </c>
      <c r="N4164" t="s">
        <v>137</v>
      </c>
      <c r="O4164" t="s">
        <v>18</v>
      </c>
      <c r="P4164" t="s">
        <v>11833</v>
      </c>
    </row>
    <row r="4165" spans="1:17" hidden="1" x14ac:dyDescent="0.35">
      <c r="A4165" s="72">
        <f t="shared" si="65"/>
        <v>228353</v>
      </c>
      <c r="B4165" t="s">
        <v>21102</v>
      </c>
      <c r="C4165" s="66">
        <v>17011933</v>
      </c>
      <c r="D4165" t="s">
        <v>77</v>
      </c>
      <c r="E4165" t="s">
        <v>15106</v>
      </c>
      <c r="F4165" s="66">
        <v>228353</v>
      </c>
      <c r="G4165" t="s">
        <v>78</v>
      </c>
      <c r="H4165" t="s">
        <v>15108</v>
      </c>
      <c r="I4165" t="s">
        <v>79</v>
      </c>
      <c r="K4165" t="s">
        <v>21103</v>
      </c>
      <c r="M4165" t="s">
        <v>11588</v>
      </c>
      <c r="N4165" t="s">
        <v>137</v>
      </c>
      <c r="O4165" t="s">
        <v>18</v>
      </c>
      <c r="P4165" t="s">
        <v>11589</v>
      </c>
    </row>
    <row r="4166" spans="1:17" hidden="1" x14ac:dyDescent="0.35">
      <c r="A4166" s="72">
        <f t="shared" si="65"/>
        <v>228353</v>
      </c>
      <c r="B4166" t="s">
        <v>21104</v>
      </c>
      <c r="C4166" s="66">
        <v>17011934</v>
      </c>
      <c r="D4166" t="s">
        <v>77</v>
      </c>
      <c r="E4166" t="s">
        <v>15106</v>
      </c>
      <c r="F4166" s="66">
        <v>228353</v>
      </c>
      <c r="G4166" t="s">
        <v>78</v>
      </c>
      <c r="H4166" t="s">
        <v>15108</v>
      </c>
      <c r="I4166" t="s">
        <v>79</v>
      </c>
      <c r="K4166" t="s">
        <v>21103</v>
      </c>
      <c r="M4166" t="s">
        <v>11588</v>
      </c>
      <c r="N4166" t="s">
        <v>137</v>
      </c>
      <c r="O4166" t="s">
        <v>18</v>
      </c>
      <c r="P4166" t="s">
        <v>11589</v>
      </c>
    </row>
    <row r="4167" spans="1:17" hidden="1" x14ac:dyDescent="0.35">
      <c r="A4167" s="72">
        <f t="shared" si="65"/>
        <v>228353</v>
      </c>
      <c r="B4167" t="s">
        <v>16656</v>
      </c>
      <c r="C4167" s="66">
        <v>16045888</v>
      </c>
      <c r="D4167" t="s">
        <v>77</v>
      </c>
      <c r="E4167" t="s">
        <v>15106</v>
      </c>
      <c r="F4167" s="66">
        <v>228353</v>
      </c>
      <c r="G4167" t="s">
        <v>78</v>
      </c>
      <c r="I4167" t="s">
        <v>79</v>
      </c>
      <c r="K4167" t="s">
        <v>16657</v>
      </c>
      <c r="M4167" t="s">
        <v>10950</v>
      </c>
      <c r="N4167" t="s">
        <v>10739</v>
      </c>
      <c r="O4167" t="s">
        <v>18</v>
      </c>
      <c r="P4167" t="s">
        <v>10951</v>
      </c>
      <c r="Q4167" t="s">
        <v>16658</v>
      </c>
    </row>
    <row r="4168" spans="1:17" hidden="1" x14ac:dyDescent="0.35">
      <c r="A4168" s="72">
        <f t="shared" si="65"/>
        <v>228353</v>
      </c>
      <c r="B4168" t="s">
        <v>18278</v>
      </c>
      <c r="C4168" s="66">
        <v>16076488</v>
      </c>
      <c r="D4168" t="s">
        <v>77</v>
      </c>
      <c r="E4168" t="s">
        <v>15106</v>
      </c>
      <c r="F4168" s="66">
        <v>228353</v>
      </c>
      <c r="G4168" t="s">
        <v>78</v>
      </c>
      <c r="I4168" t="s">
        <v>79</v>
      </c>
      <c r="K4168" t="s">
        <v>16657</v>
      </c>
      <c r="M4168" t="s">
        <v>10950</v>
      </c>
      <c r="N4168" t="s">
        <v>10739</v>
      </c>
      <c r="O4168" t="s">
        <v>18</v>
      </c>
      <c r="P4168" t="s">
        <v>10951</v>
      </c>
      <c r="Q4168" t="s">
        <v>16658</v>
      </c>
    </row>
    <row r="4169" spans="1:17" hidden="1" x14ac:dyDescent="0.35">
      <c r="A4169" s="72">
        <f t="shared" si="65"/>
        <v>228353</v>
      </c>
      <c r="B4169" t="s">
        <v>16338</v>
      </c>
      <c r="C4169" s="66">
        <v>16037347</v>
      </c>
      <c r="D4169" t="s">
        <v>77</v>
      </c>
      <c r="E4169" t="s">
        <v>15106</v>
      </c>
      <c r="F4169" s="66">
        <v>228353</v>
      </c>
      <c r="G4169" t="s">
        <v>78</v>
      </c>
      <c r="I4169" t="s">
        <v>79</v>
      </c>
      <c r="K4169" t="s">
        <v>16339</v>
      </c>
      <c r="M4169" t="s">
        <v>7397</v>
      </c>
      <c r="N4169" t="s">
        <v>10739</v>
      </c>
      <c r="O4169" t="s">
        <v>18</v>
      </c>
      <c r="P4169" t="s">
        <v>10851</v>
      </c>
      <c r="Q4169" t="s">
        <v>16340</v>
      </c>
    </row>
    <row r="4170" spans="1:17" hidden="1" x14ac:dyDescent="0.35">
      <c r="A4170" s="72">
        <f t="shared" si="65"/>
        <v>228353</v>
      </c>
      <c r="B4170" t="s">
        <v>16341</v>
      </c>
      <c r="C4170" s="66">
        <v>16037351</v>
      </c>
      <c r="D4170" t="s">
        <v>77</v>
      </c>
      <c r="E4170" t="s">
        <v>15106</v>
      </c>
      <c r="F4170" s="66">
        <v>228353</v>
      </c>
      <c r="G4170" t="s">
        <v>78</v>
      </c>
      <c r="I4170" t="s">
        <v>79</v>
      </c>
      <c r="K4170" t="s">
        <v>16339</v>
      </c>
      <c r="M4170" t="s">
        <v>7397</v>
      </c>
      <c r="N4170" t="s">
        <v>10739</v>
      </c>
      <c r="O4170" t="s">
        <v>18</v>
      </c>
      <c r="P4170" t="s">
        <v>10851</v>
      </c>
      <c r="Q4170" t="s">
        <v>16340</v>
      </c>
    </row>
    <row r="4171" spans="1:17" hidden="1" x14ac:dyDescent="0.35">
      <c r="A4171" s="72">
        <f t="shared" si="65"/>
        <v>228353</v>
      </c>
      <c r="B4171" t="s">
        <v>20488</v>
      </c>
      <c r="C4171" s="66">
        <v>17004770</v>
      </c>
      <c r="D4171" t="s">
        <v>77</v>
      </c>
      <c r="E4171" t="s">
        <v>15106</v>
      </c>
      <c r="F4171" s="66">
        <v>228353</v>
      </c>
      <c r="G4171" t="s">
        <v>78</v>
      </c>
      <c r="I4171" t="s">
        <v>79</v>
      </c>
      <c r="K4171" t="s">
        <v>20489</v>
      </c>
      <c r="M4171" t="s">
        <v>11196</v>
      </c>
      <c r="N4171" t="s">
        <v>10868</v>
      </c>
      <c r="O4171" t="s">
        <v>18</v>
      </c>
      <c r="P4171" t="s">
        <v>11195</v>
      </c>
      <c r="Q4171" t="s">
        <v>20490</v>
      </c>
    </row>
    <row r="4172" spans="1:17" hidden="1" x14ac:dyDescent="0.35">
      <c r="A4172" s="72">
        <f t="shared" si="65"/>
        <v>228353</v>
      </c>
      <c r="B4172" t="s">
        <v>18063</v>
      </c>
      <c r="C4172" s="66">
        <v>16079698</v>
      </c>
      <c r="D4172" t="s">
        <v>77</v>
      </c>
      <c r="E4172" t="s">
        <v>15106</v>
      </c>
      <c r="F4172" s="66">
        <v>228353</v>
      </c>
      <c r="G4172" t="s">
        <v>78</v>
      </c>
      <c r="I4172" t="s">
        <v>79</v>
      </c>
      <c r="K4172" t="s">
        <v>18064</v>
      </c>
      <c r="M4172" t="s">
        <v>11196</v>
      </c>
      <c r="N4172" t="s">
        <v>10868</v>
      </c>
      <c r="O4172" t="s">
        <v>18</v>
      </c>
      <c r="P4172" t="s">
        <v>11195</v>
      </c>
    </row>
    <row r="4173" spans="1:17" hidden="1" x14ac:dyDescent="0.35">
      <c r="A4173" s="72">
        <f t="shared" si="65"/>
        <v>228353</v>
      </c>
      <c r="B4173" t="s">
        <v>21111</v>
      </c>
      <c r="C4173" s="66">
        <v>17011939</v>
      </c>
      <c r="D4173" t="s">
        <v>77</v>
      </c>
      <c r="E4173" t="s">
        <v>15106</v>
      </c>
      <c r="F4173" s="66">
        <v>228353</v>
      </c>
      <c r="G4173" t="s">
        <v>78</v>
      </c>
      <c r="H4173" t="s">
        <v>15108</v>
      </c>
      <c r="I4173" t="s">
        <v>79</v>
      </c>
      <c r="K4173" t="s">
        <v>21112</v>
      </c>
      <c r="M4173" t="s">
        <v>21113</v>
      </c>
      <c r="N4173" t="s">
        <v>13252</v>
      </c>
      <c r="O4173" t="s">
        <v>18</v>
      </c>
      <c r="P4173" t="s">
        <v>13527</v>
      </c>
    </row>
    <row r="4174" spans="1:17" hidden="1" x14ac:dyDescent="0.35">
      <c r="A4174" s="72">
        <f t="shared" si="65"/>
        <v>228353</v>
      </c>
      <c r="B4174" t="s">
        <v>21114</v>
      </c>
      <c r="C4174" s="66">
        <v>17011940</v>
      </c>
      <c r="D4174" t="s">
        <v>77</v>
      </c>
      <c r="E4174" t="s">
        <v>15106</v>
      </c>
      <c r="F4174" s="66">
        <v>228353</v>
      </c>
      <c r="G4174" t="s">
        <v>78</v>
      </c>
      <c r="H4174" t="s">
        <v>15108</v>
      </c>
      <c r="I4174" t="s">
        <v>79</v>
      </c>
      <c r="K4174" t="s">
        <v>21115</v>
      </c>
      <c r="M4174" t="s">
        <v>21113</v>
      </c>
      <c r="N4174" t="s">
        <v>13252</v>
      </c>
      <c r="O4174" t="s">
        <v>18</v>
      </c>
      <c r="P4174" t="s">
        <v>13527</v>
      </c>
    </row>
    <row r="4175" spans="1:17" hidden="1" x14ac:dyDescent="0.35">
      <c r="A4175" s="72">
        <f t="shared" si="65"/>
        <v>228353</v>
      </c>
      <c r="B4175" t="s">
        <v>21658</v>
      </c>
      <c r="C4175" s="66">
        <v>17016760</v>
      </c>
      <c r="D4175" t="s">
        <v>77</v>
      </c>
      <c r="E4175" t="s">
        <v>15106</v>
      </c>
      <c r="F4175" s="66">
        <v>228353</v>
      </c>
      <c r="G4175" t="s">
        <v>78</v>
      </c>
      <c r="I4175" t="s">
        <v>79</v>
      </c>
      <c r="K4175" t="s">
        <v>21659</v>
      </c>
      <c r="M4175" t="s">
        <v>3904</v>
      </c>
      <c r="N4175" t="s">
        <v>571</v>
      </c>
      <c r="O4175" t="s">
        <v>18</v>
      </c>
      <c r="P4175" t="s">
        <v>4224</v>
      </c>
    </row>
    <row r="4176" spans="1:17" hidden="1" x14ac:dyDescent="0.35">
      <c r="A4176" s="72">
        <f t="shared" si="65"/>
        <v>228353</v>
      </c>
      <c r="B4176" t="s">
        <v>21660</v>
      </c>
      <c r="C4176" s="66">
        <v>17016762</v>
      </c>
      <c r="D4176" t="s">
        <v>77</v>
      </c>
      <c r="E4176" t="s">
        <v>15106</v>
      </c>
      <c r="F4176" s="66">
        <v>228353</v>
      </c>
      <c r="G4176" t="s">
        <v>78</v>
      </c>
      <c r="I4176" t="s">
        <v>79</v>
      </c>
      <c r="K4176" t="s">
        <v>21659</v>
      </c>
      <c r="M4176" t="s">
        <v>21661</v>
      </c>
      <c r="N4176" t="s">
        <v>571</v>
      </c>
      <c r="O4176" t="s">
        <v>18</v>
      </c>
      <c r="P4176" t="s">
        <v>4224</v>
      </c>
    </row>
    <row r="4177" spans="1:17" hidden="1" x14ac:dyDescent="0.35">
      <c r="A4177" s="72">
        <f t="shared" si="65"/>
        <v>228353</v>
      </c>
      <c r="B4177" t="s">
        <v>18065</v>
      </c>
      <c r="C4177" s="66">
        <v>16079699</v>
      </c>
      <c r="D4177" t="s">
        <v>77</v>
      </c>
      <c r="E4177" t="s">
        <v>15106</v>
      </c>
      <c r="F4177" s="66">
        <v>228353</v>
      </c>
      <c r="G4177" t="s">
        <v>78</v>
      </c>
      <c r="I4177" t="s">
        <v>79</v>
      </c>
      <c r="K4177" t="s">
        <v>18066</v>
      </c>
      <c r="M4177" t="s">
        <v>10824</v>
      </c>
      <c r="N4177" t="s">
        <v>10825</v>
      </c>
      <c r="O4177" t="s">
        <v>18</v>
      </c>
      <c r="P4177" t="s">
        <v>10826</v>
      </c>
    </row>
    <row r="4178" spans="1:17" hidden="1" x14ac:dyDescent="0.35">
      <c r="A4178" s="72">
        <f t="shared" si="65"/>
        <v>228353</v>
      </c>
      <c r="B4178" t="s">
        <v>18348</v>
      </c>
      <c r="C4178" s="66">
        <v>16079700</v>
      </c>
      <c r="D4178" t="s">
        <v>77</v>
      </c>
      <c r="E4178" t="s">
        <v>15106</v>
      </c>
      <c r="F4178" s="66">
        <v>228353</v>
      </c>
      <c r="G4178" t="s">
        <v>78</v>
      </c>
      <c r="I4178" t="s">
        <v>79</v>
      </c>
      <c r="K4178" t="s">
        <v>18066</v>
      </c>
      <c r="M4178" t="s">
        <v>10824</v>
      </c>
      <c r="N4178" t="s">
        <v>10825</v>
      </c>
      <c r="O4178" t="s">
        <v>18</v>
      </c>
      <c r="P4178" t="s">
        <v>10826</v>
      </c>
    </row>
    <row r="4179" spans="1:17" hidden="1" x14ac:dyDescent="0.35">
      <c r="A4179" s="72">
        <f t="shared" si="65"/>
        <v>228353</v>
      </c>
      <c r="B4179" t="s">
        <v>21640</v>
      </c>
      <c r="C4179" s="66">
        <v>17016748</v>
      </c>
      <c r="D4179" t="s">
        <v>77</v>
      </c>
      <c r="E4179" t="s">
        <v>15106</v>
      </c>
      <c r="F4179" s="66">
        <v>228353</v>
      </c>
      <c r="G4179" t="s">
        <v>78</v>
      </c>
      <c r="I4179" t="s">
        <v>79</v>
      </c>
      <c r="K4179" t="s">
        <v>21641</v>
      </c>
      <c r="M4179" t="s">
        <v>10824</v>
      </c>
      <c r="N4179" t="s">
        <v>10825</v>
      </c>
      <c r="O4179" t="s">
        <v>18</v>
      </c>
      <c r="P4179" t="s">
        <v>10829</v>
      </c>
    </row>
    <row r="4180" spans="1:17" hidden="1" x14ac:dyDescent="0.35">
      <c r="A4180" s="72">
        <f t="shared" si="65"/>
        <v>228353</v>
      </c>
      <c r="B4180" t="s">
        <v>21642</v>
      </c>
      <c r="C4180" s="66">
        <v>17016749</v>
      </c>
      <c r="D4180" t="s">
        <v>77</v>
      </c>
      <c r="E4180" t="s">
        <v>15106</v>
      </c>
      <c r="F4180" s="66">
        <v>228353</v>
      </c>
      <c r="G4180" t="s">
        <v>78</v>
      </c>
      <c r="I4180" t="s">
        <v>79</v>
      </c>
      <c r="K4180" t="s">
        <v>21641</v>
      </c>
      <c r="M4180" t="s">
        <v>10824</v>
      </c>
      <c r="N4180" t="s">
        <v>10825</v>
      </c>
      <c r="O4180" t="s">
        <v>18</v>
      </c>
      <c r="P4180" t="s">
        <v>10829</v>
      </c>
    </row>
    <row r="4181" spans="1:17" hidden="1" x14ac:dyDescent="0.35">
      <c r="A4181" s="72">
        <f t="shared" si="65"/>
        <v>228353</v>
      </c>
      <c r="B4181" t="s">
        <v>22039</v>
      </c>
      <c r="C4181" s="66">
        <v>17020075</v>
      </c>
      <c r="D4181" t="s">
        <v>77</v>
      </c>
      <c r="E4181" t="s">
        <v>15106</v>
      </c>
      <c r="F4181" s="66">
        <v>228353</v>
      </c>
      <c r="G4181" t="s">
        <v>78</v>
      </c>
      <c r="I4181" t="s">
        <v>79</v>
      </c>
      <c r="K4181" t="s">
        <v>22040</v>
      </c>
      <c r="M4181" t="s">
        <v>14519</v>
      </c>
      <c r="N4181" t="s">
        <v>5106</v>
      </c>
      <c r="O4181" t="s">
        <v>18</v>
      </c>
      <c r="P4181" t="s">
        <v>11624</v>
      </c>
    </row>
    <row r="4182" spans="1:17" hidden="1" x14ac:dyDescent="0.35">
      <c r="A4182" s="72">
        <f t="shared" si="65"/>
        <v>228353</v>
      </c>
      <c r="B4182" t="s">
        <v>22057</v>
      </c>
      <c r="C4182" s="66">
        <v>17020086</v>
      </c>
      <c r="D4182" t="s">
        <v>77</v>
      </c>
      <c r="E4182" t="s">
        <v>15106</v>
      </c>
      <c r="F4182" s="66">
        <v>228353</v>
      </c>
      <c r="G4182" t="s">
        <v>78</v>
      </c>
      <c r="I4182" t="s">
        <v>79</v>
      </c>
      <c r="K4182" t="s">
        <v>22040</v>
      </c>
      <c r="M4182" t="s">
        <v>14519</v>
      </c>
      <c r="N4182" t="s">
        <v>5106</v>
      </c>
      <c r="O4182" t="s">
        <v>18</v>
      </c>
      <c r="P4182" t="s">
        <v>11624</v>
      </c>
    </row>
    <row r="4183" spans="1:17" hidden="1" x14ac:dyDescent="0.35">
      <c r="A4183" s="72">
        <f t="shared" si="65"/>
        <v>228353</v>
      </c>
      <c r="B4183" t="s">
        <v>18354</v>
      </c>
      <c r="C4183" s="66">
        <v>16079709</v>
      </c>
      <c r="D4183" t="s">
        <v>77</v>
      </c>
      <c r="E4183" t="s">
        <v>15106</v>
      </c>
      <c r="F4183" s="66">
        <v>228353</v>
      </c>
      <c r="G4183" t="s">
        <v>78</v>
      </c>
      <c r="I4183" t="s">
        <v>79</v>
      </c>
      <c r="K4183" t="s">
        <v>18355</v>
      </c>
      <c r="M4183" t="s">
        <v>126</v>
      </c>
      <c r="N4183" t="s">
        <v>137</v>
      </c>
      <c r="O4183" t="s">
        <v>18</v>
      </c>
      <c r="P4183" t="s">
        <v>157</v>
      </c>
      <c r="Q4183" t="s">
        <v>1401</v>
      </c>
    </row>
    <row r="4184" spans="1:17" hidden="1" x14ac:dyDescent="0.35">
      <c r="A4184" s="72">
        <f t="shared" si="65"/>
        <v>228353</v>
      </c>
      <c r="B4184" t="s">
        <v>18356</v>
      </c>
      <c r="C4184" s="66">
        <v>16079710</v>
      </c>
      <c r="D4184" t="s">
        <v>77</v>
      </c>
      <c r="E4184" t="s">
        <v>15106</v>
      </c>
      <c r="F4184" s="66">
        <v>228353</v>
      </c>
      <c r="G4184" t="s">
        <v>78</v>
      </c>
      <c r="I4184" t="s">
        <v>79</v>
      </c>
      <c r="K4184" t="s">
        <v>18355</v>
      </c>
      <c r="M4184" t="s">
        <v>126</v>
      </c>
      <c r="N4184" t="s">
        <v>137</v>
      </c>
      <c r="O4184" t="s">
        <v>18</v>
      </c>
      <c r="P4184" t="s">
        <v>157</v>
      </c>
      <c r="Q4184" t="s">
        <v>1401</v>
      </c>
    </row>
    <row r="4185" spans="1:17" hidden="1" x14ac:dyDescent="0.35">
      <c r="A4185" s="72">
        <f t="shared" si="65"/>
        <v>228353</v>
      </c>
      <c r="B4185" t="s">
        <v>17693</v>
      </c>
      <c r="C4185" s="66">
        <v>16068334</v>
      </c>
      <c r="D4185" t="s">
        <v>77</v>
      </c>
      <c r="E4185" t="s">
        <v>15106</v>
      </c>
      <c r="F4185" s="66">
        <v>228353</v>
      </c>
      <c r="G4185" t="s">
        <v>78</v>
      </c>
      <c r="I4185" t="s">
        <v>79</v>
      </c>
      <c r="K4185" t="s">
        <v>17694</v>
      </c>
      <c r="M4185" t="s">
        <v>7383</v>
      </c>
      <c r="N4185" t="s">
        <v>9526</v>
      </c>
      <c r="O4185" t="s">
        <v>18</v>
      </c>
      <c r="P4185" t="s">
        <v>9966</v>
      </c>
      <c r="Q4185" t="s">
        <v>17695</v>
      </c>
    </row>
    <row r="4186" spans="1:17" hidden="1" x14ac:dyDescent="0.35">
      <c r="A4186" s="72">
        <f t="shared" si="65"/>
        <v>228353</v>
      </c>
      <c r="B4186" t="s">
        <v>18280</v>
      </c>
      <c r="C4186" s="66">
        <v>16076490</v>
      </c>
      <c r="D4186" t="s">
        <v>77</v>
      </c>
      <c r="E4186" t="s">
        <v>15106</v>
      </c>
      <c r="F4186" s="66">
        <v>228353</v>
      </c>
      <c r="G4186" t="s">
        <v>78</v>
      </c>
      <c r="I4186" t="s">
        <v>79</v>
      </c>
      <c r="K4186" t="s">
        <v>17694</v>
      </c>
      <c r="M4186" t="s">
        <v>7383</v>
      </c>
      <c r="N4186" t="s">
        <v>9526</v>
      </c>
      <c r="O4186" t="s">
        <v>18</v>
      </c>
      <c r="P4186" t="s">
        <v>9966</v>
      </c>
      <c r="Q4186" t="s">
        <v>17695</v>
      </c>
    </row>
    <row r="4187" spans="1:17" hidden="1" x14ac:dyDescent="0.35">
      <c r="A4187" s="72">
        <f t="shared" si="65"/>
        <v>228353</v>
      </c>
      <c r="B4187" t="s">
        <v>22157</v>
      </c>
      <c r="C4187" s="66">
        <v>17021005</v>
      </c>
      <c r="D4187" t="s">
        <v>83</v>
      </c>
      <c r="E4187" t="s">
        <v>15106</v>
      </c>
      <c r="F4187" s="66">
        <v>228353</v>
      </c>
      <c r="G4187" t="s">
        <v>78</v>
      </c>
      <c r="I4187" t="s">
        <v>79</v>
      </c>
      <c r="K4187" t="s">
        <v>22158</v>
      </c>
      <c r="M4187" t="s">
        <v>7383</v>
      </c>
      <c r="N4187" t="s">
        <v>9526</v>
      </c>
      <c r="O4187" t="s">
        <v>18</v>
      </c>
      <c r="P4187" t="s">
        <v>9981</v>
      </c>
    </row>
    <row r="4188" spans="1:17" hidden="1" x14ac:dyDescent="0.35">
      <c r="A4188" s="72">
        <f t="shared" si="65"/>
        <v>228353</v>
      </c>
      <c r="B4188" t="s">
        <v>16545</v>
      </c>
      <c r="C4188" s="66">
        <v>16042520</v>
      </c>
      <c r="D4188" t="s">
        <v>77</v>
      </c>
      <c r="E4188" t="s">
        <v>15106</v>
      </c>
      <c r="F4188" s="66">
        <v>228353</v>
      </c>
      <c r="G4188" t="s">
        <v>78</v>
      </c>
      <c r="I4188" t="s">
        <v>79</v>
      </c>
      <c r="K4188" t="s">
        <v>16546</v>
      </c>
      <c r="M4188" t="s">
        <v>11037</v>
      </c>
      <c r="N4188" t="s">
        <v>10825</v>
      </c>
      <c r="O4188" t="s">
        <v>18</v>
      </c>
      <c r="P4188" t="s">
        <v>11038</v>
      </c>
      <c r="Q4188" t="s">
        <v>16547</v>
      </c>
    </row>
    <row r="4189" spans="1:17" hidden="1" x14ac:dyDescent="0.35">
      <c r="A4189" s="72">
        <f t="shared" si="65"/>
        <v>228353</v>
      </c>
      <c r="B4189" t="s">
        <v>18282</v>
      </c>
      <c r="C4189" s="66">
        <v>16076492</v>
      </c>
      <c r="D4189" t="s">
        <v>77</v>
      </c>
      <c r="E4189" t="s">
        <v>15106</v>
      </c>
      <c r="F4189" s="66">
        <v>228353</v>
      </c>
      <c r="G4189" t="s">
        <v>78</v>
      </c>
      <c r="I4189" t="s">
        <v>79</v>
      </c>
      <c r="K4189" t="s">
        <v>16546</v>
      </c>
      <c r="M4189" t="s">
        <v>11037</v>
      </c>
      <c r="N4189" t="s">
        <v>10825</v>
      </c>
      <c r="O4189" t="s">
        <v>18</v>
      </c>
      <c r="P4189" t="s">
        <v>11038</v>
      </c>
      <c r="Q4189" t="s">
        <v>16547</v>
      </c>
    </row>
    <row r="4190" spans="1:17" hidden="1" x14ac:dyDescent="0.35">
      <c r="A4190" s="72">
        <f t="shared" si="65"/>
        <v>228353</v>
      </c>
      <c r="B4190" t="s">
        <v>17381</v>
      </c>
      <c r="C4190" s="66">
        <v>16060243</v>
      </c>
      <c r="D4190" t="s">
        <v>77</v>
      </c>
      <c r="E4190" t="s">
        <v>15106</v>
      </c>
      <c r="F4190" s="66">
        <v>228353</v>
      </c>
      <c r="G4190" t="s">
        <v>78</v>
      </c>
      <c r="I4190" t="s">
        <v>79</v>
      </c>
      <c r="K4190" t="s">
        <v>17382</v>
      </c>
      <c r="M4190" t="s">
        <v>11288</v>
      </c>
      <c r="N4190" t="s">
        <v>10739</v>
      </c>
      <c r="O4190" t="s">
        <v>18</v>
      </c>
      <c r="P4190" t="s">
        <v>11289</v>
      </c>
      <c r="Q4190" t="s">
        <v>158</v>
      </c>
    </row>
    <row r="4191" spans="1:17" hidden="1" x14ac:dyDescent="0.35">
      <c r="A4191" s="72">
        <f t="shared" si="65"/>
        <v>228353</v>
      </c>
      <c r="B4191" t="s">
        <v>16650</v>
      </c>
      <c r="C4191" s="66">
        <v>16045827</v>
      </c>
      <c r="D4191" t="s">
        <v>77</v>
      </c>
      <c r="E4191" t="s">
        <v>15106</v>
      </c>
      <c r="F4191" s="66">
        <v>228353</v>
      </c>
      <c r="G4191" t="s">
        <v>78</v>
      </c>
      <c r="I4191" t="s">
        <v>79</v>
      </c>
      <c r="K4191" t="s">
        <v>16651</v>
      </c>
      <c r="M4191" t="s">
        <v>11288</v>
      </c>
      <c r="N4191" t="s">
        <v>10739</v>
      </c>
      <c r="O4191" t="s">
        <v>18</v>
      </c>
      <c r="P4191" t="s">
        <v>11289</v>
      </c>
      <c r="Q4191" t="s">
        <v>16652</v>
      </c>
    </row>
    <row r="4192" spans="1:17" hidden="1" x14ac:dyDescent="0.35">
      <c r="A4192" s="72">
        <f t="shared" si="65"/>
        <v>228353</v>
      </c>
      <c r="B4192" t="s">
        <v>22051</v>
      </c>
      <c r="C4192" s="66">
        <v>17020082</v>
      </c>
      <c r="D4192" t="s">
        <v>77</v>
      </c>
      <c r="E4192" t="s">
        <v>15106</v>
      </c>
      <c r="F4192" s="66">
        <v>228353</v>
      </c>
      <c r="G4192" t="s">
        <v>78</v>
      </c>
      <c r="I4192" t="s">
        <v>79</v>
      </c>
      <c r="K4192" t="s">
        <v>22052</v>
      </c>
      <c r="M4192" t="s">
        <v>3090</v>
      </c>
      <c r="N4192" t="s">
        <v>6071</v>
      </c>
      <c r="O4192" t="s">
        <v>18</v>
      </c>
      <c r="P4192" t="s">
        <v>6877</v>
      </c>
    </row>
    <row r="4193" spans="1:17" hidden="1" x14ac:dyDescent="0.35">
      <c r="A4193" s="72">
        <f t="shared" si="65"/>
        <v>228353</v>
      </c>
      <c r="B4193" t="s">
        <v>22067</v>
      </c>
      <c r="C4193" s="66">
        <v>17020094</v>
      </c>
      <c r="D4193" t="s">
        <v>77</v>
      </c>
      <c r="E4193" t="s">
        <v>15106</v>
      </c>
      <c r="F4193" s="66">
        <v>228353</v>
      </c>
      <c r="G4193" t="s">
        <v>78</v>
      </c>
      <c r="I4193" t="s">
        <v>79</v>
      </c>
      <c r="K4193" t="s">
        <v>22052</v>
      </c>
      <c r="M4193" t="s">
        <v>3090</v>
      </c>
      <c r="N4193" t="s">
        <v>6071</v>
      </c>
      <c r="O4193" t="s">
        <v>18</v>
      </c>
      <c r="P4193" t="s">
        <v>6877</v>
      </c>
    </row>
    <row r="4194" spans="1:17" hidden="1" x14ac:dyDescent="0.35">
      <c r="A4194" s="72">
        <f t="shared" si="65"/>
        <v>228353</v>
      </c>
      <c r="B4194" t="s">
        <v>22047</v>
      </c>
      <c r="C4194" s="66">
        <v>17020079</v>
      </c>
      <c r="D4194" t="s">
        <v>77</v>
      </c>
      <c r="E4194" t="s">
        <v>15106</v>
      </c>
      <c r="F4194" s="66">
        <v>228353</v>
      </c>
      <c r="G4194" t="s">
        <v>78</v>
      </c>
      <c r="I4194" t="s">
        <v>79</v>
      </c>
      <c r="K4194" t="s">
        <v>22048</v>
      </c>
      <c r="M4194" t="s">
        <v>11276</v>
      </c>
      <c r="N4194" t="s">
        <v>10928</v>
      </c>
      <c r="O4194" t="s">
        <v>18</v>
      </c>
      <c r="P4194" t="s">
        <v>11277</v>
      </c>
    </row>
    <row r="4195" spans="1:17" hidden="1" x14ac:dyDescent="0.35">
      <c r="A4195" s="72">
        <f t="shared" si="65"/>
        <v>228353</v>
      </c>
      <c r="B4195" t="s">
        <v>22063</v>
      </c>
      <c r="C4195" s="66">
        <v>17020091</v>
      </c>
      <c r="D4195" t="s">
        <v>77</v>
      </c>
      <c r="E4195" t="s">
        <v>15106</v>
      </c>
      <c r="F4195" s="66">
        <v>228353</v>
      </c>
      <c r="G4195" t="s">
        <v>78</v>
      </c>
      <c r="I4195" t="s">
        <v>79</v>
      </c>
      <c r="K4195" t="s">
        <v>22064</v>
      </c>
      <c r="M4195" t="s">
        <v>10824</v>
      </c>
      <c r="N4195" t="s">
        <v>10928</v>
      </c>
      <c r="O4195" t="s">
        <v>18</v>
      </c>
      <c r="P4195" t="s">
        <v>10827</v>
      </c>
      <c r="Q4195" t="s">
        <v>6882</v>
      </c>
    </row>
    <row r="4196" spans="1:17" hidden="1" x14ac:dyDescent="0.35">
      <c r="A4196" s="72">
        <f t="shared" si="65"/>
        <v>228353</v>
      </c>
      <c r="B4196" t="s">
        <v>22162</v>
      </c>
      <c r="C4196" s="66">
        <v>17021007</v>
      </c>
      <c r="D4196" t="s">
        <v>83</v>
      </c>
      <c r="E4196" t="s">
        <v>15106</v>
      </c>
      <c r="F4196" s="66">
        <v>228353</v>
      </c>
      <c r="G4196" t="s">
        <v>78</v>
      </c>
      <c r="I4196" t="s">
        <v>79</v>
      </c>
      <c r="K4196" t="s">
        <v>22163</v>
      </c>
      <c r="M4196" t="s">
        <v>3904</v>
      </c>
      <c r="N4196" t="s">
        <v>571</v>
      </c>
      <c r="O4196" t="s">
        <v>18</v>
      </c>
      <c r="P4196" t="s">
        <v>3927</v>
      </c>
    </row>
    <row r="4197" spans="1:17" hidden="1" x14ac:dyDescent="0.35">
      <c r="A4197" s="72">
        <f t="shared" si="65"/>
        <v>228353</v>
      </c>
      <c r="B4197" t="s">
        <v>22035</v>
      </c>
      <c r="C4197" s="66">
        <v>17020050</v>
      </c>
      <c r="D4197" t="s">
        <v>77</v>
      </c>
      <c r="E4197" t="s">
        <v>15106</v>
      </c>
      <c r="F4197" s="66">
        <v>228353</v>
      </c>
      <c r="G4197" t="s">
        <v>78</v>
      </c>
      <c r="I4197" t="s">
        <v>79</v>
      </c>
      <c r="K4197" t="s">
        <v>22036</v>
      </c>
      <c r="M4197" t="s">
        <v>7397</v>
      </c>
      <c r="N4197" t="s">
        <v>10739</v>
      </c>
      <c r="O4197" t="s">
        <v>18</v>
      </c>
      <c r="P4197" t="s">
        <v>7399</v>
      </c>
    </row>
    <row r="4198" spans="1:17" hidden="1" x14ac:dyDescent="0.35">
      <c r="A4198" s="72">
        <f t="shared" si="65"/>
        <v>228353</v>
      </c>
      <c r="B4198" t="s">
        <v>21119</v>
      </c>
      <c r="C4198" s="66">
        <v>17011944</v>
      </c>
      <c r="D4198" t="s">
        <v>77</v>
      </c>
      <c r="E4198" t="s">
        <v>15106</v>
      </c>
      <c r="F4198" s="66">
        <v>228353</v>
      </c>
      <c r="G4198" t="s">
        <v>78</v>
      </c>
      <c r="I4198" t="s">
        <v>79</v>
      </c>
      <c r="K4198" t="s">
        <v>21120</v>
      </c>
      <c r="M4198" t="s">
        <v>21121</v>
      </c>
      <c r="N4198" t="s">
        <v>10739</v>
      </c>
      <c r="O4198" t="s">
        <v>18</v>
      </c>
      <c r="P4198" t="s">
        <v>10851</v>
      </c>
    </row>
    <row r="4199" spans="1:17" hidden="1" x14ac:dyDescent="0.35">
      <c r="A4199" s="72">
        <f t="shared" si="65"/>
        <v>228353</v>
      </c>
      <c r="B4199" t="s">
        <v>21085</v>
      </c>
      <c r="C4199" s="66">
        <v>17011914</v>
      </c>
      <c r="D4199" t="s">
        <v>77</v>
      </c>
      <c r="E4199" t="s">
        <v>15106</v>
      </c>
      <c r="F4199" s="66">
        <v>228353</v>
      </c>
      <c r="G4199" t="s">
        <v>78</v>
      </c>
      <c r="H4199" t="s">
        <v>15108</v>
      </c>
      <c r="I4199" t="s">
        <v>79</v>
      </c>
      <c r="K4199" t="s">
        <v>21084</v>
      </c>
      <c r="M4199" t="s">
        <v>7397</v>
      </c>
      <c r="N4199" t="s">
        <v>10782</v>
      </c>
      <c r="O4199" t="s">
        <v>18</v>
      </c>
      <c r="P4199" t="s">
        <v>10851</v>
      </c>
    </row>
    <row r="4200" spans="1:17" hidden="1" x14ac:dyDescent="0.35">
      <c r="A4200" s="72">
        <f t="shared" si="65"/>
        <v>228353</v>
      </c>
      <c r="B4200" t="s">
        <v>17843</v>
      </c>
      <c r="C4200" s="66">
        <v>16072157</v>
      </c>
      <c r="D4200" t="s">
        <v>77</v>
      </c>
      <c r="E4200" t="s">
        <v>15106</v>
      </c>
      <c r="F4200" s="66">
        <v>228353</v>
      </c>
      <c r="G4200" t="s">
        <v>78</v>
      </c>
      <c r="I4200" t="s">
        <v>79</v>
      </c>
      <c r="K4200" t="s">
        <v>17844</v>
      </c>
      <c r="M4200" t="s">
        <v>7383</v>
      </c>
      <c r="N4200" t="s">
        <v>9526</v>
      </c>
      <c r="O4200" t="s">
        <v>18</v>
      </c>
      <c r="P4200" t="s">
        <v>10270</v>
      </c>
    </row>
    <row r="4201" spans="1:17" hidden="1" x14ac:dyDescent="0.35">
      <c r="A4201" s="72">
        <f t="shared" si="65"/>
        <v>228353</v>
      </c>
      <c r="B4201" t="s">
        <v>18349</v>
      </c>
      <c r="C4201" s="66">
        <v>16079701</v>
      </c>
      <c r="D4201" t="s">
        <v>77</v>
      </c>
      <c r="E4201" t="s">
        <v>15106</v>
      </c>
      <c r="F4201" s="66">
        <v>228353</v>
      </c>
      <c r="G4201" t="s">
        <v>78</v>
      </c>
      <c r="I4201" t="s">
        <v>79</v>
      </c>
      <c r="K4201" t="s">
        <v>17844</v>
      </c>
      <c r="M4201" t="s">
        <v>7383</v>
      </c>
      <c r="N4201" t="s">
        <v>9526</v>
      </c>
      <c r="O4201" t="s">
        <v>18</v>
      </c>
      <c r="P4201" t="s">
        <v>10270</v>
      </c>
    </row>
    <row r="4202" spans="1:17" hidden="1" x14ac:dyDescent="0.35">
      <c r="A4202" s="72">
        <f t="shared" si="65"/>
        <v>228353</v>
      </c>
      <c r="B4202" t="s">
        <v>17379</v>
      </c>
      <c r="C4202" s="66">
        <v>16060242</v>
      </c>
      <c r="D4202" t="s">
        <v>77</v>
      </c>
      <c r="E4202" t="s">
        <v>15106</v>
      </c>
      <c r="F4202" s="66">
        <v>228353</v>
      </c>
      <c r="G4202" t="s">
        <v>78</v>
      </c>
      <c r="I4202" t="s">
        <v>79</v>
      </c>
      <c r="K4202" t="s">
        <v>17380</v>
      </c>
      <c r="M4202" t="s">
        <v>11326</v>
      </c>
      <c r="N4202" t="s">
        <v>10739</v>
      </c>
      <c r="O4202" t="s">
        <v>18</v>
      </c>
      <c r="P4202" t="s">
        <v>11338</v>
      </c>
      <c r="Q4202" t="s">
        <v>6292</v>
      </c>
    </row>
    <row r="4203" spans="1:17" hidden="1" x14ac:dyDescent="0.35">
      <c r="A4203" s="72">
        <f t="shared" si="65"/>
        <v>228353</v>
      </c>
      <c r="B4203" t="s">
        <v>18277</v>
      </c>
      <c r="C4203" s="66">
        <v>16076487</v>
      </c>
      <c r="D4203" t="s">
        <v>77</v>
      </c>
      <c r="E4203" t="s">
        <v>15106</v>
      </c>
      <c r="F4203" s="66">
        <v>228353</v>
      </c>
      <c r="G4203" t="s">
        <v>78</v>
      </c>
      <c r="I4203" t="s">
        <v>79</v>
      </c>
      <c r="K4203" t="s">
        <v>17380</v>
      </c>
      <c r="M4203" t="s">
        <v>11326</v>
      </c>
      <c r="N4203" t="s">
        <v>10739</v>
      </c>
      <c r="O4203" t="s">
        <v>18</v>
      </c>
      <c r="P4203" t="s">
        <v>11338</v>
      </c>
      <c r="Q4203" t="s">
        <v>6292</v>
      </c>
    </row>
    <row r="4204" spans="1:17" hidden="1" x14ac:dyDescent="0.35">
      <c r="A4204" s="72">
        <f t="shared" si="65"/>
        <v>228353</v>
      </c>
      <c r="B4204" t="s">
        <v>17847</v>
      </c>
      <c r="C4204" s="66">
        <v>16072159</v>
      </c>
      <c r="D4204" t="s">
        <v>77</v>
      </c>
      <c r="E4204" t="s">
        <v>15106</v>
      </c>
      <c r="F4204" s="66">
        <v>228353</v>
      </c>
      <c r="G4204" t="s">
        <v>78</v>
      </c>
      <c r="I4204" t="s">
        <v>79</v>
      </c>
      <c r="K4204" t="s">
        <v>17848</v>
      </c>
      <c r="M4204" t="s">
        <v>11326</v>
      </c>
      <c r="N4204" t="s">
        <v>10739</v>
      </c>
      <c r="O4204" t="s">
        <v>18</v>
      </c>
      <c r="P4204" t="s">
        <v>11327</v>
      </c>
      <c r="Q4204" t="s">
        <v>17849</v>
      </c>
    </row>
    <row r="4205" spans="1:17" hidden="1" x14ac:dyDescent="0.35">
      <c r="A4205" s="72">
        <f t="shared" si="65"/>
        <v>228353</v>
      </c>
      <c r="B4205" t="s">
        <v>18343</v>
      </c>
      <c r="C4205" s="66">
        <v>16079692</v>
      </c>
      <c r="D4205" t="s">
        <v>77</v>
      </c>
      <c r="E4205" t="s">
        <v>15106</v>
      </c>
      <c r="F4205" s="66">
        <v>228353</v>
      </c>
      <c r="G4205" t="s">
        <v>78</v>
      </c>
      <c r="I4205" t="s">
        <v>79</v>
      </c>
      <c r="K4205" t="s">
        <v>17848</v>
      </c>
      <c r="M4205" t="s">
        <v>11326</v>
      </c>
      <c r="N4205" t="s">
        <v>10739</v>
      </c>
      <c r="O4205" t="s">
        <v>18</v>
      </c>
      <c r="P4205" t="s">
        <v>11327</v>
      </c>
      <c r="Q4205" t="s">
        <v>17849</v>
      </c>
    </row>
    <row r="4206" spans="1:17" hidden="1" x14ac:dyDescent="0.35">
      <c r="A4206" s="72">
        <f t="shared" si="65"/>
        <v>228353</v>
      </c>
      <c r="B4206" t="s">
        <v>22672</v>
      </c>
      <c r="C4206" s="66">
        <v>17025652</v>
      </c>
      <c r="D4206" t="s">
        <v>77</v>
      </c>
      <c r="E4206" t="s">
        <v>15106</v>
      </c>
      <c r="F4206" s="66">
        <v>228353</v>
      </c>
      <c r="G4206" t="s">
        <v>78</v>
      </c>
      <c r="I4206" t="s">
        <v>79</v>
      </c>
      <c r="K4206" t="s">
        <v>22673</v>
      </c>
      <c r="M4206" t="s">
        <v>21805</v>
      </c>
      <c r="N4206" t="s">
        <v>15944</v>
      </c>
      <c r="O4206" t="s">
        <v>18</v>
      </c>
      <c r="P4206" t="s">
        <v>13212</v>
      </c>
    </row>
    <row r="4207" spans="1:17" hidden="1" x14ac:dyDescent="0.35">
      <c r="A4207" s="72">
        <f t="shared" si="65"/>
        <v>228353</v>
      </c>
      <c r="B4207" t="s">
        <v>22670</v>
      </c>
      <c r="C4207" s="66">
        <v>17025651</v>
      </c>
      <c r="D4207" t="s">
        <v>77</v>
      </c>
      <c r="E4207" t="s">
        <v>15106</v>
      </c>
      <c r="F4207" s="66">
        <v>228353</v>
      </c>
      <c r="G4207" t="s">
        <v>78</v>
      </c>
      <c r="I4207" t="s">
        <v>79</v>
      </c>
      <c r="K4207" t="s">
        <v>22671</v>
      </c>
      <c r="M4207" t="s">
        <v>21805</v>
      </c>
      <c r="N4207" t="s">
        <v>15944</v>
      </c>
      <c r="O4207" t="s">
        <v>18</v>
      </c>
      <c r="P4207" t="s">
        <v>13212</v>
      </c>
    </row>
    <row r="4208" spans="1:17" hidden="1" x14ac:dyDescent="0.35">
      <c r="A4208" s="72">
        <f t="shared" si="65"/>
        <v>141065</v>
      </c>
      <c r="B4208" t="s">
        <v>15599</v>
      </c>
      <c r="C4208" s="66">
        <v>234944</v>
      </c>
      <c r="D4208" t="s">
        <v>77</v>
      </c>
      <c r="E4208" t="s">
        <v>5158</v>
      </c>
      <c r="F4208" s="66">
        <v>141065</v>
      </c>
      <c r="G4208" t="s">
        <v>78</v>
      </c>
      <c r="I4208" t="s">
        <v>79</v>
      </c>
      <c r="K4208" t="s">
        <v>15600</v>
      </c>
      <c r="M4208" t="s">
        <v>5156</v>
      </c>
      <c r="N4208" t="s">
        <v>5044</v>
      </c>
      <c r="O4208" t="s">
        <v>18</v>
      </c>
      <c r="P4208" t="s">
        <v>5169</v>
      </c>
    </row>
    <row r="4209" spans="1:17" hidden="1" x14ac:dyDescent="0.35">
      <c r="A4209" s="72">
        <f t="shared" si="65"/>
        <v>141063</v>
      </c>
      <c r="B4209" t="s">
        <v>26415</v>
      </c>
      <c r="C4209" s="85">
        <v>17021386</v>
      </c>
      <c r="D4209" t="s">
        <v>77</v>
      </c>
      <c r="E4209" t="s">
        <v>23207</v>
      </c>
      <c r="F4209" s="85">
        <v>141063</v>
      </c>
      <c r="G4209" t="s">
        <v>78</v>
      </c>
      <c r="I4209" t="s">
        <v>79</v>
      </c>
      <c r="K4209" t="s">
        <v>26416</v>
      </c>
      <c r="M4209" t="s">
        <v>22196</v>
      </c>
      <c r="N4209" t="s">
        <v>5106</v>
      </c>
      <c r="O4209" t="s">
        <v>18</v>
      </c>
      <c r="P4209">
        <v>76537</v>
      </c>
    </row>
    <row r="4210" spans="1:17" hidden="1" x14ac:dyDescent="0.35">
      <c r="A4210" s="72">
        <f t="shared" si="65"/>
        <v>141063</v>
      </c>
      <c r="B4210" t="s">
        <v>22194</v>
      </c>
      <c r="C4210" s="66">
        <v>17021386</v>
      </c>
      <c r="D4210" t="s">
        <v>77</v>
      </c>
      <c r="E4210" t="s">
        <v>5151</v>
      </c>
      <c r="F4210" s="66">
        <v>141063</v>
      </c>
      <c r="G4210" t="s">
        <v>78</v>
      </c>
      <c r="I4210" t="s">
        <v>79</v>
      </c>
      <c r="K4210" t="s">
        <v>22195</v>
      </c>
      <c r="M4210" t="s">
        <v>22196</v>
      </c>
      <c r="N4210" t="s">
        <v>5106</v>
      </c>
      <c r="O4210" t="s">
        <v>18</v>
      </c>
      <c r="P4210" t="s">
        <v>5155</v>
      </c>
    </row>
    <row r="4211" spans="1:17" hidden="1" x14ac:dyDescent="0.35">
      <c r="A4211" s="72">
        <f t="shared" si="65"/>
        <v>17003241</v>
      </c>
      <c r="B4211" t="s">
        <v>21331</v>
      </c>
      <c r="C4211" s="66">
        <v>17013328</v>
      </c>
      <c r="D4211" t="s">
        <v>83</v>
      </c>
      <c r="E4211" t="s">
        <v>18023</v>
      </c>
      <c r="F4211" s="66">
        <v>17003241</v>
      </c>
      <c r="G4211" t="s">
        <v>78</v>
      </c>
      <c r="I4211" t="s">
        <v>79</v>
      </c>
      <c r="K4211" t="s">
        <v>21332</v>
      </c>
      <c r="M4211" t="s">
        <v>19118</v>
      </c>
      <c r="N4211" t="s">
        <v>232</v>
      </c>
      <c r="O4211" t="s">
        <v>18</v>
      </c>
      <c r="P4211" t="s">
        <v>1004</v>
      </c>
    </row>
    <row r="4212" spans="1:17" hidden="1" x14ac:dyDescent="0.35">
      <c r="A4212" s="72">
        <f t="shared" si="65"/>
        <v>140887</v>
      </c>
      <c r="B4212" t="s">
        <v>25576</v>
      </c>
      <c r="C4212" s="85">
        <v>222123</v>
      </c>
      <c r="D4212" t="s">
        <v>77</v>
      </c>
      <c r="E4212" t="s">
        <v>23231</v>
      </c>
      <c r="F4212" s="85">
        <v>140887</v>
      </c>
      <c r="G4212" t="s">
        <v>78</v>
      </c>
      <c r="H4212">
        <v>12059861</v>
      </c>
      <c r="I4212" t="s">
        <v>79</v>
      </c>
      <c r="K4212" t="s">
        <v>25577</v>
      </c>
      <c r="M4212" t="s">
        <v>20648</v>
      </c>
      <c r="N4212" t="s">
        <v>571</v>
      </c>
      <c r="O4212" t="s">
        <v>18</v>
      </c>
      <c r="P4212">
        <v>76102</v>
      </c>
      <c r="Q4212">
        <v>5795</v>
      </c>
    </row>
    <row r="4213" spans="1:17" hidden="1" x14ac:dyDescent="0.35">
      <c r="A4213" s="72">
        <f t="shared" si="65"/>
        <v>140887</v>
      </c>
      <c r="B4213" t="s">
        <v>14754</v>
      </c>
      <c r="C4213" s="66">
        <v>222123</v>
      </c>
      <c r="D4213" t="s">
        <v>77</v>
      </c>
      <c r="E4213" t="s">
        <v>3907</v>
      </c>
      <c r="F4213" s="66">
        <v>140887</v>
      </c>
      <c r="G4213" t="s">
        <v>78</v>
      </c>
      <c r="H4213" t="s">
        <v>14755</v>
      </c>
      <c r="I4213" t="s">
        <v>79</v>
      </c>
      <c r="K4213" t="s">
        <v>14756</v>
      </c>
      <c r="M4213" t="s">
        <v>3904</v>
      </c>
      <c r="N4213" t="s">
        <v>571</v>
      </c>
      <c r="O4213" t="s">
        <v>18</v>
      </c>
      <c r="P4213" t="s">
        <v>3905</v>
      </c>
      <c r="Q4213" t="s">
        <v>14757</v>
      </c>
    </row>
    <row r="4214" spans="1:17" hidden="1" x14ac:dyDescent="0.35">
      <c r="A4214" s="72">
        <f t="shared" si="65"/>
        <v>140867</v>
      </c>
      <c r="B4214" t="s">
        <v>27111</v>
      </c>
      <c r="C4214" s="85">
        <v>232103</v>
      </c>
      <c r="D4214" t="s">
        <v>77</v>
      </c>
      <c r="E4214" t="s">
        <v>23184</v>
      </c>
      <c r="F4214" s="85">
        <v>140867</v>
      </c>
      <c r="G4214" t="s">
        <v>78</v>
      </c>
      <c r="I4214" t="s">
        <v>79</v>
      </c>
      <c r="K4214" t="s">
        <v>27112</v>
      </c>
      <c r="M4214" t="s">
        <v>19690</v>
      </c>
      <c r="N4214" t="s">
        <v>571</v>
      </c>
      <c r="O4214" t="s">
        <v>18</v>
      </c>
      <c r="P4214">
        <v>76002</v>
      </c>
    </row>
    <row r="4215" spans="1:17" hidden="1" x14ac:dyDescent="0.35">
      <c r="A4215" s="72">
        <f t="shared" si="65"/>
        <v>140867</v>
      </c>
      <c r="B4215" t="s">
        <v>15405</v>
      </c>
      <c r="C4215" s="66">
        <v>232103</v>
      </c>
      <c r="D4215" t="s">
        <v>77</v>
      </c>
      <c r="E4215" t="s">
        <v>3405</v>
      </c>
      <c r="F4215" s="66">
        <v>140867</v>
      </c>
      <c r="G4215" t="s">
        <v>78</v>
      </c>
      <c r="I4215" t="s">
        <v>79</v>
      </c>
      <c r="K4215" t="s">
        <v>14829</v>
      </c>
      <c r="M4215" t="s">
        <v>3401</v>
      </c>
      <c r="N4215" t="s">
        <v>573</v>
      </c>
      <c r="O4215" t="s">
        <v>18</v>
      </c>
      <c r="P4215" t="s">
        <v>3415</v>
      </c>
    </row>
    <row r="4216" spans="1:17" hidden="1" x14ac:dyDescent="0.35">
      <c r="A4216" s="72">
        <f t="shared" si="65"/>
        <v>141322</v>
      </c>
      <c r="B4216" t="s">
        <v>17986</v>
      </c>
      <c r="C4216" s="66">
        <v>16076547</v>
      </c>
      <c r="D4216" t="s">
        <v>77</v>
      </c>
      <c r="E4216" t="s">
        <v>8316</v>
      </c>
      <c r="F4216" s="66">
        <v>141322</v>
      </c>
      <c r="G4216" t="s">
        <v>78</v>
      </c>
      <c r="I4216" t="s">
        <v>79</v>
      </c>
      <c r="K4216" t="s">
        <v>17987</v>
      </c>
      <c r="M4216" t="s">
        <v>8318</v>
      </c>
      <c r="N4216" t="s">
        <v>6073</v>
      </c>
      <c r="O4216" t="s">
        <v>18</v>
      </c>
      <c r="P4216" t="s">
        <v>8319</v>
      </c>
    </row>
    <row r="4217" spans="1:17" hidden="1" x14ac:dyDescent="0.35">
      <c r="A4217" s="72">
        <f t="shared" si="65"/>
        <v>141322</v>
      </c>
      <c r="B4217" t="s">
        <v>17573</v>
      </c>
      <c r="C4217" s="66">
        <v>16064787</v>
      </c>
      <c r="D4217" t="s">
        <v>83</v>
      </c>
      <c r="E4217" t="s">
        <v>8316</v>
      </c>
      <c r="F4217" s="66">
        <v>141322</v>
      </c>
      <c r="G4217" t="s">
        <v>78</v>
      </c>
      <c r="H4217" t="s">
        <v>350</v>
      </c>
      <c r="I4217" t="s">
        <v>79</v>
      </c>
      <c r="K4217" t="s">
        <v>17574</v>
      </c>
      <c r="L4217" t="s">
        <v>11053</v>
      </c>
      <c r="M4217" t="s">
        <v>8318</v>
      </c>
      <c r="N4217" t="s">
        <v>6073</v>
      </c>
      <c r="O4217" t="s">
        <v>18</v>
      </c>
      <c r="P4217" t="s">
        <v>8319</v>
      </c>
      <c r="Q4217" t="s">
        <v>17575</v>
      </c>
    </row>
    <row r="4218" spans="1:17" hidden="1" x14ac:dyDescent="0.35">
      <c r="A4218" s="72">
        <f t="shared" si="65"/>
        <v>127700</v>
      </c>
      <c r="B4218" t="s">
        <v>24052</v>
      </c>
      <c r="C4218" s="85">
        <v>35956</v>
      </c>
      <c r="D4218" t="s">
        <v>77</v>
      </c>
      <c r="E4218" t="s">
        <v>23260</v>
      </c>
      <c r="F4218" s="85">
        <v>127700</v>
      </c>
      <c r="G4218" t="s">
        <v>78</v>
      </c>
      <c r="H4218">
        <v>13027602</v>
      </c>
      <c r="I4218" t="s">
        <v>79</v>
      </c>
      <c r="K4218" t="s">
        <v>24053</v>
      </c>
      <c r="M4218" t="s">
        <v>23999</v>
      </c>
      <c r="N4218" t="s">
        <v>23987</v>
      </c>
      <c r="O4218" t="s">
        <v>23988</v>
      </c>
      <c r="P4218">
        <v>32780</v>
      </c>
      <c r="Q4218">
        <v>7109</v>
      </c>
    </row>
    <row r="4219" spans="1:17" hidden="1" x14ac:dyDescent="0.35">
      <c r="A4219" s="72">
        <f t="shared" si="65"/>
        <v>17015391</v>
      </c>
      <c r="B4219" t="s">
        <v>25183</v>
      </c>
      <c r="C4219" s="85">
        <v>90674</v>
      </c>
      <c r="D4219" t="s">
        <v>77</v>
      </c>
      <c r="E4219" t="s">
        <v>23237</v>
      </c>
      <c r="F4219" s="85">
        <v>17015391</v>
      </c>
      <c r="G4219" t="s">
        <v>1750</v>
      </c>
      <c r="I4219" t="s">
        <v>79</v>
      </c>
      <c r="K4219" t="s">
        <v>25184</v>
      </c>
      <c r="M4219" t="s">
        <v>9155</v>
      </c>
      <c r="N4219" t="s">
        <v>9526</v>
      </c>
      <c r="O4219" t="s">
        <v>18</v>
      </c>
      <c r="P4219">
        <v>78212</v>
      </c>
      <c r="Q4219">
        <v>2535</v>
      </c>
    </row>
    <row r="4220" spans="1:17" hidden="1" x14ac:dyDescent="0.35">
      <c r="A4220" s="72">
        <f t="shared" si="65"/>
        <v>140469</v>
      </c>
      <c r="B4220" t="s">
        <v>26902</v>
      </c>
      <c r="C4220" s="85">
        <v>16059952</v>
      </c>
      <c r="D4220" t="s">
        <v>77</v>
      </c>
      <c r="E4220" t="s">
        <v>23191</v>
      </c>
      <c r="F4220" s="85">
        <v>140469</v>
      </c>
      <c r="G4220" t="s">
        <v>78</v>
      </c>
      <c r="H4220">
        <v>13461769</v>
      </c>
      <c r="I4220" t="s">
        <v>79</v>
      </c>
      <c r="K4220" t="s">
        <v>26903</v>
      </c>
      <c r="M4220" t="s">
        <v>13635</v>
      </c>
      <c r="N4220" t="s">
        <v>205</v>
      </c>
      <c r="O4220" t="s">
        <v>18</v>
      </c>
      <c r="P4220">
        <v>75056</v>
      </c>
      <c r="Q4220">
        <v>5822</v>
      </c>
    </row>
    <row r="4221" spans="1:17" hidden="1" x14ac:dyDescent="0.35">
      <c r="A4221" s="72">
        <f t="shared" si="65"/>
        <v>140469</v>
      </c>
      <c r="B4221" t="s">
        <v>17369</v>
      </c>
      <c r="C4221" s="66">
        <v>16059952</v>
      </c>
      <c r="D4221" t="s">
        <v>77</v>
      </c>
      <c r="E4221" t="s">
        <v>212</v>
      </c>
      <c r="F4221" s="66">
        <v>140469</v>
      </c>
      <c r="G4221" t="s">
        <v>78</v>
      </c>
      <c r="H4221" t="s">
        <v>213</v>
      </c>
      <c r="I4221" t="s">
        <v>79</v>
      </c>
      <c r="K4221" t="s">
        <v>17370</v>
      </c>
      <c r="L4221" t="s">
        <v>80</v>
      </c>
      <c r="M4221" t="s">
        <v>343</v>
      </c>
      <c r="N4221" t="s">
        <v>215</v>
      </c>
      <c r="O4221" t="s">
        <v>18</v>
      </c>
      <c r="P4221" t="s">
        <v>633</v>
      </c>
      <c r="Q4221" t="s">
        <v>17371</v>
      </c>
    </row>
    <row r="4222" spans="1:17" hidden="1" x14ac:dyDescent="0.35">
      <c r="A4222" s="72">
        <f t="shared" si="65"/>
        <v>140932</v>
      </c>
      <c r="B4222" t="s">
        <v>26599</v>
      </c>
      <c r="C4222" s="85">
        <v>16067734</v>
      </c>
      <c r="D4222" t="s">
        <v>77</v>
      </c>
      <c r="E4222" t="s">
        <v>23203</v>
      </c>
      <c r="F4222" s="85">
        <v>140932</v>
      </c>
      <c r="G4222" t="s">
        <v>78</v>
      </c>
      <c r="H4222">
        <v>14296040</v>
      </c>
      <c r="I4222" t="s">
        <v>79</v>
      </c>
      <c r="K4222" t="s">
        <v>26600</v>
      </c>
      <c r="M4222" t="s">
        <v>20648</v>
      </c>
      <c r="N4222" t="s">
        <v>571</v>
      </c>
      <c r="O4222" t="s">
        <v>18</v>
      </c>
      <c r="P4222">
        <v>76244</v>
      </c>
      <c r="Q4222">
        <v>6780</v>
      </c>
    </row>
    <row r="4223" spans="1:17" hidden="1" x14ac:dyDescent="0.35">
      <c r="A4223" s="72">
        <f t="shared" si="65"/>
        <v>140932</v>
      </c>
      <c r="B4223" t="s">
        <v>17671</v>
      </c>
      <c r="C4223" s="66">
        <v>16067734</v>
      </c>
      <c r="D4223" t="s">
        <v>77</v>
      </c>
      <c r="E4223" t="s">
        <v>3887</v>
      </c>
      <c r="F4223" s="66">
        <v>140932</v>
      </c>
      <c r="G4223" t="s">
        <v>78</v>
      </c>
      <c r="H4223" t="s">
        <v>3888</v>
      </c>
      <c r="I4223" t="s">
        <v>79</v>
      </c>
      <c r="K4223" t="s">
        <v>17672</v>
      </c>
      <c r="M4223" t="s">
        <v>3904</v>
      </c>
      <c r="N4223" t="s">
        <v>573</v>
      </c>
      <c r="O4223" t="s">
        <v>18</v>
      </c>
      <c r="P4223" t="s">
        <v>4500</v>
      </c>
      <c r="Q4223" t="s">
        <v>17673</v>
      </c>
    </row>
    <row r="4224" spans="1:17" hidden="1" x14ac:dyDescent="0.35">
      <c r="A4224" s="72">
        <f t="shared" si="65"/>
        <v>140457</v>
      </c>
      <c r="B4224" t="s">
        <v>17943</v>
      </c>
      <c r="C4224" s="66">
        <v>16075328</v>
      </c>
      <c r="D4224" t="s">
        <v>77</v>
      </c>
      <c r="E4224" t="s">
        <v>345</v>
      </c>
      <c r="F4224" s="66">
        <v>140457</v>
      </c>
      <c r="G4224" t="s">
        <v>78</v>
      </c>
      <c r="H4224" t="s">
        <v>350</v>
      </c>
      <c r="I4224" t="s">
        <v>79</v>
      </c>
      <c r="K4224" t="s">
        <v>17944</v>
      </c>
      <c r="L4224" t="s">
        <v>80</v>
      </c>
      <c r="M4224" t="s">
        <v>347</v>
      </c>
      <c r="N4224" t="s">
        <v>185</v>
      </c>
      <c r="O4224" t="s">
        <v>18</v>
      </c>
      <c r="P4224" t="s">
        <v>352</v>
      </c>
      <c r="Q4224" t="s">
        <v>87</v>
      </c>
    </row>
    <row r="4225" spans="1:17" hidden="1" x14ac:dyDescent="0.35">
      <c r="A4225" s="72">
        <f t="shared" si="65"/>
        <v>127700</v>
      </c>
      <c r="B4225" t="s">
        <v>24072</v>
      </c>
      <c r="C4225" s="85">
        <v>36176</v>
      </c>
      <c r="D4225" t="s">
        <v>77</v>
      </c>
      <c r="E4225" t="s">
        <v>23260</v>
      </c>
      <c r="F4225" s="85">
        <v>127700</v>
      </c>
      <c r="G4225" t="s">
        <v>78</v>
      </c>
      <c r="H4225">
        <v>13027628</v>
      </c>
      <c r="I4225" t="s">
        <v>79</v>
      </c>
      <c r="K4225" t="s">
        <v>24073</v>
      </c>
      <c r="M4225" t="s">
        <v>24074</v>
      </c>
      <c r="N4225" t="s">
        <v>23987</v>
      </c>
      <c r="O4225" t="s">
        <v>23988</v>
      </c>
      <c r="P4225">
        <v>32903</v>
      </c>
      <c r="Q4225">
        <v>3030</v>
      </c>
    </row>
    <row r="4226" spans="1:17" hidden="1" x14ac:dyDescent="0.35">
      <c r="A4226" s="72">
        <f t="shared" ref="A4226:A4289" si="66">IF(F4226="", "", IF(D4226="School District", C4226, F4226))</f>
        <v>140469</v>
      </c>
      <c r="B4226" t="s">
        <v>26924</v>
      </c>
      <c r="C4226" s="85">
        <v>85436</v>
      </c>
      <c r="D4226" t="s">
        <v>77</v>
      </c>
      <c r="E4226" t="s">
        <v>23191</v>
      </c>
      <c r="F4226" s="85">
        <v>140469</v>
      </c>
      <c r="G4226" t="s">
        <v>78</v>
      </c>
      <c r="H4226">
        <v>13461769</v>
      </c>
      <c r="I4226" t="s">
        <v>79</v>
      </c>
      <c r="K4226" t="s">
        <v>26925</v>
      </c>
      <c r="M4226" t="s">
        <v>20080</v>
      </c>
      <c r="N4226" t="s">
        <v>205</v>
      </c>
      <c r="O4226" t="s">
        <v>18</v>
      </c>
      <c r="P4226">
        <v>75010</v>
      </c>
      <c r="Q4226">
        <v>4016</v>
      </c>
    </row>
    <row r="4227" spans="1:17" hidden="1" x14ac:dyDescent="0.35">
      <c r="A4227" s="72">
        <f t="shared" si="66"/>
        <v>140469</v>
      </c>
      <c r="B4227" t="s">
        <v>218</v>
      </c>
      <c r="C4227" s="66">
        <v>85436</v>
      </c>
      <c r="D4227" t="s">
        <v>77</v>
      </c>
      <c r="E4227" t="s">
        <v>212</v>
      </c>
      <c r="F4227" s="66">
        <v>140469</v>
      </c>
      <c r="G4227" t="s">
        <v>78</v>
      </c>
      <c r="H4227" t="s">
        <v>213</v>
      </c>
      <c r="I4227" t="s">
        <v>79</v>
      </c>
      <c r="K4227" t="s">
        <v>219</v>
      </c>
      <c r="L4227" t="s">
        <v>80</v>
      </c>
      <c r="M4227" t="s">
        <v>188</v>
      </c>
      <c r="N4227" t="s">
        <v>215</v>
      </c>
      <c r="O4227" t="s">
        <v>18</v>
      </c>
      <c r="P4227" t="s">
        <v>216</v>
      </c>
      <c r="Q4227" t="s">
        <v>220</v>
      </c>
    </row>
    <row r="4228" spans="1:17" hidden="1" x14ac:dyDescent="0.35">
      <c r="A4228" s="72">
        <f t="shared" si="66"/>
        <v>141556</v>
      </c>
      <c r="B4228" t="s">
        <v>218</v>
      </c>
      <c r="C4228" s="66">
        <v>90967</v>
      </c>
      <c r="D4228" t="s">
        <v>77</v>
      </c>
      <c r="E4228" t="s">
        <v>10404</v>
      </c>
      <c r="F4228" s="66">
        <v>141556</v>
      </c>
      <c r="G4228" t="s">
        <v>78</v>
      </c>
      <c r="I4228" t="s">
        <v>79</v>
      </c>
      <c r="K4228" t="s">
        <v>10405</v>
      </c>
      <c r="M4228" t="s">
        <v>9155</v>
      </c>
      <c r="N4228" t="s">
        <v>9526</v>
      </c>
      <c r="O4228" t="s">
        <v>18</v>
      </c>
      <c r="P4228" t="s">
        <v>10297</v>
      </c>
    </row>
    <row r="4229" spans="1:17" hidden="1" x14ac:dyDescent="0.35">
      <c r="A4229" s="72">
        <f t="shared" si="66"/>
        <v>141139</v>
      </c>
      <c r="B4229" t="s">
        <v>14199</v>
      </c>
      <c r="C4229" s="66">
        <v>202525</v>
      </c>
      <c r="D4229" t="s">
        <v>77</v>
      </c>
      <c r="E4229" t="s">
        <v>5535</v>
      </c>
      <c r="F4229" s="66">
        <v>141139</v>
      </c>
      <c r="G4229" t="s">
        <v>78</v>
      </c>
      <c r="H4229" t="s">
        <v>14200</v>
      </c>
      <c r="I4229" t="s">
        <v>79</v>
      </c>
      <c r="K4229" t="s">
        <v>5531</v>
      </c>
      <c r="M4229" t="s">
        <v>5356</v>
      </c>
      <c r="N4229" t="s">
        <v>5091</v>
      </c>
      <c r="O4229" t="s">
        <v>18</v>
      </c>
      <c r="P4229" t="s">
        <v>5530</v>
      </c>
      <c r="Q4229" t="s">
        <v>5532</v>
      </c>
    </row>
    <row r="4230" spans="1:17" hidden="1" x14ac:dyDescent="0.35">
      <c r="A4230" s="72">
        <f t="shared" si="66"/>
        <v>141517</v>
      </c>
      <c r="B4230" t="s">
        <v>24486</v>
      </c>
      <c r="C4230" s="85">
        <v>16064235</v>
      </c>
      <c r="D4230" t="s">
        <v>77</v>
      </c>
      <c r="E4230" t="s">
        <v>23250</v>
      </c>
      <c r="F4230" s="85">
        <v>141517</v>
      </c>
      <c r="G4230" t="s">
        <v>78</v>
      </c>
      <c r="H4230">
        <v>11635042</v>
      </c>
      <c r="I4230" t="s">
        <v>79</v>
      </c>
      <c r="K4230" t="s">
        <v>24487</v>
      </c>
      <c r="M4230" t="s">
        <v>9155</v>
      </c>
      <c r="N4230" t="s">
        <v>9526</v>
      </c>
      <c r="O4230" t="s">
        <v>18</v>
      </c>
      <c r="P4230">
        <v>78261</v>
      </c>
    </row>
    <row r="4231" spans="1:17" hidden="1" x14ac:dyDescent="0.35">
      <c r="A4231" s="72">
        <f t="shared" si="66"/>
        <v>140932</v>
      </c>
      <c r="B4231" t="s">
        <v>26538</v>
      </c>
      <c r="C4231" s="85">
        <v>231232</v>
      </c>
      <c r="D4231" t="s">
        <v>77</v>
      </c>
      <c r="E4231" t="s">
        <v>23203</v>
      </c>
      <c r="F4231" s="85">
        <v>140932</v>
      </c>
      <c r="G4231" t="s">
        <v>78</v>
      </c>
      <c r="H4231">
        <v>14296040</v>
      </c>
      <c r="I4231" t="s">
        <v>79</v>
      </c>
      <c r="K4231" t="s">
        <v>26539</v>
      </c>
      <c r="M4231" t="s">
        <v>21066</v>
      </c>
      <c r="N4231" t="s">
        <v>571</v>
      </c>
      <c r="O4231" t="s">
        <v>18</v>
      </c>
      <c r="P4231">
        <v>76248</v>
      </c>
      <c r="Q4231">
        <v>3168</v>
      </c>
    </row>
    <row r="4232" spans="1:17" hidden="1" x14ac:dyDescent="0.35">
      <c r="A4232" s="72">
        <f t="shared" si="66"/>
        <v>140932</v>
      </c>
      <c r="B4232" t="s">
        <v>15336</v>
      </c>
      <c r="C4232" s="66">
        <v>231232</v>
      </c>
      <c r="D4232" t="s">
        <v>77</v>
      </c>
      <c r="E4232" t="s">
        <v>3887</v>
      </c>
      <c r="F4232" s="66">
        <v>140932</v>
      </c>
      <c r="G4232" t="s">
        <v>78</v>
      </c>
      <c r="H4232" t="s">
        <v>3888</v>
      </c>
      <c r="I4232" t="s">
        <v>79</v>
      </c>
      <c r="K4232" t="s">
        <v>15337</v>
      </c>
      <c r="M4232" t="s">
        <v>4480</v>
      </c>
      <c r="N4232" t="s">
        <v>573</v>
      </c>
      <c r="O4232" t="s">
        <v>18</v>
      </c>
      <c r="P4232" t="s">
        <v>4481</v>
      </c>
      <c r="Q4232" t="s">
        <v>13736</v>
      </c>
    </row>
    <row r="4233" spans="1:17" hidden="1" x14ac:dyDescent="0.35">
      <c r="A4233" s="72">
        <f t="shared" si="66"/>
        <v>142099</v>
      </c>
      <c r="B4233" t="s">
        <v>20060</v>
      </c>
      <c r="C4233" s="66">
        <v>17001396</v>
      </c>
      <c r="D4233" t="s">
        <v>77</v>
      </c>
      <c r="E4233" t="s">
        <v>13286</v>
      </c>
      <c r="F4233" s="66">
        <v>142099</v>
      </c>
      <c r="G4233" t="s">
        <v>78</v>
      </c>
      <c r="H4233" t="s">
        <v>350</v>
      </c>
      <c r="I4233" t="s">
        <v>79</v>
      </c>
      <c r="K4233" t="s">
        <v>20061</v>
      </c>
      <c r="L4233" t="s">
        <v>80</v>
      </c>
      <c r="M4233" t="s">
        <v>13885</v>
      </c>
      <c r="N4233" t="s">
        <v>13886</v>
      </c>
      <c r="O4233" t="s">
        <v>18</v>
      </c>
      <c r="P4233" t="s">
        <v>13290</v>
      </c>
      <c r="Q4233" t="s">
        <v>87</v>
      </c>
    </row>
    <row r="4234" spans="1:17" hidden="1" x14ac:dyDescent="0.35">
      <c r="A4234" s="72">
        <f t="shared" si="66"/>
        <v>141456</v>
      </c>
      <c r="B4234" t="s">
        <v>9131</v>
      </c>
      <c r="C4234" s="66">
        <v>90274</v>
      </c>
      <c r="D4234" t="s">
        <v>77</v>
      </c>
      <c r="E4234" t="s">
        <v>9093</v>
      </c>
      <c r="F4234" s="66">
        <v>141456</v>
      </c>
      <c r="G4234" t="s">
        <v>78</v>
      </c>
      <c r="H4234" t="s">
        <v>9132</v>
      </c>
      <c r="I4234" t="s">
        <v>79</v>
      </c>
      <c r="K4234" t="s">
        <v>9133</v>
      </c>
      <c r="M4234" t="s">
        <v>9134</v>
      </c>
      <c r="N4234" t="s">
        <v>9052</v>
      </c>
      <c r="O4234" t="s">
        <v>18</v>
      </c>
      <c r="P4234" t="s">
        <v>9101</v>
      </c>
    </row>
    <row r="4235" spans="1:17" hidden="1" x14ac:dyDescent="0.35">
      <c r="A4235" s="72">
        <f t="shared" si="66"/>
        <v>141456</v>
      </c>
      <c r="B4235" t="s">
        <v>9092</v>
      </c>
      <c r="C4235" s="66">
        <v>90245</v>
      </c>
      <c r="D4235" t="s">
        <v>77</v>
      </c>
      <c r="E4235" t="s">
        <v>9093</v>
      </c>
      <c r="F4235" s="66">
        <v>141456</v>
      </c>
      <c r="G4235" t="s">
        <v>78</v>
      </c>
      <c r="H4235" t="s">
        <v>9094</v>
      </c>
      <c r="I4235" t="s">
        <v>79</v>
      </c>
      <c r="K4235" t="s">
        <v>9095</v>
      </c>
      <c r="M4235" t="s">
        <v>9096</v>
      </c>
      <c r="N4235" t="s">
        <v>9008</v>
      </c>
      <c r="O4235" t="s">
        <v>18</v>
      </c>
      <c r="P4235" t="s">
        <v>9091</v>
      </c>
    </row>
    <row r="4236" spans="1:17" hidden="1" x14ac:dyDescent="0.35">
      <c r="A4236" s="72">
        <f t="shared" si="66"/>
        <v>141456</v>
      </c>
      <c r="B4236" t="s">
        <v>9135</v>
      </c>
      <c r="C4236" s="66">
        <v>90275</v>
      </c>
      <c r="D4236" t="s">
        <v>77</v>
      </c>
      <c r="E4236" t="s">
        <v>9093</v>
      </c>
      <c r="F4236" s="66">
        <v>141456</v>
      </c>
      <c r="G4236" t="s">
        <v>78</v>
      </c>
      <c r="H4236" t="s">
        <v>9136</v>
      </c>
      <c r="I4236" t="s">
        <v>79</v>
      </c>
      <c r="K4236" t="s">
        <v>9137</v>
      </c>
      <c r="M4236" t="s">
        <v>9134</v>
      </c>
      <c r="N4236" t="s">
        <v>9052</v>
      </c>
      <c r="O4236" t="s">
        <v>18</v>
      </c>
      <c r="P4236" t="s">
        <v>9101</v>
      </c>
    </row>
    <row r="4237" spans="1:17" hidden="1" x14ac:dyDescent="0.35">
      <c r="A4237" s="72">
        <f t="shared" si="66"/>
        <v>141456</v>
      </c>
      <c r="B4237" t="s">
        <v>9097</v>
      </c>
      <c r="C4237" s="66">
        <v>90247</v>
      </c>
      <c r="D4237" t="s">
        <v>77</v>
      </c>
      <c r="E4237" t="s">
        <v>9093</v>
      </c>
      <c r="F4237" s="66">
        <v>141456</v>
      </c>
      <c r="G4237" t="s">
        <v>78</v>
      </c>
      <c r="H4237" t="s">
        <v>9098</v>
      </c>
      <c r="I4237" t="s">
        <v>79</v>
      </c>
      <c r="K4237" t="s">
        <v>9099</v>
      </c>
      <c r="M4237" t="s">
        <v>9100</v>
      </c>
      <c r="N4237" t="s">
        <v>9052</v>
      </c>
      <c r="O4237" t="s">
        <v>18</v>
      </c>
      <c r="P4237" t="s">
        <v>9101</v>
      </c>
    </row>
    <row r="4238" spans="1:17" hidden="1" x14ac:dyDescent="0.35">
      <c r="A4238" s="72">
        <f t="shared" si="66"/>
        <v>141260</v>
      </c>
      <c r="B4238" t="s">
        <v>17999</v>
      </c>
      <c r="C4238" s="66">
        <v>16077135</v>
      </c>
      <c r="D4238" t="s">
        <v>77</v>
      </c>
      <c r="E4238" t="s">
        <v>7504</v>
      </c>
      <c r="F4238" s="66">
        <v>141260</v>
      </c>
      <c r="G4238" t="s">
        <v>78</v>
      </c>
      <c r="I4238" t="s">
        <v>79</v>
      </c>
      <c r="K4238" t="s">
        <v>18000</v>
      </c>
      <c r="M4238" t="s">
        <v>18001</v>
      </c>
      <c r="N4238" t="s">
        <v>7268</v>
      </c>
      <c r="O4238" t="s">
        <v>18</v>
      </c>
      <c r="P4238" t="s">
        <v>7542</v>
      </c>
      <c r="Q4238" t="s">
        <v>523</v>
      </c>
    </row>
    <row r="4239" spans="1:17" hidden="1" x14ac:dyDescent="0.35">
      <c r="A4239" s="72">
        <f t="shared" si="66"/>
        <v>141582</v>
      </c>
      <c r="B4239" t="s">
        <v>19298</v>
      </c>
      <c r="C4239" s="66">
        <v>16056771</v>
      </c>
      <c r="D4239" t="s">
        <v>83</v>
      </c>
      <c r="E4239" t="s">
        <v>10496</v>
      </c>
      <c r="F4239" s="66">
        <v>141582</v>
      </c>
      <c r="G4239" t="s">
        <v>78</v>
      </c>
      <c r="H4239" t="s">
        <v>350</v>
      </c>
      <c r="I4239" t="s">
        <v>79</v>
      </c>
      <c r="K4239" t="s">
        <v>19299</v>
      </c>
      <c r="L4239" t="s">
        <v>80</v>
      </c>
      <c r="M4239" t="s">
        <v>10498</v>
      </c>
      <c r="N4239" t="s">
        <v>10454</v>
      </c>
      <c r="O4239" t="s">
        <v>18</v>
      </c>
      <c r="P4239" t="s">
        <v>10499</v>
      </c>
      <c r="Q4239" t="s">
        <v>87</v>
      </c>
    </row>
    <row r="4240" spans="1:17" hidden="1" x14ac:dyDescent="0.35">
      <c r="A4240" s="72">
        <f t="shared" si="66"/>
        <v>141582</v>
      </c>
      <c r="B4240" t="s">
        <v>10503</v>
      </c>
      <c r="C4240" s="66">
        <v>91049</v>
      </c>
      <c r="D4240" t="s">
        <v>77</v>
      </c>
      <c r="E4240" t="s">
        <v>10496</v>
      </c>
      <c r="F4240" s="66">
        <v>141582</v>
      </c>
      <c r="G4240" t="s">
        <v>78</v>
      </c>
      <c r="I4240" t="s">
        <v>79</v>
      </c>
      <c r="K4240" t="s">
        <v>10504</v>
      </c>
      <c r="M4240" t="s">
        <v>10498</v>
      </c>
      <c r="N4240" t="s">
        <v>10454</v>
      </c>
      <c r="O4240" t="s">
        <v>18</v>
      </c>
      <c r="P4240" t="s">
        <v>10499</v>
      </c>
    </row>
    <row r="4241" spans="1:17" hidden="1" x14ac:dyDescent="0.35">
      <c r="A4241" s="72">
        <f t="shared" si="66"/>
        <v>141582</v>
      </c>
      <c r="B4241" t="s">
        <v>27971</v>
      </c>
      <c r="C4241" s="85">
        <v>141582</v>
      </c>
      <c r="D4241" t="s">
        <v>78</v>
      </c>
      <c r="E4241" t="s">
        <v>23161</v>
      </c>
      <c r="F4241" s="85">
        <v>17019384</v>
      </c>
      <c r="G4241" t="s">
        <v>1750</v>
      </c>
      <c r="H4241">
        <v>1668920</v>
      </c>
      <c r="I4241" t="s">
        <v>79</v>
      </c>
      <c r="J4241" t="s">
        <v>200</v>
      </c>
      <c r="K4241" t="s">
        <v>27972</v>
      </c>
      <c r="M4241" t="s">
        <v>27973</v>
      </c>
      <c r="N4241" t="s">
        <v>10455</v>
      </c>
      <c r="O4241" t="s">
        <v>18</v>
      </c>
      <c r="P4241">
        <v>78362</v>
      </c>
    </row>
    <row r="4242" spans="1:17" hidden="1" x14ac:dyDescent="0.35">
      <c r="A4242" s="72">
        <f t="shared" si="66"/>
        <v>141582</v>
      </c>
      <c r="B4242" t="s">
        <v>19771</v>
      </c>
      <c r="C4242" s="66">
        <v>16070607</v>
      </c>
      <c r="D4242" t="s">
        <v>83</v>
      </c>
      <c r="E4242" t="s">
        <v>10496</v>
      </c>
      <c r="F4242" s="66">
        <v>141582</v>
      </c>
      <c r="G4242" t="s">
        <v>78</v>
      </c>
      <c r="I4242" t="s">
        <v>79</v>
      </c>
      <c r="K4242" t="s">
        <v>19772</v>
      </c>
      <c r="M4242" t="s">
        <v>10498</v>
      </c>
      <c r="N4242" t="s">
        <v>10454</v>
      </c>
      <c r="O4242" t="s">
        <v>18</v>
      </c>
      <c r="P4242" t="s">
        <v>10499</v>
      </c>
    </row>
    <row r="4243" spans="1:17" hidden="1" x14ac:dyDescent="0.35">
      <c r="A4243" s="72">
        <f t="shared" si="66"/>
        <v>141582</v>
      </c>
      <c r="B4243" t="s">
        <v>10500</v>
      </c>
      <c r="C4243" s="66">
        <v>91048</v>
      </c>
      <c r="D4243" t="s">
        <v>77</v>
      </c>
      <c r="E4243" t="s">
        <v>10496</v>
      </c>
      <c r="F4243" s="66">
        <v>141582</v>
      </c>
      <c r="G4243" t="s">
        <v>78</v>
      </c>
      <c r="H4243" t="s">
        <v>10501</v>
      </c>
      <c r="I4243" t="s">
        <v>79</v>
      </c>
      <c r="K4243" t="s">
        <v>10502</v>
      </c>
      <c r="M4243" t="s">
        <v>10498</v>
      </c>
      <c r="N4243" t="s">
        <v>10455</v>
      </c>
      <c r="O4243" t="s">
        <v>18</v>
      </c>
      <c r="P4243" t="s">
        <v>10499</v>
      </c>
    </row>
    <row r="4244" spans="1:17" hidden="1" x14ac:dyDescent="0.35">
      <c r="A4244" s="72">
        <f t="shared" si="66"/>
        <v>141479</v>
      </c>
      <c r="B4244" t="s">
        <v>9187</v>
      </c>
      <c r="C4244" s="66">
        <v>90322</v>
      </c>
      <c r="D4244" t="s">
        <v>77</v>
      </c>
      <c r="E4244" t="s">
        <v>9188</v>
      </c>
      <c r="F4244" s="66">
        <v>141479</v>
      </c>
      <c r="G4244" t="s">
        <v>78</v>
      </c>
      <c r="H4244" t="s">
        <v>350</v>
      </c>
      <c r="I4244" t="s">
        <v>79</v>
      </c>
      <c r="K4244" t="s">
        <v>9189</v>
      </c>
      <c r="L4244" t="s">
        <v>80</v>
      </c>
      <c r="M4244" t="s">
        <v>9190</v>
      </c>
      <c r="N4244" t="s">
        <v>9159</v>
      </c>
      <c r="O4244" t="s">
        <v>18</v>
      </c>
      <c r="P4244" t="s">
        <v>9191</v>
      </c>
      <c r="Q4244" t="s">
        <v>3453</v>
      </c>
    </row>
    <row r="4245" spans="1:17" hidden="1" x14ac:dyDescent="0.35">
      <c r="A4245" s="72">
        <f t="shared" si="66"/>
        <v>141479</v>
      </c>
      <c r="B4245" t="s">
        <v>9193</v>
      </c>
      <c r="C4245" s="66">
        <v>90323</v>
      </c>
      <c r="D4245" t="s">
        <v>77</v>
      </c>
      <c r="E4245" t="s">
        <v>9188</v>
      </c>
      <c r="F4245" s="66">
        <v>141479</v>
      </c>
      <c r="G4245" t="s">
        <v>78</v>
      </c>
      <c r="H4245" t="s">
        <v>350</v>
      </c>
      <c r="I4245" t="s">
        <v>79</v>
      </c>
      <c r="K4245" t="s">
        <v>9189</v>
      </c>
      <c r="L4245" t="s">
        <v>80</v>
      </c>
      <c r="M4245" t="s">
        <v>9190</v>
      </c>
      <c r="N4245" t="s">
        <v>9159</v>
      </c>
      <c r="O4245" t="s">
        <v>18</v>
      </c>
      <c r="P4245" t="s">
        <v>9191</v>
      </c>
      <c r="Q4245" t="s">
        <v>3453</v>
      </c>
    </row>
    <row r="4246" spans="1:17" hidden="1" x14ac:dyDescent="0.35">
      <c r="A4246" s="72">
        <f t="shared" si="66"/>
        <v>141479</v>
      </c>
      <c r="B4246" t="s">
        <v>13941</v>
      </c>
      <c r="C4246" s="66">
        <v>164133</v>
      </c>
      <c r="D4246" t="s">
        <v>77</v>
      </c>
      <c r="E4246" t="s">
        <v>9188</v>
      </c>
      <c r="F4246" s="66">
        <v>141479</v>
      </c>
      <c r="G4246" t="s">
        <v>78</v>
      </c>
      <c r="I4246" t="s">
        <v>79</v>
      </c>
      <c r="K4246" t="s">
        <v>9189</v>
      </c>
      <c r="M4246" t="s">
        <v>9190</v>
      </c>
      <c r="O4246" t="s">
        <v>18</v>
      </c>
      <c r="P4246" t="s">
        <v>9191</v>
      </c>
    </row>
    <row r="4247" spans="1:17" hidden="1" x14ac:dyDescent="0.35">
      <c r="A4247" s="72">
        <f t="shared" si="66"/>
        <v>140887</v>
      </c>
      <c r="B4247" t="s">
        <v>25520</v>
      </c>
      <c r="C4247" s="85">
        <v>203640</v>
      </c>
      <c r="D4247" t="s">
        <v>77</v>
      </c>
      <c r="E4247" t="s">
        <v>23231</v>
      </c>
      <c r="F4247" s="85">
        <v>140887</v>
      </c>
      <c r="G4247" t="s">
        <v>78</v>
      </c>
      <c r="H4247">
        <v>13222328</v>
      </c>
      <c r="I4247" t="s">
        <v>79</v>
      </c>
      <c r="K4247" t="s">
        <v>25521</v>
      </c>
      <c r="M4247" t="s">
        <v>20648</v>
      </c>
      <c r="N4247" t="s">
        <v>571</v>
      </c>
      <c r="O4247" t="s">
        <v>18</v>
      </c>
      <c r="P4247">
        <v>76104</v>
      </c>
      <c r="Q4247">
        <v>4596</v>
      </c>
    </row>
    <row r="4248" spans="1:17" hidden="1" x14ac:dyDescent="0.35">
      <c r="A4248" s="72">
        <f t="shared" si="66"/>
        <v>140887</v>
      </c>
      <c r="B4248" t="s">
        <v>14254</v>
      </c>
      <c r="C4248" s="66">
        <v>203640</v>
      </c>
      <c r="D4248" t="s">
        <v>77</v>
      </c>
      <c r="E4248" t="s">
        <v>3907</v>
      </c>
      <c r="F4248" s="66">
        <v>140887</v>
      </c>
      <c r="G4248" t="s">
        <v>78</v>
      </c>
      <c r="H4248" t="s">
        <v>14255</v>
      </c>
      <c r="I4248" t="s">
        <v>79</v>
      </c>
      <c r="K4248" t="s">
        <v>3935</v>
      </c>
      <c r="M4248" t="s">
        <v>3904</v>
      </c>
      <c r="N4248" t="s">
        <v>571</v>
      </c>
      <c r="O4248" t="s">
        <v>18</v>
      </c>
      <c r="P4248" t="s">
        <v>3927</v>
      </c>
      <c r="Q4248" t="s">
        <v>14256</v>
      </c>
    </row>
    <row r="4249" spans="1:17" hidden="1" x14ac:dyDescent="0.35">
      <c r="A4249" s="72">
        <f t="shared" si="66"/>
        <v>16020934</v>
      </c>
      <c r="B4249" t="s">
        <v>15700</v>
      </c>
      <c r="C4249" s="66">
        <v>16020936</v>
      </c>
      <c r="D4249" t="s">
        <v>77</v>
      </c>
      <c r="E4249" t="s">
        <v>15117</v>
      </c>
      <c r="F4249" s="66">
        <v>16020934</v>
      </c>
      <c r="G4249" t="s">
        <v>78</v>
      </c>
      <c r="H4249" t="s">
        <v>15699</v>
      </c>
      <c r="I4249" t="s">
        <v>79</v>
      </c>
      <c r="K4249" t="s">
        <v>15701</v>
      </c>
      <c r="M4249" t="s">
        <v>189</v>
      </c>
      <c r="N4249" t="s">
        <v>232</v>
      </c>
      <c r="O4249" t="s">
        <v>18</v>
      </c>
      <c r="P4249" t="s">
        <v>1709</v>
      </c>
    </row>
    <row r="4250" spans="1:17" hidden="1" x14ac:dyDescent="0.35">
      <c r="A4250" s="72">
        <f t="shared" si="66"/>
        <v>16020934</v>
      </c>
      <c r="B4250" t="s">
        <v>15116</v>
      </c>
      <c r="C4250" s="66">
        <v>228609</v>
      </c>
      <c r="D4250" t="s">
        <v>77</v>
      </c>
      <c r="E4250" t="s">
        <v>15117</v>
      </c>
      <c r="F4250" s="66">
        <v>16020934</v>
      </c>
      <c r="G4250" t="s">
        <v>78</v>
      </c>
      <c r="I4250" t="s">
        <v>79</v>
      </c>
      <c r="K4250" t="s">
        <v>15118</v>
      </c>
      <c r="M4250" t="s">
        <v>189</v>
      </c>
      <c r="N4250" t="s">
        <v>232</v>
      </c>
      <c r="O4250" t="s">
        <v>18</v>
      </c>
      <c r="P4250" t="s">
        <v>1709</v>
      </c>
    </row>
    <row r="4251" spans="1:17" hidden="1" x14ac:dyDescent="0.35">
      <c r="A4251" s="72">
        <f t="shared" si="66"/>
        <v>141546</v>
      </c>
      <c r="B4251" t="s">
        <v>27408</v>
      </c>
      <c r="C4251" s="85">
        <v>17031677</v>
      </c>
      <c r="D4251" t="s">
        <v>77</v>
      </c>
      <c r="E4251" t="s">
        <v>23179</v>
      </c>
      <c r="F4251" s="85">
        <v>141546</v>
      </c>
      <c r="G4251" t="s">
        <v>78</v>
      </c>
      <c r="I4251" t="s">
        <v>79</v>
      </c>
      <c r="K4251" t="s">
        <v>27409</v>
      </c>
      <c r="M4251" t="s">
        <v>9155</v>
      </c>
      <c r="N4251" t="s">
        <v>9526</v>
      </c>
      <c r="O4251" t="s">
        <v>18</v>
      </c>
      <c r="P4251">
        <v>78217</v>
      </c>
      <c r="Q4251">
        <v>3318</v>
      </c>
    </row>
    <row r="4252" spans="1:17" hidden="1" x14ac:dyDescent="0.35">
      <c r="A4252" s="72">
        <f t="shared" si="66"/>
        <v>141633</v>
      </c>
      <c r="B4252" t="s">
        <v>14274</v>
      </c>
      <c r="C4252" s="66">
        <v>204143</v>
      </c>
      <c r="D4252" t="s">
        <v>77</v>
      </c>
      <c r="E4252" t="s">
        <v>10736</v>
      </c>
      <c r="F4252" s="66">
        <v>141633</v>
      </c>
      <c r="G4252" t="s">
        <v>78</v>
      </c>
      <c r="H4252" t="s">
        <v>14275</v>
      </c>
      <c r="I4252" t="s">
        <v>79</v>
      </c>
      <c r="K4252" t="s">
        <v>10776</v>
      </c>
      <c r="M4252" t="s">
        <v>10734</v>
      </c>
      <c r="N4252" t="s">
        <v>10739</v>
      </c>
      <c r="O4252" t="s">
        <v>18</v>
      </c>
      <c r="P4252" t="s">
        <v>10735</v>
      </c>
    </row>
    <row r="4253" spans="1:17" hidden="1" x14ac:dyDescent="0.35">
      <c r="A4253" s="72">
        <f t="shared" si="66"/>
        <v>141486</v>
      </c>
      <c r="B4253" t="s">
        <v>26715</v>
      </c>
      <c r="C4253" s="85">
        <v>16028281</v>
      </c>
      <c r="D4253" t="s">
        <v>23281</v>
      </c>
      <c r="E4253" t="s">
        <v>23195</v>
      </c>
      <c r="F4253" s="85">
        <v>141486</v>
      </c>
      <c r="G4253" t="s">
        <v>78</v>
      </c>
      <c r="H4253">
        <v>12729679</v>
      </c>
      <c r="I4253" t="s">
        <v>79</v>
      </c>
      <c r="K4253" t="s">
        <v>26716</v>
      </c>
      <c r="M4253" t="s">
        <v>9223</v>
      </c>
      <c r="N4253" t="s">
        <v>20296</v>
      </c>
      <c r="O4253" t="s">
        <v>18</v>
      </c>
      <c r="P4253">
        <v>78040</v>
      </c>
    </row>
    <row r="4254" spans="1:17" hidden="1" x14ac:dyDescent="0.35">
      <c r="A4254" s="72">
        <f t="shared" si="66"/>
        <v>141486</v>
      </c>
      <c r="B4254" t="s">
        <v>18997</v>
      </c>
      <c r="C4254" s="66">
        <v>16028281</v>
      </c>
      <c r="D4254" t="s">
        <v>83</v>
      </c>
      <c r="E4254" t="s">
        <v>9220</v>
      </c>
      <c r="F4254" s="66">
        <v>141486</v>
      </c>
      <c r="G4254" t="s">
        <v>78</v>
      </c>
      <c r="H4254" t="s">
        <v>18998</v>
      </c>
      <c r="I4254" t="s">
        <v>79</v>
      </c>
      <c r="K4254" t="s">
        <v>18999</v>
      </c>
      <c r="M4254" t="s">
        <v>9223</v>
      </c>
      <c r="N4254" t="s">
        <v>9217</v>
      </c>
      <c r="O4254" t="s">
        <v>18</v>
      </c>
      <c r="P4254" t="s">
        <v>9218</v>
      </c>
    </row>
    <row r="4255" spans="1:17" hidden="1" x14ac:dyDescent="0.35">
      <c r="A4255" s="72">
        <f t="shared" si="66"/>
        <v>141546</v>
      </c>
      <c r="B4255" t="s">
        <v>22331</v>
      </c>
      <c r="C4255" s="85">
        <v>17022315</v>
      </c>
      <c r="D4255" t="s">
        <v>23281</v>
      </c>
      <c r="E4255" t="s">
        <v>23179</v>
      </c>
      <c r="F4255" s="85">
        <v>141546</v>
      </c>
      <c r="G4255" t="s">
        <v>78</v>
      </c>
      <c r="I4255" t="s">
        <v>79</v>
      </c>
      <c r="K4255" t="s">
        <v>22332</v>
      </c>
      <c r="M4255" t="s">
        <v>9155</v>
      </c>
      <c r="O4255" t="s">
        <v>18</v>
      </c>
      <c r="P4255">
        <v>78240</v>
      </c>
    </row>
    <row r="4256" spans="1:17" hidden="1" x14ac:dyDescent="0.35">
      <c r="A4256" s="72">
        <f t="shared" si="66"/>
        <v>141546</v>
      </c>
      <c r="B4256" t="s">
        <v>22331</v>
      </c>
      <c r="C4256" s="66">
        <v>17022315</v>
      </c>
      <c r="D4256" t="s">
        <v>83</v>
      </c>
      <c r="E4256" t="s">
        <v>9849</v>
      </c>
      <c r="F4256" s="66">
        <v>141546</v>
      </c>
      <c r="G4256" t="s">
        <v>78</v>
      </c>
      <c r="I4256" t="s">
        <v>79</v>
      </c>
      <c r="K4256" t="s">
        <v>22332</v>
      </c>
      <c r="M4256" t="s">
        <v>9155</v>
      </c>
      <c r="O4256" t="s">
        <v>18</v>
      </c>
      <c r="P4256" t="s">
        <v>10277</v>
      </c>
    </row>
    <row r="4257" spans="1:17" hidden="1" x14ac:dyDescent="0.35">
      <c r="A4257" s="72">
        <f t="shared" si="66"/>
        <v>141486</v>
      </c>
      <c r="B4257" t="s">
        <v>26737</v>
      </c>
      <c r="C4257" s="85">
        <v>16028271</v>
      </c>
      <c r="D4257" t="s">
        <v>23281</v>
      </c>
      <c r="E4257" t="s">
        <v>23195</v>
      </c>
      <c r="F4257" s="85">
        <v>141486</v>
      </c>
      <c r="G4257" t="s">
        <v>78</v>
      </c>
      <c r="H4257">
        <v>12729638</v>
      </c>
      <c r="I4257" t="s">
        <v>79</v>
      </c>
      <c r="K4257" t="s">
        <v>18972</v>
      </c>
      <c r="M4257" t="s">
        <v>9223</v>
      </c>
      <c r="N4257" t="s">
        <v>20296</v>
      </c>
      <c r="O4257" t="s">
        <v>18</v>
      </c>
      <c r="P4257">
        <v>78040</v>
      </c>
    </row>
    <row r="4258" spans="1:17" hidden="1" x14ac:dyDescent="0.35">
      <c r="A4258" s="72">
        <f t="shared" si="66"/>
        <v>141486</v>
      </c>
      <c r="B4258" t="s">
        <v>18970</v>
      </c>
      <c r="C4258" s="66">
        <v>16028271</v>
      </c>
      <c r="D4258" t="s">
        <v>83</v>
      </c>
      <c r="E4258" t="s">
        <v>9220</v>
      </c>
      <c r="F4258" s="66">
        <v>141486</v>
      </c>
      <c r="G4258" t="s">
        <v>78</v>
      </c>
      <c r="H4258" t="s">
        <v>18971</v>
      </c>
      <c r="I4258" t="s">
        <v>79</v>
      </c>
      <c r="K4258" t="s">
        <v>18972</v>
      </c>
      <c r="M4258" t="s">
        <v>9223</v>
      </c>
      <c r="N4258" t="s">
        <v>9217</v>
      </c>
      <c r="O4258" t="s">
        <v>18</v>
      </c>
      <c r="P4258" t="s">
        <v>9218</v>
      </c>
    </row>
    <row r="4259" spans="1:17" hidden="1" x14ac:dyDescent="0.35">
      <c r="A4259" s="72">
        <f t="shared" si="66"/>
        <v>141739</v>
      </c>
      <c r="B4259" t="s">
        <v>23581</v>
      </c>
      <c r="C4259" s="85">
        <v>16047605</v>
      </c>
      <c r="D4259" t="s">
        <v>77</v>
      </c>
      <c r="E4259" t="s">
        <v>23266</v>
      </c>
      <c r="F4259" s="85">
        <v>141739</v>
      </c>
      <c r="G4259" t="s">
        <v>78</v>
      </c>
      <c r="H4259">
        <v>12688008</v>
      </c>
      <c r="I4259" t="s">
        <v>79</v>
      </c>
      <c r="K4259" t="s">
        <v>23582</v>
      </c>
      <c r="M4259" t="s">
        <v>125</v>
      </c>
      <c r="N4259" t="s">
        <v>137</v>
      </c>
      <c r="O4259" t="s">
        <v>18</v>
      </c>
      <c r="P4259">
        <v>78721</v>
      </c>
    </row>
    <row r="4260" spans="1:17" hidden="1" x14ac:dyDescent="0.35">
      <c r="A4260" s="72">
        <f t="shared" si="66"/>
        <v>17003241</v>
      </c>
      <c r="B4260" t="s">
        <v>26288</v>
      </c>
      <c r="C4260" s="85">
        <v>16078452</v>
      </c>
      <c r="D4260" t="s">
        <v>23281</v>
      </c>
      <c r="E4260" t="s">
        <v>23210</v>
      </c>
      <c r="F4260" s="85">
        <v>17003241</v>
      </c>
      <c r="G4260" t="s">
        <v>78</v>
      </c>
      <c r="I4260" t="s">
        <v>79</v>
      </c>
      <c r="K4260" t="s">
        <v>26289</v>
      </c>
      <c r="M4260" t="s">
        <v>19118</v>
      </c>
      <c r="N4260" t="s">
        <v>232</v>
      </c>
      <c r="O4260" t="s">
        <v>18</v>
      </c>
      <c r="P4260">
        <v>75082</v>
      </c>
    </row>
    <row r="4261" spans="1:17" hidden="1" x14ac:dyDescent="0.35">
      <c r="A4261" s="72">
        <f t="shared" si="66"/>
        <v>17003241</v>
      </c>
      <c r="B4261" t="s">
        <v>19783</v>
      </c>
      <c r="C4261" s="66">
        <v>16078452</v>
      </c>
      <c r="D4261" t="s">
        <v>83</v>
      </c>
      <c r="E4261" t="s">
        <v>18023</v>
      </c>
      <c r="F4261" s="66">
        <v>17003241</v>
      </c>
      <c r="G4261" t="s">
        <v>78</v>
      </c>
      <c r="I4261" t="s">
        <v>79</v>
      </c>
      <c r="K4261" t="s">
        <v>19784</v>
      </c>
      <c r="M4261" t="s">
        <v>963</v>
      </c>
      <c r="N4261" t="s">
        <v>189</v>
      </c>
      <c r="O4261" t="s">
        <v>18</v>
      </c>
      <c r="P4261" t="s">
        <v>1004</v>
      </c>
    </row>
    <row r="4262" spans="1:17" hidden="1" x14ac:dyDescent="0.35">
      <c r="A4262" s="72">
        <f t="shared" si="66"/>
        <v>16078028</v>
      </c>
      <c r="B4262" t="s">
        <v>19783</v>
      </c>
      <c r="C4262" s="66">
        <v>16078452</v>
      </c>
      <c r="D4262" t="s">
        <v>83</v>
      </c>
      <c r="E4262" t="s">
        <v>18144</v>
      </c>
      <c r="F4262" s="66">
        <v>16078028</v>
      </c>
      <c r="G4262" t="s">
        <v>77</v>
      </c>
      <c r="I4262" t="s">
        <v>79</v>
      </c>
      <c r="K4262" t="s">
        <v>19784</v>
      </c>
      <c r="M4262" t="s">
        <v>963</v>
      </c>
      <c r="N4262" t="s">
        <v>189</v>
      </c>
      <c r="O4262" t="s">
        <v>18</v>
      </c>
      <c r="P4262" t="s">
        <v>1004</v>
      </c>
    </row>
    <row r="4263" spans="1:17" hidden="1" x14ac:dyDescent="0.35">
      <c r="A4263" s="72">
        <f t="shared" si="66"/>
        <v>17003241</v>
      </c>
      <c r="B4263" t="s">
        <v>26322</v>
      </c>
      <c r="C4263" s="85">
        <v>16082684</v>
      </c>
      <c r="D4263" t="s">
        <v>23281</v>
      </c>
      <c r="E4263" t="s">
        <v>23210</v>
      </c>
      <c r="F4263" s="85">
        <v>17003241</v>
      </c>
      <c r="G4263" t="s">
        <v>78</v>
      </c>
      <c r="I4263" t="s">
        <v>79</v>
      </c>
      <c r="K4263" t="s">
        <v>18479</v>
      </c>
      <c r="L4263" t="s">
        <v>18480</v>
      </c>
      <c r="M4263" t="s">
        <v>20750</v>
      </c>
      <c r="N4263" t="s">
        <v>232</v>
      </c>
      <c r="O4263" t="s">
        <v>18</v>
      </c>
      <c r="P4263">
        <v>75074</v>
      </c>
    </row>
    <row r="4264" spans="1:17" hidden="1" x14ac:dyDescent="0.35">
      <c r="A4264" s="72">
        <f t="shared" si="66"/>
        <v>17003241</v>
      </c>
      <c r="B4264" t="s">
        <v>18478</v>
      </c>
      <c r="C4264" s="66">
        <v>16082684</v>
      </c>
      <c r="D4264" t="s">
        <v>83</v>
      </c>
      <c r="E4264" t="s">
        <v>18023</v>
      </c>
      <c r="F4264" s="66">
        <v>17003241</v>
      </c>
      <c r="G4264" t="s">
        <v>78</v>
      </c>
      <c r="I4264" t="s">
        <v>79</v>
      </c>
      <c r="K4264" t="s">
        <v>18479</v>
      </c>
      <c r="L4264" t="s">
        <v>18480</v>
      </c>
      <c r="M4264" t="s">
        <v>18481</v>
      </c>
      <c r="N4264" t="s">
        <v>189</v>
      </c>
      <c r="O4264" t="s">
        <v>18</v>
      </c>
      <c r="P4264" t="s">
        <v>881</v>
      </c>
    </row>
    <row r="4265" spans="1:17" hidden="1" x14ac:dyDescent="0.35">
      <c r="A4265" s="72">
        <f t="shared" si="66"/>
        <v>140887</v>
      </c>
      <c r="B4265" t="s">
        <v>25438</v>
      </c>
      <c r="C4265" s="85">
        <v>87544</v>
      </c>
      <c r="D4265" t="s">
        <v>77</v>
      </c>
      <c r="E4265" t="s">
        <v>23231</v>
      </c>
      <c r="F4265" s="85">
        <v>140887</v>
      </c>
      <c r="G4265" t="s">
        <v>78</v>
      </c>
      <c r="H4265">
        <v>12000543</v>
      </c>
      <c r="I4265" t="s">
        <v>79</v>
      </c>
      <c r="K4265" t="s">
        <v>4105</v>
      </c>
      <c r="M4265" t="s">
        <v>20648</v>
      </c>
      <c r="N4265" t="s">
        <v>571</v>
      </c>
      <c r="O4265" t="s">
        <v>18</v>
      </c>
      <c r="P4265">
        <v>76016</v>
      </c>
    </row>
    <row r="4266" spans="1:17" hidden="1" x14ac:dyDescent="0.35">
      <c r="A4266" s="72">
        <f t="shared" si="66"/>
        <v>140887</v>
      </c>
      <c r="B4266" t="s">
        <v>4245</v>
      </c>
      <c r="C4266" s="66">
        <v>87544</v>
      </c>
      <c r="D4266" t="s">
        <v>77</v>
      </c>
      <c r="E4266" t="s">
        <v>3907</v>
      </c>
      <c r="F4266" s="66">
        <v>140887</v>
      </c>
      <c r="G4266" t="s">
        <v>78</v>
      </c>
      <c r="H4266" t="s">
        <v>4246</v>
      </c>
      <c r="I4266" t="s">
        <v>79</v>
      </c>
      <c r="K4266" t="s">
        <v>4105</v>
      </c>
      <c r="M4266" t="s">
        <v>3904</v>
      </c>
      <c r="N4266" t="s">
        <v>573</v>
      </c>
      <c r="O4266" t="s">
        <v>18</v>
      </c>
      <c r="P4266" t="s">
        <v>3446</v>
      </c>
    </row>
    <row r="4267" spans="1:17" hidden="1" x14ac:dyDescent="0.35">
      <c r="A4267" s="72">
        <f t="shared" si="66"/>
        <v>141546</v>
      </c>
      <c r="B4267" t="s">
        <v>27312</v>
      </c>
      <c r="C4267" s="85">
        <v>90696</v>
      </c>
      <c r="D4267" t="s">
        <v>77</v>
      </c>
      <c r="E4267" t="s">
        <v>23179</v>
      </c>
      <c r="F4267" s="85">
        <v>141546</v>
      </c>
      <c r="G4267" t="s">
        <v>78</v>
      </c>
      <c r="H4267">
        <v>1664853</v>
      </c>
      <c r="I4267" t="s">
        <v>79</v>
      </c>
      <c r="K4267" t="s">
        <v>27313</v>
      </c>
      <c r="M4267" t="s">
        <v>9155</v>
      </c>
      <c r="N4267" t="s">
        <v>9526</v>
      </c>
      <c r="O4267" t="s">
        <v>18</v>
      </c>
      <c r="P4267">
        <v>78213</v>
      </c>
      <c r="Q4267">
        <v>3206</v>
      </c>
    </row>
    <row r="4268" spans="1:17" hidden="1" x14ac:dyDescent="0.35">
      <c r="A4268" s="72">
        <f t="shared" si="66"/>
        <v>141546</v>
      </c>
      <c r="B4268" t="s">
        <v>9941</v>
      </c>
      <c r="C4268" s="66">
        <v>90696</v>
      </c>
      <c r="D4268" t="s">
        <v>77</v>
      </c>
      <c r="E4268" t="s">
        <v>9849</v>
      </c>
      <c r="F4268" s="66">
        <v>141546</v>
      </c>
      <c r="G4268" t="s">
        <v>78</v>
      </c>
      <c r="H4268" t="s">
        <v>9850</v>
      </c>
      <c r="I4268" t="s">
        <v>79</v>
      </c>
      <c r="K4268" t="s">
        <v>9942</v>
      </c>
      <c r="M4268" t="s">
        <v>7383</v>
      </c>
      <c r="N4268" t="s">
        <v>7384</v>
      </c>
      <c r="O4268" t="s">
        <v>18</v>
      </c>
      <c r="P4268" t="s">
        <v>9934</v>
      </c>
      <c r="Q4268" t="s">
        <v>9943</v>
      </c>
    </row>
    <row r="4269" spans="1:17" hidden="1" x14ac:dyDescent="0.35">
      <c r="A4269" s="72">
        <f t="shared" si="66"/>
        <v>141416</v>
      </c>
      <c r="B4269" t="s">
        <v>8936</v>
      </c>
      <c r="C4269" s="66">
        <v>90162</v>
      </c>
      <c r="D4269" t="s">
        <v>77</v>
      </c>
      <c r="E4269" t="s">
        <v>8937</v>
      </c>
      <c r="F4269" s="66">
        <v>141416</v>
      </c>
      <c r="G4269" t="s">
        <v>78</v>
      </c>
      <c r="I4269" t="s">
        <v>79</v>
      </c>
      <c r="K4269" t="s">
        <v>8938</v>
      </c>
      <c r="M4269" t="s">
        <v>8939</v>
      </c>
      <c r="N4269" t="s">
        <v>8903</v>
      </c>
      <c r="O4269" t="s">
        <v>18</v>
      </c>
      <c r="P4269" t="s">
        <v>8940</v>
      </c>
    </row>
    <row r="4270" spans="1:17" hidden="1" x14ac:dyDescent="0.35">
      <c r="A4270" s="72">
        <f t="shared" si="66"/>
        <v>141416</v>
      </c>
      <c r="B4270" t="s">
        <v>15318</v>
      </c>
      <c r="C4270" s="66">
        <v>231213</v>
      </c>
      <c r="D4270" t="s">
        <v>77</v>
      </c>
      <c r="E4270" t="s">
        <v>8937</v>
      </c>
      <c r="F4270" s="66">
        <v>141416</v>
      </c>
      <c r="G4270" t="s">
        <v>78</v>
      </c>
      <c r="I4270" t="s">
        <v>79</v>
      </c>
      <c r="K4270" t="s">
        <v>15319</v>
      </c>
      <c r="M4270" t="s">
        <v>8939</v>
      </c>
      <c r="N4270" t="s">
        <v>8903</v>
      </c>
      <c r="O4270" t="s">
        <v>18</v>
      </c>
      <c r="P4270" t="s">
        <v>8940</v>
      </c>
    </row>
    <row r="4271" spans="1:17" hidden="1" x14ac:dyDescent="0.35">
      <c r="A4271" s="72">
        <f t="shared" si="66"/>
        <v>141065</v>
      </c>
      <c r="B4271" t="s">
        <v>15601</v>
      </c>
      <c r="C4271" s="66">
        <v>234945</v>
      </c>
      <c r="D4271" t="s">
        <v>77</v>
      </c>
      <c r="E4271" t="s">
        <v>5158</v>
      </c>
      <c r="F4271" s="66">
        <v>141065</v>
      </c>
      <c r="G4271" t="s">
        <v>78</v>
      </c>
      <c r="I4271" t="s">
        <v>79</v>
      </c>
      <c r="K4271" t="s">
        <v>15602</v>
      </c>
      <c r="M4271" t="s">
        <v>5156</v>
      </c>
      <c r="N4271" t="s">
        <v>5044</v>
      </c>
      <c r="O4271" t="s">
        <v>18</v>
      </c>
      <c r="P4271" t="s">
        <v>5171</v>
      </c>
    </row>
    <row r="4272" spans="1:17" hidden="1" x14ac:dyDescent="0.35">
      <c r="A4272" s="72">
        <f t="shared" si="66"/>
        <v>142011</v>
      </c>
      <c r="B4272" t="s">
        <v>12904</v>
      </c>
      <c r="C4272" s="66">
        <v>92631</v>
      </c>
      <c r="D4272" t="s">
        <v>77</v>
      </c>
      <c r="E4272" t="s">
        <v>12905</v>
      </c>
      <c r="F4272" s="66">
        <v>142011</v>
      </c>
      <c r="G4272" t="s">
        <v>78</v>
      </c>
      <c r="I4272" t="s">
        <v>79</v>
      </c>
      <c r="K4272" t="s">
        <v>12906</v>
      </c>
      <c r="M4272" t="s">
        <v>12907</v>
      </c>
      <c r="N4272" t="s">
        <v>1537</v>
      </c>
      <c r="O4272" t="s">
        <v>18</v>
      </c>
      <c r="P4272" t="s">
        <v>12908</v>
      </c>
    </row>
    <row r="4273" spans="1:17" hidden="1" x14ac:dyDescent="0.35">
      <c r="A4273" s="72">
        <f t="shared" si="66"/>
        <v>142068</v>
      </c>
      <c r="B4273" t="s">
        <v>13157</v>
      </c>
      <c r="C4273" s="66">
        <v>92819</v>
      </c>
      <c r="D4273" t="s">
        <v>77</v>
      </c>
      <c r="E4273" t="s">
        <v>13158</v>
      </c>
      <c r="F4273" s="66">
        <v>142068</v>
      </c>
      <c r="G4273" t="s">
        <v>78</v>
      </c>
      <c r="I4273" t="s">
        <v>79</v>
      </c>
      <c r="K4273" t="s">
        <v>13159</v>
      </c>
      <c r="M4273" t="s">
        <v>13160</v>
      </c>
      <c r="N4273" t="s">
        <v>13137</v>
      </c>
      <c r="O4273" t="s">
        <v>18</v>
      </c>
      <c r="P4273" t="s">
        <v>13161</v>
      </c>
    </row>
    <row r="4274" spans="1:17" hidden="1" x14ac:dyDescent="0.35">
      <c r="A4274" s="72">
        <f t="shared" si="66"/>
        <v>142068</v>
      </c>
      <c r="B4274" t="s">
        <v>13164</v>
      </c>
      <c r="C4274" s="66">
        <v>92820</v>
      </c>
      <c r="D4274" t="s">
        <v>77</v>
      </c>
      <c r="E4274" t="s">
        <v>13158</v>
      </c>
      <c r="F4274" s="66">
        <v>142068</v>
      </c>
      <c r="G4274" t="s">
        <v>78</v>
      </c>
      <c r="I4274" t="s">
        <v>79</v>
      </c>
      <c r="K4274" t="s">
        <v>13165</v>
      </c>
      <c r="M4274" t="s">
        <v>13160</v>
      </c>
      <c r="N4274" t="s">
        <v>13137</v>
      </c>
      <c r="O4274" t="s">
        <v>18</v>
      </c>
      <c r="P4274" t="s">
        <v>13161</v>
      </c>
    </row>
    <row r="4275" spans="1:17" hidden="1" x14ac:dyDescent="0.35">
      <c r="A4275" s="72">
        <f t="shared" si="66"/>
        <v>142068</v>
      </c>
      <c r="B4275" t="s">
        <v>13166</v>
      </c>
      <c r="C4275" s="66">
        <v>92821</v>
      </c>
      <c r="D4275" t="s">
        <v>77</v>
      </c>
      <c r="E4275" t="s">
        <v>13158</v>
      </c>
      <c r="F4275" s="66">
        <v>142068</v>
      </c>
      <c r="G4275" t="s">
        <v>78</v>
      </c>
      <c r="I4275" t="s">
        <v>79</v>
      </c>
      <c r="K4275" t="s">
        <v>13167</v>
      </c>
      <c r="M4275" t="s">
        <v>13160</v>
      </c>
      <c r="N4275" t="s">
        <v>13137</v>
      </c>
      <c r="O4275" t="s">
        <v>18</v>
      </c>
      <c r="P4275" t="s">
        <v>13161</v>
      </c>
    </row>
    <row r="4276" spans="1:17" hidden="1" x14ac:dyDescent="0.35">
      <c r="A4276" s="72">
        <f t="shared" si="66"/>
        <v>142068</v>
      </c>
      <c r="B4276" t="s">
        <v>24747</v>
      </c>
      <c r="C4276" s="85">
        <v>142068</v>
      </c>
      <c r="D4276" t="s">
        <v>78</v>
      </c>
      <c r="E4276" t="s">
        <v>13757</v>
      </c>
      <c r="F4276" s="85">
        <v>17019123</v>
      </c>
      <c r="G4276" t="s">
        <v>1750</v>
      </c>
      <c r="H4276">
        <v>11941077</v>
      </c>
      <c r="I4276" t="s">
        <v>79</v>
      </c>
      <c r="J4276" t="s">
        <v>200</v>
      </c>
      <c r="K4276" t="s">
        <v>24748</v>
      </c>
      <c r="L4276" t="s">
        <v>24749</v>
      </c>
      <c r="M4276" t="s">
        <v>24750</v>
      </c>
      <c r="N4276" t="s">
        <v>13134</v>
      </c>
      <c r="O4276" t="s">
        <v>18</v>
      </c>
      <c r="P4276">
        <v>79744</v>
      </c>
      <c r="Q4276">
        <v>486</v>
      </c>
    </row>
    <row r="4277" spans="1:17" hidden="1" x14ac:dyDescent="0.35">
      <c r="A4277" s="72">
        <f t="shared" si="66"/>
        <v>142068</v>
      </c>
      <c r="B4277" t="s">
        <v>24747</v>
      </c>
      <c r="C4277" s="85">
        <v>142068</v>
      </c>
      <c r="D4277" t="s">
        <v>78</v>
      </c>
      <c r="E4277" t="s">
        <v>23241</v>
      </c>
      <c r="F4277" s="85">
        <v>142047</v>
      </c>
      <c r="G4277" t="s">
        <v>78</v>
      </c>
      <c r="H4277">
        <v>11941077</v>
      </c>
      <c r="I4277" t="s">
        <v>79</v>
      </c>
      <c r="J4277" t="s">
        <v>200</v>
      </c>
      <c r="K4277" t="s">
        <v>24748</v>
      </c>
      <c r="L4277" t="s">
        <v>24749</v>
      </c>
      <c r="M4277" t="s">
        <v>24750</v>
      </c>
      <c r="N4277" t="s">
        <v>13134</v>
      </c>
      <c r="O4277" t="s">
        <v>18</v>
      </c>
      <c r="P4277">
        <v>79744</v>
      </c>
      <c r="Q4277">
        <v>486</v>
      </c>
    </row>
    <row r="4278" spans="1:17" hidden="1" x14ac:dyDescent="0.35">
      <c r="A4278" s="72">
        <f t="shared" si="66"/>
        <v>141109</v>
      </c>
      <c r="B4278" t="s">
        <v>20562</v>
      </c>
      <c r="C4278" s="66">
        <v>17006069</v>
      </c>
      <c r="D4278" t="s">
        <v>83</v>
      </c>
      <c r="E4278" t="s">
        <v>5404</v>
      </c>
      <c r="F4278" s="66">
        <v>141109</v>
      </c>
      <c r="G4278" t="s">
        <v>78</v>
      </c>
      <c r="I4278" t="s">
        <v>79</v>
      </c>
      <c r="K4278" t="s">
        <v>20563</v>
      </c>
      <c r="M4278" t="s">
        <v>5407</v>
      </c>
      <c r="N4278" t="s">
        <v>5359</v>
      </c>
      <c r="O4278" t="s">
        <v>18</v>
      </c>
      <c r="P4278" t="s">
        <v>5408</v>
      </c>
    </row>
    <row r="4279" spans="1:17" hidden="1" x14ac:dyDescent="0.35">
      <c r="A4279" s="72">
        <f t="shared" si="66"/>
        <v>141109</v>
      </c>
      <c r="B4279" t="s">
        <v>5403</v>
      </c>
      <c r="C4279" s="66">
        <v>88134</v>
      </c>
      <c r="D4279" t="s">
        <v>77</v>
      </c>
      <c r="E4279" t="s">
        <v>5404</v>
      </c>
      <c r="F4279" s="66">
        <v>141109</v>
      </c>
      <c r="G4279" t="s">
        <v>78</v>
      </c>
      <c r="H4279" t="s">
        <v>5405</v>
      </c>
      <c r="I4279" t="s">
        <v>79</v>
      </c>
      <c r="K4279" t="s">
        <v>5406</v>
      </c>
      <c r="M4279" t="s">
        <v>5407</v>
      </c>
      <c r="N4279" t="s">
        <v>5365</v>
      </c>
      <c r="O4279" t="s">
        <v>18</v>
      </c>
      <c r="P4279" t="s">
        <v>5408</v>
      </c>
    </row>
    <row r="4280" spans="1:17" hidden="1" x14ac:dyDescent="0.35">
      <c r="A4280" s="72">
        <f t="shared" si="66"/>
        <v>141653</v>
      </c>
      <c r="B4280" t="s">
        <v>15583</v>
      </c>
      <c r="C4280" s="66">
        <v>234769</v>
      </c>
      <c r="D4280" t="s">
        <v>77</v>
      </c>
      <c r="E4280" t="s">
        <v>10969</v>
      </c>
      <c r="F4280" s="66">
        <v>141653</v>
      </c>
      <c r="G4280" t="s">
        <v>78</v>
      </c>
      <c r="H4280" t="s">
        <v>15584</v>
      </c>
      <c r="I4280" t="s">
        <v>79</v>
      </c>
      <c r="K4280" t="s">
        <v>15585</v>
      </c>
      <c r="M4280" t="s">
        <v>10987</v>
      </c>
      <c r="N4280" t="s">
        <v>7398</v>
      </c>
      <c r="O4280" t="s">
        <v>18</v>
      </c>
      <c r="P4280" t="s">
        <v>10999</v>
      </c>
      <c r="Q4280" t="s">
        <v>9334</v>
      </c>
    </row>
    <row r="4281" spans="1:17" hidden="1" x14ac:dyDescent="0.35">
      <c r="A4281" s="72">
        <f t="shared" si="66"/>
        <v>141770</v>
      </c>
      <c r="B4281" t="s">
        <v>28182</v>
      </c>
      <c r="C4281" s="85">
        <v>16065790</v>
      </c>
      <c r="D4281" t="s">
        <v>77</v>
      </c>
      <c r="E4281" t="s">
        <v>23156</v>
      </c>
      <c r="F4281" s="85">
        <v>141770</v>
      </c>
      <c r="G4281" t="s">
        <v>78</v>
      </c>
      <c r="H4281">
        <v>10299790</v>
      </c>
      <c r="I4281" t="s">
        <v>79</v>
      </c>
      <c r="K4281" t="s">
        <v>28183</v>
      </c>
      <c r="M4281" t="s">
        <v>20775</v>
      </c>
      <c r="N4281" t="s">
        <v>11805</v>
      </c>
      <c r="O4281" t="s">
        <v>18</v>
      </c>
      <c r="P4281">
        <v>78840</v>
      </c>
      <c r="Q4281">
        <v>4044</v>
      </c>
    </row>
    <row r="4282" spans="1:17" hidden="1" x14ac:dyDescent="0.35">
      <c r="A4282" s="72">
        <f t="shared" si="66"/>
        <v>141770</v>
      </c>
      <c r="B4282" t="s">
        <v>17621</v>
      </c>
      <c r="C4282" s="66">
        <v>16065790</v>
      </c>
      <c r="D4282" t="s">
        <v>77</v>
      </c>
      <c r="E4282" t="s">
        <v>11813</v>
      </c>
      <c r="F4282" s="66">
        <v>141770</v>
      </c>
      <c r="G4282" t="s">
        <v>78</v>
      </c>
      <c r="H4282" t="s">
        <v>11811</v>
      </c>
      <c r="I4282" t="s">
        <v>79</v>
      </c>
      <c r="K4282" t="s">
        <v>11825</v>
      </c>
      <c r="M4282" t="s">
        <v>11808</v>
      </c>
      <c r="N4282" t="s">
        <v>11800</v>
      </c>
      <c r="O4282" t="s">
        <v>18</v>
      </c>
      <c r="P4282" t="s">
        <v>11809</v>
      </c>
      <c r="Q4282" t="s">
        <v>308</v>
      </c>
    </row>
    <row r="4283" spans="1:17" hidden="1" x14ac:dyDescent="0.35">
      <c r="A4283" s="72">
        <f t="shared" si="66"/>
        <v>140849</v>
      </c>
      <c r="B4283" t="s">
        <v>24299</v>
      </c>
      <c r="C4283" s="85">
        <v>16064230</v>
      </c>
      <c r="D4283" t="s">
        <v>77</v>
      </c>
      <c r="E4283" t="s">
        <v>23256</v>
      </c>
      <c r="F4283" s="85">
        <v>140849</v>
      </c>
      <c r="G4283" t="s">
        <v>78</v>
      </c>
      <c r="H4283">
        <v>1655828</v>
      </c>
      <c r="I4283" t="s">
        <v>79</v>
      </c>
      <c r="K4283" t="s">
        <v>24300</v>
      </c>
      <c r="M4283" t="s">
        <v>8911</v>
      </c>
      <c r="N4283" t="s">
        <v>3419</v>
      </c>
      <c r="O4283" t="s">
        <v>18</v>
      </c>
      <c r="P4283">
        <v>76028</v>
      </c>
    </row>
    <row r="4284" spans="1:17" hidden="1" x14ac:dyDescent="0.35">
      <c r="A4284" s="72">
        <f t="shared" si="66"/>
        <v>141188</v>
      </c>
      <c r="B4284" t="s">
        <v>13914</v>
      </c>
      <c r="C4284" s="66">
        <v>159593</v>
      </c>
      <c r="D4284" t="s">
        <v>77</v>
      </c>
      <c r="E4284" t="s">
        <v>5662</v>
      </c>
      <c r="F4284" s="66">
        <v>141188</v>
      </c>
      <c r="G4284" t="s">
        <v>77</v>
      </c>
      <c r="I4284" t="s">
        <v>79</v>
      </c>
      <c r="K4284" t="s">
        <v>6018</v>
      </c>
      <c r="M4284" t="s">
        <v>6019</v>
      </c>
      <c r="N4284" t="s">
        <v>6020</v>
      </c>
      <c r="O4284" t="s">
        <v>18</v>
      </c>
      <c r="P4284" t="s">
        <v>6021</v>
      </c>
    </row>
    <row r="4285" spans="1:17" hidden="1" x14ac:dyDescent="0.35">
      <c r="A4285" s="72">
        <f t="shared" si="66"/>
        <v>141198</v>
      </c>
      <c r="B4285" t="s">
        <v>13914</v>
      </c>
      <c r="C4285" s="66">
        <v>159593</v>
      </c>
      <c r="D4285" t="s">
        <v>77</v>
      </c>
      <c r="E4285" t="s">
        <v>6017</v>
      </c>
      <c r="F4285" s="66">
        <v>141198</v>
      </c>
      <c r="G4285" t="s">
        <v>78</v>
      </c>
      <c r="I4285" t="s">
        <v>79</v>
      </c>
      <c r="K4285" t="s">
        <v>6018</v>
      </c>
      <c r="M4285" t="s">
        <v>6019</v>
      </c>
      <c r="N4285" t="s">
        <v>6020</v>
      </c>
      <c r="O4285" t="s">
        <v>18</v>
      </c>
      <c r="P4285" t="s">
        <v>6021</v>
      </c>
    </row>
    <row r="4286" spans="1:17" hidden="1" x14ac:dyDescent="0.35">
      <c r="A4286" s="72">
        <f t="shared" si="66"/>
        <v>141188</v>
      </c>
      <c r="B4286" t="s">
        <v>6016</v>
      </c>
      <c r="C4286" s="66">
        <v>88370</v>
      </c>
      <c r="D4286" t="s">
        <v>77</v>
      </c>
      <c r="E4286" t="s">
        <v>5662</v>
      </c>
      <c r="F4286" s="66">
        <v>141188</v>
      </c>
      <c r="G4286" t="s">
        <v>77</v>
      </c>
      <c r="I4286" t="s">
        <v>79</v>
      </c>
      <c r="K4286" t="s">
        <v>6018</v>
      </c>
      <c r="M4286" t="s">
        <v>6019</v>
      </c>
      <c r="N4286" t="s">
        <v>6020</v>
      </c>
      <c r="O4286" t="s">
        <v>18</v>
      </c>
      <c r="P4286" t="s">
        <v>6021</v>
      </c>
    </row>
    <row r="4287" spans="1:17" hidden="1" x14ac:dyDescent="0.35">
      <c r="A4287" s="72">
        <f t="shared" si="66"/>
        <v>141198</v>
      </c>
      <c r="B4287" t="s">
        <v>6016</v>
      </c>
      <c r="C4287" s="66">
        <v>88370</v>
      </c>
      <c r="D4287" t="s">
        <v>77</v>
      </c>
      <c r="E4287" t="s">
        <v>6017</v>
      </c>
      <c r="F4287" s="66">
        <v>141198</v>
      </c>
      <c r="G4287" t="s">
        <v>78</v>
      </c>
      <c r="I4287" t="s">
        <v>79</v>
      </c>
      <c r="K4287" t="s">
        <v>6018</v>
      </c>
      <c r="M4287" t="s">
        <v>6019</v>
      </c>
      <c r="N4287" t="s">
        <v>6020</v>
      </c>
      <c r="O4287" t="s">
        <v>18</v>
      </c>
      <c r="P4287" t="s">
        <v>6021</v>
      </c>
    </row>
    <row r="4288" spans="1:17" hidden="1" x14ac:dyDescent="0.35">
      <c r="A4288" s="72">
        <f t="shared" si="66"/>
        <v>141295</v>
      </c>
      <c r="B4288" t="s">
        <v>15797</v>
      </c>
      <c r="C4288" s="66">
        <v>16023462</v>
      </c>
      <c r="D4288" t="s">
        <v>77</v>
      </c>
      <c r="E4288" t="s">
        <v>7764</v>
      </c>
      <c r="F4288" s="66">
        <v>141295</v>
      </c>
      <c r="G4288" t="s">
        <v>78</v>
      </c>
      <c r="H4288" t="s">
        <v>15798</v>
      </c>
      <c r="I4288" t="s">
        <v>79</v>
      </c>
      <c r="K4288" t="s">
        <v>15799</v>
      </c>
      <c r="M4288" t="s">
        <v>7391</v>
      </c>
      <c r="N4288" t="s">
        <v>7262</v>
      </c>
      <c r="O4288" t="s">
        <v>18</v>
      </c>
      <c r="P4288" t="s">
        <v>7959</v>
      </c>
    </row>
    <row r="4289" spans="1:17" hidden="1" x14ac:dyDescent="0.35">
      <c r="A4289" s="72">
        <f t="shared" si="66"/>
        <v>141986</v>
      </c>
      <c r="B4289" t="s">
        <v>12849</v>
      </c>
      <c r="C4289" s="66">
        <v>92593</v>
      </c>
      <c r="D4289" t="s">
        <v>77</v>
      </c>
      <c r="E4289" t="s">
        <v>12702</v>
      </c>
      <c r="F4289" s="66">
        <v>141986</v>
      </c>
      <c r="G4289" t="s">
        <v>78</v>
      </c>
      <c r="H4289" t="s">
        <v>12850</v>
      </c>
      <c r="I4289" t="s">
        <v>79</v>
      </c>
      <c r="K4289" t="s">
        <v>12851</v>
      </c>
      <c r="M4289" t="s">
        <v>12447</v>
      </c>
      <c r="N4289" t="s">
        <v>12609</v>
      </c>
      <c r="O4289" t="s">
        <v>18</v>
      </c>
      <c r="P4289" t="s">
        <v>12686</v>
      </c>
      <c r="Q4289" t="s">
        <v>9924</v>
      </c>
    </row>
    <row r="4290" spans="1:17" hidden="1" x14ac:dyDescent="0.35">
      <c r="A4290" s="72">
        <f t="shared" ref="A4290:A4353" si="67">IF(F4290="", "", IF(D4290="School District", C4290, F4290))</f>
        <v>140676</v>
      </c>
      <c r="B4290" t="s">
        <v>15152</v>
      </c>
      <c r="C4290" s="66">
        <v>229889</v>
      </c>
      <c r="D4290" t="s">
        <v>77</v>
      </c>
      <c r="E4290" t="s">
        <v>2573</v>
      </c>
      <c r="F4290" s="66">
        <v>140676</v>
      </c>
      <c r="G4290" t="s">
        <v>78</v>
      </c>
      <c r="I4290" t="s">
        <v>79</v>
      </c>
      <c r="K4290" t="s">
        <v>2574</v>
      </c>
      <c r="M4290" t="s">
        <v>2575</v>
      </c>
      <c r="N4290" t="s">
        <v>2576</v>
      </c>
      <c r="O4290" t="s">
        <v>18</v>
      </c>
      <c r="P4290" t="s">
        <v>2577</v>
      </c>
    </row>
    <row r="4291" spans="1:17" hidden="1" x14ac:dyDescent="0.35">
      <c r="A4291" s="72">
        <f t="shared" si="67"/>
        <v>140871</v>
      </c>
      <c r="B4291" t="s">
        <v>27221</v>
      </c>
      <c r="C4291" s="85">
        <v>87353</v>
      </c>
      <c r="D4291" t="s">
        <v>77</v>
      </c>
      <c r="E4291" t="s">
        <v>23182</v>
      </c>
      <c r="F4291" s="85">
        <v>140871</v>
      </c>
      <c r="G4291" t="s">
        <v>78</v>
      </c>
      <c r="H4291">
        <v>13410303</v>
      </c>
      <c r="I4291" t="s">
        <v>79</v>
      </c>
      <c r="K4291" t="s">
        <v>27222</v>
      </c>
      <c r="M4291" t="s">
        <v>21008</v>
      </c>
      <c r="N4291" t="s">
        <v>1197</v>
      </c>
      <c r="O4291" t="s">
        <v>18</v>
      </c>
      <c r="P4291">
        <v>76065</v>
      </c>
      <c r="Q4291">
        <v>3425</v>
      </c>
    </row>
    <row r="4292" spans="1:17" hidden="1" x14ac:dyDescent="0.35">
      <c r="A4292" s="72">
        <f t="shared" si="67"/>
        <v>140871</v>
      </c>
      <c r="B4292" t="s">
        <v>3777</v>
      </c>
      <c r="C4292" s="66">
        <v>87353</v>
      </c>
      <c r="D4292" t="s">
        <v>77</v>
      </c>
      <c r="E4292" t="s">
        <v>3772</v>
      </c>
      <c r="F4292" s="66">
        <v>140871</v>
      </c>
      <c r="G4292" t="s">
        <v>78</v>
      </c>
      <c r="H4292" t="s">
        <v>3773</v>
      </c>
      <c r="I4292" t="s">
        <v>79</v>
      </c>
      <c r="K4292" t="s">
        <v>3778</v>
      </c>
      <c r="M4292" t="s">
        <v>3775</v>
      </c>
      <c r="N4292" t="s">
        <v>1197</v>
      </c>
      <c r="O4292" t="s">
        <v>18</v>
      </c>
      <c r="P4292" t="s">
        <v>3776</v>
      </c>
      <c r="Q4292" t="s">
        <v>430</v>
      </c>
    </row>
    <row r="4293" spans="1:17" hidden="1" x14ac:dyDescent="0.35">
      <c r="A4293" s="72">
        <f t="shared" si="67"/>
        <v>142118</v>
      </c>
      <c r="B4293" t="s">
        <v>13492</v>
      </c>
      <c r="C4293" s="66">
        <v>93091</v>
      </c>
      <c r="D4293" t="s">
        <v>77</v>
      </c>
      <c r="E4293" t="s">
        <v>13343</v>
      </c>
      <c r="F4293" s="66">
        <v>142118</v>
      </c>
      <c r="G4293" t="s">
        <v>78</v>
      </c>
      <c r="H4293" t="s">
        <v>13493</v>
      </c>
      <c r="I4293" t="s">
        <v>79</v>
      </c>
      <c r="K4293" t="s">
        <v>13494</v>
      </c>
      <c r="M4293" t="s">
        <v>7395</v>
      </c>
      <c r="N4293" t="s">
        <v>13252</v>
      </c>
      <c r="O4293" t="s">
        <v>18</v>
      </c>
      <c r="P4293" t="s">
        <v>13473</v>
      </c>
      <c r="Q4293" t="s">
        <v>1736</v>
      </c>
    </row>
    <row r="4294" spans="1:17" hidden="1" x14ac:dyDescent="0.35">
      <c r="A4294" s="72">
        <f t="shared" si="67"/>
        <v>140448</v>
      </c>
      <c r="B4294" t="s">
        <v>26389</v>
      </c>
      <c r="C4294" s="85">
        <v>85645</v>
      </c>
      <c r="D4294" t="s">
        <v>77</v>
      </c>
      <c r="E4294" t="s">
        <v>23209</v>
      </c>
      <c r="F4294" s="85">
        <v>140448</v>
      </c>
      <c r="G4294" t="s">
        <v>78</v>
      </c>
      <c r="H4294">
        <v>12698908</v>
      </c>
      <c r="I4294" t="s">
        <v>79</v>
      </c>
      <c r="K4294" t="s">
        <v>26390</v>
      </c>
      <c r="M4294" t="s">
        <v>13920</v>
      </c>
      <c r="N4294" t="s">
        <v>232</v>
      </c>
      <c r="O4294" t="s">
        <v>18</v>
      </c>
      <c r="P4294">
        <v>75061</v>
      </c>
      <c r="Q4294">
        <v>4513</v>
      </c>
    </row>
    <row r="4295" spans="1:17" hidden="1" x14ac:dyDescent="0.35">
      <c r="A4295" s="72">
        <f t="shared" si="67"/>
        <v>140448</v>
      </c>
      <c r="B4295" t="s">
        <v>712</v>
      </c>
      <c r="C4295" s="66">
        <v>85645</v>
      </c>
      <c r="D4295" t="s">
        <v>77</v>
      </c>
      <c r="E4295" t="s">
        <v>366</v>
      </c>
      <c r="F4295" s="66">
        <v>140448</v>
      </c>
      <c r="G4295" t="s">
        <v>78</v>
      </c>
      <c r="H4295" t="s">
        <v>672</v>
      </c>
      <c r="I4295" t="s">
        <v>79</v>
      </c>
      <c r="K4295" t="s">
        <v>713</v>
      </c>
      <c r="M4295" t="s">
        <v>226</v>
      </c>
      <c r="N4295" t="s">
        <v>189</v>
      </c>
      <c r="O4295" t="s">
        <v>18</v>
      </c>
      <c r="P4295" t="s">
        <v>701</v>
      </c>
      <c r="Q4295" t="s">
        <v>714</v>
      </c>
    </row>
    <row r="4296" spans="1:17" hidden="1" x14ac:dyDescent="0.35">
      <c r="A4296" s="72">
        <f t="shared" si="67"/>
        <v>140448</v>
      </c>
      <c r="B4296" t="s">
        <v>26401</v>
      </c>
      <c r="C4296" s="85">
        <v>16041111</v>
      </c>
      <c r="D4296" t="s">
        <v>23281</v>
      </c>
      <c r="E4296" t="s">
        <v>23209</v>
      </c>
      <c r="F4296" s="85">
        <v>140448</v>
      </c>
      <c r="G4296" t="s">
        <v>78</v>
      </c>
      <c r="H4296">
        <v>12698908</v>
      </c>
      <c r="I4296" t="s">
        <v>79</v>
      </c>
      <c r="K4296" t="s">
        <v>26402</v>
      </c>
      <c r="M4296" t="s">
        <v>13920</v>
      </c>
      <c r="N4296" t="s">
        <v>232</v>
      </c>
      <c r="O4296" t="s">
        <v>18</v>
      </c>
      <c r="P4296">
        <v>75061</v>
      </c>
    </row>
    <row r="4297" spans="1:17" hidden="1" x14ac:dyDescent="0.35">
      <c r="A4297" s="72">
        <f t="shared" si="67"/>
        <v>140448</v>
      </c>
      <c r="B4297" t="s">
        <v>19728</v>
      </c>
      <c r="C4297" s="66">
        <v>16041111</v>
      </c>
      <c r="D4297" t="s">
        <v>83</v>
      </c>
      <c r="E4297" t="s">
        <v>366</v>
      </c>
      <c r="F4297" s="66">
        <v>140448</v>
      </c>
      <c r="G4297" t="s">
        <v>78</v>
      </c>
      <c r="H4297" t="s">
        <v>672</v>
      </c>
      <c r="I4297" t="s">
        <v>79</v>
      </c>
      <c r="K4297" t="s">
        <v>19729</v>
      </c>
      <c r="L4297" t="s">
        <v>80</v>
      </c>
      <c r="M4297" t="s">
        <v>226</v>
      </c>
      <c r="N4297" t="s">
        <v>189</v>
      </c>
      <c r="O4297" t="s">
        <v>18</v>
      </c>
      <c r="P4297" t="s">
        <v>701</v>
      </c>
      <c r="Q4297" t="s">
        <v>87</v>
      </c>
    </row>
    <row r="4298" spans="1:17" hidden="1" x14ac:dyDescent="0.35">
      <c r="A4298" s="72">
        <f t="shared" si="67"/>
        <v>141544</v>
      </c>
      <c r="B4298" t="s">
        <v>9807</v>
      </c>
      <c r="C4298" s="66">
        <v>90607</v>
      </c>
      <c r="D4298" t="s">
        <v>77</v>
      </c>
      <c r="E4298" t="s">
        <v>9751</v>
      </c>
      <c r="F4298" s="66">
        <v>141544</v>
      </c>
      <c r="G4298" t="s">
        <v>78</v>
      </c>
      <c r="H4298" t="s">
        <v>9752</v>
      </c>
      <c r="I4298" t="s">
        <v>79</v>
      </c>
      <c r="K4298" t="s">
        <v>9808</v>
      </c>
      <c r="M4298" t="s">
        <v>7383</v>
      </c>
      <c r="N4298" t="s">
        <v>7384</v>
      </c>
      <c r="O4298" t="s">
        <v>18</v>
      </c>
      <c r="P4298" t="s">
        <v>9806</v>
      </c>
      <c r="Q4298" t="s">
        <v>9809</v>
      </c>
    </row>
    <row r="4299" spans="1:17" hidden="1" x14ac:dyDescent="0.35">
      <c r="A4299" s="72">
        <f t="shared" si="67"/>
        <v>16082474</v>
      </c>
      <c r="B4299" t="s">
        <v>21548</v>
      </c>
      <c r="C4299" s="66">
        <v>17016141</v>
      </c>
      <c r="D4299" t="s">
        <v>77</v>
      </c>
      <c r="E4299" t="s">
        <v>18129</v>
      </c>
      <c r="F4299" s="66">
        <v>16082474</v>
      </c>
      <c r="G4299" t="s">
        <v>78</v>
      </c>
      <c r="H4299" t="s">
        <v>21549</v>
      </c>
      <c r="I4299" t="s">
        <v>79</v>
      </c>
      <c r="K4299" t="s">
        <v>21550</v>
      </c>
      <c r="M4299" t="s">
        <v>13920</v>
      </c>
      <c r="N4299" t="s">
        <v>232</v>
      </c>
      <c r="O4299" t="s">
        <v>18</v>
      </c>
      <c r="P4299" t="s">
        <v>364</v>
      </c>
    </row>
    <row r="4300" spans="1:17" hidden="1" x14ac:dyDescent="0.35">
      <c r="A4300" s="72">
        <f t="shared" si="67"/>
        <v>140473</v>
      </c>
      <c r="B4300" t="s">
        <v>27756</v>
      </c>
      <c r="C4300" s="85">
        <v>16050562</v>
      </c>
      <c r="D4300" t="s">
        <v>77</v>
      </c>
      <c r="E4300" t="s">
        <v>23171</v>
      </c>
      <c r="F4300" s="85">
        <v>140473</v>
      </c>
      <c r="G4300" t="s">
        <v>78</v>
      </c>
      <c r="I4300" t="s">
        <v>79</v>
      </c>
      <c r="K4300" t="s">
        <v>27757</v>
      </c>
      <c r="M4300" t="s">
        <v>20750</v>
      </c>
      <c r="N4300" t="s">
        <v>176</v>
      </c>
      <c r="O4300" t="s">
        <v>18</v>
      </c>
      <c r="P4300">
        <v>75074</v>
      </c>
    </row>
    <row r="4301" spans="1:17" hidden="1" x14ac:dyDescent="0.35">
      <c r="A4301" s="72">
        <f t="shared" si="67"/>
        <v>140473</v>
      </c>
      <c r="B4301" t="s">
        <v>16946</v>
      </c>
      <c r="C4301" s="66">
        <v>16050562</v>
      </c>
      <c r="D4301" t="s">
        <v>77</v>
      </c>
      <c r="E4301" t="s">
        <v>252</v>
      </c>
      <c r="F4301" s="66">
        <v>140473</v>
      </c>
      <c r="G4301" t="s">
        <v>78</v>
      </c>
      <c r="I4301" t="s">
        <v>79</v>
      </c>
      <c r="K4301" t="s">
        <v>16947</v>
      </c>
      <c r="M4301" t="s">
        <v>254</v>
      </c>
      <c r="N4301" t="s">
        <v>185</v>
      </c>
      <c r="O4301" t="s">
        <v>18</v>
      </c>
      <c r="P4301" t="s">
        <v>881</v>
      </c>
    </row>
    <row r="4302" spans="1:17" hidden="1" x14ac:dyDescent="0.35">
      <c r="A4302" s="72">
        <f t="shared" si="67"/>
        <v>141223</v>
      </c>
      <c r="B4302" t="s">
        <v>6527</v>
      </c>
      <c r="C4302" s="66">
        <v>88621</v>
      </c>
      <c r="D4302" t="s">
        <v>77</v>
      </c>
      <c r="E4302" t="s">
        <v>6077</v>
      </c>
      <c r="F4302" s="66">
        <v>141223</v>
      </c>
      <c r="G4302" t="s">
        <v>78</v>
      </c>
      <c r="H4302" t="s">
        <v>6528</v>
      </c>
      <c r="I4302" t="s">
        <v>79</v>
      </c>
      <c r="K4302" t="s">
        <v>6529</v>
      </c>
      <c r="M4302" t="s">
        <v>3090</v>
      </c>
      <c r="N4302" t="s">
        <v>6071</v>
      </c>
      <c r="O4302" t="s">
        <v>18</v>
      </c>
      <c r="P4302" t="s">
        <v>6514</v>
      </c>
      <c r="Q4302" t="s">
        <v>6530</v>
      </c>
    </row>
    <row r="4303" spans="1:17" hidden="1" x14ac:dyDescent="0.35">
      <c r="A4303" s="72">
        <f t="shared" si="67"/>
        <v>140457</v>
      </c>
      <c r="B4303" t="s">
        <v>15690</v>
      </c>
      <c r="C4303" s="66">
        <v>16020784</v>
      </c>
      <c r="D4303" t="s">
        <v>77</v>
      </c>
      <c r="E4303" t="s">
        <v>345</v>
      </c>
      <c r="F4303" s="66">
        <v>140457</v>
      </c>
      <c r="G4303" t="s">
        <v>78</v>
      </c>
      <c r="H4303" t="s">
        <v>350</v>
      </c>
      <c r="I4303" t="s">
        <v>79</v>
      </c>
      <c r="K4303" t="s">
        <v>15691</v>
      </c>
      <c r="L4303" t="s">
        <v>80</v>
      </c>
      <c r="M4303" t="s">
        <v>347</v>
      </c>
      <c r="N4303" t="s">
        <v>185</v>
      </c>
      <c r="O4303" t="s">
        <v>18</v>
      </c>
      <c r="P4303" t="s">
        <v>352</v>
      </c>
      <c r="Q4303" t="s">
        <v>87</v>
      </c>
    </row>
    <row r="4304" spans="1:17" hidden="1" x14ac:dyDescent="0.35">
      <c r="A4304" s="72">
        <f t="shared" si="67"/>
        <v>141115</v>
      </c>
      <c r="B4304" t="s">
        <v>5431</v>
      </c>
      <c r="C4304" s="66">
        <v>88143</v>
      </c>
      <c r="D4304" t="s">
        <v>77</v>
      </c>
      <c r="E4304" t="s">
        <v>5432</v>
      </c>
      <c r="F4304" s="66">
        <v>141115</v>
      </c>
      <c r="G4304" t="s">
        <v>78</v>
      </c>
      <c r="H4304" t="s">
        <v>5433</v>
      </c>
      <c r="I4304" t="s">
        <v>79</v>
      </c>
      <c r="K4304" t="s">
        <v>5434</v>
      </c>
      <c r="M4304" t="s">
        <v>5435</v>
      </c>
      <c r="N4304" t="s">
        <v>5355</v>
      </c>
      <c r="O4304" t="s">
        <v>18</v>
      </c>
      <c r="P4304" t="s">
        <v>5266</v>
      </c>
    </row>
    <row r="4305" spans="1:17" hidden="1" x14ac:dyDescent="0.35">
      <c r="A4305" s="72">
        <f t="shared" si="67"/>
        <v>232165</v>
      </c>
      <c r="B4305" t="s">
        <v>28063</v>
      </c>
      <c r="C4305" s="85">
        <v>16068041</v>
      </c>
      <c r="D4305" t="s">
        <v>77</v>
      </c>
      <c r="E4305" t="s">
        <v>23159</v>
      </c>
      <c r="F4305" s="85">
        <v>232165</v>
      </c>
      <c r="G4305" t="s">
        <v>78</v>
      </c>
      <c r="H4305">
        <v>21103312</v>
      </c>
      <c r="I4305" t="s">
        <v>79</v>
      </c>
      <c r="K4305" t="s">
        <v>28064</v>
      </c>
      <c r="M4305" t="s">
        <v>6795</v>
      </c>
      <c r="N4305" t="s">
        <v>6071</v>
      </c>
      <c r="O4305" t="s">
        <v>18</v>
      </c>
      <c r="P4305">
        <v>77070</v>
      </c>
    </row>
    <row r="4306" spans="1:17" hidden="1" x14ac:dyDescent="0.35">
      <c r="A4306" s="72">
        <f t="shared" si="67"/>
        <v>232165</v>
      </c>
      <c r="B4306" t="s">
        <v>17683</v>
      </c>
      <c r="C4306" s="66">
        <v>16068041</v>
      </c>
      <c r="D4306" t="s">
        <v>77</v>
      </c>
      <c r="E4306" t="s">
        <v>15416</v>
      </c>
      <c r="F4306" s="66">
        <v>232165</v>
      </c>
      <c r="G4306" t="s">
        <v>78</v>
      </c>
      <c r="H4306" t="s">
        <v>15417</v>
      </c>
      <c r="I4306" t="s">
        <v>79</v>
      </c>
      <c r="K4306" t="s">
        <v>17684</v>
      </c>
      <c r="M4306" t="s">
        <v>3090</v>
      </c>
      <c r="N4306" t="s">
        <v>6073</v>
      </c>
      <c r="O4306" t="s">
        <v>18</v>
      </c>
      <c r="P4306" t="s">
        <v>6883</v>
      </c>
    </row>
    <row r="4307" spans="1:17" hidden="1" x14ac:dyDescent="0.35">
      <c r="A4307" s="72">
        <f t="shared" si="67"/>
        <v>232165</v>
      </c>
      <c r="B4307" t="s">
        <v>28049</v>
      </c>
      <c r="C4307" s="85">
        <v>16074334</v>
      </c>
      <c r="D4307" t="s">
        <v>77</v>
      </c>
      <c r="E4307" t="s">
        <v>23159</v>
      </c>
      <c r="F4307" s="85">
        <v>232165</v>
      </c>
      <c r="G4307" t="s">
        <v>78</v>
      </c>
      <c r="I4307" t="s">
        <v>79</v>
      </c>
      <c r="K4307" t="s">
        <v>17906</v>
      </c>
      <c r="M4307" t="s">
        <v>21154</v>
      </c>
      <c r="N4307" t="s">
        <v>7268</v>
      </c>
      <c r="O4307" t="s">
        <v>18</v>
      </c>
      <c r="P4307">
        <v>77384</v>
      </c>
    </row>
    <row r="4308" spans="1:17" hidden="1" x14ac:dyDescent="0.35">
      <c r="A4308" s="72">
        <f t="shared" si="67"/>
        <v>232165</v>
      </c>
      <c r="B4308" t="s">
        <v>17905</v>
      </c>
      <c r="C4308" s="66">
        <v>16074334</v>
      </c>
      <c r="D4308" t="s">
        <v>77</v>
      </c>
      <c r="E4308" t="s">
        <v>15416</v>
      </c>
      <c r="F4308" s="66">
        <v>232165</v>
      </c>
      <c r="G4308" t="s">
        <v>78</v>
      </c>
      <c r="I4308" t="s">
        <v>79</v>
      </c>
      <c r="K4308" t="s">
        <v>17906</v>
      </c>
      <c r="M4308" t="s">
        <v>17907</v>
      </c>
      <c r="N4308" t="s">
        <v>7265</v>
      </c>
      <c r="O4308" t="s">
        <v>18</v>
      </c>
      <c r="P4308" t="s">
        <v>15993</v>
      </c>
    </row>
    <row r="4309" spans="1:17" hidden="1" x14ac:dyDescent="0.35">
      <c r="A4309" s="72">
        <f t="shared" si="67"/>
        <v>141111</v>
      </c>
      <c r="B4309" t="s">
        <v>5409</v>
      </c>
      <c r="C4309" s="66">
        <v>88135</v>
      </c>
      <c r="D4309" t="s">
        <v>77</v>
      </c>
      <c r="E4309" t="s">
        <v>5410</v>
      </c>
      <c r="F4309" s="66">
        <v>141111</v>
      </c>
      <c r="G4309" t="s">
        <v>78</v>
      </c>
      <c r="I4309" t="s">
        <v>79</v>
      </c>
      <c r="K4309" t="s">
        <v>5411</v>
      </c>
      <c r="M4309" t="s">
        <v>5412</v>
      </c>
      <c r="N4309" t="s">
        <v>1206</v>
      </c>
      <c r="O4309" t="s">
        <v>18</v>
      </c>
      <c r="P4309" t="s">
        <v>5413</v>
      </c>
    </row>
    <row r="4310" spans="1:17" hidden="1" x14ac:dyDescent="0.35">
      <c r="A4310" s="72">
        <f t="shared" si="67"/>
        <v>141111</v>
      </c>
      <c r="B4310" t="s">
        <v>24926</v>
      </c>
      <c r="C4310" s="85">
        <v>141111</v>
      </c>
      <c r="D4310" t="s">
        <v>78</v>
      </c>
      <c r="E4310" t="s">
        <v>23240</v>
      </c>
      <c r="F4310" s="85">
        <v>16048959</v>
      </c>
      <c r="G4310" t="s">
        <v>1750</v>
      </c>
      <c r="H4310">
        <v>15375728</v>
      </c>
      <c r="I4310" t="s">
        <v>79</v>
      </c>
      <c r="J4310" t="s">
        <v>200</v>
      </c>
      <c r="K4310" t="s">
        <v>24927</v>
      </c>
      <c r="M4310" t="s">
        <v>24928</v>
      </c>
      <c r="N4310" t="s">
        <v>1197</v>
      </c>
      <c r="O4310" t="s">
        <v>18</v>
      </c>
      <c r="P4310">
        <v>76651</v>
      </c>
      <c r="Q4310">
        <v>3775</v>
      </c>
    </row>
    <row r="4311" spans="1:17" hidden="1" x14ac:dyDescent="0.35">
      <c r="A4311" s="72">
        <f t="shared" si="67"/>
        <v>140863</v>
      </c>
      <c r="B4311" t="s">
        <v>26404</v>
      </c>
      <c r="C4311" s="85">
        <v>87321</v>
      </c>
      <c r="D4311" t="s">
        <v>77</v>
      </c>
      <c r="E4311" t="s">
        <v>23208</v>
      </c>
      <c r="F4311" s="85">
        <v>140863</v>
      </c>
      <c r="G4311" t="s">
        <v>78</v>
      </c>
      <c r="H4311">
        <v>11612637</v>
      </c>
      <c r="I4311" t="s">
        <v>79</v>
      </c>
      <c r="K4311" t="s">
        <v>26405</v>
      </c>
      <c r="M4311" t="s">
        <v>26406</v>
      </c>
      <c r="N4311" t="s">
        <v>3700</v>
      </c>
      <c r="O4311" t="s">
        <v>18</v>
      </c>
      <c r="P4311">
        <v>76055</v>
      </c>
      <c r="Q4311">
        <v>2333</v>
      </c>
    </row>
    <row r="4312" spans="1:17" hidden="1" x14ac:dyDescent="0.35">
      <c r="A4312" s="72">
        <f t="shared" si="67"/>
        <v>140863</v>
      </c>
      <c r="B4312" t="s">
        <v>3695</v>
      </c>
      <c r="C4312" s="66">
        <v>87321</v>
      </c>
      <c r="D4312" t="s">
        <v>77</v>
      </c>
      <c r="E4312" t="s">
        <v>3696</v>
      </c>
      <c r="F4312" s="66">
        <v>140863</v>
      </c>
      <c r="G4312" t="s">
        <v>78</v>
      </c>
      <c r="H4312" t="s">
        <v>3697</v>
      </c>
      <c r="I4312" t="s">
        <v>79</v>
      </c>
      <c r="K4312" t="s">
        <v>3698</v>
      </c>
      <c r="M4312" t="s">
        <v>3699</v>
      </c>
      <c r="N4312" t="s">
        <v>3700</v>
      </c>
      <c r="O4312" t="s">
        <v>18</v>
      </c>
      <c r="P4312" t="s">
        <v>3701</v>
      </c>
      <c r="Q4312" t="s">
        <v>3702</v>
      </c>
    </row>
    <row r="4313" spans="1:17" hidden="1" x14ac:dyDescent="0.35">
      <c r="A4313" s="72">
        <f t="shared" si="67"/>
        <v>140863</v>
      </c>
      <c r="B4313" t="s">
        <v>26408</v>
      </c>
      <c r="C4313" s="85">
        <v>87322</v>
      </c>
      <c r="D4313" t="s">
        <v>77</v>
      </c>
      <c r="E4313" t="s">
        <v>23208</v>
      </c>
      <c r="F4313" s="85">
        <v>140863</v>
      </c>
      <c r="G4313" t="s">
        <v>78</v>
      </c>
      <c r="H4313">
        <v>11612637</v>
      </c>
      <c r="I4313" t="s">
        <v>79</v>
      </c>
      <c r="K4313" t="s">
        <v>26409</v>
      </c>
      <c r="M4313" t="s">
        <v>26406</v>
      </c>
      <c r="N4313" t="s">
        <v>3700</v>
      </c>
      <c r="O4313" t="s">
        <v>18</v>
      </c>
      <c r="P4313">
        <v>76055</v>
      </c>
      <c r="Q4313">
        <v>2307</v>
      </c>
    </row>
    <row r="4314" spans="1:17" hidden="1" x14ac:dyDescent="0.35">
      <c r="A4314" s="72">
        <f t="shared" si="67"/>
        <v>140863</v>
      </c>
      <c r="B4314" t="s">
        <v>3704</v>
      </c>
      <c r="C4314" s="66">
        <v>87322</v>
      </c>
      <c r="D4314" t="s">
        <v>77</v>
      </c>
      <c r="E4314" t="s">
        <v>3696</v>
      </c>
      <c r="F4314" s="66">
        <v>140863</v>
      </c>
      <c r="G4314" t="s">
        <v>78</v>
      </c>
      <c r="H4314" t="s">
        <v>3697</v>
      </c>
      <c r="I4314" t="s">
        <v>79</v>
      </c>
      <c r="K4314" t="s">
        <v>3705</v>
      </c>
      <c r="M4314" t="s">
        <v>3699</v>
      </c>
      <c r="N4314" t="s">
        <v>3700</v>
      </c>
      <c r="O4314" t="s">
        <v>18</v>
      </c>
      <c r="P4314" t="s">
        <v>3701</v>
      </c>
      <c r="Q4314" t="s">
        <v>105</v>
      </c>
    </row>
    <row r="4315" spans="1:17" hidden="1" x14ac:dyDescent="0.35">
      <c r="A4315" s="72">
        <f t="shared" si="67"/>
        <v>140863</v>
      </c>
      <c r="B4315" t="s">
        <v>26407</v>
      </c>
      <c r="C4315" s="85">
        <v>87323</v>
      </c>
      <c r="D4315" t="s">
        <v>77</v>
      </c>
      <c r="E4315" t="s">
        <v>23208</v>
      </c>
      <c r="F4315" s="85">
        <v>140863</v>
      </c>
      <c r="G4315" t="s">
        <v>78</v>
      </c>
      <c r="H4315">
        <v>11612637</v>
      </c>
      <c r="I4315" t="s">
        <v>79</v>
      </c>
      <c r="K4315" t="s">
        <v>3707</v>
      </c>
      <c r="M4315" t="s">
        <v>26406</v>
      </c>
      <c r="N4315" t="s">
        <v>3700</v>
      </c>
      <c r="O4315" t="s">
        <v>18</v>
      </c>
      <c r="P4315">
        <v>76055</v>
      </c>
      <c r="Q4315">
        <v>2302</v>
      </c>
    </row>
    <row r="4316" spans="1:17" hidden="1" x14ac:dyDescent="0.35">
      <c r="A4316" s="72">
        <f t="shared" si="67"/>
        <v>140863</v>
      </c>
      <c r="B4316" t="s">
        <v>3706</v>
      </c>
      <c r="C4316" s="66">
        <v>87323</v>
      </c>
      <c r="D4316" t="s">
        <v>77</v>
      </c>
      <c r="E4316" t="s">
        <v>3696</v>
      </c>
      <c r="F4316" s="66">
        <v>140863</v>
      </c>
      <c r="G4316" t="s">
        <v>78</v>
      </c>
      <c r="H4316" t="s">
        <v>3697</v>
      </c>
      <c r="I4316" t="s">
        <v>79</v>
      </c>
      <c r="K4316" t="s">
        <v>3707</v>
      </c>
      <c r="M4316" t="s">
        <v>3699</v>
      </c>
      <c r="N4316" t="s">
        <v>3700</v>
      </c>
      <c r="O4316" t="s">
        <v>18</v>
      </c>
      <c r="P4316" t="s">
        <v>3701</v>
      </c>
      <c r="Q4316" t="s">
        <v>3708</v>
      </c>
    </row>
    <row r="4317" spans="1:17" hidden="1" x14ac:dyDescent="0.35">
      <c r="A4317" s="72">
        <f t="shared" si="67"/>
        <v>141234</v>
      </c>
      <c r="B4317" t="s">
        <v>19638</v>
      </c>
      <c r="C4317" s="66">
        <v>16054003</v>
      </c>
      <c r="D4317" t="s">
        <v>83</v>
      </c>
      <c r="E4317" t="s">
        <v>6473</v>
      </c>
      <c r="F4317" s="66">
        <v>141234</v>
      </c>
      <c r="G4317" t="s">
        <v>78</v>
      </c>
      <c r="I4317" t="s">
        <v>79</v>
      </c>
      <c r="K4317" t="s">
        <v>19639</v>
      </c>
      <c r="M4317" t="s">
        <v>3090</v>
      </c>
      <c r="N4317" t="s">
        <v>6073</v>
      </c>
      <c r="O4317" t="s">
        <v>18</v>
      </c>
      <c r="P4317" t="s">
        <v>6667</v>
      </c>
    </row>
    <row r="4318" spans="1:17" hidden="1" x14ac:dyDescent="0.35">
      <c r="A4318" s="72">
        <f t="shared" si="67"/>
        <v>141332</v>
      </c>
      <c r="B4318" t="s">
        <v>24614</v>
      </c>
      <c r="C4318" s="85">
        <v>16052598</v>
      </c>
      <c r="D4318" t="s">
        <v>77</v>
      </c>
      <c r="E4318" t="s">
        <v>23245</v>
      </c>
      <c r="F4318" s="85">
        <v>141332</v>
      </c>
      <c r="G4318" t="s">
        <v>78</v>
      </c>
      <c r="H4318">
        <v>14683924</v>
      </c>
      <c r="I4318" t="s">
        <v>79</v>
      </c>
      <c r="K4318" t="s">
        <v>24615</v>
      </c>
      <c r="M4318" t="s">
        <v>24600</v>
      </c>
      <c r="N4318" t="s">
        <v>8314</v>
      </c>
      <c r="O4318" t="s">
        <v>18</v>
      </c>
      <c r="P4318">
        <v>77539</v>
      </c>
    </row>
    <row r="4319" spans="1:17" hidden="1" x14ac:dyDescent="0.35">
      <c r="A4319" s="72">
        <f t="shared" si="67"/>
        <v>141486</v>
      </c>
      <c r="B4319" t="s">
        <v>26739</v>
      </c>
      <c r="C4319" s="85">
        <v>90394</v>
      </c>
      <c r="D4319" t="s">
        <v>77</v>
      </c>
      <c r="E4319" t="s">
        <v>23195</v>
      </c>
      <c r="F4319" s="85">
        <v>141486</v>
      </c>
      <c r="G4319" t="s">
        <v>78</v>
      </c>
      <c r="H4319">
        <v>12729372</v>
      </c>
      <c r="I4319" t="s">
        <v>79</v>
      </c>
      <c r="K4319" t="s">
        <v>9354</v>
      </c>
      <c r="M4319" t="s">
        <v>9223</v>
      </c>
      <c r="N4319" t="s">
        <v>20296</v>
      </c>
      <c r="O4319" t="s">
        <v>18</v>
      </c>
      <c r="P4319">
        <v>78046</v>
      </c>
      <c r="Q4319">
        <v>6511</v>
      </c>
    </row>
    <row r="4320" spans="1:17" hidden="1" x14ac:dyDescent="0.35">
      <c r="A4320" s="72">
        <f t="shared" si="67"/>
        <v>141486</v>
      </c>
      <c r="B4320" t="s">
        <v>9352</v>
      </c>
      <c r="C4320" s="66">
        <v>90394</v>
      </c>
      <c r="D4320" t="s">
        <v>77</v>
      </c>
      <c r="E4320" t="s">
        <v>9220</v>
      </c>
      <c r="F4320" s="66">
        <v>141486</v>
      </c>
      <c r="G4320" t="s">
        <v>78</v>
      </c>
      <c r="H4320" t="s">
        <v>9353</v>
      </c>
      <c r="I4320" t="s">
        <v>79</v>
      </c>
      <c r="K4320" t="s">
        <v>9354</v>
      </c>
      <c r="M4320" t="s">
        <v>9223</v>
      </c>
      <c r="N4320" t="s">
        <v>9217</v>
      </c>
      <c r="O4320" t="s">
        <v>18</v>
      </c>
      <c r="P4320" t="s">
        <v>9301</v>
      </c>
      <c r="Q4320" t="s">
        <v>9355</v>
      </c>
    </row>
    <row r="4321" spans="1:17" hidden="1" x14ac:dyDescent="0.35">
      <c r="A4321" s="72">
        <f t="shared" si="67"/>
        <v>141188</v>
      </c>
      <c r="B4321" t="s">
        <v>5707</v>
      </c>
      <c r="C4321" s="66">
        <v>88271</v>
      </c>
      <c r="D4321" t="s">
        <v>77</v>
      </c>
      <c r="E4321" t="s">
        <v>5662</v>
      </c>
      <c r="F4321" s="66">
        <v>141188</v>
      </c>
      <c r="G4321" t="s">
        <v>77</v>
      </c>
      <c r="I4321" t="s">
        <v>79</v>
      </c>
      <c r="K4321" t="s">
        <v>5708</v>
      </c>
      <c r="M4321" t="s">
        <v>5703</v>
      </c>
      <c r="N4321" t="s">
        <v>5678</v>
      </c>
      <c r="O4321" t="s">
        <v>18</v>
      </c>
      <c r="P4321" t="s">
        <v>5704</v>
      </c>
    </row>
    <row r="4322" spans="1:17" hidden="1" x14ac:dyDescent="0.35">
      <c r="A4322" s="72">
        <f t="shared" si="67"/>
        <v>141486</v>
      </c>
      <c r="B4322" t="s">
        <v>26719</v>
      </c>
      <c r="C4322" s="85">
        <v>90350</v>
      </c>
      <c r="D4322" t="s">
        <v>77</v>
      </c>
      <c r="E4322" t="s">
        <v>23195</v>
      </c>
      <c r="F4322" s="85">
        <v>141486</v>
      </c>
      <c r="G4322" t="s">
        <v>78</v>
      </c>
      <c r="H4322">
        <v>12729380</v>
      </c>
      <c r="I4322" t="s">
        <v>79</v>
      </c>
      <c r="K4322" t="s">
        <v>9252</v>
      </c>
      <c r="M4322" t="s">
        <v>9223</v>
      </c>
      <c r="N4322" t="s">
        <v>20296</v>
      </c>
      <c r="O4322" t="s">
        <v>18</v>
      </c>
      <c r="P4322">
        <v>78040</v>
      </c>
      <c r="Q4322">
        <v>4536</v>
      </c>
    </row>
    <row r="4323" spans="1:17" hidden="1" x14ac:dyDescent="0.35">
      <c r="A4323" s="72">
        <f t="shared" si="67"/>
        <v>141486</v>
      </c>
      <c r="B4323" t="s">
        <v>9250</v>
      </c>
      <c r="C4323" s="66">
        <v>90350</v>
      </c>
      <c r="D4323" t="s">
        <v>77</v>
      </c>
      <c r="E4323" t="s">
        <v>9220</v>
      </c>
      <c r="F4323" s="66">
        <v>141486</v>
      </c>
      <c r="G4323" t="s">
        <v>78</v>
      </c>
      <c r="H4323" t="s">
        <v>9251</v>
      </c>
      <c r="I4323" t="s">
        <v>79</v>
      </c>
      <c r="K4323" t="s">
        <v>9252</v>
      </c>
      <c r="M4323" t="s">
        <v>9223</v>
      </c>
      <c r="N4323" t="s">
        <v>9217</v>
      </c>
      <c r="O4323" t="s">
        <v>18</v>
      </c>
      <c r="P4323" t="s">
        <v>9218</v>
      </c>
      <c r="Q4323" t="s">
        <v>9253</v>
      </c>
    </row>
    <row r="4324" spans="1:17" hidden="1" x14ac:dyDescent="0.35">
      <c r="A4324" s="72">
        <f t="shared" si="67"/>
        <v>140747</v>
      </c>
      <c r="B4324" t="s">
        <v>3027</v>
      </c>
      <c r="C4324" s="66">
        <v>86909</v>
      </c>
      <c r="D4324" t="s">
        <v>77</v>
      </c>
      <c r="E4324" t="s">
        <v>3021</v>
      </c>
      <c r="F4324" s="66">
        <v>140747</v>
      </c>
      <c r="G4324" t="s">
        <v>78</v>
      </c>
      <c r="I4324" t="s">
        <v>79</v>
      </c>
      <c r="K4324" t="s">
        <v>3028</v>
      </c>
      <c r="M4324" t="s">
        <v>3023</v>
      </c>
      <c r="N4324" t="s">
        <v>1160</v>
      </c>
      <c r="O4324" t="s">
        <v>18</v>
      </c>
      <c r="P4324" t="s">
        <v>3024</v>
      </c>
    </row>
    <row r="4325" spans="1:17" hidden="1" x14ac:dyDescent="0.35">
      <c r="A4325" s="72">
        <f t="shared" si="67"/>
        <v>141653</v>
      </c>
      <c r="B4325" t="s">
        <v>10857</v>
      </c>
      <c r="C4325" s="66">
        <v>91455</v>
      </c>
      <c r="D4325" t="s">
        <v>77</v>
      </c>
      <c r="E4325" t="s">
        <v>10969</v>
      </c>
      <c r="F4325" s="66">
        <v>141653</v>
      </c>
      <c r="G4325" t="s">
        <v>78</v>
      </c>
      <c r="H4325" t="s">
        <v>10992</v>
      </c>
      <c r="I4325" t="s">
        <v>79</v>
      </c>
      <c r="K4325" t="s">
        <v>10993</v>
      </c>
      <c r="M4325" t="s">
        <v>10994</v>
      </c>
      <c r="N4325" t="s">
        <v>7398</v>
      </c>
      <c r="O4325" t="s">
        <v>18</v>
      </c>
      <c r="P4325" t="s">
        <v>10995</v>
      </c>
    </row>
    <row r="4326" spans="1:17" hidden="1" x14ac:dyDescent="0.35">
      <c r="A4326" s="72">
        <f t="shared" si="67"/>
        <v>141139</v>
      </c>
      <c r="B4326" t="s">
        <v>5543</v>
      </c>
      <c r="C4326" s="66">
        <v>88189</v>
      </c>
      <c r="D4326" t="s">
        <v>77</v>
      </c>
      <c r="E4326" t="s">
        <v>5535</v>
      </c>
      <c r="F4326" s="66">
        <v>141139</v>
      </c>
      <c r="G4326" t="s">
        <v>78</v>
      </c>
      <c r="H4326" t="s">
        <v>5544</v>
      </c>
      <c r="I4326" t="s">
        <v>79</v>
      </c>
      <c r="K4326" t="s">
        <v>5545</v>
      </c>
      <c r="M4326" t="s">
        <v>5356</v>
      </c>
      <c r="N4326" t="s">
        <v>5355</v>
      </c>
      <c r="O4326" t="s">
        <v>18</v>
      </c>
      <c r="P4326" t="s">
        <v>5538</v>
      </c>
    </row>
    <row r="4327" spans="1:17" hidden="1" x14ac:dyDescent="0.35">
      <c r="A4327" s="72">
        <f t="shared" si="67"/>
        <v>140656</v>
      </c>
      <c r="B4327" t="s">
        <v>2417</v>
      </c>
      <c r="C4327" s="66">
        <v>86645</v>
      </c>
      <c r="D4327" t="s">
        <v>77</v>
      </c>
      <c r="E4327" t="s">
        <v>2418</v>
      </c>
      <c r="F4327" s="66">
        <v>140656</v>
      </c>
      <c r="G4327" t="s">
        <v>78</v>
      </c>
      <c r="H4327" t="s">
        <v>2419</v>
      </c>
      <c r="I4327" t="s">
        <v>79</v>
      </c>
      <c r="K4327" t="s">
        <v>2420</v>
      </c>
      <c r="M4327" t="s">
        <v>2421</v>
      </c>
      <c r="N4327" t="s">
        <v>2340</v>
      </c>
      <c r="O4327" t="s">
        <v>18</v>
      </c>
      <c r="P4327" t="s">
        <v>2422</v>
      </c>
    </row>
    <row r="4328" spans="1:17" hidden="1" x14ac:dyDescent="0.35">
      <c r="A4328" s="72">
        <f t="shared" si="67"/>
        <v>140867</v>
      </c>
      <c r="B4328" t="s">
        <v>27092</v>
      </c>
      <c r="C4328" s="85">
        <v>87347</v>
      </c>
      <c r="D4328" t="s">
        <v>77</v>
      </c>
      <c r="E4328" t="s">
        <v>23184</v>
      </c>
      <c r="F4328" s="85">
        <v>140867</v>
      </c>
      <c r="G4328" t="s">
        <v>78</v>
      </c>
      <c r="I4328" t="s">
        <v>79</v>
      </c>
      <c r="K4328" t="s">
        <v>27093</v>
      </c>
      <c r="M4328" t="s">
        <v>21981</v>
      </c>
      <c r="N4328" t="s">
        <v>571</v>
      </c>
      <c r="O4328" t="s">
        <v>18</v>
      </c>
      <c r="P4328">
        <v>76063</v>
      </c>
      <c r="Q4328">
        <v>2629</v>
      </c>
    </row>
    <row r="4329" spans="1:17" hidden="1" x14ac:dyDescent="0.35">
      <c r="A4329" s="72">
        <f t="shared" si="67"/>
        <v>140867</v>
      </c>
      <c r="B4329" t="s">
        <v>3753</v>
      </c>
      <c r="C4329" s="66">
        <v>87347</v>
      </c>
      <c r="D4329" t="s">
        <v>77</v>
      </c>
      <c r="E4329" t="s">
        <v>3405</v>
      </c>
      <c r="F4329" s="66">
        <v>140867</v>
      </c>
      <c r="G4329" t="s">
        <v>78</v>
      </c>
      <c r="I4329" t="s">
        <v>79</v>
      </c>
      <c r="K4329" t="s">
        <v>3754</v>
      </c>
      <c r="M4329" t="s">
        <v>3741</v>
      </c>
      <c r="N4329" t="s">
        <v>573</v>
      </c>
      <c r="O4329" t="s">
        <v>18</v>
      </c>
      <c r="P4329" t="s">
        <v>3742</v>
      </c>
      <c r="Q4329" t="s">
        <v>3755</v>
      </c>
    </row>
    <row r="4330" spans="1:17" hidden="1" x14ac:dyDescent="0.35">
      <c r="A4330" s="72">
        <f t="shared" si="67"/>
        <v>141258</v>
      </c>
      <c r="B4330" t="s">
        <v>7487</v>
      </c>
      <c r="C4330" s="66">
        <v>89249</v>
      </c>
      <c r="D4330" t="s">
        <v>77</v>
      </c>
      <c r="E4330" t="s">
        <v>7475</v>
      </c>
      <c r="F4330" s="66">
        <v>141258</v>
      </c>
      <c r="G4330" t="s">
        <v>78</v>
      </c>
      <c r="I4330" t="s">
        <v>79</v>
      </c>
      <c r="K4330" t="s">
        <v>7488</v>
      </c>
      <c r="M4330" t="s">
        <v>7477</v>
      </c>
      <c r="N4330" t="s">
        <v>7265</v>
      </c>
      <c r="O4330" t="s">
        <v>18</v>
      </c>
      <c r="P4330" t="s">
        <v>7478</v>
      </c>
    </row>
    <row r="4331" spans="1:17" hidden="1" x14ac:dyDescent="0.35">
      <c r="A4331" s="72">
        <f t="shared" si="67"/>
        <v>141223</v>
      </c>
      <c r="B4331" t="s">
        <v>6462</v>
      </c>
      <c r="C4331" s="66">
        <v>88586</v>
      </c>
      <c r="D4331" t="s">
        <v>77</v>
      </c>
      <c r="E4331" t="s">
        <v>6077</v>
      </c>
      <c r="F4331" s="66">
        <v>141223</v>
      </c>
      <c r="G4331" t="s">
        <v>78</v>
      </c>
      <c r="H4331" t="s">
        <v>6463</v>
      </c>
      <c r="I4331" t="s">
        <v>79</v>
      </c>
      <c r="K4331" t="s">
        <v>6464</v>
      </c>
      <c r="M4331" t="s">
        <v>3090</v>
      </c>
      <c r="N4331" t="s">
        <v>6071</v>
      </c>
      <c r="O4331" t="s">
        <v>18</v>
      </c>
      <c r="P4331" t="s">
        <v>6446</v>
      </c>
      <c r="Q4331" t="s">
        <v>6465</v>
      </c>
    </row>
    <row r="4332" spans="1:17" hidden="1" x14ac:dyDescent="0.35">
      <c r="A4332" s="72">
        <f t="shared" si="67"/>
        <v>141223</v>
      </c>
      <c r="B4332" t="s">
        <v>6206</v>
      </c>
      <c r="C4332" s="66">
        <v>88467</v>
      </c>
      <c r="D4332" t="s">
        <v>77</v>
      </c>
      <c r="E4332" t="s">
        <v>6077</v>
      </c>
      <c r="F4332" s="66">
        <v>141223</v>
      </c>
      <c r="G4332" t="s">
        <v>78</v>
      </c>
      <c r="H4332" t="s">
        <v>6207</v>
      </c>
      <c r="I4332" t="s">
        <v>79</v>
      </c>
      <c r="K4332" t="s">
        <v>6208</v>
      </c>
      <c r="M4332" t="s">
        <v>3090</v>
      </c>
      <c r="N4332" t="s">
        <v>6071</v>
      </c>
      <c r="O4332" t="s">
        <v>18</v>
      </c>
      <c r="P4332" t="s">
        <v>6202</v>
      </c>
      <c r="Q4332" t="s">
        <v>1270</v>
      </c>
    </row>
    <row r="4333" spans="1:17" hidden="1" x14ac:dyDescent="0.35">
      <c r="A4333" s="72">
        <f t="shared" si="67"/>
        <v>140527</v>
      </c>
      <c r="B4333" t="s">
        <v>28411</v>
      </c>
      <c r="C4333" s="85">
        <v>16024415</v>
      </c>
      <c r="D4333" t="s">
        <v>77</v>
      </c>
      <c r="E4333" t="s">
        <v>23141</v>
      </c>
      <c r="F4333" s="85">
        <v>140527</v>
      </c>
      <c r="G4333" t="s">
        <v>78</v>
      </c>
      <c r="H4333">
        <v>11917895</v>
      </c>
      <c r="I4333" t="s">
        <v>79</v>
      </c>
      <c r="K4333" t="s">
        <v>28412</v>
      </c>
      <c r="M4333" t="s">
        <v>20718</v>
      </c>
      <c r="N4333" t="s">
        <v>1182</v>
      </c>
      <c r="O4333" t="s">
        <v>18</v>
      </c>
      <c r="P4333">
        <v>75160</v>
      </c>
      <c r="Q4333">
        <v>5137</v>
      </c>
    </row>
    <row r="4334" spans="1:17" hidden="1" x14ac:dyDescent="0.35">
      <c r="A4334" s="72">
        <f t="shared" si="67"/>
        <v>140527</v>
      </c>
      <c r="B4334" t="s">
        <v>15840</v>
      </c>
      <c r="C4334" s="66">
        <v>16024415</v>
      </c>
      <c r="D4334" t="s">
        <v>77</v>
      </c>
      <c r="E4334" t="s">
        <v>1549</v>
      </c>
      <c r="F4334" s="66">
        <v>140527</v>
      </c>
      <c r="G4334" t="s">
        <v>78</v>
      </c>
      <c r="H4334" t="s">
        <v>1550</v>
      </c>
      <c r="I4334" t="s">
        <v>79</v>
      </c>
      <c r="K4334" t="s">
        <v>15841</v>
      </c>
      <c r="M4334" t="s">
        <v>1552</v>
      </c>
      <c r="N4334" t="s">
        <v>1182</v>
      </c>
      <c r="O4334" t="s">
        <v>18</v>
      </c>
      <c r="P4334" t="s">
        <v>1553</v>
      </c>
      <c r="Q4334" t="s">
        <v>1562</v>
      </c>
    </row>
    <row r="4335" spans="1:17" hidden="1" x14ac:dyDescent="0.35">
      <c r="A4335" s="72">
        <f t="shared" si="67"/>
        <v>140510</v>
      </c>
      <c r="B4335" t="s">
        <v>26510</v>
      </c>
      <c r="C4335" s="85">
        <v>85921</v>
      </c>
      <c r="D4335" t="s">
        <v>77</v>
      </c>
      <c r="E4335" t="s">
        <v>23205</v>
      </c>
      <c r="F4335" s="85">
        <v>140510</v>
      </c>
      <c r="G4335" t="s">
        <v>78</v>
      </c>
      <c r="H4335">
        <v>1647460</v>
      </c>
      <c r="I4335" t="s">
        <v>79</v>
      </c>
      <c r="K4335" t="s">
        <v>26511</v>
      </c>
      <c r="M4335" t="s">
        <v>1182</v>
      </c>
      <c r="N4335" t="s">
        <v>1182</v>
      </c>
      <c r="O4335" t="s">
        <v>18</v>
      </c>
      <c r="P4335">
        <v>75142</v>
      </c>
      <c r="Q4335">
        <v>2729</v>
      </c>
    </row>
    <row r="4336" spans="1:17" hidden="1" x14ac:dyDescent="0.35">
      <c r="A4336" s="72">
        <f t="shared" si="67"/>
        <v>141486</v>
      </c>
      <c r="B4336" t="s">
        <v>26724</v>
      </c>
      <c r="C4336" s="85">
        <v>90373</v>
      </c>
      <c r="D4336" t="s">
        <v>77</v>
      </c>
      <c r="E4336" t="s">
        <v>23195</v>
      </c>
      <c r="F4336" s="85">
        <v>141486</v>
      </c>
      <c r="G4336" t="s">
        <v>78</v>
      </c>
      <c r="H4336">
        <v>12729398</v>
      </c>
      <c r="I4336" t="s">
        <v>79</v>
      </c>
      <c r="K4336" t="s">
        <v>9304</v>
      </c>
      <c r="M4336" t="s">
        <v>9223</v>
      </c>
      <c r="N4336" t="s">
        <v>20296</v>
      </c>
      <c r="O4336" t="s">
        <v>18</v>
      </c>
      <c r="P4336">
        <v>78043</v>
      </c>
      <c r="Q4336">
        <v>1031</v>
      </c>
    </row>
    <row r="4337" spans="1:17" hidden="1" x14ac:dyDescent="0.35">
      <c r="A4337" s="72">
        <f t="shared" si="67"/>
        <v>141486</v>
      </c>
      <c r="B4337" t="s">
        <v>9302</v>
      </c>
      <c r="C4337" s="66">
        <v>90373</v>
      </c>
      <c r="D4337" t="s">
        <v>77</v>
      </c>
      <c r="E4337" t="s">
        <v>9220</v>
      </c>
      <c r="F4337" s="66">
        <v>141486</v>
      </c>
      <c r="G4337" t="s">
        <v>78</v>
      </c>
      <c r="H4337" t="s">
        <v>9303</v>
      </c>
      <c r="I4337" t="s">
        <v>79</v>
      </c>
      <c r="K4337" t="s">
        <v>9304</v>
      </c>
      <c r="M4337" t="s">
        <v>9223</v>
      </c>
      <c r="N4337" t="s">
        <v>9217</v>
      </c>
      <c r="O4337" t="s">
        <v>18</v>
      </c>
      <c r="P4337" t="s">
        <v>9248</v>
      </c>
      <c r="Q4337" t="s">
        <v>9305</v>
      </c>
    </row>
    <row r="4338" spans="1:17" hidden="1" x14ac:dyDescent="0.35">
      <c r="A4338" s="72">
        <f t="shared" si="67"/>
        <v>140931</v>
      </c>
      <c r="B4338" t="s">
        <v>27471</v>
      </c>
      <c r="C4338" s="85">
        <v>16028869</v>
      </c>
      <c r="D4338" t="s">
        <v>77</v>
      </c>
      <c r="E4338" t="s">
        <v>23178</v>
      </c>
      <c r="F4338" s="85">
        <v>140931</v>
      </c>
      <c r="G4338" t="s">
        <v>78</v>
      </c>
      <c r="H4338">
        <v>11979168</v>
      </c>
      <c r="I4338" t="s">
        <v>79</v>
      </c>
      <c r="K4338" t="s">
        <v>27472</v>
      </c>
      <c r="L4338" t="s">
        <v>27448</v>
      </c>
      <c r="M4338" t="s">
        <v>15940</v>
      </c>
      <c r="N4338" t="s">
        <v>571</v>
      </c>
      <c r="O4338" t="s">
        <v>18</v>
      </c>
      <c r="P4338">
        <v>76262</v>
      </c>
    </row>
    <row r="4339" spans="1:17" hidden="1" x14ac:dyDescent="0.35">
      <c r="A4339" s="72">
        <f t="shared" si="67"/>
        <v>140931</v>
      </c>
      <c r="B4339" t="s">
        <v>15937</v>
      </c>
      <c r="C4339" s="66">
        <v>16028869</v>
      </c>
      <c r="D4339" t="s">
        <v>77</v>
      </c>
      <c r="E4339" t="s">
        <v>3662</v>
      </c>
      <c r="F4339" s="66">
        <v>140931</v>
      </c>
      <c r="G4339" t="s">
        <v>78</v>
      </c>
      <c r="H4339" t="s">
        <v>3663</v>
      </c>
      <c r="I4339" t="s">
        <v>79</v>
      </c>
      <c r="K4339" t="s">
        <v>15938</v>
      </c>
      <c r="L4339" t="s">
        <v>15939</v>
      </c>
      <c r="M4339" t="s">
        <v>15940</v>
      </c>
      <c r="N4339" t="s">
        <v>573</v>
      </c>
      <c r="O4339" t="s">
        <v>18</v>
      </c>
      <c r="P4339" t="s">
        <v>4567</v>
      </c>
    </row>
    <row r="4340" spans="1:17" hidden="1" x14ac:dyDescent="0.35">
      <c r="A4340" s="72">
        <f t="shared" si="67"/>
        <v>140887</v>
      </c>
      <c r="B4340" t="s">
        <v>4266</v>
      </c>
      <c r="C4340" s="85">
        <v>87561</v>
      </c>
      <c r="D4340" t="s">
        <v>77</v>
      </c>
      <c r="E4340" t="s">
        <v>23231</v>
      </c>
      <c r="F4340" s="85">
        <v>140887</v>
      </c>
      <c r="G4340" t="s">
        <v>78</v>
      </c>
      <c r="H4340">
        <v>11990850</v>
      </c>
      <c r="I4340" t="s">
        <v>79</v>
      </c>
      <c r="K4340" t="s">
        <v>25354</v>
      </c>
      <c r="M4340" t="s">
        <v>20648</v>
      </c>
      <c r="N4340" t="s">
        <v>571</v>
      </c>
      <c r="O4340" t="s">
        <v>18</v>
      </c>
      <c r="P4340">
        <v>76119</v>
      </c>
      <c r="Q4340">
        <v>1537</v>
      </c>
    </row>
    <row r="4341" spans="1:17" hidden="1" x14ac:dyDescent="0.35">
      <c r="A4341" s="72">
        <f t="shared" si="67"/>
        <v>140887</v>
      </c>
      <c r="B4341" t="s">
        <v>4266</v>
      </c>
      <c r="C4341" s="66">
        <v>87561</v>
      </c>
      <c r="D4341" t="s">
        <v>77</v>
      </c>
      <c r="E4341" t="s">
        <v>3907</v>
      </c>
      <c r="F4341" s="66">
        <v>140887</v>
      </c>
      <c r="G4341" t="s">
        <v>78</v>
      </c>
      <c r="H4341" t="s">
        <v>4267</v>
      </c>
      <c r="I4341" t="s">
        <v>79</v>
      </c>
      <c r="K4341" t="s">
        <v>4268</v>
      </c>
      <c r="M4341" t="s">
        <v>3904</v>
      </c>
      <c r="N4341" t="s">
        <v>573</v>
      </c>
      <c r="O4341" t="s">
        <v>18</v>
      </c>
      <c r="P4341" t="s">
        <v>4265</v>
      </c>
      <c r="Q4341" t="s">
        <v>4269</v>
      </c>
    </row>
    <row r="4342" spans="1:17" hidden="1" x14ac:dyDescent="0.35">
      <c r="A4342" s="72">
        <f t="shared" si="67"/>
        <v>140931</v>
      </c>
      <c r="B4342" t="s">
        <v>27455</v>
      </c>
      <c r="C4342" s="85">
        <v>16064697</v>
      </c>
      <c r="D4342" t="s">
        <v>77</v>
      </c>
      <c r="E4342" t="s">
        <v>23178</v>
      </c>
      <c r="F4342" s="85">
        <v>140931</v>
      </c>
      <c r="G4342" t="s">
        <v>78</v>
      </c>
      <c r="H4342">
        <v>11979168</v>
      </c>
      <c r="I4342" t="s">
        <v>79</v>
      </c>
      <c r="K4342" t="s">
        <v>27456</v>
      </c>
      <c r="M4342" t="s">
        <v>21563</v>
      </c>
      <c r="N4342" t="s">
        <v>571</v>
      </c>
      <c r="O4342" t="s">
        <v>18</v>
      </c>
      <c r="P4342">
        <v>76052</v>
      </c>
      <c r="Q4342">
        <v>2074</v>
      </c>
    </row>
    <row r="4343" spans="1:17" hidden="1" x14ac:dyDescent="0.35">
      <c r="A4343" s="72">
        <f t="shared" si="67"/>
        <v>140931</v>
      </c>
      <c r="B4343" t="s">
        <v>17555</v>
      </c>
      <c r="C4343" s="66">
        <v>16064697</v>
      </c>
      <c r="D4343" t="s">
        <v>77</v>
      </c>
      <c r="E4343" t="s">
        <v>3662</v>
      </c>
      <c r="F4343" s="66">
        <v>140931</v>
      </c>
      <c r="G4343" t="s">
        <v>78</v>
      </c>
      <c r="H4343" t="s">
        <v>3663</v>
      </c>
      <c r="I4343" t="s">
        <v>79</v>
      </c>
      <c r="K4343" t="s">
        <v>17556</v>
      </c>
      <c r="L4343" t="s">
        <v>11053</v>
      </c>
      <c r="M4343" t="s">
        <v>3665</v>
      </c>
      <c r="N4343" t="s">
        <v>573</v>
      </c>
      <c r="O4343" t="s">
        <v>18</v>
      </c>
      <c r="P4343" t="s">
        <v>3667</v>
      </c>
      <c r="Q4343" t="s">
        <v>17557</v>
      </c>
    </row>
    <row r="4344" spans="1:17" hidden="1" x14ac:dyDescent="0.35">
      <c r="A4344" s="72">
        <f t="shared" si="67"/>
        <v>141681</v>
      </c>
      <c r="B4344" t="s">
        <v>19165</v>
      </c>
      <c r="C4344" s="66">
        <v>16026073</v>
      </c>
      <c r="D4344" t="s">
        <v>83</v>
      </c>
      <c r="E4344" t="s">
        <v>11249</v>
      </c>
      <c r="F4344" s="66">
        <v>141681</v>
      </c>
      <c r="G4344" t="s">
        <v>78</v>
      </c>
      <c r="I4344" t="s">
        <v>79</v>
      </c>
      <c r="K4344" t="s">
        <v>19166</v>
      </c>
      <c r="M4344" t="s">
        <v>11037</v>
      </c>
      <c r="N4344" t="s">
        <v>5082</v>
      </c>
      <c r="O4344" t="s">
        <v>18</v>
      </c>
      <c r="P4344" t="s">
        <v>11038</v>
      </c>
    </row>
    <row r="4345" spans="1:17" hidden="1" x14ac:dyDescent="0.35">
      <c r="A4345" s="72">
        <f t="shared" si="67"/>
        <v>141223</v>
      </c>
      <c r="B4345" t="s">
        <v>15227</v>
      </c>
      <c r="C4345" s="66">
        <v>230249</v>
      </c>
      <c r="D4345" t="s">
        <v>77</v>
      </c>
      <c r="E4345" t="s">
        <v>6077</v>
      </c>
      <c r="F4345" s="66">
        <v>141223</v>
      </c>
      <c r="G4345" t="s">
        <v>78</v>
      </c>
      <c r="H4345" t="s">
        <v>15228</v>
      </c>
      <c r="I4345" t="s">
        <v>79</v>
      </c>
      <c r="K4345" t="s">
        <v>15229</v>
      </c>
      <c r="M4345" t="s">
        <v>3090</v>
      </c>
      <c r="N4345" t="s">
        <v>6071</v>
      </c>
      <c r="O4345" t="s">
        <v>18</v>
      </c>
      <c r="P4345" t="s">
        <v>6888</v>
      </c>
    </row>
    <row r="4346" spans="1:17" hidden="1" x14ac:dyDescent="0.35">
      <c r="A4346" s="72">
        <f t="shared" si="67"/>
        <v>140887</v>
      </c>
      <c r="B4346" t="s">
        <v>25524</v>
      </c>
      <c r="C4346" s="85">
        <v>87595</v>
      </c>
      <c r="D4346" t="s">
        <v>77</v>
      </c>
      <c r="E4346" t="s">
        <v>23231</v>
      </c>
      <c r="F4346" s="85">
        <v>140887</v>
      </c>
      <c r="G4346" t="s">
        <v>78</v>
      </c>
      <c r="H4346">
        <v>12059333</v>
      </c>
      <c r="I4346" t="s">
        <v>79</v>
      </c>
      <c r="K4346" t="s">
        <v>25525</v>
      </c>
      <c r="M4346" t="s">
        <v>20648</v>
      </c>
      <c r="N4346" t="s">
        <v>571</v>
      </c>
      <c r="O4346" t="s">
        <v>18</v>
      </c>
      <c r="P4346">
        <v>76133</v>
      </c>
      <c r="Q4346">
        <v>3544</v>
      </c>
    </row>
    <row r="4347" spans="1:17" hidden="1" x14ac:dyDescent="0.35">
      <c r="A4347" s="72">
        <f t="shared" si="67"/>
        <v>140887</v>
      </c>
      <c r="B4347" t="s">
        <v>4350</v>
      </c>
      <c r="C4347" s="66">
        <v>87595</v>
      </c>
      <c r="D4347" t="s">
        <v>77</v>
      </c>
      <c r="E4347" t="s">
        <v>3907</v>
      </c>
      <c r="F4347" s="66">
        <v>140887</v>
      </c>
      <c r="G4347" t="s">
        <v>78</v>
      </c>
      <c r="H4347" t="s">
        <v>4351</v>
      </c>
      <c r="I4347" t="s">
        <v>79</v>
      </c>
      <c r="K4347" t="s">
        <v>4352</v>
      </c>
      <c r="M4347" t="s">
        <v>3904</v>
      </c>
      <c r="N4347" t="s">
        <v>573</v>
      </c>
      <c r="O4347" t="s">
        <v>18</v>
      </c>
      <c r="P4347" t="s">
        <v>4336</v>
      </c>
      <c r="Q4347" t="s">
        <v>4353</v>
      </c>
    </row>
    <row r="4348" spans="1:17" hidden="1" x14ac:dyDescent="0.35">
      <c r="A4348" s="72">
        <f t="shared" si="67"/>
        <v>141065</v>
      </c>
      <c r="B4348" t="s">
        <v>18020</v>
      </c>
      <c r="C4348" s="66">
        <v>16078036</v>
      </c>
      <c r="D4348" t="s">
        <v>77</v>
      </c>
      <c r="E4348" t="s">
        <v>5158</v>
      </c>
      <c r="F4348" s="66">
        <v>141065</v>
      </c>
      <c r="G4348" t="s">
        <v>78</v>
      </c>
      <c r="I4348" t="s">
        <v>79</v>
      </c>
      <c r="K4348" t="s">
        <v>18021</v>
      </c>
      <c r="M4348" t="s">
        <v>5156</v>
      </c>
      <c r="N4348" t="s">
        <v>5044</v>
      </c>
      <c r="O4348" t="s">
        <v>18</v>
      </c>
      <c r="P4348" t="s">
        <v>5169</v>
      </c>
      <c r="Q4348" t="s">
        <v>13869</v>
      </c>
    </row>
    <row r="4349" spans="1:17" hidden="1" x14ac:dyDescent="0.35">
      <c r="A4349" s="72">
        <f t="shared" si="67"/>
        <v>141337</v>
      </c>
      <c r="B4349" t="s">
        <v>6562</v>
      </c>
      <c r="C4349" s="66">
        <v>88638</v>
      </c>
      <c r="D4349" t="s">
        <v>77</v>
      </c>
      <c r="E4349" t="s">
        <v>6256</v>
      </c>
      <c r="F4349" s="66">
        <v>141337</v>
      </c>
      <c r="G4349" t="s">
        <v>78</v>
      </c>
      <c r="I4349" t="s">
        <v>79</v>
      </c>
      <c r="K4349" t="s">
        <v>6563</v>
      </c>
      <c r="M4349" t="s">
        <v>3090</v>
      </c>
      <c r="N4349" t="s">
        <v>6073</v>
      </c>
      <c r="O4349" t="s">
        <v>18</v>
      </c>
      <c r="P4349" t="s">
        <v>6556</v>
      </c>
      <c r="Q4349" t="s">
        <v>6564</v>
      </c>
    </row>
    <row r="4350" spans="1:17" hidden="1" x14ac:dyDescent="0.35">
      <c r="A4350" s="72">
        <f t="shared" si="67"/>
        <v>141311</v>
      </c>
      <c r="B4350" t="s">
        <v>15715</v>
      </c>
      <c r="C4350" s="66">
        <v>16021040</v>
      </c>
      <c r="D4350" t="s">
        <v>77</v>
      </c>
      <c r="E4350" t="s">
        <v>6973</v>
      </c>
      <c r="F4350" s="66">
        <v>141311</v>
      </c>
      <c r="G4350" t="s">
        <v>78</v>
      </c>
      <c r="H4350" t="s">
        <v>15716</v>
      </c>
      <c r="I4350" t="s">
        <v>79</v>
      </c>
      <c r="K4350" t="s">
        <v>15717</v>
      </c>
      <c r="M4350" t="s">
        <v>7841</v>
      </c>
      <c r="N4350" t="s">
        <v>6071</v>
      </c>
      <c r="O4350" t="s">
        <v>18</v>
      </c>
      <c r="P4350" t="s">
        <v>7842</v>
      </c>
    </row>
    <row r="4351" spans="1:17" hidden="1" x14ac:dyDescent="0.35">
      <c r="A4351" s="72">
        <f t="shared" si="67"/>
        <v>140895</v>
      </c>
      <c r="B4351" t="s">
        <v>23843</v>
      </c>
      <c r="C4351" s="85">
        <v>87558</v>
      </c>
      <c r="D4351" t="s">
        <v>77</v>
      </c>
      <c r="E4351" t="s">
        <v>23263</v>
      </c>
      <c r="F4351" s="85">
        <v>140895</v>
      </c>
      <c r="G4351" t="s">
        <v>78</v>
      </c>
      <c r="H4351">
        <v>13597075</v>
      </c>
      <c r="I4351" t="s">
        <v>79</v>
      </c>
      <c r="K4351" t="s">
        <v>23844</v>
      </c>
      <c r="M4351" t="s">
        <v>23031</v>
      </c>
      <c r="N4351" t="s">
        <v>571</v>
      </c>
      <c r="O4351" t="s">
        <v>18</v>
      </c>
      <c r="P4351">
        <v>76118</v>
      </c>
      <c r="Q4351">
        <v>5205</v>
      </c>
    </row>
    <row r="4352" spans="1:17" hidden="1" x14ac:dyDescent="0.35">
      <c r="A4352" s="72">
        <f t="shared" si="67"/>
        <v>141715</v>
      </c>
      <c r="B4352" t="s">
        <v>11375</v>
      </c>
      <c r="C4352" s="66">
        <v>91641</v>
      </c>
      <c r="D4352" t="s">
        <v>77</v>
      </c>
      <c r="E4352" t="s">
        <v>11361</v>
      </c>
      <c r="F4352" s="66">
        <v>141715</v>
      </c>
      <c r="G4352" t="s">
        <v>78</v>
      </c>
      <c r="I4352" t="s">
        <v>79</v>
      </c>
      <c r="K4352" t="s">
        <v>11376</v>
      </c>
      <c r="M4352" t="s">
        <v>11363</v>
      </c>
      <c r="N4352" t="s">
        <v>11364</v>
      </c>
      <c r="O4352" t="s">
        <v>18</v>
      </c>
      <c r="P4352" t="s">
        <v>11365</v>
      </c>
      <c r="Q4352" t="s">
        <v>11374</v>
      </c>
    </row>
    <row r="4353" spans="1:17" hidden="1" x14ac:dyDescent="0.35">
      <c r="A4353" s="72">
        <f t="shared" si="67"/>
        <v>140448</v>
      </c>
      <c r="B4353" t="s">
        <v>26375</v>
      </c>
      <c r="C4353" s="85">
        <v>221942</v>
      </c>
      <c r="D4353" t="s">
        <v>77</v>
      </c>
      <c r="E4353" t="s">
        <v>23209</v>
      </c>
      <c r="F4353" s="85">
        <v>140448</v>
      </c>
      <c r="G4353" t="s">
        <v>78</v>
      </c>
      <c r="H4353">
        <v>12698924</v>
      </c>
      <c r="I4353" t="s">
        <v>79</v>
      </c>
      <c r="K4353" t="s">
        <v>26376</v>
      </c>
      <c r="M4353" t="s">
        <v>13920</v>
      </c>
      <c r="N4353" t="s">
        <v>232</v>
      </c>
      <c r="O4353" t="s">
        <v>18</v>
      </c>
      <c r="P4353">
        <v>75038</v>
      </c>
      <c r="Q4353">
        <v>6406</v>
      </c>
    </row>
    <row r="4354" spans="1:17" hidden="1" x14ac:dyDescent="0.35">
      <c r="A4354" s="72">
        <f t="shared" ref="A4354:A4417" si="68">IF(F4354="", "", IF(D4354="School District", C4354, F4354))</f>
        <v>140448</v>
      </c>
      <c r="B4354" t="s">
        <v>14733</v>
      </c>
      <c r="C4354" s="66">
        <v>221942</v>
      </c>
      <c r="D4354" t="s">
        <v>77</v>
      </c>
      <c r="E4354" t="s">
        <v>366</v>
      </c>
      <c r="F4354" s="66">
        <v>140448</v>
      </c>
      <c r="G4354" t="s">
        <v>78</v>
      </c>
      <c r="H4354" t="s">
        <v>14734</v>
      </c>
      <c r="I4354" t="s">
        <v>79</v>
      </c>
      <c r="K4354" t="s">
        <v>14735</v>
      </c>
      <c r="M4354" t="s">
        <v>226</v>
      </c>
      <c r="N4354" t="s">
        <v>189</v>
      </c>
      <c r="O4354" t="s">
        <v>18</v>
      </c>
      <c r="P4354" t="s">
        <v>364</v>
      </c>
      <c r="Q4354" t="s">
        <v>6824</v>
      </c>
    </row>
    <row r="4355" spans="1:17" hidden="1" x14ac:dyDescent="0.35">
      <c r="A4355" s="72">
        <f t="shared" si="68"/>
        <v>140714</v>
      </c>
      <c r="B4355" t="s">
        <v>16081</v>
      </c>
      <c r="C4355" s="66">
        <v>16032404</v>
      </c>
      <c r="D4355" t="s">
        <v>77</v>
      </c>
      <c r="E4355" t="s">
        <v>2794</v>
      </c>
      <c r="F4355" s="66">
        <v>140714</v>
      </c>
      <c r="G4355" t="s">
        <v>78</v>
      </c>
      <c r="H4355" t="s">
        <v>16082</v>
      </c>
      <c r="I4355" t="s">
        <v>79</v>
      </c>
      <c r="K4355" t="s">
        <v>16083</v>
      </c>
      <c r="M4355" t="s">
        <v>2790</v>
      </c>
      <c r="N4355" t="s">
        <v>2797</v>
      </c>
      <c r="O4355" t="s">
        <v>18</v>
      </c>
      <c r="P4355" t="s">
        <v>2871</v>
      </c>
    </row>
    <row r="4356" spans="1:17" hidden="1" x14ac:dyDescent="0.35">
      <c r="A4356" s="72">
        <f t="shared" si="68"/>
        <v>141252</v>
      </c>
      <c r="B4356" t="s">
        <v>7718</v>
      </c>
      <c r="C4356" s="66">
        <v>89356</v>
      </c>
      <c r="D4356" t="s">
        <v>77</v>
      </c>
      <c r="E4356" t="s">
        <v>7310</v>
      </c>
      <c r="F4356" s="66">
        <v>141252</v>
      </c>
      <c r="G4356" t="s">
        <v>78</v>
      </c>
      <c r="H4356" t="s">
        <v>7719</v>
      </c>
      <c r="I4356" t="s">
        <v>79</v>
      </c>
      <c r="K4356" t="s">
        <v>7720</v>
      </c>
      <c r="M4356" t="s">
        <v>7307</v>
      </c>
      <c r="N4356" t="s">
        <v>6073</v>
      </c>
      <c r="O4356" t="s">
        <v>18</v>
      </c>
      <c r="P4356" t="s">
        <v>6586</v>
      </c>
    </row>
    <row r="4357" spans="1:17" hidden="1" x14ac:dyDescent="0.35">
      <c r="A4357" s="72">
        <f t="shared" si="68"/>
        <v>140499</v>
      </c>
      <c r="B4357" t="s">
        <v>1214</v>
      </c>
      <c r="C4357" s="66">
        <v>85885</v>
      </c>
      <c r="D4357" t="s">
        <v>77</v>
      </c>
      <c r="E4357" t="s">
        <v>1194</v>
      </c>
      <c r="F4357" s="66">
        <v>140499</v>
      </c>
      <c r="G4357" t="s">
        <v>78</v>
      </c>
      <c r="I4357" t="s">
        <v>79</v>
      </c>
      <c r="K4357" t="s">
        <v>1215</v>
      </c>
      <c r="M4357" t="s">
        <v>1196</v>
      </c>
      <c r="N4357" t="s">
        <v>1197</v>
      </c>
      <c r="O4357" t="s">
        <v>18</v>
      </c>
      <c r="P4357" t="s">
        <v>1198</v>
      </c>
      <c r="Q4357" t="s">
        <v>1216</v>
      </c>
    </row>
    <row r="4358" spans="1:17" hidden="1" x14ac:dyDescent="0.35">
      <c r="A4358" s="72">
        <f t="shared" si="68"/>
        <v>140913</v>
      </c>
      <c r="B4358" t="s">
        <v>23548</v>
      </c>
      <c r="C4358" s="85">
        <v>17022903</v>
      </c>
      <c r="D4358" t="s">
        <v>77</v>
      </c>
      <c r="E4358" t="s">
        <v>23267</v>
      </c>
      <c r="F4358" s="85">
        <v>140913</v>
      </c>
      <c r="G4358" t="s">
        <v>78</v>
      </c>
      <c r="I4358" t="s">
        <v>79</v>
      </c>
      <c r="K4358" t="s">
        <v>22436</v>
      </c>
      <c r="M4358" t="s">
        <v>22437</v>
      </c>
      <c r="N4358" t="s">
        <v>762</v>
      </c>
      <c r="O4358" t="s">
        <v>18</v>
      </c>
      <c r="P4358">
        <v>76227</v>
      </c>
    </row>
    <row r="4359" spans="1:17" hidden="1" x14ac:dyDescent="0.35">
      <c r="A4359" s="72">
        <f t="shared" si="68"/>
        <v>140448</v>
      </c>
      <c r="B4359" t="s">
        <v>26381</v>
      </c>
      <c r="C4359" s="85">
        <v>232577</v>
      </c>
      <c r="D4359" t="s">
        <v>77</v>
      </c>
      <c r="E4359" t="s">
        <v>23209</v>
      </c>
      <c r="F4359" s="85">
        <v>140448</v>
      </c>
      <c r="G4359" t="s">
        <v>78</v>
      </c>
      <c r="H4359">
        <v>12698908</v>
      </c>
      <c r="I4359" t="s">
        <v>79</v>
      </c>
      <c r="K4359" t="s">
        <v>26382</v>
      </c>
      <c r="M4359" t="s">
        <v>13920</v>
      </c>
      <c r="N4359" t="s">
        <v>232</v>
      </c>
      <c r="O4359" t="s">
        <v>18</v>
      </c>
      <c r="P4359">
        <v>75038</v>
      </c>
      <c r="Q4359">
        <v>5809</v>
      </c>
    </row>
    <row r="4360" spans="1:17" hidden="1" x14ac:dyDescent="0.35">
      <c r="A4360" s="72">
        <f t="shared" si="68"/>
        <v>140448</v>
      </c>
      <c r="B4360" t="s">
        <v>15467</v>
      </c>
      <c r="C4360" s="66">
        <v>232577</v>
      </c>
      <c r="D4360" t="s">
        <v>77</v>
      </c>
      <c r="E4360" t="s">
        <v>366</v>
      </c>
      <c r="F4360" s="66">
        <v>140448</v>
      </c>
      <c r="G4360" t="s">
        <v>78</v>
      </c>
      <c r="H4360" t="s">
        <v>672</v>
      </c>
      <c r="I4360" t="s">
        <v>79</v>
      </c>
      <c r="K4360" t="s">
        <v>15468</v>
      </c>
      <c r="M4360" t="s">
        <v>226</v>
      </c>
      <c r="N4360" t="s">
        <v>189</v>
      </c>
      <c r="O4360" t="s">
        <v>18</v>
      </c>
      <c r="P4360" t="s">
        <v>364</v>
      </c>
      <c r="Q4360" t="s">
        <v>4263</v>
      </c>
    </row>
    <row r="4361" spans="1:17" hidden="1" x14ac:dyDescent="0.35">
      <c r="A4361" s="72">
        <f t="shared" si="68"/>
        <v>141025</v>
      </c>
      <c r="B4361" t="s">
        <v>4929</v>
      </c>
      <c r="C4361" s="66">
        <v>87898</v>
      </c>
      <c r="D4361" t="s">
        <v>77</v>
      </c>
      <c r="E4361" t="s">
        <v>4930</v>
      </c>
      <c r="F4361" s="66">
        <v>141025</v>
      </c>
      <c r="G4361" t="s">
        <v>78</v>
      </c>
      <c r="I4361" t="s">
        <v>79</v>
      </c>
      <c r="K4361" t="s">
        <v>4931</v>
      </c>
      <c r="M4361" t="s">
        <v>4932</v>
      </c>
      <c r="N4361" t="s">
        <v>4866</v>
      </c>
      <c r="O4361" t="s">
        <v>18</v>
      </c>
      <c r="P4361" t="s">
        <v>4933</v>
      </c>
      <c r="Q4361" t="s">
        <v>4934</v>
      </c>
    </row>
    <row r="4362" spans="1:17" hidden="1" x14ac:dyDescent="0.35">
      <c r="A4362" s="72">
        <f t="shared" si="68"/>
        <v>141025</v>
      </c>
      <c r="B4362" t="s">
        <v>4937</v>
      </c>
      <c r="C4362" s="66">
        <v>87900</v>
      </c>
      <c r="D4362" t="s">
        <v>77</v>
      </c>
      <c r="E4362" t="s">
        <v>4930</v>
      </c>
      <c r="F4362" s="66">
        <v>141025</v>
      </c>
      <c r="G4362" t="s">
        <v>78</v>
      </c>
      <c r="I4362" t="s">
        <v>79</v>
      </c>
      <c r="K4362" t="s">
        <v>4938</v>
      </c>
      <c r="M4362" t="s">
        <v>4932</v>
      </c>
      <c r="N4362" t="s">
        <v>4866</v>
      </c>
      <c r="O4362" t="s">
        <v>18</v>
      </c>
      <c r="P4362" t="s">
        <v>4933</v>
      </c>
      <c r="Q4362" t="s">
        <v>4939</v>
      </c>
    </row>
    <row r="4363" spans="1:17" hidden="1" x14ac:dyDescent="0.35">
      <c r="A4363" s="72">
        <f t="shared" si="68"/>
        <v>141025</v>
      </c>
      <c r="B4363" t="s">
        <v>4935</v>
      </c>
      <c r="C4363" s="66">
        <v>87899</v>
      </c>
      <c r="D4363" t="s">
        <v>77</v>
      </c>
      <c r="E4363" t="s">
        <v>4930</v>
      </c>
      <c r="F4363" s="66">
        <v>141025</v>
      </c>
      <c r="G4363" t="s">
        <v>78</v>
      </c>
      <c r="I4363" t="s">
        <v>79</v>
      </c>
      <c r="K4363" t="s">
        <v>4936</v>
      </c>
      <c r="M4363" t="s">
        <v>4932</v>
      </c>
      <c r="N4363" t="s">
        <v>4866</v>
      </c>
      <c r="O4363" t="s">
        <v>18</v>
      </c>
      <c r="P4363" t="s">
        <v>4933</v>
      </c>
      <c r="Q4363" t="s">
        <v>1008</v>
      </c>
    </row>
    <row r="4364" spans="1:17" hidden="1" x14ac:dyDescent="0.35">
      <c r="A4364" s="72">
        <f t="shared" si="68"/>
        <v>140473</v>
      </c>
      <c r="B4364" t="s">
        <v>27658</v>
      </c>
      <c r="C4364" s="85">
        <v>85732</v>
      </c>
      <c r="D4364" t="s">
        <v>77</v>
      </c>
      <c r="E4364" t="s">
        <v>23171</v>
      </c>
      <c r="F4364" s="85">
        <v>140473</v>
      </c>
      <c r="G4364" t="s">
        <v>78</v>
      </c>
      <c r="I4364" t="s">
        <v>79</v>
      </c>
      <c r="K4364" t="s">
        <v>27659</v>
      </c>
      <c r="M4364" t="s">
        <v>20750</v>
      </c>
      <c r="N4364" t="s">
        <v>176</v>
      </c>
      <c r="O4364" t="s">
        <v>18</v>
      </c>
      <c r="P4364">
        <v>75075</v>
      </c>
      <c r="Q4364">
        <v>7905</v>
      </c>
    </row>
    <row r="4365" spans="1:17" hidden="1" x14ac:dyDescent="0.35">
      <c r="A4365" s="72">
        <f t="shared" si="68"/>
        <v>141295</v>
      </c>
      <c r="B4365" t="s">
        <v>932</v>
      </c>
      <c r="C4365" s="66">
        <v>89510</v>
      </c>
      <c r="D4365" t="s">
        <v>77</v>
      </c>
      <c r="E4365" t="s">
        <v>7764</v>
      </c>
      <c r="F4365" s="66">
        <v>141295</v>
      </c>
      <c r="G4365" t="s">
        <v>78</v>
      </c>
      <c r="H4365" t="s">
        <v>7980</v>
      </c>
      <c r="I4365" t="s">
        <v>79</v>
      </c>
      <c r="K4365" t="s">
        <v>7981</v>
      </c>
      <c r="M4365" t="s">
        <v>7982</v>
      </c>
      <c r="N4365" t="s">
        <v>7262</v>
      </c>
      <c r="O4365" t="s">
        <v>18</v>
      </c>
      <c r="P4365" t="s">
        <v>7983</v>
      </c>
    </row>
    <row r="4366" spans="1:17" hidden="1" x14ac:dyDescent="0.35">
      <c r="A4366" s="72">
        <f t="shared" si="68"/>
        <v>141986</v>
      </c>
      <c r="B4366" t="s">
        <v>932</v>
      </c>
      <c r="C4366" s="66">
        <v>92581</v>
      </c>
      <c r="D4366" t="s">
        <v>77</v>
      </c>
      <c r="E4366" t="s">
        <v>12702</v>
      </c>
      <c r="F4366" s="66">
        <v>141986</v>
      </c>
      <c r="G4366" t="s">
        <v>78</v>
      </c>
      <c r="H4366" t="s">
        <v>12822</v>
      </c>
      <c r="I4366" t="s">
        <v>79</v>
      </c>
      <c r="K4366" t="s">
        <v>12823</v>
      </c>
      <c r="M4366" t="s">
        <v>12447</v>
      </c>
      <c r="N4366" t="s">
        <v>12609</v>
      </c>
      <c r="O4366" t="s">
        <v>18</v>
      </c>
      <c r="P4366" t="s">
        <v>12812</v>
      </c>
      <c r="Q4366" t="s">
        <v>6220</v>
      </c>
    </row>
    <row r="4367" spans="1:17" hidden="1" x14ac:dyDescent="0.35">
      <c r="A4367" s="72">
        <f t="shared" si="68"/>
        <v>141633</v>
      </c>
      <c r="B4367" t="s">
        <v>932</v>
      </c>
      <c r="C4367" s="66">
        <v>91266</v>
      </c>
      <c r="D4367" t="s">
        <v>77</v>
      </c>
      <c r="E4367" t="s">
        <v>10736</v>
      </c>
      <c r="F4367" s="66">
        <v>141633</v>
      </c>
      <c r="G4367" t="s">
        <v>78</v>
      </c>
      <c r="H4367" t="s">
        <v>10748</v>
      </c>
      <c r="I4367" t="s">
        <v>79</v>
      </c>
      <c r="K4367" t="s">
        <v>10749</v>
      </c>
      <c r="M4367" t="s">
        <v>10734</v>
      </c>
      <c r="N4367" t="s">
        <v>10739</v>
      </c>
      <c r="O4367" t="s">
        <v>18</v>
      </c>
      <c r="P4367" t="s">
        <v>10735</v>
      </c>
      <c r="Q4367" t="s">
        <v>10750</v>
      </c>
    </row>
    <row r="4368" spans="1:17" hidden="1" x14ac:dyDescent="0.35">
      <c r="A4368" s="72">
        <f t="shared" si="68"/>
        <v>140473</v>
      </c>
      <c r="B4368" t="s">
        <v>932</v>
      </c>
      <c r="C4368" s="66">
        <v>85732</v>
      </c>
      <c r="D4368" t="s">
        <v>77</v>
      </c>
      <c r="E4368" t="s">
        <v>252</v>
      </c>
      <c r="F4368" s="66">
        <v>140473</v>
      </c>
      <c r="G4368" t="s">
        <v>78</v>
      </c>
      <c r="I4368" t="s">
        <v>79</v>
      </c>
      <c r="K4368" t="s">
        <v>933</v>
      </c>
      <c r="M4368" t="s">
        <v>254</v>
      </c>
      <c r="N4368" t="s">
        <v>185</v>
      </c>
      <c r="O4368" t="s">
        <v>18</v>
      </c>
      <c r="P4368" t="s">
        <v>911</v>
      </c>
      <c r="Q4368" t="s">
        <v>934</v>
      </c>
    </row>
    <row r="4369" spans="1:17" hidden="1" x14ac:dyDescent="0.35">
      <c r="A4369" s="72">
        <f t="shared" si="68"/>
        <v>141312</v>
      </c>
      <c r="B4369" t="s">
        <v>8275</v>
      </c>
      <c r="C4369" s="66">
        <v>89647</v>
      </c>
      <c r="D4369" t="s">
        <v>77</v>
      </c>
      <c r="E4369" t="s">
        <v>6602</v>
      </c>
      <c r="F4369" s="66">
        <v>141312</v>
      </c>
      <c r="G4369" t="s">
        <v>78</v>
      </c>
      <c r="H4369" t="s">
        <v>8276</v>
      </c>
      <c r="I4369" t="s">
        <v>79</v>
      </c>
      <c r="K4369" t="s">
        <v>8277</v>
      </c>
      <c r="M4369" t="s">
        <v>8194</v>
      </c>
      <c r="N4369" t="s">
        <v>6073</v>
      </c>
      <c r="O4369" t="s">
        <v>18</v>
      </c>
      <c r="P4369" t="s">
        <v>8268</v>
      </c>
    </row>
    <row r="4370" spans="1:17" hidden="1" x14ac:dyDescent="0.35">
      <c r="A4370" s="72">
        <f t="shared" si="68"/>
        <v>140503</v>
      </c>
      <c r="B4370" t="s">
        <v>25277</v>
      </c>
      <c r="C4370" s="85">
        <v>17028746</v>
      </c>
      <c r="D4370" t="s">
        <v>77</v>
      </c>
      <c r="E4370" t="s">
        <v>23232</v>
      </c>
      <c r="F4370" s="85">
        <v>140503</v>
      </c>
      <c r="G4370" t="s">
        <v>78</v>
      </c>
      <c r="I4370" t="s">
        <v>79</v>
      </c>
      <c r="K4370" t="s">
        <v>25262</v>
      </c>
      <c r="M4370" t="s">
        <v>20811</v>
      </c>
      <c r="N4370" t="s">
        <v>1182</v>
      </c>
      <c r="O4370" t="s">
        <v>18</v>
      </c>
      <c r="P4370">
        <v>75126</v>
      </c>
      <c r="Q4370">
        <v>9682</v>
      </c>
    </row>
    <row r="4371" spans="1:17" hidden="1" x14ac:dyDescent="0.35">
      <c r="A4371" s="72">
        <f t="shared" si="68"/>
        <v>140503</v>
      </c>
      <c r="B4371" t="s">
        <v>23023</v>
      </c>
      <c r="C4371" s="66">
        <v>17028746</v>
      </c>
      <c r="D4371" t="s">
        <v>77</v>
      </c>
      <c r="E4371" t="s">
        <v>1244</v>
      </c>
      <c r="F4371" s="66">
        <v>140503</v>
      </c>
      <c r="G4371" t="s">
        <v>78</v>
      </c>
      <c r="I4371" t="s">
        <v>79</v>
      </c>
      <c r="K4371" t="s">
        <v>23024</v>
      </c>
      <c r="M4371" t="s">
        <v>1247</v>
      </c>
      <c r="N4371" t="s">
        <v>1181</v>
      </c>
      <c r="O4371" t="s">
        <v>18</v>
      </c>
      <c r="P4371" t="s">
        <v>1249</v>
      </c>
    </row>
    <row r="4372" spans="1:17" hidden="1" x14ac:dyDescent="0.35">
      <c r="A4372" s="72">
        <f t="shared" si="68"/>
        <v>141546</v>
      </c>
      <c r="B4372" t="s">
        <v>27391</v>
      </c>
      <c r="C4372" s="85">
        <v>90874</v>
      </c>
      <c r="D4372" t="s">
        <v>77</v>
      </c>
      <c r="E4372" t="s">
        <v>23179</v>
      </c>
      <c r="F4372" s="85">
        <v>141546</v>
      </c>
      <c r="G4372" t="s">
        <v>78</v>
      </c>
      <c r="H4372">
        <v>1664853</v>
      </c>
      <c r="I4372" t="s">
        <v>79</v>
      </c>
      <c r="K4372" t="s">
        <v>27392</v>
      </c>
      <c r="M4372" t="s">
        <v>9155</v>
      </c>
      <c r="N4372" t="s">
        <v>9526</v>
      </c>
      <c r="O4372" t="s">
        <v>18</v>
      </c>
      <c r="P4372">
        <v>78230</v>
      </c>
      <c r="Q4372">
        <v>5325</v>
      </c>
    </row>
    <row r="4373" spans="1:17" hidden="1" x14ac:dyDescent="0.35">
      <c r="A4373" s="72">
        <f t="shared" si="68"/>
        <v>141546</v>
      </c>
      <c r="B4373" t="s">
        <v>10214</v>
      </c>
      <c r="C4373" s="66">
        <v>90874</v>
      </c>
      <c r="D4373" t="s">
        <v>77</v>
      </c>
      <c r="E4373" t="s">
        <v>9849</v>
      </c>
      <c r="F4373" s="66">
        <v>141546</v>
      </c>
      <c r="G4373" t="s">
        <v>78</v>
      </c>
      <c r="H4373" t="s">
        <v>9850</v>
      </c>
      <c r="I4373" t="s">
        <v>79</v>
      </c>
      <c r="K4373" t="s">
        <v>10215</v>
      </c>
      <c r="L4373" t="s">
        <v>80</v>
      </c>
      <c r="M4373" t="s">
        <v>7383</v>
      </c>
      <c r="N4373" t="s">
        <v>7384</v>
      </c>
      <c r="O4373" t="s">
        <v>18</v>
      </c>
      <c r="P4373" t="s">
        <v>10200</v>
      </c>
      <c r="Q4373" t="s">
        <v>10216</v>
      </c>
    </row>
    <row r="4374" spans="1:17" hidden="1" x14ac:dyDescent="0.35">
      <c r="A4374" s="72">
        <f t="shared" si="68"/>
        <v>141065</v>
      </c>
      <c r="B4374" t="s">
        <v>19376</v>
      </c>
      <c r="C4374" s="66">
        <v>16050558</v>
      </c>
      <c r="D4374" t="s">
        <v>83</v>
      </c>
      <c r="E4374" t="s">
        <v>5158</v>
      </c>
      <c r="F4374" s="66">
        <v>141065</v>
      </c>
      <c r="G4374" t="s">
        <v>78</v>
      </c>
      <c r="I4374" t="s">
        <v>79</v>
      </c>
      <c r="K4374" t="s">
        <v>19377</v>
      </c>
      <c r="M4374" t="s">
        <v>5156</v>
      </c>
      <c r="N4374" t="s">
        <v>5040</v>
      </c>
      <c r="O4374" t="s">
        <v>18</v>
      </c>
      <c r="P4374" t="s">
        <v>5162</v>
      </c>
    </row>
    <row r="4375" spans="1:17" hidden="1" x14ac:dyDescent="0.35">
      <c r="A4375" s="72">
        <f t="shared" si="68"/>
        <v>140461</v>
      </c>
      <c r="B4375" t="s">
        <v>25716</v>
      </c>
      <c r="C4375" s="85">
        <v>85540</v>
      </c>
      <c r="D4375" t="s">
        <v>77</v>
      </c>
      <c r="E4375" t="s">
        <v>23227</v>
      </c>
      <c r="F4375" s="85">
        <v>140461</v>
      </c>
      <c r="G4375" t="s">
        <v>78</v>
      </c>
      <c r="H4375">
        <v>1647890</v>
      </c>
      <c r="I4375" t="s">
        <v>79</v>
      </c>
      <c r="K4375" t="s">
        <v>25717</v>
      </c>
      <c r="M4375" t="s">
        <v>20923</v>
      </c>
      <c r="N4375" t="s">
        <v>232</v>
      </c>
      <c r="O4375" t="s">
        <v>18</v>
      </c>
      <c r="P4375">
        <v>75042</v>
      </c>
      <c r="Q4375">
        <v>4821</v>
      </c>
    </row>
    <row r="4376" spans="1:17" hidden="1" x14ac:dyDescent="0.35">
      <c r="A4376" s="72">
        <f t="shared" si="68"/>
        <v>140461</v>
      </c>
      <c r="B4376" t="s">
        <v>453</v>
      </c>
      <c r="C4376" s="66">
        <v>85540</v>
      </c>
      <c r="D4376" t="s">
        <v>77</v>
      </c>
      <c r="E4376" t="s">
        <v>371</v>
      </c>
      <c r="F4376" s="66">
        <v>140461</v>
      </c>
      <c r="G4376" t="s">
        <v>78</v>
      </c>
      <c r="H4376" t="s">
        <v>372</v>
      </c>
      <c r="I4376" t="s">
        <v>79</v>
      </c>
      <c r="K4376" t="s">
        <v>454</v>
      </c>
      <c r="M4376" t="s">
        <v>374</v>
      </c>
      <c r="N4376" t="s">
        <v>189</v>
      </c>
      <c r="O4376" t="s">
        <v>18</v>
      </c>
      <c r="P4376" t="s">
        <v>448</v>
      </c>
      <c r="Q4376" t="s">
        <v>455</v>
      </c>
    </row>
    <row r="4377" spans="1:17" hidden="1" x14ac:dyDescent="0.35">
      <c r="A4377" s="72">
        <f t="shared" si="68"/>
        <v>141546</v>
      </c>
      <c r="B4377" t="s">
        <v>27288</v>
      </c>
      <c r="C4377" s="85">
        <v>90698</v>
      </c>
      <c r="D4377" t="s">
        <v>77</v>
      </c>
      <c r="E4377" t="s">
        <v>23179</v>
      </c>
      <c r="F4377" s="85">
        <v>141546</v>
      </c>
      <c r="G4377" t="s">
        <v>78</v>
      </c>
      <c r="H4377">
        <v>1664853</v>
      </c>
      <c r="I4377" t="s">
        <v>79</v>
      </c>
      <c r="K4377" t="s">
        <v>27289</v>
      </c>
      <c r="M4377" t="s">
        <v>9155</v>
      </c>
      <c r="N4377" t="s">
        <v>9526</v>
      </c>
      <c r="O4377" t="s">
        <v>18</v>
      </c>
      <c r="P4377">
        <v>78213</v>
      </c>
      <c r="Q4377">
        <v>3231</v>
      </c>
    </row>
    <row r="4378" spans="1:17" hidden="1" x14ac:dyDescent="0.35">
      <c r="A4378" s="72">
        <f t="shared" si="68"/>
        <v>141546</v>
      </c>
      <c r="B4378" t="s">
        <v>9945</v>
      </c>
      <c r="C4378" s="66">
        <v>90698</v>
      </c>
      <c r="D4378" t="s">
        <v>77</v>
      </c>
      <c r="E4378" t="s">
        <v>9849</v>
      </c>
      <c r="F4378" s="66">
        <v>141546</v>
      </c>
      <c r="G4378" t="s">
        <v>78</v>
      </c>
      <c r="H4378" t="s">
        <v>9850</v>
      </c>
      <c r="I4378" t="s">
        <v>79</v>
      </c>
      <c r="K4378" t="s">
        <v>9946</v>
      </c>
      <c r="M4378" t="s">
        <v>7383</v>
      </c>
      <c r="N4378" t="s">
        <v>7384</v>
      </c>
      <c r="O4378" t="s">
        <v>18</v>
      </c>
      <c r="P4378" t="s">
        <v>9934</v>
      </c>
      <c r="Q4378" t="s">
        <v>9947</v>
      </c>
    </row>
    <row r="4379" spans="1:17" hidden="1" x14ac:dyDescent="0.35">
      <c r="A4379" s="72">
        <f t="shared" si="68"/>
        <v>140730</v>
      </c>
      <c r="B4379" t="s">
        <v>2933</v>
      </c>
      <c r="C4379" s="66">
        <v>86880</v>
      </c>
      <c r="D4379" t="s">
        <v>77</v>
      </c>
      <c r="E4379" t="s">
        <v>2915</v>
      </c>
      <c r="F4379" s="66">
        <v>140730</v>
      </c>
      <c r="G4379" t="s">
        <v>78</v>
      </c>
      <c r="H4379" t="s">
        <v>2934</v>
      </c>
      <c r="I4379" t="s">
        <v>79</v>
      </c>
      <c r="K4379" t="s">
        <v>2935</v>
      </c>
      <c r="M4379" t="s">
        <v>2918</v>
      </c>
      <c r="N4379" t="s">
        <v>2919</v>
      </c>
      <c r="O4379" t="s">
        <v>18</v>
      </c>
      <c r="P4379" t="s">
        <v>2920</v>
      </c>
      <c r="Q4379" t="s">
        <v>2936</v>
      </c>
    </row>
    <row r="4380" spans="1:17" hidden="1" x14ac:dyDescent="0.35">
      <c r="A4380" s="72">
        <f t="shared" si="68"/>
        <v>140730</v>
      </c>
      <c r="B4380" t="s">
        <v>2923</v>
      </c>
      <c r="C4380" s="66">
        <v>86877</v>
      </c>
      <c r="D4380" t="s">
        <v>77</v>
      </c>
      <c r="E4380" t="s">
        <v>2915</v>
      </c>
      <c r="F4380" s="66">
        <v>140730</v>
      </c>
      <c r="G4380" t="s">
        <v>78</v>
      </c>
      <c r="H4380" t="s">
        <v>2924</v>
      </c>
      <c r="I4380" t="s">
        <v>79</v>
      </c>
      <c r="K4380" t="s">
        <v>2925</v>
      </c>
      <c r="M4380" t="s">
        <v>2918</v>
      </c>
      <c r="N4380" t="s">
        <v>2919</v>
      </c>
      <c r="O4380" t="s">
        <v>18</v>
      </c>
      <c r="P4380" t="s">
        <v>2920</v>
      </c>
    </row>
    <row r="4381" spans="1:17" hidden="1" x14ac:dyDescent="0.35">
      <c r="A4381" s="72">
        <f t="shared" si="68"/>
        <v>141735</v>
      </c>
      <c r="B4381" t="s">
        <v>18059</v>
      </c>
      <c r="C4381" s="66">
        <v>16079323</v>
      </c>
      <c r="D4381" t="s">
        <v>77</v>
      </c>
      <c r="E4381" t="s">
        <v>11655</v>
      </c>
      <c r="F4381" s="66">
        <v>141735</v>
      </c>
      <c r="G4381" t="s">
        <v>78</v>
      </c>
      <c r="I4381" t="s">
        <v>79</v>
      </c>
      <c r="K4381" t="s">
        <v>18060</v>
      </c>
      <c r="M4381" t="s">
        <v>11652</v>
      </c>
      <c r="N4381" t="s">
        <v>11364</v>
      </c>
      <c r="O4381" t="s">
        <v>18</v>
      </c>
      <c r="P4381" t="s">
        <v>11653</v>
      </c>
    </row>
    <row r="4382" spans="1:17" hidden="1" x14ac:dyDescent="0.35">
      <c r="A4382" s="72">
        <f t="shared" si="68"/>
        <v>140913</v>
      </c>
      <c r="B4382" t="s">
        <v>23546</v>
      </c>
      <c r="C4382" s="85">
        <v>16053292</v>
      </c>
      <c r="D4382" t="s">
        <v>77</v>
      </c>
      <c r="E4382" t="s">
        <v>23267</v>
      </c>
      <c r="F4382" s="85">
        <v>140913</v>
      </c>
      <c r="G4382" t="s">
        <v>78</v>
      </c>
      <c r="H4382">
        <v>5789012</v>
      </c>
      <c r="I4382" t="s">
        <v>79</v>
      </c>
      <c r="K4382" t="s">
        <v>23547</v>
      </c>
      <c r="M4382" t="s">
        <v>22889</v>
      </c>
      <c r="N4382" t="s">
        <v>205</v>
      </c>
      <c r="O4382" t="s">
        <v>18</v>
      </c>
      <c r="P4382">
        <v>76227</v>
      </c>
    </row>
    <row r="4383" spans="1:17" hidden="1" x14ac:dyDescent="0.35">
      <c r="A4383" s="72">
        <f t="shared" si="68"/>
        <v>140866</v>
      </c>
      <c r="B4383" t="s">
        <v>26616</v>
      </c>
      <c r="C4383" s="85">
        <v>87339</v>
      </c>
      <c r="D4383" t="s">
        <v>77</v>
      </c>
      <c r="E4383" t="s">
        <v>23201</v>
      </c>
      <c r="F4383" s="85">
        <v>140866</v>
      </c>
      <c r="G4383" t="s">
        <v>78</v>
      </c>
      <c r="H4383">
        <v>11914983</v>
      </c>
      <c r="I4383" t="s">
        <v>79</v>
      </c>
      <c r="K4383" t="s">
        <v>26617</v>
      </c>
      <c r="M4383" t="s">
        <v>25004</v>
      </c>
      <c r="N4383" t="s">
        <v>571</v>
      </c>
      <c r="O4383" t="s">
        <v>18</v>
      </c>
      <c r="P4383">
        <v>76060</v>
      </c>
    </row>
    <row r="4384" spans="1:17" hidden="1" x14ac:dyDescent="0.35">
      <c r="A4384" s="72">
        <f t="shared" si="68"/>
        <v>140866</v>
      </c>
      <c r="B4384" t="s">
        <v>3724</v>
      </c>
      <c r="C4384" s="66">
        <v>87339</v>
      </c>
      <c r="D4384" t="s">
        <v>77</v>
      </c>
      <c r="E4384" t="s">
        <v>3725</v>
      </c>
      <c r="F4384" s="66">
        <v>140866</v>
      </c>
      <c r="G4384" t="s">
        <v>78</v>
      </c>
      <c r="H4384" t="s">
        <v>3726</v>
      </c>
      <c r="I4384" t="s">
        <v>79</v>
      </c>
      <c r="K4384" t="s">
        <v>3727</v>
      </c>
      <c r="L4384" t="s">
        <v>80</v>
      </c>
      <c r="M4384" t="s">
        <v>3728</v>
      </c>
      <c r="N4384" t="s">
        <v>573</v>
      </c>
      <c r="O4384" t="s">
        <v>18</v>
      </c>
      <c r="P4384" t="s">
        <v>3729</v>
      </c>
      <c r="Q4384" t="s">
        <v>87</v>
      </c>
    </row>
    <row r="4385" spans="1:17" hidden="1" x14ac:dyDescent="0.35">
      <c r="A4385" s="72">
        <f t="shared" si="68"/>
        <v>140445</v>
      </c>
      <c r="B4385" t="s">
        <v>23332</v>
      </c>
      <c r="C4385" s="85">
        <v>235382</v>
      </c>
      <c r="D4385" t="s">
        <v>77</v>
      </c>
      <c r="E4385" t="s">
        <v>23272</v>
      </c>
      <c r="F4385" s="85">
        <v>140445</v>
      </c>
      <c r="G4385" t="s">
        <v>78</v>
      </c>
      <c r="I4385" t="s">
        <v>79</v>
      </c>
      <c r="K4385" t="s">
        <v>23333</v>
      </c>
      <c r="M4385" t="s">
        <v>20950</v>
      </c>
      <c r="N4385" t="s">
        <v>176</v>
      </c>
      <c r="O4385" t="s">
        <v>18</v>
      </c>
      <c r="P4385">
        <v>75002</v>
      </c>
    </row>
    <row r="4386" spans="1:17" hidden="1" x14ac:dyDescent="0.35">
      <c r="A4386" s="72">
        <f t="shared" si="68"/>
        <v>141311</v>
      </c>
      <c r="B4386" t="s">
        <v>20666</v>
      </c>
      <c r="C4386" s="66">
        <v>17007589</v>
      </c>
      <c r="D4386" t="s">
        <v>77</v>
      </c>
      <c r="E4386" t="s">
        <v>6973</v>
      </c>
      <c r="F4386" s="66">
        <v>141311</v>
      </c>
      <c r="G4386" t="s">
        <v>78</v>
      </c>
      <c r="I4386" t="s">
        <v>79</v>
      </c>
      <c r="K4386" t="s">
        <v>20667</v>
      </c>
      <c r="M4386" t="s">
        <v>20404</v>
      </c>
      <c r="N4386" t="s">
        <v>6771</v>
      </c>
      <c r="O4386" t="s">
        <v>18</v>
      </c>
      <c r="P4386" t="s">
        <v>8177</v>
      </c>
    </row>
    <row r="4387" spans="1:17" hidden="1" x14ac:dyDescent="0.35">
      <c r="A4387" s="72">
        <f t="shared" si="68"/>
        <v>141337</v>
      </c>
      <c r="B4387" t="s">
        <v>14147</v>
      </c>
      <c r="C4387" s="66">
        <v>201286</v>
      </c>
      <c r="D4387" t="s">
        <v>77</v>
      </c>
      <c r="E4387" t="s">
        <v>6256</v>
      </c>
      <c r="F4387" s="66">
        <v>141337</v>
      </c>
      <c r="G4387" t="s">
        <v>78</v>
      </c>
      <c r="I4387" t="s">
        <v>79</v>
      </c>
      <c r="K4387" t="s">
        <v>14148</v>
      </c>
      <c r="M4387" t="s">
        <v>3090</v>
      </c>
      <c r="N4387" t="s">
        <v>6073</v>
      </c>
      <c r="O4387" t="s">
        <v>18</v>
      </c>
      <c r="P4387" t="s">
        <v>6258</v>
      </c>
    </row>
    <row r="4388" spans="1:17" hidden="1" x14ac:dyDescent="0.35">
      <c r="A4388" s="72">
        <f t="shared" si="68"/>
        <v>141322</v>
      </c>
      <c r="B4388" t="s">
        <v>16498</v>
      </c>
      <c r="C4388" s="66">
        <v>16041587</v>
      </c>
      <c r="D4388" t="s">
        <v>77</v>
      </c>
      <c r="E4388" t="s">
        <v>8316</v>
      </c>
      <c r="F4388" s="66">
        <v>141322</v>
      </c>
      <c r="G4388" t="s">
        <v>78</v>
      </c>
      <c r="I4388" t="s">
        <v>79</v>
      </c>
      <c r="K4388" t="s">
        <v>16499</v>
      </c>
      <c r="M4388" t="s">
        <v>8318</v>
      </c>
      <c r="N4388" t="s">
        <v>6073</v>
      </c>
      <c r="O4388" t="s">
        <v>18</v>
      </c>
      <c r="P4388" t="s">
        <v>8319</v>
      </c>
    </row>
    <row r="4389" spans="1:17" hidden="1" x14ac:dyDescent="0.35">
      <c r="A4389" s="72">
        <f t="shared" si="68"/>
        <v>140464</v>
      </c>
      <c r="B4389" t="s">
        <v>25873</v>
      </c>
      <c r="C4389" s="85">
        <v>85593</v>
      </c>
      <c r="D4389" t="s">
        <v>77</v>
      </c>
      <c r="E4389" t="s">
        <v>23223</v>
      </c>
      <c r="F4389" s="85">
        <v>140464</v>
      </c>
      <c r="G4389" t="s">
        <v>78</v>
      </c>
      <c r="H4389">
        <v>14512545</v>
      </c>
      <c r="I4389" t="s">
        <v>79</v>
      </c>
      <c r="K4389" t="s">
        <v>25874</v>
      </c>
      <c r="M4389" t="s">
        <v>18305</v>
      </c>
      <c r="N4389" t="s">
        <v>232</v>
      </c>
      <c r="O4389" t="s">
        <v>18</v>
      </c>
      <c r="P4389">
        <v>75051</v>
      </c>
      <c r="Q4389">
        <v>1810</v>
      </c>
    </row>
    <row r="4390" spans="1:17" hidden="1" x14ac:dyDescent="0.35">
      <c r="A4390" s="72">
        <f t="shared" si="68"/>
        <v>140464</v>
      </c>
      <c r="B4390" t="s">
        <v>593</v>
      </c>
      <c r="C4390" s="66">
        <v>85593</v>
      </c>
      <c r="D4390" t="s">
        <v>77</v>
      </c>
      <c r="E4390" t="s">
        <v>541</v>
      </c>
      <c r="F4390" s="66">
        <v>140464</v>
      </c>
      <c r="G4390" t="s">
        <v>78</v>
      </c>
      <c r="H4390" t="s">
        <v>542</v>
      </c>
      <c r="I4390" t="s">
        <v>79</v>
      </c>
      <c r="K4390" t="s">
        <v>594</v>
      </c>
      <c r="M4390" t="s">
        <v>544</v>
      </c>
      <c r="N4390" t="s">
        <v>189</v>
      </c>
      <c r="O4390" t="s">
        <v>18</v>
      </c>
      <c r="P4390" t="s">
        <v>572</v>
      </c>
      <c r="Q4390" t="s">
        <v>595</v>
      </c>
    </row>
    <row r="4391" spans="1:17" hidden="1" x14ac:dyDescent="0.35">
      <c r="A4391" s="72">
        <f t="shared" si="68"/>
        <v>140658</v>
      </c>
      <c r="B4391" t="s">
        <v>593</v>
      </c>
      <c r="C4391" s="66">
        <v>86651</v>
      </c>
      <c r="D4391" t="s">
        <v>77</v>
      </c>
      <c r="E4391" t="s">
        <v>2439</v>
      </c>
      <c r="F4391" s="66">
        <v>140658</v>
      </c>
      <c r="G4391" t="s">
        <v>78</v>
      </c>
      <c r="H4391" t="s">
        <v>2440</v>
      </c>
      <c r="I4391" t="s">
        <v>79</v>
      </c>
      <c r="K4391" t="s">
        <v>2441</v>
      </c>
      <c r="M4391" t="s">
        <v>2442</v>
      </c>
      <c r="N4391" t="s">
        <v>2272</v>
      </c>
      <c r="O4391" t="s">
        <v>18</v>
      </c>
      <c r="P4391" t="s">
        <v>2443</v>
      </c>
    </row>
    <row r="4392" spans="1:17" hidden="1" x14ac:dyDescent="0.35">
      <c r="A4392" s="72">
        <f t="shared" si="68"/>
        <v>140658</v>
      </c>
      <c r="B4392" t="s">
        <v>2445</v>
      </c>
      <c r="C4392" s="66">
        <v>86652</v>
      </c>
      <c r="D4392" t="s">
        <v>77</v>
      </c>
      <c r="E4392" t="s">
        <v>2439</v>
      </c>
      <c r="F4392" s="66">
        <v>140658</v>
      </c>
      <c r="G4392" t="s">
        <v>78</v>
      </c>
      <c r="H4392" t="s">
        <v>2446</v>
      </c>
      <c r="I4392" t="s">
        <v>79</v>
      </c>
      <c r="K4392" t="s">
        <v>2441</v>
      </c>
      <c r="M4392" t="s">
        <v>2442</v>
      </c>
      <c r="N4392" t="s">
        <v>2272</v>
      </c>
      <c r="O4392" t="s">
        <v>18</v>
      </c>
      <c r="P4392" t="s">
        <v>2443</v>
      </c>
    </row>
    <row r="4393" spans="1:17" hidden="1" x14ac:dyDescent="0.35">
      <c r="A4393" s="72">
        <f t="shared" si="68"/>
        <v>141307</v>
      </c>
      <c r="B4393" t="s">
        <v>15740</v>
      </c>
      <c r="C4393" s="66">
        <v>16052132</v>
      </c>
      <c r="D4393" t="s">
        <v>77</v>
      </c>
      <c r="E4393" t="s">
        <v>6769</v>
      </c>
      <c r="F4393" s="66">
        <v>141307</v>
      </c>
      <c r="G4393" t="s">
        <v>78</v>
      </c>
      <c r="I4393" t="s">
        <v>79</v>
      </c>
      <c r="K4393" t="s">
        <v>17007</v>
      </c>
      <c r="M4393" t="s">
        <v>7391</v>
      </c>
      <c r="N4393" t="s">
        <v>6771</v>
      </c>
      <c r="O4393" t="s">
        <v>18</v>
      </c>
      <c r="P4393" t="s">
        <v>7392</v>
      </c>
    </row>
    <row r="4394" spans="1:17" hidden="1" x14ac:dyDescent="0.35">
      <c r="A4394" s="72">
        <f t="shared" si="68"/>
        <v>140658</v>
      </c>
      <c r="B4394" t="s">
        <v>15740</v>
      </c>
      <c r="C4394" s="66">
        <v>16021374</v>
      </c>
      <c r="D4394" t="s">
        <v>77</v>
      </c>
      <c r="E4394" t="s">
        <v>2439</v>
      </c>
      <c r="F4394" s="66">
        <v>140658</v>
      </c>
      <c r="G4394" t="s">
        <v>78</v>
      </c>
      <c r="H4394" t="s">
        <v>15741</v>
      </c>
      <c r="I4394" t="s">
        <v>79</v>
      </c>
      <c r="K4394" t="s">
        <v>2441</v>
      </c>
      <c r="M4394" t="s">
        <v>2442</v>
      </c>
      <c r="N4394" t="s">
        <v>2272</v>
      </c>
      <c r="O4394" t="s">
        <v>18</v>
      </c>
      <c r="P4394" t="s">
        <v>2443</v>
      </c>
    </row>
    <row r="4395" spans="1:17" hidden="1" x14ac:dyDescent="0.35">
      <c r="A4395" s="72">
        <f t="shared" si="68"/>
        <v>141295</v>
      </c>
      <c r="B4395" t="s">
        <v>17779</v>
      </c>
      <c r="C4395" s="66">
        <v>16070644</v>
      </c>
      <c r="D4395" t="s">
        <v>77</v>
      </c>
      <c r="E4395" t="s">
        <v>7764</v>
      </c>
      <c r="F4395" s="66">
        <v>141295</v>
      </c>
      <c r="G4395" t="s">
        <v>78</v>
      </c>
      <c r="I4395" t="s">
        <v>79</v>
      </c>
      <c r="K4395" t="s">
        <v>17780</v>
      </c>
      <c r="M4395" t="s">
        <v>7391</v>
      </c>
      <c r="N4395" t="s">
        <v>7262</v>
      </c>
      <c r="O4395" t="s">
        <v>18</v>
      </c>
      <c r="P4395" t="s">
        <v>7392</v>
      </c>
    </row>
    <row r="4396" spans="1:17" hidden="1" x14ac:dyDescent="0.35">
      <c r="A4396" s="72">
        <f t="shared" si="68"/>
        <v>141307</v>
      </c>
      <c r="B4396" t="s">
        <v>20988</v>
      </c>
      <c r="C4396" s="66">
        <v>17010345</v>
      </c>
      <c r="D4396" t="s">
        <v>77</v>
      </c>
      <c r="E4396" t="s">
        <v>6769</v>
      </c>
      <c r="F4396" s="66">
        <v>141307</v>
      </c>
      <c r="G4396" t="s">
        <v>78</v>
      </c>
      <c r="I4396" t="s">
        <v>79</v>
      </c>
      <c r="K4396" t="s">
        <v>20989</v>
      </c>
      <c r="M4396" t="s">
        <v>20836</v>
      </c>
      <c r="N4396" t="s">
        <v>6771</v>
      </c>
      <c r="O4396" t="s">
        <v>18</v>
      </c>
      <c r="P4396" t="s">
        <v>7392</v>
      </c>
    </row>
    <row r="4397" spans="1:17" hidden="1" x14ac:dyDescent="0.35">
      <c r="A4397" s="72">
        <f t="shared" si="68"/>
        <v>141555</v>
      </c>
      <c r="B4397" t="s">
        <v>14427</v>
      </c>
      <c r="C4397" s="66">
        <v>210958</v>
      </c>
      <c r="D4397" t="s">
        <v>77</v>
      </c>
      <c r="E4397" t="s">
        <v>4810</v>
      </c>
      <c r="F4397" s="66">
        <v>141555</v>
      </c>
      <c r="G4397" t="s">
        <v>78</v>
      </c>
      <c r="H4397" t="s">
        <v>14428</v>
      </c>
      <c r="I4397" t="s">
        <v>79</v>
      </c>
      <c r="K4397" t="s">
        <v>14429</v>
      </c>
      <c r="M4397" t="s">
        <v>7383</v>
      </c>
      <c r="O4397" t="s">
        <v>18</v>
      </c>
      <c r="P4397" t="s">
        <v>10372</v>
      </c>
    </row>
    <row r="4398" spans="1:17" hidden="1" x14ac:dyDescent="0.35">
      <c r="A4398" s="72">
        <f t="shared" si="68"/>
        <v>140867</v>
      </c>
      <c r="B4398" t="s">
        <v>27103</v>
      </c>
      <c r="C4398" s="85">
        <v>16033806</v>
      </c>
      <c r="D4398" t="s">
        <v>77</v>
      </c>
      <c r="E4398" t="s">
        <v>23184</v>
      </c>
      <c r="F4398" s="85">
        <v>140867</v>
      </c>
      <c r="G4398" t="s">
        <v>78</v>
      </c>
      <c r="I4398" t="s">
        <v>79</v>
      </c>
      <c r="K4398" t="s">
        <v>27104</v>
      </c>
      <c r="M4398" t="s">
        <v>19690</v>
      </c>
      <c r="N4398" t="s">
        <v>571</v>
      </c>
      <c r="O4398" t="s">
        <v>18</v>
      </c>
      <c r="P4398">
        <v>76002</v>
      </c>
    </row>
    <row r="4399" spans="1:17" hidden="1" x14ac:dyDescent="0.35">
      <c r="A4399" s="72">
        <f t="shared" si="68"/>
        <v>140867</v>
      </c>
      <c r="B4399" t="s">
        <v>16121</v>
      </c>
      <c r="C4399" s="66">
        <v>16033806</v>
      </c>
      <c r="D4399" t="s">
        <v>77</v>
      </c>
      <c r="E4399" t="s">
        <v>3405</v>
      </c>
      <c r="F4399" s="66">
        <v>140867</v>
      </c>
      <c r="G4399" t="s">
        <v>78</v>
      </c>
      <c r="I4399" t="s">
        <v>79</v>
      </c>
      <c r="K4399" t="s">
        <v>16122</v>
      </c>
      <c r="M4399" t="s">
        <v>3401</v>
      </c>
      <c r="N4399" t="s">
        <v>573</v>
      </c>
      <c r="O4399" t="s">
        <v>18</v>
      </c>
      <c r="P4399" t="s">
        <v>3415</v>
      </c>
    </row>
    <row r="4400" spans="1:17" hidden="1" x14ac:dyDescent="0.35">
      <c r="A4400" s="72">
        <f t="shared" si="68"/>
        <v>141129</v>
      </c>
      <c r="B4400" t="s">
        <v>15339</v>
      </c>
      <c r="C4400" s="66">
        <v>231234</v>
      </c>
      <c r="D4400" t="s">
        <v>77</v>
      </c>
      <c r="E4400" t="s">
        <v>5499</v>
      </c>
      <c r="F4400" s="66">
        <v>141129</v>
      </c>
      <c r="G4400" t="s">
        <v>78</v>
      </c>
      <c r="I4400" t="s">
        <v>79</v>
      </c>
      <c r="K4400" t="s">
        <v>15340</v>
      </c>
      <c r="M4400" t="s">
        <v>5500</v>
      </c>
      <c r="N4400" t="s">
        <v>5256</v>
      </c>
      <c r="O4400" t="s">
        <v>18</v>
      </c>
      <c r="P4400" t="s">
        <v>5501</v>
      </c>
    </row>
    <row r="4401" spans="1:17" hidden="1" x14ac:dyDescent="0.35">
      <c r="A4401" s="72">
        <f t="shared" si="68"/>
        <v>142082</v>
      </c>
      <c r="B4401" t="s">
        <v>13228</v>
      </c>
      <c r="C4401" s="66">
        <v>92893</v>
      </c>
      <c r="D4401" t="s">
        <v>77</v>
      </c>
      <c r="E4401" t="s">
        <v>13229</v>
      </c>
      <c r="F4401" s="66">
        <v>142082</v>
      </c>
      <c r="G4401" t="s">
        <v>78</v>
      </c>
      <c r="I4401" t="s">
        <v>79</v>
      </c>
      <c r="K4401" t="s">
        <v>13230</v>
      </c>
      <c r="M4401" t="s">
        <v>13231</v>
      </c>
      <c r="N4401" t="s">
        <v>13193</v>
      </c>
      <c r="O4401" t="s">
        <v>18</v>
      </c>
      <c r="P4401" t="s">
        <v>13232</v>
      </c>
      <c r="Q4401" t="s">
        <v>10449</v>
      </c>
    </row>
    <row r="4402" spans="1:17" hidden="1" x14ac:dyDescent="0.35">
      <c r="A4402" s="72">
        <f t="shared" si="68"/>
        <v>141223</v>
      </c>
      <c r="B4402" t="s">
        <v>17565</v>
      </c>
      <c r="C4402" s="66">
        <v>16064739</v>
      </c>
      <c r="D4402" t="s">
        <v>77</v>
      </c>
      <c r="E4402" t="s">
        <v>6077</v>
      </c>
      <c r="F4402" s="66">
        <v>141223</v>
      </c>
      <c r="G4402" t="s">
        <v>78</v>
      </c>
      <c r="I4402" t="s">
        <v>79</v>
      </c>
      <c r="K4402" t="s">
        <v>17566</v>
      </c>
      <c r="M4402" t="s">
        <v>3090</v>
      </c>
      <c r="N4402" t="s">
        <v>6071</v>
      </c>
      <c r="O4402" t="s">
        <v>18</v>
      </c>
      <c r="P4402" t="s">
        <v>6919</v>
      </c>
    </row>
    <row r="4403" spans="1:17" hidden="1" x14ac:dyDescent="0.35">
      <c r="A4403" s="72">
        <f t="shared" si="68"/>
        <v>141707</v>
      </c>
      <c r="B4403" t="s">
        <v>16820</v>
      </c>
      <c r="C4403" s="66">
        <v>16048488</v>
      </c>
      <c r="D4403" t="s">
        <v>77</v>
      </c>
      <c r="E4403" t="s">
        <v>11428</v>
      </c>
      <c r="F4403" s="66">
        <v>141707</v>
      </c>
      <c r="G4403" t="s">
        <v>78</v>
      </c>
      <c r="I4403" t="s">
        <v>79</v>
      </c>
      <c r="K4403" t="s">
        <v>16821</v>
      </c>
      <c r="M4403" t="s">
        <v>11425</v>
      </c>
      <c r="N4403" t="s">
        <v>5129</v>
      </c>
      <c r="O4403" t="s">
        <v>18</v>
      </c>
      <c r="P4403" t="s">
        <v>11426</v>
      </c>
    </row>
    <row r="4404" spans="1:17" hidden="1" x14ac:dyDescent="0.35">
      <c r="A4404" s="72">
        <f t="shared" si="68"/>
        <v>141252</v>
      </c>
      <c r="B4404" t="s">
        <v>20732</v>
      </c>
      <c r="C4404" s="66">
        <v>17008343</v>
      </c>
      <c r="D4404" t="s">
        <v>83</v>
      </c>
      <c r="E4404" t="s">
        <v>7310</v>
      </c>
      <c r="F4404" s="66">
        <v>141252</v>
      </c>
      <c r="G4404" t="s">
        <v>78</v>
      </c>
      <c r="I4404" t="s">
        <v>79</v>
      </c>
      <c r="K4404" t="s">
        <v>20733</v>
      </c>
      <c r="M4404" t="s">
        <v>20734</v>
      </c>
      <c r="N4404" t="s">
        <v>6071</v>
      </c>
      <c r="O4404" t="s">
        <v>18</v>
      </c>
      <c r="P4404" t="s">
        <v>7405</v>
      </c>
    </row>
    <row r="4405" spans="1:17" hidden="1" x14ac:dyDescent="0.35">
      <c r="A4405" s="72">
        <f t="shared" si="68"/>
        <v>140866</v>
      </c>
      <c r="B4405" t="s">
        <v>26620</v>
      </c>
      <c r="C4405" s="85">
        <v>87342</v>
      </c>
      <c r="D4405" t="s">
        <v>77</v>
      </c>
      <c r="E4405" t="s">
        <v>23201</v>
      </c>
      <c r="F4405" s="85">
        <v>140866</v>
      </c>
      <c r="G4405" t="s">
        <v>78</v>
      </c>
      <c r="H4405">
        <v>11914983</v>
      </c>
      <c r="I4405" t="s">
        <v>79</v>
      </c>
      <c r="K4405" t="s">
        <v>26621</v>
      </c>
      <c r="M4405" t="s">
        <v>25004</v>
      </c>
      <c r="N4405" t="s">
        <v>571</v>
      </c>
      <c r="O4405" t="s">
        <v>18</v>
      </c>
      <c r="P4405">
        <v>76060</v>
      </c>
    </row>
    <row r="4406" spans="1:17" hidden="1" x14ac:dyDescent="0.35">
      <c r="A4406" s="72">
        <f t="shared" si="68"/>
        <v>140866</v>
      </c>
      <c r="B4406" t="s">
        <v>3737</v>
      </c>
      <c r="C4406" s="66">
        <v>87342</v>
      </c>
      <c r="D4406" t="s">
        <v>77</v>
      </c>
      <c r="E4406" t="s">
        <v>3725</v>
      </c>
      <c r="F4406" s="66">
        <v>140866</v>
      </c>
      <c r="G4406" t="s">
        <v>78</v>
      </c>
      <c r="H4406" t="s">
        <v>3726</v>
      </c>
      <c r="I4406" t="s">
        <v>79</v>
      </c>
      <c r="K4406" t="s">
        <v>3738</v>
      </c>
      <c r="L4406" t="s">
        <v>80</v>
      </c>
      <c r="M4406" t="s">
        <v>3728</v>
      </c>
      <c r="N4406" t="s">
        <v>573</v>
      </c>
      <c r="O4406" t="s">
        <v>18</v>
      </c>
      <c r="P4406" t="s">
        <v>3729</v>
      </c>
      <c r="Q4406" t="s">
        <v>87</v>
      </c>
    </row>
    <row r="4407" spans="1:17" hidden="1" x14ac:dyDescent="0.35">
      <c r="A4407" s="72">
        <f t="shared" si="68"/>
        <v>140464</v>
      </c>
      <c r="B4407" t="s">
        <v>25896</v>
      </c>
      <c r="C4407" s="85">
        <v>85583</v>
      </c>
      <c r="D4407" t="s">
        <v>77</v>
      </c>
      <c r="E4407" t="s">
        <v>23223</v>
      </c>
      <c r="F4407" s="85">
        <v>140464</v>
      </c>
      <c r="G4407" t="s">
        <v>78</v>
      </c>
      <c r="H4407">
        <v>14512545</v>
      </c>
      <c r="I4407" t="s">
        <v>79</v>
      </c>
      <c r="K4407" t="s">
        <v>25897</v>
      </c>
      <c r="M4407" t="s">
        <v>18305</v>
      </c>
      <c r="N4407" t="s">
        <v>232</v>
      </c>
      <c r="O4407" t="s">
        <v>18</v>
      </c>
      <c r="P4407">
        <v>75050</v>
      </c>
      <c r="Q4407">
        <v>6224</v>
      </c>
    </row>
    <row r="4408" spans="1:17" hidden="1" x14ac:dyDescent="0.35">
      <c r="A4408" s="72">
        <f t="shared" si="68"/>
        <v>140464</v>
      </c>
      <c r="B4408" t="s">
        <v>568</v>
      </c>
      <c r="C4408" s="66">
        <v>85583</v>
      </c>
      <c r="D4408" t="s">
        <v>77</v>
      </c>
      <c r="E4408" t="s">
        <v>541</v>
      </c>
      <c r="F4408" s="66">
        <v>140464</v>
      </c>
      <c r="G4408" t="s">
        <v>78</v>
      </c>
      <c r="H4408" t="s">
        <v>542</v>
      </c>
      <c r="I4408" t="s">
        <v>79</v>
      </c>
      <c r="K4408" t="s">
        <v>569</v>
      </c>
      <c r="M4408" t="s">
        <v>544</v>
      </c>
      <c r="N4408" t="s">
        <v>189</v>
      </c>
      <c r="O4408" t="s">
        <v>18</v>
      </c>
      <c r="P4408" t="s">
        <v>545</v>
      </c>
      <c r="Q4408" t="s">
        <v>570</v>
      </c>
    </row>
    <row r="4409" spans="1:17" hidden="1" x14ac:dyDescent="0.35">
      <c r="A4409" s="72">
        <f t="shared" si="68"/>
        <v>142118</v>
      </c>
      <c r="B4409" t="s">
        <v>18748</v>
      </c>
      <c r="C4409" s="66">
        <v>225260</v>
      </c>
      <c r="D4409" t="s">
        <v>83</v>
      </c>
      <c r="E4409" t="s">
        <v>13343</v>
      </c>
      <c r="F4409" s="66">
        <v>142118</v>
      </c>
      <c r="G4409" t="s">
        <v>78</v>
      </c>
      <c r="I4409" t="s">
        <v>79</v>
      </c>
      <c r="K4409" t="s">
        <v>18749</v>
      </c>
      <c r="M4409" t="s">
        <v>7395</v>
      </c>
      <c r="N4409" t="s">
        <v>13252</v>
      </c>
      <c r="O4409" t="s">
        <v>18</v>
      </c>
      <c r="P4409" t="s">
        <v>13473</v>
      </c>
    </row>
    <row r="4410" spans="1:17" hidden="1" x14ac:dyDescent="0.35">
      <c r="A4410" s="72">
        <f t="shared" si="68"/>
        <v>141736</v>
      </c>
      <c r="B4410" t="s">
        <v>17114</v>
      </c>
      <c r="C4410" s="66">
        <v>16053916</v>
      </c>
      <c r="D4410" t="s">
        <v>77</v>
      </c>
      <c r="E4410" t="s">
        <v>11615</v>
      </c>
      <c r="F4410" s="66">
        <v>141736</v>
      </c>
      <c r="G4410" t="s">
        <v>78</v>
      </c>
      <c r="I4410" t="s">
        <v>79</v>
      </c>
      <c r="K4410" t="s">
        <v>17115</v>
      </c>
      <c r="M4410" t="s">
        <v>11617</v>
      </c>
      <c r="N4410" t="s">
        <v>5106</v>
      </c>
      <c r="O4410" t="s">
        <v>18</v>
      </c>
      <c r="P4410" t="s">
        <v>11663</v>
      </c>
      <c r="Q4410" t="s">
        <v>17116</v>
      </c>
    </row>
    <row r="4411" spans="1:17" hidden="1" x14ac:dyDescent="0.35">
      <c r="A4411" s="72">
        <f t="shared" si="68"/>
        <v>141860</v>
      </c>
      <c r="B4411" t="s">
        <v>12191</v>
      </c>
      <c r="C4411" s="66">
        <v>92225</v>
      </c>
      <c r="D4411" t="s">
        <v>77</v>
      </c>
      <c r="E4411" t="s">
        <v>12184</v>
      </c>
      <c r="F4411" s="66">
        <v>141860</v>
      </c>
      <c r="G4411" t="s">
        <v>78</v>
      </c>
      <c r="I4411" t="s">
        <v>79</v>
      </c>
      <c r="K4411" t="s">
        <v>12192</v>
      </c>
      <c r="M4411" t="s">
        <v>12186</v>
      </c>
      <c r="N4411" t="s">
        <v>12187</v>
      </c>
      <c r="O4411" t="s">
        <v>18</v>
      </c>
      <c r="P4411" t="s">
        <v>12188</v>
      </c>
      <c r="Q4411" t="s">
        <v>12193</v>
      </c>
    </row>
    <row r="4412" spans="1:17" hidden="1" x14ac:dyDescent="0.35">
      <c r="A4412" s="72">
        <f t="shared" si="68"/>
        <v>141550</v>
      </c>
      <c r="B4412" t="s">
        <v>26466</v>
      </c>
      <c r="C4412" s="85">
        <v>16052591</v>
      </c>
      <c r="D4412" t="s">
        <v>77</v>
      </c>
      <c r="E4412" t="s">
        <v>23206</v>
      </c>
      <c r="F4412" s="85">
        <v>141550</v>
      </c>
      <c r="G4412" t="s">
        <v>78</v>
      </c>
      <c r="H4412">
        <v>10499812</v>
      </c>
      <c r="I4412" t="s">
        <v>79</v>
      </c>
      <c r="K4412" t="s">
        <v>26467</v>
      </c>
      <c r="M4412" t="s">
        <v>21326</v>
      </c>
      <c r="N4412" t="s">
        <v>9526</v>
      </c>
      <c r="O4412" t="s">
        <v>18</v>
      </c>
      <c r="P4412">
        <v>78109</v>
      </c>
      <c r="Q4412">
        <v>3761</v>
      </c>
    </row>
    <row r="4413" spans="1:17" hidden="1" x14ac:dyDescent="0.35">
      <c r="A4413" s="72">
        <f t="shared" si="68"/>
        <v>140931</v>
      </c>
      <c r="B4413" t="s">
        <v>27465</v>
      </c>
      <c r="C4413" s="85">
        <v>16055983</v>
      </c>
      <c r="D4413" t="s">
        <v>77</v>
      </c>
      <c r="E4413" t="s">
        <v>23178</v>
      </c>
      <c r="F4413" s="85">
        <v>140931</v>
      </c>
      <c r="G4413" t="s">
        <v>78</v>
      </c>
      <c r="H4413">
        <v>11979168</v>
      </c>
      <c r="I4413" t="s">
        <v>79</v>
      </c>
      <c r="K4413" t="s">
        <v>27466</v>
      </c>
      <c r="M4413" t="s">
        <v>15940</v>
      </c>
      <c r="N4413" t="s">
        <v>205</v>
      </c>
      <c r="O4413" t="s">
        <v>18</v>
      </c>
      <c r="P4413">
        <v>76262</v>
      </c>
    </row>
    <row r="4414" spans="1:17" hidden="1" x14ac:dyDescent="0.35">
      <c r="A4414" s="72">
        <f t="shared" si="68"/>
        <v>140931</v>
      </c>
      <c r="B4414" t="s">
        <v>17183</v>
      </c>
      <c r="C4414" s="66">
        <v>16055983</v>
      </c>
      <c r="D4414" t="s">
        <v>77</v>
      </c>
      <c r="E4414" t="s">
        <v>3662</v>
      </c>
      <c r="F4414" s="66">
        <v>140931</v>
      </c>
      <c r="G4414" t="s">
        <v>78</v>
      </c>
      <c r="H4414" t="s">
        <v>3663</v>
      </c>
      <c r="I4414" t="s">
        <v>79</v>
      </c>
      <c r="K4414" t="s">
        <v>17184</v>
      </c>
      <c r="M4414" t="s">
        <v>4566</v>
      </c>
      <c r="N4414" t="s">
        <v>215</v>
      </c>
      <c r="O4414" t="s">
        <v>18</v>
      </c>
      <c r="P4414" t="s">
        <v>4567</v>
      </c>
    </row>
    <row r="4415" spans="1:17" hidden="1" x14ac:dyDescent="0.35">
      <c r="A4415" s="72">
        <f t="shared" si="68"/>
        <v>127700</v>
      </c>
      <c r="B4415" t="s">
        <v>24131</v>
      </c>
      <c r="C4415" s="85">
        <v>35984</v>
      </c>
      <c r="D4415" t="s">
        <v>77</v>
      </c>
      <c r="E4415" t="s">
        <v>23260</v>
      </c>
      <c r="F4415" s="85">
        <v>127700</v>
      </c>
      <c r="G4415" t="s">
        <v>78</v>
      </c>
      <c r="H4415">
        <v>13028378</v>
      </c>
      <c r="I4415" t="s">
        <v>79</v>
      </c>
      <c r="K4415" t="s">
        <v>24132</v>
      </c>
      <c r="M4415" t="s">
        <v>23999</v>
      </c>
      <c r="N4415" t="s">
        <v>23987</v>
      </c>
      <c r="O4415" t="s">
        <v>23988</v>
      </c>
      <c r="P4415">
        <v>32796</v>
      </c>
      <c r="Q4415">
        <v>1511</v>
      </c>
    </row>
    <row r="4416" spans="1:17" hidden="1" x14ac:dyDescent="0.35">
      <c r="A4416" s="72">
        <f t="shared" si="68"/>
        <v>140887</v>
      </c>
      <c r="B4416" t="s">
        <v>25552</v>
      </c>
      <c r="C4416" s="85">
        <v>87428</v>
      </c>
      <c r="D4416" t="s">
        <v>77</v>
      </c>
      <c r="E4416" t="s">
        <v>23231</v>
      </c>
      <c r="F4416" s="85">
        <v>140887</v>
      </c>
      <c r="G4416" t="s">
        <v>78</v>
      </c>
      <c r="H4416">
        <v>11993375</v>
      </c>
      <c r="I4416" t="s">
        <v>79</v>
      </c>
      <c r="K4416" t="s">
        <v>25553</v>
      </c>
      <c r="M4416" t="s">
        <v>20648</v>
      </c>
      <c r="N4416" t="s">
        <v>571</v>
      </c>
      <c r="O4416" t="s">
        <v>18</v>
      </c>
      <c r="P4416">
        <v>76105</v>
      </c>
      <c r="Q4416">
        <v>1530</v>
      </c>
    </row>
    <row r="4417" spans="1:17" hidden="1" x14ac:dyDescent="0.35">
      <c r="A4417" s="72">
        <f t="shared" si="68"/>
        <v>140887</v>
      </c>
      <c r="B4417" t="s">
        <v>3954</v>
      </c>
      <c r="C4417" s="66">
        <v>87428</v>
      </c>
      <c r="D4417" t="s">
        <v>77</v>
      </c>
      <c r="E4417" t="s">
        <v>3907</v>
      </c>
      <c r="F4417" s="66">
        <v>140887</v>
      </c>
      <c r="G4417" t="s">
        <v>78</v>
      </c>
      <c r="H4417" t="s">
        <v>3955</v>
      </c>
      <c r="I4417" t="s">
        <v>79</v>
      </c>
      <c r="K4417" t="s">
        <v>3956</v>
      </c>
      <c r="M4417" t="s">
        <v>3904</v>
      </c>
      <c r="N4417" t="s">
        <v>573</v>
      </c>
      <c r="O4417" t="s">
        <v>18</v>
      </c>
      <c r="P4417" t="s">
        <v>3953</v>
      </c>
      <c r="Q4417" t="s">
        <v>3086</v>
      </c>
    </row>
    <row r="4418" spans="1:17" hidden="1" x14ac:dyDescent="0.35">
      <c r="A4418" s="72">
        <f t="shared" ref="A4418:A4481" si="69">IF(F4418="", "", IF(D4418="School District", C4418, F4418))</f>
        <v>142116</v>
      </c>
      <c r="B4418" t="s">
        <v>17701</v>
      </c>
      <c r="C4418" s="66">
        <v>16068363</v>
      </c>
      <c r="D4418" t="s">
        <v>77</v>
      </c>
      <c r="E4418" t="s">
        <v>13524</v>
      </c>
      <c r="F4418" s="66">
        <v>142116</v>
      </c>
      <c r="G4418" t="s">
        <v>78</v>
      </c>
      <c r="H4418" t="s">
        <v>17702</v>
      </c>
      <c r="I4418" t="s">
        <v>79</v>
      </c>
      <c r="K4418" t="s">
        <v>17703</v>
      </c>
      <c r="L4418" t="s">
        <v>80</v>
      </c>
      <c r="M4418" t="s">
        <v>7395</v>
      </c>
      <c r="N4418" t="s">
        <v>7395</v>
      </c>
      <c r="O4418" t="s">
        <v>18</v>
      </c>
      <c r="P4418" t="s">
        <v>7396</v>
      </c>
      <c r="Q4418" t="s">
        <v>87</v>
      </c>
    </row>
    <row r="4419" spans="1:17" hidden="1" x14ac:dyDescent="0.35">
      <c r="A4419" s="72">
        <f t="shared" si="69"/>
        <v>140521</v>
      </c>
      <c r="B4419" t="s">
        <v>16278</v>
      </c>
      <c r="C4419" s="66">
        <v>16036394</v>
      </c>
      <c r="D4419" t="s">
        <v>77</v>
      </c>
      <c r="E4419" t="s">
        <v>511</v>
      </c>
      <c r="F4419" s="66">
        <v>140521</v>
      </c>
      <c r="G4419" t="s">
        <v>78</v>
      </c>
      <c r="I4419" t="s">
        <v>79</v>
      </c>
      <c r="K4419" t="s">
        <v>16279</v>
      </c>
      <c r="M4419" t="s">
        <v>1375</v>
      </c>
      <c r="N4419" t="s">
        <v>232</v>
      </c>
      <c r="O4419" t="s">
        <v>18</v>
      </c>
      <c r="P4419" t="s">
        <v>1623</v>
      </c>
    </row>
    <row r="4420" spans="1:17" hidden="1" x14ac:dyDescent="0.35">
      <c r="A4420" s="72">
        <f t="shared" si="69"/>
        <v>141307</v>
      </c>
      <c r="B4420" t="s">
        <v>20990</v>
      </c>
      <c r="C4420" s="66">
        <v>17010346</v>
      </c>
      <c r="D4420" t="s">
        <v>77</v>
      </c>
      <c r="E4420" t="s">
        <v>6769</v>
      </c>
      <c r="F4420" s="66">
        <v>141307</v>
      </c>
      <c r="G4420" t="s">
        <v>78</v>
      </c>
      <c r="I4420" t="s">
        <v>79</v>
      </c>
      <c r="K4420" t="s">
        <v>20991</v>
      </c>
      <c r="M4420" t="s">
        <v>20836</v>
      </c>
      <c r="N4420" t="s">
        <v>6771</v>
      </c>
      <c r="O4420" t="s">
        <v>18</v>
      </c>
      <c r="P4420" t="s">
        <v>15607</v>
      </c>
    </row>
    <row r="4421" spans="1:17" hidden="1" x14ac:dyDescent="0.35">
      <c r="A4421" s="72">
        <f t="shared" si="69"/>
        <v>140676</v>
      </c>
      <c r="B4421" t="s">
        <v>2579</v>
      </c>
      <c r="C4421" s="66">
        <v>86712</v>
      </c>
      <c r="D4421" t="s">
        <v>77</v>
      </c>
      <c r="E4421" t="s">
        <v>2573</v>
      </c>
      <c r="F4421" s="66">
        <v>140676</v>
      </c>
      <c r="G4421" t="s">
        <v>78</v>
      </c>
      <c r="I4421" t="s">
        <v>79</v>
      </c>
      <c r="K4421" t="s">
        <v>2574</v>
      </c>
      <c r="M4421" t="s">
        <v>2575</v>
      </c>
      <c r="N4421" t="s">
        <v>2576</v>
      </c>
      <c r="O4421" t="s">
        <v>18</v>
      </c>
      <c r="P4421" t="s">
        <v>2577</v>
      </c>
    </row>
    <row r="4422" spans="1:17" hidden="1" x14ac:dyDescent="0.35">
      <c r="A4422" s="72">
        <f t="shared" si="69"/>
        <v>140510</v>
      </c>
      <c r="B4422" t="s">
        <v>26504</v>
      </c>
      <c r="C4422" s="85">
        <v>85919</v>
      </c>
      <c r="D4422" t="s">
        <v>77</v>
      </c>
      <c r="E4422" t="s">
        <v>23205</v>
      </c>
      <c r="F4422" s="85">
        <v>140510</v>
      </c>
      <c r="G4422" t="s">
        <v>78</v>
      </c>
      <c r="H4422">
        <v>1647460</v>
      </c>
      <c r="I4422" t="s">
        <v>79</v>
      </c>
      <c r="K4422" t="s">
        <v>26505</v>
      </c>
      <c r="M4422" t="s">
        <v>1182</v>
      </c>
      <c r="N4422" t="s">
        <v>1182</v>
      </c>
      <c r="O4422" t="s">
        <v>18</v>
      </c>
      <c r="P4422">
        <v>75142</v>
      </c>
    </row>
    <row r="4423" spans="1:17" hidden="1" x14ac:dyDescent="0.35">
      <c r="A4423" s="72">
        <f t="shared" si="69"/>
        <v>140510</v>
      </c>
      <c r="B4423" t="s">
        <v>1297</v>
      </c>
      <c r="C4423" s="66">
        <v>85919</v>
      </c>
      <c r="D4423" t="s">
        <v>77</v>
      </c>
      <c r="E4423" t="s">
        <v>1291</v>
      </c>
      <c r="F4423" s="66">
        <v>140510</v>
      </c>
      <c r="G4423" t="s">
        <v>78</v>
      </c>
      <c r="H4423" t="s">
        <v>1292</v>
      </c>
      <c r="I4423" t="s">
        <v>79</v>
      </c>
      <c r="K4423" t="s">
        <v>1298</v>
      </c>
      <c r="M4423" t="s">
        <v>1248</v>
      </c>
      <c r="N4423" t="s">
        <v>1248</v>
      </c>
      <c r="O4423" t="s">
        <v>18</v>
      </c>
      <c r="P4423" t="s">
        <v>1294</v>
      </c>
    </row>
    <row r="4424" spans="1:17" hidden="1" x14ac:dyDescent="0.35">
      <c r="A4424" s="72">
        <f t="shared" si="69"/>
        <v>141311</v>
      </c>
      <c r="B4424" t="s">
        <v>18295</v>
      </c>
      <c r="C4424" s="66">
        <v>16077592</v>
      </c>
      <c r="D4424" t="s">
        <v>77</v>
      </c>
      <c r="E4424" t="s">
        <v>6973</v>
      </c>
      <c r="F4424" s="66">
        <v>141311</v>
      </c>
      <c r="G4424" t="s">
        <v>78</v>
      </c>
      <c r="I4424" t="s">
        <v>79</v>
      </c>
      <c r="K4424" t="s">
        <v>18296</v>
      </c>
      <c r="M4424" t="s">
        <v>7817</v>
      </c>
      <c r="N4424" t="s">
        <v>7262</v>
      </c>
      <c r="O4424" t="s">
        <v>18</v>
      </c>
      <c r="P4424" t="s">
        <v>7818</v>
      </c>
      <c r="Q4424" t="s">
        <v>18297</v>
      </c>
    </row>
    <row r="4425" spans="1:17" hidden="1" x14ac:dyDescent="0.35">
      <c r="A4425" s="72">
        <f t="shared" si="69"/>
        <v>141295</v>
      </c>
      <c r="B4425" t="s">
        <v>22257</v>
      </c>
      <c r="C4425" s="66">
        <v>17021929</v>
      </c>
      <c r="D4425" t="s">
        <v>77</v>
      </c>
      <c r="E4425" t="s">
        <v>7764</v>
      </c>
      <c r="F4425" s="66">
        <v>141295</v>
      </c>
      <c r="G4425" t="s">
        <v>78</v>
      </c>
      <c r="I4425" t="s">
        <v>79</v>
      </c>
      <c r="K4425" t="s">
        <v>22258</v>
      </c>
      <c r="M4425" t="s">
        <v>7817</v>
      </c>
      <c r="N4425" t="s">
        <v>6771</v>
      </c>
      <c r="O4425" t="s">
        <v>18</v>
      </c>
      <c r="P4425" t="s">
        <v>7818</v>
      </c>
    </row>
    <row r="4426" spans="1:17" hidden="1" x14ac:dyDescent="0.35">
      <c r="A4426" s="72">
        <f t="shared" si="69"/>
        <v>141311</v>
      </c>
      <c r="B4426" t="s">
        <v>15173</v>
      </c>
      <c r="C4426" s="66">
        <v>230070</v>
      </c>
      <c r="D4426" t="s">
        <v>77</v>
      </c>
      <c r="E4426" t="s">
        <v>6973</v>
      </c>
      <c r="F4426" s="66">
        <v>141311</v>
      </c>
      <c r="G4426" t="s">
        <v>78</v>
      </c>
      <c r="H4426" t="s">
        <v>15174</v>
      </c>
      <c r="I4426" t="s">
        <v>79</v>
      </c>
      <c r="K4426" t="s">
        <v>15175</v>
      </c>
      <c r="M4426" t="s">
        <v>7841</v>
      </c>
      <c r="N4426" t="s">
        <v>6071</v>
      </c>
      <c r="O4426" t="s">
        <v>18</v>
      </c>
      <c r="P4426" t="s">
        <v>7860</v>
      </c>
    </row>
    <row r="4427" spans="1:17" hidden="1" x14ac:dyDescent="0.35">
      <c r="A4427" s="72">
        <f t="shared" si="69"/>
        <v>141307</v>
      </c>
      <c r="B4427" t="s">
        <v>16756</v>
      </c>
      <c r="C4427" s="66">
        <v>16047676</v>
      </c>
      <c r="D4427" t="s">
        <v>77</v>
      </c>
      <c r="E4427" t="s">
        <v>6769</v>
      </c>
      <c r="F4427" s="66">
        <v>141307</v>
      </c>
      <c r="G4427" t="s">
        <v>78</v>
      </c>
      <c r="I4427" t="s">
        <v>79</v>
      </c>
      <c r="K4427" t="s">
        <v>16757</v>
      </c>
      <c r="M4427" t="s">
        <v>7912</v>
      </c>
      <c r="N4427" t="s">
        <v>6771</v>
      </c>
      <c r="O4427" t="s">
        <v>18</v>
      </c>
      <c r="P4427" t="s">
        <v>7913</v>
      </c>
    </row>
    <row r="4428" spans="1:17" hidden="1" x14ac:dyDescent="0.35">
      <c r="A4428" s="72">
        <f t="shared" si="69"/>
        <v>142116</v>
      </c>
      <c r="B4428" t="s">
        <v>14505</v>
      </c>
      <c r="C4428" s="66">
        <v>211888</v>
      </c>
      <c r="D4428" t="s">
        <v>77</v>
      </c>
      <c r="E4428" t="s">
        <v>13524</v>
      </c>
      <c r="F4428" s="66">
        <v>142116</v>
      </c>
      <c r="G4428" t="s">
        <v>78</v>
      </c>
      <c r="H4428" t="s">
        <v>14506</v>
      </c>
      <c r="I4428" t="s">
        <v>79</v>
      </c>
      <c r="K4428" t="s">
        <v>14507</v>
      </c>
      <c r="M4428" t="s">
        <v>7395</v>
      </c>
      <c r="N4428" t="s">
        <v>13252</v>
      </c>
      <c r="O4428" t="s">
        <v>18</v>
      </c>
      <c r="P4428" t="s">
        <v>13598</v>
      </c>
      <c r="Q4428" t="s">
        <v>12121</v>
      </c>
    </row>
    <row r="4429" spans="1:17" hidden="1" x14ac:dyDescent="0.35">
      <c r="A4429" s="72">
        <f t="shared" si="69"/>
        <v>141295</v>
      </c>
      <c r="B4429" t="s">
        <v>7965</v>
      </c>
      <c r="C4429" s="66">
        <v>89504</v>
      </c>
      <c r="D4429" t="s">
        <v>77</v>
      </c>
      <c r="E4429" t="s">
        <v>7764</v>
      </c>
      <c r="F4429" s="66">
        <v>141295</v>
      </c>
      <c r="G4429" t="s">
        <v>78</v>
      </c>
      <c r="H4429" t="s">
        <v>7966</v>
      </c>
      <c r="I4429" t="s">
        <v>79</v>
      </c>
      <c r="K4429" t="s">
        <v>7967</v>
      </c>
      <c r="M4429" t="s">
        <v>7391</v>
      </c>
      <c r="N4429" t="s">
        <v>7262</v>
      </c>
      <c r="O4429" t="s">
        <v>18</v>
      </c>
      <c r="P4429" t="s">
        <v>7959</v>
      </c>
      <c r="Q4429" t="s">
        <v>7968</v>
      </c>
    </row>
    <row r="4430" spans="1:17" hidden="1" x14ac:dyDescent="0.35">
      <c r="A4430" s="72">
        <f t="shared" si="69"/>
        <v>140867</v>
      </c>
      <c r="B4430" t="s">
        <v>27196</v>
      </c>
      <c r="C4430" s="85">
        <v>16025530</v>
      </c>
      <c r="D4430" t="s">
        <v>77</v>
      </c>
      <c r="E4430" t="s">
        <v>23184</v>
      </c>
      <c r="F4430" s="85">
        <v>140867</v>
      </c>
      <c r="G4430" t="s">
        <v>78</v>
      </c>
      <c r="H4430">
        <v>11740024</v>
      </c>
      <c r="I4430" t="s">
        <v>79</v>
      </c>
      <c r="K4430" t="s">
        <v>27197</v>
      </c>
      <c r="M4430" t="s">
        <v>19690</v>
      </c>
      <c r="N4430" t="s">
        <v>571</v>
      </c>
      <c r="O4430" t="s">
        <v>18</v>
      </c>
      <c r="P4430">
        <v>76002</v>
      </c>
    </row>
    <row r="4431" spans="1:17" hidden="1" x14ac:dyDescent="0.35">
      <c r="A4431" s="72">
        <f t="shared" si="69"/>
        <v>140867</v>
      </c>
      <c r="B4431" t="s">
        <v>15854</v>
      </c>
      <c r="C4431" s="66">
        <v>16025530</v>
      </c>
      <c r="D4431" t="s">
        <v>77</v>
      </c>
      <c r="E4431" t="s">
        <v>3405</v>
      </c>
      <c r="F4431" s="66">
        <v>140867</v>
      </c>
      <c r="G4431" t="s">
        <v>78</v>
      </c>
      <c r="H4431" t="s">
        <v>15855</v>
      </c>
      <c r="I4431" t="s">
        <v>79</v>
      </c>
      <c r="K4431" t="s">
        <v>15856</v>
      </c>
      <c r="M4431" t="s">
        <v>3401</v>
      </c>
      <c r="N4431" t="s">
        <v>573</v>
      </c>
      <c r="O4431" t="s">
        <v>18</v>
      </c>
      <c r="P4431" t="s">
        <v>3415</v>
      </c>
    </row>
    <row r="4432" spans="1:17" hidden="1" x14ac:dyDescent="0.35">
      <c r="A4432" s="72">
        <f t="shared" si="69"/>
        <v>141223</v>
      </c>
      <c r="B4432" t="s">
        <v>6439</v>
      </c>
      <c r="C4432" s="66">
        <v>88579</v>
      </c>
      <c r="D4432" t="s">
        <v>77</v>
      </c>
      <c r="E4432" t="s">
        <v>6077</v>
      </c>
      <c r="F4432" s="66">
        <v>141223</v>
      </c>
      <c r="G4432" t="s">
        <v>78</v>
      </c>
      <c r="H4432" t="s">
        <v>6440</v>
      </c>
      <c r="I4432" t="s">
        <v>79</v>
      </c>
      <c r="K4432" t="s">
        <v>6441</v>
      </c>
      <c r="M4432" t="s">
        <v>3090</v>
      </c>
      <c r="N4432" t="s">
        <v>6071</v>
      </c>
      <c r="O4432" t="s">
        <v>18</v>
      </c>
      <c r="P4432" t="s">
        <v>6417</v>
      </c>
      <c r="Q4432" t="s">
        <v>6442</v>
      </c>
    </row>
    <row r="4433" spans="1:17" hidden="1" x14ac:dyDescent="0.35">
      <c r="A4433" s="72">
        <f t="shared" si="69"/>
        <v>141063</v>
      </c>
      <c r="B4433" t="s">
        <v>26412</v>
      </c>
      <c r="C4433" s="85">
        <v>230016</v>
      </c>
      <c r="D4433" t="s">
        <v>23281</v>
      </c>
      <c r="E4433" t="s">
        <v>23207</v>
      </c>
      <c r="F4433" s="85">
        <v>141063</v>
      </c>
      <c r="G4433" t="s">
        <v>78</v>
      </c>
      <c r="H4433">
        <v>11640232</v>
      </c>
      <c r="I4433" t="s">
        <v>79</v>
      </c>
      <c r="K4433" t="s">
        <v>26413</v>
      </c>
      <c r="M4433" t="s">
        <v>22196</v>
      </c>
      <c r="O4433" t="s">
        <v>18</v>
      </c>
      <c r="P4433">
        <v>76537</v>
      </c>
    </row>
    <row r="4434" spans="1:17" hidden="1" x14ac:dyDescent="0.35">
      <c r="A4434" s="72">
        <f t="shared" si="69"/>
        <v>141063</v>
      </c>
      <c r="B4434" t="s">
        <v>18583</v>
      </c>
      <c r="C4434" s="66">
        <v>230016</v>
      </c>
      <c r="D4434" t="s">
        <v>83</v>
      </c>
      <c r="E4434" t="s">
        <v>5151</v>
      </c>
      <c r="F4434" s="66">
        <v>141063</v>
      </c>
      <c r="G4434" t="s">
        <v>78</v>
      </c>
      <c r="H4434" t="s">
        <v>5152</v>
      </c>
      <c r="I4434" t="s">
        <v>79</v>
      </c>
      <c r="K4434" t="s">
        <v>18584</v>
      </c>
      <c r="M4434" t="s">
        <v>5154</v>
      </c>
      <c r="O4434" t="s">
        <v>18</v>
      </c>
      <c r="P4434" t="s">
        <v>5155</v>
      </c>
    </row>
    <row r="4435" spans="1:17" hidden="1" x14ac:dyDescent="0.35">
      <c r="A4435" s="72">
        <f t="shared" si="69"/>
        <v>141063</v>
      </c>
      <c r="B4435" t="s">
        <v>26421</v>
      </c>
      <c r="C4435" s="85">
        <v>88000</v>
      </c>
      <c r="D4435" t="s">
        <v>77</v>
      </c>
      <c r="E4435" t="s">
        <v>23207</v>
      </c>
      <c r="F4435" s="85">
        <v>141063</v>
      </c>
      <c r="G4435" t="s">
        <v>78</v>
      </c>
      <c r="H4435">
        <v>11640232</v>
      </c>
      <c r="I4435" t="s">
        <v>79</v>
      </c>
      <c r="K4435" t="s">
        <v>26422</v>
      </c>
      <c r="M4435" t="s">
        <v>22196</v>
      </c>
      <c r="N4435" t="s">
        <v>5106</v>
      </c>
      <c r="O4435" t="s">
        <v>18</v>
      </c>
      <c r="P4435">
        <v>76537</v>
      </c>
      <c r="Q4435">
        <v>9</v>
      </c>
    </row>
    <row r="4436" spans="1:17" hidden="1" x14ac:dyDescent="0.35">
      <c r="A4436" s="72">
        <f t="shared" si="69"/>
        <v>141063</v>
      </c>
      <c r="B4436" t="s">
        <v>5150</v>
      </c>
      <c r="C4436" s="66">
        <v>88000</v>
      </c>
      <c r="D4436" t="s">
        <v>77</v>
      </c>
      <c r="E4436" t="s">
        <v>5151</v>
      </c>
      <c r="F4436" s="66">
        <v>141063</v>
      </c>
      <c r="G4436" t="s">
        <v>78</v>
      </c>
      <c r="H4436" t="s">
        <v>5152</v>
      </c>
      <c r="I4436" t="s">
        <v>79</v>
      </c>
      <c r="K4436" t="s">
        <v>5153</v>
      </c>
      <c r="M4436" t="s">
        <v>5154</v>
      </c>
      <c r="N4436" t="s">
        <v>5129</v>
      </c>
      <c r="O4436" t="s">
        <v>18</v>
      </c>
      <c r="P4436" t="s">
        <v>5155</v>
      </c>
    </row>
    <row r="4437" spans="1:17" hidden="1" x14ac:dyDescent="0.35">
      <c r="A4437" s="72">
        <f t="shared" si="69"/>
        <v>141063</v>
      </c>
      <c r="B4437" t="s">
        <v>26419</v>
      </c>
      <c r="C4437" s="85">
        <v>212290</v>
      </c>
      <c r="D4437" t="s">
        <v>77</v>
      </c>
      <c r="E4437" t="s">
        <v>23207</v>
      </c>
      <c r="F4437" s="85">
        <v>141063</v>
      </c>
      <c r="G4437" t="s">
        <v>78</v>
      </c>
      <c r="H4437">
        <v>11640232</v>
      </c>
      <c r="I4437" t="s">
        <v>79</v>
      </c>
      <c r="K4437" t="s">
        <v>26420</v>
      </c>
      <c r="M4437" t="s">
        <v>22196</v>
      </c>
      <c r="N4437" t="s">
        <v>5106</v>
      </c>
      <c r="O4437" t="s">
        <v>18</v>
      </c>
      <c r="P4437">
        <v>76537</v>
      </c>
    </row>
    <row r="4438" spans="1:17" hidden="1" x14ac:dyDescent="0.35">
      <c r="A4438" s="72">
        <f t="shared" si="69"/>
        <v>141063</v>
      </c>
      <c r="B4438" t="s">
        <v>14556</v>
      </c>
      <c r="C4438" s="66">
        <v>212290</v>
      </c>
      <c r="D4438" t="s">
        <v>77</v>
      </c>
      <c r="E4438" t="s">
        <v>5151</v>
      </c>
      <c r="F4438" s="66">
        <v>141063</v>
      </c>
      <c r="G4438" t="s">
        <v>78</v>
      </c>
      <c r="H4438" t="s">
        <v>5152</v>
      </c>
      <c r="I4438" t="s">
        <v>79</v>
      </c>
      <c r="K4438" t="s">
        <v>14557</v>
      </c>
      <c r="M4438" t="s">
        <v>5154</v>
      </c>
      <c r="N4438" t="s">
        <v>5106</v>
      </c>
      <c r="O4438" t="s">
        <v>18</v>
      </c>
      <c r="P4438" t="s">
        <v>5155</v>
      </c>
    </row>
    <row r="4439" spans="1:17" hidden="1" x14ac:dyDescent="0.35">
      <c r="A4439" s="72">
        <f t="shared" si="69"/>
        <v>141063</v>
      </c>
      <c r="B4439" t="s">
        <v>26417</v>
      </c>
      <c r="C4439" s="85">
        <v>212289</v>
      </c>
      <c r="D4439" t="s">
        <v>77</v>
      </c>
      <c r="E4439" t="s">
        <v>23207</v>
      </c>
      <c r="F4439" s="85">
        <v>141063</v>
      </c>
      <c r="G4439" t="s">
        <v>78</v>
      </c>
      <c r="H4439">
        <v>11640232</v>
      </c>
      <c r="I4439" t="s">
        <v>79</v>
      </c>
      <c r="K4439" t="s">
        <v>26418</v>
      </c>
      <c r="M4439" t="s">
        <v>22196</v>
      </c>
      <c r="N4439" t="s">
        <v>5106</v>
      </c>
      <c r="O4439" t="s">
        <v>18</v>
      </c>
      <c r="P4439">
        <v>76537</v>
      </c>
      <c r="Q4439">
        <v>9</v>
      </c>
    </row>
    <row r="4440" spans="1:17" hidden="1" x14ac:dyDescent="0.35">
      <c r="A4440" s="72">
        <f t="shared" si="69"/>
        <v>141063</v>
      </c>
      <c r="B4440" t="s">
        <v>14554</v>
      </c>
      <c r="C4440" s="66">
        <v>212289</v>
      </c>
      <c r="D4440" t="s">
        <v>77</v>
      </c>
      <c r="E4440" t="s">
        <v>5151</v>
      </c>
      <c r="F4440" s="66">
        <v>141063</v>
      </c>
      <c r="G4440" t="s">
        <v>78</v>
      </c>
      <c r="H4440" t="s">
        <v>5152</v>
      </c>
      <c r="I4440" t="s">
        <v>79</v>
      </c>
      <c r="K4440" t="s">
        <v>14555</v>
      </c>
      <c r="M4440" t="s">
        <v>5154</v>
      </c>
      <c r="N4440" t="s">
        <v>5106</v>
      </c>
      <c r="O4440" t="s">
        <v>18</v>
      </c>
      <c r="P4440" t="s">
        <v>5155</v>
      </c>
    </row>
    <row r="4441" spans="1:17" hidden="1" x14ac:dyDescent="0.35">
      <c r="A4441" s="72">
        <f t="shared" si="69"/>
        <v>140473</v>
      </c>
      <c r="B4441" t="s">
        <v>27716</v>
      </c>
      <c r="C4441" s="85">
        <v>85477</v>
      </c>
      <c r="D4441" t="s">
        <v>77</v>
      </c>
      <c r="E4441" t="s">
        <v>23171</v>
      </c>
      <c r="F4441" s="85">
        <v>140473</v>
      </c>
      <c r="G4441" t="s">
        <v>78</v>
      </c>
      <c r="I4441" t="s">
        <v>79</v>
      </c>
      <c r="K4441" t="s">
        <v>27717</v>
      </c>
      <c r="M4441" t="s">
        <v>20750</v>
      </c>
      <c r="N4441" t="s">
        <v>176</v>
      </c>
      <c r="O4441" t="s">
        <v>18</v>
      </c>
      <c r="P4441">
        <v>75024</v>
      </c>
      <c r="Q4441">
        <v>5214</v>
      </c>
    </row>
    <row r="4442" spans="1:17" hidden="1" x14ac:dyDescent="0.35">
      <c r="A4442" s="72">
        <f t="shared" si="69"/>
        <v>140473</v>
      </c>
      <c r="B4442" t="s">
        <v>284</v>
      </c>
      <c r="C4442" s="66">
        <v>85477</v>
      </c>
      <c r="D4442" t="s">
        <v>77</v>
      </c>
      <c r="E4442" t="s">
        <v>252</v>
      </c>
      <c r="F4442" s="66">
        <v>140473</v>
      </c>
      <c r="G4442" t="s">
        <v>78</v>
      </c>
      <c r="I4442" t="s">
        <v>79</v>
      </c>
      <c r="K4442" t="s">
        <v>285</v>
      </c>
      <c r="M4442" t="s">
        <v>254</v>
      </c>
      <c r="N4442" t="s">
        <v>185</v>
      </c>
      <c r="O4442" t="s">
        <v>18</v>
      </c>
      <c r="P4442" t="s">
        <v>282</v>
      </c>
      <c r="Q4442" t="s">
        <v>286</v>
      </c>
    </row>
    <row r="4443" spans="1:17" hidden="1" x14ac:dyDescent="0.35">
      <c r="A4443" s="72">
        <f t="shared" si="69"/>
        <v>141555</v>
      </c>
      <c r="B4443" t="s">
        <v>10122</v>
      </c>
      <c r="C4443" s="66">
        <v>90821</v>
      </c>
      <c r="D4443" t="s">
        <v>77</v>
      </c>
      <c r="E4443" t="s">
        <v>4810</v>
      </c>
      <c r="F4443" s="66">
        <v>141555</v>
      </c>
      <c r="G4443" t="s">
        <v>78</v>
      </c>
      <c r="H4443" t="s">
        <v>10123</v>
      </c>
      <c r="I4443" t="s">
        <v>79</v>
      </c>
      <c r="K4443" t="s">
        <v>10124</v>
      </c>
      <c r="M4443" t="s">
        <v>7383</v>
      </c>
      <c r="N4443" t="s">
        <v>7384</v>
      </c>
      <c r="O4443" t="s">
        <v>18</v>
      </c>
      <c r="P4443" t="s">
        <v>10119</v>
      </c>
      <c r="Q4443" t="s">
        <v>10125</v>
      </c>
    </row>
    <row r="4444" spans="1:17" hidden="1" x14ac:dyDescent="0.35">
      <c r="A4444" s="72">
        <f t="shared" si="69"/>
        <v>141898</v>
      </c>
      <c r="B4444" t="s">
        <v>12909</v>
      </c>
      <c r="C4444" s="66">
        <v>92632</v>
      </c>
      <c r="D4444" t="s">
        <v>77</v>
      </c>
      <c r="E4444" t="s">
        <v>12330</v>
      </c>
      <c r="F4444" s="66">
        <v>141898</v>
      </c>
      <c r="G4444" t="s">
        <v>78</v>
      </c>
      <c r="H4444" t="s">
        <v>350</v>
      </c>
      <c r="I4444" t="s">
        <v>79</v>
      </c>
      <c r="K4444" t="s">
        <v>12910</v>
      </c>
      <c r="L4444" t="s">
        <v>80</v>
      </c>
      <c r="M4444" t="s">
        <v>12911</v>
      </c>
      <c r="N4444" t="s">
        <v>12912</v>
      </c>
      <c r="O4444" t="s">
        <v>18</v>
      </c>
      <c r="P4444" t="s">
        <v>12913</v>
      </c>
      <c r="Q4444" t="s">
        <v>87</v>
      </c>
    </row>
    <row r="4445" spans="1:17" hidden="1" x14ac:dyDescent="0.35">
      <c r="A4445" s="72">
        <f t="shared" si="69"/>
        <v>141898</v>
      </c>
      <c r="B4445" t="s">
        <v>12914</v>
      </c>
      <c r="C4445" s="66">
        <v>92633</v>
      </c>
      <c r="D4445" t="s">
        <v>77</v>
      </c>
      <c r="E4445" t="s">
        <v>12330</v>
      </c>
      <c r="F4445" s="66">
        <v>141898</v>
      </c>
      <c r="G4445" t="s">
        <v>78</v>
      </c>
      <c r="I4445" t="s">
        <v>79</v>
      </c>
      <c r="K4445" t="s">
        <v>12910</v>
      </c>
      <c r="M4445" t="s">
        <v>12911</v>
      </c>
      <c r="N4445" t="s">
        <v>12912</v>
      </c>
      <c r="O4445" t="s">
        <v>18</v>
      </c>
      <c r="P4445" t="s">
        <v>12913</v>
      </c>
    </row>
    <row r="4446" spans="1:17" hidden="1" x14ac:dyDescent="0.35">
      <c r="A4446" s="72">
        <f t="shared" si="69"/>
        <v>140514</v>
      </c>
      <c r="B4446" t="s">
        <v>15015</v>
      </c>
      <c r="C4446" s="66">
        <v>226445</v>
      </c>
      <c r="D4446" t="s">
        <v>83</v>
      </c>
      <c r="E4446" t="s">
        <v>1326</v>
      </c>
      <c r="F4446" s="66">
        <v>140514</v>
      </c>
      <c r="G4446" t="s">
        <v>78</v>
      </c>
      <c r="I4446" t="s">
        <v>79</v>
      </c>
      <c r="K4446" t="s">
        <v>15016</v>
      </c>
      <c r="M4446" t="s">
        <v>1323</v>
      </c>
      <c r="O4446" t="s">
        <v>18</v>
      </c>
      <c r="P4446" t="s">
        <v>1324</v>
      </c>
    </row>
    <row r="4447" spans="1:17" hidden="1" x14ac:dyDescent="0.35">
      <c r="A4447" s="72">
        <f t="shared" si="69"/>
        <v>141219</v>
      </c>
      <c r="B4447" t="s">
        <v>16775</v>
      </c>
      <c r="C4447" s="66">
        <v>16047740</v>
      </c>
      <c r="D4447" t="s">
        <v>77</v>
      </c>
      <c r="E4447" t="s">
        <v>6740</v>
      </c>
      <c r="F4447" s="66">
        <v>141219</v>
      </c>
      <c r="G4447" t="s">
        <v>78</v>
      </c>
      <c r="I4447" t="s">
        <v>79</v>
      </c>
      <c r="K4447" t="s">
        <v>16776</v>
      </c>
      <c r="M4447" t="s">
        <v>8318</v>
      </c>
      <c r="N4447" t="s">
        <v>6071</v>
      </c>
      <c r="O4447" t="s">
        <v>18</v>
      </c>
      <c r="P4447" t="s">
        <v>8335</v>
      </c>
    </row>
    <row r="4448" spans="1:17" hidden="1" x14ac:dyDescent="0.35">
      <c r="A4448" s="72">
        <f t="shared" si="69"/>
        <v>141311</v>
      </c>
      <c r="B4448" t="s">
        <v>15312</v>
      </c>
      <c r="C4448" s="66">
        <v>231211</v>
      </c>
      <c r="D4448" t="s">
        <v>77</v>
      </c>
      <c r="E4448" t="s">
        <v>6973</v>
      </c>
      <c r="F4448" s="66">
        <v>141311</v>
      </c>
      <c r="G4448" t="s">
        <v>78</v>
      </c>
      <c r="H4448" t="s">
        <v>15313</v>
      </c>
      <c r="I4448" t="s">
        <v>79</v>
      </c>
      <c r="K4448" t="s">
        <v>15314</v>
      </c>
      <c r="M4448" t="s">
        <v>3090</v>
      </c>
      <c r="N4448" t="s">
        <v>6071</v>
      </c>
      <c r="O4448" t="s">
        <v>18</v>
      </c>
      <c r="P4448" t="s">
        <v>7056</v>
      </c>
      <c r="Q4448" t="s">
        <v>15315</v>
      </c>
    </row>
    <row r="4449" spans="1:17" hidden="1" x14ac:dyDescent="0.35">
      <c r="A4449" s="72">
        <f t="shared" si="69"/>
        <v>140887</v>
      </c>
      <c r="B4449" t="s">
        <v>25533</v>
      </c>
      <c r="C4449" s="85">
        <v>16062969</v>
      </c>
      <c r="D4449" t="s">
        <v>77</v>
      </c>
      <c r="E4449" t="s">
        <v>23231</v>
      </c>
      <c r="F4449" s="85">
        <v>140887</v>
      </c>
      <c r="G4449" t="s">
        <v>78</v>
      </c>
      <c r="H4449">
        <v>1647916</v>
      </c>
      <c r="I4449" t="s">
        <v>79</v>
      </c>
      <c r="K4449" t="s">
        <v>25534</v>
      </c>
      <c r="M4449" t="s">
        <v>20648</v>
      </c>
      <c r="N4449" t="s">
        <v>571</v>
      </c>
      <c r="O4449" t="s">
        <v>18</v>
      </c>
      <c r="P4449">
        <v>76112</v>
      </c>
    </row>
    <row r="4450" spans="1:17" hidden="1" x14ac:dyDescent="0.35">
      <c r="A4450" s="72">
        <f t="shared" si="69"/>
        <v>140887</v>
      </c>
      <c r="B4450" t="s">
        <v>17493</v>
      </c>
      <c r="C4450" s="66">
        <v>16062969</v>
      </c>
      <c r="D4450" t="s">
        <v>77</v>
      </c>
      <c r="E4450" t="s">
        <v>3907</v>
      </c>
      <c r="F4450" s="66">
        <v>140887</v>
      </c>
      <c r="G4450" t="s">
        <v>78</v>
      </c>
      <c r="H4450" t="s">
        <v>4215</v>
      </c>
      <c r="I4450" t="s">
        <v>79</v>
      </c>
      <c r="K4450" t="s">
        <v>17494</v>
      </c>
      <c r="M4450" t="s">
        <v>3904</v>
      </c>
      <c r="N4450" t="s">
        <v>573</v>
      </c>
      <c r="O4450" t="s">
        <v>18</v>
      </c>
      <c r="P4450" t="s">
        <v>4171</v>
      </c>
    </row>
    <row r="4451" spans="1:17" hidden="1" x14ac:dyDescent="0.35">
      <c r="A4451" s="72">
        <f t="shared" si="69"/>
        <v>141534</v>
      </c>
      <c r="B4451" t="s">
        <v>28280</v>
      </c>
      <c r="C4451" s="85">
        <v>90555</v>
      </c>
      <c r="D4451" t="s">
        <v>77</v>
      </c>
      <c r="E4451" t="s">
        <v>23151</v>
      </c>
      <c r="F4451" s="85">
        <v>141534</v>
      </c>
      <c r="G4451" t="s">
        <v>78</v>
      </c>
      <c r="I4451" t="s">
        <v>79</v>
      </c>
      <c r="K4451" t="s">
        <v>28281</v>
      </c>
      <c r="M4451" t="s">
        <v>25072</v>
      </c>
      <c r="N4451" t="s">
        <v>9697</v>
      </c>
      <c r="O4451" t="s">
        <v>18</v>
      </c>
      <c r="P4451">
        <v>78155</v>
      </c>
      <c r="Q4451">
        <v>6028</v>
      </c>
    </row>
    <row r="4452" spans="1:17" hidden="1" x14ac:dyDescent="0.35">
      <c r="A4452" s="72">
        <f t="shared" si="69"/>
        <v>141534</v>
      </c>
      <c r="B4452" t="s">
        <v>9735</v>
      </c>
      <c r="C4452" s="66">
        <v>90555</v>
      </c>
      <c r="D4452" t="s">
        <v>77</v>
      </c>
      <c r="E4452" t="s">
        <v>9584</v>
      </c>
      <c r="F4452" s="66">
        <v>141534</v>
      </c>
      <c r="G4452" t="s">
        <v>78</v>
      </c>
      <c r="I4452" t="s">
        <v>79</v>
      </c>
      <c r="K4452" t="s">
        <v>9736</v>
      </c>
      <c r="M4452" t="s">
        <v>9545</v>
      </c>
      <c r="N4452" t="s">
        <v>9511</v>
      </c>
      <c r="O4452" t="s">
        <v>18</v>
      </c>
      <c r="P4452" t="s">
        <v>9546</v>
      </c>
      <c r="Q4452" t="s">
        <v>7690</v>
      </c>
    </row>
    <row r="4453" spans="1:17" hidden="1" x14ac:dyDescent="0.35">
      <c r="A4453" s="72">
        <f t="shared" si="69"/>
        <v>141379</v>
      </c>
      <c r="B4453" t="s">
        <v>22743</v>
      </c>
      <c r="C4453" s="66">
        <v>17026335</v>
      </c>
      <c r="D4453" t="s">
        <v>77</v>
      </c>
      <c r="E4453" t="s">
        <v>8633</v>
      </c>
      <c r="F4453" s="66">
        <v>141379</v>
      </c>
      <c r="G4453" t="s">
        <v>78</v>
      </c>
      <c r="I4453" t="s">
        <v>79</v>
      </c>
      <c r="K4453" t="s">
        <v>22744</v>
      </c>
      <c r="M4453" t="s">
        <v>7386</v>
      </c>
      <c r="N4453" t="s">
        <v>8807</v>
      </c>
      <c r="O4453" t="s">
        <v>18</v>
      </c>
      <c r="P4453" t="s">
        <v>7387</v>
      </c>
      <c r="Q4453" t="s">
        <v>10982</v>
      </c>
    </row>
    <row r="4454" spans="1:17" hidden="1" x14ac:dyDescent="0.35">
      <c r="A4454" s="72">
        <f t="shared" si="69"/>
        <v>141649</v>
      </c>
      <c r="B4454" t="s">
        <v>26049</v>
      </c>
      <c r="C4454" s="85">
        <v>91423</v>
      </c>
      <c r="D4454" t="s">
        <v>77</v>
      </c>
      <c r="E4454" t="s">
        <v>23220</v>
      </c>
      <c r="F4454" s="85">
        <v>141649</v>
      </c>
      <c r="G4454" t="s">
        <v>78</v>
      </c>
      <c r="H4454">
        <v>13029343</v>
      </c>
      <c r="I4454" t="s">
        <v>79</v>
      </c>
      <c r="K4454" t="s">
        <v>26050</v>
      </c>
      <c r="M4454" t="s">
        <v>20012</v>
      </c>
      <c r="N4454" t="s">
        <v>10825</v>
      </c>
      <c r="O4454" t="s">
        <v>18</v>
      </c>
      <c r="P4454">
        <v>78550</v>
      </c>
      <c r="Q4454">
        <v>6132</v>
      </c>
    </row>
    <row r="4455" spans="1:17" hidden="1" x14ac:dyDescent="0.35">
      <c r="A4455" s="72">
        <f t="shared" si="69"/>
        <v>140482</v>
      </c>
      <c r="B4455" t="s">
        <v>26049</v>
      </c>
      <c r="C4455" s="85">
        <v>85797</v>
      </c>
      <c r="D4455" t="s">
        <v>77</v>
      </c>
      <c r="E4455" t="s">
        <v>23149</v>
      </c>
      <c r="F4455" s="85">
        <v>140482</v>
      </c>
      <c r="G4455" t="s">
        <v>78</v>
      </c>
      <c r="H4455">
        <v>13028568</v>
      </c>
      <c r="I4455" t="s">
        <v>79</v>
      </c>
      <c r="K4455" t="s">
        <v>28356</v>
      </c>
      <c r="M4455" t="s">
        <v>21231</v>
      </c>
      <c r="N4455" t="s">
        <v>242</v>
      </c>
      <c r="O4455" t="s">
        <v>18</v>
      </c>
      <c r="P4455">
        <v>75090</v>
      </c>
      <c r="Q4455">
        <v>4631</v>
      </c>
    </row>
    <row r="4456" spans="1:17" hidden="1" x14ac:dyDescent="0.35">
      <c r="A4456" s="72">
        <f t="shared" si="69"/>
        <v>141649</v>
      </c>
      <c r="B4456" t="s">
        <v>1109</v>
      </c>
      <c r="C4456" s="66">
        <v>91423</v>
      </c>
      <c r="D4456" t="s">
        <v>77</v>
      </c>
      <c r="E4456" t="s">
        <v>10836</v>
      </c>
      <c r="F4456" s="66">
        <v>141649</v>
      </c>
      <c r="G4456" t="s">
        <v>78</v>
      </c>
      <c r="H4456" t="s">
        <v>10898</v>
      </c>
      <c r="I4456" t="s">
        <v>79</v>
      </c>
      <c r="K4456" t="s">
        <v>10899</v>
      </c>
      <c r="M4456" t="s">
        <v>10876</v>
      </c>
      <c r="N4456" t="s">
        <v>10825</v>
      </c>
      <c r="O4456" t="s">
        <v>18</v>
      </c>
      <c r="P4456" t="s">
        <v>10877</v>
      </c>
      <c r="Q4456" t="s">
        <v>10900</v>
      </c>
    </row>
    <row r="4457" spans="1:17" hidden="1" x14ac:dyDescent="0.35">
      <c r="A4457" s="72">
        <f t="shared" si="69"/>
        <v>141223</v>
      </c>
      <c r="B4457" t="s">
        <v>1109</v>
      </c>
      <c r="C4457" s="66">
        <v>88441</v>
      </c>
      <c r="D4457" t="s">
        <v>77</v>
      </c>
      <c r="E4457" t="s">
        <v>6077</v>
      </c>
      <c r="F4457" s="66">
        <v>141223</v>
      </c>
      <c r="G4457" t="s">
        <v>78</v>
      </c>
      <c r="H4457" t="s">
        <v>6148</v>
      </c>
      <c r="I4457" t="s">
        <v>79</v>
      </c>
      <c r="K4457" t="s">
        <v>6149</v>
      </c>
      <c r="M4457" t="s">
        <v>3090</v>
      </c>
      <c r="N4457" t="s">
        <v>6071</v>
      </c>
      <c r="O4457" t="s">
        <v>18</v>
      </c>
      <c r="P4457" t="s">
        <v>6150</v>
      </c>
      <c r="Q4457" t="s">
        <v>4704</v>
      </c>
    </row>
    <row r="4458" spans="1:17" hidden="1" x14ac:dyDescent="0.35">
      <c r="A4458" s="72">
        <f t="shared" si="69"/>
        <v>140482</v>
      </c>
      <c r="B4458" t="s">
        <v>1109</v>
      </c>
      <c r="C4458" s="66">
        <v>85797</v>
      </c>
      <c r="D4458" t="s">
        <v>77</v>
      </c>
      <c r="E4458" t="s">
        <v>246</v>
      </c>
      <c r="F4458" s="66">
        <v>140482</v>
      </c>
      <c r="G4458" t="s">
        <v>78</v>
      </c>
      <c r="H4458" t="s">
        <v>1110</v>
      </c>
      <c r="I4458" t="s">
        <v>79</v>
      </c>
      <c r="K4458" t="s">
        <v>1111</v>
      </c>
      <c r="M4458" t="s">
        <v>1102</v>
      </c>
      <c r="N4458" t="s">
        <v>240</v>
      </c>
      <c r="O4458" t="s">
        <v>18</v>
      </c>
      <c r="P4458" t="s">
        <v>1103</v>
      </c>
      <c r="Q4458" t="s">
        <v>539</v>
      </c>
    </row>
    <row r="4459" spans="1:17" hidden="1" x14ac:dyDescent="0.35">
      <c r="A4459" s="72">
        <f t="shared" si="69"/>
        <v>141043</v>
      </c>
      <c r="B4459" t="s">
        <v>1109</v>
      </c>
      <c r="C4459" s="66">
        <v>87923</v>
      </c>
      <c r="D4459" t="s">
        <v>77</v>
      </c>
      <c r="E4459" t="s">
        <v>5036</v>
      </c>
      <c r="F4459" s="66">
        <v>141043</v>
      </c>
      <c r="G4459" t="s">
        <v>78</v>
      </c>
      <c r="H4459" t="s">
        <v>5037</v>
      </c>
      <c r="I4459" t="s">
        <v>79</v>
      </c>
      <c r="K4459" t="s">
        <v>5038</v>
      </c>
      <c r="M4459" t="s">
        <v>5039</v>
      </c>
      <c r="N4459" t="s">
        <v>5040</v>
      </c>
      <c r="O4459" t="s">
        <v>18</v>
      </c>
      <c r="P4459" t="s">
        <v>5041</v>
      </c>
      <c r="Q4459" t="s">
        <v>5042</v>
      </c>
    </row>
    <row r="4460" spans="1:17" hidden="1" x14ac:dyDescent="0.35">
      <c r="A4460" s="72">
        <f t="shared" si="69"/>
        <v>140959</v>
      </c>
      <c r="B4460" t="s">
        <v>1109</v>
      </c>
      <c r="C4460" s="66">
        <v>87792</v>
      </c>
      <c r="D4460" t="s">
        <v>77</v>
      </c>
      <c r="E4460" t="s">
        <v>4629</v>
      </c>
      <c r="F4460" s="66">
        <v>140959</v>
      </c>
      <c r="G4460" t="s">
        <v>78</v>
      </c>
      <c r="I4460" t="s">
        <v>79</v>
      </c>
      <c r="K4460" t="s">
        <v>4703</v>
      </c>
      <c r="M4460" t="s">
        <v>4632</v>
      </c>
      <c r="N4460" t="s">
        <v>4645</v>
      </c>
      <c r="O4460" t="s">
        <v>18</v>
      </c>
      <c r="P4460" t="s">
        <v>4698</v>
      </c>
      <c r="Q4460" t="s">
        <v>4704</v>
      </c>
    </row>
    <row r="4461" spans="1:17" hidden="1" x14ac:dyDescent="0.35">
      <c r="A4461" s="72">
        <f t="shared" si="69"/>
        <v>142118</v>
      </c>
      <c r="B4461" t="s">
        <v>2667</v>
      </c>
      <c r="C4461" s="66">
        <v>92995</v>
      </c>
      <c r="D4461" t="s">
        <v>77</v>
      </c>
      <c r="E4461" t="s">
        <v>13343</v>
      </c>
      <c r="F4461" s="66">
        <v>142118</v>
      </c>
      <c r="G4461" t="s">
        <v>78</v>
      </c>
      <c r="H4461" t="s">
        <v>13401</v>
      </c>
      <c r="I4461" t="s">
        <v>79</v>
      </c>
      <c r="K4461" t="s">
        <v>13402</v>
      </c>
      <c r="M4461" t="s">
        <v>7395</v>
      </c>
      <c r="N4461" t="s">
        <v>13252</v>
      </c>
      <c r="O4461" t="s">
        <v>18</v>
      </c>
      <c r="P4461" t="s">
        <v>13341</v>
      </c>
      <c r="Q4461" t="s">
        <v>5326</v>
      </c>
    </row>
    <row r="4462" spans="1:17" hidden="1" x14ac:dyDescent="0.35">
      <c r="A4462" s="72">
        <f t="shared" si="69"/>
        <v>141544</v>
      </c>
      <c r="B4462" t="s">
        <v>2667</v>
      </c>
      <c r="C4462" s="66">
        <v>90577</v>
      </c>
      <c r="D4462" t="s">
        <v>77</v>
      </c>
      <c r="E4462" t="s">
        <v>9751</v>
      </c>
      <c r="F4462" s="66">
        <v>141544</v>
      </c>
      <c r="G4462" t="s">
        <v>78</v>
      </c>
      <c r="H4462" t="s">
        <v>9752</v>
      </c>
      <c r="I4462" t="s">
        <v>79</v>
      </c>
      <c r="K4462" t="s">
        <v>9762</v>
      </c>
      <c r="M4462" t="s">
        <v>7383</v>
      </c>
      <c r="N4462" t="s">
        <v>7384</v>
      </c>
      <c r="O4462" t="s">
        <v>18</v>
      </c>
      <c r="P4462" t="s">
        <v>9750</v>
      </c>
      <c r="Q4462" t="s">
        <v>9763</v>
      </c>
    </row>
    <row r="4463" spans="1:17" hidden="1" x14ac:dyDescent="0.35">
      <c r="A4463" s="72">
        <f t="shared" si="69"/>
        <v>141231</v>
      </c>
      <c r="B4463" t="s">
        <v>7595</v>
      </c>
      <c r="C4463" s="66">
        <v>89285</v>
      </c>
      <c r="D4463" t="s">
        <v>77</v>
      </c>
      <c r="E4463" t="s">
        <v>6244</v>
      </c>
      <c r="F4463" s="66">
        <v>141231</v>
      </c>
      <c r="G4463" t="s">
        <v>78</v>
      </c>
      <c r="H4463" t="s">
        <v>7596</v>
      </c>
      <c r="I4463" t="s">
        <v>79</v>
      </c>
      <c r="K4463" t="s">
        <v>7597</v>
      </c>
      <c r="L4463" t="s">
        <v>80</v>
      </c>
      <c r="M4463" t="s">
        <v>7579</v>
      </c>
      <c r="N4463" t="s">
        <v>6073</v>
      </c>
      <c r="O4463" t="s">
        <v>18</v>
      </c>
      <c r="P4463" t="s">
        <v>7580</v>
      </c>
      <c r="Q4463" t="s">
        <v>7598</v>
      </c>
    </row>
    <row r="4464" spans="1:17" hidden="1" x14ac:dyDescent="0.35">
      <c r="A4464" s="72">
        <f t="shared" si="69"/>
        <v>141346</v>
      </c>
      <c r="B4464" t="s">
        <v>8503</v>
      </c>
      <c r="C4464" s="66">
        <v>89846</v>
      </c>
      <c r="D4464" t="s">
        <v>77</v>
      </c>
      <c r="E4464" t="s">
        <v>8492</v>
      </c>
      <c r="F4464" s="66">
        <v>141346</v>
      </c>
      <c r="G4464" t="s">
        <v>78</v>
      </c>
      <c r="I4464" t="s">
        <v>79</v>
      </c>
      <c r="K4464" t="s">
        <v>8504</v>
      </c>
      <c r="M4464" t="s">
        <v>8489</v>
      </c>
      <c r="N4464" t="s">
        <v>6073</v>
      </c>
      <c r="O4464" t="s">
        <v>18</v>
      </c>
      <c r="P4464" t="s">
        <v>8490</v>
      </c>
    </row>
    <row r="4465" spans="1:17" hidden="1" x14ac:dyDescent="0.35">
      <c r="A4465" s="72">
        <f t="shared" si="69"/>
        <v>140445</v>
      </c>
      <c r="B4465" t="s">
        <v>21227</v>
      </c>
      <c r="C4465" s="85">
        <v>17012812</v>
      </c>
      <c r="D4465" t="s">
        <v>77</v>
      </c>
      <c r="E4465" t="s">
        <v>23272</v>
      </c>
      <c r="F4465" s="85">
        <v>140445</v>
      </c>
      <c r="G4465" t="s">
        <v>78</v>
      </c>
      <c r="I4465" t="s">
        <v>79</v>
      </c>
      <c r="K4465" t="s">
        <v>23317</v>
      </c>
      <c r="M4465" t="s">
        <v>20950</v>
      </c>
      <c r="N4465" t="s">
        <v>956</v>
      </c>
      <c r="O4465" t="s">
        <v>18</v>
      </c>
      <c r="P4465">
        <v>75013</v>
      </c>
    </row>
    <row r="4466" spans="1:17" hidden="1" x14ac:dyDescent="0.35">
      <c r="A4466" s="72">
        <f t="shared" si="69"/>
        <v>141312</v>
      </c>
      <c r="B4466" t="s">
        <v>8241</v>
      </c>
      <c r="C4466" s="66">
        <v>89634</v>
      </c>
      <c r="D4466" t="s">
        <v>77</v>
      </c>
      <c r="E4466" t="s">
        <v>6602</v>
      </c>
      <c r="F4466" s="66">
        <v>141312</v>
      </c>
      <c r="G4466" t="s">
        <v>78</v>
      </c>
      <c r="H4466" t="s">
        <v>8242</v>
      </c>
      <c r="I4466" t="s">
        <v>79</v>
      </c>
      <c r="K4466" t="s">
        <v>8243</v>
      </c>
      <c r="M4466" t="s">
        <v>8194</v>
      </c>
      <c r="N4466" t="s">
        <v>6071</v>
      </c>
      <c r="O4466" t="s">
        <v>18</v>
      </c>
      <c r="P4466" t="s">
        <v>8240</v>
      </c>
      <c r="Q4466" t="s">
        <v>4277</v>
      </c>
    </row>
    <row r="4467" spans="1:17" hidden="1" x14ac:dyDescent="0.35">
      <c r="A4467" s="72">
        <f t="shared" si="69"/>
        <v>140470</v>
      </c>
      <c r="B4467" t="s">
        <v>22350</v>
      </c>
      <c r="C4467" s="85">
        <v>17022483</v>
      </c>
      <c r="D4467" t="s">
        <v>77</v>
      </c>
      <c r="E4467" t="s">
        <v>23189</v>
      </c>
      <c r="F4467" s="85">
        <v>140470</v>
      </c>
      <c r="G4467" t="s">
        <v>78</v>
      </c>
      <c r="I4467" t="s">
        <v>79</v>
      </c>
      <c r="K4467" t="s">
        <v>27019</v>
      </c>
      <c r="M4467" t="s">
        <v>21544</v>
      </c>
      <c r="N4467" t="s">
        <v>205</v>
      </c>
      <c r="O4467" t="s">
        <v>18</v>
      </c>
      <c r="P4467">
        <v>75068</v>
      </c>
    </row>
    <row r="4468" spans="1:17" hidden="1" x14ac:dyDescent="0.35">
      <c r="A4468" s="72">
        <f t="shared" si="69"/>
        <v>140470</v>
      </c>
      <c r="B4468" t="s">
        <v>22350</v>
      </c>
      <c r="C4468" s="66">
        <v>17022483</v>
      </c>
      <c r="D4468" t="s">
        <v>77</v>
      </c>
      <c r="E4468" t="s">
        <v>824</v>
      </c>
      <c r="F4468" s="66">
        <v>140470</v>
      </c>
      <c r="G4468" t="s">
        <v>78</v>
      </c>
      <c r="I4468" t="s">
        <v>79</v>
      </c>
      <c r="K4468" t="s">
        <v>13636</v>
      </c>
      <c r="M4468" t="s">
        <v>21544</v>
      </c>
      <c r="O4468" t="s">
        <v>18</v>
      </c>
      <c r="P4468" t="s">
        <v>828</v>
      </c>
    </row>
    <row r="4469" spans="1:17" hidden="1" x14ac:dyDescent="0.35">
      <c r="A4469" s="72">
        <f t="shared" si="69"/>
        <v>140477</v>
      </c>
      <c r="B4469" t="s">
        <v>1025</v>
      </c>
      <c r="C4469" s="66">
        <v>85770</v>
      </c>
      <c r="D4469" t="s">
        <v>77</v>
      </c>
      <c r="E4469" t="s">
        <v>450</v>
      </c>
      <c r="F4469" s="66">
        <v>140477</v>
      </c>
      <c r="G4469" t="s">
        <v>78</v>
      </c>
      <c r="I4469" t="s">
        <v>79</v>
      </c>
      <c r="K4469" t="s">
        <v>1026</v>
      </c>
      <c r="M4469" t="s">
        <v>963</v>
      </c>
      <c r="N4469" t="s">
        <v>189</v>
      </c>
      <c r="O4469" t="s">
        <v>18</v>
      </c>
      <c r="P4469" t="s">
        <v>1004</v>
      </c>
      <c r="Q4469" t="s">
        <v>1027</v>
      </c>
    </row>
    <row r="4470" spans="1:17" hidden="1" x14ac:dyDescent="0.35">
      <c r="A4470" s="72">
        <f t="shared" si="69"/>
        <v>141729</v>
      </c>
      <c r="B4470" t="s">
        <v>22381</v>
      </c>
      <c r="C4470" s="85">
        <v>17022803</v>
      </c>
      <c r="D4470" t="s">
        <v>77</v>
      </c>
      <c r="E4470" t="s">
        <v>23173</v>
      </c>
      <c r="F4470" s="85">
        <v>141729</v>
      </c>
      <c r="G4470" t="s">
        <v>78</v>
      </c>
      <c r="I4470" t="s">
        <v>79</v>
      </c>
      <c r="K4470" t="s">
        <v>27578</v>
      </c>
      <c r="M4470" t="s">
        <v>22028</v>
      </c>
      <c r="N4470" t="s">
        <v>11764</v>
      </c>
      <c r="O4470" t="s">
        <v>18</v>
      </c>
      <c r="P4470">
        <v>78660</v>
      </c>
    </row>
    <row r="4471" spans="1:17" hidden="1" x14ac:dyDescent="0.35">
      <c r="A4471" s="72">
        <f t="shared" si="69"/>
        <v>141729</v>
      </c>
      <c r="B4471" t="s">
        <v>22381</v>
      </c>
      <c r="C4471" s="66">
        <v>17022803</v>
      </c>
      <c r="D4471" t="s">
        <v>77</v>
      </c>
      <c r="E4471" t="s">
        <v>11585</v>
      </c>
      <c r="F4471" s="66">
        <v>141729</v>
      </c>
      <c r="G4471" t="s">
        <v>78</v>
      </c>
      <c r="I4471" t="s">
        <v>79</v>
      </c>
      <c r="K4471" t="s">
        <v>22382</v>
      </c>
      <c r="M4471" t="s">
        <v>22028</v>
      </c>
      <c r="N4471" t="s">
        <v>11764</v>
      </c>
      <c r="O4471" t="s">
        <v>18</v>
      </c>
      <c r="P4471" t="s">
        <v>11589</v>
      </c>
    </row>
    <row r="4472" spans="1:17" hidden="1" x14ac:dyDescent="0.35">
      <c r="A4472" s="72">
        <f t="shared" si="69"/>
        <v>141665</v>
      </c>
      <c r="B4472" t="s">
        <v>11131</v>
      </c>
      <c r="C4472" s="66">
        <v>91509</v>
      </c>
      <c r="D4472" t="s">
        <v>77</v>
      </c>
      <c r="E4472" t="s">
        <v>11132</v>
      </c>
      <c r="F4472" s="66">
        <v>141665</v>
      </c>
      <c r="G4472" t="s">
        <v>78</v>
      </c>
      <c r="I4472" t="s">
        <v>79</v>
      </c>
      <c r="K4472" t="s">
        <v>11133</v>
      </c>
      <c r="M4472" t="s">
        <v>10987</v>
      </c>
      <c r="N4472" t="s">
        <v>7398</v>
      </c>
      <c r="O4472" t="s">
        <v>18</v>
      </c>
      <c r="P4472" t="s">
        <v>10978</v>
      </c>
    </row>
    <row r="4473" spans="1:17" hidden="1" x14ac:dyDescent="0.35">
      <c r="A4473" s="72">
        <f t="shared" si="69"/>
        <v>141312</v>
      </c>
      <c r="B4473" t="s">
        <v>6920</v>
      </c>
      <c r="C4473" s="66">
        <v>88879</v>
      </c>
      <c r="D4473" t="s">
        <v>77</v>
      </c>
      <c r="E4473" t="s">
        <v>6602</v>
      </c>
      <c r="F4473" s="66">
        <v>141312</v>
      </c>
      <c r="G4473" t="s">
        <v>78</v>
      </c>
      <c r="H4473" t="s">
        <v>6921</v>
      </c>
      <c r="I4473" t="s">
        <v>79</v>
      </c>
      <c r="K4473" t="s">
        <v>6922</v>
      </c>
      <c r="M4473" t="s">
        <v>3090</v>
      </c>
      <c r="N4473" t="s">
        <v>6071</v>
      </c>
      <c r="O4473" t="s">
        <v>18</v>
      </c>
      <c r="P4473" t="s">
        <v>6919</v>
      </c>
      <c r="Q4473" t="s">
        <v>6923</v>
      </c>
    </row>
    <row r="4474" spans="1:17" hidden="1" x14ac:dyDescent="0.35">
      <c r="A4474" s="72">
        <f t="shared" si="69"/>
        <v>141545</v>
      </c>
      <c r="B4474" t="s">
        <v>13970</v>
      </c>
      <c r="C4474" s="66">
        <v>177255</v>
      </c>
      <c r="D4474" t="s">
        <v>77</v>
      </c>
      <c r="E4474" t="s">
        <v>9891</v>
      </c>
      <c r="F4474" s="66">
        <v>141545</v>
      </c>
      <c r="G4474" t="s">
        <v>78</v>
      </c>
      <c r="I4474" t="s">
        <v>79</v>
      </c>
      <c r="K4474" t="s">
        <v>13971</v>
      </c>
      <c r="M4474" t="s">
        <v>7383</v>
      </c>
      <c r="N4474" t="s">
        <v>7384</v>
      </c>
      <c r="O4474" t="s">
        <v>18</v>
      </c>
      <c r="P4474" t="s">
        <v>9966</v>
      </c>
    </row>
    <row r="4475" spans="1:17" hidden="1" x14ac:dyDescent="0.35">
      <c r="A4475" s="72">
        <f t="shared" si="69"/>
        <v>141534</v>
      </c>
      <c r="B4475" t="s">
        <v>28299</v>
      </c>
      <c r="C4475" s="85">
        <v>16031612</v>
      </c>
      <c r="D4475" t="s">
        <v>77</v>
      </c>
      <c r="E4475" t="s">
        <v>23151</v>
      </c>
      <c r="F4475" s="85">
        <v>141534</v>
      </c>
      <c r="G4475" t="s">
        <v>78</v>
      </c>
      <c r="I4475" t="s">
        <v>79</v>
      </c>
      <c r="K4475" t="s">
        <v>28300</v>
      </c>
      <c r="M4475" t="s">
        <v>25072</v>
      </c>
      <c r="N4475" t="s">
        <v>9697</v>
      </c>
      <c r="O4475" t="s">
        <v>18</v>
      </c>
      <c r="P4475">
        <v>78155</v>
      </c>
    </row>
    <row r="4476" spans="1:17" hidden="1" x14ac:dyDescent="0.35">
      <c r="A4476" s="72">
        <f t="shared" si="69"/>
        <v>141534</v>
      </c>
      <c r="B4476" t="s">
        <v>16055</v>
      </c>
      <c r="C4476" s="66">
        <v>16031612</v>
      </c>
      <c r="D4476" t="s">
        <v>77</v>
      </c>
      <c r="E4476" t="s">
        <v>9584</v>
      </c>
      <c r="F4476" s="66">
        <v>141534</v>
      </c>
      <c r="G4476" t="s">
        <v>78</v>
      </c>
      <c r="I4476" t="s">
        <v>79</v>
      </c>
      <c r="K4476" t="s">
        <v>16056</v>
      </c>
      <c r="M4476" t="s">
        <v>9545</v>
      </c>
      <c r="N4476" t="s">
        <v>9511</v>
      </c>
      <c r="O4476" t="s">
        <v>18</v>
      </c>
      <c r="P4476" t="s">
        <v>9546</v>
      </c>
    </row>
    <row r="4477" spans="1:17" hidden="1" x14ac:dyDescent="0.35">
      <c r="A4477" s="72">
        <f t="shared" si="69"/>
        <v>141555</v>
      </c>
      <c r="B4477" t="s">
        <v>17141</v>
      </c>
      <c r="C4477" s="66">
        <v>16055175</v>
      </c>
      <c r="D4477" t="s">
        <v>77</v>
      </c>
      <c r="E4477" t="s">
        <v>4810</v>
      </c>
      <c r="F4477" s="66">
        <v>141555</v>
      </c>
      <c r="G4477" t="s">
        <v>78</v>
      </c>
      <c r="H4477" t="s">
        <v>350</v>
      </c>
      <c r="I4477" t="s">
        <v>79</v>
      </c>
      <c r="K4477" t="s">
        <v>17142</v>
      </c>
      <c r="L4477" t="s">
        <v>80</v>
      </c>
      <c r="M4477" t="s">
        <v>7383</v>
      </c>
      <c r="N4477" t="s">
        <v>7384</v>
      </c>
      <c r="O4477" t="s">
        <v>18</v>
      </c>
      <c r="P4477" t="s">
        <v>9156</v>
      </c>
      <c r="Q4477" t="s">
        <v>9297</v>
      </c>
    </row>
    <row r="4478" spans="1:17" hidden="1" x14ac:dyDescent="0.35">
      <c r="A4478" s="72">
        <f t="shared" si="69"/>
        <v>141578</v>
      </c>
      <c r="B4478" t="s">
        <v>27494</v>
      </c>
      <c r="C4478" s="85">
        <v>141578</v>
      </c>
      <c r="D4478" t="s">
        <v>78</v>
      </c>
      <c r="E4478" t="s">
        <v>23177</v>
      </c>
      <c r="F4478" s="85">
        <v>17016080</v>
      </c>
      <c r="G4478" t="s">
        <v>1750</v>
      </c>
      <c r="H4478">
        <v>12727681</v>
      </c>
      <c r="I4478" t="s">
        <v>79</v>
      </c>
      <c r="J4478" t="s">
        <v>200</v>
      </c>
      <c r="K4478" t="s">
        <v>27495</v>
      </c>
      <c r="M4478" t="s">
        <v>27496</v>
      </c>
      <c r="N4478" t="s">
        <v>27497</v>
      </c>
      <c r="O4478" t="s">
        <v>18</v>
      </c>
      <c r="P4478">
        <v>78361</v>
      </c>
    </row>
    <row r="4479" spans="1:17" hidden="1" x14ac:dyDescent="0.35">
      <c r="A4479" s="72">
        <f t="shared" si="69"/>
        <v>141329</v>
      </c>
      <c r="B4479" t="s">
        <v>22603</v>
      </c>
      <c r="C4479" s="85">
        <v>17024368</v>
      </c>
      <c r="D4479" t="s">
        <v>23281</v>
      </c>
      <c r="E4479" t="s">
        <v>23246</v>
      </c>
      <c r="F4479" s="85">
        <v>141329</v>
      </c>
      <c r="G4479" t="s">
        <v>78</v>
      </c>
      <c r="I4479" t="s">
        <v>79</v>
      </c>
      <c r="K4479" t="s">
        <v>24590</v>
      </c>
      <c r="M4479" t="s">
        <v>20216</v>
      </c>
      <c r="N4479" t="s">
        <v>6071</v>
      </c>
      <c r="O4479" t="s">
        <v>18</v>
      </c>
      <c r="P4479">
        <v>77536</v>
      </c>
    </row>
    <row r="4480" spans="1:17" hidden="1" x14ac:dyDescent="0.35">
      <c r="A4480" s="72">
        <f t="shared" si="69"/>
        <v>141722</v>
      </c>
      <c r="B4480" t="s">
        <v>26784</v>
      </c>
      <c r="C4480" s="85">
        <v>16035689</v>
      </c>
      <c r="D4480" t="s">
        <v>77</v>
      </c>
      <c r="E4480" t="s">
        <v>23194</v>
      </c>
      <c r="F4480" s="85">
        <v>141722</v>
      </c>
      <c r="G4480" t="s">
        <v>78</v>
      </c>
      <c r="H4480">
        <v>1664895</v>
      </c>
      <c r="I4480" t="s">
        <v>79</v>
      </c>
      <c r="K4480" t="s">
        <v>26785</v>
      </c>
      <c r="M4480" t="s">
        <v>19807</v>
      </c>
      <c r="N4480" t="s">
        <v>5106</v>
      </c>
      <c r="O4480" t="s">
        <v>18</v>
      </c>
      <c r="P4480">
        <v>78641</v>
      </c>
    </row>
    <row r="4481" spans="1:17" hidden="1" x14ac:dyDescent="0.35">
      <c r="A4481" s="72">
        <f t="shared" si="69"/>
        <v>141722</v>
      </c>
      <c r="B4481" t="s">
        <v>16239</v>
      </c>
      <c r="C4481" s="66">
        <v>16035689</v>
      </c>
      <c r="D4481" t="s">
        <v>77</v>
      </c>
      <c r="E4481" t="s">
        <v>11379</v>
      </c>
      <c r="F4481" s="66">
        <v>141722</v>
      </c>
      <c r="G4481" t="s">
        <v>78</v>
      </c>
      <c r="H4481" t="s">
        <v>11380</v>
      </c>
      <c r="I4481" t="s">
        <v>79</v>
      </c>
      <c r="K4481" t="s">
        <v>16240</v>
      </c>
      <c r="M4481" t="s">
        <v>11485</v>
      </c>
      <c r="N4481" t="s">
        <v>5129</v>
      </c>
      <c r="O4481" t="s">
        <v>18</v>
      </c>
      <c r="P4481" t="s">
        <v>11486</v>
      </c>
    </row>
    <row r="4482" spans="1:17" hidden="1" x14ac:dyDescent="0.35">
      <c r="A4482" s="72">
        <f t="shared" ref="A4482:A4545" si="70">IF(F4482="", "", IF(D4482="School District", C4482, F4482))</f>
        <v>140714</v>
      </c>
      <c r="B4482" t="s">
        <v>18707</v>
      </c>
      <c r="C4482" s="66">
        <v>202208</v>
      </c>
      <c r="D4482" t="s">
        <v>83</v>
      </c>
      <c r="E4482" t="s">
        <v>2794</v>
      </c>
      <c r="F4482" s="66">
        <v>140714</v>
      </c>
      <c r="G4482" t="s">
        <v>78</v>
      </c>
      <c r="H4482" t="s">
        <v>18708</v>
      </c>
      <c r="I4482" t="s">
        <v>79</v>
      </c>
      <c r="K4482" t="s">
        <v>18709</v>
      </c>
      <c r="M4482" t="s">
        <v>2790</v>
      </c>
      <c r="O4482" t="s">
        <v>18</v>
      </c>
      <c r="P4482" t="s">
        <v>2792</v>
      </c>
    </row>
    <row r="4483" spans="1:17" hidden="1" x14ac:dyDescent="0.35">
      <c r="A4483" s="72">
        <f t="shared" si="70"/>
        <v>141653</v>
      </c>
      <c r="B4483" t="s">
        <v>14403</v>
      </c>
      <c r="C4483" s="66">
        <v>210058</v>
      </c>
      <c r="D4483" t="s">
        <v>77</v>
      </c>
      <c r="E4483" t="s">
        <v>10969</v>
      </c>
      <c r="F4483" s="66">
        <v>141653</v>
      </c>
      <c r="G4483" t="s">
        <v>78</v>
      </c>
      <c r="H4483" t="s">
        <v>14404</v>
      </c>
      <c r="I4483" t="s">
        <v>79</v>
      </c>
      <c r="K4483" t="s">
        <v>14405</v>
      </c>
      <c r="M4483" t="s">
        <v>11004</v>
      </c>
      <c r="N4483" t="s">
        <v>7398</v>
      </c>
      <c r="O4483" t="s">
        <v>18</v>
      </c>
      <c r="P4483" t="s">
        <v>10967</v>
      </c>
      <c r="Q4483" t="s">
        <v>14406</v>
      </c>
    </row>
    <row r="4484" spans="1:17" hidden="1" x14ac:dyDescent="0.35">
      <c r="A4484" s="72">
        <f t="shared" si="70"/>
        <v>141584</v>
      </c>
      <c r="B4484" t="s">
        <v>20235</v>
      </c>
      <c r="C4484" s="66">
        <v>17002959</v>
      </c>
      <c r="D4484" t="s">
        <v>83</v>
      </c>
      <c r="E4484" t="s">
        <v>10531</v>
      </c>
      <c r="F4484" s="66">
        <v>141584</v>
      </c>
      <c r="G4484" t="s">
        <v>78</v>
      </c>
      <c r="I4484" t="s">
        <v>79</v>
      </c>
      <c r="K4484" t="s">
        <v>20234</v>
      </c>
      <c r="M4484" t="s">
        <v>17975</v>
      </c>
      <c r="N4484" t="s">
        <v>10511</v>
      </c>
      <c r="O4484" t="s">
        <v>18</v>
      </c>
      <c r="P4484" t="s">
        <v>10512</v>
      </c>
    </row>
    <row r="4485" spans="1:17" hidden="1" x14ac:dyDescent="0.35">
      <c r="A4485" s="72">
        <f t="shared" si="70"/>
        <v>140931</v>
      </c>
      <c r="B4485" t="s">
        <v>27420</v>
      </c>
      <c r="C4485" s="85">
        <v>17013529</v>
      </c>
      <c r="D4485" t="s">
        <v>77</v>
      </c>
      <c r="E4485" t="s">
        <v>23178</v>
      </c>
      <c r="F4485" s="85">
        <v>140931</v>
      </c>
      <c r="G4485" t="s">
        <v>78</v>
      </c>
      <c r="I4485" t="s">
        <v>79</v>
      </c>
      <c r="K4485" t="s">
        <v>27421</v>
      </c>
      <c r="M4485" t="s">
        <v>21364</v>
      </c>
      <c r="N4485" t="s">
        <v>205</v>
      </c>
      <c r="O4485" t="s">
        <v>18</v>
      </c>
      <c r="P4485">
        <v>76247</v>
      </c>
    </row>
    <row r="4486" spans="1:17" hidden="1" x14ac:dyDescent="0.35">
      <c r="A4486" s="72">
        <f t="shared" si="70"/>
        <v>141729</v>
      </c>
      <c r="B4486" t="s">
        <v>27420</v>
      </c>
      <c r="C4486" s="85">
        <v>17022873</v>
      </c>
      <c r="D4486" t="s">
        <v>77</v>
      </c>
      <c r="E4486" t="s">
        <v>23173</v>
      </c>
      <c r="F4486" s="85">
        <v>141729</v>
      </c>
      <c r="G4486" t="s">
        <v>78</v>
      </c>
      <c r="I4486" t="s">
        <v>79</v>
      </c>
      <c r="K4486" t="s">
        <v>22411</v>
      </c>
      <c r="M4486" t="s">
        <v>22028</v>
      </c>
      <c r="N4486" t="s">
        <v>137</v>
      </c>
      <c r="O4486" t="s">
        <v>18</v>
      </c>
      <c r="P4486">
        <v>78660</v>
      </c>
      <c r="Q4486">
        <v>2518</v>
      </c>
    </row>
    <row r="4487" spans="1:17" hidden="1" x14ac:dyDescent="0.35">
      <c r="A4487" s="72">
        <f t="shared" si="70"/>
        <v>140931</v>
      </c>
      <c r="B4487" t="s">
        <v>21362</v>
      </c>
      <c r="C4487" s="66">
        <v>17013529</v>
      </c>
      <c r="D4487" t="s">
        <v>77</v>
      </c>
      <c r="E4487" t="s">
        <v>3662</v>
      </c>
      <c r="F4487" s="66">
        <v>140931</v>
      </c>
      <c r="G4487" t="s">
        <v>78</v>
      </c>
      <c r="I4487" t="s">
        <v>79</v>
      </c>
      <c r="K4487" t="s">
        <v>21363</v>
      </c>
      <c r="M4487" t="s">
        <v>21364</v>
      </c>
      <c r="N4487" t="s">
        <v>205</v>
      </c>
      <c r="O4487" t="s">
        <v>18</v>
      </c>
      <c r="P4487" t="s">
        <v>4471</v>
      </c>
    </row>
    <row r="4488" spans="1:17" hidden="1" x14ac:dyDescent="0.35">
      <c r="A4488" s="72">
        <f t="shared" si="70"/>
        <v>140661</v>
      </c>
      <c r="B4488" t="s">
        <v>2471</v>
      </c>
      <c r="C4488" s="66">
        <v>86665</v>
      </c>
      <c r="D4488" t="s">
        <v>77</v>
      </c>
      <c r="E4488" t="s">
        <v>2463</v>
      </c>
      <c r="F4488" s="66">
        <v>140661</v>
      </c>
      <c r="G4488" t="s">
        <v>78</v>
      </c>
      <c r="H4488" t="s">
        <v>2472</v>
      </c>
      <c r="I4488" t="s">
        <v>79</v>
      </c>
      <c r="K4488" t="s">
        <v>2473</v>
      </c>
      <c r="M4488" t="s">
        <v>2447</v>
      </c>
      <c r="N4488" t="s">
        <v>2466</v>
      </c>
      <c r="O4488" t="s">
        <v>18</v>
      </c>
      <c r="P4488" t="s">
        <v>2455</v>
      </c>
      <c r="Q4488" t="s">
        <v>2474</v>
      </c>
    </row>
    <row r="4489" spans="1:17" hidden="1" x14ac:dyDescent="0.35">
      <c r="A4489" s="72">
        <f t="shared" si="70"/>
        <v>141707</v>
      </c>
      <c r="B4489" t="s">
        <v>16319</v>
      </c>
      <c r="C4489" s="66">
        <v>16037047</v>
      </c>
      <c r="D4489" t="s">
        <v>77</v>
      </c>
      <c r="E4489" t="s">
        <v>11428</v>
      </c>
      <c r="F4489" s="66">
        <v>141707</v>
      </c>
      <c r="G4489" t="s">
        <v>78</v>
      </c>
      <c r="I4489" t="s">
        <v>79</v>
      </c>
      <c r="K4489" t="s">
        <v>16320</v>
      </c>
      <c r="M4489" t="s">
        <v>11425</v>
      </c>
      <c r="N4489" t="s">
        <v>5129</v>
      </c>
      <c r="O4489" t="s">
        <v>18</v>
      </c>
      <c r="P4489" t="s">
        <v>11430</v>
      </c>
    </row>
    <row r="4490" spans="1:17" hidden="1" x14ac:dyDescent="0.35">
      <c r="A4490" s="72">
        <f t="shared" si="70"/>
        <v>141311</v>
      </c>
      <c r="B4490" t="s">
        <v>15711</v>
      </c>
      <c r="C4490" s="66">
        <v>16021039</v>
      </c>
      <c r="D4490" t="s">
        <v>77</v>
      </c>
      <c r="E4490" t="s">
        <v>6973</v>
      </c>
      <c r="F4490" s="66">
        <v>141311</v>
      </c>
      <c r="G4490" t="s">
        <v>78</v>
      </c>
      <c r="H4490" t="s">
        <v>15712</v>
      </c>
      <c r="I4490" t="s">
        <v>79</v>
      </c>
      <c r="K4490" t="s">
        <v>15713</v>
      </c>
      <c r="M4490" t="s">
        <v>7841</v>
      </c>
      <c r="N4490" t="s">
        <v>6771</v>
      </c>
      <c r="O4490" t="s">
        <v>18</v>
      </c>
      <c r="P4490" t="s">
        <v>7860</v>
      </c>
      <c r="Q4490" t="s">
        <v>15714</v>
      </c>
    </row>
    <row r="4491" spans="1:17" hidden="1" x14ac:dyDescent="0.35">
      <c r="A4491" s="72">
        <f t="shared" si="70"/>
        <v>140887</v>
      </c>
      <c r="B4491" t="s">
        <v>25518</v>
      </c>
      <c r="C4491" s="85">
        <v>87455</v>
      </c>
      <c r="D4491" t="s">
        <v>77</v>
      </c>
      <c r="E4491" t="s">
        <v>23231</v>
      </c>
      <c r="F4491" s="85">
        <v>140887</v>
      </c>
      <c r="G4491" t="s">
        <v>78</v>
      </c>
      <c r="H4491">
        <v>12000675</v>
      </c>
      <c r="I4491" t="s">
        <v>79</v>
      </c>
      <c r="K4491" t="s">
        <v>25519</v>
      </c>
      <c r="M4491" t="s">
        <v>20648</v>
      </c>
      <c r="N4491" t="s">
        <v>571</v>
      </c>
      <c r="O4491" t="s">
        <v>18</v>
      </c>
      <c r="P4491">
        <v>76107</v>
      </c>
      <c r="Q4491">
        <v>1188</v>
      </c>
    </row>
    <row r="4492" spans="1:17" hidden="1" x14ac:dyDescent="0.35">
      <c r="A4492" s="72">
        <f t="shared" si="70"/>
        <v>140887</v>
      </c>
      <c r="B4492" t="s">
        <v>4033</v>
      </c>
      <c r="C4492" s="66">
        <v>87455</v>
      </c>
      <c r="D4492" t="s">
        <v>77</v>
      </c>
      <c r="E4492" t="s">
        <v>3907</v>
      </c>
      <c r="F4492" s="66">
        <v>140887</v>
      </c>
      <c r="G4492" t="s">
        <v>78</v>
      </c>
      <c r="H4492" t="s">
        <v>4034</v>
      </c>
      <c r="I4492" t="s">
        <v>79</v>
      </c>
      <c r="K4492" t="s">
        <v>4035</v>
      </c>
      <c r="M4492" t="s">
        <v>3904</v>
      </c>
      <c r="N4492" t="s">
        <v>573</v>
      </c>
      <c r="O4492" t="s">
        <v>18</v>
      </c>
      <c r="P4492" t="s">
        <v>3978</v>
      </c>
      <c r="Q4492" t="s">
        <v>4036</v>
      </c>
    </row>
    <row r="4493" spans="1:17" hidden="1" x14ac:dyDescent="0.35">
      <c r="A4493" s="72">
        <f t="shared" si="70"/>
        <v>141686</v>
      </c>
      <c r="B4493" t="s">
        <v>11321</v>
      </c>
      <c r="C4493" s="66">
        <v>91597</v>
      </c>
      <c r="D4493" t="s">
        <v>77</v>
      </c>
      <c r="E4493" t="s">
        <v>11315</v>
      </c>
      <c r="F4493" s="66">
        <v>141686</v>
      </c>
      <c r="G4493" t="s">
        <v>78</v>
      </c>
      <c r="I4493" t="s">
        <v>79</v>
      </c>
      <c r="K4493" t="s">
        <v>11322</v>
      </c>
      <c r="M4493" t="s">
        <v>11317</v>
      </c>
      <c r="N4493" t="s">
        <v>5082</v>
      </c>
      <c r="O4493" t="s">
        <v>18</v>
      </c>
      <c r="P4493" t="s">
        <v>11318</v>
      </c>
      <c r="Q4493" t="s">
        <v>5001</v>
      </c>
    </row>
    <row r="4494" spans="1:17" hidden="1" x14ac:dyDescent="0.35">
      <c r="A4494" s="72">
        <f t="shared" si="70"/>
        <v>141311</v>
      </c>
      <c r="B4494" t="s">
        <v>21867</v>
      </c>
      <c r="C4494" s="66">
        <v>17018930</v>
      </c>
      <c r="D4494" t="s">
        <v>77</v>
      </c>
      <c r="E4494" t="s">
        <v>6973</v>
      </c>
      <c r="F4494" s="66">
        <v>141311</v>
      </c>
      <c r="G4494" t="s">
        <v>78</v>
      </c>
      <c r="I4494" t="s">
        <v>79</v>
      </c>
      <c r="K4494" t="s">
        <v>21868</v>
      </c>
      <c r="M4494" t="s">
        <v>20833</v>
      </c>
      <c r="N4494" t="s">
        <v>6771</v>
      </c>
      <c r="O4494" t="s">
        <v>18</v>
      </c>
      <c r="P4494" t="s">
        <v>7818</v>
      </c>
    </row>
    <row r="4495" spans="1:17" hidden="1" x14ac:dyDescent="0.35">
      <c r="A4495" s="72">
        <f t="shared" si="70"/>
        <v>141223</v>
      </c>
      <c r="B4495" t="s">
        <v>16017</v>
      </c>
      <c r="C4495" s="66">
        <v>16031054</v>
      </c>
      <c r="D4495" t="s">
        <v>77</v>
      </c>
      <c r="E4495" t="s">
        <v>6077</v>
      </c>
      <c r="F4495" s="66">
        <v>141223</v>
      </c>
      <c r="G4495" t="s">
        <v>78</v>
      </c>
      <c r="I4495" t="s">
        <v>79</v>
      </c>
      <c r="K4495" t="s">
        <v>16018</v>
      </c>
      <c r="M4495" t="s">
        <v>3090</v>
      </c>
      <c r="N4495" t="s">
        <v>6071</v>
      </c>
      <c r="O4495" t="s">
        <v>18</v>
      </c>
      <c r="P4495" t="s">
        <v>6645</v>
      </c>
    </row>
    <row r="4496" spans="1:17" hidden="1" x14ac:dyDescent="0.35">
      <c r="A4496" s="72">
        <f t="shared" si="70"/>
        <v>141295</v>
      </c>
      <c r="B4496" t="s">
        <v>17021</v>
      </c>
      <c r="C4496" s="66">
        <v>16052301</v>
      </c>
      <c r="D4496" t="s">
        <v>77</v>
      </c>
      <c r="E4496" t="s">
        <v>7764</v>
      </c>
      <c r="F4496" s="66">
        <v>141295</v>
      </c>
      <c r="G4496" t="s">
        <v>78</v>
      </c>
      <c r="I4496" t="s">
        <v>79</v>
      </c>
      <c r="K4496" t="s">
        <v>17022</v>
      </c>
      <c r="M4496" t="s">
        <v>7391</v>
      </c>
      <c r="N4496" t="s">
        <v>7262</v>
      </c>
      <c r="O4496" t="s">
        <v>18</v>
      </c>
      <c r="P4496" t="s">
        <v>7392</v>
      </c>
    </row>
    <row r="4497" spans="1:17" hidden="1" x14ac:dyDescent="0.35">
      <c r="A4497" s="72">
        <f t="shared" si="70"/>
        <v>141736</v>
      </c>
      <c r="B4497" t="s">
        <v>20798</v>
      </c>
      <c r="C4497" s="66">
        <v>17008925</v>
      </c>
      <c r="D4497" t="s">
        <v>77</v>
      </c>
      <c r="E4497" t="s">
        <v>11615</v>
      </c>
      <c r="F4497" s="66">
        <v>141736</v>
      </c>
      <c r="G4497" t="s">
        <v>78</v>
      </c>
      <c r="H4497" t="s">
        <v>13855</v>
      </c>
      <c r="I4497" t="s">
        <v>79</v>
      </c>
      <c r="K4497" t="s">
        <v>20799</v>
      </c>
      <c r="M4497" t="s">
        <v>125</v>
      </c>
      <c r="N4497" t="s">
        <v>137</v>
      </c>
      <c r="O4497" t="s">
        <v>18</v>
      </c>
      <c r="P4497" t="s">
        <v>11700</v>
      </c>
    </row>
    <row r="4498" spans="1:17" hidden="1" x14ac:dyDescent="0.35">
      <c r="A4498" s="72">
        <f t="shared" si="70"/>
        <v>140730</v>
      </c>
      <c r="B4498" t="s">
        <v>2937</v>
      </c>
      <c r="C4498" s="66">
        <v>86882</v>
      </c>
      <c r="D4498" t="s">
        <v>77</v>
      </c>
      <c r="E4498" t="s">
        <v>2915</v>
      </c>
      <c r="F4498" s="66">
        <v>140730</v>
      </c>
      <c r="G4498" t="s">
        <v>78</v>
      </c>
      <c r="H4498" t="s">
        <v>2938</v>
      </c>
      <c r="I4498" t="s">
        <v>79</v>
      </c>
      <c r="K4498" t="s">
        <v>2939</v>
      </c>
      <c r="M4498" t="s">
        <v>2918</v>
      </c>
      <c r="N4498" t="s">
        <v>2919</v>
      </c>
      <c r="O4498" t="s">
        <v>18</v>
      </c>
      <c r="P4498" t="s">
        <v>2920</v>
      </c>
      <c r="Q4498" t="s">
        <v>2940</v>
      </c>
    </row>
    <row r="4499" spans="1:17" hidden="1" x14ac:dyDescent="0.35">
      <c r="A4499" s="72">
        <f t="shared" si="70"/>
        <v>140521</v>
      </c>
      <c r="B4499" t="s">
        <v>1621</v>
      </c>
      <c r="C4499" s="66">
        <v>86038</v>
      </c>
      <c r="D4499" t="s">
        <v>77</v>
      </c>
      <c r="E4499" t="s">
        <v>511</v>
      </c>
      <c r="F4499" s="66">
        <v>140521</v>
      </c>
      <c r="G4499" t="s">
        <v>78</v>
      </c>
      <c r="I4499" t="s">
        <v>79</v>
      </c>
      <c r="K4499" t="s">
        <v>1622</v>
      </c>
      <c r="M4499" t="s">
        <v>1375</v>
      </c>
      <c r="N4499" t="s">
        <v>232</v>
      </c>
      <c r="O4499" t="s">
        <v>18</v>
      </c>
      <c r="P4499" t="s">
        <v>1623</v>
      </c>
      <c r="Q4499" t="s">
        <v>1624</v>
      </c>
    </row>
    <row r="4500" spans="1:17" hidden="1" x14ac:dyDescent="0.35">
      <c r="A4500" s="72">
        <f t="shared" si="70"/>
        <v>140464</v>
      </c>
      <c r="B4500" t="s">
        <v>25916</v>
      </c>
      <c r="C4500" s="85">
        <v>16064481</v>
      </c>
      <c r="D4500" t="s">
        <v>77</v>
      </c>
      <c r="E4500" t="s">
        <v>23223</v>
      </c>
      <c r="F4500" s="85">
        <v>140464</v>
      </c>
      <c r="G4500" t="s">
        <v>78</v>
      </c>
      <c r="H4500">
        <v>14512545</v>
      </c>
      <c r="I4500" t="s">
        <v>79</v>
      </c>
      <c r="K4500" t="s">
        <v>25886</v>
      </c>
      <c r="M4500" t="s">
        <v>18305</v>
      </c>
      <c r="N4500" t="s">
        <v>232</v>
      </c>
      <c r="O4500" t="s">
        <v>18</v>
      </c>
      <c r="P4500">
        <v>75052</v>
      </c>
      <c r="Q4500">
        <v>7247</v>
      </c>
    </row>
    <row r="4501" spans="1:17" hidden="1" x14ac:dyDescent="0.35">
      <c r="A4501" s="72">
        <f t="shared" si="70"/>
        <v>140464</v>
      </c>
      <c r="B4501" t="s">
        <v>17530</v>
      </c>
      <c r="C4501" s="66">
        <v>16064481</v>
      </c>
      <c r="D4501" t="s">
        <v>77</v>
      </c>
      <c r="E4501" t="s">
        <v>541</v>
      </c>
      <c r="F4501" s="66">
        <v>140464</v>
      </c>
      <c r="G4501" t="s">
        <v>78</v>
      </c>
      <c r="H4501" t="s">
        <v>542</v>
      </c>
      <c r="I4501" t="s">
        <v>79</v>
      </c>
      <c r="K4501" t="s">
        <v>17531</v>
      </c>
      <c r="M4501" t="s">
        <v>544</v>
      </c>
      <c r="N4501" t="s">
        <v>189</v>
      </c>
      <c r="O4501" t="s">
        <v>18</v>
      </c>
      <c r="P4501" t="s">
        <v>576</v>
      </c>
      <c r="Q4501" t="s">
        <v>17532</v>
      </c>
    </row>
    <row r="4502" spans="1:17" hidden="1" x14ac:dyDescent="0.35">
      <c r="A4502" s="72">
        <f t="shared" si="70"/>
        <v>140475</v>
      </c>
      <c r="B4502" t="s">
        <v>27864</v>
      </c>
      <c r="C4502" s="85">
        <v>16049881</v>
      </c>
      <c r="D4502" t="s">
        <v>77</v>
      </c>
      <c r="E4502" t="s">
        <v>23165</v>
      </c>
      <c r="F4502" s="85">
        <v>140475</v>
      </c>
      <c r="G4502" t="s">
        <v>78</v>
      </c>
      <c r="I4502" t="s">
        <v>79</v>
      </c>
      <c r="K4502" t="s">
        <v>27865</v>
      </c>
      <c r="M4502" t="s">
        <v>20782</v>
      </c>
      <c r="N4502" t="s">
        <v>176</v>
      </c>
      <c r="O4502" t="s">
        <v>18</v>
      </c>
      <c r="P4502">
        <v>75071</v>
      </c>
    </row>
    <row r="4503" spans="1:17" hidden="1" x14ac:dyDescent="0.35">
      <c r="A4503" s="72">
        <f t="shared" si="70"/>
        <v>140475</v>
      </c>
      <c r="B4503" t="s">
        <v>16862</v>
      </c>
      <c r="C4503" s="66">
        <v>16049881</v>
      </c>
      <c r="D4503" t="s">
        <v>77</v>
      </c>
      <c r="E4503" t="s">
        <v>952</v>
      </c>
      <c r="F4503" s="66">
        <v>140475</v>
      </c>
      <c r="G4503" t="s">
        <v>78</v>
      </c>
      <c r="I4503" t="s">
        <v>79</v>
      </c>
      <c r="K4503" t="s">
        <v>16863</v>
      </c>
      <c r="M4503" t="s">
        <v>841</v>
      </c>
      <c r="N4503" t="s">
        <v>176</v>
      </c>
      <c r="O4503" t="s">
        <v>18</v>
      </c>
      <c r="P4503" t="s">
        <v>869</v>
      </c>
    </row>
    <row r="4504" spans="1:17" hidden="1" x14ac:dyDescent="0.35">
      <c r="A4504" s="72">
        <f t="shared" si="70"/>
        <v>140464</v>
      </c>
      <c r="B4504" t="s">
        <v>540</v>
      </c>
      <c r="C4504" s="66">
        <v>85570</v>
      </c>
      <c r="D4504" t="s">
        <v>77</v>
      </c>
      <c r="E4504" t="s">
        <v>541</v>
      </c>
      <c r="F4504" s="66">
        <v>140464</v>
      </c>
      <c r="G4504" t="s">
        <v>78</v>
      </c>
      <c r="H4504" t="s">
        <v>542</v>
      </c>
      <c r="I4504" t="s">
        <v>79</v>
      </c>
      <c r="K4504" t="s">
        <v>543</v>
      </c>
      <c r="M4504" t="s">
        <v>544</v>
      </c>
      <c r="N4504" t="s">
        <v>189</v>
      </c>
      <c r="O4504" t="s">
        <v>18</v>
      </c>
      <c r="P4504" t="s">
        <v>545</v>
      </c>
      <c r="Q4504" t="s">
        <v>546</v>
      </c>
    </row>
    <row r="4505" spans="1:17" hidden="1" x14ac:dyDescent="0.35">
      <c r="A4505" s="72">
        <f t="shared" si="70"/>
        <v>140857</v>
      </c>
      <c r="B4505" t="s">
        <v>25840</v>
      </c>
      <c r="C4505" s="85">
        <v>234081</v>
      </c>
      <c r="D4505" t="s">
        <v>77</v>
      </c>
      <c r="E4505" t="s">
        <v>23224</v>
      </c>
      <c r="F4505" s="85">
        <v>140857</v>
      </c>
      <c r="G4505" t="s">
        <v>78</v>
      </c>
      <c r="H4505">
        <v>12728671</v>
      </c>
      <c r="I4505" t="s">
        <v>79</v>
      </c>
      <c r="K4505" t="s">
        <v>25841</v>
      </c>
      <c r="M4505" t="s">
        <v>21828</v>
      </c>
      <c r="N4505" t="s">
        <v>3604</v>
      </c>
      <c r="O4505" t="s">
        <v>18</v>
      </c>
      <c r="P4505">
        <v>76048</v>
      </c>
    </row>
    <row r="4506" spans="1:17" hidden="1" x14ac:dyDescent="0.35">
      <c r="A4506" s="72">
        <f t="shared" si="70"/>
        <v>140857</v>
      </c>
      <c r="B4506" t="s">
        <v>15527</v>
      </c>
      <c r="C4506" s="66">
        <v>234081</v>
      </c>
      <c r="D4506" t="s">
        <v>77</v>
      </c>
      <c r="E4506" t="s">
        <v>3597</v>
      </c>
      <c r="F4506" s="66">
        <v>140857</v>
      </c>
      <c r="G4506" t="s">
        <v>78</v>
      </c>
      <c r="H4506" t="s">
        <v>15528</v>
      </c>
      <c r="I4506" t="s">
        <v>79</v>
      </c>
      <c r="K4506" t="s">
        <v>15529</v>
      </c>
      <c r="L4506" t="s">
        <v>80</v>
      </c>
      <c r="M4506" t="s">
        <v>3593</v>
      </c>
      <c r="N4506" t="s">
        <v>3595</v>
      </c>
      <c r="O4506" t="s">
        <v>18</v>
      </c>
      <c r="P4506" t="s">
        <v>3594</v>
      </c>
      <c r="Q4506" t="s">
        <v>87</v>
      </c>
    </row>
    <row r="4507" spans="1:17" hidden="1" x14ac:dyDescent="0.35">
      <c r="A4507" s="72">
        <f t="shared" si="70"/>
        <v>140629</v>
      </c>
      <c r="B4507" t="s">
        <v>2263</v>
      </c>
      <c r="C4507" s="66">
        <v>86575</v>
      </c>
      <c r="D4507" t="s">
        <v>77</v>
      </c>
      <c r="E4507" t="s">
        <v>2258</v>
      </c>
      <c r="F4507" s="66">
        <v>140629</v>
      </c>
      <c r="G4507" t="s">
        <v>78</v>
      </c>
      <c r="H4507" t="s">
        <v>2259</v>
      </c>
      <c r="I4507" t="s">
        <v>79</v>
      </c>
      <c r="K4507" t="s">
        <v>2264</v>
      </c>
      <c r="M4507" t="s">
        <v>2261</v>
      </c>
      <c r="N4507" t="s">
        <v>242</v>
      </c>
      <c r="O4507" t="s">
        <v>18</v>
      </c>
      <c r="P4507" t="s">
        <v>2262</v>
      </c>
    </row>
    <row r="4508" spans="1:17" hidden="1" x14ac:dyDescent="0.35">
      <c r="A4508" s="72">
        <f t="shared" si="70"/>
        <v>140903</v>
      </c>
      <c r="B4508" t="s">
        <v>25216</v>
      </c>
      <c r="C4508" s="85">
        <v>16047567</v>
      </c>
      <c r="D4508" t="s">
        <v>77</v>
      </c>
      <c r="E4508" t="s">
        <v>23236</v>
      </c>
      <c r="F4508" s="85">
        <v>140903</v>
      </c>
      <c r="G4508" t="s">
        <v>78</v>
      </c>
      <c r="H4508">
        <v>10839066</v>
      </c>
      <c r="I4508" t="s">
        <v>79</v>
      </c>
      <c r="K4508" t="s">
        <v>25217</v>
      </c>
      <c r="M4508" t="s">
        <v>17895</v>
      </c>
      <c r="N4508" t="s">
        <v>571</v>
      </c>
      <c r="O4508" t="s">
        <v>18</v>
      </c>
      <c r="P4508">
        <v>76140</v>
      </c>
      <c r="Q4508">
        <v>9538</v>
      </c>
    </row>
    <row r="4509" spans="1:17" hidden="1" x14ac:dyDescent="0.35">
      <c r="A4509" s="72">
        <f t="shared" si="70"/>
        <v>140903</v>
      </c>
      <c r="B4509" t="s">
        <v>16719</v>
      </c>
      <c r="C4509" s="66">
        <v>16047567</v>
      </c>
      <c r="D4509" t="s">
        <v>77</v>
      </c>
      <c r="E4509" t="s">
        <v>4366</v>
      </c>
      <c r="F4509" s="66">
        <v>140903</v>
      </c>
      <c r="G4509" t="s">
        <v>78</v>
      </c>
      <c r="H4509" t="s">
        <v>4367</v>
      </c>
      <c r="I4509" t="s">
        <v>79</v>
      </c>
      <c r="K4509" t="s">
        <v>16720</v>
      </c>
      <c r="M4509" t="s">
        <v>4395</v>
      </c>
      <c r="N4509" t="s">
        <v>573</v>
      </c>
      <c r="O4509" t="s">
        <v>18</v>
      </c>
      <c r="P4509" t="s">
        <v>4396</v>
      </c>
      <c r="Q4509" t="s">
        <v>16721</v>
      </c>
    </row>
    <row r="4510" spans="1:17" hidden="1" x14ac:dyDescent="0.35">
      <c r="A4510" s="72">
        <f t="shared" si="70"/>
        <v>141729</v>
      </c>
      <c r="B4510" t="s">
        <v>27621</v>
      </c>
      <c r="C4510" s="85">
        <v>91942</v>
      </c>
      <c r="D4510" t="s">
        <v>77</v>
      </c>
      <c r="E4510" t="s">
        <v>23173</v>
      </c>
      <c r="F4510" s="85">
        <v>141729</v>
      </c>
      <c r="G4510" t="s">
        <v>78</v>
      </c>
      <c r="H4510">
        <v>12029880</v>
      </c>
      <c r="I4510" t="s">
        <v>79</v>
      </c>
      <c r="K4510" t="s">
        <v>27622</v>
      </c>
      <c r="M4510" t="s">
        <v>125</v>
      </c>
      <c r="N4510" t="s">
        <v>137</v>
      </c>
      <c r="O4510" t="s">
        <v>18</v>
      </c>
      <c r="P4510">
        <v>78753</v>
      </c>
      <c r="Q4510">
        <v>1010</v>
      </c>
    </row>
    <row r="4511" spans="1:17" hidden="1" x14ac:dyDescent="0.35">
      <c r="A4511" s="72">
        <f t="shared" si="70"/>
        <v>141729</v>
      </c>
      <c r="B4511" t="s">
        <v>11749</v>
      </c>
      <c r="C4511" s="66">
        <v>91942</v>
      </c>
      <c r="D4511" t="s">
        <v>77</v>
      </c>
      <c r="E4511" t="s">
        <v>11585</v>
      </c>
      <c r="F4511" s="66">
        <v>141729</v>
      </c>
      <c r="G4511" t="s">
        <v>78</v>
      </c>
      <c r="H4511" t="s">
        <v>11586</v>
      </c>
      <c r="I4511" t="s">
        <v>79</v>
      </c>
      <c r="K4511" t="s">
        <v>11750</v>
      </c>
      <c r="M4511" t="s">
        <v>126</v>
      </c>
      <c r="N4511" t="s">
        <v>137</v>
      </c>
      <c r="O4511" t="s">
        <v>18</v>
      </c>
      <c r="P4511" t="s">
        <v>157</v>
      </c>
      <c r="Q4511" t="s">
        <v>9859</v>
      </c>
    </row>
    <row r="4512" spans="1:17" hidden="1" x14ac:dyDescent="0.35">
      <c r="A4512" s="72">
        <f t="shared" si="70"/>
        <v>141555</v>
      </c>
      <c r="B4512" t="s">
        <v>14212</v>
      </c>
      <c r="C4512" s="66">
        <v>202802</v>
      </c>
      <c r="D4512" t="s">
        <v>77</v>
      </c>
      <c r="E4512" t="s">
        <v>4810</v>
      </c>
      <c r="F4512" s="66">
        <v>141555</v>
      </c>
      <c r="G4512" t="s">
        <v>78</v>
      </c>
      <c r="H4512" t="s">
        <v>14213</v>
      </c>
      <c r="I4512" t="s">
        <v>79</v>
      </c>
      <c r="K4512" t="s">
        <v>14214</v>
      </c>
      <c r="M4512" t="s">
        <v>7383</v>
      </c>
      <c r="N4512" t="s">
        <v>9526</v>
      </c>
      <c r="O4512" t="s">
        <v>18</v>
      </c>
      <c r="P4512" t="s">
        <v>10372</v>
      </c>
    </row>
    <row r="4513" spans="1:17" hidden="1" x14ac:dyDescent="0.35">
      <c r="A4513" s="72">
        <f t="shared" si="70"/>
        <v>141421</v>
      </c>
      <c r="B4513" t="s">
        <v>8967</v>
      </c>
      <c r="C4513" s="66">
        <v>90170</v>
      </c>
      <c r="D4513" t="s">
        <v>77</v>
      </c>
      <c r="E4513" t="s">
        <v>8958</v>
      </c>
      <c r="F4513" s="66">
        <v>141421</v>
      </c>
      <c r="G4513" t="s">
        <v>78</v>
      </c>
      <c r="H4513" t="s">
        <v>8968</v>
      </c>
      <c r="I4513" t="s">
        <v>79</v>
      </c>
      <c r="K4513" t="s">
        <v>8969</v>
      </c>
      <c r="M4513" t="s">
        <v>8961</v>
      </c>
      <c r="N4513" t="s">
        <v>8962</v>
      </c>
      <c r="O4513" t="s">
        <v>18</v>
      </c>
      <c r="P4513" t="s">
        <v>8963</v>
      </c>
    </row>
    <row r="4514" spans="1:17" hidden="1" x14ac:dyDescent="0.35">
      <c r="A4514" s="72">
        <f t="shared" si="70"/>
        <v>140895</v>
      </c>
      <c r="B4514" t="s">
        <v>23861</v>
      </c>
      <c r="C4514" s="85">
        <v>87612</v>
      </c>
      <c r="D4514" t="s">
        <v>77</v>
      </c>
      <c r="E4514" t="s">
        <v>23263</v>
      </c>
      <c r="F4514" s="85">
        <v>140895</v>
      </c>
      <c r="G4514" t="s">
        <v>78</v>
      </c>
      <c r="H4514">
        <v>13597075</v>
      </c>
      <c r="I4514" t="s">
        <v>79</v>
      </c>
      <c r="K4514" t="s">
        <v>23862</v>
      </c>
      <c r="M4514" t="s">
        <v>20912</v>
      </c>
      <c r="N4514" t="s">
        <v>571</v>
      </c>
      <c r="O4514" t="s">
        <v>18</v>
      </c>
      <c r="P4514">
        <v>76137</v>
      </c>
      <c r="Q4514">
        <v>2184</v>
      </c>
    </row>
    <row r="4515" spans="1:17" hidden="1" x14ac:dyDescent="0.35">
      <c r="A4515" s="72">
        <f t="shared" si="70"/>
        <v>142116</v>
      </c>
      <c r="B4515" t="s">
        <v>16092</v>
      </c>
      <c r="C4515" s="66">
        <v>16032756</v>
      </c>
      <c r="D4515" t="s">
        <v>77</v>
      </c>
      <c r="E4515" t="s">
        <v>13524</v>
      </c>
      <c r="F4515" s="66">
        <v>142116</v>
      </c>
      <c r="G4515" t="s">
        <v>78</v>
      </c>
      <c r="H4515" t="s">
        <v>16093</v>
      </c>
      <c r="I4515" t="s">
        <v>79</v>
      </c>
      <c r="K4515" t="s">
        <v>16094</v>
      </c>
      <c r="L4515" t="s">
        <v>80</v>
      </c>
      <c r="M4515" t="s">
        <v>7395</v>
      </c>
      <c r="N4515" t="s">
        <v>7395</v>
      </c>
      <c r="O4515" t="s">
        <v>18</v>
      </c>
      <c r="P4515" t="s">
        <v>13261</v>
      </c>
      <c r="Q4515" t="s">
        <v>87</v>
      </c>
    </row>
    <row r="4516" spans="1:17" hidden="1" x14ac:dyDescent="0.35">
      <c r="A4516" s="72">
        <f t="shared" si="70"/>
        <v>141629</v>
      </c>
      <c r="B4516" t="s">
        <v>10698</v>
      </c>
      <c r="C4516" s="66">
        <v>91242</v>
      </c>
      <c r="D4516" t="s">
        <v>77</v>
      </c>
      <c r="E4516" t="s">
        <v>10679</v>
      </c>
      <c r="F4516" s="66">
        <v>141629</v>
      </c>
      <c r="G4516" t="s">
        <v>78</v>
      </c>
      <c r="I4516" t="s">
        <v>79</v>
      </c>
      <c r="K4516" t="s">
        <v>10699</v>
      </c>
      <c r="M4516" t="s">
        <v>10675</v>
      </c>
      <c r="N4516" t="s">
        <v>10456</v>
      </c>
      <c r="O4516" t="s">
        <v>18</v>
      </c>
      <c r="P4516" t="s">
        <v>10688</v>
      </c>
      <c r="Q4516" t="s">
        <v>5884</v>
      </c>
    </row>
    <row r="4517" spans="1:17" hidden="1" x14ac:dyDescent="0.35">
      <c r="A4517" s="72">
        <f t="shared" si="70"/>
        <v>127700</v>
      </c>
      <c r="B4517" t="s">
        <v>24066</v>
      </c>
      <c r="C4517" s="85">
        <v>36256</v>
      </c>
      <c r="D4517" t="s">
        <v>77</v>
      </c>
      <c r="E4517" t="s">
        <v>23260</v>
      </c>
      <c r="F4517" s="85">
        <v>127700</v>
      </c>
      <c r="G4517" t="s">
        <v>78</v>
      </c>
      <c r="H4517">
        <v>13028832</v>
      </c>
      <c r="I4517" t="s">
        <v>79</v>
      </c>
      <c r="K4517" t="s">
        <v>24067</v>
      </c>
      <c r="M4517" t="s">
        <v>24010</v>
      </c>
      <c r="N4517" t="s">
        <v>23987</v>
      </c>
      <c r="O4517" t="s">
        <v>23988</v>
      </c>
      <c r="P4517">
        <v>32955</v>
      </c>
      <c r="Q4517">
        <v>3318</v>
      </c>
    </row>
    <row r="4518" spans="1:17" hidden="1" x14ac:dyDescent="0.35">
      <c r="A4518" s="72">
        <f t="shared" si="70"/>
        <v>127700</v>
      </c>
      <c r="B4518" t="s">
        <v>24116</v>
      </c>
      <c r="C4518" s="85">
        <v>36195</v>
      </c>
      <c r="D4518" t="s">
        <v>77</v>
      </c>
      <c r="E4518" t="s">
        <v>23260</v>
      </c>
      <c r="F4518" s="85">
        <v>127700</v>
      </c>
      <c r="G4518" t="s">
        <v>78</v>
      </c>
      <c r="H4518">
        <v>13028840</v>
      </c>
      <c r="I4518" t="s">
        <v>79</v>
      </c>
      <c r="K4518" t="s">
        <v>24117</v>
      </c>
      <c r="M4518" t="s">
        <v>24004</v>
      </c>
      <c r="N4518" t="s">
        <v>23987</v>
      </c>
      <c r="O4518" t="s">
        <v>23988</v>
      </c>
      <c r="P4518">
        <v>32909</v>
      </c>
      <c r="Q4518">
        <v>4106</v>
      </c>
    </row>
    <row r="4519" spans="1:17" hidden="1" x14ac:dyDescent="0.35">
      <c r="A4519" s="72">
        <f t="shared" si="70"/>
        <v>141555</v>
      </c>
      <c r="B4519" t="s">
        <v>17814</v>
      </c>
      <c r="C4519" s="66">
        <v>16071373</v>
      </c>
      <c r="D4519" t="s">
        <v>77</v>
      </c>
      <c r="E4519" t="s">
        <v>4810</v>
      </c>
      <c r="F4519" s="66">
        <v>141555</v>
      </c>
      <c r="G4519" t="s">
        <v>78</v>
      </c>
      <c r="H4519" t="s">
        <v>350</v>
      </c>
      <c r="I4519" t="s">
        <v>79</v>
      </c>
      <c r="K4519" t="s">
        <v>17815</v>
      </c>
      <c r="L4519" t="s">
        <v>80</v>
      </c>
      <c r="M4519" t="s">
        <v>7383</v>
      </c>
      <c r="N4519" t="s">
        <v>7384</v>
      </c>
      <c r="O4519" t="s">
        <v>18</v>
      </c>
      <c r="P4519" t="s">
        <v>10364</v>
      </c>
      <c r="Q4519" t="s">
        <v>15278</v>
      </c>
    </row>
    <row r="4520" spans="1:17" hidden="1" x14ac:dyDescent="0.35">
      <c r="A4520" s="72">
        <f t="shared" si="70"/>
        <v>141555</v>
      </c>
      <c r="B4520" t="s">
        <v>10133</v>
      </c>
      <c r="C4520" s="66">
        <v>90825</v>
      </c>
      <c r="D4520" t="s">
        <v>77</v>
      </c>
      <c r="E4520" t="s">
        <v>4810</v>
      </c>
      <c r="F4520" s="66">
        <v>141555</v>
      </c>
      <c r="G4520" t="s">
        <v>78</v>
      </c>
      <c r="H4520" t="s">
        <v>10134</v>
      </c>
      <c r="I4520" t="s">
        <v>79</v>
      </c>
      <c r="K4520" t="s">
        <v>10135</v>
      </c>
      <c r="M4520" t="s">
        <v>7383</v>
      </c>
      <c r="N4520" t="s">
        <v>7384</v>
      </c>
      <c r="O4520" t="s">
        <v>18</v>
      </c>
      <c r="P4520" t="s">
        <v>10119</v>
      </c>
      <c r="Q4520" t="s">
        <v>6654</v>
      </c>
    </row>
    <row r="4521" spans="1:17" hidden="1" x14ac:dyDescent="0.35">
      <c r="A4521" s="72">
        <f t="shared" si="70"/>
        <v>141665</v>
      </c>
      <c r="B4521" t="s">
        <v>11136</v>
      </c>
      <c r="C4521" s="66">
        <v>91511</v>
      </c>
      <c r="D4521" t="s">
        <v>77</v>
      </c>
      <c r="E4521" t="s">
        <v>11132</v>
      </c>
      <c r="F4521" s="66">
        <v>141665</v>
      </c>
      <c r="G4521" t="s">
        <v>78</v>
      </c>
      <c r="I4521" t="s">
        <v>79</v>
      </c>
      <c r="K4521" t="s">
        <v>11137</v>
      </c>
      <c r="M4521" t="s">
        <v>10987</v>
      </c>
      <c r="N4521" t="s">
        <v>7398</v>
      </c>
      <c r="O4521" t="s">
        <v>18</v>
      </c>
      <c r="P4521" t="s">
        <v>10999</v>
      </c>
      <c r="Q4521" t="s">
        <v>934</v>
      </c>
    </row>
    <row r="4522" spans="1:17" hidden="1" x14ac:dyDescent="0.35">
      <c r="A4522" s="72">
        <f t="shared" si="70"/>
        <v>141667</v>
      </c>
      <c r="B4522" t="s">
        <v>17762</v>
      </c>
      <c r="C4522" s="66">
        <v>16070558</v>
      </c>
      <c r="D4522" t="s">
        <v>77</v>
      </c>
      <c r="E4522" t="s">
        <v>10820</v>
      </c>
      <c r="F4522" s="66">
        <v>141667</v>
      </c>
      <c r="G4522" t="s">
        <v>78</v>
      </c>
      <c r="H4522" t="s">
        <v>350</v>
      </c>
      <c r="I4522" t="s">
        <v>79</v>
      </c>
      <c r="K4522" t="s">
        <v>17763</v>
      </c>
      <c r="L4522" t="s">
        <v>80</v>
      </c>
      <c r="M4522" t="s">
        <v>10817</v>
      </c>
      <c r="N4522" t="s">
        <v>7398</v>
      </c>
      <c r="O4522" t="s">
        <v>18</v>
      </c>
      <c r="P4522" t="s">
        <v>10818</v>
      </c>
      <c r="Q4522" t="s">
        <v>87</v>
      </c>
    </row>
    <row r="4523" spans="1:17" hidden="1" x14ac:dyDescent="0.35">
      <c r="A4523" s="72">
        <f t="shared" si="70"/>
        <v>141555</v>
      </c>
      <c r="B4523" t="s">
        <v>16936</v>
      </c>
      <c r="C4523" s="66">
        <v>16050518</v>
      </c>
      <c r="D4523" t="s">
        <v>77</v>
      </c>
      <c r="E4523" t="s">
        <v>4810</v>
      </c>
      <c r="F4523" s="66">
        <v>141555</v>
      </c>
      <c r="G4523" t="s">
        <v>78</v>
      </c>
      <c r="H4523" t="s">
        <v>350</v>
      </c>
      <c r="I4523" t="s">
        <v>79</v>
      </c>
      <c r="K4523" t="s">
        <v>16937</v>
      </c>
      <c r="L4523" t="s">
        <v>80</v>
      </c>
      <c r="M4523" t="s">
        <v>7383</v>
      </c>
      <c r="N4523" t="s">
        <v>7384</v>
      </c>
      <c r="O4523" t="s">
        <v>18</v>
      </c>
      <c r="P4523" t="s">
        <v>10431</v>
      </c>
      <c r="Q4523" t="s">
        <v>16938</v>
      </c>
    </row>
    <row r="4524" spans="1:17" hidden="1" x14ac:dyDescent="0.35">
      <c r="A4524" s="72">
        <f t="shared" si="70"/>
        <v>140521</v>
      </c>
      <c r="B4524" t="s">
        <v>14370</v>
      </c>
      <c r="C4524" s="66">
        <v>209367</v>
      </c>
      <c r="D4524" t="s">
        <v>77</v>
      </c>
      <c r="E4524" t="s">
        <v>511</v>
      </c>
      <c r="F4524" s="66">
        <v>140521</v>
      </c>
      <c r="G4524" t="s">
        <v>78</v>
      </c>
      <c r="H4524" t="s">
        <v>14371</v>
      </c>
      <c r="I4524" t="s">
        <v>79</v>
      </c>
      <c r="K4524" t="s">
        <v>14372</v>
      </c>
      <c r="M4524" t="s">
        <v>1375</v>
      </c>
      <c r="N4524" t="s">
        <v>232</v>
      </c>
      <c r="O4524" t="s">
        <v>18</v>
      </c>
      <c r="P4524" t="s">
        <v>1623</v>
      </c>
    </row>
    <row r="4525" spans="1:17" hidden="1" x14ac:dyDescent="0.35">
      <c r="A4525" s="72">
        <f t="shared" si="70"/>
        <v>140931</v>
      </c>
      <c r="B4525" t="s">
        <v>27433</v>
      </c>
      <c r="C4525" s="85">
        <v>16055981</v>
      </c>
      <c r="D4525" t="s">
        <v>77</v>
      </c>
      <c r="E4525" t="s">
        <v>23178</v>
      </c>
      <c r="F4525" s="85">
        <v>140931</v>
      </c>
      <c r="G4525" t="s">
        <v>78</v>
      </c>
      <c r="H4525">
        <v>11979168</v>
      </c>
      <c r="I4525" t="s">
        <v>79</v>
      </c>
      <c r="K4525" t="s">
        <v>27434</v>
      </c>
      <c r="M4525" t="s">
        <v>15940</v>
      </c>
      <c r="N4525" t="s">
        <v>205</v>
      </c>
      <c r="O4525" t="s">
        <v>18</v>
      </c>
      <c r="P4525">
        <v>76262</v>
      </c>
    </row>
    <row r="4526" spans="1:17" hidden="1" x14ac:dyDescent="0.35">
      <c r="A4526" s="72">
        <f t="shared" si="70"/>
        <v>140931</v>
      </c>
      <c r="B4526" t="s">
        <v>17181</v>
      </c>
      <c r="C4526" s="66">
        <v>16055981</v>
      </c>
      <c r="D4526" t="s">
        <v>77</v>
      </c>
      <c r="E4526" t="s">
        <v>3662</v>
      </c>
      <c r="F4526" s="66">
        <v>140931</v>
      </c>
      <c r="G4526" t="s">
        <v>78</v>
      </c>
      <c r="H4526" t="s">
        <v>3663</v>
      </c>
      <c r="I4526" t="s">
        <v>79</v>
      </c>
      <c r="K4526" t="s">
        <v>17182</v>
      </c>
      <c r="M4526" t="s">
        <v>4566</v>
      </c>
      <c r="N4526" t="s">
        <v>215</v>
      </c>
      <c r="O4526" t="s">
        <v>18</v>
      </c>
      <c r="P4526" t="s">
        <v>4567</v>
      </c>
    </row>
    <row r="4527" spans="1:17" hidden="1" x14ac:dyDescent="0.35">
      <c r="A4527" s="72">
        <f t="shared" si="70"/>
        <v>141555</v>
      </c>
      <c r="B4527" t="s">
        <v>21272</v>
      </c>
      <c r="C4527" s="66">
        <v>17013156</v>
      </c>
      <c r="D4527" t="s">
        <v>77</v>
      </c>
      <c r="E4527" t="s">
        <v>4810</v>
      </c>
      <c r="F4527" s="66">
        <v>141555</v>
      </c>
      <c r="G4527" t="s">
        <v>78</v>
      </c>
      <c r="I4527" t="s">
        <v>79</v>
      </c>
      <c r="K4527" t="s">
        <v>21273</v>
      </c>
      <c r="M4527" t="s">
        <v>9155</v>
      </c>
      <c r="O4527" t="s">
        <v>18</v>
      </c>
      <c r="P4527" t="s">
        <v>10431</v>
      </c>
    </row>
    <row r="4528" spans="1:17" hidden="1" x14ac:dyDescent="0.35">
      <c r="A4528" s="72">
        <f t="shared" si="70"/>
        <v>17015391</v>
      </c>
      <c r="B4528" t="s">
        <v>25144</v>
      </c>
      <c r="C4528" s="85">
        <v>16056247</v>
      </c>
      <c r="D4528" t="s">
        <v>77</v>
      </c>
      <c r="E4528" t="s">
        <v>23237</v>
      </c>
      <c r="F4528" s="85">
        <v>17015391</v>
      </c>
      <c r="G4528" t="s">
        <v>1750</v>
      </c>
      <c r="H4528">
        <v>24519373</v>
      </c>
      <c r="I4528" t="s">
        <v>79</v>
      </c>
      <c r="J4528" t="s">
        <v>200</v>
      </c>
      <c r="K4528" t="s">
        <v>25145</v>
      </c>
      <c r="M4528" t="s">
        <v>21474</v>
      </c>
      <c r="N4528" t="s">
        <v>9473</v>
      </c>
      <c r="O4528" t="s">
        <v>18</v>
      </c>
      <c r="P4528">
        <v>78132</v>
      </c>
    </row>
    <row r="4529" spans="1:17" hidden="1" x14ac:dyDescent="0.35">
      <c r="A4529" s="72">
        <f t="shared" si="70"/>
        <v>141532</v>
      </c>
      <c r="B4529" t="s">
        <v>28256</v>
      </c>
      <c r="C4529" s="85">
        <v>16051913</v>
      </c>
      <c r="D4529" t="s">
        <v>77</v>
      </c>
      <c r="E4529" t="s">
        <v>23152</v>
      </c>
      <c r="F4529" s="85">
        <v>141532</v>
      </c>
      <c r="G4529" t="s">
        <v>78</v>
      </c>
      <c r="H4529">
        <v>9980335</v>
      </c>
      <c r="I4529" t="s">
        <v>79</v>
      </c>
      <c r="K4529" t="s">
        <v>28257</v>
      </c>
      <c r="M4529" t="s">
        <v>20325</v>
      </c>
      <c r="N4529" t="s">
        <v>9697</v>
      </c>
      <c r="O4529" t="s">
        <v>18</v>
      </c>
      <c r="P4529">
        <v>78154</v>
      </c>
    </row>
    <row r="4530" spans="1:17" hidden="1" x14ac:dyDescent="0.35">
      <c r="A4530" s="72">
        <f t="shared" si="70"/>
        <v>141532</v>
      </c>
      <c r="B4530" t="s">
        <v>16999</v>
      </c>
      <c r="C4530" s="66">
        <v>16051913</v>
      </c>
      <c r="D4530" t="s">
        <v>77</v>
      </c>
      <c r="E4530" t="s">
        <v>9507</v>
      </c>
      <c r="F4530" s="66">
        <v>141532</v>
      </c>
      <c r="G4530" t="s">
        <v>78</v>
      </c>
      <c r="H4530" t="s">
        <v>9508</v>
      </c>
      <c r="I4530" t="s">
        <v>79</v>
      </c>
      <c r="K4530" t="s">
        <v>17000</v>
      </c>
      <c r="M4530" t="s">
        <v>9510</v>
      </c>
      <c r="N4530" t="s">
        <v>9511</v>
      </c>
      <c r="O4530" t="s">
        <v>18</v>
      </c>
      <c r="P4530" t="s">
        <v>9698</v>
      </c>
    </row>
    <row r="4531" spans="1:17" hidden="1" x14ac:dyDescent="0.35">
      <c r="A4531" s="72">
        <f t="shared" si="70"/>
        <v>140887</v>
      </c>
      <c r="B4531" t="s">
        <v>25537</v>
      </c>
      <c r="C4531" s="85">
        <v>16062960</v>
      </c>
      <c r="D4531" t="s">
        <v>77</v>
      </c>
      <c r="E4531" t="s">
        <v>23231</v>
      </c>
      <c r="F4531" s="85">
        <v>140887</v>
      </c>
      <c r="G4531" t="s">
        <v>78</v>
      </c>
      <c r="H4531">
        <v>1647916</v>
      </c>
      <c r="I4531" t="s">
        <v>79</v>
      </c>
      <c r="K4531" t="s">
        <v>25538</v>
      </c>
      <c r="M4531" t="s">
        <v>20648</v>
      </c>
      <c r="N4531" t="s">
        <v>571</v>
      </c>
      <c r="O4531" t="s">
        <v>18</v>
      </c>
      <c r="P4531">
        <v>76120</v>
      </c>
    </row>
    <row r="4532" spans="1:17" hidden="1" x14ac:dyDescent="0.35">
      <c r="A4532" s="72">
        <f t="shared" si="70"/>
        <v>140887</v>
      </c>
      <c r="B4532" t="s">
        <v>17489</v>
      </c>
      <c r="C4532" s="66">
        <v>16062960</v>
      </c>
      <c r="D4532" t="s">
        <v>77</v>
      </c>
      <c r="E4532" t="s">
        <v>3907</v>
      </c>
      <c r="F4532" s="66">
        <v>140887</v>
      </c>
      <c r="G4532" t="s">
        <v>78</v>
      </c>
      <c r="H4532" t="s">
        <v>4215</v>
      </c>
      <c r="I4532" t="s">
        <v>79</v>
      </c>
      <c r="K4532" t="s">
        <v>17490</v>
      </c>
      <c r="M4532" t="s">
        <v>3904</v>
      </c>
      <c r="N4532" t="s">
        <v>573</v>
      </c>
      <c r="O4532" t="s">
        <v>18</v>
      </c>
      <c r="P4532" t="s">
        <v>4180</v>
      </c>
    </row>
    <row r="4533" spans="1:17" hidden="1" x14ac:dyDescent="0.35">
      <c r="A4533" s="72">
        <f t="shared" si="70"/>
        <v>140448</v>
      </c>
      <c r="B4533" t="s">
        <v>26338</v>
      </c>
      <c r="C4533" s="85">
        <v>16033378</v>
      </c>
      <c r="D4533" t="s">
        <v>77</v>
      </c>
      <c r="E4533" t="s">
        <v>23209</v>
      </c>
      <c r="F4533" s="85">
        <v>140448</v>
      </c>
      <c r="G4533" t="s">
        <v>78</v>
      </c>
      <c r="H4533">
        <v>12698908</v>
      </c>
      <c r="I4533" t="s">
        <v>79</v>
      </c>
      <c r="K4533" t="s">
        <v>26339</v>
      </c>
      <c r="M4533" t="s">
        <v>13920</v>
      </c>
      <c r="N4533" t="s">
        <v>232</v>
      </c>
      <c r="O4533" t="s">
        <v>18</v>
      </c>
      <c r="P4533">
        <v>75060</v>
      </c>
      <c r="Q4533">
        <v>4863</v>
      </c>
    </row>
    <row r="4534" spans="1:17" hidden="1" x14ac:dyDescent="0.35">
      <c r="A4534" s="72">
        <f t="shared" si="70"/>
        <v>140448</v>
      </c>
      <c r="B4534" t="s">
        <v>16098</v>
      </c>
      <c r="C4534" s="66">
        <v>16033378</v>
      </c>
      <c r="D4534" t="s">
        <v>77</v>
      </c>
      <c r="E4534" t="s">
        <v>366</v>
      </c>
      <c r="F4534" s="66">
        <v>140448</v>
      </c>
      <c r="G4534" t="s">
        <v>78</v>
      </c>
      <c r="H4534" t="s">
        <v>672</v>
      </c>
      <c r="I4534" t="s">
        <v>79</v>
      </c>
      <c r="K4534" t="s">
        <v>16099</v>
      </c>
      <c r="M4534" t="s">
        <v>226</v>
      </c>
      <c r="N4534" t="s">
        <v>189</v>
      </c>
      <c r="O4534" t="s">
        <v>18</v>
      </c>
      <c r="P4534" t="s">
        <v>674</v>
      </c>
      <c r="Q4534" t="s">
        <v>16100</v>
      </c>
    </row>
    <row r="4535" spans="1:17" hidden="1" x14ac:dyDescent="0.35">
      <c r="A4535" s="72">
        <f t="shared" si="70"/>
        <v>140461</v>
      </c>
      <c r="B4535" t="s">
        <v>25664</v>
      </c>
      <c r="C4535" s="85">
        <v>16085402</v>
      </c>
      <c r="D4535" t="s">
        <v>77</v>
      </c>
      <c r="E4535" t="s">
        <v>23227</v>
      </c>
      <c r="F4535" s="85">
        <v>140461</v>
      </c>
      <c r="G4535" t="s">
        <v>78</v>
      </c>
      <c r="H4535">
        <v>1647890</v>
      </c>
      <c r="I4535" t="s">
        <v>79</v>
      </c>
      <c r="K4535" t="s">
        <v>25665</v>
      </c>
      <c r="M4535" t="s">
        <v>20920</v>
      </c>
      <c r="N4535" t="s">
        <v>232</v>
      </c>
      <c r="O4535" t="s">
        <v>18</v>
      </c>
      <c r="P4535">
        <v>75048</v>
      </c>
      <c r="Q4535">
        <v>4241</v>
      </c>
    </row>
    <row r="4536" spans="1:17" hidden="1" x14ac:dyDescent="0.35">
      <c r="A4536" s="72">
        <f t="shared" si="70"/>
        <v>140461</v>
      </c>
      <c r="B4536" t="s">
        <v>20009</v>
      </c>
      <c r="C4536" s="66">
        <v>16085402</v>
      </c>
      <c r="D4536" t="s">
        <v>77</v>
      </c>
      <c r="E4536" t="s">
        <v>371</v>
      </c>
      <c r="F4536" s="66">
        <v>140461</v>
      </c>
      <c r="G4536" t="s">
        <v>78</v>
      </c>
      <c r="H4536" t="s">
        <v>372</v>
      </c>
      <c r="I4536" t="s">
        <v>79</v>
      </c>
      <c r="K4536" t="s">
        <v>20010</v>
      </c>
      <c r="M4536" t="s">
        <v>534</v>
      </c>
      <c r="N4536" t="s">
        <v>189</v>
      </c>
      <c r="O4536" t="s">
        <v>18</v>
      </c>
      <c r="P4536" t="s">
        <v>535</v>
      </c>
      <c r="Q4536" t="s">
        <v>20011</v>
      </c>
    </row>
    <row r="4537" spans="1:17" hidden="1" x14ac:dyDescent="0.35">
      <c r="A4537" s="72">
        <f t="shared" si="70"/>
        <v>141487</v>
      </c>
      <c r="B4537" t="s">
        <v>14559</v>
      </c>
      <c r="C4537" s="66">
        <v>212336</v>
      </c>
      <c r="D4537" t="s">
        <v>77</v>
      </c>
      <c r="E4537" t="s">
        <v>9269</v>
      </c>
      <c r="F4537" s="66">
        <v>141487</v>
      </c>
      <c r="G4537" t="s">
        <v>78</v>
      </c>
      <c r="I4537" t="s">
        <v>79</v>
      </c>
      <c r="K4537" t="s">
        <v>14560</v>
      </c>
      <c r="M4537" t="s">
        <v>9216</v>
      </c>
      <c r="N4537" t="s">
        <v>9217</v>
      </c>
      <c r="O4537" t="s">
        <v>18</v>
      </c>
      <c r="P4537" t="s">
        <v>9301</v>
      </c>
    </row>
    <row r="4538" spans="1:17" hidden="1" x14ac:dyDescent="0.35">
      <c r="A4538" s="72">
        <f t="shared" si="70"/>
        <v>140931</v>
      </c>
      <c r="B4538" t="s">
        <v>27489</v>
      </c>
      <c r="C4538" s="85">
        <v>17030911</v>
      </c>
      <c r="D4538" t="s">
        <v>77</v>
      </c>
      <c r="E4538" t="s">
        <v>23178</v>
      </c>
      <c r="F4538" s="85">
        <v>140931</v>
      </c>
      <c r="G4538" t="s">
        <v>78</v>
      </c>
      <c r="I4538" t="s">
        <v>79</v>
      </c>
      <c r="K4538" t="s">
        <v>27490</v>
      </c>
      <c r="M4538" t="s">
        <v>27491</v>
      </c>
      <c r="N4538" t="s">
        <v>762</v>
      </c>
      <c r="O4538" t="s">
        <v>18</v>
      </c>
      <c r="P4538">
        <v>76247</v>
      </c>
    </row>
    <row r="4539" spans="1:17" hidden="1" x14ac:dyDescent="0.35">
      <c r="A4539" s="72">
        <f t="shared" si="70"/>
        <v>141322</v>
      </c>
      <c r="B4539" t="s">
        <v>17984</v>
      </c>
      <c r="C4539" s="66">
        <v>16076532</v>
      </c>
      <c r="D4539" t="s">
        <v>77</v>
      </c>
      <c r="E4539" t="s">
        <v>8316</v>
      </c>
      <c r="F4539" s="66">
        <v>141322</v>
      </c>
      <c r="G4539" t="s">
        <v>78</v>
      </c>
      <c r="H4539" t="s">
        <v>350</v>
      </c>
      <c r="I4539" t="s">
        <v>79</v>
      </c>
      <c r="K4539" t="s">
        <v>17985</v>
      </c>
      <c r="L4539" t="s">
        <v>80</v>
      </c>
      <c r="M4539" t="s">
        <v>8318</v>
      </c>
      <c r="N4539" t="s">
        <v>6073</v>
      </c>
      <c r="O4539" t="s">
        <v>18</v>
      </c>
      <c r="P4539" t="s">
        <v>8335</v>
      </c>
      <c r="Q4539" t="s">
        <v>87</v>
      </c>
    </row>
    <row r="4540" spans="1:17" hidden="1" x14ac:dyDescent="0.35">
      <c r="A4540" s="72">
        <f t="shared" si="70"/>
        <v>140841</v>
      </c>
      <c r="B4540" t="s">
        <v>23521</v>
      </c>
      <c r="C4540" s="85">
        <v>87135</v>
      </c>
      <c r="D4540" t="s">
        <v>77</v>
      </c>
      <c r="E4540" t="s">
        <v>23268</v>
      </c>
      <c r="F4540" s="85">
        <v>140841</v>
      </c>
      <c r="G4540" t="s">
        <v>78</v>
      </c>
      <c r="H4540">
        <v>12691432</v>
      </c>
      <c r="I4540" t="s">
        <v>79</v>
      </c>
      <c r="K4540" t="s">
        <v>23522</v>
      </c>
      <c r="M4540" t="s">
        <v>19690</v>
      </c>
      <c r="N4540" t="s">
        <v>571</v>
      </c>
      <c r="O4540" t="s">
        <v>18</v>
      </c>
      <c r="P4540">
        <v>76010</v>
      </c>
      <c r="Q4540">
        <v>4806</v>
      </c>
    </row>
    <row r="4541" spans="1:17" hidden="1" x14ac:dyDescent="0.35">
      <c r="A4541" s="72">
        <f t="shared" si="70"/>
        <v>140883</v>
      </c>
      <c r="B4541" t="s">
        <v>24318</v>
      </c>
      <c r="C4541" s="85">
        <v>87396</v>
      </c>
      <c r="D4541" t="s">
        <v>77</v>
      </c>
      <c r="E4541" t="s">
        <v>23255</v>
      </c>
      <c r="F4541" s="85">
        <v>140883</v>
      </c>
      <c r="G4541" t="s">
        <v>78</v>
      </c>
      <c r="H4541">
        <v>11667227</v>
      </c>
      <c r="I4541" t="s">
        <v>79</v>
      </c>
      <c r="K4541" t="s">
        <v>24319</v>
      </c>
      <c r="M4541" t="s">
        <v>23079</v>
      </c>
      <c r="N4541" t="s">
        <v>571</v>
      </c>
      <c r="O4541" t="s">
        <v>18</v>
      </c>
      <c r="P4541">
        <v>76092</v>
      </c>
      <c r="Q4541">
        <v>4501</v>
      </c>
    </row>
    <row r="4542" spans="1:17" hidden="1" x14ac:dyDescent="0.35">
      <c r="A4542" s="72">
        <f t="shared" si="70"/>
        <v>140503</v>
      </c>
      <c r="B4542" t="s">
        <v>24318</v>
      </c>
      <c r="C4542" s="85">
        <v>85896</v>
      </c>
      <c r="D4542" t="s">
        <v>77</v>
      </c>
      <c r="E4542" t="s">
        <v>23232</v>
      </c>
      <c r="F4542" s="85">
        <v>140503</v>
      </c>
      <c r="G4542" t="s">
        <v>78</v>
      </c>
      <c r="H4542">
        <v>4965059</v>
      </c>
      <c r="I4542" t="s">
        <v>79</v>
      </c>
      <c r="K4542" t="s">
        <v>25267</v>
      </c>
      <c r="M4542" t="s">
        <v>20811</v>
      </c>
      <c r="N4542" t="s">
        <v>1182</v>
      </c>
      <c r="O4542" t="s">
        <v>18</v>
      </c>
      <c r="P4542">
        <v>75126</v>
      </c>
      <c r="Q4542">
        <v>9680</v>
      </c>
    </row>
    <row r="4543" spans="1:17" hidden="1" x14ac:dyDescent="0.35">
      <c r="A4543" s="72">
        <f t="shared" si="70"/>
        <v>142118</v>
      </c>
      <c r="B4543" t="s">
        <v>1252</v>
      </c>
      <c r="C4543" s="66">
        <v>93048</v>
      </c>
      <c r="D4543" t="s">
        <v>77</v>
      </c>
      <c r="E4543" t="s">
        <v>13343</v>
      </c>
      <c r="F4543" s="66">
        <v>142118</v>
      </c>
      <c r="G4543" t="s">
        <v>78</v>
      </c>
      <c r="H4543" t="s">
        <v>13461</v>
      </c>
      <c r="I4543" t="s">
        <v>79</v>
      </c>
      <c r="K4543" t="s">
        <v>13462</v>
      </c>
      <c r="M4543" t="s">
        <v>7395</v>
      </c>
      <c r="N4543" t="s">
        <v>13252</v>
      </c>
      <c r="O4543" t="s">
        <v>18</v>
      </c>
      <c r="P4543" t="s">
        <v>13439</v>
      </c>
      <c r="Q4543" t="s">
        <v>5965</v>
      </c>
    </row>
    <row r="4544" spans="1:17" hidden="1" x14ac:dyDescent="0.35">
      <c r="A4544" s="72">
        <f t="shared" si="70"/>
        <v>140503</v>
      </c>
      <c r="B4544" t="s">
        <v>1252</v>
      </c>
      <c r="C4544" s="66">
        <v>85896</v>
      </c>
      <c r="D4544" t="s">
        <v>77</v>
      </c>
      <c r="E4544" t="s">
        <v>1244</v>
      </c>
      <c r="F4544" s="66">
        <v>140503</v>
      </c>
      <c r="G4544" t="s">
        <v>78</v>
      </c>
      <c r="H4544" t="s">
        <v>1245</v>
      </c>
      <c r="I4544" t="s">
        <v>79</v>
      </c>
      <c r="K4544" t="s">
        <v>1253</v>
      </c>
      <c r="M4544" t="s">
        <v>1247</v>
      </c>
      <c r="N4544" t="s">
        <v>1248</v>
      </c>
      <c r="O4544" t="s">
        <v>18</v>
      </c>
      <c r="P4544" t="s">
        <v>1249</v>
      </c>
      <c r="Q4544" t="s">
        <v>1254</v>
      </c>
    </row>
    <row r="4545" spans="1:17" hidden="1" x14ac:dyDescent="0.35">
      <c r="A4545" s="72">
        <f t="shared" si="70"/>
        <v>141546</v>
      </c>
      <c r="B4545" t="s">
        <v>27356</v>
      </c>
      <c r="C4545" s="85">
        <v>16040664</v>
      </c>
      <c r="D4545" t="s">
        <v>77</v>
      </c>
      <c r="E4545" t="s">
        <v>23179</v>
      </c>
      <c r="F4545" s="85">
        <v>141546</v>
      </c>
      <c r="G4545" t="s">
        <v>78</v>
      </c>
      <c r="H4545">
        <v>1664853</v>
      </c>
      <c r="I4545" t="s">
        <v>79</v>
      </c>
      <c r="K4545" t="s">
        <v>27357</v>
      </c>
      <c r="M4545" t="s">
        <v>9155</v>
      </c>
      <c r="N4545" t="s">
        <v>9526</v>
      </c>
      <c r="O4545" t="s">
        <v>18</v>
      </c>
      <c r="P4545">
        <v>78259</v>
      </c>
      <c r="Q4545">
        <v>2203</v>
      </c>
    </row>
    <row r="4546" spans="1:17" hidden="1" x14ac:dyDescent="0.35">
      <c r="A4546" s="72">
        <f t="shared" ref="A4546:A4609" si="71">IF(F4546="", "", IF(D4546="School District", C4546, F4546))</f>
        <v>141546</v>
      </c>
      <c r="B4546" t="s">
        <v>16471</v>
      </c>
      <c r="C4546" s="66">
        <v>16040664</v>
      </c>
      <c r="D4546" t="s">
        <v>77</v>
      </c>
      <c r="E4546" t="s">
        <v>9849</v>
      </c>
      <c r="F4546" s="66">
        <v>141546</v>
      </c>
      <c r="G4546" t="s">
        <v>78</v>
      </c>
      <c r="H4546" t="s">
        <v>9850</v>
      </c>
      <c r="I4546" t="s">
        <v>79</v>
      </c>
      <c r="K4546" t="s">
        <v>16472</v>
      </c>
      <c r="M4546" t="s">
        <v>7383</v>
      </c>
      <c r="N4546" t="s">
        <v>7384</v>
      </c>
      <c r="O4546" t="s">
        <v>18</v>
      </c>
      <c r="P4546" t="s">
        <v>10446</v>
      </c>
      <c r="Q4546" t="s">
        <v>1271</v>
      </c>
    </row>
    <row r="4547" spans="1:17" hidden="1" x14ac:dyDescent="0.35">
      <c r="A4547" s="72">
        <f t="shared" si="71"/>
        <v>140471</v>
      </c>
      <c r="B4547" t="s">
        <v>14708</v>
      </c>
      <c r="C4547" s="66">
        <v>220844</v>
      </c>
      <c r="D4547" t="s">
        <v>77</v>
      </c>
      <c r="E4547" t="s">
        <v>833</v>
      </c>
      <c r="F4547" s="66">
        <v>140471</v>
      </c>
      <c r="G4547" t="s">
        <v>78</v>
      </c>
      <c r="H4547" t="s">
        <v>14709</v>
      </c>
      <c r="I4547" t="s">
        <v>79</v>
      </c>
      <c r="K4547" t="s">
        <v>14710</v>
      </c>
      <c r="M4547" t="s">
        <v>841</v>
      </c>
      <c r="N4547" t="s">
        <v>176</v>
      </c>
      <c r="O4547" t="s">
        <v>18</v>
      </c>
      <c r="P4547" t="s">
        <v>842</v>
      </c>
    </row>
    <row r="4548" spans="1:17" hidden="1" x14ac:dyDescent="0.35">
      <c r="A4548" s="72">
        <f t="shared" si="71"/>
        <v>141517</v>
      </c>
      <c r="B4548" t="s">
        <v>24524</v>
      </c>
      <c r="C4548" s="85">
        <v>16046098</v>
      </c>
      <c r="D4548" t="s">
        <v>77</v>
      </c>
      <c r="E4548" t="s">
        <v>23250</v>
      </c>
      <c r="F4548" s="85">
        <v>141517</v>
      </c>
      <c r="G4548" t="s">
        <v>78</v>
      </c>
      <c r="H4548">
        <v>11635042</v>
      </c>
      <c r="I4548" t="s">
        <v>79</v>
      </c>
      <c r="K4548" t="s">
        <v>24525</v>
      </c>
      <c r="M4548" t="s">
        <v>24471</v>
      </c>
      <c r="N4548" t="s">
        <v>9473</v>
      </c>
      <c r="O4548" t="s">
        <v>18</v>
      </c>
      <c r="P4548">
        <v>78163</v>
      </c>
    </row>
    <row r="4549" spans="1:17" hidden="1" x14ac:dyDescent="0.35">
      <c r="A4549" s="72">
        <f t="shared" si="71"/>
        <v>140448</v>
      </c>
      <c r="B4549" t="s">
        <v>26383</v>
      </c>
      <c r="C4549" s="85">
        <v>85661</v>
      </c>
      <c r="D4549" t="s">
        <v>77</v>
      </c>
      <c r="E4549" t="s">
        <v>23209</v>
      </c>
      <c r="F4549" s="85">
        <v>140448</v>
      </c>
      <c r="G4549" t="s">
        <v>78</v>
      </c>
      <c r="H4549">
        <v>12698908</v>
      </c>
      <c r="I4549" t="s">
        <v>79</v>
      </c>
      <c r="K4549" t="s">
        <v>26384</v>
      </c>
      <c r="M4549" t="s">
        <v>13920</v>
      </c>
      <c r="N4549" t="s">
        <v>232</v>
      </c>
      <c r="O4549" t="s">
        <v>18</v>
      </c>
      <c r="P4549">
        <v>75062</v>
      </c>
      <c r="Q4549">
        <v>7143</v>
      </c>
    </row>
    <row r="4550" spans="1:17" hidden="1" x14ac:dyDescent="0.35">
      <c r="A4550" s="72">
        <f t="shared" si="71"/>
        <v>140448</v>
      </c>
      <c r="B4550" t="s">
        <v>745</v>
      </c>
      <c r="C4550" s="66">
        <v>85661</v>
      </c>
      <c r="D4550" t="s">
        <v>77</v>
      </c>
      <c r="E4550" t="s">
        <v>366</v>
      </c>
      <c r="F4550" s="66">
        <v>140448</v>
      </c>
      <c r="G4550" t="s">
        <v>78</v>
      </c>
      <c r="H4550" t="s">
        <v>672</v>
      </c>
      <c r="I4550" t="s">
        <v>79</v>
      </c>
      <c r="K4550" t="s">
        <v>746</v>
      </c>
      <c r="M4550" t="s">
        <v>226</v>
      </c>
      <c r="N4550" t="s">
        <v>189</v>
      </c>
      <c r="O4550" t="s">
        <v>18</v>
      </c>
      <c r="P4550" t="s">
        <v>728</v>
      </c>
      <c r="Q4550" t="s">
        <v>747</v>
      </c>
    </row>
    <row r="4551" spans="1:17" hidden="1" x14ac:dyDescent="0.35">
      <c r="A4551" s="72">
        <f t="shared" si="71"/>
        <v>140661</v>
      </c>
      <c r="B4551" t="s">
        <v>2467</v>
      </c>
      <c r="C4551" s="66">
        <v>86664</v>
      </c>
      <c r="D4551" t="s">
        <v>77</v>
      </c>
      <c r="E4551" t="s">
        <v>2463</v>
      </c>
      <c r="F4551" s="66">
        <v>140661</v>
      </c>
      <c r="G4551" t="s">
        <v>78</v>
      </c>
      <c r="H4551" t="s">
        <v>2468</v>
      </c>
      <c r="I4551" t="s">
        <v>79</v>
      </c>
      <c r="K4551" t="s">
        <v>2469</v>
      </c>
      <c r="M4551" t="s">
        <v>2447</v>
      </c>
      <c r="N4551" t="s">
        <v>2466</v>
      </c>
      <c r="O4551" t="s">
        <v>18</v>
      </c>
      <c r="P4551" t="s">
        <v>2455</v>
      </c>
      <c r="Q4551" t="s">
        <v>2470</v>
      </c>
    </row>
    <row r="4552" spans="1:17" hidden="1" x14ac:dyDescent="0.35">
      <c r="A4552" s="72">
        <f t="shared" si="71"/>
        <v>141736</v>
      </c>
      <c r="B4552" t="s">
        <v>11717</v>
      </c>
      <c r="C4552" s="66">
        <v>91868</v>
      </c>
      <c r="D4552" t="s">
        <v>77</v>
      </c>
      <c r="E4552" t="s">
        <v>11615</v>
      </c>
      <c r="F4552" s="66">
        <v>141736</v>
      </c>
      <c r="G4552" t="s">
        <v>78</v>
      </c>
      <c r="I4552" t="s">
        <v>79</v>
      </c>
      <c r="K4552" t="s">
        <v>11718</v>
      </c>
      <c r="M4552" t="s">
        <v>126</v>
      </c>
      <c r="N4552" t="s">
        <v>5106</v>
      </c>
      <c r="O4552" t="s">
        <v>18</v>
      </c>
      <c r="P4552" t="s">
        <v>11705</v>
      </c>
      <c r="Q4552" t="s">
        <v>1213</v>
      </c>
    </row>
    <row r="4553" spans="1:17" hidden="1" x14ac:dyDescent="0.35">
      <c r="A4553" s="72">
        <f t="shared" si="71"/>
        <v>141303</v>
      </c>
      <c r="B4553" t="s">
        <v>7829</v>
      </c>
      <c r="C4553" s="66">
        <v>89452</v>
      </c>
      <c r="D4553" t="s">
        <v>77</v>
      </c>
      <c r="E4553" t="s">
        <v>7830</v>
      </c>
      <c r="F4553" s="66">
        <v>141303</v>
      </c>
      <c r="G4553" t="s">
        <v>78</v>
      </c>
      <c r="I4553" t="s">
        <v>79</v>
      </c>
      <c r="K4553" t="s">
        <v>7831</v>
      </c>
      <c r="M4553" t="s">
        <v>7832</v>
      </c>
      <c r="N4553" t="s">
        <v>7626</v>
      </c>
      <c r="O4553" t="s">
        <v>18</v>
      </c>
      <c r="P4553" t="s">
        <v>7833</v>
      </c>
    </row>
    <row r="4554" spans="1:17" hidden="1" x14ac:dyDescent="0.35">
      <c r="A4554" s="72">
        <f t="shared" si="71"/>
        <v>142043</v>
      </c>
      <c r="B4554" t="s">
        <v>2865</v>
      </c>
      <c r="C4554" s="66">
        <v>92745</v>
      </c>
      <c r="D4554" t="s">
        <v>77</v>
      </c>
      <c r="E4554" t="s">
        <v>13037</v>
      </c>
      <c r="F4554" s="66">
        <v>142043</v>
      </c>
      <c r="G4554" t="s">
        <v>78</v>
      </c>
      <c r="I4554" t="s">
        <v>79</v>
      </c>
      <c r="K4554" t="s">
        <v>13072</v>
      </c>
      <c r="M4554" t="s">
        <v>13039</v>
      </c>
      <c r="N4554" t="s">
        <v>13039</v>
      </c>
      <c r="O4554" t="s">
        <v>18</v>
      </c>
      <c r="P4554" t="s">
        <v>13069</v>
      </c>
      <c r="Q4554" t="s">
        <v>999</v>
      </c>
    </row>
    <row r="4555" spans="1:17" hidden="1" x14ac:dyDescent="0.35">
      <c r="A4555" s="72">
        <f t="shared" si="71"/>
        <v>140714</v>
      </c>
      <c r="B4555" t="s">
        <v>2865</v>
      </c>
      <c r="C4555" s="66">
        <v>86833</v>
      </c>
      <c r="D4555" t="s">
        <v>77</v>
      </c>
      <c r="E4555" t="s">
        <v>2794</v>
      </c>
      <c r="F4555" s="66">
        <v>140714</v>
      </c>
      <c r="G4555" t="s">
        <v>78</v>
      </c>
      <c r="H4555" t="s">
        <v>2866</v>
      </c>
      <c r="I4555" t="s">
        <v>79</v>
      </c>
      <c r="K4555" t="s">
        <v>2867</v>
      </c>
      <c r="M4555" t="s">
        <v>2790</v>
      </c>
      <c r="N4555" t="s">
        <v>2797</v>
      </c>
      <c r="O4555" t="s">
        <v>18</v>
      </c>
      <c r="P4555" t="s">
        <v>2801</v>
      </c>
    </row>
    <row r="4556" spans="1:17" hidden="1" x14ac:dyDescent="0.35">
      <c r="A4556" s="72">
        <f t="shared" si="71"/>
        <v>140841</v>
      </c>
      <c r="B4556" t="s">
        <v>3429</v>
      </c>
      <c r="C4556" s="85">
        <v>87141</v>
      </c>
      <c r="D4556" t="s">
        <v>77</v>
      </c>
      <c r="E4556" t="s">
        <v>23268</v>
      </c>
      <c r="F4556" s="85">
        <v>140841</v>
      </c>
      <c r="G4556" t="s">
        <v>78</v>
      </c>
      <c r="H4556">
        <v>12691614</v>
      </c>
      <c r="I4556" t="s">
        <v>79</v>
      </c>
      <c r="K4556" t="s">
        <v>23408</v>
      </c>
      <c r="M4556" t="s">
        <v>19690</v>
      </c>
      <c r="N4556" t="s">
        <v>571</v>
      </c>
      <c r="O4556" t="s">
        <v>18</v>
      </c>
      <c r="P4556">
        <v>76011</v>
      </c>
      <c r="Q4556">
        <v>3219</v>
      </c>
    </row>
    <row r="4557" spans="1:17" hidden="1" x14ac:dyDescent="0.35">
      <c r="A4557" s="72">
        <f t="shared" si="71"/>
        <v>141223</v>
      </c>
      <c r="B4557" t="s">
        <v>18056</v>
      </c>
      <c r="C4557" s="66">
        <v>16079239</v>
      </c>
      <c r="D4557" t="s">
        <v>77</v>
      </c>
      <c r="E4557" t="s">
        <v>6077</v>
      </c>
      <c r="F4557" s="66">
        <v>141223</v>
      </c>
      <c r="G4557" t="s">
        <v>78</v>
      </c>
      <c r="I4557" t="s">
        <v>79</v>
      </c>
      <c r="K4557" t="s">
        <v>18057</v>
      </c>
      <c r="M4557" t="s">
        <v>3090</v>
      </c>
      <c r="N4557" t="s">
        <v>6071</v>
      </c>
      <c r="O4557" t="s">
        <v>18</v>
      </c>
      <c r="P4557" t="s">
        <v>6590</v>
      </c>
    </row>
    <row r="4558" spans="1:17" hidden="1" x14ac:dyDescent="0.35">
      <c r="A4558" s="72">
        <f t="shared" si="71"/>
        <v>141739</v>
      </c>
      <c r="B4558" t="s">
        <v>23784</v>
      </c>
      <c r="C4558" s="85">
        <v>91855</v>
      </c>
      <c r="D4558" t="s">
        <v>77</v>
      </c>
      <c r="E4558" t="s">
        <v>23266</v>
      </c>
      <c r="F4558" s="85">
        <v>141739</v>
      </c>
      <c r="G4558" t="s">
        <v>78</v>
      </c>
      <c r="H4558">
        <v>7097322</v>
      </c>
      <c r="I4558" t="s">
        <v>79</v>
      </c>
      <c r="K4558" t="s">
        <v>23785</v>
      </c>
      <c r="M4558" t="s">
        <v>125</v>
      </c>
      <c r="N4558" t="s">
        <v>137</v>
      </c>
      <c r="O4558" t="s">
        <v>18</v>
      </c>
      <c r="P4558">
        <v>78724</v>
      </c>
      <c r="Q4558">
        <v>3507</v>
      </c>
    </row>
    <row r="4559" spans="1:17" hidden="1" x14ac:dyDescent="0.35">
      <c r="A4559" s="72">
        <f t="shared" si="71"/>
        <v>141555</v>
      </c>
      <c r="B4559" t="s">
        <v>10401</v>
      </c>
      <c r="C4559" s="66">
        <v>90966</v>
      </c>
      <c r="D4559" t="s">
        <v>77</v>
      </c>
      <c r="E4559" t="s">
        <v>4810</v>
      </c>
      <c r="F4559" s="66">
        <v>141555</v>
      </c>
      <c r="G4559" t="s">
        <v>78</v>
      </c>
      <c r="H4559" t="s">
        <v>10402</v>
      </c>
      <c r="I4559" t="s">
        <v>79</v>
      </c>
      <c r="K4559" t="s">
        <v>10403</v>
      </c>
      <c r="M4559" t="s">
        <v>7383</v>
      </c>
      <c r="N4559" t="s">
        <v>7384</v>
      </c>
      <c r="O4559" t="s">
        <v>18</v>
      </c>
      <c r="P4559" t="s">
        <v>10396</v>
      </c>
      <c r="Q4559" t="s">
        <v>10400</v>
      </c>
    </row>
    <row r="4560" spans="1:17" hidden="1" x14ac:dyDescent="0.35">
      <c r="A4560" s="72">
        <f t="shared" si="71"/>
        <v>141655</v>
      </c>
      <c r="B4560" t="s">
        <v>15307</v>
      </c>
      <c r="C4560" s="66">
        <v>231206</v>
      </c>
      <c r="D4560" t="s">
        <v>77</v>
      </c>
      <c r="E4560" t="s">
        <v>11031</v>
      </c>
      <c r="F4560" s="66">
        <v>141655</v>
      </c>
      <c r="G4560" t="s">
        <v>78</v>
      </c>
      <c r="I4560" t="s">
        <v>79</v>
      </c>
      <c r="K4560" t="s">
        <v>15308</v>
      </c>
      <c r="M4560" t="s">
        <v>11028</v>
      </c>
      <c r="N4560" t="s">
        <v>7398</v>
      </c>
      <c r="O4560" t="s">
        <v>18</v>
      </c>
      <c r="P4560" t="s">
        <v>11029</v>
      </c>
    </row>
    <row r="4561" spans="1:17" hidden="1" x14ac:dyDescent="0.35">
      <c r="A4561" s="72">
        <f t="shared" si="71"/>
        <v>141643</v>
      </c>
      <c r="B4561" t="s">
        <v>14093</v>
      </c>
      <c r="C4561" s="66">
        <v>196789</v>
      </c>
      <c r="D4561" t="s">
        <v>77</v>
      </c>
      <c r="E4561" t="s">
        <v>10848</v>
      </c>
      <c r="F4561" s="66">
        <v>141643</v>
      </c>
      <c r="G4561" t="s">
        <v>78</v>
      </c>
      <c r="H4561" t="s">
        <v>350</v>
      </c>
      <c r="I4561" t="s">
        <v>79</v>
      </c>
      <c r="K4561" t="s">
        <v>14094</v>
      </c>
      <c r="L4561" t="s">
        <v>80</v>
      </c>
      <c r="M4561" t="s">
        <v>10850</v>
      </c>
      <c r="N4561" t="s">
        <v>80</v>
      </c>
      <c r="O4561" t="s">
        <v>18</v>
      </c>
      <c r="P4561" t="s">
        <v>10844</v>
      </c>
      <c r="Q4561" t="s">
        <v>14095</v>
      </c>
    </row>
    <row r="4562" spans="1:17" hidden="1" x14ac:dyDescent="0.35">
      <c r="A4562" s="72">
        <f t="shared" si="71"/>
        <v>141653</v>
      </c>
      <c r="B4562" t="s">
        <v>14006</v>
      </c>
      <c r="C4562" s="66">
        <v>186775</v>
      </c>
      <c r="D4562" t="s">
        <v>77</v>
      </c>
      <c r="E4562" t="s">
        <v>10969</v>
      </c>
      <c r="F4562" s="66">
        <v>141653</v>
      </c>
      <c r="G4562" t="s">
        <v>78</v>
      </c>
      <c r="I4562" t="s">
        <v>79</v>
      </c>
      <c r="K4562" t="s">
        <v>10986</v>
      </c>
      <c r="M4562" t="s">
        <v>10987</v>
      </c>
      <c r="N4562" t="s">
        <v>10739</v>
      </c>
      <c r="O4562" t="s">
        <v>18</v>
      </c>
      <c r="P4562" t="s">
        <v>10978</v>
      </c>
      <c r="Q4562" t="s">
        <v>10988</v>
      </c>
    </row>
    <row r="4563" spans="1:17" hidden="1" x14ac:dyDescent="0.35">
      <c r="A4563" s="72">
        <f t="shared" si="71"/>
        <v>141486</v>
      </c>
      <c r="B4563" t="s">
        <v>26742</v>
      </c>
      <c r="C4563" s="85">
        <v>17003255</v>
      </c>
      <c r="D4563" t="s">
        <v>77</v>
      </c>
      <c r="E4563" t="s">
        <v>23195</v>
      </c>
      <c r="F4563" s="85">
        <v>141486</v>
      </c>
      <c r="G4563" t="s">
        <v>78</v>
      </c>
      <c r="I4563" t="s">
        <v>79</v>
      </c>
      <c r="K4563" t="s">
        <v>26743</v>
      </c>
      <c r="M4563" t="s">
        <v>9223</v>
      </c>
      <c r="N4563" t="s">
        <v>20296</v>
      </c>
      <c r="O4563" t="s">
        <v>18</v>
      </c>
      <c r="P4563">
        <v>78040</v>
      </c>
      <c r="Q4563">
        <v>4919</v>
      </c>
    </row>
    <row r="4564" spans="1:17" hidden="1" x14ac:dyDescent="0.35">
      <c r="A4564" s="72">
        <f t="shared" si="71"/>
        <v>141486</v>
      </c>
      <c r="B4564" t="s">
        <v>20294</v>
      </c>
      <c r="C4564" s="66">
        <v>17003255</v>
      </c>
      <c r="D4564" t="s">
        <v>77</v>
      </c>
      <c r="E4564" t="s">
        <v>9220</v>
      </c>
      <c r="F4564" s="66">
        <v>141486</v>
      </c>
      <c r="G4564" t="s">
        <v>78</v>
      </c>
      <c r="I4564" t="s">
        <v>79</v>
      </c>
      <c r="K4564" t="s">
        <v>20295</v>
      </c>
      <c r="M4564" t="s">
        <v>9223</v>
      </c>
      <c r="N4564" t="s">
        <v>20296</v>
      </c>
      <c r="O4564" t="s">
        <v>18</v>
      </c>
      <c r="P4564" t="s">
        <v>9218</v>
      </c>
    </row>
    <row r="4565" spans="1:17" hidden="1" x14ac:dyDescent="0.35">
      <c r="A4565" s="72">
        <f t="shared" si="71"/>
        <v>142105</v>
      </c>
      <c r="B4565" t="s">
        <v>13932</v>
      </c>
      <c r="C4565" s="66">
        <v>163190</v>
      </c>
      <c r="D4565" t="s">
        <v>77</v>
      </c>
      <c r="E4565" t="s">
        <v>13306</v>
      </c>
      <c r="F4565" s="66">
        <v>142105</v>
      </c>
      <c r="G4565" t="s">
        <v>78</v>
      </c>
      <c r="I4565" t="s">
        <v>79</v>
      </c>
      <c r="K4565" t="s">
        <v>13933</v>
      </c>
      <c r="M4565" t="s">
        <v>13302</v>
      </c>
      <c r="N4565" t="s">
        <v>13252</v>
      </c>
      <c r="O4565" t="s">
        <v>18</v>
      </c>
      <c r="P4565" t="s">
        <v>13303</v>
      </c>
      <c r="Q4565" t="s">
        <v>13304</v>
      </c>
    </row>
    <row r="4566" spans="1:17" hidden="1" x14ac:dyDescent="0.35">
      <c r="A4566" s="72">
        <f t="shared" si="71"/>
        <v>142118</v>
      </c>
      <c r="B4566" t="s">
        <v>15616</v>
      </c>
      <c r="C4566" s="66">
        <v>235192</v>
      </c>
      <c r="D4566" t="s">
        <v>77</v>
      </c>
      <c r="E4566" t="s">
        <v>13343</v>
      </c>
      <c r="F4566" s="66">
        <v>142118</v>
      </c>
      <c r="G4566" t="s">
        <v>78</v>
      </c>
      <c r="H4566" t="s">
        <v>15617</v>
      </c>
      <c r="I4566" t="s">
        <v>79</v>
      </c>
      <c r="K4566" t="s">
        <v>15618</v>
      </c>
      <c r="M4566" t="s">
        <v>7395</v>
      </c>
      <c r="N4566" t="s">
        <v>13252</v>
      </c>
      <c r="O4566" t="s">
        <v>18</v>
      </c>
      <c r="P4566" t="s">
        <v>13594</v>
      </c>
    </row>
    <row r="4567" spans="1:17" hidden="1" x14ac:dyDescent="0.35">
      <c r="A4567" s="72">
        <f t="shared" si="71"/>
        <v>140864</v>
      </c>
      <c r="B4567" t="s">
        <v>24991</v>
      </c>
      <c r="C4567" s="85">
        <v>140864</v>
      </c>
      <c r="D4567" t="s">
        <v>78</v>
      </c>
      <c r="E4567" t="s">
        <v>23238</v>
      </c>
      <c r="F4567" s="85">
        <v>17002993</v>
      </c>
      <c r="G4567" t="s">
        <v>1750</v>
      </c>
      <c r="H4567">
        <v>1647486</v>
      </c>
      <c r="I4567" t="s">
        <v>79</v>
      </c>
      <c r="J4567" t="s">
        <v>200</v>
      </c>
      <c r="K4567" t="s">
        <v>24992</v>
      </c>
      <c r="L4567" t="s">
        <v>24993</v>
      </c>
      <c r="M4567" t="s">
        <v>24994</v>
      </c>
      <c r="N4567" t="s">
        <v>3419</v>
      </c>
      <c r="O4567" t="s">
        <v>18</v>
      </c>
      <c r="P4567">
        <v>76058</v>
      </c>
    </row>
    <row r="4568" spans="1:17" hidden="1" x14ac:dyDescent="0.35">
      <c r="A4568" s="72">
        <f t="shared" si="71"/>
        <v>141739</v>
      </c>
      <c r="B4568" t="s">
        <v>23634</v>
      </c>
      <c r="C4568" s="85">
        <v>91899</v>
      </c>
      <c r="D4568" t="s">
        <v>77</v>
      </c>
      <c r="E4568" t="s">
        <v>23266</v>
      </c>
      <c r="F4568" s="85">
        <v>141739</v>
      </c>
      <c r="G4568" t="s">
        <v>78</v>
      </c>
      <c r="H4568">
        <v>7097322</v>
      </c>
      <c r="I4568" t="s">
        <v>79</v>
      </c>
      <c r="K4568" t="s">
        <v>23635</v>
      </c>
      <c r="M4568" t="s">
        <v>125</v>
      </c>
      <c r="N4568" t="s">
        <v>137</v>
      </c>
      <c r="O4568" t="s">
        <v>18</v>
      </c>
      <c r="P4568">
        <v>78745</v>
      </c>
      <c r="Q4568">
        <v>1690</v>
      </c>
    </row>
    <row r="4569" spans="1:17" hidden="1" x14ac:dyDescent="0.35">
      <c r="A4569" s="72">
        <f t="shared" si="71"/>
        <v>141337</v>
      </c>
      <c r="B4569" t="s">
        <v>15774</v>
      </c>
      <c r="C4569" s="66">
        <v>16022331</v>
      </c>
      <c r="D4569" t="s">
        <v>83</v>
      </c>
      <c r="E4569" t="s">
        <v>6256</v>
      </c>
      <c r="F4569" s="66">
        <v>141337</v>
      </c>
      <c r="G4569" t="s">
        <v>78</v>
      </c>
      <c r="I4569" t="s">
        <v>79</v>
      </c>
      <c r="K4569" t="s">
        <v>15775</v>
      </c>
      <c r="M4569" t="s">
        <v>3090</v>
      </c>
      <c r="N4569" t="s">
        <v>6073</v>
      </c>
      <c r="O4569" t="s">
        <v>18</v>
      </c>
      <c r="P4569" t="s">
        <v>6258</v>
      </c>
    </row>
    <row r="4570" spans="1:17" hidden="1" x14ac:dyDescent="0.35">
      <c r="A4570" s="72">
        <f t="shared" si="71"/>
        <v>141223</v>
      </c>
      <c r="B4570" t="s">
        <v>19568</v>
      </c>
      <c r="C4570" s="66">
        <v>16052833</v>
      </c>
      <c r="D4570" t="s">
        <v>83</v>
      </c>
      <c r="E4570" t="s">
        <v>6077</v>
      </c>
      <c r="F4570" s="66">
        <v>141223</v>
      </c>
      <c r="G4570" t="s">
        <v>78</v>
      </c>
      <c r="I4570" t="s">
        <v>79</v>
      </c>
      <c r="K4570" t="s">
        <v>19569</v>
      </c>
      <c r="M4570" t="s">
        <v>3090</v>
      </c>
      <c r="N4570" t="s">
        <v>6073</v>
      </c>
      <c r="O4570" t="s">
        <v>18</v>
      </c>
      <c r="P4570" t="s">
        <v>7074</v>
      </c>
    </row>
    <row r="4571" spans="1:17" hidden="1" x14ac:dyDescent="0.35">
      <c r="A4571" s="72">
        <f t="shared" si="71"/>
        <v>141544</v>
      </c>
      <c r="B4571" t="s">
        <v>9825</v>
      </c>
      <c r="C4571" s="66">
        <v>90619</v>
      </c>
      <c r="D4571" t="s">
        <v>77</v>
      </c>
      <c r="E4571" t="s">
        <v>9751</v>
      </c>
      <c r="F4571" s="66">
        <v>141544</v>
      </c>
      <c r="G4571" t="s">
        <v>78</v>
      </c>
      <c r="H4571" t="s">
        <v>9752</v>
      </c>
      <c r="I4571" t="s">
        <v>79</v>
      </c>
      <c r="K4571" t="s">
        <v>9826</v>
      </c>
      <c r="M4571" t="s">
        <v>7383</v>
      </c>
      <c r="N4571" t="s">
        <v>7384</v>
      </c>
      <c r="O4571" t="s">
        <v>18</v>
      </c>
      <c r="P4571" t="s">
        <v>9806</v>
      </c>
      <c r="Q4571" t="s">
        <v>1679</v>
      </c>
    </row>
    <row r="4572" spans="1:17" hidden="1" x14ac:dyDescent="0.35">
      <c r="A4572" s="72">
        <f t="shared" si="71"/>
        <v>141653</v>
      </c>
      <c r="B4572" t="s">
        <v>16508</v>
      </c>
      <c r="C4572" s="66">
        <v>16041807</v>
      </c>
      <c r="D4572" t="s">
        <v>77</v>
      </c>
      <c r="E4572" t="s">
        <v>10969</v>
      </c>
      <c r="F4572" s="66">
        <v>141653</v>
      </c>
      <c r="G4572" t="s">
        <v>78</v>
      </c>
      <c r="I4572" t="s">
        <v>79</v>
      </c>
      <c r="K4572" t="s">
        <v>16509</v>
      </c>
      <c r="M4572" t="s">
        <v>10977</v>
      </c>
      <c r="N4572" t="s">
        <v>7398</v>
      </c>
      <c r="O4572" t="s">
        <v>18</v>
      </c>
      <c r="P4572" t="s">
        <v>10999</v>
      </c>
      <c r="Q4572" t="s">
        <v>16510</v>
      </c>
    </row>
    <row r="4573" spans="1:17" hidden="1" x14ac:dyDescent="0.35">
      <c r="A4573" s="72">
        <f t="shared" si="71"/>
        <v>140879</v>
      </c>
      <c r="B4573" t="s">
        <v>28518</v>
      </c>
      <c r="C4573" s="85">
        <v>16021227</v>
      </c>
      <c r="D4573" t="s">
        <v>77</v>
      </c>
      <c r="E4573" t="s">
        <v>23133</v>
      </c>
      <c r="F4573" s="85">
        <v>140879</v>
      </c>
      <c r="G4573" t="s">
        <v>78</v>
      </c>
      <c r="H4573">
        <v>1646520</v>
      </c>
      <c r="I4573" t="s">
        <v>79</v>
      </c>
      <c r="K4573" t="s">
        <v>28519</v>
      </c>
      <c r="M4573" t="s">
        <v>22224</v>
      </c>
      <c r="N4573" t="s">
        <v>3797</v>
      </c>
      <c r="O4573" t="s">
        <v>18</v>
      </c>
      <c r="P4573">
        <v>76086</v>
      </c>
    </row>
    <row r="4574" spans="1:17" hidden="1" x14ac:dyDescent="0.35">
      <c r="A4574" s="72">
        <f t="shared" si="71"/>
        <v>140879</v>
      </c>
      <c r="B4574" t="s">
        <v>15733</v>
      </c>
      <c r="C4574" s="66">
        <v>16021227</v>
      </c>
      <c r="D4574" t="s">
        <v>77</v>
      </c>
      <c r="E4574" t="s">
        <v>3858</v>
      </c>
      <c r="F4574" s="66">
        <v>140879</v>
      </c>
      <c r="G4574" t="s">
        <v>78</v>
      </c>
      <c r="H4574" t="s">
        <v>3859</v>
      </c>
      <c r="I4574" t="s">
        <v>79</v>
      </c>
      <c r="K4574" t="s">
        <v>15734</v>
      </c>
      <c r="M4574" t="s">
        <v>3855</v>
      </c>
      <c r="N4574" t="s">
        <v>3797</v>
      </c>
      <c r="O4574" t="s">
        <v>18</v>
      </c>
      <c r="P4574" t="s">
        <v>3856</v>
      </c>
    </row>
    <row r="4575" spans="1:17" hidden="1" x14ac:dyDescent="0.35">
      <c r="A4575" s="72">
        <f t="shared" si="71"/>
        <v>141653</v>
      </c>
      <c r="B4575" t="s">
        <v>15636</v>
      </c>
      <c r="C4575" s="66">
        <v>235514</v>
      </c>
      <c r="D4575" t="s">
        <v>77</v>
      </c>
      <c r="E4575" t="s">
        <v>10969</v>
      </c>
      <c r="F4575" s="66">
        <v>141653</v>
      </c>
      <c r="G4575" t="s">
        <v>78</v>
      </c>
      <c r="H4575" t="s">
        <v>15637</v>
      </c>
      <c r="I4575" t="s">
        <v>79</v>
      </c>
      <c r="K4575" t="s">
        <v>15638</v>
      </c>
      <c r="M4575" t="s">
        <v>10977</v>
      </c>
      <c r="N4575" t="s">
        <v>7398</v>
      </c>
      <c r="O4575" t="s">
        <v>18</v>
      </c>
      <c r="P4575" t="s">
        <v>10999</v>
      </c>
    </row>
    <row r="4576" spans="1:17" hidden="1" x14ac:dyDescent="0.35">
      <c r="A4576" s="72">
        <f t="shared" si="71"/>
        <v>140464</v>
      </c>
      <c r="B4576" t="s">
        <v>25894</v>
      </c>
      <c r="C4576" s="85">
        <v>16034872</v>
      </c>
      <c r="D4576" t="s">
        <v>77</v>
      </c>
      <c r="E4576" t="s">
        <v>23223</v>
      </c>
      <c r="F4576" s="85">
        <v>140464</v>
      </c>
      <c r="G4576" t="s">
        <v>78</v>
      </c>
      <c r="H4576">
        <v>14512545</v>
      </c>
      <c r="I4576" t="s">
        <v>79</v>
      </c>
      <c r="K4576" t="s">
        <v>25895</v>
      </c>
      <c r="M4576" t="s">
        <v>18305</v>
      </c>
      <c r="N4576" t="s">
        <v>232</v>
      </c>
      <c r="O4576" t="s">
        <v>18</v>
      </c>
      <c r="P4576">
        <v>75051</v>
      </c>
      <c r="Q4576">
        <v>4449</v>
      </c>
    </row>
    <row r="4577" spans="1:17" hidden="1" x14ac:dyDescent="0.35">
      <c r="A4577" s="72">
        <f t="shared" si="71"/>
        <v>141307</v>
      </c>
      <c r="B4577" t="s">
        <v>7956</v>
      </c>
      <c r="C4577" s="66">
        <v>16049128</v>
      </c>
      <c r="D4577" t="s">
        <v>77</v>
      </c>
      <c r="E4577" t="s">
        <v>6769</v>
      </c>
      <c r="F4577" s="66">
        <v>141307</v>
      </c>
      <c r="G4577" t="s">
        <v>78</v>
      </c>
      <c r="I4577" t="s">
        <v>79</v>
      </c>
      <c r="K4577" t="s">
        <v>16838</v>
      </c>
      <c r="M4577" t="s">
        <v>7391</v>
      </c>
      <c r="N4577" t="s">
        <v>6771</v>
      </c>
      <c r="O4577" t="s">
        <v>18</v>
      </c>
      <c r="P4577" t="s">
        <v>15607</v>
      </c>
    </row>
    <row r="4578" spans="1:17" hidden="1" x14ac:dyDescent="0.35">
      <c r="A4578" s="72">
        <f t="shared" si="71"/>
        <v>140464</v>
      </c>
      <c r="B4578" t="s">
        <v>7956</v>
      </c>
      <c r="C4578" s="66">
        <v>16034872</v>
      </c>
      <c r="D4578" t="s">
        <v>77</v>
      </c>
      <c r="E4578" t="s">
        <v>541</v>
      </c>
      <c r="F4578" s="66">
        <v>140464</v>
      </c>
      <c r="G4578" t="s">
        <v>78</v>
      </c>
      <c r="H4578" t="s">
        <v>542</v>
      </c>
      <c r="I4578" t="s">
        <v>79</v>
      </c>
      <c r="K4578" t="s">
        <v>16157</v>
      </c>
      <c r="M4578" t="s">
        <v>544</v>
      </c>
      <c r="N4578" t="s">
        <v>189</v>
      </c>
      <c r="O4578" t="s">
        <v>18</v>
      </c>
      <c r="P4578" t="s">
        <v>572</v>
      </c>
      <c r="Q4578" t="s">
        <v>16158</v>
      </c>
    </row>
    <row r="4579" spans="1:17" hidden="1" x14ac:dyDescent="0.35">
      <c r="A4579" s="72">
        <f t="shared" si="71"/>
        <v>141295</v>
      </c>
      <c r="B4579" t="s">
        <v>7956</v>
      </c>
      <c r="C4579" s="66">
        <v>89501</v>
      </c>
      <c r="D4579" t="s">
        <v>77</v>
      </c>
      <c r="E4579" t="s">
        <v>7764</v>
      </c>
      <c r="F4579" s="66">
        <v>141295</v>
      </c>
      <c r="G4579" t="s">
        <v>78</v>
      </c>
      <c r="H4579" t="s">
        <v>7957</v>
      </c>
      <c r="I4579" t="s">
        <v>79</v>
      </c>
      <c r="K4579" t="s">
        <v>7958</v>
      </c>
      <c r="M4579" t="s">
        <v>7391</v>
      </c>
      <c r="N4579" t="s">
        <v>7262</v>
      </c>
      <c r="O4579" t="s">
        <v>18</v>
      </c>
      <c r="P4579" t="s">
        <v>7959</v>
      </c>
      <c r="Q4579" t="s">
        <v>7960</v>
      </c>
    </row>
    <row r="4580" spans="1:17" hidden="1" x14ac:dyDescent="0.35">
      <c r="A4580" s="72">
        <f t="shared" si="71"/>
        <v>141487</v>
      </c>
      <c r="B4580" t="s">
        <v>9367</v>
      </c>
      <c r="C4580" s="66">
        <v>90400</v>
      </c>
      <c r="D4580" t="s">
        <v>77</v>
      </c>
      <c r="E4580" t="s">
        <v>9269</v>
      </c>
      <c r="F4580" s="66">
        <v>141487</v>
      </c>
      <c r="G4580" t="s">
        <v>78</v>
      </c>
      <c r="I4580" t="s">
        <v>79</v>
      </c>
      <c r="K4580" t="s">
        <v>9368</v>
      </c>
      <c r="M4580" t="s">
        <v>9216</v>
      </c>
      <c r="N4580" t="s">
        <v>9217</v>
      </c>
      <c r="O4580" t="s">
        <v>18</v>
      </c>
      <c r="P4580" t="s">
        <v>9301</v>
      </c>
      <c r="Q4580" t="s">
        <v>9369</v>
      </c>
    </row>
    <row r="4581" spans="1:17" hidden="1" x14ac:dyDescent="0.35">
      <c r="A4581" s="72">
        <f t="shared" si="71"/>
        <v>141653</v>
      </c>
      <c r="B4581" t="s">
        <v>16511</v>
      </c>
      <c r="C4581" s="66">
        <v>16041809</v>
      </c>
      <c r="D4581" t="s">
        <v>77</v>
      </c>
      <c r="E4581" t="s">
        <v>10969</v>
      </c>
      <c r="F4581" s="66">
        <v>141653</v>
      </c>
      <c r="G4581" t="s">
        <v>78</v>
      </c>
      <c r="I4581" t="s">
        <v>79</v>
      </c>
      <c r="K4581" t="s">
        <v>16512</v>
      </c>
      <c r="M4581" t="s">
        <v>10977</v>
      </c>
      <c r="N4581" t="s">
        <v>7398</v>
      </c>
      <c r="O4581" t="s">
        <v>18</v>
      </c>
      <c r="P4581" t="s">
        <v>10999</v>
      </c>
    </row>
    <row r="4582" spans="1:17" hidden="1" x14ac:dyDescent="0.35">
      <c r="A4582" s="72">
        <f t="shared" si="71"/>
        <v>141555</v>
      </c>
      <c r="B4582" t="s">
        <v>17395</v>
      </c>
      <c r="C4582" s="66">
        <v>16060927</v>
      </c>
      <c r="D4582" t="s">
        <v>77</v>
      </c>
      <c r="E4582" t="s">
        <v>4810</v>
      </c>
      <c r="F4582" s="66">
        <v>141555</v>
      </c>
      <c r="G4582" t="s">
        <v>78</v>
      </c>
      <c r="I4582" t="s">
        <v>79</v>
      </c>
      <c r="K4582" t="s">
        <v>17396</v>
      </c>
      <c r="M4582" t="s">
        <v>7383</v>
      </c>
      <c r="N4582" t="s">
        <v>7384</v>
      </c>
      <c r="O4582" t="s">
        <v>18</v>
      </c>
      <c r="P4582" t="s">
        <v>10431</v>
      </c>
    </row>
    <row r="4583" spans="1:17" hidden="1" x14ac:dyDescent="0.35">
      <c r="A4583" s="72">
        <f t="shared" si="71"/>
        <v>141556</v>
      </c>
      <c r="B4583" t="s">
        <v>20952</v>
      </c>
      <c r="C4583" s="66">
        <v>17009985</v>
      </c>
      <c r="D4583" t="s">
        <v>77</v>
      </c>
      <c r="E4583" t="s">
        <v>10404</v>
      </c>
      <c r="F4583" s="66">
        <v>141556</v>
      </c>
      <c r="G4583" t="s">
        <v>78</v>
      </c>
      <c r="I4583" t="s">
        <v>79</v>
      </c>
      <c r="K4583" t="s">
        <v>20953</v>
      </c>
      <c r="M4583" t="s">
        <v>20954</v>
      </c>
      <c r="N4583" t="s">
        <v>13815</v>
      </c>
      <c r="O4583" t="s">
        <v>18</v>
      </c>
      <c r="P4583" t="s">
        <v>13899</v>
      </c>
    </row>
    <row r="4584" spans="1:17" hidden="1" x14ac:dyDescent="0.35">
      <c r="A4584" s="72">
        <f t="shared" si="71"/>
        <v>141487</v>
      </c>
      <c r="B4584" t="s">
        <v>14565</v>
      </c>
      <c r="C4584" s="66">
        <v>212345</v>
      </c>
      <c r="D4584" t="s">
        <v>77</v>
      </c>
      <c r="E4584" t="s">
        <v>9269</v>
      </c>
      <c r="F4584" s="66">
        <v>141487</v>
      </c>
      <c r="G4584" t="s">
        <v>78</v>
      </c>
      <c r="I4584" t="s">
        <v>79</v>
      </c>
      <c r="K4584" t="s">
        <v>14566</v>
      </c>
      <c r="M4584" t="s">
        <v>9216</v>
      </c>
      <c r="N4584" t="s">
        <v>9217</v>
      </c>
      <c r="O4584" t="s">
        <v>18</v>
      </c>
      <c r="P4584" t="s">
        <v>9301</v>
      </c>
    </row>
    <row r="4585" spans="1:17" hidden="1" x14ac:dyDescent="0.35">
      <c r="A4585" s="72">
        <f t="shared" si="71"/>
        <v>141550</v>
      </c>
      <c r="B4585" t="s">
        <v>26443</v>
      </c>
      <c r="C4585" s="85">
        <v>17017047</v>
      </c>
      <c r="D4585" t="s">
        <v>77</v>
      </c>
      <c r="E4585" t="s">
        <v>23206</v>
      </c>
      <c r="F4585" s="85">
        <v>141550</v>
      </c>
      <c r="G4585" t="s">
        <v>78</v>
      </c>
      <c r="I4585" t="s">
        <v>79</v>
      </c>
      <c r="K4585" t="s">
        <v>26444</v>
      </c>
      <c r="M4585" t="s">
        <v>21326</v>
      </c>
      <c r="N4585" t="s">
        <v>9526</v>
      </c>
      <c r="O4585" t="s">
        <v>18</v>
      </c>
      <c r="P4585">
        <v>78109</v>
      </c>
    </row>
    <row r="4586" spans="1:17" hidden="1" x14ac:dyDescent="0.35">
      <c r="A4586" s="72">
        <f t="shared" si="71"/>
        <v>141550</v>
      </c>
      <c r="B4586" t="s">
        <v>26474</v>
      </c>
      <c r="C4586" s="85">
        <v>16052583</v>
      </c>
      <c r="D4586" t="s">
        <v>77</v>
      </c>
      <c r="E4586" t="s">
        <v>23206</v>
      </c>
      <c r="F4586" s="85">
        <v>141550</v>
      </c>
      <c r="G4586" t="s">
        <v>78</v>
      </c>
      <c r="H4586">
        <v>10499812</v>
      </c>
      <c r="I4586" t="s">
        <v>79</v>
      </c>
      <c r="K4586" t="s">
        <v>26475</v>
      </c>
      <c r="M4586" t="s">
        <v>9169</v>
      </c>
      <c r="N4586" t="s">
        <v>9526</v>
      </c>
      <c r="O4586" t="s">
        <v>18</v>
      </c>
      <c r="P4586">
        <v>78148</v>
      </c>
    </row>
    <row r="4587" spans="1:17" hidden="1" x14ac:dyDescent="0.35">
      <c r="A4587" s="72">
        <f t="shared" si="71"/>
        <v>141550</v>
      </c>
      <c r="B4587" t="s">
        <v>26470</v>
      </c>
      <c r="C4587" s="85">
        <v>90461</v>
      </c>
      <c r="D4587" t="s">
        <v>77</v>
      </c>
      <c r="E4587" t="s">
        <v>23206</v>
      </c>
      <c r="F4587" s="85">
        <v>141550</v>
      </c>
      <c r="G4587" t="s">
        <v>78</v>
      </c>
      <c r="H4587">
        <v>10499812</v>
      </c>
      <c r="I4587" t="s">
        <v>79</v>
      </c>
      <c r="K4587" t="s">
        <v>26471</v>
      </c>
      <c r="M4587" t="s">
        <v>21326</v>
      </c>
      <c r="N4587" t="s">
        <v>9526</v>
      </c>
      <c r="O4587" t="s">
        <v>18</v>
      </c>
      <c r="P4587">
        <v>78109</v>
      </c>
    </row>
    <row r="4588" spans="1:17" hidden="1" x14ac:dyDescent="0.35">
      <c r="A4588" s="72">
        <f t="shared" si="71"/>
        <v>141550</v>
      </c>
      <c r="B4588" t="s">
        <v>26487</v>
      </c>
      <c r="C4588" s="85">
        <v>16030961</v>
      </c>
      <c r="D4588" t="s">
        <v>23281</v>
      </c>
      <c r="E4588" t="s">
        <v>23206</v>
      </c>
      <c r="F4588" s="85">
        <v>141550</v>
      </c>
      <c r="G4588" t="s">
        <v>78</v>
      </c>
      <c r="H4588">
        <v>10499812</v>
      </c>
      <c r="I4588" t="s">
        <v>79</v>
      </c>
      <c r="K4588" t="s">
        <v>25111</v>
      </c>
      <c r="M4588" t="s">
        <v>9155</v>
      </c>
      <c r="N4588" t="s">
        <v>9526</v>
      </c>
      <c r="O4588" t="s">
        <v>18</v>
      </c>
      <c r="P4588">
        <v>78233</v>
      </c>
      <c r="Q4588">
        <v>2413</v>
      </c>
    </row>
    <row r="4589" spans="1:17" hidden="1" x14ac:dyDescent="0.35">
      <c r="A4589" s="72">
        <f t="shared" si="71"/>
        <v>141550</v>
      </c>
      <c r="B4589" t="s">
        <v>26498</v>
      </c>
      <c r="C4589" s="85">
        <v>16030964</v>
      </c>
      <c r="D4589" t="s">
        <v>23281</v>
      </c>
      <c r="E4589" t="s">
        <v>23206</v>
      </c>
      <c r="F4589" s="85">
        <v>141550</v>
      </c>
      <c r="G4589" t="s">
        <v>78</v>
      </c>
      <c r="H4589">
        <v>10499812</v>
      </c>
      <c r="I4589" t="s">
        <v>79</v>
      </c>
      <c r="K4589" t="s">
        <v>26497</v>
      </c>
      <c r="M4589" t="s">
        <v>21326</v>
      </c>
      <c r="N4589" t="s">
        <v>9526</v>
      </c>
      <c r="O4589" t="s">
        <v>18</v>
      </c>
      <c r="P4589">
        <v>78109</v>
      </c>
      <c r="Q4589">
        <v>2011</v>
      </c>
    </row>
    <row r="4590" spans="1:17" hidden="1" x14ac:dyDescent="0.35">
      <c r="A4590" s="72">
        <f t="shared" si="71"/>
        <v>141550</v>
      </c>
      <c r="B4590" t="s">
        <v>26492</v>
      </c>
      <c r="C4590" s="85">
        <v>16030958</v>
      </c>
      <c r="D4590" t="s">
        <v>23281</v>
      </c>
      <c r="E4590" t="s">
        <v>23206</v>
      </c>
      <c r="F4590" s="85">
        <v>141550</v>
      </c>
      <c r="G4590" t="s">
        <v>78</v>
      </c>
      <c r="H4590">
        <v>10499812</v>
      </c>
      <c r="I4590" t="s">
        <v>79</v>
      </c>
      <c r="K4590" t="s">
        <v>26493</v>
      </c>
      <c r="M4590" t="s">
        <v>21326</v>
      </c>
      <c r="N4590" t="s">
        <v>9526</v>
      </c>
      <c r="O4590" t="s">
        <v>18</v>
      </c>
      <c r="P4590">
        <v>78109</v>
      </c>
      <c r="Q4590">
        <v>1336</v>
      </c>
    </row>
    <row r="4591" spans="1:17" hidden="1" x14ac:dyDescent="0.35">
      <c r="A4591" s="72">
        <f t="shared" si="71"/>
        <v>141550</v>
      </c>
      <c r="B4591" t="s">
        <v>26499</v>
      </c>
      <c r="C4591" s="85">
        <v>16030955</v>
      </c>
      <c r="D4591" t="s">
        <v>23281</v>
      </c>
      <c r="E4591" t="s">
        <v>23206</v>
      </c>
      <c r="F4591" s="85">
        <v>141550</v>
      </c>
      <c r="G4591" t="s">
        <v>78</v>
      </c>
      <c r="H4591">
        <v>10499812</v>
      </c>
      <c r="I4591" t="s">
        <v>79</v>
      </c>
      <c r="K4591" t="s">
        <v>26497</v>
      </c>
      <c r="M4591" t="s">
        <v>21326</v>
      </c>
      <c r="N4591" t="s">
        <v>9526</v>
      </c>
      <c r="O4591" t="s">
        <v>18</v>
      </c>
      <c r="P4591">
        <v>78109</v>
      </c>
      <c r="Q4591">
        <v>2011</v>
      </c>
    </row>
    <row r="4592" spans="1:17" hidden="1" x14ac:dyDescent="0.35">
      <c r="A4592" s="72">
        <f t="shared" si="71"/>
        <v>141550</v>
      </c>
      <c r="B4592" t="s">
        <v>26488</v>
      </c>
      <c r="C4592" s="85">
        <v>16030957</v>
      </c>
      <c r="D4592" t="s">
        <v>23281</v>
      </c>
      <c r="E4592" t="s">
        <v>23206</v>
      </c>
      <c r="F4592" s="85">
        <v>141550</v>
      </c>
      <c r="G4592" t="s">
        <v>78</v>
      </c>
      <c r="H4592">
        <v>10499812</v>
      </c>
      <c r="I4592" t="s">
        <v>79</v>
      </c>
      <c r="K4592" t="s">
        <v>26489</v>
      </c>
      <c r="M4592" t="s">
        <v>21326</v>
      </c>
      <c r="N4592" t="s">
        <v>9526</v>
      </c>
      <c r="O4592" t="s">
        <v>18</v>
      </c>
      <c r="P4592">
        <v>78109</v>
      </c>
      <c r="Q4592">
        <v>1336</v>
      </c>
    </row>
    <row r="4593" spans="1:17" hidden="1" x14ac:dyDescent="0.35">
      <c r="A4593" s="72">
        <f t="shared" si="71"/>
        <v>141550</v>
      </c>
      <c r="B4593" t="s">
        <v>26490</v>
      </c>
      <c r="C4593" s="85">
        <v>17025988</v>
      </c>
      <c r="D4593" t="s">
        <v>23281</v>
      </c>
      <c r="E4593" t="s">
        <v>23206</v>
      </c>
      <c r="F4593" s="85">
        <v>141550</v>
      </c>
      <c r="G4593" t="s">
        <v>78</v>
      </c>
      <c r="I4593" t="s">
        <v>79</v>
      </c>
      <c r="K4593" t="s">
        <v>26491</v>
      </c>
      <c r="M4593" t="s">
        <v>21326</v>
      </c>
      <c r="N4593" t="s">
        <v>9526</v>
      </c>
      <c r="O4593" t="s">
        <v>18</v>
      </c>
      <c r="P4593">
        <v>78109</v>
      </c>
    </row>
    <row r="4594" spans="1:17" hidden="1" x14ac:dyDescent="0.35">
      <c r="A4594" s="72">
        <f t="shared" si="71"/>
        <v>141550</v>
      </c>
      <c r="B4594" t="s">
        <v>26496</v>
      </c>
      <c r="C4594" s="85">
        <v>16030959</v>
      </c>
      <c r="D4594" t="s">
        <v>23281</v>
      </c>
      <c r="E4594" t="s">
        <v>23206</v>
      </c>
      <c r="F4594" s="85">
        <v>141550</v>
      </c>
      <c r="G4594" t="s">
        <v>78</v>
      </c>
      <c r="H4594">
        <v>10499812</v>
      </c>
      <c r="I4594" t="s">
        <v>79</v>
      </c>
      <c r="K4594" t="s">
        <v>26497</v>
      </c>
      <c r="M4594" t="s">
        <v>21326</v>
      </c>
      <c r="N4594" t="s">
        <v>9526</v>
      </c>
      <c r="O4594" t="s">
        <v>18</v>
      </c>
      <c r="P4594">
        <v>78109</v>
      </c>
      <c r="Q4594">
        <v>2011</v>
      </c>
    </row>
    <row r="4595" spans="1:17" hidden="1" x14ac:dyDescent="0.35">
      <c r="A4595" s="72">
        <f t="shared" si="71"/>
        <v>141550</v>
      </c>
      <c r="B4595" t="s">
        <v>23206</v>
      </c>
      <c r="C4595" s="85">
        <v>141550</v>
      </c>
      <c r="D4595" t="s">
        <v>78</v>
      </c>
      <c r="E4595" t="s">
        <v>23237</v>
      </c>
      <c r="F4595" s="85">
        <v>17015391</v>
      </c>
      <c r="G4595" t="s">
        <v>1750</v>
      </c>
      <c r="H4595">
        <v>10499812</v>
      </c>
      <c r="I4595" t="s">
        <v>79</v>
      </c>
      <c r="J4595" t="s">
        <v>200</v>
      </c>
      <c r="K4595" t="s">
        <v>25111</v>
      </c>
      <c r="M4595" t="s">
        <v>9155</v>
      </c>
      <c r="N4595" t="s">
        <v>9526</v>
      </c>
      <c r="O4595" t="s">
        <v>18</v>
      </c>
      <c r="P4595">
        <v>78233</v>
      </c>
      <c r="Q4595">
        <v>2413</v>
      </c>
    </row>
    <row r="4596" spans="1:17" hidden="1" x14ac:dyDescent="0.35">
      <c r="A4596" s="72">
        <f t="shared" si="71"/>
        <v>141550</v>
      </c>
      <c r="B4596" t="s">
        <v>26437</v>
      </c>
      <c r="C4596" s="85">
        <v>90947</v>
      </c>
      <c r="D4596" t="s">
        <v>77</v>
      </c>
      <c r="E4596" t="s">
        <v>23206</v>
      </c>
      <c r="F4596" s="85">
        <v>141550</v>
      </c>
      <c r="G4596" t="s">
        <v>78</v>
      </c>
      <c r="H4596">
        <v>10499812</v>
      </c>
      <c r="I4596" t="s">
        <v>79</v>
      </c>
      <c r="K4596" t="s">
        <v>26438</v>
      </c>
      <c r="M4596" t="s">
        <v>9155</v>
      </c>
      <c r="N4596" t="s">
        <v>9526</v>
      </c>
      <c r="O4596" t="s">
        <v>18</v>
      </c>
      <c r="P4596">
        <v>78247</v>
      </c>
      <c r="Q4596">
        <v>5303</v>
      </c>
    </row>
    <row r="4597" spans="1:17" hidden="1" x14ac:dyDescent="0.35">
      <c r="A4597" s="72">
        <f t="shared" si="71"/>
        <v>141550</v>
      </c>
      <c r="B4597" t="s">
        <v>26478</v>
      </c>
      <c r="C4597" s="85">
        <v>90464</v>
      </c>
      <c r="D4597" t="s">
        <v>77</v>
      </c>
      <c r="E4597" t="s">
        <v>23206</v>
      </c>
      <c r="F4597" s="85">
        <v>141550</v>
      </c>
      <c r="G4597" t="s">
        <v>78</v>
      </c>
      <c r="H4597">
        <v>10499812</v>
      </c>
      <c r="I4597" t="s">
        <v>79</v>
      </c>
      <c r="K4597" t="s">
        <v>26479</v>
      </c>
      <c r="M4597" t="s">
        <v>21326</v>
      </c>
      <c r="N4597" t="s">
        <v>9526</v>
      </c>
      <c r="O4597" t="s">
        <v>18</v>
      </c>
      <c r="P4597">
        <v>78109</v>
      </c>
      <c r="Q4597">
        <v>1918</v>
      </c>
    </row>
    <row r="4598" spans="1:17" hidden="1" x14ac:dyDescent="0.35">
      <c r="A4598" s="72">
        <f t="shared" si="71"/>
        <v>140661</v>
      </c>
      <c r="B4598" t="s">
        <v>2488</v>
      </c>
      <c r="C4598" s="66">
        <v>86671</v>
      </c>
      <c r="D4598" t="s">
        <v>77</v>
      </c>
      <c r="E4598" t="s">
        <v>2463</v>
      </c>
      <c r="F4598" s="66">
        <v>140661</v>
      </c>
      <c r="G4598" t="s">
        <v>78</v>
      </c>
      <c r="H4598" t="s">
        <v>2489</v>
      </c>
      <c r="I4598" t="s">
        <v>79</v>
      </c>
      <c r="K4598" t="s">
        <v>2490</v>
      </c>
      <c r="M4598" t="s">
        <v>2447</v>
      </c>
      <c r="N4598" t="s">
        <v>2466</v>
      </c>
      <c r="O4598" t="s">
        <v>18</v>
      </c>
      <c r="P4598" t="s">
        <v>2455</v>
      </c>
      <c r="Q4598" t="s">
        <v>2491</v>
      </c>
    </row>
    <row r="4599" spans="1:17" hidden="1" x14ac:dyDescent="0.35">
      <c r="A4599" s="72">
        <f t="shared" si="71"/>
        <v>140849</v>
      </c>
      <c r="B4599" t="s">
        <v>24309</v>
      </c>
      <c r="C4599" s="85">
        <v>16048293</v>
      </c>
      <c r="D4599" t="s">
        <v>77</v>
      </c>
      <c r="E4599" t="s">
        <v>23256</v>
      </c>
      <c r="F4599" s="85">
        <v>140849</v>
      </c>
      <c r="G4599" t="s">
        <v>78</v>
      </c>
      <c r="H4599">
        <v>1655828</v>
      </c>
      <c r="I4599" t="s">
        <v>79</v>
      </c>
      <c r="K4599" t="s">
        <v>24310</v>
      </c>
      <c r="M4599" t="s">
        <v>8911</v>
      </c>
      <c r="N4599" t="s">
        <v>13700</v>
      </c>
      <c r="O4599" t="s">
        <v>18</v>
      </c>
      <c r="P4599">
        <v>76028</v>
      </c>
    </row>
    <row r="4600" spans="1:17" hidden="1" x14ac:dyDescent="0.35">
      <c r="A4600" s="72">
        <f t="shared" si="71"/>
        <v>140867</v>
      </c>
      <c r="B4600" t="s">
        <v>27190</v>
      </c>
      <c r="C4600" s="85">
        <v>16071562</v>
      </c>
      <c r="D4600" t="s">
        <v>77</v>
      </c>
      <c r="E4600" t="s">
        <v>23184</v>
      </c>
      <c r="F4600" s="85">
        <v>140867</v>
      </c>
      <c r="G4600" t="s">
        <v>78</v>
      </c>
      <c r="I4600" t="s">
        <v>79</v>
      </c>
      <c r="K4600" t="s">
        <v>27191</v>
      </c>
      <c r="M4600" t="s">
        <v>21981</v>
      </c>
      <c r="N4600" t="s">
        <v>571</v>
      </c>
      <c r="O4600" t="s">
        <v>18</v>
      </c>
      <c r="P4600">
        <v>76063</v>
      </c>
    </row>
    <row r="4601" spans="1:17" hidden="1" x14ac:dyDescent="0.35">
      <c r="A4601" s="72">
        <f t="shared" si="71"/>
        <v>140867</v>
      </c>
      <c r="B4601" t="s">
        <v>17828</v>
      </c>
      <c r="C4601" s="66">
        <v>16071562</v>
      </c>
      <c r="D4601" t="s">
        <v>77</v>
      </c>
      <c r="E4601" t="s">
        <v>3405</v>
      </c>
      <c r="F4601" s="66">
        <v>140867</v>
      </c>
      <c r="G4601" t="s">
        <v>78</v>
      </c>
      <c r="I4601" t="s">
        <v>79</v>
      </c>
      <c r="K4601" t="s">
        <v>17829</v>
      </c>
      <c r="M4601" t="s">
        <v>3741</v>
      </c>
      <c r="N4601" t="s">
        <v>573</v>
      </c>
      <c r="O4601" t="s">
        <v>18</v>
      </c>
      <c r="P4601" t="s">
        <v>3742</v>
      </c>
    </row>
    <row r="4602" spans="1:17" hidden="1" x14ac:dyDescent="0.35">
      <c r="A4602" s="72">
        <f t="shared" si="71"/>
        <v>140475</v>
      </c>
      <c r="B4602" t="s">
        <v>27873</v>
      </c>
      <c r="C4602" s="85">
        <v>16034749</v>
      </c>
      <c r="D4602" t="s">
        <v>77</v>
      </c>
      <c r="E4602" t="s">
        <v>23165</v>
      </c>
      <c r="F4602" s="85">
        <v>140475</v>
      </c>
      <c r="G4602" t="s">
        <v>78</v>
      </c>
      <c r="I4602" t="s">
        <v>79</v>
      </c>
      <c r="K4602" t="s">
        <v>27874</v>
      </c>
      <c r="M4602" t="s">
        <v>20785</v>
      </c>
      <c r="N4602" t="s">
        <v>176</v>
      </c>
      <c r="O4602" t="s">
        <v>18</v>
      </c>
      <c r="P4602">
        <v>75078</v>
      </c>
      <c r="Q4602">
        <v>338</v>
      </c>
    </row>
    <row r="4603" spans="1:17" hidden="1" x14ac:dyDescent="0.35">
      <c r="A4603" s="72">
        <f t="shared" si="71"/>
        <v>140475</v>
      </c>
      <c r="B4603" t="s">
        <v>16151</v>
      </c>
      <c r="C4603" s="66">
        <v>16034749</v>
      </c>
      <c r="D4603" t="s">
        <v>77</v>
      </c>
      <c r="E4603" t="s">
        <v>952</v>
      </c>
      <c r="F4603" s="66">
        <v>140475</v>
      </c>
      <c r="G4603" t="s">
        <v>78</v>
      </c>
      <c r="I4603" t="s">
        <v>79</v>
      </c>
      <c r="K4603" t="s">
        <v>16152</v>
      </c>
      <c r="M4603" t="s">
        <v>955</v>
      </c>
      <c r="N4603" t="s">
        <v>176</v>
      </c>
      <c r="O4603" t="s">
        <v>18</v>
      </c>
      <c r="P4603" t="s">
        <v>957</v>
      </c>
      <c r="Q4603" t="s">
        <v>960</v>
      </c>
    </row>
    <row r="4604" spans="1:17" hidden="1" x14ac:dyDescent="0.35">
      <c r="A4604" s="72">
        <f t="shared" si="71"/>
        <v>141487</v>
      </c>
      <c r="B4604" t="s">
        <v>14563</v>
      </c>
      <c r="C4604" s="66">
        <v>212339</v>
      </c>
      <c r="D4604" t="s">
        <v>77</v>
      </c>
      <c r="E4604" t="s">
        <v>9269</v>
      </c>
      <c r="F4604" s="66">
        <v>141487</v>
      </c>
      <c r="G4604" t="s">
        <v>78</v>
      </c>
      <c r="I4604" t="s">
        <v>79</v>
      </c>
      <c r="K4604" t="s">
        <v>14564</v>
      </c>
      <c r="M4604" t="s">
        <v>9216</v>
      </c>
      <c r="N4604" t="s">
        <v>9217</v>
      </c>
      <c r="O4604" t="s">
        <v>18</v>
      </c>
      <c r="P4604" t="s">
        <v>9325</v>
      </c>
    </row>
    <row r="4605" spans="1:17" hidden="1" x14ac:dyDescent="0.35">
      <c r="A4605" s="72">
        <f t="shared" si="71"/>
        <v>141547</v>
      </c>
      <c r="B4605" t="s">
        <v>15906</v>
      </c>
      <c r="C4605" s="66">
        <v>16027028</v>
      </c>
      <c r="D4605" t="s">
        <v>77</v>
      </c>
      <c r="E4605" t="s">
        <v>10069</v>
      </c>
      <c r="F4605" s="66">
        <v>141547</v>
      </c>
      <c r="G4605" t="s">
        <v>78</v>
      </c>
      <c r="I4605" t="s">
        <v>79</v>
      </c>
      <c r="K4605" t="s">
        <v>15907</v>
      </c>
      <c r="M4605" t="s">
        <v>7383</v>
      </c>
      <c r="N4605" t="s">
        <v>7384</v>
      </c>
      <c r="O4605" t="s">
        <v>18</v>
      </c>
      <c r="P4605" t="s">
        <v>9966</v>
      </c>
    </row>
    <row r="4606" spans="1:17" hidden="1" x14ac:dyDescent="0.35">
      <c r="A4606" s="72">
        <f t="shared" si="71"/>
        <v>141555</v>
      </c>
      <c r="B4606" t="s">
        <v>16368</v>
      </c>
      <c r="C4606" s="66">
        <v>16038253</v>
      </c>
      <c r="D4606" t="s">
        <v>77</v>
      </c>
      <c r="E4606" t="s">
        <v>4810</v>
      </c>
      <c r="F4606" s="66">
        <v>141555</v>
      </c>
      <c r="G4606" t="s">
        <v>78</v>
      </c>
      <c r="I4606" t="s">
        <v>79</v>
      </c>
      <c r="K4606" t="s">
        <v>16369</v>
      </c>
      <c r="M4606" t="s">
        <v>7383</v>
      </c>
      <c r="N4606" t="s">
        <v>7384</v>
      </c>
      <c r="O4606" t="s">
        <v>18</v>
      </c>
      <c r="P4606" t="s">
        <v>10435</v>
      </c>
    </row>
    <row r="4607" spans="1:17" hidden="1" x14ac:dyDescent="0.35">
      <c r="A4607" s="72">
        <f t="shared" si="71"/>
        <v>141188</v>
      </c>
      <c r="B4607" t="s">
        <v>5747</v>
      </c>
      <c r="C4607" s="66">
        <v>88289</v>
      </c>
      <c r="D4607" t="s">
        <v>77</v>
      </c>
      <c r="E4607" t="s">
        <v>5662</v>
      </c>
      <c r="F4607" s="66">
        <v>141188</v>
      </c>
      <c r="G4607" t="s">
        <v>77</v>
      </c>
      <c r="H4607" t="s">
        <v>5748</v>
      </c>
      <c r="I4607" t="s">
        <v>79</v>
      </c>
      <c r="K4607" t="s">
        <v>5749</v>
      </c>
      <c r="M4607" t="s">
        <v>5750</v>
      </c>
      <c r="N4607" t="s">
        <v>5751</v>
      </c>
      <c r="O4607" t="s">
        <v>18</v>
      </c>
      <c r="P4607" t="s">
        <v>5752</v>
      </c>
      <c r="Q4607" t="s">
        <v>1080</v>
      </c>
    </row>
    <row r="4608" spans="1:17" hidden="1" x14ac:dyDescent="0.35">
      <c r="A4608" s="72">
        <f t="shared" si="71"/>
        <v>141188</v>
      </c>
      <c r="B4608" t="s">
        <v>5753</v>
      </c>
      <c r="C4608" s="66">
        <v>88290</v>
      </c>
      <c r="D4608" t="s">
        <v>77</v>
      </c>
      <c r="E4608" t="s">
        <v>5662</v>
      </c>
      <c r="F4608" s="66">
        <v>141188</v>
      </c>
      <c r="G4608" t="s">
        <v>77</v>
      </c>
      <c r="I4608" t="s">
        <v>79</v>
      </c>
      <c r="K4608" t="s">
        <v>5749</v>
      </c>
      <c r="M4608" t="s">
        <v>5750</v>
      </c>
      <c r="N4608" t="s">
        <v>5751</v>
      </c>
      <c r="O4608" t="s">
        <v>18</v>
      </c>
      <c r="P4608" t="s">
        <v>5752</v>
      </c>
      <c r="Q4608" t="s">
        <v>1080</v>
      </c>
    </row>
    <row r="4609" spans="1:17" hidden="1" x14ac:dyDescent="0.35">
      <c r="A4609" s="72">
        <f t="shared" si="71"/>
        <v>141188</v>
      </c>
      <c r="B4609" t="s">
        <v>5754</v>
      </c>
      <c r="C4609" s="66">
        <v>88291</v>
      </c>
      <c r="D4609" t="s">
        <v>77</v>
      </c>
      <c r="E4609" t="s">
        <v>5662</v>
      </c>
      <c r="F4609" s="66">
        <v>141188</v>
      </c>
      <c r="G4609" t="s">
        <v>77</v>
      </c>
      <c r="H4609" t="s">
        <v>5748</v>
      </c>
      <c r="I4609" t="s">
        <v>79</v>
      </c>
      <c r="K4609" t="s">
        <v>5749</v>
      </c>
      <c r="M4609" t="s">
        <v>5750</v>
      </c>
      <c r="N4609" t="s">
        <v>5751</v>
      </c>
      <c r="O4609" t="s">
        <v>18</v>
      </c>
      <c r="P4609" t="s">
        <v>5752</v>
      </c>
      <c r="Q4609" t="s">
        <v>1080</v>
      </c>
    </row>
    <row r="4610" spans="1:17" hidden="1" x14ac:dyDescent="0.35">
      <c r="A4610" s="72">
        <f t="shared" ref="A4610:A4673" si="72">IF(F4610="", "", IF(D4610="School District", C4610, F4610))</f>
        <v>141311</v>
      </c>
      <c r="B4610" t="s">
        <v>22640</v>
      </c>
      <c r="C4610" s="66">
        <v>17025456</v>
      </c>
      <c r="D4610" t="s">
        <v>77</v>
      </c>
      <c r="E4610" t="s">
        <v>6973</v>
      </c>
      <c r="F4610" s="66">
        <v>141311</v>
      </c>
      <c r="G4610" t="s">
        <v>78</v>
      </c>
      <c r="I4610" t="s">
        <v>79</v>
      </c>
      <c r="K4610" t="s">
        <v>22641</v>
      </c>
      <c r="M4610" t="s">
        <v>22642</v>
      </c>
      <c r="N4610" t="s">
        <v>6071</v>
      </c>
      <c r="O4610" t="s">
        <v>18</v>
      </c>
      <c r="P4610" t="s">
        <v>8162</v>
      </c>
    </row>
    <row r="4611" spans="1:17" hidden="1" x14ac:dyDescent="0.35">
      <c r="A4611" s="72">
        <f t="shared" si="72"/>
        <v>140473</v>
      </c>
      <c r="B4611" t="s">
        <v>27760</v>
      </c>
      <c r="C4611" s="85">
        <v>183182</v>
      </c>
      <c r="D4611" t="s">
        <v>23281</v>
      </c>
      <c r="E4611" t="s">
        <v>23171</v>
      </c>
      <c r="F4611" s="85">
        <v>140473</v>
      </c>
      <c r="G4611" t="s">
        <v>78</v>
      </c>
      <c r="I4611" t="s">
        <v>79</v>
      </c>
      <c r="M4611" t="s">
        <v>20750</v>
      </c>
      <c r="O4611" t="s">
        <v>18</v>
      </c>
    </row>
    <row r="4612" spans="1:17" hidden="1" x14ac:dyDescent="0.35">
      <c r="A4612" s="72">
        <f t="shared" si="72"/>
        <v>140473</v>
      </c>
      <c r="B4612" t="s">
        <v>18704</v>
      </c>
      <c r="C4612" s="66">
        <v>183182</v>
      </c>
      <c r="D4612" t="s">
        <v>83</v>
      </c>
      <c r="E4612" t="s">
        <v>252</v>
      </c>
      <c r="F4612" s="66">
        <v>140473</v>
      </c>
      <c r="G4612" t="s">
        <v>78</v>
      </c>
      <c r="I4612" t="s">
        <v>79</v>
      </c>
      <c r="M4612" t="s">
        <v>254</v>
      </c>
      <c r="O4612" t="s">
        <v>18</v>
      </c>
    </row>
    <row r="4613" spans="1:17" hidden="1" x14ac:dyDescent="0.35">
      <c r="A4613" s="72">
        <f t="shared" si="72"/>
        <v>127700</v>
      </c>
      <c r="B4613" t="s">
        <v>24192</v>
      </c>
      <c r="C4613" s="85">
        <v>36193</v>
      </c>
      <c r="D4613" t="s">
        <v>77</v>
      </c>
      <c r="E4613" t="s">
        <v>23260</v>
      </c>
      <c r="F4613" s="85">
        <v>127700</v>
      </c>
      <c r="G4613" t="s">
        <v>78</v>
      </c>
      <c r="H4613">
        <v>13029160</v>
      </c>
      <c r="I4613" t="s">
        <v>79</v>
      </c>
      <c r="K4613" t="s">
        <v>24193</v>
      </c>
      <c r="M4613" t="s">
        <v>24004</v>
      </c>
      <c r="N4613" t="s">
        <v>23987</v>
      </c>
      <c r="O4613" t="s">
        <v>23988</v>
      </c>
      <c r="P4613">
        <v>32908</v>
      </c>
      <c r="Q4613">
        <v>7554</v>
      </c>
    </row>
    <row r="4614" spans="1:17" hidden="1" x14ac:dyDescent="0.35">
      <c r="A4614" s="72">
        <f t="shared" si="72"/>
        <v>141555</v>
      </c>
      <c r="B4614" t="s">
        <v>22948</v>
      </c>
      <c r="C4614" s="66">
        <v>17027914</v>
      </c>
      <c r="D4614" t="s">
        <v>77</v>
      </c>
      <c r="E4614" t="s">
        <v>4810</v>
      </c>
      <c r="F4614" s="66">
        <v>141555</v>
      </c>
      <c r="G4614" t="s">
        <v>78</v>
      </c>
      <c r="H4614" t="s">
        <v>13827</v>
      </c>
      <c r="I4614" t="s">
        <v>79</v>
      </c>
      <c r="K4614" t="s">
        <v>22949</v>
      </c>
      <c r="M4614" t="s">
        <v>9155</v>
      </c>
      <c r="N4614" t="s">
        <v>13815</v>
      </c>
      <c r="O4614" t="s">
        <v>18</v>
      </c>
      <c r="P4614" t="s">
        <v>10364</v>
      </c>
    </row>
    <row r="4615" spans="1:17" hidden="1" x14ac:dyDescent="0.35">
      <c r="A4615" s="72">
        <f t="shared" si="72"/>
        <v>140931</v>
      </c>
      <c r="B4615" t="s">
        <v>27449</v>
      </c>
      <c r="C4615" s="85">
        <v>87708</v>
      </c>
      <c r="D4615" t="s">
        <v>77</v>
      </c>
      <c r="E4615" t="s">
        <v>23178</v>
      </c>
      <c r="F4615" s="85">
        <v>140931</v>
      </c>
      <c r="G4615" t="s">
        <v>78</v>
      </c>
      <c r="H4615">
        <v>11979168</v>
      </c>
      <c r="I4615" t="s">
        <v>79</v>
      </c>
      <c r="K4615" t="s">
        <v>27450</v>
      </c>
      <c r="M4615" t="s">
        <v>21364</v>
      </c>
      <c r="N4615" t="s">
        <v>205</v>
      </c>
      <c r="O4615" t="s">
        <v>18</v>
      </c>
      <c r="P4615">
        <v>76247</v>
      </c>
      <c r="Q4615">
        <v>9679</v>
      </c>
    </row>
    <row r="4616" spans="1:17" hidden="1" x14ac:dyDescent="0.35">
      <c r="A4616" s="72">
        <f t="shared" si="72"/>
        <v>140931</v>
      </c>
      <c r="B4616" t="s">
        <v>4475</v>
      </c>
      <c r="C4616" s="66">
        <v>87708</v>
      </c>
      <c r="D4616" t="s">
        <v>77</v>
      </c>
      <c r="E4616" t="s">
        <v>3662</v>
      </c>
      <c r="F4616" s="66">
        <v>140931</v>
      </c>
      <c r="G4616" t="s">
        <v>78</v>
      </c>
      <c r="H4616" t="s">
        <v>3663</v>
      </c>
      <c r="I4616" t="s">
        <v>79</v>
      </c>
      <c r="K4616" t="s">
        <v>4476</v>
      </c>
      <c r="M4616" t="s">
        <v>4470</v>
      </c>
      <c r="N4616" t="s">
        <v>215</v>
      </c>
      <c r="O4616" t="s">
        <v>18</v>
      </c>
      <c r="P4616" t="s">
        <v>4471</v>
      </c>
      <c r="Q4616" t="s">
        <v>4477</v>
      </c>
    </row>
    <row r="4617" spans="1:17" hidden="1" x14ac:dyDescent="0.35">
      <c r="A4617" s="72">
        <f t="shared" si="72"/>
        <v>141544</v>
      </c>
      <c r="B4617" t="s">
        <v>22596</v>
      </c>
      <c r="C4617" s="66">
        <v>17024347</v>
      </c>
      <c r="D4617" t="s">
        <v>77</v>
      </c>
      <c r="E4617" t="s">
        <v>9751</v>
      </c>
      <c r="F4617" s="66">
        <v>141544</v>
      </c>
      <c r="G4617" t="s">
        <v>78</v>
      </c>
      <c r="I4617" t="s">
        <v>79</v>
      </c>
      <c r="K4617" t="s">
        <v>22597</v>
      </c>
      <c r="M4617" t="s">
        <v>22598</v>
      </c>
      <c r="N4617" t="s">
        <v>22595</v>
      </c>
      <c r="O4617" t="s">
        <v>18</v>
      </c>
      <c r="P4617" t="s">
        <v>9750</v>
      </c>
    </row>
    <row r="4618" spans="1:17" hidden="1" x14ac:dyDescent="0.35">
      <c r="A4618" s="72">
        <f t="shared" si="72"/>
        <v>141295</v>
      </c>
      <c r="B4618" t="s">
        <v>14969</v>
      </c>
      <c r="C4618" s="66">
        <v>226309</v>
      </c>
      <c r="D4618" t="s">
        <v>77</v>
      </c>
      <c r="E4618" t="s">
        <v>7764</v>
      </c>
      <c r="F4618" s="66">
        <v>141295</v>
      </c>
      <c r="G4618" t="s">
        <v>78</v>
      </c>
      <c r="H4618" t="s">
        <v>14970</v>
      </c>
      <c r="I4618" t="s">
        <v>79</v>
      </c>
      <c r="K4618" t="s">
        <v>14971</v>
      </c>
      <c r="M4618" t="s">
        <v>7391</v>
      </c>
      <c r="N4618" t="s">
        <v>7925</v>
      </c>
      <c r="O4618" t="s">
        <v>18</v>
      </c>
      <c r="P4618" t="s">
        <v>7959</v>
      </c>
      <c r="Q4618" t="s">
        <v>1562</v>
      </c>
    </row>
    <row r="4619" spans="1:17" hidden="1" x14ac:dyDescent="0.35">
      <c r="A4619" s="72">
        <f t="shared" si="72"/>
        <v>140661</v>
      </c>
      <c r="B4619" t="s">
        <v>14050</v>
      </c>
      <c r="C4619" s="66">
        <v>204629</v>
      </c>
      <c r="D4619" t="s">
        <v>77</v>
      </c>
      <c r="E4619" t="s">
        <v>2463</v>
      </c>
      <c r="F4619" s="66">
        <v>140661</v>
      </c>
      <c r="G4619" t="s">
        <v>78</v>
      </c>
      <c r="I4619" t="s">
        <v>79</v>
      </c>
      <c r="K4619" t="s">
        <v>14302</v>
      </c>
      <c r="M4619" t="s">
        <v>2447</v>
      </c>
      <c r="N4619" t="s">
        <v>2466</v>
      </c>
      <c r="O4619" t="s">
        <v>18</v>
      </c>
      <c r="P4619" t="s">
        <v>2449</v>
      </c>
      <c r="Q4619" t="s">
        <v>720</v>
      </c>
    </row>
    <row r="4620" spans="1:17" hidden="1" x14ac:dyDescent="0.35">
      <c r="A4620" s="72">
        <f t="shared" si="72"/>
        <v>140839</v>
      </c>
      <c r="B4620" t="s">
        <v>21259</v>
      </c>
      <c r="C4620" s="85">
        <v>17013060</v>
      </c>
      <c r="D4620" t="s">
        <v>77</v>
      </c>
      <c r="E4620" t="s">
        <v>23271</v>
      </c>
      <c r="F4620" s="85">
        <v>140839</v>
      </c>
      <c r="G4620" t="s">
        <v>78</v>
      </c>
      <c r="H4620">
        <v>12023438</v>
      </c>
      <c r="I4620" t="s">
        <v>79</v>
      </c>
      <c r="K4620" t="s">
        <v>23350</v>
      </c>
      <c r="M4620" t="s">
        <v>20182</v>
      </c>
      <c r="N4620" t="s">
        <v>3419</v>
      </c>
      <c r="O4620" t="s">
        <v>18</v>
      </c>
      <c r="P4620">
        <v>76031</v>
      </c>
    </row>
    <row r="4621" spans="1:17" hidden="1" x14ac:dyDescent="0.35">
      <c r="A4621" s="72">
        <f t="shared" si="72"/>
        <v>141265</v>
      </c>
      <c r="B4621" t="s">
        <v>21689</v>
      </c>
      <c r="C4621" s="66">
        <v>17016948</v>
      </c>
      <c r="D4621" t="s">
        <v>77</v>
      </c>
      <c r="E4621" t="s">
        <v>7567</v>
      </c>
      <c r="F4621" s="66">
        <v>141265</v>
      </c>
      <c r="G4621" t="s">
        <v>78</v>
      </c>
      <c r="I4621" t="s">
        <v>79</v>
      </c>
      <c r="K4621" t="s">
        <v>14065</v>
      </c>
      <c r="M4621" t="s">
        <v>21154</v>
      </c>
      <c r="N4621" t="s">
        <v>7268</v>
      </c>
      <c r="O4621" t="s">
        <v>18</v>
      </c>
      <c r="P4621" t="s">
        <v>7266</v>
      </c>
    </row>
    <row r="4622" spans="1:17" hidden="1" x14ac:dyDescent="0.35">
      <c r="A4622" s="72">
        <f t="shared" si="72"/>
        <v>140931</v>
      </c>
      <c r="B4622" t="s">
        <v>27445</v>
      </c>
      <c r="C4622" s="85">
        <v>16051592</v>
      </c>
      <c r="D4622" t="s">
        <v>77</v>
      </c>
      <c r="E4622" t="s">
        <v>23178</v>
      </c>
      <c r="F4622" s="85">
        <v>140931</v>
      </c>
      <c r="G4622" t="s">
        <v>78</v>
      </c>
      <c r="H4622">
        <v>11979168</v>
      </c>
      <c r="I4622" t="s">
        <v>79</v>
      </c>
      <c r="K4622" t="s">
        <v>27446</v>
      </c>
      <c r="M4622" t="s">
        <v>20648</v>
      </c>
      <c r="N4622" t="s">
        <v>571</v>
      </c>
      <c r="O4622" t="s">
        <v>18</v>
      </c>
      <c r="P4622">
        <v>76244</v>
      </c>
      <c r="Q4622">
        <v>9425</v>
      </c>
    </row>
    <row r="4623" spans="1:17" hidden="1" x14ac:dyDescent="0.35">
      <c r="A4623" s="72">
        <f t="shared" si="72"/>
        <v>140931</v>
      </c>
      <c r="B4623" t="s">
        <v>16983</v>
      </c>
      <c r="C4623" s="66">
        <v>16051592</v>
      </c>
      <c r="D4623" t="s">
        <v>77</v>
      </c>
      <c r="E4623" t="s">
        <v>3662</v>
      </c>
      <c r="F4623" s="66">
        <v>140931</v>
      </c>
      <c r="G4623" t="s">
        <v>78</v>
      </c>
      <c r="H4623" t="s">
        <v>3663</v>
      </c>
      <c r="I4623" t="s">
        <v>79</v>
      </c>
      <c r="K4623" t="s">
        <v>16984</v>
      </c>
      <c r="M4623" t="s">
        <v>3904</v>
      </c>
      <c r="N4623" t="s">
        <v>571</v>
      </c>
      <c r="O4623" t="s">
        <v>18</v>
      </c>
      <c r="P4623" t="s">
        <v>4500</v>
      </c>
      <c r="Q4623" t="s">
        <v>16985</v>
      </c>
    </row>
    <row r="4624" spans="1:17" hidden="1" x14ac:dyDescent="0.35">
      <c r="A4624" s="72">
        <f t="shared" si="72"/>
        <v>141486</v>
      </c>
      <c r="B4624" t="s">
        <v>26699</v>
      </c>
      <c r="C4624" s="85">
        <v>90340</v>
      </c>
      <c r="D4624" t="s">
        <v>77</v>
      </c>
      <c r="E4624" t="s">
        <v>23195</v>
      </c>
      <c r="F4624" s="85">
        <v>141486</v>
      </c>
      <c r="G4624" t="s">
        <v>78</v>
      </c>
      <c r="H4624">
        <v>12729406</v>
      </c>
      <c r="I4624" t="s">
        <v>79</v>
      </c>
      <c r="K4624" t="s">
        <v>9222</v>
      </c>
      <c r="M4624" t="s">
        <v>9223</v>
      </c>
      <c r="N4624" t="s">
        <v>20296</v>
      </c>
      <c r="O4624" t="s">
        <v>18</v>
      </c>
      <c r="P4624">
        <v>78040</v>
      </c>
      <c r="Q4624">
        <v>2054</v>
      </c>
    </row>
    <row r="4625" spans="1:17" hidden="1" x14ac:dyDescent="0.35">
      <c r="A4625" s="72">
        <f t="shared" si="72"/>
        <v>141486</v>
      </c>
      <c r="B4625" t="s">
        <v>9219</v>
      </c>
      <c r="C4625" s="66">
        <v>90340</v>
      </c>
      <c r="D4625" t="s">
        <v>77</v>
      </c>
      <c r="E4625" t="s">
        <v>9220</v>
      </c>
      <c r="F4625" s="66">
        <v>141486</v>
      </c>
      <c r="G4625" t="s">
        <v>78</v>
      </c>
      <c r="H4625" t="s">
        <v>9221</v>
      </c>
      <c r="I4625" t="s">
        <v>79</v>
      </c>
      <c r="K4625" t="s">
        <v>9222</v>
      </c>
      <c r="M4625" t="s">
        <v>9223</v>
      </c>
      <c r="N4625" t="s">
        <v>9217</v>
      </c>
      <c r="O4625" t="s">
        <v>18</v>
      </c>
      <c r="P4625" t="s">
        <v>9218</v>
      </c>
      <c r="Q4625" t="s">
        <v>6583</v>
      </c>
    </row>
    <row r="4626" spans="1:17" hidden="1" x14ac:dyDescent="0.35">
      <c r="A4626" s="72">
        <f t="shared" si="72"/>
        <v>141269</v>
      </c>
      <c r="B4626" t="s">
        <v>6863</v>
      </c>
      <c r="C4626" s="66">
        <v>88841</v>
      </c>
      <c r="D4626" t="s">
        <v>77</v>
      </c>
      <c r="E4626" t="s">
        <v>6855</v>
      </c>
      <c r="F4626" s="66">
        <v>141269</v>
      </c>
      <c r="G4626" t="s">
        <v>78</v>
      </c>
      <c r="H4626" t="s">
        <v>6864</v>
      </c>
      <c r="I4626" t="s">
        <v>79</v>
      </c>
      <c r="K4626" t="s">
        <v>6865</v>
      </c>
      <c r="M4626" t="s">
        <v>3090</v>
      </c>
      <c r="N4626" t="s">
        <v>6073</v>
      </c>
      <c r="O4626" t="s">
        <v>18</v>
      </c>
      <c r="P4626" t="s">
        <v>6858</v>
      </c>
      <c r="Q4626" t="s">
        <v>6866</v>
      </c>
    </row>
    <row r="4627" spans="1:17" hidden="1" x14ac:dyDescent="0.35">
      <c r="A4627" s="72">
        <f t="shared" si="72"/>
        <v>141555</v>
      </c>
      <c r="B4627" t="s">
        <v>21270</v>
      </c>
      <c r="C4627" s="66">
        <v>17013155</v>
      </c>
      <c r="D4627" t="s">
        <v>77</v>
      </c>
      <c r="E4627" t="s">
        <v>4810</v>
      </c>
      <c r="F4627" s="66">
        <v>141555</v>
      </c>
      <c r="G4627" t="s">
        <v>78</v>
      </c>
      <c r="I4627" t="s">
        <v>79</v>
      </c>
      <c r="K4627" t="s">
        <v>21271</v>
      </c>
      <c r="M4627" t="s">
        <v>7383</v>
      </c>
      <c r="O4627" t="s">
        <v>18</v>
      </c>
      <c r="P4627" t="s">
        <v>10364</v>
      </c>
      <c r="Q4627" t="s">
        <v>267</v>
      </c>
    </row>
    <row r="4628" spans="1:17" hidden="1" x14ac:dyDescent="0.35">
      <c r="A4628" s="72">
        <f t="shared" si="72"/>
        <v>141550</v>
      </c>
      <c r="B4628" t="s">
        <v>26464</v>
      </c>
      <c r="C4628" s="85">
        <v>16021527</v>
      </c>
      <c r="D4628" t="s">
        <v>77</v>
      </c>
      <c r="E4628" t="s">
        <v>23206</v>
      </c>
      <c r="F4628" s="85">
        <v>141550</v>
      </c>
      <c r="G4628" t="s">
        <v>78</v>
      </c>
      <c r="H4628">
        <v>10499812</v>
      </c>
      <c r="I4628" t="s">
        <v>79</v>
      </c>
      <c r="K4628" t="s">
        <v>26465</v>
      </c>
      <c r="M4628" t="s">
        <v>9155</v>
      </c>
      <c r="N4628" t="s">
        <v>9526</v>
      </c>
      <c r="O4628" t="s">
        <v>18</v>
      </c>
      <c r="P4628">
        <v>78244</v>
      </c>
      <c r="Q4628">
        <v>1135</v>
      </c>
    </row>
    <row r="4629" spans="1:17" hidden="1" x14ac:dyDescent="0.35">
      <c r="A4629" s="72">
        <f t="shared" si="72"/>
        <v>141511</v>
      </c>
      <c r="B4629" t="s">
        <v>9553</v>
      </c>
      <c r="C4629" s="66">
        <v>90480</v>
      </c>
      <c r="D4629" t="s">
        <v>77</v>
      </c>
      <c r="E4629" t="s">
        <v>9554</v>
      </c>
      <c r="F4629" s="66">
        <v>141511</v>
      </c>
      <c r="G4629" t="s">
        <v>78</v>
      </c>
      <c r="I4629" t="s">
        <v>79</v>
      </c>
      <c r="K4629" t="s">
        <v>9555</v>
      </c>
      <c r="M4629" t="s">
        <v>9556</v>
      </c>
      <c r="N4629" t="s">
        <v>9557</v>
      </c>
      <c r="O4629" t="s">
        <v>18</v>
      </c>
      <c r="P4629" t="s">
        <v>9558</v>
      </c>
      <c r="Q4629" t="s">
        <v>1770</v>
      </c>
    </row>
    <row r="4630" spans="1:17" hidden="1" x14ac:dyDescent="0.35">
      <c r="A4630" s="72">
        <f t="shared" si="72"/>
        <v>141511</v>
      </c>
      <c r="B4630" t="s">
        <v>25090</v>
      </c>
      <c r="C4630" s="85">
        <v>141511</v>
      </c>
      <c r="D4630" t="s">
        <v>78</v>
      </c>
      <c r="E4630" t="s">
        <v>23237</v>
      </c>
      <c r="F4630" s="85">
        <v>17015391</v>
      </c>
      <c r="G4630" t="s">
        <v>1750</v>
      </c>
      <c r="H4630">
        <v>11826542</v>
      </c>
      <c r="I4630" t="s">
        <v>79</v>
      </c>
      <c r="J4630" t="s">
        <v>1171</v>
      </c>
      <c r="K4630" t="s">
        <v>25091</v>
      </c>
      <c r="M4630" t="s">
        <v>22211</v>
      </c>
      <c r="N4630" t="s">
        <v>9557</v>
      </c>
      <c r="O4630" t="s">
        <v>18</v>
      </c>
      <c r="P4630">
        <v>78118</v>
      </c>
    </row>
    <row r="4631" spans="1:17" hidden="1" x14ac:dyDescent="0.35">
      <c r="A4631" s="72">
        <f t="shared" si="72"/>
        <v>141511</v>
      </c>
      <c r="B4631" t="s">
        <v>9559</v>
      </c>
      <c r="C4631" s="66">
        <v>90481</v>
      </c>
      <c r="D4631" t="s">
        <v>77</v>
      </c>
      <c r="E4631" t="s">
        <v>9554</v>
      </c>
      <c r="F4631" s="66">
        <v>141511</v>
      </c>
      <c r="G4631" t="s">
        <v>78</v>
      </c>
      <c r="I4631" t="s">
        <v>79</v>
      </c>
      <c r="K4631" t="s">
        <v>9560</v>
      </c>
      <c r="M4631" t="s">
        <v>9556</v>
      </c>
      <c r="N4631" t="s">
        <v>9557</v>
      </c>
      <c r="O4631" t="s">
        <v>18</v>
      </c>
      <c r="P4631" t="s">
        <v>9558</v>
      </c>
      <c r="Q4631" t="s">
        <v>1770</v>
      </c>
    </row>
    <row r="4632" spans="1:17" hidden="1" x14ac:dyDescent="0.35">
      <c r="A4632" s="72">
        <f t="shared" si="72"/>
        <v>141511</v>
      </c>
      <c r="B4632" t="s">
        <v>20165</v>
      </c>
      <c r="C4632" s="66">
        <v>17002418</v>
      </c>
      <c r="D4632" t="s">
        <v>77</v>
      </c>
      <c r="E4632" t="s">
        <v>9554</v>
      </c>
      <c r="F4632" s="66">
        <v>141511</v>
      </c>
      <c r="G4632" t="s">
        <v>78</v>
      </c>
      <c r="I4632" t="s">
        <v>79</v>
      </c>
      <c r="K4632" t="s">
        <v>20166</v>
      </c>
      <c r="M4632" t="s">
        <v>9556</v>
      </c>
      <c r="N4632" t="s">
        <v>9557</v>
      </c>
      <c r="O4632" t="s">
        <v>18</v>
      </c>
      <c r="P4632" t="s">
        <v>9558</v>
      </c>
      <c r="Q4632" t="s">
        <v>3758</v>
      </c>
    </row>
    <row r="4633" spans="1:17" hidden="1" x14ac:dyDescent="0.35">
      <c r="A4633" s="72">
        <f t="shared" si="72"/>
        <v>141225</v>
      </c>
      <c r="B4633" t="s">
        <v>28319</v>
      </c>
      <c r="C4633" s="85">
        <v>16067393</v>
      </c>
      <c r="D4633" t="s">
        <v>77</v>
      </c>
      <c r="E4633" t="s">
        <v>23150</v>
      </c>
      <c r="F4633" s="85">
        <v>141225</v>
      </c>
      <c r="G4633" t="s">
        <v>78</v>
      </c>
      <c r="H4633">
        <v>11676418</v>
      </c>
      <c r="I4633" t="s">
        <v>79</v>
      </c>
      <c r="K4633" t="s">
        <v>28320</v>
      </c>
      <c r="M4633" t="s">
        <v>6795</v>
      </c>
      <c r="N4633" t="s">
        <v>6071</v>
      </c>
      <c r="O4633" t="s">
        <v>18</v>
      </c>
      <c r="P4633">
        <v>77044</v>
      </c>
    </row>
    <row r="4634" spans="1:17" hidden="1" x14ac:dyDescent="0.35">
      <c r="A4634" s="72">
        <f t="shared" si="72"/>
        <v>141225</v>
      </c>
      <c r="B4634" t="s">
        <v>17660</v>
      </c>
      <c r="C4634" s="66">
        <v>16067393</v>
      </c>
      <c r="D4634" t="s">
        <v>77</v>
      </c>
      <c r="E4634" t="s">
        <v>6679</v>
      </c>
      <c r="F4634" s="66">
        <v>141225</v>
      </c>
      <c r="G4634" t="s">
        <v>78</v>
      </c>
      <c r="H4634" t="s">
        <v>6680</v>
      </c>
      <c r="I4634" t="s">
        <v>79</v>
      </c>
      <c r="K4634" t="s">
        <v>17661</v>
      </c>
      <c r="M4634" t="s">
        <v>3090</v>
      </c>
      <c r="N4634" t="s">
        <v>6073</v>
      </c>
      <c r="O4634" t="s">
        <v>18</v>
      </c>
      <c r="P4634" t="s">
        <v>6682</v>
      </c>
    </row>
    <row r="4635" spans="1:17" hidden="1" x14ac:dyDescent="0.35">
      <c r="A4635" s="72">
        <f t="shared" si="72"/>
        <v>141223</v>
      </c>
      <c r="B4635" t="s">
        <v>6520</v>
      </c>
      <c r="C4635" s="66">
        <v>88617</v>
      </c>
      <c r="D4635" t="s">
        <v>77</v>
      </c>
      <c r="E4635" t="s">
        <v>6077</v>
      </c>
      <c r="F4635" s="66">
        <v>141223</v>
      </c>
      <c r="G4635" t="s">
        <v>78</v>
      </c>
      <c r="H4635" t="s">
        <v>6521</v>
      </c>
      <c r="I4635" t="s">
        <v>79</v>
      </c>
      <c r="K4635" t="s">
        <v>6522</v>
      </c>
      <c r="M4635" t="s">
        <v>3090</v>
      </c>
      <c r="N4635" t="s">
        <v>6071</v>
      </c>
      <c r="O4635" t="s">
        <v>18</v>
      </c>
      <c r="P4635" t="s">
        <v>6514</v>
      </c>
      <c r="Q4635" t="s">
        <v>6523</v>
      </c>
    </row>
    <row r="4636" spans="1:17" hidden="1" x14ac:dyDescent="0.35">
      <c r="A4636" s="72">
        <f t="shared" si="72"/>
        <v>141223</v>
      </c>
      <c r="B4636" t="s">
        <v>6542</v>
      </c>
      <c r="C4636" s="66">
        <v>88632</v>
      </c>
      <c r="D4636" t="s">
        <v>77</v>
      </c>
      <c r="E4636" t="s">
        <v>6077</v>
      </c>
      <c r="F4636" s="66">
        <v>141223</v>
      </c>
      <c r="G4636" t="s">
        <v>78</v>
      </c>
      <c r="H4636" t="s">
        <v>6543</v>
      </c>
      <c r="I4636" t="s">
        <v>79</v>
      </c>
      <c r="K4636" t="s">
        <v>6544</v>
      </c>
      <c r="M4636" t="s">
        <v>3090</v>
      </c>
      <c r="N4636" t="s">
        <v>6071</v>
      </c>
      <c r="O4636" t="s">
        <v>18</v>
      </c>
      <c r="P4636" t="s">
        <v>6541</v>
      </c>
      <c r="Q4636" t="s">
        <v>6545</v>
      </c>
    </row>
    <row r="4637" spans="1:17" hidden="1" x14ac:dyDescent="0.35">
      <c r="A4637" s="72">
        <f t="shared" si="72"/>
        <v>141223</v>
      </c>
      <c r="B4637" t="s">
        <v>7183</v>
      </c>
      <c r="C4637" s="66">
        <v>89012</v>
      </c>
      <c r="D4637" t="s">
        <v>77</v>
      </c>
      <c r="E4637" t="s">
        <v>6077</v>
      </c>
      <c r="F4637" s="66">
        <v>141223</v>
      </c>
      <c r="G4637" t="s">
        <v>78</v>
      </c>
      <c r="H4637" t="s">
        <v>7184</v>
      </c>
      <c r="I4637" t="s">
        <v>79</v>
      </c>
      <c r="K4637" t="s">
        <v>7185</v>
      </c>
      <c r="M4637" t="s">
        <v>3090</v>
      </c>
      <c r="N4637" t="s">
        <v>6071</v>
      </c>
      <c r="O4637" t="s">
        <v>18</v>
      </c>
      <c r="P4637" t="s">
        <v>7179</v>
      </c>
      <c r="Q4637" t="s">
        <v>889</v>
      </c>
    </row>
    <row r="4638" spans="1:17" hidden="1" x14ac:dyDescent="0.35">
      <c r="A4638" s="72">
        <f t="shared" si="72"/>
        <v>140561</v>
      </c>
      <c r="B4638" t="s">
        <v>21462</v>
      </c>
      <c r="C4638" s="66">
        <v>17015332</v>
      </c>
      <c r="D4638" t="s">
        <v>77</v>
      </c>
      <c r="E4638" t="s">
        <v>1870</v>
      </c>
      <c r="F4638" s="66">
        <v>140561</v>
      </c>
      <c r="G4638" t="s">
        <v>78</v>
      </c>
      <c r="I4638" t="s">
        <v>79</v>
      </c>
      <c r="K4638" t="s">
        <v>21463</v>
      </c>
      <c r="M4638" t="s">
        <v>1868</v>
      </c>
      <c r="N4638" t="s">
        <v>1914</v>
      </c>
      <c r="O4638" t="s">
        <v>18</v>
      </c>
      <c r="P4638" t="s">
        <v>1872</v>
      </c>
      <c r="Q4638" t="s">
        <v>1911</v>
      </c>
    </row>
    <row r="4639" spans="1:17" hidden="1" x14ac:dyDescent="0.35">
      <c r="A4639" s="72">
        <f t="shared" si="72"/>
        <v>140461</v>
      </c>
      <c r="B4639" t="s">
        <v>25770</v>
      </c>
      <c r="C4639" s="85">
        <v>85789</v>
      </c>
      <c r="D4639" t="s">
        <v>77</v>
      </c>
      <c r="E4639" t="s">
        <v>23227</v>
      </c>
      <c r="F4639" s="85">
        <v>140461</v>
      </c>
      <c r="G4639" t="s">
        <v>78</v>
      </c>
      <c r="H4639">
        <v>1647890</v>
      </c>
      <c r="I4639" t="s">
        <v>79</v>
      </c>
      <c r="K4639" t="s">
        <v>25771</v>
      </c>
      <c r="M4639" t="s">
        <v>25668</v>
      </c>
      <c r="N4639" t="s">
        <v>232</v>
      </c>
      <c r="O4639" t="s">
        <v>18</v>
      </c>
      <c r="P4639">
        <v>75088</v>
      </c>
      <c r="Q4639">
        <v>5122</v>
      </c>
    </row>
    <row r="4640" spans="1:17" hidden="1" x14ac:dyDescent="0.35">
      <c r="A4640" s="72">
        <f t="shared" si="72"/>
        <v>140461</v>
      </c>
      <c r="B4640" t="s">
        <v>1081</v>
      </c>
      <c r="C4640" s="66">
        <v>85789</v>
      </c>
      <c r="D4640" t="s">
        <v>77</v>
      </c>
      <c r="E4640" t="s">
        <v>371</v>
      </c>
      <c r="F4640" s="66">
        <v>140461</v>
      </c>
      <c r="G4640" t="s">
        <v>78</v>
      </c>
      <c r="H4640" t="s">
        <v>372</v>
      </c>
      <c r="I4640" t="s">
        <v>79</v>
      </c>
      <c r="K4640" t="s">
        <v>1082</v>
      </c>
      <c r="M4640" t="s">
        <v>1071</v>
      </c>
      <c r="N4640" t="s">
        <v>189</v>
      </c>
      <c r="O4640" t="s">
        <v>18</v>
      </c>
      <c r="P4640" t="s">
        <v>1077</v>
      </c>
      <c r="Q4640" t="s">
        <v>1083</v>
      </c>
    </row>
    <row r="4641" spans="1:17" hidden="1" x14ac:dyDescent="0.35">
      <c r="A4641" s="72">
        <f t="shared" si="72"/>
        <v>141295</v>
      </c>
      <c r="B4641" t="s">
        <v>21327</v>
      </c>
      <c r="C4641" s="66">
        <v>17013304</v>
      </c>
      <c r="D4641" t="s">
        <v>77</v>
      </c>
      <c r="E4641" t="s">
        <v>7764</v>
      </c>
      <c r="F4641" s="66">
        <v>141295</v>
      </c>
      <c r="G4641" t="s">
        <v>78</v>
      </c>
      <c r="I4641" t="s">
        <v>79</v>
      </c>
      <c r="K4641" t="s">
        <v>21328</v>
      </c>
      <c r="M4641" t="s">
        <v>20404</v>
      </c>
      <c r="N4641" t="s">
        <v>6771</v>
      </c>
      <c r="O4641" t="s">
        <v>18</v>
      </c>
      <c r="P4641" t="s">
        <v>8177</v>
      </c>
    </row>
    <row r="4642" spans="1:17" hidden="1" x14ac:dyDescent="0.35">
      <c r="A4642" s="72">
        <f t="shared" si="72"/>
        <v>140503</v>
      </c>
      <c r="B4642" t="s">
        <v>25265</v>
      </c>
      <c r="C4642" s="85">
        <v>85895</v>
      </c>
      <c r="D4642" t="s">
        <v>77</v>
      </c>
      <c r="E4642" t="s">
        <v>23232</v>
      </c>
      <c r="F4642" s="85">
        <v>140503</v>
      </c>
      <c r="G4642" t="s">
        <v>78</v>
      </c>
      <c r="H4642">
        <v>4965059</v>
      </c>
      <c r="I4642" t="s">
        <v>79</v>
      </c>
      <c r="K4642" t="s">
        <v>25266</v>
      </c>
      <c r="M4642" t="s">
        <v>20811</v>
      </c>
      <c r="N4642" t="s">
        <v>1182</v>
      </c>
      <c r="O4642" t="s">
        <v>18</v>
      </c>
      <c r="P4642">
        <v>75126</v>
      </c>
    </row>
    <row r="4643" spans="1:17" hidden="1" x14ac:dyDescent="0.35">
      <c r="A4643" s="72">
        <f t="shared" si="72"/>
        <v>140503</v>
      </c>
      <c r="B4643" t="s">
        <v>1250</v>
      </c>
      <c r="C4643" s="66">
        <v>85895</v>
      </c>
      <c r="D4643" t="s">
        <v>77</v>
      </c>
      <c r="E4643" t="s">
        <v>1244</v>
      </c>
      <c r="F4643" s="66">
        <v>140503</v>
      </c>
      <c r="G4643" t="s">
        <v>78</v>
      </c>
      <c r="H4643" t="s">
        <v>1245</v>
      </c>
      <c r="I4643" t="s">
        <v>79</v>
      </c>
      <c r="K4643" t="s">
        <v>1251</v>
      </c>
      <c r="M4643" t="s">
        <v>1247</v>
      </c>
      <c r="N4643" t="s">
        <v>1248</v>
      </c>
      <c r="O4643" t="s">
        <v>18</v>
      </c>
      <c r="P4643" t="s">
        <v>1249</v>
      </c>
    </row>
    <row r="4644" spans="1:17" hidden="1" x14ac:dyDescent="0.35">
      <c r="A4644" s="72">
        <f t="shared" si="72"/>
        <v>141736</v>
      </c>
      <c r="B4644" t="s">
        <v>11758</v>
      </c>
      <c r="C4644" s="66">
        <v>91974</v>
      </c>
      <c r="D4644" t="s">
        <v>77</v>
      </c>
      <c r="E4644" t="s">
        <v>11615</v>
      </c>
      <c r="F4644" s="66">
        <v>141736</v>
      </c>
      <c r="G4644" t="s">
        <v>78</v>
      </c>
      <c r="I4644" t="s">
        <v>79</v>
      </c>
      <c r="K4644" t="s">
        <v>11759</v>
      </c>
      <c r="M4644" t="s">
        <v>126</v>
      </c>
      <c r="N4644" t="s">
        <v>137</v>
      </c>
      <c r="O4644" t="s">
        <v>18</v>
      </c>
      <c r="P4644" t="s">
        <v>161</v>
      </c>
      <c r="Q4644" t="s">
        <v>539</v>
      </c>
    </row>
    <row r="4645" spans="1:17" hidden="1" x14ac:dyDescent="0.35">
      <c r="A4645" s="72">
        <f t="shared" si="72"/>
        <v>17003241</v>
      </c>
      <c r="B4645" t="s">
        <v>20881</v>
      </c>
      <c r="C4645" s="85">
        <v>17009587</v>
      </c>
      <c r="D4645" t="s">
        <v>77</v>
      </c>
      <c r="E4645" t="s">
        <v>23210</v>
      </c>
      <c r="F4645" s="85">
        <v>17003241</v>
      </c>
      <c r="G4645" t="s">
        <v>78</v>
      </c>
      <c r="I4645" t="s">
        <v>79</v>
      </c>
      <c r="K4645" t="s">
        <v>26304</v>
      </c>
      <c r="M4645" t="s">
        <v>20404</v>
      </c>
      <c r="N4645" t="s">
        <v>6071</v>
      </c>
      <c r="O4645" t="s">
        <v>18</v>
      </c>
      <c r="P4645">
        <v>77493</v>
      </c>
    </row>
    <row r="4646" spans="1:17" hidden="1" x14ac:dyDescent="0.35">
      <c r="A4646" s="72">
        <f t="shared" si="72"/>
        <v>17003241</v>
      </c>
      <c r="B4646" t="s">
        <v>20881</v>
      </c>
      <c r="C4646" s="66">
        <v>17009587</v>
      </c>
      <c r="D4646" t="s">
        <v>77</v>
      </c>
      <c r="E4646" t="s">
        <v>18023</v>
      </c>
      <c r="F4646" s="66">
        <v>17003241</v>
      </c>
      <c r="G4646" t="s">
        <v>78</v>
      </c>
      <c r="I4646" t="s">
        <v>79</v>
      </c>
      <c r="K4646" t="s">
        <v>20882</v>
      </c>
      <c r="M4646" t="s">
        <v>20404</v>
      </c>
      <c r="N4646" t="s">
        <v>6071</v>
      </c>
      <c r="O4646" t="s">
        <v>18</v>
      </c>
      <c r="P4646" t="s">
        <v>8162</v>
      </c>
    </row>
    <row r="4647" spans="1:17" hidden="1" x14ac:dyDescent="0.35">
      <c r="A4647" s="72">
        <f t="shared" si="72"/>
        <v>141311</v>
      </c>
      <c r="B4647" t="s">
        <v>8159</v>
      </c>
      <c r="C4647" s="66">
        <v>89602</v>
      </c>
      <c r="D4647" t="s">
        <v>77</v>
      </c>
      <c r="E4647" t="s">
        <v>6973</v>
      </c>
      <c r="F4647" s="66">
        <v>141311</v>
      </c>
      <c r="G4647" t="s">
        <v>78</v>
      </c>
      <c r="H4647" t="s">
        <v>8160</v>
      </c>
      <c r="I4647" t="s">
        <v>79</v>
      </c>
      <c r="K4647" t="s">
        <v>8161</v>
      </c>
      <c r="M4647" t="s">
        <v>7841</v>
      </c>
      <c r="N4647" t="s">
        <v>6071</v>
      </c>
      <c r="O4647" t="s">
        <v>18</v>
      </c>
      <c r="P4647" t="s">
        <v>8162</v>
      </c>
    </row>
    <row r="4648" spans="1:17" hidden="1" x14ac:dyDescent="0.35">
      <c r="A4648" s="72">
        <f t="shared" si="72"/>
        <v>141311</v>
      </c>
      <c r="B4648" t="s">
        <v>8174</v>
      </c>
      <c r="C4648" s="66">
        <v>89609</v>
      </c>
      <c r="D4648" t="s">
        <v>77</v>
      </c>
      <c r="E4648" t="s">
        <v>6973</v>
      </c>
      <c r="F4648" s="66">
        <v>141311</v>
      </c>
      <c r="G4648" t="s">
        <v>78</v>
      </c>
      <c r="H4648" t="s">
        <v>8175</v>
      </c>
      <c r="I4648" t="s">
        <v>79</v>
      </c>
      <c r="K4648" t="s">
        <v>8176</v>
      </c>
      <c r="M4648" t="s">
        <v>7841</v>
      </c>
      <c r="N4648" t="s">
        <v>6771</v>
      </c>
      <c r="O4648" t="s">
        <v>18</v>
      </c>
      <c r="P4648" t="s">
        <v>8177</v>
      </c>
      <c r="Q4648" t="s">
        <v>6494</v>
      </c>
    </row>
    <row r="4649" spans="1:17" hidden="1" x14ac:dyDescent="0.35">
      <c r="A4649" s="72">
        <f t="shared" si="72"/>
        <v>141311</v>
      </c>
      <c r="B4649" t="s">
        <v>8166</v>
      </c>
      <c r="C4649" s="66">
        <v>89604</v>
      </c>
      <c r="D4649" t="s">
        <v>77</v>
      </c>
      <c r="E4649" t="s">
        <v>6973</v>
      </c>
      <c r="F4649" s="66">
        <v>141311</v>
      </c>
      <c r="G4649" t="s">
        <v>78</v>
      </c>
      <c r="H4649" t="s">
        <v>8167</v>
      </c>
      <c r="I4649" t="s">
        <v>79</v>
      </c>
      <c r="K4649" t="s">
        <v>8168</v>
      </c>
      <c r="M4649" t="s">
        <v>7841</v>
      </c>
      <c r="N4649" t="s">
        <v>6071</v>
      </c>
      <c r="O4649" t="s">
        <v>18</v>
      </c>
      <c r="P4649" t="s">
        <v>8162</v>
      </c>
      <c r="Q4649" t="s">
        <v>128</v>
      </c>
    </row>
    <row r="4650" spans="1:17" hidden="1" x14ac:dyDescent="0.35">
      <c r="A4650" s="72">
        <f t="shared" si="72"/>
        <v>17003241</v>
      </c>
      <c r="B4650" t="s">
        <v>20402</v>
      </c>
      <c r="C4650" s="85">
        <v>17003733</v>
      </c>
      <c r="D4650" t="s">
        <v>77</v>
      </c>
      <c r="E4650" t="s">
        <v>23210</v>
      </c>
      <c r="F4650" s="85">
        <v>17003241</v>
      </c>
      <c r="G4650" t="s">
        <v>78</v>
      </c>
      <c r="H4650">
        <v>23434921</v>
      </c>
      <c r="I4650" t="s">
        <v>79</v>
      </c>
      <c r="K4650" t="s">
        <v>20403</v>
      </c>
      <c r="M4650" t="s">
        <v>20404</v>
      </c>
      <c r="N4650" t="s">
        <v>6071</v>
      </c>
      <c r="O4650" t="s">
        <v>18</v>
      </c>
      <c r="P4650">
        <v>77493</v>
      </c>
    </row>
    <row r="4651" spans="1:17" hidden="1" x14ac:dyDescent="0.35">
      <c r="A4651" s="72">
        <f t="shared" si="72"/>
        <v>17003241</v>
      </c>
      <c r="B4651" t="s">
        <v>20402</v>
      </c>
      <c r="C4651" s="66">
        <v>17003733</v>
      </c>
      <c r="D4651" t="s">
        <v>77</v>
      </c>
      <c r="E4651" t="s">
        <v>18023</v>
      </c>
      <c r="F4651" s="66">
        <v>17003241</v>
      </c>
      <c r="G4651" t="s">
        <v>78</v>
      </c>
      <c r="H4651" t="s">
        <v>18145</v>
      </c>
      <c r="I4651" t="s">
        <v>79</v>
      </c>
      <c r="K4651" t="s">
        <v>20403</v>
      </c>
      <c r="M4651" t="s">
        <v>20404</v>
      </c>
      <c r="N4651" t="s">
        <v>6071</v>
      </c>
      <c r="O4651" t="s">
        <v>18</v>
      </c>
      <c r="P4651" t="s">
        <v>8162</v>
      </c>
    </row>
    <row r="4652" spans="1:17" hidden="1" x14ac:dyDescent="0.35">
      <c r="A4652" s="72">
        <f t="shared" si="72"/>
        <v>17003241</v>
      </c>
      <c r="B4652" t="s">
        <v>26317</v>
      </c>
      <c r="C4652" s="85">
        <v>17012591</v>
      </c>
      <c r="D4652" t="s">
        <v>77</v>
      </c>
      <c r="E4652" t="s">
        <v>23210</v>
      </c>
      <c r="F4652" s="85">
        <v>17003241</v>
      </c>
      <c r="G4652" t="s">
        <v>78</v>
      </c>
      <c r="I4652" t="s">
        <v>79</v>
      </c>
      <c r="K4652" t="s">
        <v>26318</v>
      </c>
      <c r="M4652" t="s">
        <v>20836</v>
      </c>
      <c r="N4652" t="s">
        <v>6771</v>
      </c>
      <c r="O4652" t="s">
        <v>18</v>
      </c>
      <c r="P4652">
        <v>77407</v>
      </c>
    </row>
    <row r="4653" spans="1:17" hidden="1" x14ac:dyDescent="0.35">
      <c r="A4653" s="72">
        <f t="shared" si="72"/>
        <v>17003241</v>
      </c>
      <c r="B4653" t="s">
        <v>21179</v>
      </c>
      <c r="C4653" s="66">
        <v>17012591</v>
      </c>
      <c r="D4653" t="s">
        <v>77</v>
      </c>
      <c r="E4653" t="s">
        <v>18023</v>
      </c>
      <c r="F4653" s="66">
        <v>17003241</v>
      </c>
      <c r="G4653" t="s">
        <v>78</v>
      </c>
      <c r="I4653" t="s">
        <v>79</v>
      </c>
      <c r="K4653" t="s">
        <v>21180</v>
      </c>
      <c r="M4653" t="s">
        <v>20836</v>
      </c>
      <c r="N4653" t="s">
        <v>6771</v>
      </c>
      <c r="O4653" t="s">
        <v>18</v>
      </c>
      <c r="P4653" t="s">
        <v>15607</v>
      </c>
    </row>
    <row r="4654" spans="1:17" hidden="1" x14ac:dyDescent="0.35">
      <c r="A4654" s="72">
        <f t="shared" si="72"/>
        <v>141602</v>
      </c>
      <c r="B4654" t="s">
        <v>10607</v>
      </c>
      <c r="C4654" s="66">
        <v>91101</v>
      </c>
      <c r="D4654" t="s">
        <v>77</v>
      </c>
      <c r="E4654" t="s">
        <v>10608</v>
      </c>
      <c r="F4654" s="66">
        <v>141602</v>
      </c>
      <c r="G4654" t="s">
        <v>78</v>
      </c>
      <c r="I4654" t="s">
        <v>79</v>
      </c>
      <c r="K4654" t="s">
        <v>10609</v>
      </c>
      <c r="M4654" t="s">
        <v>10610</v>
      </c>
      <c r="N4654" t="s">
        <v>10538</v>
      </c>
      <c r="O4654" t="s">
        <v>18</v>
      </c>
      <c r="P4654" t="s">
        <v>10611</v>
      </c>
    </row>
    <row r="4655" spans="1:17" hidden="1" x14ac:dyDescent="0.35">
      <c r="A4655" s="72">
        <f t="shared" si="72"/>
        <v>140510</v>
      </c>
      <c r="B4655" t="s">
        <v>26516</v>
      </c>
      <c r="C4655" s="85">
        <v>85922</v>
      </c>
      <c r="D4655" t="s">
        <v>77</v>
      </c>
      <c r="E4655" t="s">
        <v>23205</v>
      </c>
      <c r="F4655" s="85">
        <v>140510</v>
      </c>
      <c r="G4655" t="s">
        <v>78</v>
      </c>
      <c r="H4655">
        <v>1647460</v>
      </c>
      <c r="I4655" t="s">
        <v>79</v>
      </c>
      <c r="K4655" t="s">
        <v>26517</v>
      </c>
      <c r="M4655" t="s">
        <v>1182</v>
      </c>
      <c r="N4655" t="s">
        <v>1182</v>
      </c>
      <c r="O4655" t="s">
        <v>18</v>
      </c>
      <c r="P4655">
        <v>75142</v>
      </c>
      <c r="Q4655">
        <v>2298</v>
      </c>
    </row>
    <row r="4656" spans="1:17" hidden="1" x14ac:dyDescent="0.35">
      <c r="A4656" s="72">
        <f t="shared" si="72"/>
        <v>140510</v>
      </c>
      <c r="B4656" t="s">
        <v>1304</v>
      </c>
      <c r="C4656" s="66">
        <v>85922</v>
      </c>
      <c r="D4656" t="s">
        <v>77</v>
      </c>
      <c r="E4656" t="s">
        <v>1291</v>
      </c>
      <c r="F4656" s="66">
        <v>140510</v>
      </c>
      <c r="G4656" t="s">
        <v>78</v>
      </c>
      <c r="H4656" t="s">
        <v>1292</v>
      </c>
      <c r="I4656" t="s">
        <v>79</v>
      </c>
      <c r="K4656" t="s">
        <v>1305</v>
      </c>
      <c r="M4656" t="s">
        <v>1248</v>
      </c>
      <c r="N4656" t="s">
        <v>1248</v>
      </c>
      <c r="O4656" t="s">
        <v>18</v>
      </c>
      <c r="P4656" t="s">
        <v>1294</v>
      </c>
      <c r="Q4656" t="s">
        <v>1306</v>
      </c>
    </row>
    <row r="4657" spans="1:17" hidden="1" x14ac:dyDescent="0.35">
      <c r="A4657" s="72">
        <f t="shared" si="72"/>
        <v>140510</v>
      </c>
      <c r="B4657" t="s">
        <v>23205</v>
      </c>
      <c r="C4657" s="85">
        <v>140510</v>
      </c>
      <c r="D4657" t="s">
        <v>78</v>
      </c>
      <c r="E4657" t="s">
        <v>23240</v>
      </c>
      <c r="F4657" s="85">
        <v>16048959</v>
      </c>
      <c r="G4657" t="s">
        <v>1750</v>
      </c>
      <c r="H4657">
        <v>1647460</v>
      </c>
      <c r="I4657" t="s">
        <v>79</v>
      </c>
      <c r="J4657" t="s">
        <v>200</v>
      </c>
      <c r="K4657" t="s">
        <v>24855</v>
      </c>
      <c r="M4657" t="s">
        <v>1182</v>
      </c>
      <c r="N4657" t="s">
        <v>1182</v>
      </c>
      <c r="O4657" t="s">
        <v>18</v>
      </c>
      <c r="P4657">
        <v>75142</v>
      </c>
      <c r="Q4657">
        <v>2214</v>
      </c>
    </row>
    <row r="4658" spans="1:17" hidden="1" x14ac:dyDescent="0.35">
      <c r="A4658" s="72">
        <f t="shared" si="72"/>
        <v>140510</v>
      </c>
      <c r="B4658" t="s">
        <v>26502</v>
      </c>
      <c r="C4658" s="85">
        <v>16036357</v>
      </c>
      <c r="D4658" t="s">
        <v>23281</v>
      </c>
      <c r="E4658" t="s">
        <v>23205</v>
      </c>
      <c r="F4658" s="85">
        <v>140510</v>
      </c>
      <c r="G4658" t="s">
        <v>78</v>
      </c>
      <c r="H4658">
        <v>1647460</v>
      </c>
      <c r="I4658" t="s">
        <v>79</v>
      </c>
      <c r="K4658" t="s">
        <v>26503</v>
      </c>
      <c r="M4658" t="s">
        <v>1182</v>
      </c>
      <c r="N4658" t="s">
        <v>1182</v>
      </c>
      <c r="O4658" t="s">
        <v>18</v>
      </c>
      <c r="P4658">
        <v>75142</v>
      </c>
    </row>
    <row r="4659" spans="1:17" hidden="1" x14ac:dyDescent="0.35">
      <c r="A4659" s="72">
        <f t="shared" si="72"/>
        <v>140510</v>
      </c>
      <c r="B4659" t="s">
        <v>18788</v>
      </c>
      <c r="C4659" s="66">
        <v>16036357</v>
      </c>
      <c r="D4659" t="s">
        <v>83</v>
      </c>
      <c r="E4659" t="s">
        <v>1291</v>
      </c>
      <c r="F4659" s="66">
        <v>140510</v>
      </c>
      <c r="G4659" t="s">
        <v>78</v>
      </c>
      <c r="H4659" t="s">
        <v>1292</v>
      </c>
      <c r="I4659" t="s">
        <v>79</v>
      </c>
      <c r="K4659" t="s">
        <v>18789</v>
      </c>
      <c r="M4659" t="s">
        <v>1248</v>
      </c>
      <c r="N4659" t="s">
        <v>1248</v>
      </c>
      <c r="O4659" t="s">
        <v>18</v>
      </c>
      <c r="P4659" t="s">
        <v>1294</v>
      </c>
    </row>
    <row r="4660" spans="1:17" hidden="1" x14ac:dyDescent="0.35">
      <c r="A4660" s="72">
        <f t="shared" si="72"/>
        <v>140510</v>
      </c>
      <c r="B4660" t="s">
        <v>26500</v>
      </c>
      <c r="C4660" s="85">
        <v>16036356</v>
      </c>
      <c r="D4660" t="s">
        <v>23281</v>
      </c>
      <c r="E4660" t="s">
        <v>23205</v>
      </c>
      <c r="F4660" s="85">
        <v>140510</v>
      </c>
      <c r="G4660" t="s">
        <v>78</v>
      </c>
      <c r="H4660">
        <v>1647460</v>
      </c>
      <c r="I4660" t="s">
        <v>79</v>
      </c>
      <c r="K4660" t="s">
        <v>18787</v>
      </c>
      <c r="M4660" t="s">
        <v>1182</v>
      </c>
      <c r="N4660" t="s">
        <v>1182</v>
      </c>
      <c r="O4660" t="s">
        <v>18</v>
      </c>
      <c r="P4660">
        <v>75142</v>
      </c>
    </row>
    <row r="4661" spans="1:17" hidden="1" x14ac:dyDescent="0.35">
      <c r="A4661" s="72">
        <f t="shared" si="72"/>
        <v>140510</v>
      </c>
      <c r="B4661" t="s">
        <v>18786</v>
      </c>
      <c r="C4661" s="66">
        <v>16036356</v>
      </c>
      <c r="D4661" t="s">
        <v>83</v>
      </c>
      <c r="E4661" t="s">
        <v>1291</v>
      </c>
      <c r="F4661" s="66">
        <v>140510</v>
      </c>
      <c r="G4661" t="s">
        <v>78</v>
      </c>
      <c r="H4661" t="s">
        <v>1292</v>
      </c>
      <c r="I4661" t="s">
        <v>79</v>
      </c>
      <c r="K4661" t="s">
        <v>18787</v>
      </c>
      <c r="M4661" t="s">
        <v>1248</v>
      </c>
      <c r="N4661" t="s">
        <v>1248</v>
      </c>
      <c r="O4661" t="s">
        <v>18</v>
      </c>
      <c r="P4661" t="s">
        <v>1294</v>
      </c>
    </row>
    <row r="4662" spans="1:17" hidden="1" x14ac:dyDescent="0.35">
      <c r="A4662" s="72">
        <f t="shared" si="72"/>
        <v>141555</v>
      </c>
      <c r="B4662" t="s">
        <v>17812</v>
      </c>
      <c r="C4662" s="66">
        <v>16071372</v>
      </c>
      <c r="D4662" t="s">
        <v>77</v>
      </c>
      <c r="E4662" t="s">
        <v>4810</v>
      </c>
      <c r="F4662" s="66">
        <v>141555</v>
      </c>
      <c r="G4662" t="s">
        <v>78</v>
      </c>
      <c r="I4662" t="s">
        <v>79</v>
      </c>
      <c r="K4662" t="s">
        <v>17813</v>
      </c>
      <c r="M4662" t="s">
        <v>7383</v>
      </c>
      <c r="N4662" t="s">
        <v>9526</v>
      </c>
      <c r="O4662" t="s">
        <v>18</v>
      </c>
      <c r="P4662" t="s">
        <v>10364</v>
      </c>
    </row>
    <row r="4663" spans="1:17" hidden="1" x14ac:dyDescent="0.35">
      <c r="A4663" s="72">
        <f t="shared" si="72"/>
        <v>141487</v>
      </c>
      <c r="B4663" t="s">
        <v>9335</v>
      </c>
      <c r="C4663" s="66">
        <v>90388</v>
      </c>
      <c r="D4663" t="s">
        <v>77</v>
      </c>
      <c r="E4663" t="s">
        <v>9269</v>
      </c>
      <c r="F4663" s="66">
        <v>141487</v>
      </c>
      <c r="G4663" t="s">
        <v>78</v>
      </c>
      <c r="I4663" t="s">
        <v>79</v>
      </c>
      <c r="K4663" t="s">
        <v>9336</v>
      </c>
      <c r="M4663" t="s">
        <v>9216</v>
      </c>
      <c r="N4663" t="s">
        <v>9217</v>
      </c>
      <c r="O4663" t="s">
        <v>18</v>
      </c>
      <c r="P4663" t="s">
        <v>9325</v>
      </c>
      <c r="Q4663" t="s">
        <v>9337</v>
      </c>
    </row>
    <row r="4664" spans="1:17" hidden="1" x14ac:dyDescent="0.35">
      <c r="A4664" s="72">
        <f t="shared" si="72"/>
        <v>141739</v>
      </c>
      <c r="B4664" t="s">
        <v>23579</v>
      </c>
      <c r="C4664" s="85">
        <v>91790</v>
      </c>
      <c r="D4664" t="s">
        <v>77</v>
      </c>
      <c r="E4664" t="s">
        <v>23266</v>
      </c>
      <c r="F4664" s="85">
        <v>141739</v>
      </c>
      <c r="G4664" t="s">
        <v>78</v>
      </c>
      <c r="H4664">
        <v>12688545</v>
      </c>
      <c r="I4664" t="s">
        <v>79</v>
      </c>
      <c r="K4664" t="s">
        <v>23580</v>
      </c>
      <c r="M4664" t="s">
        <v>125</v>
      </c>
      <c r="N4664" t="s">
        <v>137</v>
      </c>
      <c r="O4664" t="s">
        <v>18</v>
      </c>
      <c r="P4664">
        <v>78702</v>
      </c>
      <c r="Q4664">
        <v>2099</v>
      </c>
    </row>
    <row r="4665" spans="1:17" hidden="1" x14ac:dyDescent="0.35">
      <c r="A4665" s="72">
        <f t="shared" si="72"/>
        <v>141260</v>
      </c>
      <c r="B4665" t="s">
        <v>7509</v>
      </c>
      <c r="C4665" s="66">
        <v>89259</v>
      </c>
      <c r="D4665" t="s">
        <v>77</v>
      </c>
      <c r="E4665" t="s">
        <v>7504</v>
      </c>
      <c r="F4665" s="66">
        <v>141260</v>
      </c>
      <c r="G4665" t="s">
        <v>78</v>
      </c>
      <c r="H4665" t="s">
        <v>7510</v>
      </c>
      <c r="I4665" t="s">
        <v>79</v>
      </c>
      <c r="K4665" t="s">
        <v>7511</v>
      </c>
      <c r="M4665" t="s">
        <v>7501</v>
      </c>
      <c r="N4665" t="s">
        <v>7268</v>
      </c>
      <c r="O4665" t="s">
        <v>18</v>
      </c>
      <c r="P4665" t="s">
        <v>7502</v>
      </c>
    </row>
    <row r="4666" spans="1:17" hidden="1" x14ac:dyDescent="0.35">
      <c r="A4666" s="72">
        <f t="shared" si="72"/>
        <v>141260</v>
      </c>
      <c r="B4666" t="s">
        <v>22932</v>
      </c>
      <c r="C4666" s="66">
        <v>17027663</v>
      </c>
      <c r="D4666" t="s">
        <v>77</v>
      </c>
      <c r="E4666" t="s">
        <v>7504</v>
      </c>
      <c r="F4666" s="66">
        <v>141260</v>
      </c>
      <c r="G4666" t="s">
        <v>78</v>
      </c>
      <c r="I4666" t="s">
        <v>79</v>
      </c>
      <c r="K4666" t="s">
        <v>22933</v>
      </c>
      <c r="M4666" t="s">
        <v>7501</v>
      </c>
      <c r="N4666" t="s">
        <v>7507</v>
      </c>
      <c r="O4666" t="s">
        <v>18</v>
      </c>
      <c r="P4666" t="s">
        <v>7502</v>
      </c>
    </row>
    <row r="4667" spans="1:17" hidden="1" x14ac:dyDescent="0.35">
      <c r="A4667" s="72">
        <f t="shared" si="72"/>
        <v>140461</v>
      </c>
      <c r="B4667" t="s">
        <v>25699</v>
      </c>
      <c r="C4667" s="85">
        <v>85785</v>
      </c>
      <c r="D4667" t="s">
        <v>77</v>
      </c>
      <c r="E4667" t="s">
        <v>23227</v>
      </c>
      <c r="F4667" s="85">
        <v>140461</v>
      </c>
      <c r="G4667" t="s">
        <v>78</v>
      </c>
      <c r="H4667">
        <v>1647890</v>
      </c>
      <c r="I4667" t="s">
        <v>79</v>
      </c>
      <c r="K4667" t="s">
        <v>25700</v>
      </c>
      <c r="M4667" t="s">
        <v>25668</v>
      </c>
      <c r="N4667" t="s">
        <v>232</v>
      </c>
      <c r="O4667" t="s">
        <v>18</v>
      </c>
      <c r="P4667">
        <v>75089</v>
      </c>
      <c r="Q4667">
        <v>2372</v>
      </c>
    </row>
    <row r="4668" spans="1:17" hidden="1" x14ac:dyDescent="0.35">
      <c r="A4668" s="72">
        <f t="shared" si="72"/>
        <v>140461</v>
      </c>
      <c r="B4668" t="s">
        <v>1069</v>
      </c>
      <c r="C4668" s="66">
        <v>85785</v>
      </c>
      <c r="D4668" t="s">
        <v>77</v>
      </c>
      <c r="E4668" t="s">
        <v>371</v>
      </c>
      <c r="F4668" s="66">
        <v>140461</v>
      </c>
      <c r="G4668" t="s">
        <v>78</v>
      </c>
      <c r="H4668" t="s">
        <v>372</v>
      </c>
      <c r="I4668" t="s">
        <v>79</v>
      </c>
      <c r="K4668" t="s">
        <v>1070</v>
      </c>
      <c r="M4668" t="s">
        <v>1071</v>
      </c>
      <c r="N4668" t="s">
        <v>189</v>
      </c>
      <c r="O4668" t="s">
        <v>18</v>
      </c>
      <c r="P4668" t="s">
        <v>1072</v>
      </c>
      <c r="Q4668" t="s">
        <v>1073</v>
      </c>
    </row>
    <row r="4669" spans="1:17" hidden="1" x14ac:dyDescent="0.35">
      <c r="A4669" s="72">
        <f t="shared" si="72"/>
        <v>141259</v>
      </c>
      <c r="B4669" t="s">
        <v>21817</v>
      </c>
      <c r="C4669" s="66">
        <v>17018582</v>
      </c>
      <c r="D4669" t="s">
        <v>77</v>
      </c>
      <c r="E4669" t="s">
        <v>7492</v>
      </c>
      <c r="F4669" s="66">
        <v>141259</v>
      </c>
      <c r="G4669" t="s">
        <v>78</v>
      </c>
      <c r="H4669" t="s">
        <v>13773</v>
      </c>
      <c r="I4669" t="s">
        <v>79</v>
      </c>
      <c r="K4669" t="s">
        <v>21818</v>
      </c>
      <c r="M4669" t="s">
        <v>7268</v>
      </c>
      <c r="N4669" t="s">
        <v>7268</v>
      </c>
      <c r="O4669" t="s">
        <v>18</v>
      </c>
      <c r="P4669" t="s">
        <v>16549</v>
      </c>
    </row>
    <row r="4670" spans="1:17" hidden="1" x14ac:dyDescent="0.35">
      <c r="A4670" s="72">
        <f t="shared" si="72"/>
        <v>140865</v>
      </c>
      <c r="B4670" t="s">
        <v>26523</v>
      </c>
      <c r="C4670" s="85">
        <v>87332</v>
      </c>
      <c r="D4670" t="s">
        <v>77</v>
      </c>
      <c r="E4670" t="s">
        <v>23204</v>
      </c>
      <c r="F4670" s="85">
        <v>140865</v>
      </c>
      <c r="G4670" t="s">
        <v>78</v>
      </c>
      <c r="I4670" t="s">
        <v>79</v>
      </c>
      <c r="K4670" t="s">
        <v>26524</v>
      </c>
      <c r="M4670" t="s">
        <v>25007</v>
      </c>
      <c r="N4670" t="s">
        <v>3419</v>
      </c>
      <c r="O4670" t="s">
        <v>18</v>
      </c>
      <c r="P4670">
        <v>76059</v>
      </c>
      <c r="Q4670">
        <v>656</v>
      </c>
    </row>
    <row r="4671" spans="1:17" hidden="1" x14ac:dyDescent="0.35">
      <c r="A4671" s="72">
        <f t="shared" si="72"/>
        <v>140865</v>
      </c>
      <c r="B4671" t="s">
        <v>3711</v>
      </c>
      <c r="C4671" s="66">
        <v>87332</v>
      </c>
      <c r="D4671" t="s">
        <v>77</v>
      </c>
      <c r="E4671" t="s">
        <v>3712</v>
      </c>
      <c r="F4671" s="66">
        <v>140865</v>
      </c>
      <c r="G4671" t="s">
        <v>78</v>
      </c>
      <c r="I4671" t="s">
        <v>79</v>
      </c>
      <c r="K4671" t="s">
        <v>3713</v>
      </c>
      <c r="M4671" t="s">
        <v>3714</v>
      </c>
      <c r="N4671" t="s">
        <v>3418</v>
      </c>
      <c r="O4671" t="s">
        <v>18</v>
      </c>
      <c r="P4671" t="s">
        <v>3715</v>
      </c>
      <c r="Q4671" t="s">
        <v>3716</v>
      </c>
    </row>
    <row r="4672" spans="1:17" hidden="1" x14ac:dyDescent="0.35">
      <c r="A4672" s="72">
        <f t="shared" si="72"/>
        <v>140865</v>
      </c>
      <c r="B4672" t="s">
        <v>26520</v>
      </c>
      <c r="C4672" s="85">
        <v>87333</v>
      </c>
      <c r="D4672" t="s">
        <v>77</v>
      </c>
      <c r="E4672" t="s">
        <v>23204</v>
      </c>
      <c r="F4672" s="85">
        <v>140865</v>
      </c>
      <c r="G4672" t="s">
        <v>78</v>
      </c>
      <c r="I4672" t="s">
        <v>79</v>
      </c>
      <c r="K4672" t="s">
        <v>26521</v>
      </c>
      <c r="M4672" t="s">
        <v>25007</v>
      </c>
      <c r="N4672" t="s">
        <v>3419</v>
      </c>
      <c r="O4672" t="s">
        <v>18</v>
      </c>
      <c r="P4672">
        <v>76059</v>
      </c>
      <c r="Q4672">
        <v>1214</v>
      </c>
    </row>
    <row r="4673" spans="1:17" hidden="1" x14ac:dyDescent="0.35">
      <c r="A4673" s="72">
        <f t="shared" si="72"/>
        <v>140865</v>
      </c>
      <c r="B4673" t="s">
        <v>3717</v>
      </c>
      <c r="C4673" s="66">
        <v>87333</v>
      </c>
      <c r="D4673" t="s">
        <v>77</v>
      </c>
      <c r="E4673" t="s">
        <v>3712</v>
      </c>
      <c r="F4673" s="66">
        <v>140865</v>
      </c>
      <c r="G4673" t="s">
        <v>78</v>
      </c>
      <c r="I4673" t="s">
        <v>79</v>
      </c>
      <c r="K4673" t="s">
        <v>3718</v>
      </c>
      <c r="M4673" t="s">
        <v>3714</v>
      </c>
      <c r="N4673" t="s">
        <v>3418</v>
      </c>
      <c r="O4673" t="s">
        <v>18</v>
      </c>
      <c r="P4673" t="s">
        <v>3715</v>
      </c>
      <c r="Q4673" t="s">
        <v>3719</v>
      </c>
    </row>
    <row r="4674" spans="1:17" hidden="1" x14ac:dyDescent="0.35">
      <c r="A4674" s="72">
        <f t="shared" ref="A4674:A4737" si="73">IF(F4674="", "", IF(D4674="School District", C4674, F4674))</f>
        <v>140865</v>
      </c>
      <c r="B4674" t="s">
        <v>23204</v>
      </c>
      <c r="C4674" s="85">
        <v>140865</v>
      </c>
      <c r="D4674" t="s">
        <v>78</v>
      </c>
      <c r="E4674" t="s">
        <v>23238</v>
      </c>
      <c r="F4674" s="85">
        <v>17002993</v>
      </c>
      <c r="G4674" t="s">
        <v>1750</v>
      </c>
      <c r="H4674">
        <v>13942719</v>
      </c>
      <c r="I4674" t="s">
        <v>79</v>
      </c>
      <c r="J4674" t="s">
        <v>200</v>
      </c>
      <c r="K4674" t="s">
        <v>25005</v>
      </c>
      <c r="L4674" t="s">
        <v>25006</v>
      </c>
      <c r="M4674" t="s">
        <v>25007</v>
      </c>
      <c r="N4674" t="s">
        <v>3419</v>
      </c>
      <c r="O4674" t="s">
        <v>18</v>
      </c>
      <c r="P4674">
        <v>76059</v>
      </c>
    </row>
    <row r="4675" spans="1:17" hidden="1" x14ac:dyDescent="0.35">
      <c r="A4675" s="72">
        <f t="shared" si="73"/>
        <v>140865</v>
      </c>
      <c r="B4675" t="s">
        <v>26522</v>
      </c>
      <c r="C4675" s="85">
        <v>87336</v>
      </c>
      <c r="D4675" t="s">
        <v>77</v>
      </c>
      <c r="E4675" t="s">
        <v>23204</v>
      </c>
      <c r="F4675" s="85">
        <v>140865</v>
      </c>
      <c r="G4675" t="s">
        <v>78</v>
      </c>
      <c r="I4675" t="s">
        <v>79</v>
      </c>
      <c r="K4675" t="s">
        <v>26519</v>
      </c>
      <c r="M4675" t="s">
        <v>25007</v>
      </c>
      <c r="N4675" t="s">
        <v>3419</v>
      </c>
      <c r="O4675" t="s">
        <v>18</v>
      </c>
      <c r="P4675">
        <v>76059</v>
      </c>
    </row>
    <row r="4676" spans="1:17" hidden="1" x14ac:dyDescent="0.35">
      <c r="A4676" s="72">
        <f t="shared" si="73"/>
        <v>140865</v>
      </c>
      <c r="B4676" t="s">
        <v>3722</v>
      </c>
      <c r="C4676" s="66">
        <v>87336</v>
      </c>
      <c r="D4676" t="s">
        <v>77</v>
      </c>
      <c r="E4676" t="s">
        <v>3712</v>
      </c>
      <c r="F4676" s="66">
        <v>140865</v>
      </c>
      <c r="G4676" t="s">
        <v>78</v>
      </c>
      <c r="I4676" t="s">
        <v>79</v>
      </c>
      <c r="K4676" t="s">
        <v>3721</v>
      </c>
      <c r="M4676" t="s">
        <v>3714</v>
      </c>
      <c r="N4676" t="s">
        <v>3418</v>
      </c>
      <c r="O4676" t="s">
        <v>18</v>
      </c>
      <c r="P4676" t="s">
        <v>3715</v>
      </c>
    </row>
    <row r="4677" spans="1:17" hidden="1" x14ac:dyDescent="0.35">
      <c r="A4677" s="72">
        <f t="shared" si="73"/>
        <v>141311</v>
      </c>
      <c r="B4677" t="s">
        <v>18293</v>
      </c>
      <c r="C4677" s="66">
        <v>16077591</v>
      </c>
      <c r="D4677" t="s">
        <v>77</v>
      </c>
      <c r="E4677" t="s">
        <v>6973</v>
      </c>
      <c r="F4677" s="66">
        <v>141311</v>
      </c>
      <c r="G4677" t="s">
        <v>78</v>
      </c>
      <c r="I4677" t="s">
        <v>79</v>
      </c>
      <c r="K4677" t="s">
        <v>18294</v>
      </c>
      <c r="M4677" t="s">
        <v>7841</v>
      </c>
      <c r="N4677" t="s">
        <v>6771</v>
      </c>
      <c r="O4677" t="s">
        <v>18</v>
      </c>
      <c r="P4677" t="s">
        <v>8177</v>
      </c>
    </row>
    <row r="4678" spans="1:17" hidden="1" x14ac:dyDescent="0.35">
      <c r="A4678" s="72">
        <f t="shared" si="73"/>
        <v>140646</v>
      </c>
      <c r="B4678" t="s">
        <v>23007</v>
      </c>
      <c r="C4678" s="66">
        <v>17028601</v>
      </c>
      <c r="D4678" t="s">
        <v>83</v>
      </c>
      <c r="E4678" t="s">
        <v>2350</v>
      </c>
      <c r="F4678" s="66">
        <v>140646</v>
      </c>
      <c r="G4678" t="s">
        <v>78</v>
      </c>
      <c r="I4678" t="s">
        <v>79</v>
      </c>
      <c r="K4678" t="s">
        <v>23008</v>
      </c>
      <c r="M4678" t="s">
        <v>23009</v>
      </c>
      <c r="N4678" t="s">
        <v>2272</v>
      </c>
      <c r="O4678" t="s">
        <v>18</v>
      </c>
      <c r="P4678" t="s">
        <v>8455</v>
      </c>
    </row>
    <row r="4679" spans="1:17" hidden="1" x14ac:dyDescent="0.35">
      <c r="A4679" s="72">
        <f t="shared" si="73"/>
        <v>140932</v>
      </c>
      <c r="B4679" t="s">
        <v>26560</v>
      </c>
      <c r="C4679" s="85">
        <v>16064487</v>
      </c>
      <c r="D4679" t="s">
        <v>23281</v>
      </c>
      <c r="E4679" t="s">
        <v>23203</v>
      </c>
      <c r="F4679" s="85">
        <v>140932</v>
      </c>
      <c r="G4679" t="s">
        <v>78</v>
      </c>
      <c r="H4679">
        <v>14296040</v>
      </c>
      <c r="I4679" t="s">
        <v>79</v>
      </c>
      <c r="K4679" t="s">
        <v>25059</v>
      </c>
      <c r="M4679" t="s">
        <v>21066</v>
      </c>
      <c r="N4679" t="s">
        <v>571</v>
      </c>
      <c r="O4679" t="s">
        <v>18</v>
      </c>
      <c r="P4679">
        <v>76248</v>
      </c>
    </row>
    <row r="4680" spans="1:17" hidden="1" x14ac:dyDescent="0.35">
      <c r="A4680" s="72">
        <f t="shared" si="73"/>
        <v>140932</v>
      </c>
      <c r="B4680" t="s">
        <v>19300</v>
      </c>
      <c r="C4680" s="66">
        <v>16064487</v>
      </c>
      <c r="D4680" t="s">
        <v>83</v>
      </c>
      <c r="E4680" t="s">
        <v>3887</v>
      </c>
      <c r="F4680" s="66">
        <v>140932</v>
      </c>
      <c r="G4680" t="s">
        <v>78</v>
      </c>
      <c r="H4680" t="s">
        <v>3888</v>
      </c>
      <c r="I4680" t="s">
        <v>79</v>
      </c>
      <c r="K4680" t="s">
        <v>13720</v>
      </c>
      <c r="L4680" t="s">
        <v>80</v>
      </c>
      <c r="M4680" t="s">
        <v>4480</v>
      </c>
      <c r="N4680" t="s">
        <v>573</v>
      </c>
      <c r="O4680" t="s">
        <v>18</v>
      </c>
      <c r="P4680" t="s">
        <v>4481</v>
      </c>
      <c r="Q4680" t="s">
        <v>87</v>
      </c>
    </row>
    <row r="4681" spans="1:17" hidden="1" x14ac:dyDescent="0.35">
      <c r="A4681" s="72">
        <f t="shared" si="73"/>
        <v>140932</v>
      </c>
      <c r="B4681" t="s">
        <v>26542</v>
      </c>
      <c r="C4681" s="85">
        <v>87610</v>
      </c>
      <c r="D4681" t="s">
        <v>77</v>
      </c>
      <c r="E4681" t="s">
        <v>23203</v>
      </c>
      <c r="F4681" s="85">
        <v>140932</v>
      </c>
      <c r="G4681" t="s">
        <v>78</v>
      </c>
      <c r="H4681">
        <v>14296040</v>
      </c>
      <c r="I4681" t="s">
        <v>79</v>
      </c>
      <c r="K4681" t="s">
        <v>26543</v>
      </c>
      <c r="M4681" t="s">
        <v>20648</v>
      </c>
      <c r="N4681" t="s">
        <v>571</v>
      </c>
      <c r="O4681" t="s">
        <v>18</v>
      </c>
      <c r="P4681">
        <v>76137</v>
      </c>
      <c r="Q4681">
        <v>1086</v>
      </c>
    </row>
    <row r="4682" spans="1:17" hidden="1" x14ac:dyDescent="0.35">
      <c r="A4682" s="72">
        <f t="shared" si="73"/>
        <v>140932</v>
      </c>
      <c r="B4682" t="s">
        <v>4385</v>
      </c>
      <c r="C4682" s="66">
        <v>87610</v>
      </c>
      <c r="D4682" t="s">
        <v>77</v>
      </c>
      <c r="E4682" t="s">
        <v>3887</v>
      </c>
      <c r="F4682" s="66">
        <v>140932</v>
      </c>
      <c r="G4682" t="s">
        <v>78</v>
      </c>
      <c r="H4682" t="s">
        <v>3888</v>
      </c>
      <c r="I4682" t="s">
        <v>79</v>
      </c>
      <c r="K4682" t="s">
        <v>4386</v>
      </c>
      <c r="M4682" t="s">
        <v>3904</v>
      </c>
      <c r="N4682" t="s">
        <v>573</v>
      </c>
      <c r="O4682" t="s">
        <v>18</v>
      </c>
      <c r="P4682" t="s">
        <v>4383</v>
      </c>
      <c r="Q4682" t="s">
        <v>4387</v>
      </c>
    </row>
    <row r="4683" spans="1:17" hidden="1" x14ac:dyDescent="0.35">
      <c r="A4683" s="72">
        <f t="shared" si="73"/>
        <v>140932</v>
      </c>
      <c r="B4683" t="s">
        <v>26537</v>
      </c>
      <c r="C4683" s="85">
        <v>16064540</v>
      </c>
      <c r="D4683" t="s">
        <v>77</v>
      </c>
      <c r="E4683" t="s">
        <v>23203</v>
      </c>
      <c r="F4683" s="85">
        <v>140932</v>
      </c>
      <c r="G4683" t="s">
        <v>78</v>
      </c>
      <c r="H4683">
        <v>14296040</v>
      </c>
      <c r="I4683" t="s">
        <v>79</v>
      </c>
      <c r="K4683" t="s">
        <v>17542</v>
      </c>
      <c r="M4683" t="s">
        <v>20648</v>
      </c>
      <c r="N4683" t="s">
        <v>571</v>
      </c>
      <c r="O4683" t="s">
        <v>18</v>
      </c>
      <c r="P4683">
        <v>76244</v>
      </c>
      <c r="Q4683">
        <v>9697</v>
      </c>
    </row>
    <row r="4684" spans="1:17" hidden="1" x14ac:dyDescent="0.35">
      <c r="A4684" s="72">
        <f t="shared" si="73"/>
        <v>140932</v>
      </c>
      <c r="B4684" t="s">
        <v>17541</v>
      </c>
      <c r="C4684" s="66">
        <v>16064540</v>
      </c>
      <c r="D4684" t="s">
        <v>77</v>
      </c>
      <c r="E4684" t="s">
        <v>3887</v>
      </c>
      <c r="F4684" s="66">
        <v>140932</v>
      </c>
      <c r="G4684" t="s">
        <v>78</v>
      </c>
      <c r="H4684" t="s">
        <v>3888</v>
      </c>
      <c r="I4684" t="s">
        <v>79</v>
      </c>
      <c r="K4684" t="s">
        <v>17542</v>
      </c>
      <c r="M4684" t="s">
        <v>3904</v>
      </c>
      <c r="N4684" t="s">
        <v>571</v>
      </c>
      <c r="O4684" t="s">
        <v>18</v>
      </c>
      <c r="P4684" t="s">
        <v>4500</v>
      </c>
      <c r="Q4684" t="s">
        <v>17538</v>
      </c>
    </row>
    <row r="4685" spans="1:17" hidden="1" x14ac:dyDescent="0.35">
      <c r="A4685" s="72">
        <f t="shared" si="73"/>
        <v>140932</v>
      </c>
      <c r="B4685" t="s">
        <v>20494</v>
      </c>
      <c r="C4685" s="85">
        <v>17004827</v>
      </c>
      <c r="D4685" t="s">
        <v>77</v>
      </c>
      <c r="E4685" t="s">
        <v>23203</v>
      </c>
      <c r="F4685" s="85">
        <v>140932</v>
      </c>
      <c r="G4685" t="s">
        <v>78</v>
      </c>
      <c r="H4685">
        <v>14296040</v>
      </c>
      <c r="I4685" t="s">
        <v>79</v>
      </c>
      <c r="K4685" t="s">
        <v>26529</v>
      </c>
      <c r="M4685" t="s">
        <v>20648</v>
      </c>
      <c r="N4685" t="s">
        <v>571</v>
      </c>
      <c r="O4685" t="s">
        <v>18</v>
      </c>
      <c r="P4685">
        <v>76137</v>
      </c>
      <c r="Q4685">
        <v>1086</v>
      </c>
    </row>
    <row r="4686" spans="1:17" hidden="1" x14ac:dyDescent="0.35">
      <c r="A4686" s="72">
        <f t="shared" si="73"/>
        <v>140932</v>
      </c>
      <c r="B4686" t="s">
        <v>20494</v>
      </c>
      <c r="C4686" s="66">
        <v>17004827</v>
      </c>
      <c r="D4686" t="s">
        <v>77</v>
      </c>
      <c r="E4686" t="s">
        <v>3887</v>
      </c>
      <c r="F4686" s="66">
        <v>140932</v>
      </c>
      <c r="G4686" t="s">
        <v>78</v>
      </c>
      <c r="H4686" t="s">
        <v>3888</v>
      </c>
      <c r="I4686" t="s">
        <v>79</v>
      </c>
      <c r="K4686" t="s">
        <v>20495</v>
      </c>
      <c r="L4686" t="s">
        <v>80</v>
      </c>
      <c r="M4686" t="s">
        <v>3904</v>
      </c>
      <c r="N4686" t="s">
        <v>571</v>
      </c>
      <c r="O4686" t="s">
        <v>18</v>
      </c>
      <c r="P4686" t="s">
        <v>4383</v>
      </c>
      <c r="Q4686" t="s">
        <v>4387</v>
      </c>
    </row>
    <row r="4687" spans="1:17" hidden="1" x14ac:dyDescent="0.35">
      <c r="A4687" s="72">
        <f t="shared" si="73"/>
        <v>17003241</v>
      </c>
      <c r="B4687" t="s">
        <v>26301</v>
      </c>
      <c r="C4687" s="85">
        <v>16083492</v>
      </c>
      <c r="D4687" t="s">
        <v>77</v>
      </c>
      <c r="E4687" t="s">
        <v>23210</v>
      </c>
      <c r="F4687" s="85">
        <v>17003241</v>
      </c>
      <c r="G4687" t="s">
        <v>78</v>
      </c>
      <c r="I4687" t="s">
        <v>79</v>
      </c>
      <c r="K4687" t="s">
        <v>26302</v>
      </c>
      <c r="M4687" t="s">
        <v>20648</v>
      </c>
      <c r="N4687" t="s">
        <v>571</v>
      </c>
      <c r="O4687" t="s">
        <v>18</v>
      </c>
      <c r="P4687">
        <v>76177</v>
      </c>
    </row>
    <row r="4688" spans="1:17" hidden="1" x14ac:dyDescent="0.35">
      <c r="A4688" s="72">
        <f t="shared" si="73"/>
        <v>17003241</v>
      </c>
      <c r="B4688" t="s">
        <v>18501</v>
      </c>
      <c r="C4688" s="66">
        <v>16083492</v>
      </c>
      <c r="D4688" t="s">
        <v>77</v>
      </c>
      <c r="E4688" t="s">
        <v>18023</v>
      </c>
      <c r="F4688" s="66">
        <v>17003241</v>
      </c>
      <c r="G4688" t="s">
        <v>78</v>
      </c>
      <c r="I4688" t="s">
        <v>79</v>
      </c>
      <c r="K4688" t="s">
        <v>18502</v>
      </c>
      <c r="M4688" t="s">
        <v>3904</v>
      </c>
      <c r="N4688" t="s">
        <v>573</v>
      </c>
      <c r="O4688" t="s">
        <v>18</v>
      </c>
      <c r="P4688" t="s">
        <v>13719</v>
      </c>
    </row>
    <row r="4689" spans="1:17" hidden="1" x14ac:dyDescent="0.35">
      <c r="A4689" s="72">
        <f t="shared" si="73"/>
        <v>140932</v>
      </c>
      <c r="B4689" t="s">
        <v>26591</v>
      </c>
      <c r="C4689" s="85">
        <v>87713</v>
      </c>
      <c r="D4689" t="s">
        <v>77</v>
      </c>
      <c r="E4689" t="s">
        <v>23203</v>
      </c>
      <c r="F4689" s="85">
        <v>140932</v>
      </c>
      <c r="G4689" t="s">
        <v>78</v>
      </c>
      <c r="H4689">
        <v>14296040</v>
      </c>
      <c r="I4689" t="s">
        <v>79</v>
      </c>
      <c r="K4689" t="s">
        <v>26592</v>
      </c>
      <c r="M4689" t="s">
        <v>21066</v>
      </c>
      <c r="N4689" t="s">
        <v>571</v>
      </c>
      <c r="O4689" t="s">
        <v>18</v>
      </c>
      <c r="P4689">
        <v>76248</v>
      </c>
      <c r="Q4689">
        <v>3805</v>
      </c>
    </row>
    <row r="4690" spans="1:17" hidden="1" x14ac:dyDescent="0.35">
      <c r="A4690" s="72">
        <f t="shared" si="73"/>
        <v>140932</v>
      </c>
      <c r="B4690" t="s">
        <v>4492</v>
      </c>
      <c r="C4690" s="66">
        <v>87713</v>
      </c>
      <c r="D4690" t="s">
        <v>77</v>
      </c>
      <c r="E4690" t="s">
        <v>3887</v>
      </c>
      <c r="F4690" s="66">
        <v>140932</v>
      </c>
      <c r="G4690" t="s">
        <v>78</v>
      </c>
      <c r="H4690" t="s">
        <v>3888</v>
      </c>
      <c r="I4690" t="s">
        <v>79</v>
      </c>
      <c r="K4690" t="s">
        <v>4493</v>
      </c>
      <c r="M4690" t="s">
        <v>4480</v>
      </c>
      <c r="N4690" t="s">
        <v>571</v>
      </c>
      <c r="O4690" t="s">
        <v>18</v>
      </c>
      <c r="P4690" t="s">
        <v>4481</v>
      </c>
      <c r="Q4690" t="s">
        <v>4494</v>
      </c>
    </row>
    <row r="4691" spans="1:17" hidden="1" x14ac:dyDescent="0.35">
      <c r="A4691" s="72">
        <f t="shared" si="73"/>
        <v>140932</v>
      </c>
      <c r="B4691" t="s">
        <v>26570</v>
      </c>
      <c r="C4691" s="85">
        <v>87714</v>
      </c>
      <c r="D4691" t="s">
        <v>77</v>
      </c>
      <c r="E4691" t="s">
        <v>23203</v>
      </c>
      <c r="F4691" s="85">
        <v>140932</v>
      </c>
      <c r="G4691" t="s">
        <v>78</v>
      </c>
      <c r="H4691">
        <v>14296040</v>
      </c>
      <c r="I4691" t="s">
        <v>79</v>
      </c>
      <c r="K4691" t="s">
        <v>26571</v>
      </c>
      <c r="M4691" t="s">
        <v>21066</v>
      </c>
      <c r="N4691" t="s">
        <v>571</v>
      </c>
      <c r="O4691" t="s">
        <v>18</v>
      </c>
      <c r="P4691">
        <v>76248</v>
      </c>
      <c r="Q4691">
        <v>4299</v>
      </c>
    </row>
    <row r="4692" spans="1:17" hidden="1" x14ac:dyDescent="0.35">
      <c r="A4692" s="72">
        <f t="shared" si="73"/>
        <v>140932</v>
      </c>
      <c r="B4692" t="s">
        <v>4495</v>
      </c>
      <c r="C4692" s="66">
        <v>87714</v>
      </c>
      <c r="D4692" t="s">
        <v>77</v>
      </c>
      <c r="E4692" t="s">
        <v>3887</v>
      </c>
      <c r="F4692" s="66">
        <v>140932</v>
      </c>
      <c r="G4692" t="s">
        <v>78</v>
      </c>
      <c r="H4692" t="s">
        <v>3888</v>
      </c>
      <c r="I4692" t="s">
        <v>79</v>
      </c>
      <c r="K4692" t="s">
        <v>4496</v>
      </c>
      <c r="M4692" t="s">
        <v>4480</v>
      </c>
      <c r="N4692" t="s">
        <v>571</v>
      </c>
      <c r="O4692" t="s">
        <v>18</v>
      </c>
      <c r="P4692" t="s">
        <v>4481</v>
      </c>
      <c r="Q4692" t="s">
        <v>4497</v>
      </c>
    </row>
    <row r="4693" spans="1:17" hidden="1" x14ac:dyDescent="0.35">
      <c r="A4693" s="72">
        <f t="shared" si="73"/>
        <v>140932</v>
      </c>
      <c r="B4693" t="s">
        <v>23203</v>
      </c>
      <c r="C4693" s="85">
        <v>140932</v>
      </c>
      <c r="D4693" t="s">
        <v>78</v>
      </c>
      <c r="E4693" t="s">
        <v>23238</v>
      </c>
      <c r="F4693" s="85">
        <v>17002993</v>
      </c>
      <c r="G4693" t="s">
        <v>1750</v>
      </c>
      <c r="H4693">
        <v>14296040</v>
      </c>
      <c r="I4693" t="s">
        <v>79</v>
      </c>
      <c r="J4693" t="s">
        <v>200</v>
      </c>
      <c r="K4693" t="s">
        <v>25059</v>
      </c>
      <c r="M4693" t="s">
        <v>21066</v>
      </c>
      <c r="N4693" t="s">
        <v>571</v>
      </c>
      <c r="O4693" t="s">
        <v>18</v>
      </c>
      <c r="P4693">
        <v>76248</v>
      </c>
      <c r="Q4693">
        <v>3435</v>
      </c>
    </row>
    <row r="4694" spans="1:17" hidden="1" x14ac:dyDescent="0.35">
      <c r="A4694" s="72">
        <f t="shared" si="73"/>
        <v>140932</v>
      </c>
      <c r="B4694" t="s">
        <v>26559</v>
      </c>
      <c r="C4694" s="85">
        <v>17013664</v>
      </c>
      <c r="D4694" t="s">
        <v>23281</v>
      </c>
      <c r="E4694" t="s">
        <v>23203</v>
      </c>
      <c r="F4694" s="85">
        <v>140932</v>
      </c>
      <c r="G4694" t="s">
        <v>78</v>
      </c>
      <c r="I4694" t="s">
        <v>79</v>
      </c>
      <c r="K4694" t="s">
        <v>21401</v>
      </c>
      <c r="M4694" t="s">
        <v>21066</v>
      </c>
      <c r="O4694" t="s">
        <v>18</v>
      </c>
      <c r="P4694">
        <v>76248</v>
      </c>
    </row>
    <row r="4695" spans="1:17" hidden="1" x14ac:dyDescent="0.35">
      <c r="A4695" s="72">
        <f t="shared" si="73"/>
        <v>140932</v>
      </c>
      <c r="B4695" t="s">
        <v>21400</v>
      </c>
      <c r="C4695" s="66">
        <v>17013664</v>
      </c>
      <c r="D4695" t="s">
        <v>83</v>
      </c>
      <c r="E4695" t="s">
        <v>3887</v>
      </c>
      <c r="F4695" s="66">
        <v>140932</v>
      </c>
      <c r="G4695" t="s">
        <v>78</v>
      </c>
      <c r="I4695" t="s">
        <v>79</v>
      </c>
      <c r="K4695" t="s">
        <v>21401</v>
      </c>
      <c r="M4695" t="s">
        <v>21402</v>
      </c>
      <c r="O4695" t="s">
        <v>18</v>
      </c>
      <c r="P4695" t="s">
        <v>4481</v>
      </c>
    </row>
    <row r="4696" spans="1:17" hidden="1" x14ac:dyDescent="0.35">
      <c r="A4696" s="72">
        <f t="shared" si="73"/>
        <v>140932</v>
      </c>
      <c r="B4696" t="s">
        <v>26597</v>
      </c>
      <c r="C4696" s="85">
        <v>17031776</v>
      </c>
      <c r="D4696" t="s">
        <v>23281</v>
      </c>
      <c r="E4696" t="s">
        <v>23203</v>
      </c>
      <c r="F4696" s="85">
        <v>140932</v>
      </c>
      <c r="G4696" t="s">
        <v>78</v>
      </c>
      <c r="I4696" t="s">
        <v>79</v>
      </c>
      <c r="K4696" t="s">
        <v>26598</v>
      </c>
      <c r="M4696" t="s">
        <v>21066</v>
      </c>
      <c r="N4696" t="s">
        <v>571</v>
      </c>
      <c r="O4696" t="s">
        <v>18</v>
      </c>
      <c r="P4696">
        <v>76248</v>
      </c>
    </row>
    <row r="4697" spans="1:17" hidden="1" x14ac:dyDescent="0.35">
      <c r="A4697" s="72">
        <f t="shared" si="73"/>
        <v>140932</v>
      </c>
      <c r="B4697" t="s">
        <v>26574</v>
      </c>
      <c r="C4697" s="85">
        <v>190369</v>
      </c>
      <c r="D4697" t="s">
        <v>77</v>
      </c>
      <c r="E4697" t="s">
        <v>23203</v>
      </c>
      <c r="F4697" s="85">
        <v>140932</v>
      </c>
      <c r="G4697" t="s">
        <v>78</v>
      </c>
      <c r="H4697">
        <v>14296040</v>
      </c>
      <c r="I4697" t="s">
        <v>79</v>
      </c>
      <c r="K4697" t="s">
        <v>26575</v>
      </c>
      <c r="M4697" t="s">
        <v>21066</v>
      </c>
      <c r="N4697" t="s">
        <v>571</v>
      </c>
      <c r="O4697" t="s">
        <v>18</v>
      </c>
      <c r="P4697">
        <v>76248</v>
      </c>
      <c r="Q4697">
        <v>2316</v>
      </c>
    </row>
    <row r="4698" spans="1:17" hidden="1" x14ac:dyDescent="0.35">
      <c r="A4698" s="72">
        <f t="shared" si="73"/>
        <v>140932</v>
      </c>
      <c r="B4698" t="s">
        <v>14028</v>
      </c>
      <c r="C4698" s="66">
        <v>190369</v>
      </c>
      <c r="D4698" t="s">
        <v>77</v>
      </c>
      <c r="E4698" t="s">
        <v>3887</v>
      </c>
      <c r="F4698" s="66">
        <v>140932</v>
      </c>
      <c r="G4698" t="s">
        <v>78</v>
      </c>
      <c r="H4698" t="s">
        <v>3888</v>
      </c>
      <c r="I4698" t="s">
        <v>79</v>
      </c>
      <c r="K4698" t="s">
        <v>14029</v>
      </c>
      <c r="M4698" t="s">
        <v>4480</v>
      </c>
      <c r="N4698" t="s">
        <v>571</v>
      </c>
      <c r="O4698" t="s">
        <v>18</v>
      </c>
      <c r="P4698" t="s">
        <v>4481</v>
      </c>
      <c r="Q4698" t="s">
        <v>9311</v>
      </c>
    </row>
    <row r="4699" spans="1:17" hidden="1" x14ac:dyDescent="0.35">
      <c r="A4699" s="72">
        <f t="shared" si="73"/>
        <v>17003241</v>
      </c>
      <c r="B4699" t="s">
        <v>26299</v>
      </c>
      <c r="C4699" s="85">
        <v>16078106</v>
      </c>
      <c r="D4699" t="s">
        <v>77</v>
      </c>
      <c r="E4699" t="s">
        <v>23210</v>
      </c>
      <c r="F4699" s="85">
        <v>17003241</v>
      </c>
      <c r="G4699" t="s">
        <v>78</v>
      </c>
      <c r="I4699" t="s">
        <v>79</v>
      </c>
      <c r="K4699" t="s">
        <v>26300</v>
      </c>
      <c r="M4699" t="s">
        <v>20648</v>
      </c>
      <c r="N4699" t="s">
        <v>571</v>
      </c>
      <c r="O4699" t="s">
        <v>18</v>
      </c>
      <c r="P4699">
        <v>76177</v>
      </c>
    </row>
    <row r="4700" spans="1:17" hidden="1" x14ac:dyDescent="0.35">
      <c r="A4700" s="72">
        <f t="shared" si="73"/>
        <v>17003241</v>
      </c>
      <c r="B4700" t="s">
        <v>18030</v>
      </c>
      <c r="C4700" s="66">
        <v>16078106</v>
      </c>
      <c r="D4700" t="s">
        <v>77</v>
      </c>
      <c r="E4700" t="s">
        <v>18023</v>
      </c>
      <c r="F4700" s="66">
        <v>17003241</v>
      </c>
      <c r="G4700" t="s">
        <v>78</v>
      </c>
      <c r="I4700" t="s">
        <v>79</v>
      </c>
      <c r="K4700" t="s">
        <v>18031</v>
      </c>
      <c r="M4700" t="s">
        <v>3904</v>
      </c>
      <c r="N4700" t="s">
        <v>573</v>
      </c>
      <c r="O4700" t="s">
        <v>18</v>
      </c>
      <c r="P4700" t="s">
        <v>13719</v>
      </c>
    </row>
    <row r="4701" spans="1:17" hidden="1" x14ac:dyDescent="0.35">
      <c r="A4701" s="72">
        <f t="shared" si="73"/>
        <v>140932</v>
      </c>
      <c r="B4701" t="s">
        <v>26568</v>
      </c>
      <c r="C4701" s="85">
        <v>87710</v>
      </c>
      <c r="D4701" t="s">
        <v>77</v>
      </c>
      <c r="E4701" t="s">
        <v>23203</v>
      </c>
      <c r="F4701" s="85">
        <v>140932</v>
      </c>
      <c r="G4701" t="s">
        <v>78</v>
      </c>
      <c r="H4701">
        <v>14296040</v>
      </c>
      <c r="I4701" t="s">
        <v>79</v>
      </c>
      <c r="K4701" t="s">
        <v>26569</v>
      </c>
      <c r="M4701" t="s">
        <v>21066</v>
      </c>
      <c r="N4701" t="s">
        <v>3666</v>
      </c>
      <c r="O4701" t="s">
        <v>18</v>
      </c>
      <c r="P4701">
        <v>76248</v>
      </c>
      <c r="Q4701">
        <v>3451</v>
      </c>
    </row>
    <row r="4702" spans="1:17" hidden="1" x14ac:dyDescent="0.35">
      <c r="A4702" s="72">
        <f t="shared" si="73"/>
        <v>140932</v>
      </c>
      <c r="B4702" t="s">
        <v>4483</v>
      </c>
      <c r="C4702" s="66">
        <v>87710</v>
      </c>
      <c r="D4702" t="s">
        <v>77</v>
      </c>
      <c r="E4702" t="s">
        <v>3887</v>
      </c>
      <c r="F4702" s="66">
        <v>140932</v>
      </c>
      <c r="G4702" t="s">
        <v>78</v>
      </c>
      <c r="H4702" t="s">
        <v>3888</v>
      </c>
      <c r="I4702" t="s">
        <v>79</v>
      </c>
      <c r="K4702" t="s">
        <v>4484</v>
      </c>
      <c r="M4702" t="s">
        <v>4480</v>
      </c>
      <c r="N4702" t="s">
        <v>3666</v>
      </c>
      <c r="O4702" t="s">
        <v>18</v>
      </c>
      <c r="P4702" t="s">
        <v>4481</v>
      </c>
      <c r="Q4702" t="s">
        <v>4485</v>
      </c>
    </row>
    <row r="4703" spans="1:17" hidden="1" x14ac:dyDescent="0.35">
      <c r="A4703" s="72">
        <f t="shared" si="73"/>
        <v>141312</v>
      </c>
      <c r="B4703" t="s">
        <v>4483</v>
      </c>
      <c r="C4703" s="66">
        <v>16052758</v>
      </c>
      <c r="D4703" t="s">
        <v>77</v>
      </c>
      <c r="E4703" t="s">
        <v>6602</v>
      </c>
      <c r="F4703" s="66">
        <v>141312</v>
      </c>
      <c r="G4703" t="s">
        <v>78</v>
      </c>
      <c r="I4703" t="s">
        <v>79</v>
      </c>
      <c r="K4703" t="s">
        <v>17036</v>
      </c>
      <c r="M4703" t="s">
        <v>8194</v>
      </c>
      <c r="N4703" t="s">
        <v>6071</v>
      </c>
      <c r="O4703" t="s">
        <v>18</v>
      </c>
      <c r="P4703" t="s">
        <v>8225</v>
      </c>
    </row>
    <row r="4704" spans="1:17" hidden="1" x14ac:dyDescent="0.35">
      <c r="A4704" s="72">
        <f t="shared" si="73"/>
        <v>17003241</v>
      </c>
      <c r="B4704" t="s">
        <v>20398</v>
      </c>
      <c r="C4704" s="85">
        <v>17003732</v>
      </c>
      <c r="D4704" t="s">
        <v>77</v>
      </c>
      <c r="E4704" t="s">
        <v>23210</v>
      </c>
      <c r="F4704" s="85">
        <v>17003241</v>
      </c>
      <c r="G4704" t="s">
        <v>78</v>
      </c>
      <c r="H4704">
        <v>23434921</v>
      </c>
      <c r="I4704" t="s">
        <v>79</v>
      </c>
      <c r="K4704" t="s">
        <v>20399</v>
      </c>
      <c r="M4704" t="s">
        <v>20400</v>
      </c>
      <c r="N4704" t="s">
        <v>571</v>
      </c>
      <c r="O4704" t="s">
        <v>18</v>
      </c>
      <c r="P4704">
        <v>76131</v>
      </c>
    </row>
    <row r="4705" spans="1:17" hidden="1" x14ac:dyDescent="0.35">
      <c r="A4705" s="72">
        <f t="shared" si="73"/>
        <v>17003241</v>
      </c>
      <c r="B4705" t="s">
        <v>20398</v>
      </c>
      <c r="C4705" s="66">
        <v>17003732</v>
      </c>
      <c r="D4705" t="s">
        <v>77</v>
      </c>
      <c r="E4705" t="s">
        <v>18023</v>
      </c>
      <c r="F4705" s="66">
        <v>17003241</v>
      </c>
      <c r="G4705" t="s">
        <v>78</v>
      </c>
      <c r="H4705" t="s">
        <v>18145</v>
      </c>
      <c r="I4705" t="s">
        <v>79</v>
      </c>
      <c r="K4705" t="s">
        <v>20399</v>
      </c>
      <c r="M4705" t="s">
        <v>20400</v>
      </c>
      <c r="N4705" t="s">
        <v>20401</v>
      </c>
      <c r="O4705" t="s">
        <v>18</v>
      </c>
      <c r="P4705" t="s">
        <v>4417</v>
      </c>
    </row>
    <row r="4706" spans="1:17" hidden="1" x14ac:dyDescent="0.35">
      <c r="A4706" s="72">
        <f t="shared" si="73"/>
        <v>141650</v>
      </c>
      <c r="B4706" t="s">
        <v>10114</v>
      </c>
      <c r="C4706" s="66">
        <v>91442</v>
      </c>
      <c r="D4706" t="s">
        <v>77</v>
      </c>
      <c r="E4706" t="s">
        <v>10937</v>
      </c>
      <c r="F4706" s="66">
        <v>141650</v>
      </c>
      <c r="G4706" t="s">
        <v>78</v>
      </c>
      <c r="H4706" t="s">
        <v>10948</v>
      </c>
      <c r="I4706" t="s">
        <v>79</v>
      </c>
      <c r="K4706" t="s">
        <v>10949</v>
      </c>
      <c r="M4706" t="s">
        <v>10950</v>
      </c>
      <c r="N4706" t="s">
        <v>7398</v>
      </c>
      <c r="O4706" t="s">
        <v>18</v>
      </c>
      <c r="P4706" t="s">
        <v>10951</v>
      </c>
    </row>
    <row r="4707" spans="1:17" hidden="1" x14ac:dyDescent="0.35">
      <c r="A4707" s="72">
        <f t="shared" si="73"/>
        <v>141544</v>
      </c>
      <c r="B4707" t="s">
        <v>10114</v>
      </c>
      <c r="C4707" s="66">
        <v>90817</v>
      </c>
      <c r="D4707" t="s">
        <v>77</v>
      </c>
      <c r="E4707" t="s">
        <v>9751</v>
      </c>
      <c r="F4707" s="66">
        <v>141544</v>
      </c>
      <c r="G4707" t="s">
        <v>78</v>
      </c>
      <c r="H4707" t="s">
        <v>9752</v>
      </c>
      <c r="I4707" t="s">
        <v>79</v>
      </c>
      <c r="K4707" t="s">
        <v>10115</v>
      </c>
      <c r="M4707" t="s">
        <v>7383</v>
      </c>
      <c r="N4707" t="s">
        <v>7384</v>
      </c>
      <c r="O4707" t="s">
        <v>18</v>
      </c>
      <c r="P4707" t="s">
        <v>10110</v>
      </c>
      <c r="Q4707" t="s">
        <v>6447</v>
      </c>
    </row>
    <row r="4708" spans="1:17" hidden="1" x14ac:dyDescent="0.35">
      <c r="A4708" s="72">
        <f t="shared" si="73"/>
        <v>141729</v>
      </c>
      <c r="B4708" t="s">
        <v>27614</v>
      </c>
      <c r="C4708" s="85">
        <v>16037384</v>
      </c>
      <c r="D4708" t="s">
        <v>77</v>
      </c>
      <c r="E4708" t="s">
        <v>23173</v>
      </c>
      <c r="F4708" s="85">
        <v>141729</v>
      </c>
      <c r="G4708" t="s">
        <v>78</v>
      </c>
      <c r="H4708">
        <v>12029880</v>
      </c>
      <c r="I4708" t="s">
        <v>79</v>
      </c>
      <c r="K4708" t="s">
        <v>27615</v>
      </c>
      <c r="M4708" t="s">
        <v>27616</v>
      </c>
      <c r="N4708" t="s">
        <v>137</v>
      </c>
      <c r="O4708" t="s">
        <v>18</v>
      </c>
      <c r="P4708">
        <v>78660</v>
      </c>
    </row>
    <row r="4709" spans="1:17" hidden="1" x14ac:dyDescent="0.35">
      <c r="A4709" s="72">
        <f t="shared" si="73"/>
        <v>141729</v>
      </c>
      <c r="B4709" t="s">
        <v>16349</v>
      </c>
      <c r="C4709" s="66">
        <v>16037384</v>
      </c>
      <c r="D4709" t="s">
        <v>77</v>
      </c>
      <c r="E4709" t="s">
        <v>11585</v>
      </c>
      <c r="F4709" s="66">
        <v>141729</v>
      </c>
      <c r="G4709" t="s">
        <v>78</v>
      </c>
      <c r="H4709" t="s">
        <v>11586</v>
      </c>
      <c r="I4709" t="s">
        <v>79</v>
      </c>
      <c r="K4709" t="s">
        <v>16350</v>
      </c>
      <c r="M4709" t="s">
        <v>16351</v>
      </c>
      <c r="N4709" t="s">
        <v>137</v>
      </c>
      <c r="O4709" t="s">
        <v>18</v>
      </c>
      <c r="P4709" t="s">
        <v>11589</v>
      </c>
    </row>
    <row r="4710" spans="1:17" hidden="1" x14ac:dyDescent="0.35">
      <c r="A4710" s="72">
        <f t="shared" si="73"/>
        <v>141736</v>
      </c>
      <c r="B4710" t="s">
        <v>20800</v>
      </c>
      <c r="C4710" s="66">
        <v>17008927</v>
      </c>
      <c r="D4710" t="s">
        <v>83</v>
      </c>
      <c r="E4710" t="s">
        <v>11615</v>
      </c>
      <c r="F4710" s="66">
        <v>141736</v>
      </c>
      <c r="G4710" t="s">
        <v>78</v>
      </c>
      <c r="H4710" t="s">
        <v>350</v>
      </c>
      <c r="I4710" t="s">
        <v>79</v>
      </c>
      <c r="K4710" t="s">
        <v>20801</v>
      </c>
      <c r="L4710" t="s">
        <v>80</v>
      </c>
      <c r="M4710" t="s">
        <v>125</v>
      </c>
      <c r="N4710" t="s">
        <v>5106</v>
      </c>
      <c r="O4710" t="s">
        <v>18</v>
      </c>
      <c r="P4710" t="s">
        <v>11692</v>
      </c>
      <c r="Q4710" t="s">
        <v>87</v>
      </c>
    </row>
    <row r="4711" spans="1:17" hidden="1" x14ac:dyDescent="0.35">
      <c r="A4711" s="72">
        <f t="shared" si="73"/>
        <v>141555</v>
      </c>
      <c r="B4711" t="s">
        <v>19582</v>
      </c>
      <c r="C4711" s="66">
        <v>16066295</v>
      </c>
      <c r="D4711" t="s">
        <v>83</v>
      </c>
      <c r="E4711" t="s">
        <v>4810</v>
      </c>
      <c r="F4711" s="66">
        <v>141555</v>
      </c>
      <c r="G4711" t="s">
        <v>78</v>
      </c>
      <c r="H4711" t="s">
        <v>350</v>
      </c>
      <c r="I4711" t="s">
        <v>79</v>
      </c>
      <c r="K4711" t="s">
        <v>19583</v>
      </c>
      <c r="L4711" t="s">
        <v>80</v>
      </c>
      <c r="M4711" t="s">
        <v>7383</v>
      </c>
      <c r="N4711" t="s">
        <v>7384</v>
      </c>
      <c r="O4711" t="s">
        <v>18</v>
      </c>
      <c r="P4711" t="s">
        <v>10347</v>
      </c>
      <c r="Q4711" t="s">
        <v>87</v>
      </c>
    </row>
    <row r="4712" spans="1:17" hidden="1" x14ac:dyDescent="0.35">
      <c r="A4712" s="72">
        <f t="shared" si="73"/>
        <v>141667</v>
      </c>
      <c r="B4712" t="s">
        <v>14945</v>
      </c>
      <c r="C4712" s="66">
        <v>226227</v>
      </c>
      <c r="D4712" t="s">
        <v>77</v>
      </c>
      <c r="E4712" t="s">
        <v>10820</v>
      </c>
      <c r="F4712" s="66">
        <v>141667</v>
      </c>
      <c r="G4712" t="s">
        <v>78</v>
      </c>
      <c r="I4712" t="s">
        <v>79</v>
      </c>
      <c r="K4712" t="s">
        <v>14946</v>
      </c>
      <c r="M4712" t="s">
        <v>10950</v>
      </c>
      <c r="O4712" t="s">
        <v>18</v>
      </c>
      <c r="P4712" t="s">
        <v>14947</v>
      </c>
      <c r="Q4712" t="s">
        <v>14948</v>
      </c>
    </row>
    <row r="4713" spans="1:17" hidden="1" x14ac:dyDescent="0.35">
      <c r="A4713" s="72">
        <f t="shared" si="73"/>
        <v>141223</v>
      </c>
      <c r="B4713" t="s">
        <v>6591</v>
      </c>
      <c r="C4713" s="66">
        <v>88654</v>
      </c>
      <c r="D4713" t="s">
        <v>77</v>
      </c>
      <c r="E4713" t="s">
        <v>6077</v>
      </c>
      <c r="F4713" s="66">
        <v>141223</v>
      </c>
      <c r="G4713" t="s">
        <v>78</v>
      </c>
      <c r="H4713" t="s">
        <v>6592</v>
      </c>
      <c r="I4713" t="s">
        <v>79</v>
      </c>
      <c r="K4713" t="s">
        <v>6593</v>
      </c>
      <c r="M4713" t="s">
        <v>3090</v>
      </c>
      <c r="N4713" t="s">
        <v>6071</v>
      </c>
      <c r="O4713" t="s">
        <v>18</v>
      </c>
      <c r="P4713" t="s">
        <v>6590</v>
      </c>
      <c r="Q4713" t="s">
        <v>3435</v>
      </c>
    </row>
    <row r="4714" spans="1:17" hidden="1" x14ac:dyDescent="0.35">
      <c r="A4714" s="72">
        <f t="shared" si="73"/>
        <v>141884</v>
      </c>
      <c r="B4714" t="s">
        <v>12295</v>
      </c>
      <c r="C4714" s="66">
        <v>92271</v>
      </c>
      <c r="D4714" t="s">
        <v>77</v>
      </c>
      <c r="E4714" t="s">
        <v>12296</v>
      </c>
      <c r="F4714" s="66">
        <v>141884</v>
      </c>
      <c r="G4714" t="s">
        <v>78</v>
      </c>
      <c r="I4714" t="s">
        <v>79</v>
      </c>
      <c r="K4714" t="s">
        <v>3343</v>
      </c>
      <c r="M4714" t="s">
        <v>11971</v>
      </c>
      <c r="N4714" t="s">
        <v>11971</v>
      </c>
      <c r="O4714" t="s">
        <v>18</v>
      </c>
      <c r="P4714" t="s">
        <v>12294</v>
      </c>
      <c r="Q4714" t="s">
        <v>3565</v>
      </c>
    </row>
    <row r="4715" spans="1:17" hidden="1" x14ac:dyDescent="0.35">
      <c r="A4715" s="72">
        <f t="shared" si="73"/>
        <v>140512</v>
      </c>
      <c r="B4715" t="s">
        <v>26615</v>
      </c>
      <c r="C4715" s="85">
        <v>17009594</v>
      </c>
      <c r="D4715" t="s">
        <v>77</v>
      </c>
      <c r="E4715" t="s">
        <v>23202</v>
      </c>
      <c r="F4715" s="85">
        <v>140512</v>
      </c>
      <c r="G4715" t="s">
        <v>78</v>
      </c>
      <c r="I4715" t="s">
        <v>79</v>
      </c>
      <c r="K4715" t="s">
        <v>26612</v>
      </c>
      <c r="M4715" t="s">
        <v>20906</v>
      </c>
      <c r="N4715" t="s">
        <v>1182</v>
      </c>
      <c r="O4715" t="s">
        <v>18</v>
      </c>
      <c r="P4715">
        <v>75143</v>
      </c>
      <c r="Q4715">
        <v>9174</v>
      </c>
    </row>
    <row r="4716" spans="1:17" hidden="1" x14ac:dyDescent="0.35">
      <c r="A4716" s="72">
        <f t="shared" si="73"/>
        <v>140512</v>
      </c>
      <c r="B4716" t="s">
        <v>20883</v>
      </c>
      <c r="C4716" s="66">
        <v>17009594</v>
      </c>
      <c r="D4716" t="s">
        <v>77</v>
      </c>
      <c r="E4716" t="s">
        <v>1308</v>
      </c>
      <c r="F4716" s="66">
        <v>140512</v>
      </c>
      <c r="G4716" t="s">
        <v>78</v>
      </c>
      <c r="I4716" t="s">
        <v>79</v>
      </c>
      <c r="K4716" t="s">
        <v>1317</v>
      </c>
      <c r="M4716" t="s">
        <v>1310</v>
      </c>
      <c r="N4716" t="s">
        <v>1182</v>
      </c>
      <c r="O4716" t="s">
        <v>18</v>
      </c>
      <c r="P4716" t="s">
        <v>1311</v>
      </c>
      <c r="Q4716" t="s">
        <v>1315</v>
      </c>
    </row>
    <row r="4717" spans="1:17" hidden="1" x14ac:dyDescent="0.35">
      <c r="A4717" s="72">
        <f t="shared" si="73"/>
        <v>140512</v>
      </c>
      <c r="B4717" t="s">
        <v>26608</v>
      </c>
      <c r="C4717" s="85">
        <v>85923</v>
      </c>
      <c r="D4717" t="s">
        <v>77</v>
      </c>
      <c r="E4717" t="s">
        <v>23202</v>
      </c>
      <c r="F4717" s="85">
        <v>140512</v>
      </c>
      <c r="G4717" t="s">
        <v>78</v>
      </c>
      <c r="I4717" t="s">
        <v>79</v>
      </c>
      <c r="K4717" t="s">
        <v>26609</v>
      </c>
      <c r="M4717" t="s">
        <v>20906</v>
      </c>
      <c r="N4717" t="s">
        <v>1182</v>
      </c>
      <c r="O4717" t="s">
        <v>18</v>
      </c>
      <c r="P4717">
        <v>75143</v>
      </c>
      <c r="Q4717">
        <v>4601</v>
      </c>
    </row>
    <row r="4718" spans="1:17" hidden="1" x14ac:dyDescent="0.35">
      <c r="A4718" s="72">
        <f t="shared" si="73"/>
        <v>140512</v>
      </c>
      <c r="B4718" t="s">
        <v>1307</v>
      </c>
      <c r="C4718" s="66">
        <v>85923</v>
      </c>
      <c r="D4718" t="s">
        <v>77</v>
      </c>
      <c r="E4718" t="s">
        <v>1308</v>
      </c>
      <c r="F4718" s="66">
        <v>140512</v>
      </c>
      <c r="G4718" t="s">
        <v>78</v>
      </c>
      <c r="H4718" t="s">
        <v>350</v>
      </c>
      <c r="I4718" t="s">
        <v>79</v>
      </c>
      <c r="K4718" t="s">
        <v>1309</v>
      </c>
      <c r="L4718" t="s">
        <v>80</v>
      </c>
      <c r="M4718" t="s">
        <v>1310</v>
      </c>
      <c r="N4718" t="s">
        <v>1248</v>
      </c>
      <c r="O4718" t="s">
        <v>18</v>
      </c>
      <c r="P4718" t="s">
        <v>1311</v>
      </c>
      <c r="Q4718" t="s">
        <v>1312</v>
      </c>
    </row>
    <row r="4719" spans="1:17" hidden="1" x14ac:dyDescent="0.35">
      <c r="A4719" s="72">
        <f t="shared" si="73"/>
        <v>140512</v>
      </c>
      <c r="B4719" t="s">
        <v>23202</v>
      </c>
      <c r="C4719" s="85">
        <v>140512</v>
      </c>
      <c r="D4719" t="s">
        <v>78</v>
      </c>
      <c r="E4719" t="s">
        <v>23240</v>
      </c>
      <c r="F4719" s="85">
        <v>16048959</v>
      </c>
      <c r="G4719" t="s">
        <v>1750</v>
      </c>
      <c r="H4719">
        <v>13170907</v>
      </c>
      <c r="I4719" t="s">
        <v>79</v>
      </c>
      <c r="J4719" t="s">
        <v>200</v>
      </c>
      <c r="K4719" t="s">
        <v>23073</v>
      </c>
      <c r="M4719" t="s">
        <v>20906</v>
      </c>
      <c r="N4719" t="s">
        <v>1182</v>
      </c>
      <c r="O4719" t="s">
        <v>18</v>
      </c>
      <c r="P4719">
        <v>75143</v>
      </c>
      <c r="Q4719">
        <v>9174</v>
      </c>
    </row>
    <row r="4720" spans="1:17" hidden="1" x14ac:dyDescent="0.35">
      <c r="A4720" s="72">
        <f t="shared" si="73"/>
        <v>140512</v>
      </c>
      <c r="B4720" t="s">
        <v>26613</v>
      </c>
      <c r="C4720" s="85">
        <v>85924</v>
      </c>
      <c r="D4720" t="s">
        <v>77</v>
      </c>
      <c r="E4720" t="s">
        <v>23202</v>
      </c>
      <c r="F4720" s="85">
        <v>140512</v>
      </c>
      <c r="G4720" t="s">
        <v>78</v>
      </c>
      <c r="I4720" t="s">
        <v>79</v>
      </c>
      <c r="K4720" t="s">
        <v>26614</v>
      </c>
      <c r="M4720" t="s">
        <v>20906</v>
      </c>
      <c r="N4720" t="s">
        <v>1182</v>
      </c>
      <c r="O4720" t="s">
        <v>18</v>
      </c>
      <c r="P4720">
        <v>75143</v>
      </c>
    </row>
    <row r="4721" spans="1:17" hidden="1" x14ac:dyDescent="0.35">
      <c r="A4721" s="72">
        <f t="shared" si="73"/>
        <v>140512</v>
      </c>
      <c r="B4721" t="s">
        <v>1313</v>
      </c>
      <c r="C4721" s="66">
        <v>85924</v>
      </c>
      <c r="D4721" t="s">
        <v>77</v>
      </c>
      <c r="E4721" t="s">
        <v>1308</v>
      </c>
      <c r="F4721" s="66">
        <v>140512</v>
      </c>
      <c r="G4721" t="s">
        <v>78</v>
      </c>
      <c r="I4721" t="s">
        <v>79</v>
      </c>
      <c r="K4721" t="s">
        <v>1314</v>
      </c>
      <c r="M4721" t="s">
        <v>1310</v>
      </c>
      <c r="N4721" t="s">
        <v>1248</v>
      </c>
      <c r="O4721" t="s">
        <v>18</v>
      </c>
      <c r="P4721" t="s">
        <v>1311</v>
      </c>
    </row>
    <row r="4722" spans="1:17" hidden="1" x14ac:dyDescent="0.35">
      <c r="A4722" s="72">
        <f t="shared" si="73"/>
        <v>140512</v>
      </c>
      <c r="B4722" t="s">
        <v>26611</v>
      </c>
      <c r="C4722" s="85">
        <v>85925</v>
      </c>
      <c r="D4722" t="s">
        <v>77</v>
      </c>
      <c r="E4722" t="s">
        <v>23202</v>
      </c>
      <c r="F4722" s="85">
        <v>140512</v>
      </c>
      <c r="G4722" t="s">
        <v>78</v>
      </c>
      <c r="I4722" t="s">
        <v>79</v>
      </c>
      <c r="K4722" t="s">
        <v>26612</v>
      </c>
      <c r="M4722" t="s">
        <v>20906</v>
      </c>
      <c r="N4722" t="s">
        <v>1182</v>
      </c>
      <c r="O4722" t="s">
        <v>18</v>
      </c>
      <c r="P4722">
        <v>75143</v>
      </c>
    </row>
    <row r="4723" spans="1:17" hidden="1" x14ac:dyDescent="0.35">
      <c r="A4723" s="72">
        <f t="shared" si="73"/>
        <v>140512</v>
      </c>
      <c r="B4723" t="s">
        <v>1316</v>
      </c>
      <c r="C4723" s="66">
        <v>85925</v>
      </c>
      <c r="D4723" t="s">
        <v>77</v>
      </c>
      <c r="E4723" t="s">
        <v>1308</v>
      </c>
      <c r="F4723" s="66">
        <v>140512</v>
      </c>
      <c r="G4723" t="s">
        <v>78</v>
      </c>
      <c r="I4723" t="s">
        <v>79</v>
      </c>
      <c r="K4723" t="s">
        <v>1317</v>
      </c>
      <c r="M4723" t="s">
        <v>1310</v>
      </c>
      <c r="N4723" t="s">
        <v>1248</v>
      </c>
      <c r="O4723" t="s">
        <v>18</v>
      </c>
      <c r="P4723" t="s">
        <v>1311</v>
      </c>
    </row>
    <row r="4724" spans="1:17" hidden="1" x14ac:dyDescent="0.35">
      <c r="A4724" s="72">
        <f t="shared" si="73"/>
        <v>140512</v>
      </c>
      <c r="B4724" t="s">
        <v>26610</v>
      </c>
      <c r="C4724" s="85">
        <v>85926</v>
      </c>
      <c r="D4724" t="s">
        <v>77</v>
      </c>
      <c r="E4724" t="s">
        <v>23202</v>
      </c>
      <c r="F4724" s="85">
        <v>140512</v>
      </c>
      <c r="G4724" t="s">
        <v>78</v>
      </c>
      <c r="I4724" t="s">
        <v>79</v>
      </c>
      <c r="K4724" t="s">
        <v>23073</v>
      </c>
      <c r="M4724" t="s">
        <v>20906</v>
      </c>
      <c r="N4724" t="s">
        <v>1182</v>
      </c>
      <c r="O4724" t="s">
        <v>18</v>
      </c>
      <c r="P4724">
        <v>75143</v>
      </c>
    </row>
    <row r="4725" spans="1:17" hidden="1" x14ac:dyDescent="0.35">
      <c r="A4725" s="72">
        <f t="shared" si="73"/>
        <v>140512</v>
      </c>
      <c r="B4725" t="s">
        <v>1318</v>
      </c>
      <c r="C4725" s="66">
        <v>85926</v>
      </c>
      <c r="D4725" t="s">
        <v>77</v>
      </c>
      <c r="E4725" t="s">
        <v>1308</v>
      </c>
      <c r="F4725" s="66">
        <v>140512</v>
      </c>
      <c r="G4725" t="s">
        <v>78</v>
      </c>
      <c r="I4725" t="s">
        <v>79</v>
      </c>
      <c r="K4725" t="s">
        <v>1319</v>
      </c>
      <c r="M4725" t="s">
        <v>1310</v>
      </c>
      <c r="N4725" t="s">
        <v>1248</v>
      </c>
      <c r="O4725" t="s">
        <v>18</v>
      </c>
      <c r="P4725" t="s">
        <v>1311</v>
      </c>
    </row>
    <row r="4726" spans="1:17" hidden="1" x14ac:dyDescent="0.35">
      <c r="A4726" s="72">
        <f t="shared" si="73"/>
        <v>140512</v>
      </c>
      <c r="B4726" t="s">
        <v>20904</v>
      </c>
      <c r="C4726" s="85">
        <v>17009762</v>
      </c>
      <c r="D4726" t="s">
        <v>23281</v>
      </c>
      <c r="E4726" t="s">
        <v>23202</v>
      </c>
      <c r="F4726" s="85">
        <v>140512</v>
      </c>
      <c r="G4726" t="s">
        <v>78</v>
      </c>
      <c r="I4726" t="s">
        <v>79</v>
      </c>
      <c r="K4726" t="s">
        <v>20905</v>
      </c>
      <c r="M4726" t="s">
        <v>20906</v>
      </c>
      <c r="O4726" t="s">
        <v>18</v>
      </c>
      <c r="P4726">
        <v>75143</v>
      </c>
    </row>
    <row r="4727" spans="1:17" hidden="1" x14ac:dyDescent="0.35">
      <c r="A4727" s="72">
        <f t="shared" si="73"/>
        <v>140512</v>
      </c>
      <c r="B4727" t="s">
        <v>20904</v>
      </c>
      <c r="C4727" s="66">
        <v>17009762</v>
      </c>
      <c r="D4727" t="s">
        <v>83</v>
      </c>
      <c r="E4727" t="s">
        <v>1308</v>
      </c>
      <c r="F4727" s="66">
        <v>140512</v>
      </c>
      <c r="G4727" t="s">
        <v>78</v>
      </c>
      <c r="I4727" t="s">
        <v>79</v>
      </c>
      <c r="K4727" t="s">
        <v>20905</v>
      </c>
      <c r="M4727" t="s">
        <v>20906</v>
      </c>
      <c r="O4727" t="s">
        <v>18</v>
      </c>
      <c r="P4727" t="s">
        <v>1311</v>
      </c>
    </row>
    <row r="4728" spans="1:17" hidden="1" x14ac:dyDescent="0.35">
      <c r="A4728" s="72">
        <f t="shared" si="73"/>
        <v>141307</v>
      </c>
      <c r="B4728" t="s">
        <v>8041</v>
      </c>
      <c r="C4728" s="66">
        <v>89540</v>
      </c>
      <c r="D4728" t="s">
        <v>77</v>
      </c>
      <c r="E4728" t="s">
        <v>6769</v>
      </c>
      <c r="F4728" s="66">
        <v>141307</v>
      </c>
      <c r="G4728" t="s">
        <v>78</v>
      </c>
      <c r="I4728" t="s">
        <v>79</v>
      </c>
      <c r="K4728" t="s">
        <v>8042</v>
      </c>
      <c r="M4728" t="s">
        <v>8036</v>
      </c>
      <c r="N4728" t="s">
        <v>6771</v>
      </c>
      <c r="O4728" t="s">
        <v>18</v>
      </c>
      <c r="P4728" t="s">
        <v>8037</v>
      </c>
    </row>
    <row r="4729" spans="1:17" hidden="1" x14ac:dyDescent="0.35">
      <c r="A4729" s="72">
        <f t="shared" si="73"/>
        <v>141139</v>
      </c>
      <c r="B4729" t="s">
        <v>5628</v>
      </c>
      <c r="C4729" s="66">
        <v>88239</v>
      </c>
      <c r="D4729" t="s">
        <v>77</v>
      </c>
      <c r="E4729" t="s">
        <v>5535</v>
      </c>
      <c r="F4729" s="66">
        <v>141139</v>
      </c>
      <c r="G4729" t="s">
        <v>78</v>
      </c>
      <c r="H4729" t="s">
        <v>5629</v>
      </c>
      <c r="I4729" t="s">
        <v>79</v>
      </c>
      <c r="K4729" t="s">
        <v>5630</v>
      </c>
      <c r="M4729" t="s">
        <v>5356</v>
      </c>
      <c r="N4729" t="s">
        <v>5091</v>
      </c>
      <c r="O4729" t="s">
        <v>18</v>
      </c>
      <c r="P4729" t="s">
        <v>5631</v>
      </c>
      <c r="Q4729" t="s">
        <v>5632</v>
      </c>
    </row>
    <row r="4730" spans="1:17" hidden="1" x14ac:dyDescent="0.35">
      <c r="A4730" s="72">
        <f t="shared" si="73"/>
        <v>141312</v>
      </c>
      <c r="B4730" t="s">
        <v>18550</v>
      </c>
      <c r="C4730" s="66">
        <v>16084733</v>
      </c>
      <c r="D4730" t="s">
        <v>77</v>
      </c>
      <c r="E4730" t="s">
        <v>6602</v>
      </c>
      <c r="F4730" s="66">
        <v>141312</v>
      </c>
      <c r="G4730" t="s">
        <v>78</v>
      </c>
      <c r="I4730" t="s">
        <v>79</v>
      </c>
      <c r="K4730" t="s">
        <v>18551</v>
      </c>
      <c r="M4730" t="s">
        <v>8194</v>
      </c>
      <c r="N4730" t="s">
        <v>6071</v>
      </c>
      <c r="O4730" t="s">
        <v>18</v>
      </c>
      <c r="P4730" t="s">
        <v>8240</v>
      </c>
    </row>
    <row r="4731" spans="1:17" hidden="1" x14ac:dyDescent="0.35">
      <c r="A4731" s="72">
        <f t="shared" si="73"/>
        <v>141611</v>
      </c>
      <c r="B4731" t="s">
        <v>27946</v>
      </c>
      <c r="C4731" s="85">
        <v>141611</v>
      </c>
      <c r="D4731" t="s">
        <v>78</v>
      </c>
      <c r="E4731" t="s">
        <v>23161</v>
      </c>
      <c r="F4731" s="85">
        <v>17019384</v>
      </c>
      <c r="G4731" t="s">
        <v>1750</v>
      </c>
      <c r="H4731">
        <v>11972395</v>
      </c>
      <c r="I4731" t="s">
        <v>79</v>
      </c>
      <c r="J4731" t="s">
        <v>200</v>
      </c>
      <c r="K4731" t="s">
        <v>27947</v>
      </c>
      <c r="M4731" t="s">
        <v>27948</v>
      </c>
      <c r="N4731" t="s">
        <v>27949</v>
      </c>
      <c r="O4731" t="s">
        <v>18</v>
      </c>
      <c r="P4731">
        <v>78385</v>
      </c>
      <c r="Q4731">
        <v>100</v>
      </c>
    </row>
    <row r="4732" spans="1:17" hidden="1" x14ac:dyDescent="0.35">
      <c r="A4732" s="72">
        <f t="shared" si="73"/>
        <v>141514</v>
      </c>
      <c r="B4732" t="s">
        <v>9564</v>
      </c>
      <c r="C4732" s="66">
        <v>90483</v>
      </c>
      <c r="D4732" t="s">
        <v>77</v>
      </c>
      <c r="E4732" t="s">
        <v>9565</v>
      </c>
      <c r="F4732" s="66">
        <v>141514</v>
      </c>
      <c r="G4732" t="s">
        <v>78</v>
      </c>
      <c r="I4732" t="s">
        <v>79</v>
      </c>
      <c r="K4732" t="s">
        <v>9566</v>
      </c>
      <c r="M4732" t="s">
        <v>9567</v>
      </c>
      <c r="N4732" t="s">
        <v>9568</v>
      </c>
      <c r="O4732" t="s">
        <v>18</v>
      </c>
      <c r="P4732" t="s">
        <v>9569</v>
      </c>
      <c r="Q4732" t="s">
        <v>6792</v>
      </c>
    </row>
    <row r="4733" spans="1:17" hidden="1" x14ac:dyDescent="0.35">
      <c r="A4733" s="72">
        <f t="shared" si="73"/>
        <v>141514</v>
      </c>
      <c r="B4733" t="s">
        <v>9570</v>
      </c>
      <c r="C4733" s="66">
        <v>90484</v>
      </c>
      <c r="D4733" t="s">
        <v>77</v>
      </c>
      <c r="E4733" t="s">
        <v>9565</v>
      </c>
      <c r="F4733" s="66">
        <v>141514</v>
      </c>
      <c r="G4733" t="s">
        <v>78</v>
      </c>
      <c r="I4733" t="s">
        <v>79</v>
      </c>
      <c r="K4733" t="s">
        <v>9566</v>
      </c>
      <c r="M4733" t="s">
        <v>9567</v>
      </c>
      <c r="N4733" t="s">
        <v>9568</v>
      </c>
      <c r="O4733" t="s">
        <v>18</v>
      </c>
      <c r="P4733" t="s">
        <v>9569</v>
      </c>
      <c r="Q4733" t="s">
        <v>6792</v>
      </c>
    </row>
    <row r="4734" spans="1:17" hidden="1" x14ac:dyDescent="0.35">
      <c r="A4734" s="72">
        <f t="shared" si="73"/>
        <v>141514</v>
      </c>
      <c r="B4734" t="s">
        <v>25149</v>
      </c>
      <c r="C4734" s="85">
        <v>141514</v>
      </c>
      <c r="D4734" t="s">
        <v>78</v>
      </c>
      <c r="E4734" t="s">
        <v>23237</v>
      </c>
      <c r="F4734" s="85">
        <v>17015391</v>
      </c>
      <c r="G4734" t="s">
        <v>1750</v>
      </c>
      <c r="H4734">
        <v>13349295</v>
      </c>
      <c r="I4734" t="s">
        <v>79</v>
      </c>
      <c r="K4734" t="s">
        <v>25150</v>
      </c>
      <c r="M4734" t="s">
        <v>10644</v>
      </c>
      <c r="N4734" t="s">
        <v>9557</v>
      </c>
      <c r="O4734" t="s">
        <v>18</v>
      </c>
      <c r="P4734">
        <v>78119</v>
      </c>
      <c r="Q4734">
        <v>2034</v>
      </c>
    </row>
    <row r="4735" spans="1:17" hidden="1" x14ac:dyDescent="0.35">
      <c r="A4735" s="72">
        <f t="shared" si="73"/>
        <v>141514</v>
      </c>
      <c r="B4735" t="s">
        <v>9571</v>
      </c>
      <c r="C4735" s="66">
        <v>90485</v>
      </c>
      <c r="D4735" t="s">
        <v>77</v>
      </c>
      <c r="E4735" t="s">
        <v>9565</v>
      </c>
      <c r="F4735" s="66">
        <v>141514</v>
      </c>
      <c r="G4735" t="s">
        <v>78</v>
      </c>
      <c r="I4735" t="s">
        <v>79</v>
      </c>
      <c r="K4735" t="s">
        <v>9566</v>
      </c>
      <c r="M4735" t="s">
        <v>9567</v>
      </c>
      <c r="N4735" t="s">
        <v>9568</v>
      </c>
      <c r="O4735" t="s">
        <v>18</v>
      </c>
      <c r="P4735" t="s">
        <v>9569</v>
      </c>
      <c r="Q4735" t="s">
        <v>6792</v>
      </c>
    </row>
    <row r="4736" spans="1:17" hidden="1" x14ac:dyDescent="0.35">
      <c r="A4736" s="72">
        <f t="shared" si="73"/>
        <v>140773</v>
      </c>
      <c r="B4736" t="s">
        <v>3142</v>
      </c>
      <c r="C4736" s="66">
        <v>86968</v>
      </c>
      <c r="D4736" t="s">
        <v>77</v>
      </c>
      <c r="E4736" t="s">
        <v>3143</v>
      </c>
      <c r="F4736" s="66">
        <v>140773</v>
      </c>
      <c r="G4736" t="s">
        <v>78</v>
      </c>
      <c r="I4736" t="s">
        <v>79</v>
      </c>
      <c r="K4736" t="s">
        <v>3144</v>
      </c>
      <c r="M4736" t="s">
        <v>3145</v>
      </c>
      <c r="N4736" t="s">
        <v>3090</v>
      </c>
      <c r="O4736" t="s">
        <v>18</v>
      </c>
      <c r="P4736" t="s">
        <v>3146</v>
      </c>
      <c r="Q4736" t="s">
        <v>3147</v>
      </c>
    </row>
    <row r="4737" spans="1:17" hidden="1" x14ac:dyDescent="0.35">
      <c r="A4737" s="72">
        <f t="shared" si="73"/>
        <v>140773</v>
      </c>
      <c r="B4737" t="s">
        <v>14936</v>
      </c>
      <c r="C4737" s="66">
        <v>225868</v>
      </c>
      <c r="D4737" t="s">
        <v>77</v>
      </c>
      <c r="E4737" t="s">
        <v>3143</v>
      </c>
      <c r="F4737" s="66">
        <v>140773</v>
      </c>
      <c r="G4737" t="s">
        <v>78</v>
      </c>
      <c r="I4737" t="s">
        <v>79</v>
      </c>
      <c r="K4737" t="s">
        <v>3144</v>
      </c>
      <c r="M4737" t="s">
        <v>3145</v>
      </c>
      <c r="O4737" t="s">
        <v>18</v>
      </c>
      <c r="P4737" t="s">
        <v>3146</v>
      </c>
      <c r="Q4737" t="s">
        <v>3147</v>
      </c>
    </row>
    <row r="4738" spans="1:17" hidden="1" x14ac:dyDescent="0.35">
      <c r="A4738" s="72">
        <f t="shared" ref="A4738:A4801" si="74">IF(F4738="", "", IF(D4738="School District", C4738, F4738))</f>
        <v>140866</v>
      </c>
      <c r="B4738" t="s">
        <v>26622</v>
      </c>
      <c r="C4738" s="85">
        <v>87341</v>
      </c>
      <c r="D4738" t="s">
        <v>77</v>
      </c>
      <c r="E4738" t="s">
        <v>23201</v>
      </c>
      <c r="F4738" s="85">
        <v>140866</v>
      </c>
      <c r="G4738" t="s">
        <v>78</v>
      </c>
      <c r="H4738">
        <v>11914983</v>
      </c>
      <c r="I4738" t="s">
        <v>79</v>
      </c>
      <c r="K4738" t="s">
        <v>26623</v>
      </c>
      <c r="M4738" t="s">
        <v>25004</v>
      </c>
      <c r="N4738" t="s">
        <v>571</v>
      </c>
      <c r="O4738" t="s">
        <v>18</v>
      </c>
      <c r="P4738">
        <v>76060</v>
      </c>
      <c r="Q4738">
        <v>5848</v>
      </c>
    </row>
    <row r="4739" spans="1:17" hidden="1" x14ac:dyDescent="0.35">
      <c r="A4739" s="72">
        <f t="shared" si="74"/>
        <v>140866</v>
      </c>
      <c r="B4739" t="s">
        <v>3733</v>
      </c>
      <c r="C4739" s="66">
        <v>87341</v>
      </c>
      <c r="D4739" t="s">
        <v>77</v>
      </c>
      <c r="E4739" t="s">
        <v>3725</v>
      </c>
      <c r="F4739" s="66">
        <v>140866</v>
      </c>
      <c r="G4739" t="s">
        <v>78</v>
      </c>
      <c r="H4739" t="s">
        <v>3726</v>
      </c>
      <c r="I4739" t="s">
        <v>79</v>
      </c>
      <c r="K4739" t="s">
        <v>3734</v>
      </c>
      <c r="M4739" t="s">
        <v>3728</v>
      </c>
      <c r="N4739" t="s">
        <v>573</v>
      </c>
      <c r="O4739" t="s">
        <v>18</v>
      </c>
      <c r="P4739" t="s">
        <v>3729</v>
      </c>
      <c r="Q4739" t="s">
        <v>3735</v>
      </c>
    </row>
    <row r="4740" spans="1:17" hidden="1" x14ac:dyDescent="0.35">
      <c r="A4740" s="72">
        <f t="shared" si="74"/>
        <v>140866</v>
      </c>
      <c r="B4740" t="s">
        <v>23201</v>
      </c>
      <c r="C4740" s="85">
        <v>140866</v>
      </c>
      <c r="D4740" t="s">
        <v>78</v>
      </c>
      <c r="E4740" t="s">
        <v>23238</v>
      </c>
      <c r="F4740" s="85">
        <v>17002993</v>
      </c>
      <c r="G4740" t="s">
        <v>1750</v>
      </c>
      <c r="H4740">
        <v>11914983</v>
      </c>
      <c r="I4740" t="s">
        <v>79</v>
      </c>
      <c r="J4740" t="s">
        <v>200</v>
      </c>
      <c r="K4740" t="s">
        <v>25003</v>
      </c>
      <c r="M4740" t="s">
        <v>25004</v>
      </c>
      <c r="N4740" t="s">
        <v>571</v>
      </c>
      <c r="O4740" t="s">
        <v>18</v>
      </c>
      <c r="P4740">
        <v>76060</v>
      </c>
    </row>
    <row r="4741" spans="1:17" hidden="1" x14ac:dyDescent="0.35">
      <c r="A4741" s="72">
        <f t="shared" si="74"/>
        <v>140866</v>
      </c>
      <c r="B4741" t="s">
        <v>26618</v>
      </c>
      <c r="C4741" s="85">
        <v>16078818</v>
      </c>
      <c r="D4741" t="s">
        <v>23281</v>
      </c>
      <c r="E4741" t="s">
        <v>23201</v>
      </c>
      <c r="F4741" s="85">
        <v>140866</v>
      </c>
      <c r="G4741" t="s">
        <v>78</v>
      </c>
      <c r="H4741">
        <v>11914983</v>
      </c>
      <c r="I4741" t="s">
        <v>79</v>
      </c>
      <c r="K4741" t="s">
        <v>26619</v>
      </c>
      <c r="M4741" t="s">
        <v>25004</v>
      </c>
      <c r="N4741" t="s">
        <v>571</v>
      </c>
      <c r="O4741" t="s">
        <v>18</v>
      </c>
      <c r="P4741">
        <v>76060</v>
      </c>
    </row>
    <row r="4742" spans="1:17" hidden="1" x14ac:dyDescent="0.35">
      <c r="A4742" s="72">
        <f t="shared" si="74"/>
        <v>140866</v>
      </c>
      <c r="B4742" t="s">
        <v>19813</v>
      </c>
      <c r="C4742" s="66">
        <v>16078818</v>
      </c>
      <c r="D4742" t="s">
        <v>83</v>
      </c>
      <c r="E4742" t="s">
        <v>3725</v>
      </c>
      <c r="F4742" s="66">
        <v>140866</v>
      </c>
      <c r="G4742" t="s">
        <v>78</v>
      </c>
      <c r="H4742" t="s">
        <v>3726</v>
      </c>
      <c r="I4742" t="s">
        <v>79</v>
      </c>
      <c r="K4742" t="s">
        <v>19814</v>
      </c>
      <c r="L4742" t="s">
        <v>80</v>
      </c>
      <c r="M4742" t="s">
        <v>3728</v>
      </c>
      <c r="N4742" t="s">
        <v>573</v>
      </c>
      <c r="O4742" t="s">
        <v>18</v>
      </c>
      <c r="P4742" t="s">
        <v>3729</v>
      </c>
      <c r="Q4742" t="s">
        <v>87</v>
      </c>
    </row>
    <row r="4743" spans="1:17" hidden="1" x14ac:dyDescent="0.35">
      <c r="A4743" s="72">
        <f t="shared" si="74"/>
        <v>140866</v>
      </c>
      <c r="B4743" t="s">
        <v>26626</v>
      </c>
      <c r="C4743" s="85">
        <v>87340</v>
      </c>
      <c r="D4743" t="s">
        <v>77</v>
      </c>
      <c r="E4743" t="s">
        <v>23201</v>
      </c>
      <c r="F4743" s="85">
        <v>140866</v>
      </c>
      <c r="G4743" t="s">
        <v>78</v>
      </c>
      <c r="H4743">
        <v>11914983</v>
      </c>
      <c r="I4743" t="s">
        <v>79</v>
      </c>
      <c r="K4743" t="s">
        <v>26627</v>
      </c>
      <c r="M4743" t="s">
        <v>25004</v>
      </c>
      <c r="N4743" t="s">
        <v>571</v>
      </c>
      <c r="O4743" t="s">
        <v>18</v>
      </c>
      <c r="P4743">
        <v>76060</v>
      </c>
      <c r="Q4743">
        <v>2416</v>
      </c>
    </row>
    <row r="4744" spans="1:17" hidden="1" x14ac:dyDescent="0.35">
      <c r="A4744" s="72">
        <f t="shared" si="74"/>
        <v>140866</v>
      </c>
      <c r="B4744" t="s">
        <v>3730</v>
      </c>
      <c r="C4744" s="66">
        <v>87340</v>
      </c>
      <c r="D4744" t="s">
        <v>77</v>
      </c>
      <c r="E4744" t="s">
        <v>3725</v>
      </c>
      <c r="F4744" s="66">
        <v>140866</v>
      </c>
      <c r="G4744" t="s">
        <v>78</v>
      </c>
      <c r="H4744" t="s">
        <v>3726</v>
      </c>
      <c r="I4744" t="s">
        <v>79</v>
      </c>
      <c r="K4744" t="s">
        <v>3731</v>
      </c>
      <c r="M4744" t="s">
        <v>3728</v>
      </c>
      <c r="N4744" t="s">
        <v>573</v>
      </c>
      <c r="O4744" t="s">
        <v>18</v>
      </c>
      <c r="P4744" t="s">
        <v>3729</v>
      </c>
      <c r="Q4744" t="s">
        <v>3732</v>
      </c>
    </row>
    <row r="4745" spans="1:17" hidden="1" x14ac:dyDescent="0.35">
      <c r="A4745" s="72">
        <f t="shared" si="74"/>
        <v>141223</v>
      </c>
      <c r="B4745" t="s">
        <v>6424</v>
      </c>
      <c r="C4745" s="66">
        <v>88574</v>
      </c>
      <c r="D4745" t="s">
        <v>77</v>
      </c>
      <c r="E4745" t="s">
        <v>6077</v>
      </c>
      <c r="F4745" s="66">
        <v>141223</v>
      </c>
      <c r="G4745" t="s">
        <v>78</v>
      </c>
      <c r="H4745" t="s">
        <v>6425</v>
      </c>
      <c r="I4745" t="s">
        <v>79</v>
      </c>
      <c r="K4745" t="s">
        <v>6419</v>
      </c>
      <c r="M4745" t="s">
        <v>3090</v>
      </c>
      <c r="N4745" t="s">
        <v>6071</v>
      </c>
      <c r="O4745" t="s">
        <v>18</v>
      </c>
      <c r="P4745" t="s">
        <v>6417</v>
      </c>
    </row>
    <row r="4746" spans="1:17" hidden="1" x14ac:dyDescent="0.35">
      <c r="A4746" s="72">
        <f t="shared" si="74"/>
        <v>141659</v>
      </c>
      <c r="B4746" t="s">
        <v>6424</v>
      </c>
      <c r="C4746" s="66">
        <v>91483</v>
      </c>
      <c r="D4746" t="s">
        <v>77</v>
      </c>
      <c r="E4746" t="s">
        <v>11070</v>
      </c>
      <c r="F4746" s="66">
        <v>141659</v>
      </c>
      <c r="G4746" t="s">
        <v>78</v>
      </c>
      <c r="H4746" t="s">
        <v>11075</v>
      </c>
      <c r="I4746" t="s">
        <v>79</v>
      </c>
      <c r="K4746" t="s">
        <v>11076</v>
      </c>
      <c r="M4746" t="s">
        <v>11073</v>
      </c>
      <c r="N4746" t="s">
        <v>7398</v>
      </c>
      <c r="O4746" t="s">
        <v>18</v>
      </c>
      <c r="P4746" t="s">
        <v>11074</v>
      </c>
      <c r="Q4746" t="s">
        <v>11077</v>
      </c>
    </row>
    <row r="4747" spans="1:17" hidden="1" x14ac:dyDescent="0.35">
      <c r="A4747" s="72">
        <f t="shared" si="74"/>
        <v>141667</v>
      </c>
      <c r="B4747" t="s">
        <v>16643</v>
      </c>
      <c r="C4747" s="66">
        <v>16045558</v>
      </c>
      <c r="D4747" t="s">
        <v>77</v>
      </c>
      <c r="E4747" t="s">
        <v>10820</v>
      </c>
      <c r="F4747" s="66">
        <v>141667</v>
      </c>
      <c r="G4747" t="s">
        <v>78</v>
      </c>
      <c r="I4747" t="s">
        <v>79</v>
      </c>
      <c r="K4747" t="s">
        <v>16644</v>
      </c>
      <c r="M4747" t="s">
        <v>10950</v>
      </c>
      <c r="N4747" t="s">
        <v>7398</v>
      </c>
      <c r="O4747" t="s">
        <v>18</v>
      </c>
      <c r="P4747" t="s">
        <v>10951</v>
      </c>
    </row>
    <row r="4748" spans="1:17" hidden="1" x14ac:dyDescent="0.35">
      <c r="A4748" s="72">
        <f t="shared" si="74"/>
        <v>141043</v>
      </c>
      <c r="B4748" t="s">
        <v>13938</v>
      </c>
      <c r="C4748" s="66">
        <v>163528</v>
      </c>
      <c r="D4748" t="s">
        <v>77</v>
      </c>
      <c r="E4748" t="s">
        <v>5036</v>
      </c>
      <c r="F4748" s="66">
        <v>141043</v>
      </c>
      <c r="G4748" t="s">
        <v>78</v>
      </c>
      <c r="H4748" t="s">
        <v>13939</v>
      </c>
      <c r="I4748" t="s">
        <v>79</v>
      </c>
      <c r="K4748" t="s">
        <v>13940</v>
      </c>
      <c r="M4748" t="s">
        <v>5039</v>
      </c>
      <c r="O4748" t="s">
        <v>18</v>
      </c>
      <c r="P4748" t="s">
        <v>5057</v>
      </c>
    </row>
    <row r="4749" spans="1:17" hidden="1" x14ac:dyDescent="0.35">
      <c r="A4749" s="72">
        <f t="shared" si="74"/>
        <v>141487</v>
      </c>
      <c r="B4749" t="s">
        <v>9377</v>
      </c>
      <c r="C4749" s="66">
        <v>90404</v>
      </c>
      <c r="D4749" t="s">
        <v>77</v>
      </c>
      <c r="E4749" t="s">
        <v>9269</v>
      </c>
      <c r="F4749" s="66">
        <v>141487</v>
      </c>
      <c r="G4749" t="s">
        <v>78</v>
      </c>
      <c r="I4749" t="s">
        <v>79</v>
      </c>
      <c r="K4749" t="s">
        <v>9378</v>
      </c>
      <c r="M4749" t="s">
        <v>9216</v>
      </c>
      <c r="N4749" t="s">
        <v>9217</v>
      </c>
      <c r="O4749" t="s">
        <v>18</v>
      </c>
      <c r="P4749" t="s">
        <v>9301</v>
      </c>
      <c r="Q4749" t="s">
        <v>9379</v>
      </c>
    </row>
    <row r="4750" spans="1:17" hidden="1" x14ac:dyDescent="0.35">
      <c r="A4750" s="72">
        <f t="shared" si="74"/>
        <v>140867</v>
      </c>
      <c r="B4750" t="s">
        <v>27105</v>
      </c>
      <c r="C4750" s="85">
        <v>223989</v>
      </c>
      <c r="D4750" t="s">
        <v>77</v>
      </c>
      <c r="E4750" t="s">
        <v>23184</v>
      </c>
      <c r="F4750" s="85">
        <v>140867</v>
      </c>
      <c r="G4750" t="s">
        <v>78</v>
      </c>
      <c r="I4750" t="s">
        <v>79</v>
      </c>
      <c r="K4750" t="s">
        <v>27106</v>
      </c>
      <c r="M4750" t="s">
        <v>19690</v>
      </c>
      <c r="N4750" t="s">
        <v>571</v>
      </c>
      <c r="O4750" t="s">
        <v>18</v>
      </c>
      <c r="P4750">
        <v>76001</v>
      </c>
    </row>
    <row r="4751" spans="1:17" hidden="1" x14ac:dyDescent="0.35">
      <c r="A4751" s="72">
        <f t="shared" si="74"/>
        <v>140867</v>
      </c>
      <c r="B4751" t="s">
        <v>14830</v>
      </c>
      <c r="C4751" s="66">
        <v>223989</v>
      </c>
      <c r="D4751" t="s">
        <v>77</v>
      </c>
      <c r="E4751" t="s">
        <v>3405</v>
      </c>
      <c r="F4751" s="66">
        <v>140867</v>
      </c>
      <c r="G4751" t="s">
        <v>78</v>
      </c>
      <c r="I4751" t="s">
        <v>79</v>
      </c>
      <c r="K4751" t="s">
        <v>14831</v>
      </c>
      <c r="M4751" t="s">
        <v>3401</v>
      </c>
      <c r="N4751" t="s">
        <v>571</v>
      </c>
      <c r="O4751" t="s">
        <v>18</v>
      </c>
      <c r="P4751" t="s">
        <v>3402</v>
      </c>
    </row>
    <row r="4752" spans="1:17" hidden="1" x14ac:dyDescent="0.35">
      <c r="A4752" s="72">
        <f t="shared" si="74"/>
        <v>141602</v>
      </c>
      <c r="B4752" t="s">
        <v>20602</v>
      </c>
      <c r="C4752" s="66">
        <v>17006228</v>
      </c>
      <c r="D4752" t="s">
        <v>83</v>
      </c>
      <c r="E4752" t="s">
        <v>10608</v>
      </c>
      <c r="F4752" s="66">
        <v>141602</v>
      </c>
      <c r="G4752" t="s">
        <v>78</v>
      </c>
      <c r="H4752" t="s">
        <v>350</v>
      </c>
      <c r="I4752" t="s">
        <v>79</v>
      </c>
      <c r="K4752" t="s">
        <v>20547</v>
      </c>
      <c r="L4752" t="s">
        <v>80</v>
      </c>
      <c r="M4752" t="s">
        <v>20548</v>
      </c>
      <c r="N4752" t="s">
        <v>10511</v>
      </c>
      <c r="O4752" t="s">
        <v>18</v>
      </c>
      <c r="P4752" t="s">
        <v>10611</v>
      </c>
      <c r="Q4752" t="s">
        <v>87</v>
      </c>
    </row>
    <row r="4753" spans="1:17" hidden="1" x14ac:dyDescent="0.35">
      <c r="A4753" s="72">
        <f t="shared" si="74"/>
        <v>140444</v>
      </c>
      <c r="B4753" t="s">
        <v>24381</v>
      </c>
      <c r="C4753" s="85">
        <v>85423</v>
      </c>
      <c r="D4753" t="s">
        <v>77</v>
      </c>
      <c r="E4753" t="s">
        <v>23254</v>
      </c>
      <c r="F4753" s="85">
        <v>140444</v>
      </c>
      <c r="G4753" t="s">
        <v>78</v>
      </c>
      <c r="H4753">
        <v>12718797</v>
      </c>
      <c r="I4753" t="s">
        <v>79</v>
      </c>
      <c r="K4753" t="s">
        <v>24382</v>
      </c>
      <c r="M4753" t="s">
        <v>20080</v>
      </c>
      <c r="N4753" t="s">
        <v>205</v>
      </c>
      <c r="O4753" t="s">
        <v>18</v>
      </c>
      <c r="P4753">
        <v>75007</v>
      </c>
      <c r="Q4753">
        <v>2742</v>
      </c>
    </row>
    <row r="4754" spans="1:17" hidden="1" x14ac:dyDescent="0.35">
      <c r="A4754" s="72">
        <f t="shared" si="74"/>
        <v>140513</v>
      </c>
      <c r="B4754" t="s">
        <v>14232</v>
      </c>
      <c r="C4754" s="66">
        <v>203067</v>
      </c>
      <c r="D4754" t="s">
        <v>77</v>
      </c>
      <c r="E4754" t="s">
        <v>13643</v>
      </c>
      <c r="F4754" s="66">
        <v>140513</v>
      </c>
      <c r="G4754" t="s">
        <v>78</v>
      </c>
      <c r="H4754" t="s">
        <v>13644</v>
      </c>
      <c r="I4754" t="s">
        <v>79</v>
      </c>
      <c r="K4754" t="s">
        <v>13645</v>
      </c>
      <c r="M4754" t="s">
        <v>1320</v>
      </c>
      <c r="N4754" t="s">
        <v>1172</v>
      </c>
      <c r="O4754" t="s">
        <v>18</v>
      </c>
      <c r="P4754" t="s">
        <v>1321</v>
      </c>
    </row>
    <row r="4755" spans="1:17" hidden="1" x14ac:dyDescent="0.35">
      <c r="A4755" s="72">
        <f t="shared" si="74"/>
        <v>142070</v>
      </c>
      <c r="B4755" t="s">
        <v>26633</v>
      </c>
      <c r="C4755" s="85">
        <v>92823</v>
      </c>
      <c r="D4755" t="s">
        <v>77</v>
      </c>
      <c r="E4755" t="s">
        <v>23200</v>
      </c>
      <c r="F4755" s="85">
        <v>142070</v>
      </c>
      <c r="G4755" t="s">
        <v>78</v>
      </c>
      <c r="H4755">
        <v>20680559</v>
      </c>
      <c r="I4755" t="s">
        <v>79</v>
      </c>
      <c r="K4755" t="s">
        <v>26634</v>
      </c>
      <c r="M4755" t="s">
        <v>24759</v>
      </c>
      <c r="N4755" t="s">
        <v>13173</v>
      </c>
      <c r="O4755" t="s">
        <v>18</v>
      </c>
      <c r="P4755">
        <v>79745</v>
      </c>
    </row>
    <row r="4756" spans="1:17" hidden="1" x14ac:dyDescent="0.35">
      <c r="A4756" s="72">
        <f t="shared" si="74"/>
        <v>142070</v>
      </c>
      <c r="B4756" t="s">
        <v>13168</v>
      </c>
      <c r="C4756" s="66">
        <v>92823</v>
      </c>
      <c r="D4756" t="s">
        <v>77</v>
      </c>
      <c r="E4756" t="s">
        <v>13169</v>
      </c>
      <c r="F4756" s="66">
        <v>142070</v>
      </c>
      <c r="G4756" t="s">
        <v>78</v>
      </c>
      <c r="H4756" t="s">
        <v>13170</v>
      </c>
      <c r="I4756" t="s">
        <v>79</v>
      </c>
      <c r="K4756" t="s">
        <v>13171</v>
      </c>
      <c r="M4756" t="s">
        <v>13172</v>
      </c>
      <c r="N4756" t="s">
        <v>13173</v>
      </c>
      <c r="O4756" t="s">
        <v>18</v>
      </c>
      <c r="P4756" t="s">
        <v>13174</v>
      </c>
    </row>
    <row r="4757" spans="1:17" hidden="1" x14ac:dyDescent="0.35">
      <c r="A4757" s="72">
        <f t="shared" si="74"/>
        <v>142070</v>
      </c>
      <c r="B4757" t="s">
        <v>26643</v>
      </c>
      <c r="C4757" s="85">
        <v>16067860</v>
      </c>
      <c r="D4757" t="s">
        <v>23281</v>
      </c>
      <c r="E4757" t="s">
        <v>23200</v>
      </c>
      <c r="F4757" s="85">
        <v>142070</v>
      </c>
      <c r="G4757" t="s">
        <v>78</v>
      </c>
      <c r="H4757">
        <v>20680559</v>
      </c>
      <c r="I4757" t="s">
        <v>79</v>
      </c>
      <c r="K4757" t="s">
        <v>26644</v>
      </c>
      <c r="M4757" t="s">
        <v>24759</v>
      </c>
      <c r="N4757" t="s">
        <v>13173</v>
      </c>
      <c r="O4757" t="s">
        <v>18</v>
      </c>
      <c r="P4757">
        <v>79745</v>
      </c>
    </row>
    <row r="4758" spans="1:17" hidden="1" x14ac:dyDescent="0.35">
      <c r="A4758" s="72">
        <f t="shared" si="74"/>
        <v>142070</v>
      </c>
      <c r="B4758" t="s">
        <v>19891</v>
      </c>
      <c r="C4758" s="66">
        <v>16067860</v>
      </c>
      <c r="D4758" t="s">
        <v>83</v>
      </c>
      <c r="E4758" t="s">
        <v>13169</v>
      </c>
      <c r="F4758" s="66">
        <v>142070</v>
      </c>
      <c r="G4758" t="s">
        <v>78</v>
      </c>
      <c r="H4758" t="s">
        <v>13170</v>
      </c>
      <c r="I4758" t="s">
        <v>79</v>
      </c>
      <c r="K4758" t="s">
        <v>19892</v>
      </c>
      <c r="L4758" t="s">
        <v>80</v>
      </c>
      <c r="M4758" t="s">
        <v>13172</v>
      </c>
      <c r="N4758" t="s">
        <v>13182</v>
      </c>
      <c r="O4758" t="s">
        <v>18</v>
      </c>
      <c r="P4758" t="s">
        <v>13174</v>
      </c>
      <c r="Q4758" t="s">
        <v>87</v>
      </c>
    </row>
    <row r="4759" spans="1:17" hidden="1" x14ac:dyDescent="0.35">
      <c r="A4759" s="72">
        <f t="shared" si="74"/>
        <v>142070</v>
      </c>
      <c r="B4759" t="s">
        <v>26629</v>
      </c>
      <c r="C4759" s="85">
        <v>92824</v>
      </c>
      <c r="D4759" t="s">
        <v>77</v>
      </c>
      <c r="E4759" t="s">
        <v>23200</v>
      </c>
      <c r="F4759" s="85">
        <v>142070</v>
      </c>
      <c r="G4759" t="s">
        <v>78</v>
      </c>
      <c r="H4759">
        <v>20680559</v>
      </c>
      <c r="I4759" t="s">
        <v>79</v>
      </c>
      <c r="K4759" t="s">
        <v>26630</v>
      </c>
      <c r="M4759" t="s">
        <v>24759</v>
      </c>
      <c r="N4759" t="s">
        <v>13173</v>
      </c>
      <c r="O4759" t="s">
        <v>18</v>
      </c>
      <c r="P4759">
        <v>79745</v>
      </c>
      <c r="Q4759">
        <v>4712</v>
      </c>
    </row>
    <row r="4760" spans="1:17" hidden="1" x14ac:dyDescent="0.35">
      <c r="A4760" s="72">
        <f t="shared" si="74"/>
        <v>142070</v>
      </c>
      <c r="B4760" t="s">
        <v>13177</v>
      </c>
      <c r="C4760" s="66">
        <v>92824</v>
      </c>
      <c r="D4760" t="s">
        <v>77</v>
      </c>
      <c r="E4760" t="s">
        <v>13169</v>
      </c>
      <c r="F4760" s="66">
        <v>142070</v>
      </c>
      <c r="G4760" t="s">
        <v>78</v>
      </c>
      <c r="H4760" t="s">
        <v>13170</v>
      </c>
      <c r="I4760" t="s">
        <v>79</v>
      </c>
      <c r="K4760" t="s">
        <v>13178</v>
      </c>
      <c r="M4760" t="s">
        <v>13172</v>
      </c>
      <c r="N4760" t="s">
        <v>13173</v>
      </c>
      <c r="O4760" t="s">
        <v>18</v>
      </c>
      <c r="P4760" t="s">
        <v>13174</v>
      </c>
      <c r="Q4760" t="s">
        <v>13176</v>
      </c>
    </row>
    <row r="4761" spans="1:17" hidden="1" x14ac:dyDescent="0.35">
      <c r="A4761" s="72">
        <f t="shared" si="74"/>
        <v>142070</v>
      </c>
      <c r="B4761" t="s">
        <v>23200</v>
      </c>
      <c r="C4761" s="85">
        <v>142070</v>
      </c>
      <c r="D4761" t="s">
        <v>78</v>
      </c>
      <c r="E4761" t="s">
        <v>13757</v>
      </c>
      <c r="F4761" s="85">
        <v>17019123</v>
      </c>
      <c r="G4761" t="s">
        <v>1750</v>
      </c>
      <c r="H4761">
        <v>20680559</v>
      </c>
      <c r="I4761" t="s">
        <v>79</v>
      </c>
      <c r="J4761" t="s">
        <v>200</v>
      </c>
      <c r="K4761" t="s">
        <v>24758</v>
      </c>
      <c r="M4761" t="s">
        <v>24759</v>
      </c>
      <c r="N4761" t="s">
        <v>13173</v>
      </c>
      <c r="O4761" t="s">
        <v>18</v>
      </c>
      <c r="P4761">
        <v>79745</v>
      </c>
      <c r="Q4761">
        <v>4712</v>
      </c>
    </row>
    <row r="4762" spans="1:17" hidden="1" x14ac:dyDescent="0.35">
      <c r="A4762" s="72">
        <f t="shared" si="74"/>
        <v>142070</v>
      </c>
      <c r="B4762" t="s">
        <v>23200</v>
      </c>
      <c r="C4762" s="85">
        <v>142070</v>
      </c>
      <c r="D4762" t="s">
        <v>78</v>
      </c>
      <c r="E4762" t="s">
        <v>23241</v>
      </c>
      <c r="F4762" s="85">
        <v>142047</v>
      </c>
      <c r="G4762" t="s">
        <v>78</v>
      </c>
      <c r="H4762">
        <v>20680559</v>
      </c>
      <c r="I4762" t="s">
        <v>79</v>
      </c>
      <c r="J4762" t="s">
        <v>200</v>
      </c>
      <c r="K4762" t="s">
        <v>24758</v>
      </c>
      <c r="M4762" t="s">
        <v>24759</v>
      </c>
      <c r="N4762" t="s">
        <v>13173</v>
      </c>
      <c r="O4762" t="s">
        <v>18</v>
      </c>
      <c r="P4762">
        <v>79745</v>
      </c>
      <c r="Q4762">
        <v>4712</v>
      </c>
    </row>
    <row r="4763" spans="1:17" hidden="1" x14ac:dyDescent="0.35">
      <c r="A4763" s="72">
        <f t="shared" si="74"/>
        <v>142070</v>
      </c>
      <c r="B4763" t="s">
        <v>26639</v>
      </c>
      <c r="C4763" s="85">
        <v>16067857</v>
      </c>
      <c r="D4763" t="s">
        <v>23281</v>
      </c>
      <c r="E4763" t="s">
        <v>23200</v>
      </c>
      <c r="F4763" s="85">
        <v>142070</v>
      </c>
      <c r="G4763" t="s">
        <v>78</v>
      </c>
      <c r="H4763">
        <v>20680559</v>
      </c>
      <c r="I4763" t="s">
        <v>79</v>
      </c>
      <c r="K4763" t="s">
        <v>24758</v>
      </c>
      <c r="M4763" t="s">
        <v>24759</v>
      </c>
      <c r="N4763" t="s">
        <v>13173</v>
      </c>
      <c r="O4763" t="s">
        <v>18</v>
      </c>
      <c r="P4763">
        <v>79745</v>
      </c>
    </row>
    <row r="4764" spans="1:17" hidden="1" x14ac:dyDescent="0.35">
      <c r="A4764" s="72">
        <f t="shared" si="74"/>
        <v>142070</v>
      </c>
      <c r="B4764" t="s">
        <v>19888</v>
      </c>
      <c r="C4764" s="66">
        <v>16067857</v>
      </c>
      <c r="D4764" t="s">
        <v>83</v>
      </c>
      <c r="E4764" t="s">
        <v>13169</v>
      </c>
      <c r="F4764" s="66">
        <v>142070</v>
      </c>
      <c r="G4764" t="s">
        <v>78</v>
      </c>
      <c r="H4764" t="s">
        <v>13170</v>
      </c>
      <c r="I4764" t="s">
        <v>79</v>
      </c>
      <c r="K4764" t="s">
        <v>13175</v>
      </c>
      <c r="L4764" t="s">
        <v>80</v>
      </c>
      <c r="M4764" t="s">
        <v>13172</v>
      </c>
      <c r="N4764" t="s">
        <v>13182</v>
      </c>
      <c r="O4764" t="s">
        <v>18</v>
      </c>
      <c r="P4764" t="s">
        <v>13174</v>
      </c>
      <c r="Q4764" t="s">
        <v>87</v>
      </c>
    </row>
    <row r="4765" spans="1:17" hidden="1" x14ac:dyDescent="0.35">
      <c r="A4765" s="72">
        <f t="shared" si="74"/>
        <v>142070</v>
      </c>
      <c r="B4765" t="s">
        <v>26637</v>
      </c>
      <c r="C4765" s="85">
        <v>16067863</v>
      </c>
      <c r="D4765" t="s">
        <v>23281</v>
      </c>
      <c r="E4765" t="s">
        <v>23200</v>
      </c>
      <c r="F4765" s="85">
        <v>142070</v>
      </c>
      <c r="G4765" t="s">
        <v>78</v>
      </c>
      <c r="H4765">
        <v>20680559</v>
      </c>
      <c r="I4765" t="s">
        <v>79</v>
      </c>
      <c r="K4765" t="s">
        <v>26638</v>
      </c>
      <c r="M4765" t="s">
        <v>24759</v>
      </c>
      <c r="N4765" t="s">
        <v>13173</v>
      </c>
      <c r="O4765" t="s">
        <v>18</v>
      </c>
      <c r="P4765">
        <v>79745</v>
      </c>
    </row>
    <row r="4766" spans="1:17" hidden="1" x14ac:dyDescent="0.35">
      <c r="A4766" s="72">
        <f t="shared" si="74"/>
        <v>142070</v>
      </c>
      <c r="B4766" t="s">
        <v>19893</v>
      </c>
      <c r="C4766" s="66">
        <v>16067863</v>
      </c>
      <c r="D4766" t="s">
        <v>83</v>
      </c>
      <c r="E4766" t="s">
        <v>13169</v>
      </c>
      <c r="F4766" s="66">
        <v>142070</v>
      </c>
      <c r="G4766" t="s">
        <v>78</v>
      </c>
      <c r="H4766" t="s">
        <v>13170</v>
      </c>
      <c r="I4766" t="s">
        <v>79</v>
      </c>
      <c r="K4766" t="s">
        <v>19894</v>
      </c>
      <c r="L4766" t="s">
        <v>80</v>
      </c>
      <c r="M4766" t="s">
        <v>13172</v>
      </c>
      <c r="N4766" t="s">
        <v>13182</v>
      </c>
      <c r="O4766" t="s">
        <v>18</v>
      </c>
      <c r="P4766" t="s">
        <v>13174</v>
      </c>
      <c r="Q4766" t="s">
        <v>87</v>
      </c>
    </row>
    <row r="4767" spans="1:17" hidden="1" x14ac:dyDescent="0.35">
      <c r="A4767" s="72">
        <f t="shared" si="74"/>
        <v>142070</v>
      </c>
      <c r="B4767" t="s">
        <v>26641</v>
      </c>
      <c r="C4767" s="85">
        <v>16067864</v>
      </c>
      <c r="D4767" t="s">
        <v>23281</v>
      </c>
      <c r="E4767" t="s">
        <v>23200</v>
      </c>
      <c r="F4767" s="85">
        <v>142070</v>
      </c>
      <c r="G4767" t="s">
        <v>78</v>
      </c>
      <c r="H4767">
        <v>20680559</v>
      </c>
      <c r="I4767" t="s">
        <v>79</v>
      </c>
      <c r="K4767" t="s">
        <v>26642</v>
      </c>
      <c r="M4767" t="s">
        <v>24759</v>
      </c>
      <c r="N4767" t="s">
        <v>13173</v>
      </c>
      <c r="O4767" t="s">
        <v>18</v>
      </c>
      <c r="P4767">
        <v>79745</v>
      </c>
    </row>
    <row r="4768" spans="1:17" hidden="1" x14ac:dyDescent="0.35">
      <c r="A4768" s="72">
        <f t="shared" si="74"/>
        <v>142070</v>
      </c>
      <c r="B4768" t="s">
        <v>19895</v>
      </c>
      <c r="C4768" s="66">
        <v>16067864</v>
      </c>
      <c r="D4768" t="s">
        <v>83</v>
      </c>
      <c r="E4768" t="s">
        <v>13169</v>
      </c>
      <c r="F4768" s="66">
        <v>142070</v>
      </c>
      <c r="G4768" t="s">
        <v>78</v>
      </c>
      <c r="H4768" t="s">
        <v>13170</v>
      </c>
      <c r="I4768" t="s">
        <v>79</v>
      </c>
      <c r="K4768" t="s">
        <v>19896</v>
      </c>
      <c r="L4768" t="s">
        <v>80</v>
      </c>
      <c r="M4768" t="s">
        <v>13172</v>
      </c>
      <c r="N4768" t="s">
        <v>13182</v>
      </c>
      <c r="O4768" t="s">
        <v>18</v>
      </c>
      <c r="P4768" t="s">
        <v>13174</v>
      </c>
      <c r="Q4768" t="s">
        <v>87</v>
      </c>
    </row>
    <row r="4769" spans="1:17" hidden="1" x14ac:dyDescent="0.35">
      <c r="A4769" s="72">
        <f t="shared" si="74"/>
        <v>142070</v>
      </c>
      <c r="B4769" t="s">
        <v>26635</v>
      </c>
      <c r="C4769" s="85">
        <v>16067858</v>
      </c>
      <c r="D4769" t="s">
        <v>23281</v>
      </c>
      <c r="E4769" t="s">
        <v>23200</v>
      </c>
      <c r="F4769" s="85">
        <v>142070</v>
      </c>
      <c r="G4769" t="s">
        <v>78</v>
      </c>
      <c r="H4769">
        <v>20680559</v>
      </c>
      <c r="I4769" t="s">
        <v>79</v>
      </c>
      <c r="K4769" t="s">
        <v>26636</v>
      </c>
      <c r="M4769" t="s">
        <v>24759</v>
      </c>
      <c r="N4769" t="s">
        <v>13173</v>
      </c>
      <c r="O4769" t="s">
        <v>18</v>
      </c>
      <c r="P4769">
        <v>79745</v>
      </c>
    </row>
    <row r="4770" spans="1:17" hidden="1" x14ac:dyDescent="0.35">
      <c r="A4770" s="72">
        <f t="shared" si="74"/>
        <v>142070</v>
      </c>
      <c r="B4770" t="s">
        <v>19889</v>
      </c>
      <c r="C4770" s="66">
        <v>16067858</v>
      </c>
      <c r="D4770" t="s">
        <v>83</v>
      </c>
      <c r="E4770" t="s">
        <v>13169</v>
      </c>
      <c r="F4770" s="66">
        <v>142070</v>
      </c>
      <c r="G4770" t="s">
        <v>78</v>
      </c>
      <c r="H4770" t="s">
        <v>13170</v>
      </c>
      <c r="I4770" t="s">
        <v>79</v>
      </c>
      <c r="K4770" t="s">
        <v>19890</v>
      </c>
      <c r="L4770" t="s">
        <v>80</v>
      </c>
      <c r="M4770" t="s">
        <v>13172</v>
      </c>
      <c r="N4770" t="s">
        <v>13182</v>
      </c>
      <c r="O4770" t="s">
        <v>18</v>
      </c>
      <c r="P4770" t="s">
        <v>13174</v>
      </c>
      <c r="Q4770" t="s">
        <v>87</v>
      </c>
    </row>
    <row r="4771" spans="1:17" hidden="1" x14ac:dyDescent="0.35">
      <c r="A4771" s="72">
        <f t="shared" si="74"/>
        <v>142070</v>
      </c>
      <c r="B4771" t="s">
        <v>26631</v>
      </c>
      <c r="C4771" s="85">
        <v>92825</v>
      </c>
      <c r="D4771" t="s">
        <v>77</v>
      </c>
      <c r="E4771" t="s">
        <v>23200</v>
      </c>
      <c r="F4771" s="85">
        <v>142070</v>
      </c>
      <c r="G4771" t="s">
        <v>78</v>
      </c>
      <c r="H4771">
        <v>20680559</v>
      </c>
      <c r="I4771" t="s">
        <v>79</v>
      </c>
      <c r="K4771" t="s">
        <v>26632</v>
      </c>
      <c r="M4771" t="s">
        <v>24759</v>
      </c>
      <c r="N4771" t="s">
        <v>13181</v>
      </c>
      <c r="O4771" t="s">
        <v>18</v>
      </c>
      <c r="P4771">
        <v>79745</v>
      </c>
    </row>
    <row r="4772" spans="1:17" hidden="1" x14ac:dyDescent="0.35">
      <c r="A4772" s="72">
        <f t="shared" si="74"/>
        <v>142070</v>
      </c>
      <c r="B4772" t="s">
        <v>13179</v>
      </c>
      <c r="C4772" s="66">
        <v>92825</v>
      </c>
      <c r="D4772" t="s">
        <v>77</v>
      </c>
      <c r="E4772" t="s">
        <v>13169</v>
      </c>
      <c r="F4772" s="66">
        <v>142070</v>
      </c>
      <c r="G4772" t="s">
        <v>78</v>
      </c>
      <c r="H4772" t="s">
        <v>13170</v>
      </c>
      <c r="I4772" t="s">
        <v>79</v>
      </c>
      <c r="K4772" t="s">
        <v>13180</v>
      </c>
      <c r="M4772" t="s">
        <v>13172</v>
      </c>
      <c r="N4772" t="s">
        <v>13181</v>
      </c>
      <c r="O4772" t="s">
        <v>18</v>
      </c>
      <c r="P4772" t="s">
        <v>13174</v>
      </c>
    </row>
    <row r="4773" spans="1:17" hidden="1" x14ac:dyDescent="0.35">
      <c r="A4773" s="72">
        <f t="shared" si="74"/>
        <v>140445</v>
      </c>
      <c r="B4773" t="s">
        <v>23303</v>
      </c>
      <c r="C4773" s="85">
        <v>224681</v>
      </c>
      <c r="D4773" t="s">
        <v>77</v>
      </c>
      <c r="E4773" t="s">
        <v>23272</v>
      </c>
      <c r="F4773" s="85">
        <v>140445</v>
      </c>
      <c r="G4773" t="s">
        <v>78</v>
      </c>
      <c r="I4773" t="s">
        <v>79</v>
      </c>
      <c r="K4773" t="s">
        <v>23304</v>
      </c>
      <c r="M4773" t="s">
        <v>20950</v>
      </c>
      <c r="N4773" t="s">
        <v>176</v>
      </c>
      <c r="O4773" t="s">
        <v>18</v>
      </c>
      <c r="P4773">
        <v>75013</v>
      </c>
    </row>
    <row r="4774" spans="1:17" hidden="1" x14ac:dyDescent="0.35">
      <c r="A4774" s="72">
        <f t="shared" si="74"/>
        <v>141483</v>
      </c>
      <c r="B4774" t="s">
        <v>20316</v>
      </c>
      <c r="C4774" s="66">
        <v>17003358</v>
      </c>
      <c r="D4774" t="s">
        <v>83</v>
      </c>
      <c r="E4774" t="s">
        <v>9195</v>
      </c>
      <c r="F4774" s="66">
        <v>141483</v>
      </c>
      <c r="G4774" t="s">
        <v>78</v>
      </c>
      <c r="I4774" t="s">
        <v>79</v>
      </c>
      <c r="K4774" t="s">
        <v>20310</v>
      </c>
      <c r="M4774" t="s">
        <v>9197</v>
      </c>
      <c r="N4774" t="s">
        <v>9159</v>
      </c>
      <c r="O4774" t="s">
        <v>18</v>
      </c>
      <c r="P4774" t="s">
        <v>9198</v>
      </c>
    </row>
    <row r="4775" spans="1:17" hidden="1" x14ac:dyDescent="0.35">
      <c r="A4775" s="72">
        <f t="shared" si="74"/>
        <v>141483</v>
      </c>
      <c r="B4775" t="s">
        <v>20321</v>
      </c>
      <c r="C4775" s="66">
        <v>17003361</v>
      </c>
      <c r="D4775" t="s">
        <v>83</v>
      </c>
      <c r="E4775" t="s">
        <v>9195</v>
      </c>
      <c r="F4775" s="66">
        <v>141483</v>
      </c>
      <c r="G4775" t="s">
        <v>78</v>
      </c>
      <c r="I4775" t="s">
        <v>79</v>
      </c>
      <c r="K4775" t="s">
        <v>20322</v>
      </c>
      <c r="M4775" t="s">
        <v>9197</v>
      </c>
      <c r="N4775" t="s">
        <v>9192</v>
      </c>
      <c r="O4775" t="s">
        <v>18</v>
      </c>
      <c r="P4775" t="s">
        <v>9198</v>
      </c>
    </row>
    <row r="4776" spans="1:17" hidden="1" x14ac:dyDescent="0.35">
      <c r="A4776" s="72">
        <f t="shared" si="74"/>
        <v>141483</v>
      </c>
      <c r="B4776" t="s">
        <v>20311</v>
      </c>
      <c r="C4776" s="66">
        <v>17003355</v>
      </c>
      <c r="D4776" t="s">
        <v>83</v>
      </c>
      <c r="E4776" t="s">
        <v>9195</v>
      </c>
      <c r="F4776" s="66">
        <v>141483</v>
      </c>
      <c r="G4776" t="s">
        <v>78</v>
      </c>
      <c r="I4776" t="s">
        <v>79</v>
      </c>
      <c r="K4776" t="s">
        <v>20312</v>
      </c>
      <c r="M4776" t="s">
        <v>9197</v>
      </c>
      <c r="N4776" t="s">
        <v>9159</v>
      </c>
      <c r="O4776" t="s">
        <v>18</v>
      </c>
      <c r="P4776" t="s">
        <v>9198</v>
      </c>
    </row>
    <row r="4777" spans="1:17" hidden="1" x14ac:dyDescent="0.35">
      <c r="A4777" s="72">
        <f t="shared" si="74"/>
        <v>141483</v>
      </c>
      <c r="B4777" t="s">
        <v>20314</v>
      </c>
      <c r="C4777" s="66">
        <v>17003357</v>
      </c>
      <c r="D4777" t="s">
        <v>83</v>
      </c>
      <c r="E4777" t="s">
        <v>9195</v>
      </c>
      <c r="F4777" s="66">
        <v>141483</v>
      </c>
      <c r="G4777" t="s">
        <v>78</v>
      </c>
      <c r="I4777" t="s">
        <v>79</v>
      </c>
      <c r="K4777" t="s">
        <v>20315</v>
      </c>
      <c r="M4777" t="s">
        <v>9197</v>
      </c>
      <c r="N4777" t="s">
        <v>9159</v>
      </c>
      <c r="O4777" t="s">
        <v>18</v>
      </c>
      <c r="P4777" t="s">
        <v>9198</v>
      </c>
    </row>
    <row r="4778" spans="1:17" hidden="1" x14ac:dyDescent="0.35">
      <c r="A4778" s="72">
        <f t="shared" si="74"/>
        <v>141483</v>
      </c>
      <c r="B4778" t="s">
        <v>20317</v>
      </c>
      <c r="C4778" s="66">
        <v>17003359</v>
      </c>
      <c r="D4778" t="s">
        <v>83</v>
      </c>
      <c r="E4778" t="s">
        <v>9195</v>
      </c>
      <c r="F4778" s="66">
        <v>141483</v>
      </c>
      <c r="G4778" t="s">
        <v>78</v>
      </c>
      <c r="I4778" t="s">
        <v>79</v>
      </c>
      <c r="K4778" t="s">
        <v>20318</v>
      </c>
      <c r="M4778" t="s">
        <v>9197</v>
      </c>
      <c r="N4778" t="s">
        <v>9159</v>
      </c>
      <c r="O4778" t="s">
        <v>18</v>
      </c>
      <c r="P4778" t="s">
        <v>9198</v>
      </c>
    </row>
    <row r="4779" spans="1:17" hidden="1" x14ac:dyDescent="0.35">
      <c r="A4779" s="72">
        <f t="shared" si="74"/>
        <v>141483</v>
      </c>
      <c r="B4779" t="s">
        <v>20308</v>
      </c>
      <c r="C4779" s="66">
        <v>17003354</v>
      </c>
      <c r="D4779" t="s">
        <v>83</v>
      </c>
      <c r="E4779" t="s">
        <v>9195</v>
      </c>
      <c r="F4779" s="66">
        <v>141483</v>
      </c>
      <c r="G4779" t="s">
        <v>78</v>
      </c>
      <c r="I4779" t="s">
        <v>79</v>
      </c>
      <c r="K4779" t="s">
        <v>20309</v>
      </c>
      <c r="M4779" t="s">
        <v>9197</v>
      </c>
      <c r="O4779" t="s">
        <v>18</v>
      </c>
      <c r="P4779" t="s">
        <v>9198</v>
      </c>
    </row>
    <row r="4780" spans="1:17" hidden="1" x14ac:dyDescent="0.35">
      <c r="A4780" s="72">
        <f t="shared" si="74"/>
        <v>141223</v>
      </c>
      <c r="B4780" t="s">
        <v>14869</v>
      </c>
      <c r="C4780" s="66">
        <v>224382</v>
      </c>
      <c r="D4780" t="s">
        <v>77</v>
      </c>
      <c r="E4780" t="s">
        <v>6077</v>
      </c>
      <c r="F4780" s="66">
        <v>141223</v>
      </c>
      <c r="G4780" t="s">
        <v>78</v>
      </c>
      <c r="H4780" t="s">
        <v>14870</v>
      </c>
      <c r="I4780" t="s">
        <v>79</v>
      </c>
      <c r="K4780" t="s">
        <v>14871</v>
      </c>
      <c r="M4780" t="s">
        <v>3090</v>
      </c>
      <c r="N4780" t="s">
        <v>6071</v>
      </c>
      <c r="O4780" t="s">
        <v>18</v>
      </c>
      <c r="P4780" t="s">
        <v>6150</v>
      </c>
    </row>
    <row r="4781" spans="1:17" hidden="1" x14ac:dyDescent="0.35">
      <c r="A4781" s="72">
        <f t="shared" si="74"/>
        <v>140841</v>
      </c>
      <c r="B4781" t="s">
        <v>23411</v>
      </c>
      <c r="C4781" s="85">
        <v>87186</v>
      </c>
      <c r="D4781" t="s">
        <v>77</v>
      </c>
      <c r="E4781" t="s">
        <v>23268</v>
      </c>
      <c r="F4781" s="85">
        <v>140841</v>
      </c>
      <c r="G4781" t="s">
        <v>78</v>
      </c>
      <c r="H4781">
        <v>12691440</v>
      </c>
      <c r="I4781" t="s">
        <v>79</v>
      </c>
      <c r="K4781" t="s">
        <v>23412</v>
      </c>
      <c r="M4781" t="s">
        <v>19690</v>
      </c>
      <c r="N4781" t="s">
        <v>571</v>
      </c>
      <c r="O4781" t="s">
        <v>18</v>
      </c>
      <c r="P4781">
        <v>76016</v>
      </c>
      <c r="Q4781">
        <v>6018</v>
      </c>
    </row>
    <row r="4782" spans="1:17" hidden="1" x14ac:dyDescent="0.35">
      <c r="A4782" s="72">
        <f t="shared" si="74"/>
        <v>141223</v>
      </c>
      <c r="B4782" t="s">
        <v>6511</v>
      </c>
      <c r="C4782" s="66">
        <v>88615</v>
      </c>
      <c r="D4782" t="s">
        <v>77</v>
      </c>
      <c r="E4782" t="s">
        <v>6077</v>
      </c>
      <c r="F4782" s="66">
        <v>141223</v>
      </c>
      <c r="G4782" t="s">
        <v>78</v>
      </c>
      <c r="H4782" t="s">
        <v>6512</v>
      </c>
      <c r="I4782" t="s">
        <v>79</v>
      </c>
      <c r="K4782" t="s">
        <v>6513</v>
      </c>
      <c r="M4782" t="s">
        <v>3090</v>
      </c>
      <c r="N4782" t="s">
        <v>6071</v>
      </c>
      <c r="O4782" t="s">
        <v>18</v>
      </c>
      <c r="P4782" t="s">
        <v>6514</v>
      </c>
      <c r="Q4782" t="s">
        <v>6515</v>
      </c>
    </row>
    <row r="4783" spans="1:17" hidden="1" x14ac:dyDescent="0.35">
      <c r="A4783" s="72">
        <f t="shared" si="74"/>
        <v>140448</v>
      </c>
      <c r="B4783" t="s">
        <v>26336</v>
      </c>
      <c r="C4783" s="85">
        <v>85643</v>
      </c>
      <c r="D4783" t="s">
        <v>77</v>
      </c>
      <c r="E4783" t="s">
        <v>23209</v>
      </c>
      <c r="F4783" s="85">
        <v>140448</v>
      </c>
      <c r="G4783" t="s">
        <v>78</v>
      </c>
      <c r="H4783">
        <v>12698908</v>
      </c>
      <c r="I4783" t="s">
        <v>79</v>
      </c>
      <c r="K4783" t="s">
        <v>26337</v>
      </c>
      <c r="M4783" t="s">
        <v>13920</v>
      </c>
      <c r="N4783" t="s">
        <v>232</v>
      </c>
      <c r="O4783" t="s">
        <v>18</v>
      </c>
      <c r="P4783">
        <v>75061</v>
      </c>
      <c r="Q4783">
        <v>2654</v>
      </c>
    </row>
    <row r="4784" spans="1:17" hidden="1" x14ac:dyDescent="0.35">
      <c r="A4784" s="72">
        <f t="shared" si="74"/>
        <v>140448</v>
      </c>
      <c r="B4784" t="s">
        <v>706</v>
      </c>
      <c r="C4784" s="66">
        <v>85643</v>
      </c>
      <c r="D4784" t="s">
        <v>77</v>
      </c>
      <c r="E4784" t="s">
        <v>366</v>
      </c>
      <c r="F4784" s="66">
        <v>140448</v>
      </c>
      <c r="G4784" t="s">
        <v>78</v>
      </c>
      <c r="H4784" t="s">
        <v>672</v>
      </c>
      <c r="I4784" t="s">
        <v>79</v>
      </c>
      <c r="K4784" t="s">
        <v>707</v>
      </c>
      <c r="M4784" t="s">
        <v>226</v>
      </c>
      <c r="N4784" t="s">
        <v>189</v>
      </c>
      <c r="O4784" t="s">
        <v>18</v>
      </c>
      <c r="P4784" t="s">
        <v>701</v>
      </c>
      <c r="Q4784" t="s">
        <v>708</v>
      </c>
    </row>
    <row r="4785" spans="1:17" hidden="1" x14ac:dyDescent="0.35">
      <c r="A4785" s="72">
        <f t="shared" si="74"/>
        <v>141649</v>
      </c>
      <c r="B4785" t="s">
        <v>26003</v>
      </c>
      <c r="C4785" s="85">
        <v>91413</v>
      </c>
      <c r="D4785" t="s">
        <v>77</v>
      </c>
      <c r="E4785" t="s">
        <v>23220</v>
      </c>
      <c r="F4785" s="85">
        <v>141649</v>
      </c>
      <c r="G4785" t="s">
        <v>78</v>
      </c>
      <c r="H4785">
        <v>13030275</v>
      </c>
      <c r="I4785" t="s">
        <v>79</v>
      </c>
      <c r="K4785" t="s">
        <v>26004</v>
      </c>
      <c r="M4785" t="s">
        <v>20012</v>
      </c>
      <c r="N4785" t="s">
        <v>10825</v>
      </c>
      <c r="O4785" t="s">
        <v>18</v>
      </c>
      <c r="P4785">
        <v>78550</v>
      </c>
      <c r="Q4785">
        <v>3370</v>
      </c>
    </row>
    <row r="4786" spans="1:17" hidden="1" x14ac:dyDescent="0.35">
      <c r="A4786" s="72">
        <f t="shared" si="74"/>
        <v>141649</v>
      </c>
      <c r="B4786" t="s">
        <v>10539</v>
      </c>
      <c r="C4786" s="66">
        <v>91413</v>
      </c>
      <c r="D4786" t="s">
        <v>77</v>
      </c>
      <c r="E4786" t="s">
        <v>10836</v>
      </c>
      <c r="F4786" s="66">
        <v>141649</v>
      </c>
      <c r="G4786" t="s">
        <v>78</v>
      </c>
      <c r="H4786" t="s">
        <v>10882</v>
      </c>
      <c r="I4786" t="s">
        <v>79</v>
      </c>
      <c r="K4786" t="s">
        <v>10883</v>
      </c>
      <c r="M4786" t="s">
        <v>10876</v>
      </c>
      <c r="N4786" t="s">
        <v>5082</v>
      </c>
      <c r="O4786" t="s">
        <v>18</v>
      </c>
      <c r="P4786" t="s">
        <v>10877</v>
      </c>
      <c r="Q4786" t="s">
        <v>10191</v>
      </c>
    </row>
    <row r="4787" spans="1:17" hidden="1" x14ac:dyDescent="0.35">
      <c r="A4787" s="72">
        <f t="shared" si="74"/>
        <v>142116</v>
      </c>
      <c r="B4787" t="s">
        <v>10539</v>
      </c>
      <c r="C4787" s="66">
        <v>93115</v>
      </c>
      <c r="D4787" t="s">
        <v>77</v>
      </c>
      <c r="E4787" t="s">
        <v>13524</v>
      </c>
      <c r="F4787" s="66">
        <v>142116</v>
      </c>
      <c r="G4787" t="s">
        <v>78</v>
      </c>
      <c r="H4787" t="s">
        <v>13538</v>
      </c>
      <c r="I4787" t="s">
        <v>79</v>
      </c>
      <c r="K4787" t="s">
        <v>13539</v>
      </c>
      <c r="M4787" t="s">
        <v>7395</v>
      </c>
      <c r="N4787" t="s">
        <v>7395</v>
      </c>
      <c r="O4787" t="s">
        <v>18</v>
      </c>
      <c r="P4787" t="s">
        <v>13261</v>
      </c>
    </row>
    <row r="4788" spans="1:17" hidden="1" x14ac:dyDescent="0.35">
      <c r="A4788" s="72">
        <f t="shared" si="74"/>
        <v>142116</v>
      </c>
      <c r="B4788" t="s">
        <v>16283</v>
      </c>
      <c r="C4788" s="66">
        <v>16036443</v>
      </c>
      <c r="D4788" t="s">
        <v>77</v>
      </c>
      <c r="E4788" t="s">
        <v>13524</v>
      </c>
      <c r="F4788" s="66">
        <v>142116</v>
      </c>
      <c r="G4788" t="s">
        <v>78</v>
      </c>
      <c r="H4788" t="s">
        <v>16284</v>
      </c>
      <c r="I4788" t="s">
        <v>79</v>
      </c>
      <c r="K4788" t="s">
        <v>16285</v>
      </c>
      <c r="M4788" t="s">
        <v>13534</v>
      </c>
      <c r="N4788" t="s">
        <v>7395</v>
      </c>
      <c r="O4788" t="s">
        <v>18</v>
      </c>
      <c r="P4788" t="s">
        <v>13527</v>
      </c>
    </row>
    <row r="4789" spans="1:17" hidden="1" x14ac:dyDescent="0.35">
      <c r="A4789" s="72">
        <f t="shared" si="74"/>
        <v>140845</v>
      </c>
      <c r="B4789" t="s">
        <v>26232</v>
      </c>
      <c r="C4789" s="85">
        <v>87275</v>
      </c>
      <c r="D4789" t="s">
        <v>77</v>
      </c>
      <c r="E4789" t="s">
        <v>23211</v>
      </c>
      <c r="F4789" s="85">
        <v>140845</v>
      </c>
      <c r="G4789" t="s">
        <v>78</v>
      </c>
      <c r="H4789">
        <v>14357479</v>
      </c>
      <c r="I4789" t="s">
        <v>79</v>
      </c>
      <c r="K4789" t="s">
        <v>26233</v>
      </c>
      <c r="M4789" t="s">
        <v>21069</v>
      </c>
      <c r="N4789" t="s">
        <v>571</v>
      </c>
      <c r="O4789" t="s">
        <v>18</v>
      </c>
      <c r="P4789">
        <v>76040</v>
      </c>
      <c r="Q4789">
        <v>6244</v>
      </c>
    </row>
    <row r="4790" spans="1:17" hidden="1" x14ac:dyDescent="0.35">
      <c r="A4790" s="72">
        <f t="shared" si="74"/>
        <v>140845</v>
      </c>
      <c r="B4790" t="s">
        <v>3562</v>
      </c>
      <c r="C4790" s="66">
        <v>87275</v>
      </c>
      <c r="D4790" t="s">
        <v>77</v>
      </c>
      <c r="E4790" t="s">
        <v>3465</v>
      </c>
      <c r="F4790" s="66">
        <v>140845</v>
      </c>
      <c r="G4790" t="s">
        <v>78</v>
      </c>
      <c r="H4790" t="s">
        <v>3466</v>
      </c>
      <c r="I4790" t="s">
        <v>79</v>
      </c>
      <c r="K4790" t="s">
        <v>3563</v>
      </c>
      <c r="M4790" t="s">
        <v>3537</v>
      </c>
      <c r="N4790" t="s">
        <v>573</v>
      </c>
      <c r="O4790" t="s">
        <v>18</v>
      </c>
      <c r="P4790" t="s">
        <v>3554</v>
      </c>
      <c r="Q4790" t="s">
        <v>3564</v>
      </c>
    </row>
    <row r="4791" spans="1:17" hidden="1" x14ac:dyDescent="0.35">
      <c r="A4791" s="72">
        <f t="shared" si="74"/>
        <v>17001517</v>
      </c>
      <c r="B4791" t="s">
        <v>18131</v>
      </c>
      <c r="C4791" s="66">
        <v>16083334</v>
      </c>
      <c r="D4791" t="s">
        <v>77</v>
      </c>
      <c r="E4791" t="s">
        <v>18132</v>
      </c>
      <c r="F4791" s="66">
        <v>17001517</v>
      </c>
      <c r="G4791" t="s">
        <v>78</v>
      </c>
      <c r="I4791" t="s">
        <v>79</v>
      </c>
      <c r="K4791" t="s">
        <v>18133</v>
      </c>
      <c r="M4791" t="s">
        <v>16103</v>
      </c>
      <c r="N4791" t="s">
        <v>11364</v>
      </c>
      <c r="O4791" t="s">
        <v>18</v>
      </c>
      <c r="P4791" t="s">
        <v>11639</v>
      </c>
    </row>
    <row r="4792" spans="1:17" hidden="1" x14ac:dyDescent="0.35">
      <c r="A4792" s="72">
        <f t="shared" si="74"/>
        <v>141342</v>
      </c>
      <c r="B4792" t="s">
        <v>8461</v>
      </c>
      <c r="C4792" s="66">
        <v>89819</v>
      </c>
      <c r="D4792" t="s">
        <v>77</v>
      </c>
      <c r="E4792" t="s">
        <v>8462</v>
      </c>
      <c r="F4792" s="66">
        <v>141342</v>
      </c>
      <c r="G4792" t="s">
        <v>78</v>
      </c>
      <c r="I4792" t="s">
        <v>79</v>
      </c>
      <c r="K4792" t="s">
        <v>8463</v>
      </c>
      <c r="M4792" t="s">
        <v>8464</v>
      </c>
      <c r="N4792" t="s">
        <v>8314</v>
      </c>
      <c r="O4792" t="s">
        <v>18</v>
      </c>
      <c r="P4792" t="s">
        <v>8465</v>
      </c>
      <c r="Q4792" t="s">
        <v>8466</v>
      </c>
    </row>
    <row r="4793" spans="1:17" hidden="1" x14ac:dyDescent="0.35">
      <c r="A4793" s="72">
        <f t="shared" si="74"/>
        <v>141653</v>
      </c>
      <c r="B4793" t="s">
        <v>10996</v>
      </c>
      <c r="C4793" s="66">
        <v>91456</v>
      </c>
      <c r="D4793" t="s">
        <v>77</v>
      </c>
      <c r="E4793" t="s">
        <v>10969</v>
      </c>
      <c r="F4793" s="66">
        <v>141653</v>
      </c>
      <c r="G4793" t="s">
        <v>78</v>
      </c>
      <c r="H4793" t="s">
        <v>10997</v>
      </c>
      <c r="I4793" t="s">
        <v>79</v>
      </c>
      <c r="K4793" t="s">
        <v>10998</v>
      </c>
      <c r="M4793" t="s">
        <v>10977</v>
      </c>
      <c r="N4793" t="s">
        <v>7398</v>
      </c>
      <c r="O4793" t="s">
        <v>18</v>
      </c>
      <c r="P4793" t="s">
        <v>10999</v>
      </c>
      <c r="Q4793" t="s">
        <v>11000</v>
      </c>
    </row>
    <row r="4794" spans="1:17" hidden="1" x14ac:dyDescent="0.35">
      <c r="A4794" s="72">
        <f t="shared" si="74"/>
        <v>141739</v>
      </c>
      <c r="B4794" t="s">
        <v>23690</v>
      </c>
      <c r="C4794" s="85">
        <v>91885</v>
      </c>
      <c r="D4794" t="s">
        <v>77</v>
      </c>
      <c r="E4794" t="s">
        <v>23266</v>
      </c>
      <c r="F4794" s="85">
        <v>141739</v>
      </c>
      <c r="G4794" t="s">
        <v>78</v>
      </c>
      <c r="H4794">
        <v>12688552</v>
      </c>
      <c r="I4794" t="s">
        <v>79</v>
      </c>
      <c r="K4794" t="s">
        <v>23691</v>
      </c>
      <c r="M4794" t="s">
        <v>125</v>
      </c>
      <c r="N4794" t="s">
        <v>137</v>
      </c>
      <c r="O4794" t="s">
        <v>18</v>
      </c>
      <c r="P4794">
        <v>78739</v>
      </c>
      <c r="Q4794">
        <v>1747</v>
      </c>
    </row>
    <row r="4795" spans="1:17" hidden="1" x14ac:dyDescent="0.35">
      <c r="A4795" s="72">
        <f t="shared" si="74"/>
        <v>140695</v>
      </c>
      <c r="B4795" t="s">
        <v>2687</v>
      </c>
      <c r="C4795" s="66">
        <v>86755</v>
      </c>
      <c r="D4795" t="s">
        <v>77</v>
      </c>
      <c r="E4795" t="s">
        <v>2680</v>
      </c>
      <c r="F4795" s="66">
        <v>140695</v>
      </c>
      <c r="G4795" t="s">
        <v>78</v>
      </c>
      <c r="H4795" t="s">
        <v>350</v>
      </c>
      <c r="I4795" t="s">
        <v>79</v>
      </c>
      <c r="K4795" t="s">
        <v>2683</v>
      </c>
      <c r="L4795" t="s">
        <v>80</v>
      </c>
      <c r="M4795" t="s">
        <v>2682</v>
      </c>
      <c r="N4795" t="s">
        <v>2448</v>
      </c>
      <c r="O4795" t="s">
        <v>18</v>
      </c>
      <c r="P4795" t="s">
        <v>2614</v>
      </c>
      <c r="Q4795" t="s">
        <v>2684</v>
      </c>
    </row>
    <row r="4796" spans="1:17" hidden="1" x14ac:dyDescent="0.35">
      <c r="A4796" s="72">
        <f t="shared" si="74"/>
        <v>140695</v>
      </c>
      <c r="B4796" t="s">
        <v>2688</v>
      </c>
      <c r="C4796" s="66">
        <v>86756</v>
      </c>
      <c r="D4796" t="s">
        <v>77</v>
      </c>
      <c r="E4796" t="s">
        <v>2680</v>
      </c>
      <c r="F4796" s="66">
        <v>140695</v>
      </c>
      <c r="G4796" t="s">
        <v>78</v>
      </c>
      <c r="H4796" t="s">
        <v>350</v>
      </c>
      <c r="I4796" t="s">
        <v>79</v>
      </c>
      <c r="K4796" t="s">
        <v>2689</v>
      </c>
      <c r="L4796" t="s">
        <v>80</v>
      </c>
      <c r="M4796" t="s">
        <v>2682</v>
      </c>
      <c r="N4796" t="s">
        <v>2448</v>
      </c>
      <c r="O4796" t="s">
        <v>18</v>
      </c>
      <c r="P4796" t="s">
        <v>2614</v>
      </c>
      <c r="Q4796" t="s">
        <v>87</v>
      </c>
    </row>
    <row r="4797" spans="1:17" hidden="1" x14ac:dyDescent="0.35">
      <c r="A4797" s="72">
        <f t="shared" si="74"/>
        <v>140695</v>
      </c>
      <c r="B4797" t="s">
        <v>2690</v>
      </c>
      <c r="C4797" s="66">
        <v>86757</v>
      </c>
      <c r="D4797" t="s">
        <v>77</v>
      </c>
      <c r="E4797" t="s">
        <v>2680</v>
      </c>
      <c r="F4797" s="66">
        <v>140695</v>
      </c>
      <c r="G4797" t="s">
        <v>78</v>
      </c>
      <c r="I4797" t="s">
        <v>79</v>
      </c>
      <c r="K4797" t="s">
        <v>2691</v>
      </c>
      <c r="M4797" t="s">
        <v>2682</v>
      </c>
      <c r="N4797" t="s">
        <v>2645</v>
      </c>
      <c r="O4797" t="s">
        <v>18</v>
      </c>
      <c r="P4797" t="s">
        <v>2614</v>
      </c>
      <c r="Q4797" t="s">
        <v>1720</v>
      </c>
    </row>
    <row r="4798" spans="1:17" hidden="1" x14ac:dyDescent="0.35">
      <c r="A4798" s="72">
        <f t="shared" si="74"/>
        <v>140695</v>
      </c>
      <c r="B4798" t="s">
        <v>2685</v>
      </c>
      <c r="C4798" s="66">
        <v>86754</v>
      </c>
      <c r="D4798" t="s">
        <v>77</v>
      </c>
      <c r="E4798" t="s">
        <v>2680</v>
      </c>
      <c r="F4798" s="66">
        <v>140695</v>
      </c>
      <c r="G4798" t="s">
        <v>78</v>
      </c>
      <c r="I4798" t="s">
        <v>79</v>
      </c>
      <c r="K4798" t="s">
        <v>2686</v>
      </c>
      <c r="M4798" t="s">
        <v>2682</v>
      </c>
      <c r="N4798" t="s">
        <v>2645</v>
      </c>
      <c r="O4798" t="s">
        <v>18</v>
      </c>
      <c r="P4798" t="s">
        <v>2614</v>
      </c>
    </row>
    <row r="4799" spans="1:17" hidden="1" x14ac:dyDescent="0.35">
      <c r="A4799" s="72">
        <f t="shared" si="74"/>
        <v>141487</v>
      </c>
      <c r="B4799" t="s">
        <v>16010</v>
      </c>
      <c r="C4799" s="66">
        <v>16030868</v>
      </c>
      <c r="D4799" t="s">
        <v>77</v>
      </c>
      <c r="E4799" t="s">
        <v>9269</v>
      </c>
      <c r="F4799" s="66">
        <v>141487</v>
      </c>
      <c r="G4799" t="s">
        <v>78</v>
      </c>
      <c r="I4799" t="s">
        <v>79</v>
      </c>
      <c r="K4799" t="s">
        <v>16011</v>
      </c>
      <c r="M4799" t="s">
        <v>9216</v>
      </c>
      <c r="N4799" t="s">
        <v>9217</v>
      </c>
      <c r="O4799" t="s">
        <v>18</v>
      </c>
      <c r="P4799" t="s">
        <v>9248</v>
      </c>
    </row>
    <row r="4800" spans="1:17" hidden="1" x14ac:dyDescent="0.35">
      <c r="A4800" s="72">
        <f t="shared" si="74"/>
        <v>141065</v>
      </c>
      <c r="B4800" t="s">
        <v>5198</v>
      </c>
      <c r="C4800" s="66">
        <v>88029</v>
      </c>
      <c r="D4800" t="s">
        <v>77</v>
      </c>
      <c r="E4800" t="s">
        <v>5158</v>
      </c>
      <c r="F4800" s="66">
        <v>141065</v>
      </c>
      <c r="G4800" t="s">
        <v>78</v>
      </c>
      <c r="I4800" t="s">
        <v>79</v>
      </c>
      <c r="K4800" t="s">
        <v>5199</v>
      </c>
      <c r="M4800" t="s">
        <v>5156</v>
      </c>
      <c r="N4800" t="s">
        <v>5040</v>
      </c>
      <c r="O4800" t="s">
        <v>18</v>
      </c>
      <c r="P4800" t="s">
        <v>5162</v>
      </c>
      <c r="Q4800" t="s">
        <v>5200</v>
      </c>
    </row>
    <row r="4801" spans="1:17" hidden="1" x14ac:dyDescent="0.35">
      <c r="A4801" s="72">
        <f t="shared" si="74"/>
        <v>141065</v>
      </c>
      <c r="B4801" t="s">
        <v>20638</v>
      </c>
      <c r="C4801" s="66">
        <v>17007192</v>
      </c>
      <c r="D4801" t="s">
        <v>77</v>
      </c>
      <c r="E4801" t="s">
        <v>5158</v>
      </c>
      <c r="F4801" s="66">
        <v>141065</v>
      </c>
      <c r="G4801" t="s">
        <v>78</v>
      </c>
      <c r="I4801" t="s">
        <v>79</v>
      </c>
      <c r="K4801" t="s">
        <v>5209</v>
      </c>
      <c r="M4801" t="s">
        <v>20639</v>
      </c>
      <c r="N4801" t="s">
        <v>5044</v>
      </c>
      <c r="O4801" t="s">
        <v>18</v>
      </c>
      <c r="P4801" t="s">
        <v>5208</v>
      </c>
      <c r="Q4801" t="s">
        <v>5210</v>
      </c>
    </row>
    <row r="4802" spans="1:17" hidden="1" x14ac:dyDescent="0.35">
      <c r="A4802" s="72">
        <f t="shared" ref="A4802:A4865" si="75">IF(F4802="", "", IF(D4802="School District", C4802, F4802))</f>
        <v>141065</v>
      </c>
      <c r="B4802" t="s">
        <v>22583</v>
      </c>
      <c r="C4802" s="66">
        <v>17024103</v>
      </c>
      <c r="D4802" t="s">
        <v>83</v>
      </c>
      <c r="E4802" t="s">
        <v>5158</v>
      </c>
      <c r="F4802" s="66">
        <v>141065</v>
      </c>
      <c r="G4802" t="s">
        <v>78</v>
      </c>
      <c r="I4802" t="s">
        <v>79</v>
      </c>
      <c r="K4802" t="s">
        <v>22584</v>
      </c>
      <c r="M4802" t="s">
        <v>14154</v>
      </c>
      <c r="N4802" t="s">
        <v>5044</v>
      </c>
      <c r="O4802" t="s">
        <v>18</v>
      </c>
      <c r="P4802" t="s">
        <v>5160</v>
      </c>
    </row>
    <row r="4803" spans="1:17" hidden="1" x14ac:dyDescent="0.35">
      <c r="A4803" s="72">
        <f t="shared" si="75"/>
        <v>141065</v>
      </c>
      <c r="B4803" t="s">
        <v>19856</v>
      </c>
      <c r="C4803" s="66">
        <v>16073896</v>
      </c>
      <c r="D4803" t="s">
        <v>83</v>
      </c>
      <c r="E4803" t="s">
        <v>5158</v>
      </c>
      <c r="F4803" s="66">
        <v>141065</v>
      </c>
      <c r="G4803" t="s">
        <v>78</v>
      </c>
      <c r="I4803" t="s">
        <v>79</v>
      </c>
      <c r="K4803" t="s">
        <v>19857</v>
      </c>
      <c r="M4803" t="s">
        <v>5156</v>
      </c>
      <c r="N4803" t="s">
        <v>5040</v>
      </c>
      <c r="O4803" t="s">
        <v>18</v>
      </c>
      <c r="P4803" t="s">
        <v>5162</v>
      </c>
    </row>
    <row r="4804" spans="1:17" hidden="1" x14ac:dyDescent="0.35">
      <c r="A4804" s="72">
        <f t="shared" si="75"/>
        <v>141065</v>
      </c>
      <c r="B4804" t="s">
        <v>19858</v>
      </c>
      <c r="C4804" s="66">
        <v>16073897</v>
      </c>
      <c r="D4804" t="s">
        <v>83</v>
      </c>
      <c r="E4804" t="s">
        <v>5158</v>
      </c>
      <c r="F4804" s="66">
        <v>141065</v>
      </c>
      <c r="G4804" t="s">
        <v>78</v>
      </c>
      <c r="I4804" t="s">
        <v>79</v>
      </c>
      <c r="K4804" t="s">
        <v>19859</v>
      </c>
      <c r="M4804" t="s">
        <v>5156</v>
      </c>
      <c r="N4804" t="s">
        <v>5040</v>
      </c>
      <c r="O4804" t="s">
        <v>18</v>
      </c>
      <c r="P4804" t="s">
        <v>5162</v>
      </c>
    </row>
    <row r="4805" spans="1:17" hidden="1" x14ac:dyDescent="0.35">
      <c r="A4805" s="72">
        <f t="shared" si="75"/>
        <v>140469</v>
      </c>
      <c r="B4805" t="s">
        <v>26906</v>
      </c>
      <c r="C4805" s="85">
        <v>16050789</v>
      </c>
      <c r="D4805" t="s">
        <v>77</v>
      </c>
      <c r="E4805" t="s">
        <v>23191</v>
      </c>
      <c r="F4805" s="85">
        <v>140469</v>
      </c>
      <c r="G4805" t="s">
        <v>78</v>
      </c>
      <c r="H4805">
        <v>13461769</v>
      </c>
      <c r="I4805" t="s">
        <v>79</v>
      </c>
      <c r="K4805" t="s">
        <v>26907</v>
      </c>
      <c r="M4805" t="s">
        <v>13635</v>
      </c>
      <c r="N4805" t="s">
        <v>205</v>
      </c>
      <c r="O4805" t="s">
        <v>18</v>
      </c>
      <c r="P4805">
        <v>75056</v>
      </c>
      <c r="Q4805">
        <v>5672</v>
      </c>
    </row>
    <row r="4806" spans="1:17" hidden="1" x14ac:dyDescent="0.35">
      <c r="A4806" s="72">
        <f t="shared" si="75"/>
        <v>140469</v>
      </c>
      <c r="B4806" t="s">
        <v>16948</v>
      </c>
      <c r="C4806" s="66">
        <v>16050789</v>
      </c>
      <c r="D4806" t="s">
        <v>77</v>
      </c>
      <c r="E4806" t="s">
        <v>212</v>
      </c>
      <c r="F4806" s="66">
        <v>140469</v>
      </c>
      <c r="G4806" t="s">
        <v>78</v>
      </c>
      <c r="H4806" t="s">
        <v>213</v>
      </c>
      <c r="I4806" t="s">
        <v>79</v>
      </c>
      <c r="K4806" t="s">
        <v>16949</v>
      </c>
      <c r="M4806" t="s">
        <v>343</v>
      </c>
      <c r="N4806" t="s">
        <v>215</v>
      </c>
      <c r="O4806" t="s">
        <v>18</v>
      </c>
      <c r="P4806" t="s">
        <v>633</v>
      </c>
      <c r="Q4806" t="s">
        <v>807</v>
      </c>
    </row>
    <row r="4807" spans="1:17" hidden="1" x14ac:dyDescent="0.35">
      <c r="A4807" s="72">
        <f t="shared" si="75"/>
        <v>140521</v>
      </c>
      <c r="B4807" t="s">
        <v>1449</v>
      </c>
      <c r="C4807" s="66">
        <v>85975</v>
      </c>
      <c r="D4807" t="s">
        <v>77</v>
      </c>
      <c r="E4807" t="s">
        <v>511</v>
      </c>
      <c r="F4807" s="66">
        <v>140521</v>
      </c>
      <c r="G4807" t="s">
        <v>78</v>
      </c>
      <c r="H4807" t="s">
        <v>1450</v>
      </c>
      <c r="I4807" t="s">
        <v>79</v>
      </c>
      <c r="K4807" t="s">
        <v>1451</v>
      </c>
      <c r="M4807" t="s">
        <v>1375</v>
      </c>
      <c r="N4807" t="s">
        <v>232</v>
      </c>
      <c r="O4807" t="s">
        <v>18</v>
      </c>
      <c r="P4807" t="s">
        <v>1405</v>
      </c>
      <c r="Q4807" t="s">
        <v>1452</v>
      </c>
    </row>
    <row r="4808" spans="1:17" hidden="1" x14ac:dyDescent="0.35">
      <c r="A4808" s="72">
        <f t="shared" si="75"/>
        <v>140461</v>
      </c>
      <c r="B4808" t="s">
        <v>25701</v>
      </c>
      <c r="C4808" s="85">
        <v>85522</v>
      </c>
      <c r="D4808" t="s">
        <v>77</v>
      </c>
      <c r="E4808" t="s">
        <v>23227</v>
      </c>
      <c r="F4808" s="85">
        <v>140461</v>
      </c>
      <c r="G4808" t="s">
        <v>78</v>
      </c>
      <c r="H4808">
        <v>1647890</v>
      </c>
      <c r="I4808" t="s">
        <v>79</v>
      </c>
      <c r="K4808" t="s">
        <v>25702</v>
      </c>
      <c r="M4808" t="s">
        <v>20923</v>
      </c>
      <c r="N4808" t="s">
        <v>232</v>
      </c>
      <c r="O4808" t="s">
        <v>18</v>
      </c>
      <c r="P4808">
        <v>75040</v>
      </c>
      <c r="Q4808">
        <v>8099</v>
      </c>
    </row>
    <row r="4809" spans="1:17" hidden="1" x14ac:dyDescent="0.35">
      <c r="A4809" s="72">
        <f t="shared" si="75"/>
        <v>140461</v>
      </c>
      <c r="B4809" t="s">
        <v>408</v>
      </c>
      <c r="C4809" s="66">
        <v>85522</v>
      </c>
      <c r="D4809" t="s">
        <v>77</v>
      </c>
      <c r="E4809" t="s">
        <v>371</v>
      </c>
      <c r="F4809" s="66">
        <v>140461</v>
      </c>
      <c r="G4809" t="s">
        <v>78</v>
      </c>
      <c r="H4809" t="s">
        <v>372</v>
      </c>
      <c r="I4809" t="s">
        <v>79</v>
      </c>
      <c r="K4809" t="s">
        <v>409</v>
      </c>
      <c r="M4809" t="s">
        <v>374</v>
      </c>
      <c r="N4809" t="s">
        <v>189</v>
      </c>
      <c r="O4809" t="s">
        <v>18</v>
      </c>
      <c r="P4809" t="s">
        <v>375</v>
      </c>
      <c r="Q4809" t="s">
        <v>410</v>
      </c>
    </row>
    <row r="4810" spans="1:17" hidden="1" x14ac:dyDescent="0.35">
      <c r="A4810" s="72">
        <f t="shared" si="75"/>
        <v>140521</v>
      </c>
      <c r="B4810" t="s">
        <v>1472</v>
      </c>
      <c r="C4810" s="66">
        <v>85981</v>
      </c>
      <c r="D4810" t="s">
        <v>77</v>
      </c>
      <c r="E4810" t="s">
        <v>511</v>
      </c>
      <c r="F4810" s="66">
        <v>140521</v>
      </c>
      <c r="G4810" t="s">
        <v>78</v>
      </c>
      <c r="H4810" t="s">
        <v>1473</v>
      </c>
      <c r="I4810" t="s">
        <v>79</v>
      </c>
      <c r="K4810" t="s">
        <v>1474</v>
      </c>
      <c r="M4810" t="s">
        <v>1375</v>
      </c>
      <c r="N4810" t="s">
        <v>232</v>
      </c>
      <c r="O4810" t="s">
        <v>18</v>
      </c>
      <c r="P4810" t="s">
        <v>1405</v>
      </c>
      <c r="Q4810" t="s">
        <v>1475</v>
      </c>
    </row>
    <row r="4811" spans="1:17" hidden="1" x14ac:dyDescent="0.35">
      <c r="A4811" s="72">
        <f t="shared" si="75"/>
        <v>141517</v>
      </c>
      <c r="B4811" t="s">
        <v>24479</v>
      </c>
      <c r="C4811" s="85">
        <v>16064234</v>
      </c>
      <c r="D4811" t="s">
        <v>77</v>
      </c>
      <c r="E4811" t="s">
        <v>23250</v>
      </c>
      <c r="F4811" s="85">
        <v>141517</v>
      </c>
      <c r="G4811" t="s">
        <v>78</v>
      </c>
      <c r="H4811">
        <v>11635042</v>
      </c>
      <c r="I4811" t="s">
        <v>79</v>
      </c>
      <c r="K4811" t="s">
        <v>24480</v>
      </c>
      <c r="M4811" t="s">
        <v>9155</v>
      </c>
      <c r="N4811" t="s">
        <v>9526</v>
      </c>
      <c r="O4811" t="s">
        <v>18</v>
      </c>
      <c r="P4811">
        <v>78260</v>
      </c>
    </row>
    <row r="4812" spans="1:17" hidden="1" x14ac:dyDescent="0.35">
      <c r="A4812" s="72">
        <f t="shared" si="75"/>
        <v>141548</v>
      </c>
      <c r="B4812" t="s">
        <v>10097</v>
      </c>
      <c r="C4812" s="66">
        <v>90805</v>
      </c>
      <c r="D4812" t="s">
        <v>77</v>
      </c>
      <c r="E4812" t="s">
        <v>9884</v>
      </c>
      <c r="F4812" s="66">
        <v>141548</v>
      </c>
      <c r="G4812" t="s">
        <v>78</v>
      </c>
      <c r="H4812" t="s">
        <v>10098</v>
      </c>
      <c r="I4812" t="s">
        <v>79</v>
      </c>
      <c r="K4812" t="s">
        <v>10099</v>
      </c>
      <c r="M4812" t="s">
        <v>7383</v>
      </c>
      <c r="N4812" t="s">
        <v>7384</v>
      </c>
      <c r="O4812" t="s">
        <v>18</v>
      </c>
      <c r="P4812" t="s">
        <v>9897</v>
      </c>
      <c r="Q4812" t="s">
        <v>5224</v>
      </c>
    </row>
    <row r="4813" spans="1:17" hidden="1" x14ac:dyDescent="0.35">
      <c r="A4813" s="72">
        <f t="shared" si="75"/>
        <v>141544</v>
      </c>
      <c r="B4813" t="s">
        <v>9837</v>
      </c>
      <c r="C4813" s="66">
        <v>90626</v>
      </c>
      <c r="D4813" t="s">
        <v>77</v>
      </c>
      <c r="E4813" t="s">
        <v>9751</v>
      </c>
      <c r="F4813" s="66">
        <v>141544</v>
      </c>
      <c r="G4813" t="s">
        <v>78</v>
      </c>
      <c r="H4813" t="s">
        <v>9752</v>
      </c>
      <c r="I4813" t="s">
        <v>79</v>
      </c>
      <c r="K4813" t="s">
        <v>9838</v>
      </c>
      <c r="M4813" t="s">
        <v>7383</v>
      </c>
      <c r="N4813" t="s">
        <v>7384</v>
      </c>
      <c r="O4813" t="s">
        <v>18</v>
      </c>
      <c r="P4813" t="s">
        <v>9806</v>
      </c>
      <c r="Q4813" t="s">
        <v>9839</v>
      </c>
    </row>
    <row r="4814" spans="1:17" hidden="1" x14ac:dyDescent="0.35">
      <c r="A4814" s="72">
        <f t="shared" si="75"/>
        <v>141225</v>
      </c>
      <c r="B4814" t="s">
        <v>28332</v>
      </c>
      <c r="C4814" s="85">
        <v>88735</v>
      </c>
      <c r="D4814" t="s">
        <v>77</v>
      </c>
      <c r="E4814" t="s">
        <v>23150</v>
      </c>
      <c r="F4814" s="85">
        <v>141225</v>
      </c>
      <c r="G4814" t="s">
        <v>78</v>
      </c>
      <c r="H4814">
        <v>11676418</v>
      </c>
      <c r="I4814" t="s">
        <v>79</v>
      </c>
      <c r="K4814" t="s">
        <v>28333</v>
      </c>
      <c r="M4814" t="s">
        <v>6795</v>
      </c>
      <c r="N4814" t="s">
        <v>6071</v>
      </c>
      <c r="O4814" t="s">
        <v>18</v>
      </c>
      <c r="P4814">
        <v>77044</v>
      </c>
      <c r="Q4814">
        <v>2000</v>
      </c>
    </row>
    <row r="4815" spans="1:17" hidden="1" x14ac:dyDescent="0.35">
      <c r="A4815" s="72">
        <f t="shared" si="75"/>
        <v>141225</v>
      </c>
      <c r="B4815" t="s">
        <v>6683</v>
      </c>
      <c r="C4815" s="66">
        <v>88735</v>
      </c>
      <c r="D4815" t="s">
        <v>77</v>
      </c>
      <c r="E4815" t="s">
        <v>6679</v>
      </c>
      <c r="F4815" s="66">
        <v>141225</v>
      </c>
      <c r="G4815" t="s">
        <v>78</v>
      </c>
      <c r="H4815" t="s">
        <v>6680</v>
      </c>
      <c r="I4815" t="s">
        <v>79</v>
      </c>
      <c r="K4815" t="s">
        <v>6684</v>
      </c>
      <c r="M4815" t="s">
        <v>3090</v>
      </c>
      <c r="N4815" t="s">
        <v>6073</v>
      </c>
      <c r="O4815" t="s">
        <v>18</v>
      </c>
      <c r="P4815" t="s">
        <v>6682</v>
      </c>
      <c r="Q4815" t="s">
        <v>6685</v>
      </c>
    </row>
    <row r="4816" spans="1:17" hidden="1" x14ac:dyDescent="0.35">
      <c r="A4816" s="72">
        <f t="shared" si="75"/>
        <v>141225</v>
      </c>
      <c r="B4816" t="s">
        <v>28321</v>
      </c>
      <c r="C4816" s="85">
        <v>88736</v>
      </c>
      <c r="D4816" t="s">
        <v>77</v>
      </c>
      <c r="E4816" t="s">
        <v>23150</v>
      </c>
      <c r="F4816" s="85">
        <v>141225</v>
      </c>
      <c r="G4816" t="s">
        <v>78</v>
      </c>
      <c r="H4816">
        <v>11676418</v>
      </c>
      <c r="I4816" t="s">
        <v>79</v>
      </c>
      <c r="K4816" t="s">
        <v>28322</v>
      </c>
      <c r="M4816" t="s">
        <v>6795</v>
      </c>
      <c r="N4816" t="s">
        <v>6071</v>
      </c>
      <c r="O4816" t="s">
        <v>18</v>
      </c>
      <c r="P4816">
        <v>77044</v>
      </c>
      <c r="Q4816">
        <v>2000</v>
      </c>
    </row>
    <row r="4817" spans="1:17" hidden="1" x14ac:dyDescent="0.35">
      <c r="A4817" s="72">
        <f t="shared" si="75"/>
        <v>141225</v>
      </c>
      <c r="B4817" t="s">
        <v>6686</v>
      </c>
      <c r="C4817" s="66">
        <v>88736</v>
      </c>
      <c r="D4817" t="s">
        <v>77</v>
      </c>
      <c r="E4817" t="s">
        <v>6679</v>
      </c>
      <c r="F4817" s="66">
        <v>141225</v>
      </c>
      <c r="G4817" t="s">
        <v>78</v>
      </c>
      <c r="H4817" t="s">
        <v>6680</v>
      </c>
      <c r="I4817" t="s">
        <v>79</v>
      </c>
      <c r="K4817" t="s">
        <v>6687</v>
      </c>
      <c r="M4817" t="s">
        <v>3090</v>
      </c>
      <c r="N4817" t="s">
        <v>6073</v>
      </c>
      <c r="O4817" t="s">
        <v>18</v>
      </c>
      <c r="P4817" t="s">
        <v>6682</v>
      </c>
      <c r="Q4817" t="s">
        <v>6685</v>
      </c>
    </row>
    <row r="4818" spans="1:17" hidden="1" x14ac:dyDescent="0.35">
      <c r="A4818" s="72">
        <f t="shared" si="75"/>
        <v>141260</v>
      </c>
      <c r="B4818" t="s">
        <v>15197</v>
      </c>
      <c r="C4818" s="66">
        <v>230177</v>
      </c>
      <c r="D4818" t="s">
        <v>77</v>
      </c>
      <c r="E4818" t="s">
        <v>7504</v>
      </c>
      <c r="F4818" s="66">
        <v>141260</v>
      </c>
      <c r="G4818" t="s">
        <v>78</v>
      </c>
      <c r="H4818" t="s">
        <v>15198</v>
      </c>
      <c r="I4818" t="s">
        <v>79</v>
      </c>
      <c r="K4818" t="s">
        <v>15199</v>
      </c>
      <c r="M4818" t="s">
        <v>7322</v>
      </c>
      <c r="N4818" t="s">
        <v>6071</v>
      </c>
      <c r="O4818" t="s">
        <v>18</v>
      </c>
      <c r="P4818" t="s">
        <v>7323</v>
      </c>
    </row>
    <row r="4819" spans="1:17" hidden="1" x14ac:dyDescent="0.35">
      <c r="A4819" s="72">
        <f t="shared" si="75"/>
        <v>141545</v>
      </c>
      <c r="B4819" t="s">
        <v>10063</v>
      </c>
      <c r="C4819" s="66">
        <v>90778</v>
      </c>
      <c r="D4819" t="s">
        <v>77</v>
      </c>
      <c r="E4819" t="s">
        <v>9891</v>
      </c>
      <c r="F4819" s="66">
        <v>141545</v>
      </c>
      <c r="G4819" t="s">
        <v>78</v>
      </c>
      <c r="H4819" t="s">
        <v>350</v>
      </c>
      <c r="I4819" t="s">
        <v>79</v>
      </c>
      <c r="K4819" t="s">
        <v>10064</v>
      </c>
      <c r="L4819" t="s">
        <v>80</v>
      </c>
      <c r="M4819" t="s">
        <v>7383</v>
      </c>
      <c r="N4819" t="s">
        <v>7384</v>
      </c>
      <c r="O4819" t="s">
        <v>18</v>
      </c>
      <c r="P4819" t="s">
        <v>9966</v>
      </c>
      <c r="Q4819" t="s">
        <v>6806</v>
      </c>
    </row>
    <row r="4820" spans="1:17" hidden="1" x14ac:dyDescent="0.35">
      <c r="A4820" s="72">
        <f t="shared" si="75"/>
        <v>17000229</v>
      </c>
      <c r="B4820" t="s">
        <v>16926</v>
      </c>
      <c r="C4820" s="66">
        <v>16050458</v>
      </c>
      <c r="D4820" t="s">
        <v>77</v>
      </c>
      <c r="E4820" t="s">
        <v>16927</v>
      </c>
      <c r="F4820" s="66">
        <v>17000229</v>
      </c>
      <c r="G4820" t="s">
        <v>78</v>
      </c>
      <c r="I4820" t="s">
        <v>79</v>
      </c>
      <c r="K4820" t="s">
        <v>16928</v>
      </c>
      <c r="M4820" t="s">
        <v>5765</v>
      </c>
      <c r="O4820" t="s">
        <v>18</v>
      </c>
      <c r="P4820" t="s">
        <v>5766</v>
      </c>
    </row>
    <row r="4821" spans="1:17" hidden="1" x14ac:dyDescent="0.35">
      <c r="A4821" s="72">
        <f t="shared" si="75"/>
        <v>141586</v>
      </c>
      <c r="B4821" t="s">
        <v>27929</v>
      </c>
      <c r="C4821" s="85">
        <v>141586</v>
      </c>
      <c r="D4821" t="s">
        <v>78</v>
      </c>
      <c r="E4821" t="s">
        <v>23161</v>
      </c>
      <c r="F4821" s="85">
        <v>17019384</v>
      </c>
      <c r="G4821" t="s">
        <v>1750</v>
      </c>
      <c r="H4821">
        <v>11800273</v>
      </c>
      <c r="I4821" t="s">
        <v>79</v>
      </c>
      <c r="J4821" t="s">
        <v>200</v>
      </c>
      <c r="K4821" t="s">
        <v>27930</v>
      </c>
      <c r="M4821" t="s">
        <v>17975</v>
      </c>
      <c r="N4821" t="s">
        <v>10511</v>
      </c>
      <c r="O4821" t="s">
        <v>18</v>
      </c>
      <c r="P4821">
        <v>78363</v>
      </c>
    </row>
    <row r="4822" spans="1:17" hidden="1" x14ac:dyDescent="0.35">
      <c r="A4822" s="72">
        <f t="shared" si="75"/>
        <v>141586</v>
      </c>
      <c r="B4822" t="s">
        <v>19259</v>
      </c>
      <c r="C4822" s="66">
        <v>16026671</v>
      </c>
      <c r="D4822" t="s">
        <v>83</v>
      </c>
      <c r="E4822" t="s">
        <v>10514</v>
      </c>
      <c r="F4822" s="66">
        <v>141586</v>
      </c>
      <c r="G4822" t="s">
        <v>78</v>
      </c>
      <c r="I4822" t="s">
        <v>79</v>
      </c>
      <c r="K4822" t="s">
        <v>19260</v>
      </c>
      <c r="M4822" t="s">
        <v>10510</v>
      </c>
      <c r="N4822" t="s">
        <v>10513</v>
      </c>
      <c r="O4822" t="s">
        <v>18</v>
      </c>
      <c r="P4822" t="s">
        <v>10517</v>
      </c>
    </row>
    <row r="4823" spans="1:17" hidden="1" x14ac:dyDescent="0.35">
      <c r="A4823" s="72">
        <f t="shared" si="75"/>
        <v>141252</v>
      </c>
      <c r="B4823" t="s">
        <v>7339</v>
      </c>
      <c r="C4823" s="66">
        <v>89123</v>
      </c>
      <c r="D4823" t="s">
        <v>77</v>
      </c>
      <c r="E4823" t="s">
        <v>7310</v>
      </c>
      <c r="F4823" s="66">
        <v>141252</v>
      </c>
      <c r="G4823" t="s">
        <v>78</v>
      </c>
      <c r="H4823" t="s">
        <v>7340</v>
      </c>
      <c r="I4823" t="s">
        <v>79</v>
      </c>
      <c r="K4823" t="s">
        <v>7341</v>
      </c>
      <c r="M4823" t="s">
        <v>7322</v>
      </c>
      <c r="N4823" t="s">
        <v>6073</v>
      </c>
      <c r="O4823" t="s">
        <v>18</v>
      </c>
      <c r="P4823" t="s">
        <v>7323</v>
      </c>
      <c r="Q4823" t="s">
        <v>1913</v>
      </c>
    </row>
    <row r="4824" spans="1:17" hidden="1" x14ac:dyDescent="0.35">
      <c r="A4824" s="72">
        <f t="shared" si="75"/>
        <v>141252</v>
      </c>
      <c r="B4824" t="s">
        <v>7329</v>
      </c>
      <c r="C4824" s="66">
        <v>89118</v>
      </c>
      <c r="D4824" t="s">
        <v>77</v>
      </c>
      <c r="E4824" t="s">
        <v>7310</v>
      </c>
      <c r="F4824" s="66">
        <v>141252</v>
      </c>
      <c r="G4824" t="s">
        <v>78</v>
      </c>
      <c r="H4824" t="s">
        <v>7330</v>
      </c>
      <c r="I4824" t="s">
        <v>79</v>
      </c>
      <c r="K4824" t="s">
        <v>7331</v>
      </c>
      <c r="M4824" t="s">
        <v>7322</v>
      </c>
      <c r="N4824" t="s">
        <v>6073</v>
      </c>
      <c r="O4824" t="s">
        <v>18</v>
      </c>
      <c r="P4824" t="s">
        <v>7323</v>
      </c>
      <c r="Q4824" t="s">
        <v>7332</v>
      </c>
    </row>
    <row r="4825" spans="1:17" hidden="1" x14ac:dyDescent="0.35">
      <c r="A4825" s="72">
        <f t="shared" si="75"/>
        <v>141252</v>
      </c>
      <c r="B4825" t="s">
        <v>7320</v>
      </c>
      <c r="C4825" s="66">
        <v>89116</v>
      </c>
      <c r="D4825" t="s">
        <v>77</v>
      </c>
      <c r="E4825" t="s">
        <v>7310</v>
      </c>
      <c r="F4825" s="66">
        <v>141252</v>
      </c>
      <c r="G4825" t="s">
        <v>78</v>
      </c>
      <c r="I4825" t="s">
        <v>79</v>
      </c>
      <c r="K4825" t="s">
        <v>7321</v>
      </c>
      <c r="M4825" t="s">
        <v>7322</v>
      </c>
      <c r="N4825" t="s">
        <v>6073</v>
      </c>
      <c r="O4825" t="s">
        <v>18</v>
      </c>
      <c r="P4825" t="s">
        <v>7323</v>
      </c>
      <c r="Q4825" t="s">
        <v>7324</v>
      </c>
    </row>
    <row r="4826" spans="1:17" hidden="1" x14ac:dyDescent="0.35">
      <c r="A4826" s="72">
        <f t="shared" si="75"/>
        <v>140448</v>
      </c>
      <c r="B4826" t="s">
        <v>26351</v>
      </c>
      <c r="C4826" s="85">
        <v>226442</v>
      </c>
      <c r="D4826" t="s">
        <v>77</v>
      </c>
      <c r="E4826" t="s">
        <v>23209</v>
      </c>
      <c r="F4826" s="85">
        <v>140448</v>
      </c>
      <c r="G4826" t="s">
        <v>78</v>
      </c>
      <c r="H4826">
        <v>12698908</v>
      </c>
      <c r="I4826" t="s">
        <v>79</v>
      </c>
      <c r="K4826" t="s">
        <v>26352</v>
      </c>
      <c r="M4826" t="s">
        <v>13920</v>
      </c>
      <c r="N4826" t="s">
        <v>232</v>
      </c>
      <c r="O4826" t="s">
        <v>18</v>
      </c>
      <c r="P4826">
        <v>75060</v>
      </c>
      <c r="Q4826">
        <v>3677</v>
      </c>
    </row>
    <row r="4827" spans="1:17" hidden="1" x14ac:dyDescent="0.35">
      <c r="A4827" s="72">
        <f t="shared" si="75"/>
        <v>140448</v>
      </c>
      <c r="B4827" t="s">
        <v>15007</v>
      </c>
      <c r="C4827" s="66">
        <v>226442</v>
      </c>
      <c r="D4827" t="s">
        <v>77</v>
      </c>
      <c r="E4827" t="s">
        <v>366</v>
      </c>
      <c r="F4827" s="66">
        <v>140448</v>
      </c>
      <c r="G4827" t="s">
        <v>78</v>
      </c>
      <c r="H4827" t="s">
        <v>672</v>
      </c>
      <c r="I4827" t="s">
        <v>79</v>
      </c>
      <c r="K4827" t="s">
        <v>15008</v>
      </c>
      <c r="M4827" t="s">
        <v>226</v>
      </c>
      <c r="N4827" t="s">
        <v>189</v>
      </c>
      <c r="O4827" t="s">
        <v>18</v>
      </c>
      <c r="P4827" t="s">
        <v>674</v>
      </c>
      <c r="Q4827" t="s">
        <v>15009</v>
      </c>
    </row>
    <row r="4828" spans="1:17" hidden="1" x14ac:dyDescent="0.35">
      <c r="A4828" s="72">
        <f t="shared" si="75"/>
        <v>17018877</v>
      </c>
      <c r="B4828" t="s">
        <v>16141</v>
      </c>
      <c r="C4828" s="66">
        <v>16034483</v>
      </c>
      <c r="D4828" t="s">
        <v>77</v>
      </c>
      <c r="E4828" t="s">
        <v>15503</v>
      </c>
      <c r="F4828" s="66">
        <v>17018877</v>
      </c>
      <c r="G4828" t="s">
        <v>78</v>
      </c>
      <c r="I4828" t="s">
        <v>79</v>
      </c>
      <c r="K4828" t="s">
        <v>16142</v>
      </c>
      <c r="M4828" t="s">
        <v>3090</v>
      </c>
      <c r="N4828" t="s">
        <v>6071</v>
      </c>
      <c r="O4828" t="s">
        <v>18</v>
      </c>
      <c r="P4828" t="s">
        <v>6417</v>
      </c>
    </row>
    <row r="4829" spans="1:17" hidden="1" x14ac:dyDescent="0.35">
      <c r="A4829" s="72">
        <f t="shared" si="75"/>
        <v>17018877</v>
      </c>
      <c r="B4829" t="s">
        <v>16138</v>
      </c>
      <c r="C4829" s="66">
        <v>16034480</v>
      </c>
      <c r="D4829" t="s">
        <v>77</v>
      </c>
      <c r="E4829" t="s">
        <v>15503</v>
      </c>
      <c r="F4829" s="66">
        <v>17018877</v>
      </c>
      <c r="G4829" t="s">
        <v>78</v>
      </c>
      <c r="I4829" t="s">
        <v>79</v>
      </c>
      <c r="K4829" t="s">
        <v>14664</v>
      </c>
      <c r="M4829" t="s">
        <v>3090</v>
      </c>
      <c r="N4829" t="s">
        <v>6071</v>
      </c>
      <c r="O4829" t="s">
        <v>18</v>
      </c>
      <c r="P4829" t="s">
        <v>7263</v>
      </c>
    </row>
    <row r="4830" spans="1:17" hidden="1" x14ac:dyDescent="0.35">
      <c r="A4830" s="72">
        <f t="shared" si="75"/>
        <v>17018877</v>
      </c>
      <c r="B4830" t="s">
        <v>18548</v>
      </c>
      <c r="C4830" s="66">
        <v>16084661</v>
      </c>
      <c r="D4830" t="s">
        <v>77</v>
      </c>
      <c r="E4830" t="s">
        <v>15503</v>
      </c>
      <c r="F4830" s="66">
        <v>17018877</v>
      </c>
      <c r="G4830" t="s">
        <v>78</v>
      </c>
      <c r="I4830" t="s">
        <v>79</v>
      </c>
      <c r="K4830" t="s">
        <v>18547</v>
      </c>
      <c r="M4830" t="s">
        <v>3090</v>
      </c>
      <c r="N4830" t="s">
        <v>6073</v>
      </c>
      <c r="O4830" t="s">
        <v>18</v>
      </c>
      <c r="P4830" t="s">
        <v>7044</v>
      </c>
    </row>
    <row r="4831" spans="1:17" hidden="1" x14ac:dyDescent="0.35">
      <c r="A4831" s="72">
        <f t="shared" si="75"/>
        <v>17018877</v>
      </c>
      <c r="B4831" t="s">
        <v>17153</v>
      </c>
      <c r="C4831" s="66">
        <v>16055259</v>
      </c>
      <c r="D4831" t="s">
        <v>77</v>
      </c>
      <c r="E4831" t="s">
        <v>15503</v>
      </c>
      <c r="F4831" s="66">
        <v>17018877</v>
      </c>
      <c r="G4831" t="s">
        <v>78</v>
      </c>
      <c r="I4831" t="s">
        <v>79</v>
      </c>
      <c r="K4831" t="s">
        <v>17154</v>
      </c>
      <c r="M4831" t="s">
        <v>126</v>
      </c>
      <c r="N4831" t="s">
        <v>137</v>
      </c>
      <c r="O4831" t="s">
        <v>18</v>
      </c>
      <c r="P4831" t="s">
        <v>150</v>
      </c>
    </row>
    <row r="4832" spans="1:17" hidden="1" x14ac:dyDescent="0.35">
      <c r="A4832" s="72">
        <f t="shared" si="75"/>
        <v>17018877</v>
      </c>
      <c r="B4832" t="s">
        <v>17626</v>
      </c>
      <c r="C4832" s="66">
        <v>16065893</v>
      </c>
      <c r="D4832" t="s">
        <v>77</v>
      </c>
      <c r="E4832" t="s">
        <v>15503</v>
      </c>
      <c r="F4832" s="66">
        <v>17018877</v>
      </c>
      <c r="G4832" t="s">
        <v>78</v>
      </c>
      <c r="I4832" t="s">
        <v>79</v>
      </c>
      <c r="K4832" t="s">
        <v>17627</v>
      </c>
      <c r="M4832" t="s">
        <v>7383</v>
      </c>
      <c r="N4832" t="s">
        <v>9526</v>
      </c>
      <c r="O4832" t="s">
        <v>18</v>
      </c>
      <c r="P4832" t="s">
        <v>9787</v>
      </c>
      <c r="Q4832" t="s">
        <v>14990</v>
      </c>
    </row>
    <row r="4833" spans="1:17" hidden="1" x14ac:dyDescent="0.35">
      <c r="A4833" s="72">
        <f t="shared" si="75"/>
        <v>17018877</v>
      </c>
      <c r="B4833" t="s">
        <v>16638</v>
      </c>
      <c r="C4833" s="66">
        <v>16045383</v>
      </c>
      <c r="D4833" t="s">
        <v>77</v>
      </c>
      <c r="E4833" t="s">
        <v>15503</v>
      </c>
      <c r="F4833" s="66">
        <v>17018877</v>
      </c>
      <c r="G4833" t="s">
        <v>78</v>
      </c>
      <c r="I4833" t="s">
        <v>79</v>
      </c>
      <c r="K4833" t="s">
        <v>16639</v>
      </c>
      <c r="M4833" t="s">
        <v>126</v>
      </c>
      <c r="N4833" t="s">
        <v>137</v>
      </c>
      <c r="O4833" t="s">
        <v>18</v>
      </c>
      <c r="P4833" t="s">
        <v>150</v>
      </c>
    </row>
    <row r="4834" spans="1:17" hidden="1" x14ac:dyDescent="0.35">
      <c r="A4834" s="72">
        <f t="shared" si="75"/>
        <v>17018877</v>
      </c>
      <c r="B4834" t="s">
        <v>17440</v>
      </c>
      <c r="C4834" s="66">
        <v>16062330</v>
      </c>
      <c r="D4834" t="s">
        <v>77</v>
      </c>
      <c r="E4834" t="s">
        <v>15503</v>
      </c>
      <c r="F4834" s="66">
        <v>17018877</v>
      </c>
      <c r="G4834" t="s">
        <v>78</v>
      </c>
      <c r="I4834" t="s">
        <v>79</v>
      </c>
      <c r="K4834" t="s">
        <v>17441</v>
      </c>
      <c r="M4834" t="s">
        <v>126</v>
      </c>
      <c r="N4834" t="s">
        <v>137</v>
      </c>
      <c r="O4834" t="s">
        <v>18</v>
      </c>
      <c r="P4834" t="s">
        <v>155</v>
      </c>
    </row>
    <row r="4835" spans="1:17" hidden="1" x14ac:dyDescent="0.35">
      <c r="A4835" s="72">
        <f t="shared" si="75"/>
        <v>17018877</v>
      </c>
      <c r="B4835" t="s">
        <v>20297</v>
      </c>
      <c r="C4835" s="66">
        <v>17003284</v>
      </c>
      <c r="D4835" t="s">
        <v>77</v>
      </c>
      <c r="E4835" t="s">
        <v>15503</v>
      </c>
      <c r="F4835" s="66">
        <v>17018877</v>
      </c>
      <c r="G4835" t="s">
        <v>78</v>
      </c>
      <c r="I4835" t="s">
        <v>79</v>
      </c>
      <c r="K4835" t="s">
        <v>20298</v>
      </c>
      <c r="M4835" t="s">
        <v>126</v>
      </c>
      <c r="N4835" t="s">
        <v>137</v>
      </c>
      <c r="O4835" t="s">
        <v>18</v>
      </c>
      <c r="P4835" t="s">
        <v>150</v>
      </c>
      <c r="Q4835" t="s">
        <v>12992</v>
      </c>
    </row>
    <row r="4836" spans="1:17" hidden="1" x14ac:dyDescent="0.35">
      <c r="A4836" s="72">
        <f t="shared" si="75"/>
        <v>17018877</v>
      </c>
      <c r="B4836" t="s">
        <v>19720</v>
      </c>
      <c r="C4836" s="66">
        <v>16047822</v>
      </c>
      <c r="D4836" t="s">
        <v>83</v>
      </c>
      <c r="E4836" t="s">
        <v>15503</v>
      </c>
      <c r="F4836" s="66">
        <v>17018877</v>
      </c>
      <c r="G4836" t="s">
        <v>78</v>
      </c>
      <c r="I4836" t="s">
        <v>79</v>
      </c>
      <c r="K4836" t="s">
        <v>19721</v>
      </c>
      <c r="M4836" t="s">
        <v>126</v>
      </c>
      <c r="N4836" t="s">
        <v>137</v>
      </c>
      <c r="O4836" t="s">
        <v>18</v>
      </c>
      <c r="P4836" t="s">
        <v>150</v>
      </c>
    </row>
    <row r="4837" spans="1:17" hidden="1" x14ac:dyDescent="0.35">
      <c r="A4837" s="72">
        <f t="shared" si="75"/>
        <v>227759</v>
      </c>
      <c r="B4837" t="s">
        <v>19720</v>
      </c>
      <c r="C4837" s="66">
        <v>16047822</v>
      </c>
      <c r="D4837" t="s">
        <v>83</v>
      </c>
      <c r="E4837" t="s">
        <v>15086</v>
      </c>
      <c r="F4837" s="66">
        <v>227759</v>
      </c>
      <c r="G4837" t="s">
        <v>78</v>
      </c>
      <c r="I4837" t="s">
        <v>79</v>
      </c>
      <c r="K4837" t="s">
        <v>19721</v>
      </c>
      <c r="M4837" t="s">
        <v>126</v>
      </c>
      <c r="N4837" t="s">
        <v>137</v>
      </c>
      <c r="O4837" t="s">
        <v>18</v>
      </c>
      <c r="P4837" t="s">
        <v>150</v>
      </c>
    </row>
    <row r="4838" spans="1:17" hidden="1" x14ac:dyDescent="0.35">
      <c r="A4838" s="72">
        <f t="shared" si="75"/>
        <v>17018877</v>
      </c>
      <c r="B4838" t="s">
        <v>16583</v>
      </c>
      <c r="C4838" s="66">
        <v>16043256</v>
      </c>
      <c r="D4838" t="s">
        <v>77</v>
      </c>
      <c r="E4838" t="s">
        <v>15503</v>
      </c>
      <c r="F4838" s="66">
        <v>17018877</v>
      </c>
      <c r="G4838" t="s">
        <v>78</v>
      </c>
      <c r="I4838" t="s">
        <v>79</v>
      </c>
      <c r="K4838" t="s">
        <v>16584</v>
      </c>
      <c r="M4838" t="s">
        <v>126</v>
      </c>
      <c r="N4838" t="s">
        <v>137</v>
      </c>
      <c r="O4838" t="s">
        <v>18</v>
      </c>
      <c r="P4838" t="s">
        <v>141</v>
      </c>
    </row>
    <row r="4839" spans="1:17" hidden="1" x14ac:dyDescent="0.35">
      <c r="A4839" s="72">
        <f t="shared" si="75"/>
        <v>17018877</v>
      </c>
      <c r="B4839" t="s">
        <v>16585</v>
      </c>
      <c r="C4839" s="66">
        <v>16043257</v>
      </c>
      <c r="D4839" t="s">
        <v>77</v>
      </c>
      <c r="E4839" t="s">
        <v>15503</v>
      </c>
      <c r="F4839" s="66">
        <v>17018877</v>
      </c>
      <c r="G4839" t="s">
        <v>78</v>
      </c>
      <c r="I4839" t="s">
        <v>79</v>
      </c>
      <c r="K4839" t="s">
        <v>16584</v>
      </c>
      <c r="M4839" t="s">
        <v>126</v>
      </c>
      <c r="N4839" t="s">
        <v>137</v>
      </c>
      <c r="O4839" t="s">
        <v>18</v>
      </c>
      <c r="P4839" t="s">
        <v>141</v>
      </c>
    </row>
    <row r="4840" spans="1:17" hidden="1" x14ac:dyDescent="0.35">
      <c r="A4840" s="72">
        <f t="shared" si="75"/>
        <v>17018877</v>
      </c>
      <c r="B4840" t="s">
        <v>16640</v>
      </c>
      <c r="C4840" s="66">
        <v>16045384</v>
      </c>
      <c r="D4840" t="s">
        <v>77</v>
      </c>
      <c r="E4840" t="s">
        <v>15503</v>
      </c>
      <c r="F4840" s="66">
        <v>17018877</v>
      </c>
      <c r="G4840" t="s">
        <v>78</v>
      </c>
      <c r="I4840" t="s">
        <v>79</v>
      </c>
      <c r="K4840" t="s">
        <v>16584</v>
      </c>
      <c r="M4840" t="s">
        <v>126</v>
      </c>
      <c r="N4840" t="s">
        <v>137</v>
      </c>
      <c r="O4840" t="s">
        <v>18</v>
      </c>
      <c r="P4840" t="s">
        <v>141</v>
      </c>
    </row>
    <row r="4841" spans="1:17" hidden="1" x14ac:dyDescent="0.35">
      <c r="A4841" s="72">
        <f t="shared" si="75"/>
        <v>17018877</v>
      </c>
      <c r="B4841" t="s">
        <v>17918</v>
      </c>
      <c r="C4841" s="66">
        <v>16074452</v>
      </c>
      <c r="D4841" t="s">
        <v>77</v>
      </c>
      <c r="E4841" t="s">
        <v>15503</v>
      </c>
      <c r="F4841" s="66">
        <v>17018877</v>
      </c>
      <c r="G4841" t="s">
        <v>78</v>
      </c>
      <c r="I4841" t="s">
        <v>79</v>
      </c>
      <c r="K4841" t="s">
        <v>17919</v>
      </c>
      <c r="M4841" t="s">
        <v>126</v>
      </c>
      <c r="N4841" t="s">
        <v>136</v>
      </c>
      <c r="O4841" t="s">
        <v>18</v>
      </c>
      <c r="P4841" t="s">
        <v>155</v>
      </c>
    </row>
    <row r="4842" spans="1:17" hidden="1" x14ac:dyDescent="0.35">
      <c r="A4842" s="72">
        <f t="shared" si="75"/>
        <v>17018877</v>
      </c>
      <c r="B4842" t="s">
        <v>17916</v>
      </c>
      <c r="C4842" s="66">
        <v>16074451</v>
      </c>
      <c r="D4842" t="s">
        <v>77</v>
      </c>
      <c r="E4842" t="s">
        <v>15503</v>
      </c>
      <c r="F4842" s="66">
        <v>17018877</v>
      </c>
      <c r="G4842" t="s">
        <v>78</v>
      </c>
      <c r="I4842" t="s">
        <v>79</v>
      </c>
      <c r="K4842" t="s">
        <v>17917</v>
      </c>
      <c r="M4842" t="s">
        <v>126</v>
      </c>
      <c r="N4842" t="s">
        <v>136</v>
      </c>
      <c r="O4842" t="s">
        <v>18</v>
      </c>
      <c r="P4842" t="s">
        <v>155</v>
      </c>
    </row>
    <row r="4843" spans="1:17" hidden="1" x14ac:dyDescent="0.35">
      <c r="A4843" s="72">
        <f t="shared" si="75"/>
        <v>17018877</v>
      </c>
      <c r="B4843" t="s">
        <v>22418</v>
      </c>
      <c r="C4843" s="66">
        <v>17022885</v>
      </c>
      <c r="D4843" t="s">
        <v>77</v>
      </c>
      <c r="E4843" t="s">
        <v>15503</v>
      </c>
      <c r="F4843" s="66">
        <v>17018877</v>
      </c>
      <c r="G4843" t="s">
        <v>78</v>
      </c>
      <c r="I4843" t="s">
        <v>79</v>
      </c>
      <c r="K4843" t="s">
        <v>22419</v>
      </c>
      <c r="M4843" t="s">
        <v>126</v>
      </c>
      <c r="N4843" t="s">
        <v>137</v>
      </c>
      <c r="O4843" t="s">
        <v>18</v>
      </c>
      <c r="P4843" t="s">
        <v>155</v>
      </c>
    </row>
    <row r="4844" spans="1:17" hidden="1" x14ac:dyDescent="0.35">
      <c r="A4844" s="72">
        <f t="shared" si="75"/>
        <v>17018877</v>
      </c>
      <c r="B4844" t="s">
        <v>17442</v>
      </c>
      <c r="C4844" s="66">
        <v>16062331</v>
      </c>
      <c r="D4844" t="s">
        <v>77</v>
      </c>
      <c r="E4844" t="s">
        <v>15503</v>
      </c>
      <c r="F4844" s="66">
        <v>17018877</v>
      </c>
      <c r="G4844" t="s">
        <v>78</v>
      </c>
      <c r="I4844" t="s">
        <v>79</v>
      </c>
      <c r="K4844" t="s">
        <v>17443</v>
      </c>
      <c r="M4844" t="s">
        <v>126</v>
      </c>
      <c r="N4844" t="s">
        <v>137</v>
      </c>
      <c r="O4844" t="s">
        <v>18</v>
      </c>
      <c r="P4844" t="s">
        <v>155</v>
      </c>
    </row>
    <row r="4845" spans="1:17" hidden="1" x14ac:dyDescent="0.35">
      <c r="A4845" s="72">
        <f t="shared" si="75"/>
        <v>17018877</v>
      </c>
      <c r="B4845" t="s">
        <v>17412</v>
      </c>
      <c r="C4845" s="66">
        <v>16061415</v>
      </c>
      <c r="D4845" t="s">
        <v>77</v>
      </c>
      <c r="E4845" t="s">
        <v>15503</v>
      </c>
      <c r="F4845" s="66">
        <v>17018877</v>
      </c>
      <c r="G4845" t="s">
        <v>78</v>
      </c>
      <c r="I4845" t="s">
        <v>79</v>
      </c>
      <c r="K4845" t="s">
        <v>17413</v>
      </c>
      <c r="M4845" t="s">
        <v>7383</v>
      </c>
      <c r="N4845" t="s">
        <v>9526</v>
      </c>
      <c r="O4845" t="s">
        <v>18</v>
      </c>
      <c r="P4845" t="s">
        <v>10185</v>
      </c>
    </row>
    <row r="4846" spans="1:17" hidden="1" x14ac:dyDescent="0.35">
      <c r="A4846" s="72">
        <f t="shared" si="75"/>
        <v>17018877</v>
      </c>
      <c r="B4846" t="s">
        <v>20145</v>
      </c>
      <c r="C4846" s="66">
        <v>17002189</v>
      </c>
      <c r="D4846" t="s">
        <v>77</v>
      </c>
      <c r="E4846" t="s">
        <v>15503</v>
      </c>
      <c r="F4846" s="66">
        <v>17018877</v>
      </c>
      <c r="G4846" t="s">
        <v>78</v>
      </c>
      <c r="I4846" t="s">
        <v>79</v>
      </c>
      <c r="K4846" t="s">
        <v>20144</v>
      </c>
      <c r="M4846" t="s">
        <v>6795</v>
      </c>
      <c r="N4846" t="s">
        <v>6071</v>
      </c>
      <c r="O4846" t="s">
        <v>18</v>
      </c>
      <c r="P4846" t="s">
        <v>6300</v>
      </c>
      <c r="Q4846" t="s">
        <v>3207</v>
      </c>
    </row>
    <row r="4847" spans="1:17" hidden="1" x14ac:dyDescent="0.35">
      <c r="A4847" s="72">
        <f t="shared" si="75"/>
        <v>17018877</v>
      </c>
      <c r="B4847" t="s">
        <v>21554</v>
      </c>
      <c r="C4847" s="66">
        <v>17016154</v>
      </c>
      <c r="D4847" t="s">
        <v>77</v>
      </c>
      <c r="E4847" t="s">
        <v>15503</v>
      </c>
      <c r="F4847" s="66">
        <v>17018877</v>
      </c>
      <c r="G4847" t="s">
        <v>78</v>
      </c>
      <c r="I4847" t="s">
        <v>79</v>
      </c>
      <c r="K4847" t="s">
        <v>21555</v>
      </c>
      <c r="M4847" t="s">
        <v>6795</v>
      </c>
      <c r="N4847" t="s">
        <v>6073</v>
      </c>
      <c r="O4847" t="s">
        <v>18</v>
      </c>
      <c r="P4847" t="s">
        <v>6897</v>
      </c>
    </row>
    <row r="4848" spans="1:17" hidden="1" x14ac:dyDescent="0.35">
      <c r="A4848" s="72">
        <f t="shared" si="75"/>
        <v>17018877</v>
      </c>
      <c r="B4848" t="s">
        <v>18270</v>
      </c>
      <c r="C4848" s="66">
        <v>16076429</v>
      </c>
      <c r="D4848" t="s">
        <v>77</v>
      </c>
      <c r="E4848" t="s">
        <v>15503</v>
      </c>
      <c r="F4848" s="66">
        <v>17018877</v>
      </c>
      <c r="G4848" t="s">
        <v>78</v>
      </c>
      <c r="I4848" t="s">
        <v>79</v>
      </c>
      <c r="K4848" t="s">
        <v>18271</v>
      </c>
      <c r="M4848" t="s">
        <v>3090</v>
      </c>
      <c r="N4848" t="s">
        <v>6073</v>
      </c>
      <c r="O4848" t="s">
        <v>18</v>
      </c>
      <c r="P4848" t="s">
        <v>6897</v>
      </c>
    </row>
    <row r="4849" spans="1:17" hidden="1" x14ac:dyDescent="0.35">
      <c r="A4849" s="72">
        <f t="shared" si="75"/>
        <v>17018877</v>
      </c>
      <c r="B4849" t="s">
        <v>17925</v>
      </c>
      <c r="C4849" s="66">
        <v>16074690</v>
      </c>
      <c r="D4849" t="s">
        <v>77</v>
      </c>
      <c r="E4849" t="s">
        <v>15503</v>
      </c>
      <c r="F4849" s="66">
        <v>17018877</v>
      </c>
      <c r="G4849" t="s">
        <v>78</v>
      </c>
      <c r="I4849" t="s">
        <v>79</v>
      </c>
      <c r="K4849" t="s">
        <v>17926</v>
      </c>
      <c r="M4849" t="s">
        <v>3090</v>
      </c>
      <c r="N4849" t="s">
        <v>6071</v>
      </c>
      <c r="O4849" t="s">
        <v>18</v>
      </c>
      <c r="P4849" t="s">
        <v>6897</v>
      </c>
    </row>
    <row r="4850" spans="1:17" hidden="1" x14ac:dyDescent="0.35">
      <c r="A4850" s="72">
        <f t="shared" si="75"/>
        <v>17018877</v>
      </c>
      <c r="B4850" t="s">
        <v>19835</v>
      </c>
      <c r="C4850" s="66">
        <v>16072203</v>
      </c>
      <c r="D4850" t="s">
        <v>83</v>
      </c>
      <c r="E4850" t="s">
        <v>15503</v>
      </c>
      <c r="F4850" s="66">
        <v>17018877</v>
      </c>
      <c r="G4850" t="s">
        <v>78</v>
      </c>
      <c r="I4850" t="s">
        <v>79</v>
      </c>
      <c r="K4850" t="s">
        <v>17854</v>
      </c>
      <c r="M4850" t="s">
        <v>189</v>
      </c>
      <c r="N4850" t="s">
        <v>232</v>
      </c>
      <c r="O4850" t="s">
        <v>18</v>
      </c>
      <c r="P4850" t="s">
        <v>1705</v>
      </c>
    </row>
    <row r="4851" spans="1:17" hidden="1" x14ac:dyDescent="0.35">
      <c r="A4851" s="72">
        <f t="shared" si="75"/>
        <v>17018877</v>
      </c>
      <c r="B4851" t="s">
        <v>17855</v>
      </c>
      <c r="C4851" s="66">
        <v>16072204</v>
      </c>
      <c r="D4851" t="s">
        <v>77</v>
      </c>
      <c r="E4851" t="s">
        <v>15503</v>
      </c>
      <c r="F4851" s="66">
        <v>17018877</v>
      </c>
      <c r="G4851" t="s">
        <v>78</v>
      </c>
      <c r="I4851" t="s">
        <v>79</v>
      </c>
      <c r="K4851" t="s">
        <v>17856</v>
      </c>
      <c r="M4851" t="s">
        <v>189</v>
      </c>
      <c r="N4851" t="s">
        <v>232</v>
      </c>
      <c r="O4851" t="s">
        <v>18</v>
      </c>
      <c r="P4851" t="s">
        <v>1776</v>
      </c>
    </row>
    <row r="4852" spans="1:17" hidden="1" x14ac:dyDescent="0.35">
      <c r="A4852" s="72">
        <f t="shared" si="75"/>
        <v>17018877</v>
      </c>
      <c r="B4852" t="s">
        <v>18341</v>
      </c>
      <c r="C4852" s="66">
        <v>16079593</v>
      </c>
      <c r="D4852" t="s">
        <v>77</v>
      </c>
      <c r="E4852" t="s">
        <v>15503</v>
      </c>
      <c r="F4852" s="66">
        <v>17018877</v>
      </c>
      <c r="G4852" t="s">
        <v>78</v>
      </c>
      <c r="I4852" t="s">
        <v>79</v>
      </c>
      <c r="K4852" t="s">
        <v>17856</v>
      </c>
      <c r="M4852" t="s">
        <v>189</v>
      </c>
      <c r="N4852" t="s">
        <v>189</v>
      </c>
      <c r="O4852" t="s">
        <v>18</v>
      </c>
      <c r="P4852" t="s">
        <v>1776</v>
      </c>
    </row>
    <row r="4853" spans="1:17" hidden="1" x14ac:dyDescent="0.35">
      <c r="A4853" s="72">
        <f t="shared" si="75"/>
        <v>17018877</v>
      </c>
      <c r="B4853" t="s">
        <v>16382</v>
      </c>
      <c r="C4853" s="66">
        <v>16038440</v>
      </c>
      <c r="D4853" t="s">
        <v>77</v>
      </c>
      <c r="E4853" t="s">
        <v>15503</v>
      </c>
      <c r="F4853" s="66">
        <v>17018877</v>
      </c>
      <c r="G4853" t="s">
        <v>78</v>
      </c>
      <c r="I4853" t="s">
        <v>79</v>
      </c>
      <c r="K4853" t="s">
        <v>16142</v>
      </c>
      <c r="M4853" t="s">
        <v>3090</v>
      </c>
      <c r="N4853" t="s">
        <v>6071</v>
      </c>
      <c r="O4853" t="s">
        <v>18</v>
      </c>
      <c r="P4853" t="s">
        <v>6417</v>
      </c>
    </row>
    <row r="4854" spans="1:17" hidden="1" x14ac:dyDescent="0.35">
      <c r="A4854" s="72">
        <f t="shared" si="75"/>
        <v>17018877</v>
      </c>
      <c r="B4854" t="s">
        <v>18365</v>
      </c>
      <c r="C4854" s="66">
        <v>16079817</v>
      </c>
      <c r="D4854" t="s">
        <v>77</v>
      </c>
      <c r="E4854" t="s">
        <v>15503</v>
      </c>
      <c r="F4854" s="66">
        <v>17018877</v>
      </c>
      <c r="G4854" t="s">
        <v>78</v>
      </c>
      <c r="I4854" t="s">
        <v>79</v>
      </c>
      <c r="K4854" t="s">
        <v>18366</v>
      </c>
      <c r="M4854" t="s">
        <v>7383</v>
      </c>
      <c r="N4854" t="s">
        <v>9526</v>
      </c>
      <c r="O4854" t="s">
        <v>18</v>
      </c>
      <c r="P4854" t="s">
        <v>9787</v>
      </c>
      <c r="Q4854" t="s">
        <v>14990</v>
      </c>
    </row>
    <row r="4855" spans="1:17" hidden="1" x14ac:dyDescent="0.35">
      <c r="A4855" s="72">
        <f t="shared" si="75"/>
        <v>17018877</v>
      </c>
      <c r="B4855" t="s">
        <v>16143</v>
      </c>
      <c r="C4855" s="66">
        <v>16034484</v>
      </c>
      <c r="D4855" t="s">
        <v>77</v>
      </c>
      <c r="E4855" t="s">
        <v>15503</v>
      </c>
      <c r="F4855" s="66">
        <v>17018877</v>
      </c>
      <c r="G4855" t="s">
        <v>78</v>
      </c>
      <c r="I4855" t="s">
        <v>79</v>
      </c>
      <c r="K4855" t="s">
        <v>16144</v>
      </c>
      <c r="M4855" t="s">
        <v>3090</v>
      </c>
      <c r="N4855" t="s">
        <v>6071</v>
      </c>
      <c r="O4855" t="s">
        <v>18</v>
      </c>
      <c r="P4855" t="s">
        <v>6446</v>
      </c>
    </row>
    <row r="4856" spans="1:17" hidden="1" x14ac:dyDescent="0.35">
      <c r="A4856" s="72">
        <f t="shared" si="75"/>
        <v>17018877</v>
      </c>
      <c r="B4856" t="s">
        <v>17444</v>
      </c>
      <c r="C4856" s="66">
        <v>16062385</v>
      </c>
      <c r="D4856" t="s">
        <v>77</v>
      </c>
      <c r="E4856" t="s">
        <v>15503</v>
      </c>
      <c r="F4856" s="66">
        <v>17018877</v>
      </c>
      <c r="G4856" t="s">
        <v>78</v>
      </c>
      <c r="I4856" t="s">
        <v>79</v>
      </c>
      <c r="K4856" t="s">
        <v>17445</v>
      </c>
      <c r="M4856" t="s">
        <v>3090</v>
      </c>
      <c r="N4856" t="s">
        <v>6071</v>
      </c>
      <c r="O4856" t="s">
        <v>18</v>
      </c>
      <c r="P4856" t="s">
        <v>6417</v>
      </c>
    </row>
    <row r="4857" spans="1:17" hidden="1" x14ac:dyDescent="0.35">
      <c r="A4857" s="72">
        <f t="shared" si="75"/>
        <v>17018877</v>
      </c>
      <c r="B4857" t="s">
        <v>22429</v>
      </c>
      <c r="C4857" s="66">
        <v>17022891</v>
      </c>
      <c r="D4857" t="s">
        <v>77</v>
      </c>
      <c r="E4857" t="s">
        <v>15503</v>
      </c>
      <c r="F4857" s="66">
        <v>17018877</v>
      </c>
      <c r="G4857" t="s">
        <v>78</v>
      </c>
      <c r="I4857" t="s">
        <v>79</v>
      </c>
      <c r="K4857" t="s">
        <v>22430</v>
      </c>
      <c r="M4857" t="s">
        <v>3090</v>
      </c>
      <c r="N4857" t="s">
        <v>6071</v>
      </c>
      <c r="O4857" t="s">
        <v>18</v>
      </c>
      <c r="P4857" t="s">
        <v>7263</v>
      </c>
    </row>
    <row r="4858" spans="1:17" hidden="1" x14ac:dyDescent="0.35">
      <c r="A4858" s="72">
        <f t="shared" si="75"/>
        <v>17018877</v>
      </c>
      <c r="B4858" t="s">
        <v>16139</v>
      </c>
      <c r="C4858" s="66">
        <v>16034481</v>
      </c>
      <c r="D4858" t="s">
        <v>77</v>
      </c>
      <c r="E4858" t="s">
        <v>15503</v>
      </c>
      <c r="F4858" s="66">
        <v>17018877</v>
      </c>
      <c r="G4858" t="s">
        <v>78</v>
      </c>
      <c r="I4858" t="s">
        <v>79</v>
      </c>
      <c r="K4858" t="s">
        <v>14664</v>
      </c>
      <c r="M4858" t="s">
        <v>3090</v>
      </c>
      <c r="N4858" t="s">
        <v>6071</v>
      </c>
      <c r="O4858" t="s">
        <v>18</v>
      </c>
      <c r="P4858" t="s">
        <v>7263</v>
      </c>
    </row>
    <row r="4859" spans="1:17" hidden="1" x14ac:dyDescent="0.35">
      <c r="A4859" s="72">
        <f t="shared" si="75"/>
        <v>17018877</v>
      </c>
      <c r="B4859" t="s">
        <v>22425</v>
      </c>
      <c r="C4859" s="66">
        <v>17022889</v>
      </c>
      <c r="D4859" t="s">
        <v>77</v>
      </c>
      <c r="E4859" t="s">
        <v>15503</v>
      </c>
      <c r="F4859" s="66">
        <v>17018877</v>
      </c>
      <c r="G4859" t="s">
        <v>78</v>
      </c>
      <c r="I4859" t="s">
        <v>79</v>
      </c>
      <c r="K4859" t="s">
        <v>22426</v>
      </c>
      <c r="M4859" t="s">
        <v>8036</v>
      </c>
      <c r="N4859" t="s">
        <v>6771</v>
      </c>
      <c r="O4859" t="s">
        <v>18</v>
      </c>
      <c r="P4859" t="s">
        <v>8037</v>
      </c>
    </row>
    <row r="4860" spans="1:17" hidden="1" x14ac:dyDescent="0.35">
      <c r="A4860" s="72">
        <f t="shared" si="75"/>
        <v>17018877</v>
      </c>
      <c r="B4860" t="s">
        <v>19862</v>
      </c>
      <c r="C4860" s="66">
        <v>16074055</v>
      </c>
      <c r="D4860" t="s">
        <v>83</v>
      </c>
      <c r="E4860" t="s">
        <v>15503</v>
      </c>
      <c r="F4860" s="66">
        <v>17018877</v>
      </c>
      <c r="G4860" t="s">
        <v>78</v>
      </c>
      <c r="I4860" t="s">
        <v>79</v>
      </c>
      <c r="K4860" t="s">
        <v>18271</v>
      </c>
      <c r="M4860" t="s">
        <v>3090</v>
      </c>
      <c r="N4860" t="s">
        <v>6071</v>
      </c>
      <c r="O4860" t="s">
        <v>18</v>
      </c>
      <c r="P4860" t="s">
        <v>6897</v>
      </c>
    </row>
    <row r="4861" spans="1:17" hidden="1" x14ac:dyDescent="0.35">
      <c r="A4861" s="72">
        <f t="shared" si="75"/>
        <v>17018877</v>
      </c>
      <c r="B4861" t="s">
        <v>16934</v>
      </c>
      <c r="C4861" s="66">
        <v>16050471</v>
      </c>
      <c r="D4861" t="s">
        <v>77</v>
      </c>
      <c r="E4861" t="s">
        <v>15503</v>
      </c>
      <c r="F4861" s="66">
        <v>17018877</v>
      </c>
      <c r="G4861" t="s">
        <v>78</v>
      </c>
      <c r="I4861" t="s">
        <v>79</v>
      </c>
      <c r="K4861" t="s">
        <v>16144</v>
      </c>
      <c r="M4861" t="s">
        <v>3090</v>
      </c>
      <c r="N4861" t="s">
        <v>6071</v>
      </c>
      <c r="O4861" t="s">
        <v>18</v>
      </c>
      <c r="P4861" t="s">
        <v>6446</v>
      </c>
    </row>
    <row r="4862" spans="1:17" hidden="1" x14ac:dyDescent="0.35">
      <c r="A4862" s="72">
        <f t="shared" si="75"/>
        <v>17018877</v>
      </c>
      <c r="B4862" t="s">
        <v>22427</v>
      </c>
      <c r="C4862" s="66">
        <v>17022890</v>
      </c>
      <c r="D4862" t="s">
        <v>77</v>
      </c>
      <c r="E4862" t="s">
        <v>15503</v>
      </c>
      <c r="F4862" s="66">
        <v>17018877</v>
      </c>
      <c r="G4862" t="s">
        <v>78</v>
      </c>
      <c r="I4862" t="s">
        <v>79</v>
      </c>
      <c r="K4862" t="s">
        <v>22426</v>
      </c>
      <c r="M4862" t="s">
        <v>22428</v>
      </c>
      <c r="N4862" t="s">
        <v>6771</v>
      </c>
      <c r="O4862" t="s">
        <v>18</v>
      </c>
      <c r="P4862" t="s">
        <v>8037</v>
      </c>
    </row>
    <row r="4863" spans="1:17" hidden="1" x14ac:dyDescent="0.35">
      <c r="A4863" s="72">
        <f t="shared" si="75"/>
        <v>17018877</v>
      </c>
      <c r="B4863" t="s">
        <v>22081</v>
      </c>
      <c r="C4863" s="66">
        <v>17020184</v>
      </c>
      <c r="D4863" t="s">
        <v>77</v>
      </c>
      <c r="E4863" t="s">
        <v>15503</v>
      </c>
      <c r="F4863" s="66">
        <v>17018877</v>
      </c>
      <c r="G4863" t="s">
        <v>78</v>
      </c>
      <c r="I4863" t="s">
        <v>79</v>
      </c>
      <c r="K4863" t="s">
        <v>21855</v>
      </c>
      <c r="M4863" t="s">
        <v>6795</v>
      </c>
      <c r="O4863" t="s">
        <v>18</v>
      </c>
      <c r="P4863" t="s">
        <v>7263</v>
      </c>
    </row>
    <row r="4864" spans="1:17" hidden="1" x14ac:dyDescent="0.35">
      <c r="A4864" s="72">
        <f t="shared" si="75"/>
        <v>17018877</v>
      </c>
      <c r="B4864" t="s">
        <v>22082</v>
      </c>
      <c r="C4864" s="66">
        <v>17020185</v>
      </c>
      <c r="D4864" t="s">
        <v>77</v>
      </c>
      <c r="E4864" t="s">
        <v>15503</v>
      </c>
      <c r="F4864" s="66">
        <v>17018877</v>
      </c>
      <c r="G4864" t="s">
        <v>78</v>
      </c>
      <c r="I4864" t="s">
        <v>79</v>
      </c>
      <c r="K4864" t="s">
        <v>22083</v>
      </c>
      <c r="M4864" t="s">
        <v>6795</v>
      </c>
      <c r="O4864" t="s">
        <v>18</v>
      </c>
      <c r="P4864" t="s">
        <v>7263</v>
      </c>
    </row>
    <row r="4865" spans="1:17" hidden="1" x14ac:dyDescent="0.35">
      <c r="A4865" s="72">
        <f t="shared" si="75"/>
        <v>17018877</v>
      </c>
      <c r="B4865" t="s">
        <v>17219</v>
      </c>
      <c r="C4865" s="66">
        <v>16056901</v>
      </c>
      <c r="D4865" t="s">
        <v>77</v>
      </c>
      <c r="E4865" t="s">
        <v>15503</v>
      </c>
      <c r="F4865" s="66">
        <v>17018877</v>
      </c>
      <c r="G4865" t="s">
        <v>78</v>
      </c>
      <c r="I4865" t="s">
        <v>79</v>
      </c>
      <c r="K4865" t="s">
        <v>17220</v>
      </c>
      <c r="M4865" t="s">
        <v>3090</v>
      </c>
      <c r="N4865" t="s">
        <v>6071</v>
      </c>
      <c r="O4865" t="s">
        <v>18</v>
      </c>
      <c r="P4865" t="s">
        <v>6290</v>
      </c>
    </row>
    <row r="4866" spans="1:17" hidden="1" x14ac:dyDescent="0.35">
      <c r="A4866" s="72">
        <f t="shared" ref="A4866:A4929" si="76">IF(F4866="", "", IF(D4866="School District", C4866, F4866))</f>
        <v>17018877</v>
      </c>
      <c r="B4866" t="s">
        <v>16147</v>
      </c>
      <c r="C4866" s="66">
        <v>16034500</v>
      </c>
      <c r="D4866" t="s">
        <v>77</v>
      </c>
      <c r="E4866" t="s">
        <v>15503</v>
      </c>
      <c r="F4866" s="66">
        <v>17018877</v>
      </c>
      <c r="G4866" t="s">
        <v>78</v>
      </c>
      <c r="I4866" t="s">
        <v>79</v>
      </c>
      <c r="K4866" t="s">
        <v>16148</v>
      </c>
      <c r="M4866" t="s">
        <v>3090</v>
      </c>
      <c r="N4866" t="s">
        <v>7264</v>
      </c>
      <c r="O4866" t="s">
        <v>18</v>
      </c>
      <c r="P4866" t="s">
        <v>6396</v>
      </c>
    </row>
    <row r="4867" spans="1:17" hidden="1" x14ac:dyDescent="0.35">
      <c r="A4867" s="72">
        <f t="shared" si="76"/>
        <v>17018877</v>
      </c>
      <c r="B4867" t="s">
        <v>22424</v>
      </c>
      <c r="C4867" s="66">
        <v>17022888</v>
      </c>
      <c r="D4867" t="s">
        <v>77</v>
      </c>
      <c r="E4867" t="s">
        <v>15503</v>
      </c>
      <c r="F4867" s="66">
        <v>17018877</v>
      </c>
      <c r="G4867" t="s">
        <v>78</v>
      </c>
      <c r="I4867" t="s">
        <v>79</v>
      </c>
      <c r="K4867" t="s">
        <v>22423</v>
      </c>
      <c r="M4867" t="s">
        <v>3090</v>
      </c>
      <c r="N4867" t="s">
        <v>6071</v>
      </c>
      <c r="O4867" t="s">
        <v>18</v>
      </c>
      <c r="P4867" t="s">
        <v>7074</v>
      </c>
    </row>
    <row r="4868" spans="1:17" hidden="1" x14ac:dyDescent="0.35">
      <c r="A4868" s="72">
        <f t="shared" si="76"/>
        <v>17018877</v>
      </c>
      <c r="B4868" t="s">
        <v>22422</v>
      </c>
      <c r="C4868" s="66">
        <v>17022887</v>
      </c>
      <c r="D4868" t="s">
        <v>77</v>
      </c>
      <c r="E4868" t="s">
        <v>15503</v>
      </c>
      <c r="F4868" s="66">
        <v>17018877</v>
      </c>
      <c r="G4868" t="s">
        <v>78</v>
      </c>
      <c r="I4868" t="s">
        <v>79</v>
      </c>
      <c r="K4868" t="s">
        <v>22423</v>
      </c>
      <c r="M4868" t="s">
        <v>3090</v>
      </c>
      <c r="N4868" t="s">
        <v>6071</v>
      </c>
      <c r="O4868" t="s">
        <v>18</v>
      </c>
      <c r="P4868" t="s">
        <v>7074</v>
      </c>
    </row>
    <row r="4869" spans="1:17" hidden="1" x14ac:dyDescent="0.35">
      <c r="A4869" s="72">
        <f t="shared" si="76"/>
        <v>17018877</v>
      </c>
      <c r="B4869" t="s">
        <v>21149</v>
      </c>
      <c r="C4869" s="66">
        <v>17012055</v>
      </c>
      <c r="D4869" t="s">
        <v>77</v>
      </c>
      <c r="E4869" t="s">
        <v>15503</v>
      </c>
      <c r="F4869" s="66">
        <v>17018877</v>
      </c>
      <c r="G4869" t="s">
        <v>78</v>
      </c>
      <c r="I4869" t="s">
        <v>79</v>
      </c>
      <c r="K4869" t="s">
        <v>21148</v>
      </c>
      <c r="M4869" t="s">
        <v>6795</v>
      </c>
      <c r="N4869" t="s">
        <v>6071</v>
      </c>
      <c r="O4869" t="s">
        <v>18</v>
      </c>
      <c r="P4869" t="s">
        <v>7179</v>
      </c>
    </row>
    <row r="4870" spans="1:17" hidden="1" x14ac:dyDescent="0.35">
      <c r="A4870" s="72">
        <f t="shared" si="76"/>
        <v>17018877</v>
      </c>
      <c r="B4870" t="s">
        <v>21147</v>
      </c>
      <c r="C4870" s="66">
        <v>17012054</v>
      </c>
      <c r="D4870" t="s">
        <v>77</v>
      </c>
      <c r="E4870" t="s">
        <v>15503</v>
      </c>
      <c r="F4870" s="66">
        <v>17018877</v>
      </c>
      <c r="G4870" t="s">
        <v>78</v>
      </c>
      <c r="I4870" t="s">
        <v>79</v>
      </c>
      <c r="K4870" t="s">
        <v>21148</v>
      </c>
      <c r="M4870" t="s">
        <v>6795</v>
      </c>
      <c r="N4870" t="s">
        <v>6071</v>
      </c>
      <c r="O4870" t="s">
        <v>18</v>
      </c>
      <c r="P4870" t="s">
        <v>7179</v>
      </c>
    </row>
    <row r="4871" spans="1:17" hidden="1" x14ac:dyDescent="0.35">
      <c r="A4871" s="72">
        <f t="shared" si="76"/>
        <v>17018877</v>
      </c>
      <c r="B4871" t="s">
        <v>17910</v>
      </c>
      <c r="C4871" s="66">
        <v>16074344</v>
      </c>
      <c r="D4871" t="s">
        <v>77</v>
      </c>
      <c r="E4871" t="s">
        <v>15503</v>
      </c>
      <c r="F4871" s="66">
        <v>17018877</v>
      </c>
      <c r="G4871" t="s">
        <v>78</v>
      </c>
      <c r="I4871" t="s">
        <v>79</v>
      </c>
      <c r="K4871" t="s">
        <v>17911</v>
      </c>
      <c r="M4871" t="s">
        <v>3090</v>
      </c>
      <c r="N4871" t="s">
        <v>6071</v>
      </c>
      <c r="O4871" t="s">
        <v>18</v>
      </c>
      <c r="P4871" t="s">
        <v>6290</v>
      </c>
    </row>
    <row r="4872" spans="1:17" hidden="1" x14ac:dyDescent="0.35">
      <c r="A4872" s="72">
        <f t="shared" si="76"/>
        <v>17018877</v>
      </c>
      <c r="B4872" t="s">
        <v>21467</v>
      </c>
      <c r="C4872" s="66">
        <v>17015508</v>
      </c>
      <c r="D4872" t="s">
        <v>77</v>
      </c>
      <c r="E4872" t="s">
        <v>15503</v>
      </c>
      <c r="F4872" s="66">
        <v>17018877</v>
      </c>
      <c r="G4872" t="s">
        <v>78</v>
      </c>
      <c r="I4872" t="s">
        <v>79</v>
      </c>
      <c r="K4872" t="s">
        <v>17854</v>
      </c>
      <c r="M4872" t="s">
        <v>189</v>
      </c>
      <c r="N4872" t="s">
        <v>232</v>
      </c>
      <c r="O4872" t="s">
        <v>18</v>
      </c>
      <c r="P4872" t="s">
        <v>1705</v>
      </c>
      <c r="Q4872" t="s">
        <v>1768</v>
      </c>
    </row>
    <row r="4873" spans="1:17" hidden="1" x14ac:dyDescent="0.35">
      <c r="A4873" s="72">
        <f t="shared" si="76"/>
        <v>17018877</v>
      </c>
      <c r="B4873" t="s">
        <v>22420</v>
      </c>
      <c r="C4873" s="66">
        <v>17022886</v>
      </c>
      <c r="D4873" t="s">
        <v>77</v>
      </c>
      <c r="E4873" t="s">
        <v>15503</v>
      </c>
      <c r="F4873" s="66">
        <v>17018877</v>
      </c>
      <c r="G4873" t="s">
        <v>78</v>
      </c>
      <c r="I4873" t="s">
        <v>79</v>
      </c>
      <c r="K4873" t="s">
        <v>22421</v>
      </c>
      <c r="M4873" t="s">
        <v>126</v>
      </c>
      <c r="N4873" t="s">
        <v>137</v>
      </c>
      <c r="O4873" t="s">
        <v>18</v>
      </c>
      <c r="P4873" t="s">
        <v>155</v>
      </c>
    </row>
    <row r="4874" spans="1:17" hidden="1" x14ac:dyDescent="0.35">
      <c r="A4874" s="72">
        <f t="shared" si="76"/>
        <v>17018877</v>
      </c>
      <c r="B4874" t="s">
        <v>16677</v>
      </c>
      <c r="C4874" s="66">
        <v>16046664</v>
      </c>
      <c r="D4874" t="s">
        <v>77</v>
      </c>
      <c r="E4874" t="s">
        <v>15503</v>
      </c>
      <c r="F4874" s="66">
        <v>17018877</v>
      </c>
      <c r="G4874" t="s">
        <v>78</v>
      </c>
      <c r="I4874" t="s">
        <v>79</v>
      </c>
      <c r="K4874" t="s">
        <v>16148</v>
      </c>
      <c r="M4874" t="s">
        <v>3090</v>
      </c>
      <c r="N4874" t="s">
        <v>7264</v>
      </c>
      <c r="O4874" t="s">
        <v>18</v>
      </c>
      <c r="P4874" t="s">
        <v>6396</v>
      </c>
    </row>
    <row r="4875" spans="1:17" hidden="1" x14ac:dyDescent="0.35">
      <c r="A4875" s="72">
        <f t="shared" si="76"/>
        <v>17018877</v>
      </c>
      <c r="B4875" t="s">
        <v>21062</v>
      </c>
      <c r="C4875" s="66">
        <v>17011694</v>
      </c>
      <c r="D4875" t="s">
        <v>77</v>
      </c>
      <c r="E4875" t="s">
        <v>15503</v>
      </c>
      <c r="F4875" s="66">
        <v>17018877</v>
      </c>
      <c r="G4875" t="s">
        <v>78</v>
      </c>
      <c r="I4875" t="s">
        <v>79</v>
      </c>
      <c r="K4875" t="s">
        <v>21063</v>
      </c>
      <c r="M4875" t="s">
        <v>232</v>
      </c>
      <c r="N4875" t="s">
        <v>189</v>
      </c>
      <c r="O4875" t="s">
        <v>18</v>
      </c>
      <c r="P4875" t="s">
        <v>1740</v>
      </c>
    </row>
    <row r="4876" spans="1:17" hidden="1" x14ac:dyDescent="0.35">
      <c r="A4876" s="72">
        <f t="shared" si="76"/>
        <v>17018877</v>
      </c>
      <c r="B4876" t="s">
        <v>20150</v>
      </c>
      <c r="C4876" s="66">
        <v>17002322</v>
      </c>
      <c r="D4876" t="s">
        <v>77</v>
      </c>
      <c r="E4876" t="s">
        <v>15503</v>
      </c>
      <c r="F4876" s="66">
        <v>17018877</v>
      </c>
      <c r="G4876" t="s">
        <v>78</v>
      </c>
      <c r="I4876" t="s">
        <v>79</v>
      </c>
      <c r="K4876" t="s">
        <v>20151</v>
      </c>
      <c r="M4876" t="s">
        <v>232</v>
      </c>
      <c r="N4876" t="s">
        <v>232</v>
      </c>
      <c r="O4876" t="s">
        <v>18</v>
      </c>
      <c r="P4876" t="s">
        <v>1740</v>
      </c>
    </row>
    <row r="4877" spans="1:17" hidden="1" x14ac:dyDescent="0.35">
      <c r="A4877" s="72">
        <f t="shared" si="76"/>
        <v>17018877</v>
      </c>
      <c r="B4877" t="s">
        <v>18363</v>
      </c>
      <c r="C4877" s="66">
        <v>16079816</v>
      </c>
      <c r="D4877" t="s">
        <v>77</v>
      </c>
      <c r="E4877" t="s">
        <v>15503</v>
      </c>
      <c r="F4877" s="66">
        <v>17018877</v>
      </c>
      <c r="G4877" t="s">
        <v>78</v>
      </c>
      <c r="I4877" t="s">
        <v>79</v>
      </c>
      <c r="K4877" t="s">
        <v>18364</v>
      </c>
      <c r="M4877" t="s">
        <v>7383</v>
      </c>
      <c r="N4877" t="s">
        <v>7384</v>
      </c>
      <c r="O4877" t="s">
        <v>18</v>
      </c>
      <c r="P4877" t="s">
        <v>9914</v>
      </c>
    </row>
    <row r="4878" spans="1:17" hidden="1" x14ac:dyDescent="0.35">
      <c r="A4878" s="72">
        <f t="shared" si="76"/>
        <v>17018877</v>
      </c>
      <c r="B4878" t="s">
        <v>16893</v>
      </c>
      <c r="C4878" s="66">
        <v>16050395</v>
      </c>
      <c r="D4878" t="s">
        <v>77</v>
      </c>
      <c r="E4878" t="s">
        <v>15503</v>
      </c>
      <c r="F4878" s="66">
        <v>17018877</v>
      </c>
      <c r="G4878" t="s">
        <v>78</v>
      </c>
      <c r="I4878" t="s">
        <v>79</v>
      </c>
      <c r="K4878" t="s">
        <v>16463</v>
      </c>
      <c r="M4878" t="s">
        <v>3090</v>
      </c>
      <c r="N4878" t="s">
        <v>6071</v>
      </c>
      <c r="O4878" t="s">
        <v>18</v>
      </c>
      <c r="P4878" t="s">
        <v>6290</v>
      </c>
    </row>
    <row r="4879" spans="1:17" hidden="1" x14ac:dyDescent="0.35">
      <c r="A4879" s="72">
        <f t="shared" si="76"/>
        <v>17018877</v>
      </c>
      <c r="B4879" t="s">
        <v>20143</v>
      </c>
      <c r="C4879" s="66">
        <v>17002188</v>
      </c>
      <c r="D4879" t="s">
        <v>77</v>
      </c>
      <c r="E4879" t="s">
        <v>15503</v>
      </c>
      <c r="F4879" s="66">
        <v>17018877</v>
      </c>
      <c r="G4879" t="s">
        <v>78</v>
      </c>
      <c r="I4879" t="s">
        <v>79</v>
      </c>
      <c r="K4879" t="s">
        <v>20144</v>
      </c>
      <c r="M4879" t="s">
        <v>6795</v>
      </c>
      <c r="N4879" t="s">
        <v>6071</v>
      </c>
      <c r="O4879" t="s">
        <v>18</v>
      </c>
      <c r="P4879" t="s">
        <v>6300</v>
      </c>
      <c r="Q4879" t="s">
        <v>3207</v>
      </c>
    </row>
    <row r="4880" spans="1:17" hidden="1" x14ac:dyDescent="0.35">
      <c r="A4880" s="72">
        <f t="shared" si="76"/>
        <v>17018877</v>
      </c>
      <c r="B4880" t="s">
        <v>16464</v>
      </c>
      <c r="C4880" s="66">
        <v>16040634</v>
      </c>
      <c r="D4880" t="s">
        <v>77</v>
      </c>
      <c r="E4880" t="s">
        <v>15503</v>
      </c>
      <c r="F4880" s="66">
        <v>17018877</v>
      </c>
      <c r="G4880" t="s">
        <v>78</v>
      </c>
      <c r="I4880" t="s">
        <v>79</v>
      </c>
      <c r="K4880" t="s">
        <v>16465</v>
      </c>
      <c r="M4880" t="s">
        <v>3090</v>
      </c>
      <c r="N4880" t="s">
        <v>6071</v>
      </c>
      <c r="O4880" t="s">
        <v>18</v>
      </c>
      <c r="P4880" t="s">
        <v>6845</v>
      </c>
    </row>
    <row r="4881" spans="1:17" hidden="1" x14ac:dyDescent="0.35">
      <c r="A4881" s="72">
        <f t="shared" si="76"/>
        <v>17018877</v>
      </c>
      <c r="B4881" t="s">
        <v>16894</v>
      </c>
      <c r="C4881" s="66">
        <v>16050396</v>
      </c>
      <c r="D4881" t="s">
        <v>77</v>
      </c>
      <c r="E4881" t="s">
        <v>15503</v>
      </c>
      <c r="F4881" s="66">
        <v>17018877</v>
      </c>
      <c r="G4881" t="s">
        <v>78</v>
      </c>
      <c r="I4881" t="s">
        <v>79</v>
      </c>
      <c r="K4881" t="s">
        <v>16895</v>
      </c>
      <c r="M4881" t="s">
        <v>3090</v>
      </c>
      <c r="N4881" t="s">
        <v>6071</v>
      </c>
      <c r="O4881" t="s">
        <v>18</v>
      </c>
      <c r="P4881" t="s">
        <v>6845</v>
      </c>
    </row>
    <row r="4882" spans="1:17" hidden="1" x14ac:dyDescent="0.35">
      <c r="A4882" s="72">
        <f t="shared" si="76"/>
        <v>17018877</v>
      </c>
      <c r="B4882" t="s">
        <v>16140</v>
      </c>
      <c r="C4882" s="66">
        <v>16034482</v>
      </c>
      <c r="D4882" t="s">
        <v>77</v>
      </c>
      <c r="E4882" t="s">
        <v>15503</v>
      </c>
      <c r="F4882" s="66">
        <v>17018877</v>
      </c>
      <c r="G4882" t="s">
        <v>78</v>
      </c>
      <c r="I4882" t="s">
        <v>79</v>
      </c>
      <c r="K4882" t="s">
        <v>14664</v>
      </c>
      <c r="M4882" t="s">
        <v>3090</v>
      </c>
      <c r="N4882" t="s">
        <v>6071</v>
      </c>
      <c r="O4882" t="s">
        <v>18</v>
      </c>
      <c r="P4882" t="s">
        <v>7263</v>
      </c>
    </row>
    <row r="4883" spans="1:17" hidden="1" x14ac:dyDescent="0.35">
      <c r="A4883" s="72">
        <f t="shared" si="76"/>
        <v>17018877</v>
      </c>
      <c r="B4883" t="s">
        <v>20476</v>
      </c>
      <c r="C4883" s="66">
        <v>17004698</v>
      </c>
      <c r="D4883" t="s">
        <v>77</v>
      </c>
      <c r="E4883" t="s">
        <v>15503</v>
      </c>
      <c r="F4883" s="66">
        <v>17018877</v>
      </c>
      <c r="G4883" t="s">
        <v>78</v>
      </c>
      <c r="I4883" t="s">
        <v>79</v>
      </c>
      <c r="K4883" t="s">
        <v>20477</v>
      </c>
      <c r="M4883" t="s">
        <v>7383</v>
      </c>
      <c r="N4883" t="s">
        <v>13815</v>
      </c>
      <c r="O4883" t="s">
        <v>18</v>
      </c>
      <c r="P4883" t="s">
        <v>9750</v>
      </c>
      <c r="Q4883" t="s">
        <v>13667</v>
      </c>
    </row>
    <row r="4884" spans="1:17" hidden="1" x14ac:dyDescent="0.35">
      <c r="A4884" s="72">
        <f t="shared" si="76"/>
        <v>17018877</v>
      </c>
      <c r="B4884" t="s">
        <v>16145</v>
      </c>
      <c r="C4884" s="66">
        <v>16034499</v>
      </c>
      <c r="D4884" t="s">
        <v>77</v>
      </c>
      <c r="E4884" t="s">
        <v>15503</v>
      </c>
      <c r="F4884" s="66">
        <v>17018877</v>
      </c>
      <c r="G4884" t="s">
        <v>78</v>
      </c>
      <c r="I4884" t="s">
        <v>79</v>
      </c>
      <c r="K4884" t="s">
        <v>16146</v>
      </c>
      <c r="M4884" t="s">
        <v>3090</v>
      </c>
      <c r="N4884" t="s">
        <v>6071</v>
      </c>
      <c r="O4884" t="s">
        <v>18</v>
      </c>
      <c r="P4884" t="s">
        <v>6709</v>
      </c>
    </row>
    <row r="4885" spans="1:17" hidden="1" x14ac:dyDescent="0.35">
      <c r="A4885" s="72">
        <f t="shared" si="76"/>
        <v>17018877</v>
      </c>
      <c r="B4885" t="s">
        <v>17222</v>
      </c>
      <c r="C4885" s="66">
        <v>16056904</v>
      </c>
      <c r="D4885" t="s">
        <v>77</v>
      </c>
      <c r="E4885" t="s">
        <v>15503</v>
      </c>
      <c r="F4885" s="66">
        <v>17018877</v>
      </c>
      <c r="G4885" t="s">
        <v>78</v>
      </c>
      <c r="I4885" t="s">
        <v>79</v>
      </c>
      <c r="K4885" t="s">
        <v>17223</v>
      </c>
      <c r="M4885" t="s">
        <v>3090</v>
      </c>
      <c r="N4885" t="s">
        <v>6071</v>
      </c>
      <c r="O4885" t="s">
        <v>18</v>
      </c>
      <c r="P4885" t="s">
        <v>6709</v>
      </c>
    </row>
    <row r="4886" spans="1:17" hidden="1" x14ac:dyDescent="0.35">
      <c r="A4886" s="72">
        <f t="shared" si="76"/>
        <v>17018877</v>
      </c>
      <c r="B4886" t="s">
        <v>15502</v>
      </c>
      <c r="C4886" s="66">
        <v>233054</v>
      </c>
      <c r="D4886" t="s">
        <v>77</v>
      </c>
      <c r="E4886" t="s">
        <v>15503</v>
      </c>
      <c r="F4886" s="66">
        <v>17018877</v>
      </c>
      <c r="G4886" t="s">
        <v>78</v>
      </c>
      <c r="H4886" t="s">
        <v>15504</v>
      </c>
      <c r="I4886" t="s">
        <v>79</v>
      </c>
      <c r="K4886" t="s">
        <v>15505</v>
      </c>
      <c r="M4886" t="s">
        <v>189</v>
      </c>
      <c r="N4886" t="s">
        <v>232</v>
      </c>
      <c r="O4886" t="s">
        <v>18</v>
      </c>
      <c r="P4886" t="s">
        <v>1705</v>
      </c>
    </row>
    <row r="4887" spans="1:17" hidden="1" x14ac:dyDescent="0.35">
      <c r="A4887" s="72">
        <f t="shared" si="76"/>
        <v>17018877</v>
      </c>
      <c r="B4887" t="s">
        <v>18342</v>
      </c>
      <c r="C4887" s="66">
        <v>16079594</v>
      </c>
      <c r="D4887" t="s">
        <v>77</v>
      </c>
      <c r="E4887" t="s">
        <v>15503</v>
      </c>
      <c r="F4887" s="66">
        <v>17018877</v>
      </c>
      <c r="G4887" t="s">
        <v>78</v>
      </c>
      <c r="I4887" t="s">
        <v>79</v>
      </c>
      <c r="K4887" t="s">
        <v>15505</v>
      </c>
      <c r="M4887" t="s">
        <v>189</v>
      </c>
      <c r="N4887" t="s">
        <v>189</v>
      </c>
      <c r="O4887" t="s">
        <v>18</v>
      </c>
      <c r="P4887" t="s">
        <v>1705</v>
      </c>
    </row>
    <row r="4888" spans="1:17" hidden="1" x14ac:dyDescent="0.35">
      <c r="A4888" s="72">
        <f t="shared" si="76"/>
        <v>17018877</v>
      </c>
      <c r="B4888" t="s">
        <v>17827</v>
      </c>
      <c r="C4888" s="66">
        <v>16071508</v>
      </c>
      <c r="D4888" t="s">
        <v>77</v>
      </c>
      <c r="E4888" t="s">
        <v>15503</v>
      </c>
      <c r="F4888" s="66">
        <v>17018877</v>
      </c>
      <c r="G4888" t="s">
        <v>78</v>
      </c>
      <c r="I4888" t="s">
        <v>79</v>
      </c>
      <c r="K4888" t="s">
        <v>17413</v>
      </c>
      <c r="M4888" t="s">
        <v>7383</v>
      </c>
      <c r="N4888" t="s">
        <v>9526</v>
      </c>
      <c r="O4888" t="s">
        <v>18</v>
      </c>
      <c r="P4888" t="s">
        <v>10185</v>
      </c>
    </row>
    <row r="4889" spans="1:17" hidden="1" x14ac:dyDescent="0.35">
      <c r="A4889" s="72">
        <f t="shared" si="76"/>
        <v>17018877</v>
      </c>
      <c r="B4889" t="s">
        <v>18546</v>
      </c>
      <c r="C4889" s="66">
        <v>16084660</v>
      </c>
      <c r="D4889" t="s">
        <v>77</v>
      </c>
      <c r="E4889" t="s">
        <v>15503</v>
      </c>
      <c r="F4889" s="66">
        <v>17018877</v>
      </c>
      <c r="G4889" t="s">
        <v>78</v>
      </c>
      <c r="I4889" t="s">
        <v>79</v>
      </c>
      <c r="K4889" t="s">
        <v>18547</v>
      </c>
      <c r="M4889" t="s">
        <v>3090</v>
      </c>
      <c r="N4889" t="s">
        <v>6073</v>
      </c>
      <c r="O4889" t="s">
        <v>18</v>
      </c>
      <c r="P4889" t="s">
        <v>7044</v>
      </c>
    </row>
    <row r="4890" spans="1:17" hidden="1" x14ac:dyDescent="0.35">
      <c r="A4890" s="72">
        <f t="shared" si="76"/>
        <v>17018877</v>
      </c>
      <c r="B4890" t="s">
        <v>17372</v>
      </c>
      <c r="C4890" s="66">
        <v>16060016</v>
      </c>
      <c r="D4890" t="s">
        <v>77</v>
      </c>
      <c r="E4890" t="s">
        <v>15503</v>
      </c>
      <c r="F4890" s="66">
        <v>17018877</v>
      </c>
      <c r="G4890" t="s">
        <v>78</v>
      </c>
      <c r="I4890" t="s">
        <v>79</v>
      </c>
      <c r="K4890" t="s">
        <v>17373</v>
      </c>
      <c r="M4890" t="s">
        <v>7383</v>
      </c>
      <c r="N4890" t="s">
        <v>9526</v>
      </c>
      <c r="O4890" t="s">
        <v>18</v>
      </c>
      <c r="P4890" t="s">
        <v>9787</v>
      </c>
      <c r="Q4890" t="s">
        <v>14990</v>
      </c>
    </row>
    <row r="4891" spans="1:17" hidden="1" x14ac:dyDescent="0.35">
      <c r="A4891" s="72">
        <f t="shared" si="76"/>
        <v>17018877</v>
      </c>
      <c r="B4891" t="s">
        <v>17221</v>
      </c>
      <c r="C4891" s="66">
        <v>16056902</v>
      </c>
      <c r="D4891" t="s">
        <v>77</v>
      </c>
      <c r="E4891" t="s">
        <v>15503</v>
      </c>
      <c r="F4891" s="66">
        <v>17018877</v>
      </c>
      <c r="G4891" t="s">
        <v>78</v>
      </c>
      <c r="I4891" t="s">
        <v>79</v>
      </c>
      <c r="K4891" t="s">
        <v>16935</v>
      </c>
      <c r="M4891" t="s">
        <v>3090</v>
      </c>
      <c r="N4891" t="s">
        <v>6071</v>
      </c>
      <c r="O4891" t="s">
        <v>18</v>
      </c>
      <c r="P4891" t="s">
        <v>6290</v>
      </c>
    </row>
    <row r="4892" spans="1:17" hidden="1" x14ac:dyDescent="0.35">
      <c r="A4892" s="72">
        <f t="shared" si="76"/>
        <v>17018877</v>
      </c>
      <c r="B4892" t="s">
        <v>16678</v>
      </c>
      <c r="C4892" s="66">
        <v>16046665</v>
      </c>
      <c r="D4892" t="s">
        <v>77</v>
      </c>
      <c r="E4892" t="s">
        <v>15503</v>
      </c>
      <c r="F4892" s="66">
        <v>17018877</v>
      </c>
      <c r="G4892" t="s">
        <v>78</v>
      </c>
      <c r="I4892" t="s">
        <v>79</v>
      </c>
      <c r="K4892" t="s">
        <v>16146</v>
      </c>
      <c r="M4892" t="s">
        <v>3090</v>
      </c>
      <c r="N4892" t="s">
        <v>6071</v>
      </c>
      <c r="O4892" t="s">
        <v>18</v>
      </c>
      <c r="P4892" t="s">
        <v>6709</v>
      </c>
    </row>
    <row r="4893" spans="1:17" hidden="1" x14ac:dyDescent="0.35">
      <c r="A4893" s="72">
        <f t="shared" si="76"/>
        <v>141383</v>
      </c>
      <c r="B4893" t="s">
        <v>8813</v>
      </c>
      <c r="C4893" s="66">
        <v>90009</v>
      </c>
      <c r="D4893" t="s">
        <v>77</v>
      </c>
      <c r="E4893" t="s">
        <v>8809</v>
      </c>
      <c r="F4893" s="66">
        <v>141383</v>
      </c>
      <c r="G4893" t="s">
        <v>78</v>
      </c>
      <c r="I4893" t="s">
        <v>79</v>
      </c>
      <c r="K4893" t="s">
        <v>8814</v>
      </c>
      <c r="M4893" t="s">
        <v>8811</v>
      </c>
      <c r="N4893" t="s">
        <v>8454</v>
      </c>
      <c r="O4893" t="s">
        <v>18</v>
      </c>
      <c r="P4893" t="s">
        <v>8812</v>
      </c>
      <c r="Q4893" t="s">
        <v>3476</v>
      </c>
    </row>
    <row r="4894" spans="1:17" hidden="1" x14ac:dyDescent="0.35">
      <c r="A4894" s="72">
        <f t="shared" si="76"/>
        <v>141550</v>
      </c>
      <c r="B4894" t="s">
        <v>26439</v>
      </c>
      <c r="C4894" s="85">
        <v>90754</v>
      </c>
      <c r="D4894" t="s">
        <v>77</v>
      </c>
      <c r="E4894" t="s">
        <v>23206</v>
      </c>
      <c r="F4894" s="85">
        <v>141550</v>
      </c>
      <c r="G4894" t="s">
        <v>78</v>
      </c>
      <c r="I4894" t="s">
        <v>79</v>
      </c>
      <c r="K4894" t="s">
        <v>26440</v>
      </c>
      <c r="M4894" t="s">
        <v>9155</v>
      </c>
      <c r="N4894" t="s">
        <v>9526</v>
      </c>
      <c r="O4894" t="s">
        <v>18</v>
      </c>
      <c r="P4894">
        <v>78219</v>
      </c>
      <c r="Q4894">
        <v>1040</v>
      </c>
    </row>
    <row r="4895" spans="1:17" hidden="1" x14ac:dyDescent="0.35">
      <c r="A4895" s="72">
        <f t="shared" si="76"/>
        <v>140959</v>
      </c>
      <c r="B4895" t="s">
        <v>4658</v>
      </c>
      <c r="C4895" s="66">
        <v>87771</v>
      </c>
      <c r="D4895" t="s">
        <v>77</v>
      </c>
      <c r="E4895" t="s">
        <v>4629</v>
      </c>
      <c r="F4895" s="66">
        <v>140959</v>
      </c>
      <c r="G4895" t="s">
        <v>78</v>
      </c>
      <c r="H4895" t="s">
        <v>4659</v>
      </c>
      <c r="I4895" t="s">
        <v>79</v>
      </c>
      <c r="K4895" t="s">
        <v>4660</v>
      </c>
      <c r="M4895" t="s">
        <v>4632</v>
      </c>
      <c r="N4895" t="s">
        <v>4645</v>
      </c>
      <c r="O4895" t="s">
        <v>18</v>
      </c>
      <c r="P4895" t="s">
        <v>4661</v>
      </c>
      <c r="Q4895" t="s">
        <v>4662</v>
      </c>
    </row>
    <row r="4896" spans="1:17" hidden="1" x14ac:dyDescent="0.35">
      <c r="A4896" s="72">
        <f t="shared" si="76"/>
        <v>140814</v>
      </c>
      <c r="B4896" t="s">
        <v>19949</v>
      </c>
      <c r="C4896" s="66">
        <v>16075695</v>
      </c>
      <c r="D4896" t="s">
        <v>83</v>
      </c>
      <c r="E4896" t="s">
        <v>3290</v>
      </c>
      <c r="F4896" s="66">
        <v>140814</v>
      </c>
      <c r="G4896" t="s">
        <v>78</v>
      </c>
      <c r="H4896" t="s">
        <v>350</v>
      </c>
      <c r="I4896" t="s">
        <v>79</v>
      </c>
      <c r="K4896" t="s">
        <v>13697</v>
      </c>
      <c r="L4896" t="s">
        <v>80</v>
      </c>
      <c r="M4896" t="s">
        <v>3292</v>
      </c>
      <c r="N4896" t="s">
        <v>3287</v>
      </c>
      <c r="O4896" t="s">
        <v>18</v>
      </c>
      <c r="P4896" t="s">
        <v>3293</v>
      </c>
      <c r="Q4896" t="s">
        <v>87</v>
      </c>
    </row>
    <row r="4897" spans="1:17" hidden="1" x14ac:dyDescent="0.35">
      <c r="A4897" s="72">
        <f t="shared" si="76"/>
        <v>140814</v>
      </c>
      <c r="B4897" t="s">
        <v>3298</v>
      </c>
      <c r="C4897" s="66">
        <v>87057</v>
      </c>
      <c r="D4897" t="s">
        <v>77</v>
      </c>
      <c r="E4897" t="s">
        <v>3290</v>
      </c>
      <c r="F4897" s="66">
        <v>140814</v>
      </c>
      <c r="G4897" t="s">
        <v>78</v>
      </c>
      <c r="I4897" t="s">
        <v>79</v>
      </c>
      <c r="K4897" t="s">
        <v>3299</v>
      </c>
      <c r="M4897" t="s">
        <v>3292</v>
      </c>
      <c r="N4897" t="s">
        <v>3238</v>
      </c>
      <c r="O4897" t="s">
        <v>18</v>
      </c>
      <c r="P4897" t="s">
        <v>3293</v>
      </c>
      <c r="Q4897" t="s">
        <v>678</v>
      </c>
    </row>
    <row r="4898" spans="1:17" hidden="1" x14ac:dyDescent="0.35">
      <c r="A4898" s="72">
        <f t="shared" si="76"/>
        <v>140814</v>
      </c>
      <c r="B4898" t="s">
        <v>21520</v>
      </c>
      <c r="C4898" s="66">
        <v>17015946</v>
      </c>
      <c r="D4898" t="s">
        <v>83</v>
      </c>
      <c r="E4898" t="s">
        <v>3290</v>
      </c>
      <c r="F4898" s="66">
        <v>140814</v>
      </c>
      <c r="G4898" t="s">
        <v>78</v>
      </c>
      <c r="I4898" t="s">
        <v>79</v>
      </c>
      <c r="K4898" t="s">
        <v>21521</v>
      </c>
      <c r="M4898" t="s">
        <v>21517</v>
      </c>
      <c r="O4898" t="s">
        <v>18</v>
      </c>
      <c r="P4898" t="s">
        <v>3293</v>
      </c>
    </row>
    <row r="4899" spans="1:17" hidden="1" x14ac:dyDescent="0.35">
      <c r="A4899" s="72">
        <f t="shared" si="76"/>
        <v>140814</v>
      </c>
      <c r="B4899" t="s">
        <v>3289</v>
      </c>
      <c r="C4899" s="66">
        <v>87055</v>
      </c>
      <c r="D4899" t="s">
        <v>77</v>
      </c>
      <c r="E4899" t="s">
        <v>3290</v>
      </c>
      <c r="F4899" s="66">
        <v>140814</v>
      </c>
      <c r="G4899" t="s">
        <v>78</v>
      </c>
      <c r="I4899" t="s">
        <v>79</v>
      </c>
      <c r="K4899" t="s">
        <v>3291</v>
      </c>
      <c r="M4899" t="s">
        <v>3292</v>
      </c>
      <c r="N4899" t="s">
        <v>3238</v>
      </c>
      <c r="O4899" t="s">
        <v>18</v>
      </c>
      <c r="P4899" t="s">
        <v>3293</v>
      </c>
      <c r="Q4899" t="s">
        <v>3294</v>
      </c>
    </row>
    <row r="4900" spans="1:17" hidden="1" x14ac:dyDescent="0.35">
      <c r="A4900" s="72">
        <f t="shared" si="76"/>
        <v>140814</v>
      </c>
      <c r="B4900" t="s">
        <v>3295</v>
      </c>
      <c r="C4900" s="66">
        <v>87056</v>
      </c>
      <c r="D4900" t="s">
        <v>77</v>
      </c>
      <c r="E4900" t="s">
        <v>3290</v>
      </c>
      <c r="F4900" s="66">
        <v>140814</v>
      </c>
      <c r="G4900" t="s">
        <v>78</v>
      </c>
      <c r="I4900" t="s">
        <v>79</v>
      </c>
      <c r="K4900" t="s">
        <v>3296</v>
      </c>
      <c r="M4900" t="s">
        <v>3292</v>
      </c>
      <c r="N4900" t="s">
        <v>3238</v>
      </c>
      <c r="O4900" t="s">
        <v>18</v>
      </c>
      <c r="P4900" t="s">
        <v>3293</v>
      </c>
      <c r="Q4900" t="s">
        <v>3297</v>
      </c>
    </row>
    <row r="4901" spans="1:17" hidden="1" x14ac:dyDescent="0.35">
      <c r="A4901" s="72">
        <f t="shared" si="76"/>
        <v>140814</v>
      </c>
      <c r="B4901" t="s">
        <v>21518</v>
      </c>
      <c r="C4901" s="66">
        <v>17015945</v>
      </c>
      <c r="D4901" t="s">
        <v>83</v>
      </c>
      <c r="E4901" t="s">
        <v>3290</v>
      </c>
      <c r="F4901" s="66">
        <v>140814</v>
      </c>
      <c r="G4901" t="s">
        <v>78</v>
      </c>
      <c r="I4901" t="s">
        <v>79</v>
      </c>
      <c r="K4901" t="s">
        <v>21519</v>
      </c>
      <c r="M4901" t="s">
        <v>21517</v>
      </c>
      <c r="O4901" t="s">
        <v>18</v>
      </c>
      <c r="P4901" t="s">
        <v>3293</v>
      </c>
    </row>
    <row r="4902" spans="1:17" hidden="1" x14ac:dyDescent="0.35">
      <c r="A4902" s="72">
        <f t="shared" si="76"/>
        <v>140814</v>
      </c>
      <c r="B4902" t="s">
        <v>21515</v>
      </c>
      <c r="C4902" s="66">
        <v>17015944</v>
      </c>
      <c r="D4902" t="s">
        <v>83</v>
      </c>
      <c r="E4902" t="s">
        <v>3290</v>
      </c>
      <c r="F4902" s="66">
        <v>140814</v>
      </c>
      <c r="G4902" t="s">
        <v>78</v>
      </c>
      <c r="I4902" t="s">
        <v>79</v>
      </c>
      <c r="K4902" t="s">
        <v>21516</v>
      </c>
      <c r="M4902" t="s">
        <v>3292</v>
      </c>
      <c r="O4902" t="s">
        <v>18</v>
      </c>
      <c r="P4902" t="s">
        <v>3293</v>
      </c>
    </row>
    <row r="4903" spans="1:17" hidden="1" x14ac:dyDescent="0.35">
      <c r="A4903" s="72">
        <f t="shared" si="76"/>
        <v>140887</v>
      </c>
      <c r="B4903" t="s">
        <v>25512</v>
      </c>
      <c r="C4903" s="85">
        <v>87443</v>
      </c>
      <c r="D4903" t="s">
        <v>77</v>
      </c>
      <c r="E4903" t="s">
        <v>23231</v>
      </c>
      <c r="F4903" s="85">
        <v>140887</v>
      </c>
      <c r="G4903" t="s">
        <v>78</v>
      </c>
      <c r="H4903">
        <v>12046454</v>
      </c>
      <c r="I4903" t="s">
        <v>79</v>
      </c>
      <c r="K4903" t="s">
        <v>25513</v>
      </c>
      <c r="M4903" t="s">
        <v>20648</v>
      </c>
      <c r="N4903" t="s">
        <v>571</v>
      </c>
      <c r="O4903" t="s">
        <v>18</v>
      </c>
      <c r="P4903">
        <v>76106</v>
      </c>
      <c r="Q4903">
        <v>5616</v>
      </c>
    </row>
    <row r="4904" spans="1:17" hidden="1" x14ac:dyDescent="0.35">
      <c r="A4904" s="72">
        <f t="shared" si="76"/>
        <v>140887</v>
      </c>
      <c r="B4904" t="s">
        <v>3999</v>
      </c>
      <c r="C4904" s="66">
        <v>87443</v>
      </c>
      <c r="D4904" t="s">
        <v>77</v>
      </c>
      <c r="E4904" t="s">
        <v>3907</v>
      </c>
      <c r="F4904" s="66">
        <v>140887</v>
      </c>
      <c r="G4904" t="s">
        <v>78</v>
      </c>
      <c r="H4904" t="s">
        <v>4000</v>
      </c>
      <c r="I4904" t="s">
        <v>79</v>
      </c>
      <c r="K4904" t="s">
        <v>4001</v>
      </c>
      <c r="M4904" t="s">
        <v>3904</v>
      </c>
      <c r="N4904" t="s">
        <v>573</v>
      </c>
      <c r="O4904" t="s">
        <v>18</v>
      </c>
      <c r="P4904" t="s">
        <v>3982</v>
      </c>
      <c r="Q4904" t="s">
        <v>4002</v>
      </c>
    </row>
    <row r="4905" spans="1:17" hidden="1" x14ac:dyDescent="0.35">
      <c r="A4905" s="72">
        <f t="shared" si="76"/>
        <v>140887</v>
      </c>
      <c r="B4905" t="s">
        <v>25396</v>
      </c>
      <c r="C4905" s="85">
        <v>87444</v>
      </c>
      <c r="D4905" t="s">
        <v>77</v>
      </c>
      <c r="E4905" t="s">
        <v>23231</v>
      </c>
      <c r="F4905" s="85">
        <v>140887</v>
      </c>
      <c r="G4905" t="s">
        <v>78</v>
      </c>
      <c r="H4905">
        <v>11993680</v>
      </c>
      <c r="I4905" t="s">
        <v>79</v>
      </c>
      <c r="K4905" t="s">
        <v>25397</v>
      </c>
      <c r="M4905" t="s">
        <v>20648</v>
      </c>
      <c r="N4905" t="s">
        <v>571</v>
      </c>
      <c r="O4905" t="s">
        <v>18</v>
      </c>
      <c r="P4905">
        <v>76106</v>
      </c>
      <c r="Q4905">
        <v>5629</v>
      </c>
    </row>
    <row r="4906" spans="1:17" hidden="1" x14ac:dyDescent="0.35">
      <c r="A4906" s="72">
        <f t="shared" si="76"/>
        <v>140887</v>
      </c>
      <c r="B4906" t="s">
        <v>4003</v>
      </c>
      <c r="C4906" s="66">
        <v>87444</v>
      </c>
      <c r="D4906" t="s">
        <v>77</v>
      </c>
      <c r="E4906" t="s">
        <v>3907</v>
      </c>
      <c r="F4906" s="66">
        <v>140887</v>
      </c>
      <c r="G4906" t="s">
        <v>78</v>
      </c>
      <c r="H4906" t="s">
        <v>4004</v>
      </c>
      <c r="I4906" t="s">
        <v>79</v>
      </c>
      <c r="K4906" t="s">
        <v>4005</v>
      </c>
      <c r="M4906" t="s">
        <v>3904</v>
      </c>
      <c r="N4906" t="s">
        <v>573</v>
      </c>
      <c r="O4906" t="s">
        <v>18</v>
      </c>
      <c r="P4906" t="s">
        <v>3982</v>
      </c>
      <c r="Q4906" t="s">
        <v>4006</v>
      </c>
    </row>
    <row r="4907" spans="1:17" hidden="1" x14ac:dyDescent="0.35">
      <c r="A4907" s="72">
        <f t="shared" si="76"/>
        <v>141586</v>
      </c>
      <c r="B4907" t="s">
        <v>19021</v>
      </c>
      <c r="C4907" s="66">
        <v>16037530</v>
      </c>
      <c r="D4907" t="s">
        <v>83</v>
      </c>
      <c r="E4907" t="s">
        <v>10514</v>
      </c>
      <c r="F4907" s="66">
        <v>141586</v>
      </c>
      <c r="G4907" t="s">
        <v>78</v>
      </c>
      <c r="I4907" t="s">
        <v>79</v>
      </c>
      <c r="K4907" t="s">
        <v>19022</v>
      </c>
      <c r="M4907" t="s">
        <v>10510</v>
      </c>
      <c r="N4907" t="s">
        <v>10513</v>
      </c>
      <c r="O4907" t="s">
        <v>18</v>
      </c>
      <c r="P4907" t="s">
        <v>10512</v>
      </c>
    </row>
    <row r="4908" spans="1:17" hidden="1" x14ac:dyDescent="0.35">
      <c r="A4908" s="72">
        <f t="shared" si="76"/>
        <v>141065</v>
      </c>
      <c r="B4908" t="s">
        <v>19860</v>
      </c>
      <c r="C4908" s="66">
        <v>16073898</v>
      </c>
      <c r="D4908" t="s">
        <v>83</v>
      </c>
      <c r="E4908" t="s">
        <v>5158</v>
      </c>
      <c r="F4908" s="66">
        <v>141065</v>
      </c>
      <c r="G4908" t="s">
        <v>78</v>
      </c>
      <c r="I4908" t="s">
        <v>79</v>
      </c>
      <c r="K4908" t="s">
        <v>19861</v>
      </c>
      <c r="M4908" t="s">
        <v>5156</v>
      </c>
      <c r="N4908" t="s">
        <v>5040</v>
      </c>
      <c r="O4908" t="s">
        <v>18</v>
      </c>
      <c r="P4908" t="s">
        <v>5162</v>
      </c>
    </row>
    <row r="4909" spans="1:17" hidden="1" x14ac:dyDescent="0.35">
      <c r="A4909" s="72">
        <f t="shared" si="76"/>
        <v>140932</v>
      </c>
      <c r="B4909" t="s">
        <v>26578</v>
      </c>
      <c r="C4909" s="85">
        <v>17028127</v>
      </c>
      <c r="D4909" t="s">
        <v>23281</v>
      </c>
      <c r="E4909" t="s">
        <v>23203</v>
      </c>
      <c r="F4909" s="85">
        <v>140932</v>
      </c>
      <c r="G4909" t="s">
        <v>78</v>
      </c>
      <c r="I4909" t="s">
        <v>79</v>
      </c>
      <c r="K4909" t="s">
        <v>22960</v>
      </c>
      <c r="M4909" t="s">
        <v>21066</v>
      </c>
      <c r="N4909" t="s">
        <v>571</v>
      </c>
      <c r="O4909" t="s">
        <v>18</v>
      </c>
      <c r="P4909">
        <v>76248</v>
      </c>
    </row>
    <row r="4910" spans="1:17" hidden="1" x14ac:dyDescent="0.35">
      <c r="A4910" s="72">
        <f t="shared" si="76"/>
        <v>140932</v>
      </c>
      <c r="B4910" t="s">
        <v>22959</v>
      </c>
      <c r="C4910" s="66">
        <v>17028127</v>
      </c>
      <c r="D4910" t="s">
        <v>83</v>
      </c>
      <c r="E4910" t="s">
        <v>3887</v>
      </c>
      <c r="F4910" s="66">
        <v>140932</v>
      </c>
      <c r="G4910" t="s">
        <v>78</v>
      </c>
      <c r="I4910" t="s">
        <v>79</v>
      </c>
      <c r="K4910" t="s">
        <v>22960</v>
      </c>
      <c r="M4910" t="s">
        <v>21066</v>
      </c>
      <c r="N4910" t="s">
        <v>571</v>
      </c>
      <c r="O4910" t="s">
        <v>18</v>
      </c>
      <c r="P4910" t="s">
        <v>4481</v>
      </c>
    </row>
    <row r="4911" spans="1:17" hidden="1" x14ac:dyDescent="0.35">
      <c r="A4911" s="72">
        <f t="shared" si="76"/>
        <v>141065</v>
      </c>
      <c r="B4911" t="s">
        <v>18015</v>
      </c>
      <c r="C4911" s="66">
        <v>16077993</v>
      </c>
      <c r="D4911" t="s">
        <v>83</v>
      </c>
      <c r="E4911" t="s">
        <v>5158</v>
      </c>
      <c r="F4911" s="66">
        <v>141065</v>
      </c>
      <c r="G4911" t="s">
        <v>78</v>
      </c>
      <c r="I4911" t="s">
        <v>79</v>
      </c>
      <c r="K4911" t="s">
        <v>18016</v>
      </c>
      <c r="M4911" t="s">
        <v>5156</v>
      </c>
      <c r="N4911" t="s">
        <v>5040</v>
      </c>
      <c r="O4911" t="s">
        <v>18</v>
      </c>
      <c r="P4911" t="s">
        <v>5162</v>
      </c>
    </row>
    <row r="4912" spans="1:17" hidden="1" x14ac:dyDescent="0.35">
      <c r="A4912" s="72">
        <f t="shared" si="76"/>
        <v>141065</v>
      </c>
      <c r="B4912" t="s">
        <v>17635</v>
      </c>
      <c r="C4912" s="66">
        <v>16066123</v>
      </c>
      <c r="D4912" t="s">
        <v>77</v>
      </c>
      <c r="E4912" t="s">
        <v>5158</v>
      </c>
      <c r="F4912" s="66">
        <v>141065</v>
      </c>
      <c r="G4912" t="s">
        <v>78</v>
      </c>
      <c r="I4912" t="s">
        <v>79</v>
      </c>
      <c r="K4912" t="s">
        <v>17636</v>
      </c>
      <c r="M4912" t="s">
        <v>5156</v>
      </c>
      <c r="N4912" t="s">
        <v>5044</v>
      </c>
      <c r="O4912" t="s">
        <v>18</v>
      </c>
      <c r="P4912" t="s">
        <v>5171</v>
      </c>
    </row>
    <row r="4913" spans="1:17" hidden="1" x14ac:dyDescent="0.35">
      <c r="A4913" s="72">
        <f t="shared" si="76"/>
        <v>141065</v>
      </c>
      <c r="B4913" t="s">
        <v>19378</v>
      </c>
      <c r="C4913" s="66">
        <v>16050559</v>
      </c>
      <c r="D4913" t="s">
        <v>83</v>
      </c>
      <c r="E4913" t="s">
        <v>5158</v>
      </c>
      <c r="F4913" s="66">
        <v>141065</v>
      </c>
      <c r="G4913" t="s">
        <v>78</v>
      </c>
      <c r="I4913" t="s">
        <v>79</v>
      </c>
      <c r="K4913" t="s">
        <v>19379</v>
      </c>
      <c r="M4913" t="s">
        <v>5156</v>
      </c>
      <c r="N4913" t="s">
        <v>5040</v>
      </c>
      <c r="O4913" t="s">
        <v>18</v>
      </c>
      <c r="P4913" t="s">
        <v>5162</v>
      </c>
    </row>
    <row r="4914" spans="1:17" hidden="1" x14ac:dyDescent="0.35">
      <c r="A4914" s="72">
        <f t="shared" si="76"/>
        <v>141586</v>
      </c>
      <c r="B4914" t="s">
        <v>19820</v>
      </c>
      <c r="C4914" s="66">
        <v>16079041</v>
      </c>
      <c r="D4914" t="s">
        <v>83</v>
      </c>
      <c r="E4914" t="s">
        <v>10514</v>
      </c>
      <c r="F4914" s="66">
        <v>141586</v>
      </c>
      <c r="G4914" t="s">
        <v>78</v>
      </c>
      <c r="I4914" t="s">
        <v>79</v>
      </c>
      <c r="K4914" t="s">
        <v>19821</v>
      </c>
      <c r="M4914" t="s">
        <v>10510</v>
      </c>
      <c r="N4914" t="s">
        <v>10513</v>
      </c>
      <c r="O4914" t="s">
        <v>18</v>
      </c>
      <c r="P4914" t="s">
        <v>10512</v>
      </c>
    </row>
    <row r="4915" spans="1:17" hidden="1" x14ac:dyDescent="0.35">
      <c r="A4915" s="72">
        <f t="shared" si="76"/>
        <v>140510</v>
      </c>
      <c r="B4915" t="s">
        <v>26501</v>
      </c>
      <c r="C4915" s="85">
        <v>17023485</v>
      </c>
      <c r="D4915" t="s">
        <v>23281</v>
      </c>
      <c r="E4915" t="s">
        <v>23205</v>
      </c>
      <c r="F4915" s="85">
        <v>140510</v>
      </c>
      <c r="G4915" t="s">
        <v>78</v>
      </c>
      <c r="I4915" t="s">
        <v>79</v>
      </c>
      <c r="K4915" t="s">
        <v>22523</v>
      </c>
      <c r="M4915" t="s">
        <v>1182</v>
      </c>
      <c r="N4915" t="s">
        <v>1182</v>
      </c>
      <c r="O4915" t="s">
        <v>18</v>
      </c>
      <c r="P4915">
        <v>75158</v>
      </c>
    </row>
    <row r="4916" spans="1:17" hidden="1" x14ac:dyDescent="0.35">
      <c r="A4916" s="72">
        <f t="shared" si="76"/>
        <v>140510</v>
      </c>
      <c r="B4916" t="s">
        <v>22522</v>
      </c>
      <c r="C4916" s="66">
        <v>17023485</v>
      </c>
      <c r="D4916" t="s">
        <v>83</v>
      </c>
      <c r="E4916" t="s">
        <v>1291</v>
      </c>
      <c r="F4916" s="66">
        <v>140510</v>
      </c>
      <c r="G4916" t="s">
        <v>78</v>
      </c>
      <c r="I4916" t="s">
        <v>79</v>
      </c>
      <c r="K4916" t="s">
        <v>22523</v>
      </c>
      <c r="M4916" t="s">
        <v>22524</v>
      </c>
      <c r="N4916" t="s">
        <v>1182</v>
      </c>
      <c r="O4916" t="s">
        <v>18</v>
      </c>
      <c r="P4916" t="s">
        <v>1538</v>
      </c>
    </row>
    <row r="4917" spans="1:17" hidden="1" x14ac:dyDescent="0.35">
      <c r="A4917" s="72">
        <f t="shared" si="76"/>
        <v>141065</v>
      </c>
      <c r="B4917" t="s">
        <v>20006</v>
      </c>
      <c r="C4917" s="66">
        <v>16077991</v>
      </c>
      <c r="D4917" t="s">
        <v>83</v>
      </c>
      <c r="E4917" t="s">
        <v>5158</v>
      </c>
      <c r="F4917" s="66">
        <v>141065</v>
      </c>
      <c r="G4917" t="s">
        <v>78</v>
      </c>
      <c r="I4917" t="s">
        <v>79</v>
      </c>
      <c r="K4917" t="s">
        <v>20007</v>
      </c>
      <c r="M4917" t="s">
        <v>5156</v>
      </c>
      <c r="N4917" t="s">
        <v>5040</v>
      </c>
      <c r="O4917" t="s">
        <v>18</v>
      </c>
      <c r="P4917" t="s">
        <v>5162</v>
      </c>
    </row>
    <row r="4918" spans="1:17" hidden="1" x14ac:dyDescent="0.35">
      <c r="A4918" s="72">
        <f t="shared" si="76"/>
        <v>141065</v>
      </c>
      <c r="B4918" t="s">
        <v>20008</v>
      </c>
      <c r="C4918" s="66">
        <v>16077992</v>
      </c>
      <c r="D4918" t="s">
        <v>83</v>
      </c>
      <c r="E4918" t="s">
        <v>5158</v>
      </c>
      <c r="F4918" s="66">
        <v>141065</v>
      </c>
      <c r="G4918" t="s">
        <v>78</v>
      </c>
      <c r="I4918" t="s">
        <v>79</v>
      </c>
      <c r="K4918" t="s">
        <v>16825</v>
      </c>
      <c r="M4918" t="s">
        <v>5156</v>
      </c>
      <c r="N4918" t="s">
        <v>5040</v>
      </c>
      <c r="O4918" t="s">
        <v>18</v>
      </c>
      <c r="P4918" t="s">
        <v>5162</v>
      </c>
    </row>
    <row r="4919" spans="1:17" hidden="1" x14ac:dyDescent="0.35">
      <c r="A4919" s="72">
        <f t="shared" si="76"/>
        <v>141065</v>
      </c>
      <c r="B4919" t="s">
        <v>19375</v>
      </c>
      <c r="C4919" s="66">
        <v>16050556</v>
      </c>
      <c r="D4919" t="s">
        <v>83</v>
      </c>
      <c r="E4919" t="s">
        <v>5158</v>
      </c>
      <c r="F4919" s="66">
        <v>141065</v>
      </c>
      <c r="G4919" t="s">
        <v>78</v>
      </c>
      <c r="I4919" t="s">
        <v>79</v>
      </c>
      <c r="K4919" t="s">
        <v>5161</v>
      </c>
      <c r="M4919" t="s">
        <v>5156</v>
      </c>
      <c r="N4919" t="s">
        <v>5040</v>
      </c>
      <c r="O4919" t="s">
        <v>18</v>
      </c>
      <c r="P4919" t="s">
        <v>5160</v>
      </c>
    </row>
    <row r="4920" spans="1:17" hidden="1" x14ac:dyDescent="0.35">
      <c r="A4920" s="72">
        <f t="shared" si="76"/>
        <v>141065</v>
      </c>
      <c r="B4920" t="s">
        <v>19427</v>
      </c>
      <c r="C4920" s="66">
        <v>16065531</v>
      </c>
      <c r="D4920" t="s">
        <v>83</v>
      </c>
      <c r="E4920" t="s">
        <v>5158</v>
      </c>
      <c r="F4920" s="66">
        <v>141065</v>
      </c>
      <c r="G4920" t="s">
        <v>78</v>
      </c>
      <c r="I4920" t="s">
        <v>79</v>
      </c>
      <c r="K4920" t="s">
        <v>19428</v>
      </c>
      <c r="M4920" t="s">
        <v>5220</v>
      </c>
      <c r="N4920" t="s">
        <v>5040</v>
      </c>
      <c r="O4920" t="s">
        <v>18</v>
      </c>
      <c r="P4920" t="s">
        <v>5221</v>
      </c>
    </row>
    <row r="4921" spans="1:17" hidden="1" x14ac:dyDescent="0.35">
      <c r="A4921" s="72">
        <f t="shared" si="76"/>
        <v>141065</v>
      </c>
      <c r="B4921" t="s">
        <v>18499</v>
      </c>
      <c r="C4921" s="66">
        <v>16083466</v>
      </c>
      <c r="D4921" t="s">
        <v>83</v>
      </c>
      <c r="E4921" t="s">
        <v>5158</v>
      </c>
      <c r="F4921" s="66">
        <v>141065</v>
      </c>
      <c r="G4921" t="s">
        <v>78</v>
      </c>
      <c r="I4921" t="s">
        <v>79</v>
      </c>
      <c r="K4921" t="s">
        <v>18500</v>
      </c>
      <c r="M4921" t="s">
        <v>5156</v>
      </c>
      <c r="N4921" t="s">
        <v>5040</v>
      </c>
      <c r="O4921" t="s">
        <v>18</v>
      </c>
      <c r="P4921" t="s">
        <v>5171</v>
      </c>
    </row>
    <row r="4922" spans="1:17" hidden="1" x14ac:dyDescent="0.35">
      <c r="A4922" s="72">
        <f t="shared" si="76"/>
        <v>141065</v>
      </c>
      <c r="B4922" t="s">
        <v>19382</v>
      </c>
      <c r="C4922" s="66">
        <v>16050684</v>
      </c>
      <c r="D4922" t="s">
        <v>83</v>
      </c>
      <c r="E4922" t="s">
        <v>5158</v>
      </c>
      <c r="F4922" s="66">
        <v>141065</v>
      </c>
      <c r="G4922" t="s">
        <v>78</v>
      </c>
      <c r="I4922" t="s">
        <v>79</v>
      </c>
      <c r="K4922" t="s">
        <v>19383</v>
      </c>
      <c r="M4922" t="s">
        <v>5156</v>
      </c>
      <c r="N4922" t="s">
        <v>5040</v>
      </c>
      <c r="O4922" t="s">
        <v>18</v>
      </c>
      <c r="P4922" t="s">
        <v>5162</v>
      </c>
    </row>
    <row r="4923" spans="1:17" hidden="1" x14ac:dyDescent="0.35">
      <c r="A4923" s="72">
        <f t="shared" si="76"/>
        <v>141550</v>
      </c>
      <c r="B4923" t="s">
        <v>26468</v>
      </c>
      <c r="C4923" s="85">
        <v>90530</v>
      </c>
      <c r="D4923" t="s">
        <v>77</v>
      </c>
      <c r="E4923" t="s">
        <v>23206</v>
      </c>
      <c r="F4923" s="85">
        <v>141550</v>
      </c>
      <c r="G4923" t="s">
        <v>78</v>
      </c>
      <c r="H4923">
        <v>10499812</v>
      </c>
      <c r="I4923" t="s">
        <v>79</v>
      </c>
      <c r="K4923" t="s">
        <v>26469</v>
      </c>
      <c r="M4923" t="s">
        <v>25110</v>
      </c>
      <c r="N4923" t="s">
        <v>9526</v>
      </c>
      <c r="O4923" t="s">
        <v>18</v>
      </c>
      <c r="P4923">
        <v>78148</v>
      </c>
      <c r="Q4923">
        <v>3626</v>
      </c>
    </row>
    <row r="4924" spans="1:17" hidden="1" x14ac:dyDescent="0.35">
      <c r="A4924" s="72">
        <f t="shared" si="76"/>
        <v>141269</v>
      </c>
      <c r="B4924" t="s">
        <v>7664</v>
      </c>
      <c r="C4924" s="66">
        <v>89319</v>
      </c>
      <c r="D4924" t="s">
        <v>77</v>
      </c>
      <c r="E4924" t="s">
        <v>6855</v>
      </c>
      <c r="F4924" s="66">
        <v>141269</v>
      </c>
      <c r="G4924" t="s">
        <v>78</v>
      </c>
      <c r="H4924" t="s">
        <v>7665</v>
      </c>
      <c r="I4924" t="s">
        <v>79</v>
      </c>
      <c r="K4924" t="s">
        <v>7666</v>
      </c>
      <c r="M4924" t="s">
        <v>7647</v>
      </c>
      <c r="N4924" t="s">
        <v>6073</v>
      </c>
      <c r="O4924" t="s">
        <v>18</v>
      </c>
      <c r="P4924" t="s">
        <v>7648</v>
      </c>
      <c r="Q4924" t="s">
        <v>355</v>
      </c>
    </row>
    <row r="4925" spans="1:17" hidden="1" x14ac:dyDescent="0.35">
      <c r="A4925" s="72">
        <f t="shared" si="76"/>
        <v>141586</v>
      </c>
      <c r="B4925" t="s">
        <v>10518</v>
      </c>
      <c r="C4925" s="66">
        <v>91054</v>
      </c>
      <c r="D4925" t="s">
        <v>77</v>
      </c>
      <c r="E4925" t="s">
        <v>10514</v>
      </c>
      <c r="F4925" s="66">
        <v>141586</v>
      </c>
      <c r="G4925" t="s">
        <v>78</v>
      </c>
      <c r="I4925" t="s">
        <v>79</v>
      </c>
      <c r="K4925" t="s">
        <v>10519</v>
      </c>
      <c r="M4925" t="s">
        <v>10510</v>
      </c>
      <c r="N4925" t="s">
        <v>10511</v>
      </c>
      <c r="O4925" t="s">
        <v>18</v>
      </c>
      <c r="P4925" t="s">
        <v>10512</v>
      </c>
      <c r="Q4925" t="s">
        <v>10520</v>
      </c>
    </row>
    <row r="4926" spans="1:17" hidden="1" x14ac:dyDescent="0.35">
      <c r="A4926" s="72">
        <f t="shared" si="76"/>
        <v>141269</v>
      </c>
      <c r="B4926" t="s">
        <v>20528</v>
      </c>
      <c r="C4926" s="66">
        <v>17005603</v>
      </c>
      <c r="D4926" t="s">
        <v>77</v>
      </c>
      <c r="E4926" t="s">
        <v>6855</v>
      </c>
      <c r="F4926" s="66">
        <v>141269</v>
      </c>
      <c r="G4926" t="s">
        <v>78</v>
      </c>
      <c r="H4926" t="s">
        <v>20529</v>
      </c>
      <c r="I4926" t="s">
        <v>79</v>
      </c>
      <c r="K4926" t="s">
        <v>20530</v>
      </c>
      <c r="M4926" t="s">
        <v>3090</v>
      </c>
      <c r="N4926" t="s">
        <v>6071</v>
      </c>
      <c r="O4926" t="s">
        <v>18</v>
      </c>
      <c r="P4926" t="s">
        <v>6883</v>
      </c>
    </row>
    <row r="4927" spans="1:17" hidden="1" x14ac:dyDescent="0.35">
      <c r="A4927" s="72">
        <f t="shared" si="76"/>
        <v>141269</v>
      </c>
      <c r="B4927" t="s">
        <v>14373</v>
      </c>
      <c r="C4927" s="66">
        <v>209382</v>
      </c>
      <c r="D4927" t="s">
        <v>77</v>
      </c>
      <c r="E4927" t="s">
        <v>6855</v>
      </c>
      <c r="F4927" s="66">
        <v>141269</v>
      </c>
      <c r="G4927" t="s">
        <v>78</v>
      </c>
      <c r="H4927" t="s">
        <v>14374</v>
      </c>
      <c r="I4927" t="s">
        <v>79</v>
      </c>
      <c r="K4927" t="s">
        <v>14375</v>
      </c>
      <c r="M4927" t="s">
        <v>7579</v>
      </c>
      <c r="N4927" t="s">
        <v>6073</v>
      </c>
      <c r="O4927" t="s">
        <v>18</v>
      </c>
      <c r="P4927" t="s">
        <v>7696</v>
      </c>
    </row>
    <row r="4928" spans="1:17" hidden="1" x14ac:dyDescent="0.35">
      <c r="A4928" s="72">
        <f t="shared" si="76"/>
        <v>141269</v>
      </c>
      <c r="B4928" t="s">
        <v>21074</v>
      </c>
      <c r="C4928" s="66">
        <v>17011800</v>
      </c>
      <c r="D4928" t="s">
        <v>77</v>
      </c>
      <c r="E4928" t="s">
        <v>6855</v>
      </c>
      <c r="F4928" s="66">
        <v>141269</v>
      </c>
      <c r="G4928" t="s">
        <v>78</v>
      </c>
      <c r="I4928" t="s">
        <v>79</v>
      </c>
      <c r="K4928" t="s">
        <v>13779</v>
      </c>
      <c r="M4928" t="s">
        <v>7647</v>
      </c>
      <c r="N4928" t="s">
        <v>6071</v>
      </c>
      <c r="O4928" t="s">
        <v>18</v>
      </c>
      <c r="P4928" t="s">
        <v>7648</v>
      </c>
      <c r="Q4928" t="s">
        <v>4087</v>
      </c>
    </row>
    <row r="4929" spans="1:17" hidden="1" x14ac:dyDescent="0.35">
      <c r="A4929" s="72">
        <f t="shared" si="76"/>
        <v>141269</v>
      </c>
      <c r="B4929" t="s">
        <v>6867</v>
      </c>
      <c r="C4929" s="66">
        <v>88842</v>
      </c>
      <c r="D4929" t="s">
        <v>77</v>
      </c>
      <c r="E4929" t="s">
        <v>6855</v>
      </c>
      <c r="F4929" s="66">
        <v>141269</v>
      </c>
      <c r="G4929" t="s">
        <v>78</v>
      </c>
      <c r="H4929" t="s">
        <v>6868</v>
      </c>
      <c r="I4929" t="s">
        <v>79</v>
      </c>
      <c r="K4929" t="s">
        <v>6869</v>
      </c>
      <c r="M4929" t="s">
        <v>3090</v>
      </c>
      <c r="N4929" t="s">
        <v>6073</v>
      </c>
      <c r="O4929" t="s">
        <v>18</v>
      </c>
      <c r="P4929" t="s">
        <v>6858</v>
      </c>
      <c r="Q4929" t="s">
        <v>6870</v>
      </c>
    </row>
    <row r="4930" spans="1:17" hidden="1" x14ac:dyDescent="0.35">
      <c r="A4930" s="72">
        <f t="shared" ref="A4930:A4993" si="77">IF(F4930="", "", IF(D4930="School District", C4930, F4930))</f>
        <v>141269</v>
      </c>
      <c r="B4930" t="s">
        <v>7671</v>
      </c>
      <c r="C4930" s="66">
        <v>89321</v>
      </c>
      <c r="D4930" t="s">
        <v>77</v>
      </c>
      <c r="E4930" t="s">
        <v>6855</v>
      </c>
      <c r="F4930" s="66">
        <v>141269</v>
      </c>
      <c r="G4930" t="s">
        <v>78</v>
      </c>
      <c r="H4930" t="s">
        <v>7672</v>
      </c>
      <c r="I4930" t="s">
        <v>79</v>
      </c>
      <c r="K4930" t="s">
        <v>7673</v>
      </c>
      <c r="M4930" t="s">
        <v>7647</v>
      </c>
      <c r="N4930" t="s">
        <v>6073</v>
      </c>
      <c r="O4930" t="s">
        <v>18</v>
      </c>
      <c r="P4930" t="s">
        <v>7648</v>
      </c>
      <c r="Q4930" t="s">
        <v>7674</v>
      </c>
    </row>
    <row r="4931" spans="1:17" hidden="1" x14ac:dyDescent="0.35">
      <c r="A4931" s="72">
        <f t="shared" si="77"/>
        <v>141269</v>
      </c>
      <c r="B4931" t="s">
        <v>7109</v>
      </c>
      <c r="C4931" s="66">
        <v>88974</v>
      </c>
      <c r="D4931" t="s">
        <v>77</v>
      </c>
      <c r="E4931" t="s">
        <v>6855</v>
      </c>
      <c r="F4931" s="66">
        <v>141269</v>
      </c>
      <c r="G4931" t="s">
        <v>78</v>
      </c>
      <c r="H4931" t="s">
        <v>7110</v>
      </c>
      <c r="I4931" t="s">
        <v>79</v>
      </c>
      <c r="K4931" t="s">
        <v>7111</v>
      </c>
      <c r="M4931" t="s">
        <v>3090</v>
      </c>
      <c r="N4931" t="s">
        <v>6073</v>
      </c>
      <c r="O4931" t="s">
        <v>18</v>
      </c>
      <c r="P4931" t="s">
        <v>7108</v>
      </c>
      <c r="Q4931" t="s">
        <v>7112</v>
      </c>
    </row>
    <row r="4932" spans="1:17" hidden="1" x14ac:dyDescent="0.35">
      <c r="A4932" s="72">
        <f t="shared" si="77"/>
        <v>141269</v>
      </c>
      <c r="B4932" t="s">
        <v>17776</v>
      </c>
      <c r="C4932" s="66">
        <v>16070571</v>
      </c>
      <c r="D4932" t="s">
        <v>77</v>
      </c>
      <c r="E4932" t="s">
        <v>6855</v>
      </c>
      <c r="F4932" s="66">
        <v>141269</v>
      </c>
      <c r="G4932" t="s">
        <v>78</v>
      </c>
      <c r="H4932" t="s">
        <v>17777</v>
      </c>
      <c r="I4932" t="s">
        <v>79</v>
      </c>
      <c r="K4932" t="s">
        <v>17778</v>
      </c>
      <c r="M4932" t="s">
        <v>7647</v>
      </c>
      <c r="N4932" t="s">
        <v>6073</v>
      </c>
      <c r="O4932" t="s">
        <v>18</v>
      </c>
      <c r="P4932" t="s">
        <v>7648</v>
      </c>
    </row>
    <row r="4933" spans="1:17" hidden="1" x14ac:dyDescent="0.35">
      <c r="A4933" s="72">
        <f t="shared" si="77"/>
        <v>141269</v>
      </c>
      <c r="B4933" t="s">
        <v>19767</v>
      </c>
      <c r="C4933" s="66">
        <v>16070570</v>
      </c>
      <c r="D4933" t="s">
        <v>83</v>
      </c>
      <c r="E4933" t="s">
        <v>6855</v>
      </c>
      <c r="F4933" s="66">
        <v>141269</v>
      </c>
      <c r="G4933" t="s">
        <v>78</v>
      </c>
      <c r="I4933" t="s">
        <v>79</v>
      </c>
      <c r="K4933" t="s">
        <v>13779</v>
      </c>
      <c r="M4933" t="s">
        <v>7647</v>
      </c>
      <c r="N4933" t="s">
        <v>6073</v>
      </c>
      <c r="O4933" t="s">
        <v>18</v>
      </c>
      <c r="P4933" t="s">
        <v>7648</v>
      </c>
    </row>
    <row r="4934" spans="1:17" hidden="1" x14ac:dyDescent="0.35">
      <c r="A4934" s="72">
        <f t="shared" si="77"/>
        <v>141269</v>
      </c>
      <c r="B4934" t="s">
        <v>19768</v>
      </c>
      <c r="C4934" s="66">
        <v>16070572</v>
      </c>
      <c r="D4934" t="s">
        <v>83</v>
      </c>
      <c r="E4934" t="s">
        <v>6855</v>
      </c>
      <c r="F4934" s="66">
        <v>141269</v>
      </c>
      <c r="G4934" t="s">
        <v>78</v>
      </c>
      <c r="H4934" t="s">
        <v>19769</v>
      </c>
      <c r="I4934" t="s">
        <v>79</v>
      </c>
      <c r="K4934" t="s">
        <v>19770</v>
      </c>
      <c r="M4934" t="s">
        <v>7647</v>
      </c>
      <c r="N4934" t="s">
        <v>6073</v>
      </c>
      <c r="O4934" t="s">
        <v>18</v>
      </c>
      <c r="P4934" t="s">
        <v>7648</v>
      </c>
    </row>
    <row r="4935" spans="1:17" hidden="1" x14ac:dyDescent="0.35">
      <c r="A4935" s="72">
        <f t="shared" si="77"/>
        <v>141269</v>
      </c>
      <c r="B4935" t="s">
        <v>19764</v>
      </c>
      <c r="C4935" s="66">
        <v>16070569</v>
      </c>
      <c r="D4935" t="s">
        <v>83</v>
      </c>
      <c r="E4935" t="s">
        <v>6855</v>
      </c>
      <c r="F4935" s="66">
        <v>141269</v>
      </c>
      <c r="G4935" t="s">
        <v>78</v>
      </c>
      <c r="H4935" t="s">
        <v>19765</v>
      </c>
      <c r="I4935" t="s">
        <v>79</v>
      </c>
      <c r="K4935" t="s">
        <v>19766</v>
      </c>
      <c r="M4935" t="s">
        <v>7647</v>
      </c>
      <c r="N4935" t="s">
        <v>6073</v>
      </c>
      <c r="O4935" t="s">
        <v>18</v>
      </c>
      <c r="P4935" t="s">
        <v>7648</v>
      </c>
    </row>
    <row r="4936" spans="1:17" hidden="1" x14ac:dyDescent="0.35">
      <c r="A4936" s="72">
        <f t="shared" si="77"/>
        <v>141269</v>
      </c>
      <c r="B4936" t="s">
        <v>7714</v>
      </c>
      <c r="C4936" s="66">
        <v>89354</v>
      </c>
      <c r="D4936" t="s">
        <v>77</v>
      </c>
      <c r="E4936" t="s">
        <v>6855</v>
      </c>
      <c r="F4936" s="66">
        <v>141269</v>
      </c>
      <c r="G4936" t="s">
        <v>78</v>
      </c>
      <c r="H4936" t="s">
        <v>7715</v>
      </c>
      <c r="I4936" t="s">
        <v>79</v>
      </c>
      <c r="K4936" t="s">
        <v>7716</v>
      </c>
      <c r="M4936" t="s">
        <v>7579</v>
      </c>
      <c r="N4936" t="s">
        <v>6073</v>
      </c>
      <c r="O4936" t="s">
        <v>18</v>
      </c>
      <c r="P4936" t="s">
        <v>7709</v>
      </c>
      <c r="Q4936" t="s">
        <v>7717</v>
      </c>
    </row>
    <row r="4937" spans="1:17" hidden="1" x14ac:dyDescent="0.35">
      <c r="A4937" s="72">
        <f t="shared" si="77"/>
        <v>141519</v>
      </c>
      <c r="B4937" t="s">
        <v>17096</v>
      </c>
      <c r="C4937" s="66">
        <v>16053880</v>
      </c>
      <c r="D4937" t="s">
        <v>77</v>
      </c>
      <c r="E4937" t="s">
        <v>9597</v>
      </c>
      <c r="F4937" s="66">
        <v>141519</v>
      </c>
      <c r="G4937" t="s">
        <v>78</v>
      </c>
      <c r="H4937" t="s">
        <v>9616</v>
      </c>
      <c r="I4937" t="s">
        <v>79</v>
      </c>
      <c r="K4937" t="s">
        <v>17097</v>
      </c>
      <c r="L4937" t="s">
        <v>80</v>
      </c>
      <c r="M4937" t="s">
        <v>9600</v>
      </c>
      <c r="N4937" t="s">
        <v>9511</v>
      </c>
      <c r="O4937" t="s">
        <v>18</v>
      </c>
      <c r="P4937" t="s">
        <v>9602</v>
      </c>
      <c r="Q4937" t="s">
        <v>87</v>
      </c>
    </row>
    <row r="4938" spans="1:17" hidden="1" x14ac:dyDescent="0.35">
      <c r="A4938" s="72">
        <f t="shared" si="77"/>
        <v>141269</v>
      </c>
      <c r="B4938" t="s">
        <v>14963</v>
      </c>
      <c r="C4938" s="66">
        <v>226304</v>
      </c>
      <c r="D4938" t="s">
        <v>77</v>
      </c>
      <c r="E4938" t="s">
        <v>6855</v>
      </c>
      <c r="F4938" s="66">
        <v>141269</v>
      </c>
      <c r="G4938" t="s">
        <v>78</v>
      </c>
      <c r="I4938" t="s">
        <v>79</v>
      </c>
      <c r="K4938" t="s">
        <v>14962</v>
      </c>
      <c r="M4938" t="s">
        <v>7647</v>
      </c>
      <c r="N4938" t="s">
        <v>6071</v>
      </c>
      <c r="O4938" t="s">
        <v>18</v>
      </c>
      <c r="P4938" t="s">
        <v>7648</v>
      </c>
      <c r="Q4938" t="s">
        <v>4462</v>
      </c>
    </row>
    <row r="4939" spans="1:17" hidden="1" x14ac:dyDescent="0.35">
      <c r="A4939" s="72">
        <f t="shared" si="77"/>
        <v>141269</v>
      </c>
      <c r="B4939" t="s">
        <v>6871</v>
      </c>
      <c r="C4939" s="66">
        <v>88843</v>
      </c>
      <c r="D4939" t="s">
        <v>77</v>
      </c>
      <c r="E4939" t="s">
        <v>6855</v>
      </c>
      <c r="F4939" s="66">
        <v>141269</v>
      </c>
      <c r="G4939" t="s">
        <v>78</v>
      </c>
      <c r="H4939" t="s">
        <v>6872</v>
      </c>
      <c r="I4939" t="s">
        <v>79</v>
      </c>
      <c r="K4939" t="s">
        <v>6873</v>
      </c>
      <c r="M4939" t="s">
        <v>3090</v>
      </c>
      <c r="N4939" t="s">
        <v>6073</v>
      </c>
      <c r="O4939" t="s">
        <v>18</v>
      </c>
      <c r="P4939" t="s">
        <v>6858</v>
      </c>
      <c r="Q4939" t="s">
        <v>4865</v>
      </c>
    </row>
    <row r="4940" spans="1:17" hidden="1" x14ac:dyDescent="0.35">
      <c r="A4940" s="72">
        <f t="shared" si="77"/>
        <v>141069</v>
      </c>
      <c r="B4940" t="s">
        <v>5238</v>
      </c>
      <c r="C4940" s="66">
        <v>88048</v>
      </c>
      <c r="D4940" t="s">
        <v>77</v>
      </c>
      <c r="E4940" t="s">
        <v>5234</v>
      </c>
      <c r="F4940" s="66">
        <v>141069</v>
      </c>
      <c r="G4940" t="s">
        <v>78</v>
      </c>
      <c r="I4940" t="s">
        <v>79</v>
      </c>
      <c r="K4940" t="s">
        <v>5239</v>
      </c>
      <c r="M4940" t="s">
        <v>5231</v>
      </c>
      <c r="N4940" t="s">
        <v>5236</v>
      </c>
      <c r="O4940" t="s">
        <v>18</v>
      </c>
      <c r="P4940" t="s">
        <v>5232</v>
      </c>
    </row>
    <row r="4941" spans="1:17" hidden="1" x14ac:dyDescent="0.35">
      <c r="A4941" s="72">
        <f t="shared" si="77"/>
        <v>141941</v>
      </c>
      <c r="B4941" t="s">
        <v>20118</v>
      </c>
      <c r="C4941" s="66">
        <v>17002007</v>
      </c>
      <c r="D4941" t="s">
        <v>83</v>
      </c>
      <c r="E4941" t="s">
        <v>12460</v>
      </c>
      <c r="F4941" s="66">
        <v>141941</v>
      </c>
      <c r="G4941" t="s">
        <v>78</v>
      </c>
      <c r="I4941" t="s">
        <v>79</v>
      </c>
      <c r="K4941" t="s">
        <v>20119</v>
      </c>
      <c r="M4941" t="s">
        <v>20120</v>
      </c>
      <c r="N4941" t="s">
        <v>20121</v>
      </c>
      <c r="O4941" t="s">
        <v>18</v>
      </c>
      <c r="P4941" t="s">
        <v>12455</v>
      </c>
    </row>
    <row r="4942" spans="1:17" hidden="1" x14ac:dyDescent="0.35">
      <c r="A4942" s="72">
        <f t="shared" si="77"/>
        <v>141941</v>
      </c>
      <c r="B4942" t="s">
        <v>12459</v>
      </c>
      <c r="C4942" s="66">
        <v>92422</v>
      </c>
      <c r="D4942" t="s">
        <v>77</v>
      </c>
      <c r="E4942" t="s">
        <v>12460</v>
      </c>
      <c r="F4942" s="66">
        <v>141941</v>
      </c>
      <c r="G4942" t="s">
        <v>78</v>
      </c>
      <c r="H4942" t="s">
        <v>350</v>
      </c>
      <c r="I4942" t="s">
        <v>79</v>
      </c>
      <c r="K4942" t="s">
        <v>12461</v>
      </c>
      <c r="L4942" t="s">
        <v>80</v>
      </c>
      <c r="M4942" t="s">
        <v>12454</v>
      </c>
      <c r="N4942" t="s">
        <v>5366</v>
      </c>
      <c r="O4942" t="s">
        <v>18</v>
      </c>
      <c r="P4942" t="s">
        <v>12455</v>
      </c>
      <c r="Q4942" t="s">
        <v>12462</v>
      </c>
    </row>
    <row r="4943" spans="1:17" hidden="1" x14ac:dyDescent="0.35">
      <c r="A4943" s="72">
        <f t="shared" si="77"/>
        <v>141776</v>
      </c>
      <c r="B4943" t="s">
        <v>11842</v>
      </c>
      <c r="C4943" s="66">
        <v>92054</v>
      </c>
      <c r="D4943" t="s">
        <v>77</v>
      </c>
      <c r="E4943" t="s">
        <v>11843</v>
      </c>
      <c r="F4943" s="66">
        <v>141776</v>
      </c>
      <c r="G4943" t="s">
        <v>78</v>
      </c>
      <c r="H4943" t="s">
        <v>11844</v>
      </c>
      <c r="I4943" t="s">
        <v>79</v>
      </c>
      <c r="K4943" t="s">
        <v>11845</v>
      </c>
      <c r="M4943" t="s">
        <v>11846</v>
      </c>
      <c r="N4943" t="s">
        <v>11847</v>
      </c>
      <c r="O4943" t="s">
        <v>18</v>
      </c>
      <c r="P4943" t="s">
        <v>11848</v>
      </c>
    </row>
    <row r="4944" spans="1:17" hidden="1" x14ac:dyDescent="0.35">
      <c r="A4944" s="72">
        <f t="shared" si="77"/>
        <v>141555</v>
      </c>
      <c r="B4944" t="s">
        <v>10379</v>
      </c>
      <c r="C4944" s="66">
        <v>90959</v>
      </c>
      <c r="D4944" t="s">
        <v>77</v>
      </c>
      <c r="E4944" t="s">
        <v>4810</v>
      </c>
      <c r="F4944" s="66">
        <v>141555</v>
      </c>
      <c r="G4944" t="s">
        <v>78</v>
      </c>
      <c r="H4944" t="s">
        <v>10380</v>
      </c>
      <c r="I4944" t="s">
        <v>79</v>
      </c>
      <c r="K4944" t="s">
        <v>10381</v>
      </c>
      <c r="M4944" t="s">
        <v>7383</v>
      </c>
      <c r="N4944" t="s">
        <v>7384</v>
      </c>
      <c r="O4944" t="s">
        <v>18</v>
      </c>
      <c r="P4944" t="s">
        <v>10372</v>
      </c>
      <c r="Q4944" t="s">
        <v>10382</v>
      </c>
    </row>
    <row r="4945" spans="1:17" hidden="1" x14ac:dyDescent="0.35">
      <c r="A4945" s="72">
        <f t="shared" si="77"/>
        <v>142014</v>
      </c>
      <c r="B4945" t="s">
        <v>12915</v>
      </c>
      <c r="C4945" s="66">
        <v>92634</v>
      </c>
      <c r="D4945" t="s">
        <v>77</v>
      </c>
      <c r="E4945" t="s">
        <v>12916</v>
      </c>
      <c r="F4945" s="66">
        <v>142014</v>
      </c>
      <c r="G4945" t="s">
        <v>78</v>
      </c>
      <c r="I4945" t="s">
        <v>79</v>
      </c>
      <c r="K4945" t="s">
        <v>12917</v>
      </c>
      <c r="M4945" t="s">
        <v>12918</v>
      </c>
      <c r="N4945" t="s">
        <v>4735</v>
      </c>
      <c r="O4945" t="s">
        <v>18</v>
      </c>
      <c r="P4945" t="s">
        <v>12919</v>
      </c>
    </row>
    <row r="4946" spans="1:17" hidden="1" x14ac:dyDescent="0.35">
      <c r="A4946" s="72">
        <f t="shared" si="77"/>
        <v>142014</v>
      </c>
      <c r="B4946" t="s">
        <v>12920</v>
      </c>
      <c r="C4946" s="66">
        <v>92635</v>
      </c>
      <c r="D4946" t="s">
        <v>77</v>
      </c>
      <c r="E4946" t="s">
        <v>12916</v>
      </c>
      <c r="F4946" s="66">
        <v>142014</v>
      </c>
      <c r="G4946" t="s">
        <v>78</v>
      </c>
      <c r="I4946" t="s">
        <v>79</v>
      </c>
      <c r="K4946" t="s">
        <v>12921</v>
      </c>
      <c r="M4946" t="s">
        <v>12918</v>
      </c>
      <c r="N4946" t="s">
        <v>4735</v>
      </c>
      <c r="O4946" t="s">
        <v>18</v>
      </c>
      <c r="P4946" t="s">
        <v>12919</v>
      </c>
    </row>
    <row r="4947" spans="1:17" hidden="1" x14ac:dyDescent="0.35">
      <c r="A4947" s="72">
        <f t="shared" si="77"/>
        <v>141544</v>
      </c>
      <c r="B4947" t="s">
        <v>17308</v>
      </c>
      <c r="C4947" s="66">
        <v>16058551</v>
      </c>
      <c r="D4947" t="s">
        <v>77</v>
      </c>
      <c r="E4947" t="s">
        <v>9751</v>
      </c>
      <c r="F4947" s="66">
        <v>141544</v>
      </c>
      <c r="G4947" t="s">
        <v>78</v>
      </c>
      <c r="H4947" t="s">
        <v>9752</v>
      </c>
      <c r="I4947" t="s">
        <v>79</v>
      </c>
      <c r="K4947" t="s">
        <v>17309</v>
      </c>
      <c r="M4947" t="s">
        <v>7383</v>
      </c>
      <c r="N4947" t="s">
        <v>7384</v>
      </c>
      <c r="O4947" t="s">
        <v>18</v>
      </c>
      <c r="P4947" t="s">
        <v>9787</v>
      </c>
    </row>
    <row r="4948" spans="1:17" hidden="1" x14ac:dyDescent="0.35">
      <c r="A4948" s="72">
        <f t="shared" si="77"/>
        <v>141722</v>
      </c>
      <c r="B4948" t="s">
        <v>26828</v>
      </c>
      <c r="C4948" s="85">
        <v>16035691</v>
      </c>
      <c r="D4948" t="s">
        <v>77</v>
      </c>
      <c r="E4948" t="s">
        <v>23194</v>
      </c>
      <c r="F4948" s="85">
        <v>141722</v>
      </c>
      <c r="G4948" t="s">
        <v>78</v>
      </c>
      <c r="H4948">
        <v>1664895</v>
      </c>
      <c r="I4948" t="s">
        <v>79</v>
      </c>
      <c r="K4948" t="s">
        <v>26829</v>
      </c>
      <c r="M4948" t="s">
        <v>19807</v>
      </c>
      <c r="N4948" t="s">
        <v>5106</v>
      </c>
      <c r="O4948" t="s">
        <v>18</v>
      </c>
      <c r="P4948">
        <v>78641</v>
      </c>
    </row>
    <row r="4949" spans="1:17" hidden="1" x14ac:dyDescent="0.35">
      <c r="A4949" s="72">
        <f t="shared" si="77"/>
        <v>141722</v>
      </c>
      <c r="B4949" t="s">
        <v>16243</v>
      </c>
      <c r="C4949" s="66">
        <v>16035691</v>
      </c>
      <c r="D4949" t="s">
        <v>77</v>
      </c>
      <c r="E4949" t="s">
        <v>11379</v>
      </c>
      <c r="F4949" s="66">
        <v>141722</v>
      </c>
      <c r="G4949" t="s">
        <v>78</v>
      </c>
      <c r="H4949" t="s">
        <v>11380</v>
      </c>
      <c r="I4949" t="s">
        <v>79</v>
      </c>
      <c r="K4949" t="s">
        <v>16244</v>
      </c>
      <c r="M4949" t="s">
        <v>11485</v>
      </c>
      <c r="N4949" t="s">
        <v>5129</v>
      </c>
      <c r="O4949" t="s">
        <v>18</v>
      </c>
      <c r="P4949" t="s">
        <v>11486</v>
      </c>
    </row>
    <row r="4950" spans="1:17" hidden="1" x14ac:dyDescent="0.35">
      <c r="A4950" s="72">
        <f t="shared" si="77"/>
        <v>141739</v>
      </c>
      <c r="B4950" t="s">
        <v>23755</v>
      </c>
      <c r="C4950" s="85">
        <v>91921</v>
      </c>
      <c r="D4950" t="s">
        <v>77</v>
      </c>
      <c r="E4950" t="s">
        <v>23266</v>
      </c>
      <c r="F4950" s="85">
        <v>141739</v>
      </c>
      <c r="G4950" t="s">
        <v>78</v>
      </c>
      <c r="H4950">
        <v>7097322</v>
      </c>
      <c r="I4950" t="s">
        <v>79</v>
      </c>
      <c r="K4950" t="s">
        <v>23756</v>
      </c>
      <c r="M4950" t="s">
        <v>125</v>
      </c>
      <c r="N4950" t="s">
        <v>137</v>
      </c>
      <c r="O4950" t="s">
        <v>18</v>
      </c>
      <c r="P4950">
        <v>78748</v>
      </c>
      <c r="Q4950">
        <v>5854</v>
      </c>
    </row>
    <row r="4951" spans="1:17" hidden="1" x14ac:dyDescent="0.35">
      <c r="A4951" s="72">
        <f t="shared" si="77"/>
        <v>141534</v>
      </c>
      <c r="B4951" t="s">
        <v>28291</v>
      </c>
      <c r="C4951" s="85">
        <v>90544</v>
      </c>
      <c r="D4951" t="s">
        <v>77</v>
      </c>
      <c r="E4951" t="s">
        <v>23151</v>
      </c>
      <c r="F4951" s="85">
        <v>141534</v>
      </c>
      <c r="G4951" t="s">
        <v>78</v>
      </c>
      <c r="I4951" t="s">
        <v>79</v>
      </c>
      <c r="K4951" t="s">
        <v>28292</v>
      </c>
      <c r="M4951" t="s">
        <v>25072</v>
      </c>
      <c r="N4951" t="s">
        <v>9697</v>
      </c>
      <c r="O4951" t="s">
        <v>18</v>
      </c>
      <c r="P4951">
        <v>78155</v>
      </c>
      <c r="Q4951">
        <v>1019</v>
      </c>
    </row>
    <row r="4952" spans="1:17" hidden="1" x14ac:dyDescent="0.35">
      <c r="A4952" s="72">
        <f t="shared" si="77"/>
        <v>141534</v>
      </c>
      <c r="B4952" t="s">
        <v>9719</v>
      </c>
      <c r="C4952" s="66">
        <v>90544</v>
      </c>
      <c r="D4952" t="s">
        <v>77</v>
      </c>
      <c r="E4952" t="s">
        <v>9584</v>
      </c>
      <c r="F4952" s="66">
        <v>141534</v>
      </c>
      <c r="G4952" t="s">
        <v>78</v>
      </c>
      <c r="I4952" t="s">
        <v>79</v>
      </c>
      <c r="K4952" t="s">
        <v>9720</v>
      </c>
      <c r="M4952" t="s">
        <v>9545</v>
      </c>
      <c r="N4952" t="s">
        <v>9511</v>
      </c>
      <c r="O4952" t="s">
        <v>18</v>
      </c>
      <c r="P4952" t="s">
        <v>9546</v>
      </c>
      <c r="Q4952" t="s">
        <v>8715</v>
      </c>
    </row>
    <row r="4953" spans="1:17" hidden="1" x14ac:dyDescent="0.35">
      <c r="A4953" s="72">
        <f t="shared" si="77"/>
        <v>141356</v>
      </c>
      <c r="B4953" t="s">
        <v>8598</v>
      </c>
      <c r="C4953" s="66">
        <v>89914</v>
      </c>
      <c r="D4953" t="s">
        <v>77</v>
      </c>
      <c r="E4953" t="s">
        <v>8483</v>
      </c>
      <c r="F4953" s="66">
        <v>141356</v>
      </c>
      <c r="G4953" t="s">
        <v>78</v>
      </c>
      <c r="I4953" t="s">
        <v>79</v>
      </c>
      <c r="K4953" t="s">
        <v>8599</v>
      </c>
      <c r="M4953" t="s">
        <v>8590</v>
      </c>
      <c r="N4953" t="s">
        <v>8314</v>
      </c>
      <c r="O4953" t="s">
        <v>18</v>
      </c>
      <c r="P4953" t="s">
        <v>8591</v>
      </c>
    </row>
    <row r="4954" spans="1:17" hidden="1" x14ac:dyDescent="0.35">
      <c r="A4954" s="72">
        <f t="shared" si="77"/>
        <v>142118</v>
      </c>
      <c r="B4954" t="s">
        <v>13436</v>
      </c>
      <c r="C4954" s="66">
        <v>93034</v>
      </c>
      <c r="D4954" t="s">
        <v>77</v>
      </c>
      <c r="E4954" t="s">
        <v>13343</v>
      </c>
      <c r="F4954" s="66">
        <v>142118</v>
      </c>
      <c r="G4954" t="s">
        <v>78</v>
      </c>
      <c r="H4954" t="s">
        <v>13437</v>
      </c>
      <c r="I4954" t="s">
        <v>79</v>
      </c>
      <c r="K4954" t="s">
        <v>13438</v>
      </c>
      <c r="M4954" t="s">
        <v>7395</v>
      </c>
      <c r="N4954" t="s">
        <v>13252</v>
      </c>
      <c r="O4954" t="s">
        <v>18</v>
      </c>
      <c r="P4954" t="s">
        <v>13439</v>
      </c>
    </row>
    <row r="4955" spans="1:17" hidden="1" x14ac:dyDescent="0.35">
      <c r="A4955" s="72">
        <f t="shared" si="77"/>
        <v>141269</v>
      </c>
      <c r="B4955" t="s">
        <v>15570</v>
      </c>
      <c r="C4955" s="66">
        <v>234653</v>
      </c>
      <c r="D4955" t="s">
        <v>77</v>
      </c>
      <c r="E4955" t="s">
        <v>6855</v>
      </c>
      <c r="F4955" s="66">
        <v>141269</v>
      </c>
      <c r="G4955" t="s">
        <v>78</v>
      </c>
      <c r="H4955" t="s">
        <v>15571</v>
      </c>
      <c r="I4955" t="s">
        <v>79</v>
      </c>
      <c r="K4955" t="s">
        <v>15572</v>
      </c>
      <c r="M4955" t="s">
        <v>7609</v>
      </c>
      <c r="N4955" t="s">
        <v>6073</v>
      </c>
      <c r="O4955" t="s">
        <v>18</v>
      </c>
      <c r="P4955" t="s">
        <v>7610</v>
      </c>
    </row>
    <row r="4956" spans="1:17" hidden="1" x14ac:dyDescent="0.35">
      <c r="A4956" s="72">
        <f t="shared" si="77"/>
        <v>141223</v>
      </c>
      <c r="B4956" t="s">
        <v>7233</v>
      </c>
      <c r="C4956" s="66">
        <v>89044</v>
      </c>
      <c r="D4956" t="s">
        <v>77</v>
      </c>
      <c r="E4956" t="s">
        <v>6077</v>
      </c>
      <c r="F4956" s="66">
        <v>141223</v>
      </c>
      <c r="G4956" t="s">
        <v>78</v>
      </c>
      <c r="H4956" t="s">
        <v>7234</v>
      </c>
      <c r="I4956" t="s">
        <v>79</v>
      </c>
      <c r="K4956" t="s">
        <v>7235</v>
      </c>
      <c r="M4956" t="s">
        <v>3090</v>
      </c>
      <c r="N4956" t="s">
        <v>6071</v>
      </c>
      <c r="O4956" t="s">
        <v>18</v>
      </c>
      <c r="P4956" t="s">
        <v>7222</v>
      </c>
      <c r="Q4956" t="s">
        <v>683</v>
      </c>
    </row>
    <row r="4957" spans="1:17" hidden="1" x14ac:dyDescent="0.35">
      <c r="A4957" s="72">
        <f t="shared" si="77"/>
        <v>140841</v>
      </c>
      <c r="B4957" t="s">
        <v>23383</v>
      </c>
      <c r="C4957" s="85">
        <v>87148</v>
      </c>
      <c r="D4957" t="s">
        <v>77</v>
      </c>
      <c r="E4957" t="s">
        <v>23268</v>
      </c>
      <c r="F4957" s="85">
        <v>140841</v>
      </c>
      <c r="G4957" t="s">
        <v>78</v>
      </c>
      <c r="H4957">
        <v>12691465</v>
      </c>
      <c r="I4957" t="s">
        <v>79</v>
      </c>
      <c r="K4957" t="s">
        <v>23384</v>
      </c>
      <c r="M4957" t="s">
        <v>19690</v>
      </c>
      <c r="N4957" t="s">
        <v>571</v>
      </c>
      <c r="O4957" t="s">
        <v>18</v>
      </c>
      <c r="P4957">
        <v>76011</v>
      </c>
      <c r="Q4957">
        <v>7142</v>
      </c>
    </row>
    <row r="4958" spans="1:17" hidden="1" x14ac:dyDescent="0.35">
      <c r="A4958" s="72">
        <f t="shared" si="77"/>
        <v>141112</v>
      </c>
      <c r="B4958" t="s">
        <v>5416</v>
      </c>
      <c r="C4958" s="66">
        <v>88137</v>
      </c>
      <c r="D4958" t="s">
        <v>77</v>
      </c>
      <c r="E4958" t="s">
        <v>5417</v>
      </c>
      <c r="F4958" s="66">
        <v>141112</v>
      </c>
      <c r="G4958" t="s">
        <v>78</v>
      </c>
      <c r="I4958" t="s">
        <v>79</v>
      </c>
      <c r="K4958" t="s">
        <v>5418</v>
      </c>
      <c r="M4958" t="s">
        <v>5419</v>
      </c>
      <c r="N4958" t="s">
        <v>5365</v>
      </c>
      <c r="O4958" t="s">
        <v>18</v>
      </c>
      <c r="P4958" t="s">
        <v>5420</v>
      </c>
    </row>
    <row r="4959" spans="1:17" hidden="1" x14ac:dyDescent="0.35">
      <c r="A4959" s="72">
        <f t="shared" si="77"/>
        <v>141369</v>
      </c>
      <c r="B4959" t="s">
        <v>8658</v>
      </c>
      <c r="C4959" s="66">
        <v>89946</v>
      </c>
      <c r="D4959" t="s">
        <v>77</v>
      </c>
      <c r="E4959" t="s">
        <v>8659</v>
      </c>
      <c r="F4959" s="66">
        <v>141369</v>
      </c>
      <c r="G4959" t="s">
        <v>78</v>
      </c>
      <c r="H4959" t="s">
        <v>8660</v>
      </c>
      <c r="I4959" t="s">
        <v>79</v>
      </c>
      <c r="K4959" t="s">
        <v>8661</v>
      </c>
      <c r="M4959" t="s">
        <v>8662</v>
      </c>
      <c r="N4959" t="s">
        <v>8454</v>
      </c>
      <c r="O4959" t="s">
        <v>18</v>
      </c>
      <c r="P4959" t="s">
        <v>8663</v>
      </c>
    </row>
    <row r="4960" spans="1:17" hidden="1" x14ac:dyDescent="0.35">
      <c r="A4960" s="72">
        <f t="shared" si="77"/>
        <v>141369</v>
      </c>
      <c r="B4960" t="s">
        <v>8665</v>
      </c>
      <c r="C4960" s="66">
        <v>89947</v>
      </c>
      <c r="D4960" t="s">
        <v>77</v>
      </c>
      <c r="E4960" t="s">
        <v>8659</v>
      </c>
      <c r="F4960" s="66">
        <v>141369</v>
      </c>
      <c r="G4960" t="s">
        <v>78</v>
      </c>
      <c r="H4960" t="s">
        <v>8666</v>
      </c>
      <c r="I4960" t="s">
        <v>79</v>
      </c>
      <c r="K4960" t="s">
        <v>8667</v>
      </c>
      <c r="M4960" t="s">
        <v>8662</v>
      </c>
      <c r="N4960" t="s">
        <v>8454</v>
      </c>
      <c r="O4960" t="s">
        <v>18</v>
      </c>
      <c r="P4960" t="s">
        <v>8663</v>
      </c>
    </row>
    <row r="4961" spans="1:17" hidden="1" x14ac:dyDescent="0.35">
      <c r="A4961" s="72">
        <f t="shared" si="77"/>
        <v>141369</v>
      </c>
      <c r="B4961" t="s">
        <v>16598</v>
      </c>
      <c r="C4961" s="66">
        <v>16044470</v>
      </c>
      <c r="D4961" t="s">
        <v>77</v>
      </c>
      <c r="E4961" t="s">
        <v>8659</v>
      </c>
      <c r="F4961" s="66">
        <v>141369</v>
      </c>
      <c r="G4961" t="s">
        <v>78</v>
      </c>
      <c r="I4961" t="s">
        <v>79</v>
      </c>
      <c r="K4961" t="s">
        <v>8664</v>
      </c>
      <c r="M4961" t="s">
        <v>8662</v>
      </c>
      <c r="N4961" t="s">
        <v>8454</v>
      </c>
      <c r="O4961" t="s">
        <v>18</v>
      </c>
      <c r="P4961" t="s">
        <v>8663</v>
      </c>
    </row>
    <row r="4962" spans="1:17" hidden="1" x14ac:dyDescent="0.35">
      <c r="A4962" s="72">
        <f t="shared" si="77"/>
        <v>141369</v>
      </c>
      <c r="B4962" t="s">
        <v>8668</v>
      </c>
      <c r="C4962" s="66">
        <v>89948</v>
      </c>
      <c r="D4962" t="s">
        <v>77</v>
      </c>
      <c r="E4962" t="s">
        <v>8659</v>
      </c>
      <c r="F4962" s="66">
        <v>141369</v>
      </c>
      <c r="G4962" t="s">
        <v>78</v>
      </c>
      <c r="H4962" t="s">
        <v>8669</v>
      </c>
      <c r="I4962" t="s">
        <v>79</v>
      </c>
      <c r="K4962" t="s">
        <v>3388</v>
      </c>
      <c r="M4962" t="s">
        <v>8662</v>
      </c>
      <c r="N4962" t="s">
        <v>8454</v>
      </c>
      <c r="O4962" t="s">
        <v>18</v>
      </c>
      <c r="P4962" t="s">
        <v>8663</v>
      </c>
    </row>
    <row r="4963" spans="1:17" hidden="1" x14ac:dyDescent="0.35">
      <c r="A4963" s="72">
        <f t="shared" si="77"/>
        <v>141269</v>
      </c>
      <c r="B4963" t="s">
        <v>7650</v>
      </c>
      <c r="C4963" s="66">
        <v>89312</v>
      </c>
      <c r="D4963" t="s">
        <v>77</v>
      </c>
      <c r="E4963" t="s">
        <v>6855</v>
      </c>
      <c r="F4963" s="66">
        <v>141269</v>
      </c>
      <c r="G4963" t="s">
        <v>78</v>
      </c>
      <c r="H4963" t="s">
        <v>7651</v>
      </c>
      <c r="I4963" t="s">
        <v>79</v>
      </c>
      <c r="K4963" t="s">
        <v>7652</v>
      </c>
      <c r="M4963" t="s">
        <v>7647</v>
      </c>
      <c r="N4963" t="s">
        <v>6073</v>
      </c>
      <c r="O4963" t="s">
        <v>18</v>
      </c>
      <c r="P4963" t="s">
        <v>7648</v>
      </c>
      <c r="Q4963" t="s">
        <v>7653</v>
      </c>
    </row>
    <row r="4964" spans="1:17" hidden="1" x14ac:dyDescent="0.35">
      <c r="A4964" s="72">
        <f t="shared" si="77"/>
        <v>141269</v>
      </c>
      <c r="B4964" t="s">
        <v>16185</v>
      </c>
      <c r="C4964" s="66">
        <v>16035268</v>
      </c>
      <c r="D4964" t="s">
        <v>77</v>
      </c>
      <c r="E4964" t="s">
        <v>6855</v>
      </c>
      <c r="F4964" s="66">
        <v>141269</v>
      </c>
      <c r="G4964" t="s">
        <v>78</v>
      </c>
      <c r="H4964" t="s">
        <v>16186</v>
      </c>
      <c r="I4964" t="s">
        <v>79</v>
      </c>
      <c r="K4964" t="s">
        <v>16187</v>
      </c>
      <c r="M4964" t="s">
        <v>16188</v>
      </c>
      <c r="N4964" t="s">
        <v>6073</v>
      </c>
      <c r="O4964" t="s">
        <v>18</v>
      </c>
      <c r="P4964" t="s">
        <v>7696</v>
      </c>
    </row>
    <row r="4965" spans="1:17" hidden="1" x14ac:dyDescent="0.35">
      <c r="A4965" s="72">
        <f t="shared" si="77"/>
        <v>141846</v>
      </c>
      <c r="B4965" t="s">
        <v>12107</v>
      </c>
      <c r="C4965" s="66">
        <v>92196</v>
      </c>
      <c r="D4965" t="s">
        <v>77</v>
      </c>
      <c r="E4965" t="s">
        <v>12101</v>
      </c>
      <c r="F4965" s="66">
        <v>141846</v>
      </c>
      <c r="G4965" t="s">
        <v>78</v>
      </c>
      <c r="H4965" t="s">
        <v>12108</v>
      </c>
      <c r="I4965" t="s">
        <v>79</v>
      </c>
      <c r="K4965" t="s">
        <v>12109</v>
      </c>
      <c r="M4965" t="s">
        <v>12105</v>
      </c>
      <c r="N4965" t="s">
        <v>12061</v>
      </c>
      <c r="O4965" t="s">
        <v>18</v>
      </c>
      <c r="P4965" t="s">
        <v>12106</v>
      </c>
    </row>
    <row r="4966" spans="1:17" hidden="1" x14ac:dyDescent="0.35">
      <c r="A4966" s="72">
        <f t="shared" si="77"/>
        <v>141846</v>
      </c>
      <c r="B4966" t="s">
        <v>12100</v>
      </c>
      <c r="C4966" s="66">
        <v>92195</v>
      </c>
      <c r="D4966" t="s">
        <v>77</v>
      </c>
      <c r="E4966" t="s">
        <v>12101</v>
      </c>
      <c r="F4966" s="66">
        <v>141846</v>
      </c>
      <c r="G4966" t="s">
        <v>78</v>
      </c>
      <c r="H4966" t="s">
        <v>12102</v>
      </c>
      <c r="I4966" t="s">
        <v>79</v>
      </c>
      <c r="K4966" t="s">
        <v>12103</v>
      </c>
      <c r="L4966" t="s">
        <v>12104</v>
      </c>
      <c r="M4966" t="s">
        <v>12105</v>
      </c>
      <c r="N4966" t="s">
        <v>12061</v>
      </c>
      <c r="O4966" t="s">
        <v>18</v>
      </c>
      <c r="P4966" t="s">
        <v>12106</v>
      </c>
    </row>
    <row r="4967" spans="1:17" hidden="1" x14ac:dyDescent="0.35">
      <c r="A4967" s="72">
        <f t="shared" si="77"/>
        <v>141556</v>
      </c>
      <c r="B4967" t="s">
        <v>14135</v>
      </c>
      <c r="C4967" s="66">
        <v>200159</v>
      </c>
      <c r="D4967" t="s">
        <v>77</v>
      </c>
      <c r="E4967" t="s">
        <v>10404</v>
      </c>
      <c r="F4967" s="66">
        <v>141556</v>
      </c>
      <c r="G4967" t="s">
        <v>78</v>
      </c>
      <c r="I4967" t="s">
        <v>79</v>
      </c>
      <c r="K4967" t="s">
        <v>14136</v>
      </c>
      <c r="M4967" t="s">
        <v>7383</v>
      </c>
      <c r="N4967" t="s">
        <v>9526</v>
      </c>
      <c r="O4967" t="s">
        <v>18</v>
      </c>
      <c r="P4967" t="s">
        <v>10314</v>
      </c>
      <c r="Q4967" t="s">
        <v>4488</v>
      </c>
    </row>
    <row r="4968" spans="1:17" hidden="1" x14ac:dyDescent="0.35">
      <c r="A4968" s="72">
        <f t="shared" si="77"/>
        <v>141269</v>
      </c>
      <c r="B4968" t="s">
        <v>16411</v>
      </c>
      <c r="C4968" s="66">
        <v>16038911</v>
      </c>
      <c r="D4968" t="s">
        <v>77</v>
      </c>
      <c r="E4968" t="s">
        <v>6855</v>
      </c>
      <c r="F4968" s="66">
        <v>141269</v>
      </c>
      <c r="G4968" t="s">
        <v>78</v>
      </c>
      <c r="H4968" t="s">
        <v>16412</v>
      </c>
      <c r="I4968" t="s">
        <v>79</v>
      </c>
      <c r="K4968" t="s">
        <v>16413</v>
      </c>
      <c r="M4968" t="s">
        <v>7647</v>
      </c>
      <c r="N4968" t="s">
        <v>6073</v>
      </c>
      <c r="O4968" t="s">
        <v>18</v>
      </c>
      <c r="P4968" t="s">
        <v>7648</v>
      </c>
      <c r="Q4968" t="s">
        <v>11388</v>
      </c>
    </row>
    <row r="4969" spans="1:17" hidden="1" x14ac:dyDescent="0.35">
      <c r="A4969" s="72">
        <f t="shared" si="77"/>
        <v>141516</v>
      </c>
      <c r="B4969" t="s">
        <v>9592</v>
      </c>
      <c r="C4969" s="66">
        <v>90492</v>
      </c>
      <c r="D4969" t="s">
        <v>77</v>
      </c>
      <c r="E4969" t="s">
        <v>9589</v>
      </c>
      <c r="F4969" s="66">
        <v>141516</v>
      </c>
      <c r="G4969" t="s">
        <v>78</v>
      </c>
      <c r="I4969" t="s">
        <v>79</v>
      </c>
      <c r="K4969" t="s">
        <v>9593</v>
      </c>
      <c r="M4969" t="s">
        <v>2670</v>
      </c>
      <c r="N4969" t="s">
        <v>9511</v>
      </c>
      <c r="O4969" t="s">
        <v>18</v>
      </c>
      <c r="P4969" t="s">
        <v>9591</v>
      </c>
    </row>
    <row r="4970" spans="1:17" hidden="1" x14ac:dyDescent="0.35">
      <c r="A4970" s="72">
        <f t="shared" si="77"/>
        <v>141555</v>
      </c>
      <c r="B4970" t="s">
        <v>9592</v>
      </c>
      <c r="C4970" s="66">
        <v>16031144</v>
      </c>
      <c r="D4970" t="s">
        <v>77</v>
      </c>
      <c r="E4970" t="s">
        <v>4810</v>
      </c>
      <c r="F4970" s="66">
        <v>141555</v>
      </c>
      <c r="G4970" t="s">
        <v>78</v>
      </c>
      <c r="H4970" t="s">
        <v>16032</v>
      </c>
      <c r="I4970" t="s">
        <v>79</v>
      </c>
      <c r="K4970" t="s">
        <v>16033</v>
      </c>
      <c r="M4970" t="s">
        <v>7383</v>
      </c>
      <c r="N4970" t="s">
        <v>7384</v>
      </c>
      <c r="O4970" t="s">
        <v>18</v>
      </c>
      <c r="P4970" t="s">
        <v>10364</v>
      </c>
    </row>
    <row r="4971" spans="1:17" hidden="1" x14ac:dyDescent="0.35">
      <c r="A4971" s="72">
        <f t="shared" si="77"/>
        <v>141516</v>
      </c>
      <c r="B4971" t="s">
        <v>15792</v>
      </c>
      <c r="C4971" s="66">
        <v>16023302</v>
      </c>
      <c r="D4971" t="s">
        <v>77</v>
      </c>
      <c r="E4971" t="s">
        <v>9589</v>
      </c>
      <c r="F4971" s="66">
        <v>141516</v>
      </c>
      <c r="G4971" t="s">
        <v>78</v>
      </c>
      <c r="I4971" t="s">
        <v>79</v>
      </c>
      <c r="K4971" t="s">
        <v>15793</v>
      </c>
      <c r="M4971" t="s">
        <v>2670</v>
      </c>
      <c r="N4971" t="s">
        <v>9511</v>
      </c>
      <c r="O4971" t="s">
        <v>18</v>
      </c>
      <c r="P4971" t="s">
        <v>9591</v>
      </c>
    </row>
    <row r="4972" spans="1:17" hidden="1" x14ac:dyDescent="0.35">
      <c r="A4972" s="72">
        <f t="shared" si="77"/>
        <v>141546</v>
      </c>
      <c r="B4972" t="s">
        <v>27341</v>
      </c>
      <c r="C4972" s="85">
        <v>90744</v>
      </c>
      <c r="D4972" t="s">
        <v>77</v>
      </c>
      <c r="E4972" t="s">
        <v>23179</v>
      </c>
      <c r="F4972" s="85">
        <v>141546</v>
      </c>
      <c r="G4972" t="s">
        <v>78</v>
      </c>
      <c r="H4972">
        <v>1664853</v>
      </c>
      <c r="I4972" t="s">
        <v>79</v>
      </c>
      <c r="K4972" t="s">
        <v>27342</v>
      </c>
      <c r="M4972" t="s">
        <v>9155</v>
      </c>
      <c r="N4972" t="s">
        <v>9526</v>
      </c>
      <c r="O4972" t="s">
        <v>18</v>
      </c>
      <c r="P4972">
        <v>78218</v>
      </c>
      <c r="Q4972">
        <v>1826</v>
      </c>
    </row>
    <row r="4973" spans="1:17" hidden="1" x14ac:dyDescent="0.35">
      <c r="A4973" s="72">
        <f t="shared" si="77"/>
        <v>141546</v>
      </c>
      <c r="B4973" t="s">
        <v>10019</v>
      </c>
      <c r="C4973" s="66">
        <v>90744</v>
      </c>
      <c r="D4973" t="s">
        <v>77</v>
      </c>
      <c r="E4973" t="s">
        <v>9849</v>
      </c>
      <c r="F4973" s="66">
        <v>141546</v>
      </c>
      <c r="G4973" t="s">
        <v>78</v>
      </c>
      <c r="H4973" t="s">
        <v>9850</v>
      </c>
      <c r="I4973" t="s">
        <v>79</v>
      </c>
      <c r="K4973" t="s">
        <v>10020</v>
      </c>
      <c r="M4973" t="s">
        <v>7383</v>
      </c>
      <c r="N4973" t="s">
        <v>7384</v>
      </c>
      <c r="O4973" t="s">
        <v>18</v>
      </c>
      <c r="P4973" t="s">
        <v>10017</v>
      </c>
      <c r="Q4973" t="s">
        <v>8899</v>
      </c>
    </row>
    <row r="4974" spans="1:17" hidden="1" x14ac:dyDescent="0.35">
      <c r="A4974" s="72">
        <f t="shared" si="77"/>
        <v>140934</v>
      </c>
      <c r="B4974" t="s">
        <v>19481</v>
      </c>
      <c r="C4974" s="66">
        <v>16059465</v>
      </c>
      <c r="D4974" t="s">
        <v>83</v>
      </c>
      <c r="E4974" t="s">
        <v>4506</v>
      </c>
      <c r="F4974" s="66">
        <v>140934</v>
      </c>
      <c r="G4974" t="s">
        <v>78</v>
      </c>
      <c r="I4974" t="s">
        <v>79</v>
      </c>
      <c r="K4974" t="s">
        <v>13721</v>
      </c>
      <c r="M4974" t="s">
        <v>4503</v>
      </c>
      <c r="N4974" t="s">
        <v>205</v>
      </c>
      <c r="O4974" t="s">
        <v>18</v>
      </c>
      <c r="P4974" t="s">
        <v>4504</v>
      </c>
    </row>
    <row r="4975" spans="1:17" hidden="1" x14ac:dyDescent="0.35">
      <c r="A4975" s="72">
        <f t="shared" si="77"/>
        <v>140934</v>
      </c>
      <c r="B4975" t="s">
        <v>19479</v>
      </c>
      <c r="C4975" s="66">
        <v>16059461</v>
      </c>
      <c r="D4975" t="s">
        <v>83</v>
      </c>
      <c r="E4975" t="s">
        <v>4506</v>
      </c>
      <c r="F4975" s="66">
        <v>140934</v>
      </c>
      <c r="G4975" t="s">
        <v>78</v>
      </c>
      <c r="I4975" t="s">
        <v>79</v>
      </c>
      <c r="K4975" t="s">
        <v>19480</v>
      </c>
      <c r="M4975" t="s">
        <v>4503</v>
      </c>
      <c r="N4975" t="s">
        <v>205</v>
      </c>
      <c r="O4975" t="s">
        <v>18</v>
      </c>
      <c r="P4975" t="s">
        <v>4504</v>
      </c>
    </row>
    <row r="4976" spans="1:17" hidden="1" x14ac:dyDescent="0.35">
      <c r="A4976" s="72">
        <f t="shared" si="77"/>
        <v>140934</v>
      </c>
      <c r="B4976" t="s">
        <v>17089</v>
      </c>
      <c r="C4976" s="66">
        <v>16053783</v>
      </c>
      <c r="D4976" t="s">
        <v>77</v>
      </c>
      <c r="E4976" t="s">
        <v>4506</v>
      </c>
      <c r="F4976" s="66">
        <v>140934</v>
      </c>
      <c r="G4976" t="s">
        <v>78</v>
      </c>
      <c r="I4976" t="s">
        <v>79</v>
      </c>
      <c r="K4976" t="s">
        <v>17090</v>
      </c>
      <c r="M4976" t="s">
        <v>4503</v>
      </c>
      <c r="N4976" t="s">
        <v>205</v>
      </c>
      <c r="O4976" t="s">
        <v>18</v>
      </c>
      <c r="P4976" t="s">
        <v>4504</v>
      </c>
    </row>
    <row r="4977" spans="1:17" hidden="1" x14ac:dyDescent="0.35">
      <c r="A4977" s="72">
        <f t="shared" si="77"/>
        <v>140934</v>
      </c>
      <c r="B4977" t="s">
        <v>4505</v>
      </c>
      <c r="C4977" s="66">
        <v>87718</v>
      </c>
      <c r="D4977" t="s">
        <v>77</v>
      </c>
      <c r="E4977" t="s">
        <v>4506</v>
      </c>
      <c r="F4977" s="66">
        <v>140934</v>
      </c>
      <c r="G4977" t="s">
        <v>78</v>
      </c>
      <c r="I4977" t="s">
        <v>79</v>
      </c>
      <c r="K4977" t="s">
        <v>4507</v>
      </c>
      <c r="M4977" t="s">
        <v>4503</v>
      </c>
      <c r="N4977" t="s">
        <v>205</v>
      </c>
      <c r="O4977" t="s">
        <v>18</v>
      </c>
      <c r="P4977" t="s">
        <v>4504</v>
      </c>
    </row>
    <row r="4978" spans="1:17" hidden="1" x14ac:dyDescent="0.35">
      <c r="A4978" s="72">
        <f t="shared" si="77"/>
        <v>140934</v>
      </c>
      <c r="B4978" t="s">
        <v>25039</v>
      </c>
      <c r="C4978" s="85">
        <v>140934</v>
      </c>
      <c r="D4978" t="s">
        <v>78</v>
      </c>
      <c r="E4978" t="s">
        <v>23238</v>
      </c>
      <c r="F4978" s="85">
        <v>17002993</v>
      </c>
      <c r="G4978" t="s">
        <v>1750</v>
      </c>
      <c r="H4978">
        <v>13524954</v>
      </c>
      <c r="I4978" t="s">
        <v>79</v>
      </c>
      <c r="J4978" t="s">
        <v>200</v>
      </c>
      <c r="K4978" t="s">
        <v>13721</v>
      </c>
      <c r="M4978" t="s">
        <v>25040</v>
      </c>
      <c r="N4978" t="s">
        <v>205</v>
      </c>
      <c r="O4978" t="s">
        <v>18</v>
      </c>
      <c r="P4978">
        <v>76249</v>
      </c>
    </row>
    <row r="4979" spans="1:17" hidden="1" x14ac:dyDescent="0.35">
      <c r="A4979" s="72">
        <f t="shared" si="77"/>
        <v>140934</v>
      </c>
      <c r="B4979" t="s">
        <v>4508</v>
      </c>
      <c r="C4979" s="66">
        <v>87720</v>
      </c>
      <c r="D4979" t="s">
        <v>77</v>
      </c>
      <c r="E4979" t="s">
        <v>4506</v>
      </c>
      <c r="F4979" s="66">
        <v>140934</v>
      </c>
      <c r="G4979" t="s">
        <v>78</v>
      </c>
      <c r="I4979" t="s">
        <v>79</v>
      </c>
      <c r="K4979" t="s">
        <v>4509</v>
      </c>
      <c r="M4979" t="s">
        <v>4503</v>
      </c>
      <c r="N4979" t="s">
        <v>205</v>
      </c>
      <c r="O4979" t="s">
        <v>18</v>
      </c>
      <c r="P4979" t="s">
        <v>4504</v>
      </c>
    </row>
    <row r="4980" spans="1:17" hidden="1" x14ac:dyDescent="0.35">
      <c r="A4980" s="72">
        <f t="shared" si="77"/>
        <v>141312</v>
      </c>
      <c r="B4980" t="s">
        <v>8265</v>
      </c>
      <c r="C4980" s="66">
        <v>89644</v>
      </c>
      <c r="D4980" t="s">
        <v>77</v>
      </c>
      <c r="E4980" t="s">
        <v>6602</v>
      </c>
      <c r="F4980" s="66">
        <v>141312</v>
      </c>
      <c r="G4980" t="s">
        <v>78</v>
      </c>
      <c r="H4980" t="s">
        <v>8266</v>
      </c>
      <c r="I4980" t="s">
        <v>79</v>
      </c>
      <c r="K4980" t="s">
        <v>8267</v>
      </c>
      <c r="M4980" t="s">
        <v>8194</v>
      </c>
      <c r="N4980" t="s">
        <v>6071</v>
      </c>
      <c r="O4980" t="s">
        <v>18</v>
      </c>
      <c r="P4980" t="s">
        <v>8268</v>
      </c>
    </row>
    <row r="4981" spans="1:17" hidden="1" x14ac:dyDescent="0.35">
      <c r="A4981" s="72">
        <f t="shared" si="77"/>
        <v>141269</v>
      </c>
      <c r="B4981" t="s">
        <v>7684</v>
      </c>
      <c r="C4981" s="66">
        <v>89325</v>
      </c>
      <c r="D4981" t="s">
        <v>77</v>
      </c>
      <c r="E4981" t="s">
        <v>6855</v>
      </c>
      <c r="F4981" s="66">
        <v>141269</v>
      </c>
      <c r="G4981" t="s">
        <v>78</v>
      </c>
      <c r="H4981" t="s">
        <v>7685</v>
      </c>
      <c r="I4981" t="s">
        <v>79</v>
      </c>
      <c r="K4981" t="s">
        <v>7686</v>
      </c>
      <c r="M4981" t="s">
        <v>7647</v>
      </c>
      <c r="N4981" t="s">
        <v>6073</v>
      </c>
      <c r="O4981" t="s">
        <v>18</v>
      </c>
      <c r="P4981" t="s">
        <v>7648</v>
      </c>
      <c r="Q4981" t="s">
        <v>7687</v>
      </c>
    </row>
    <row r="4982" spans="1:17" hidden="1" x14ac:dyDescent="0.35">
      <c r="A4982" s="72">
        <f t="shared" si="77"/>
        <v>140783</v>
      </c>
      <c r="B4982" t="s">
        <v>3202</v>
      </c>
      <c r="C4982" s="66">
        <v>86987</v>
      </c>
      <c r="D4982" t="s">
        <v>77</v>
      </c>
      <c r="E4982" t="s">
        <v>3192</v>
      </c>
      <c r="F4982" s="66">
        <v>140783</v>
      </c>
      <c r="G4982" t="s">
        <v>78</v>
      </c>
      <c r="I4982" t="s">
        <v>79</v>
      </c>
      <c r="K4982" t="s">
        <v>3203</v>
      </c>
      <c r="M4982" t="s">
        <v>3188</v>
      </c>
      <c r="N4982" t="s">
        <v>3189</v>
      </c>
      <c r="O4982" t="s">
        <v>18</v>
      </c>
      <c r="P4982" t="s">
        <v>3190</v>
      </c>
      <c r="Q4982" t="s">
        <v>3204</v>
      </c>
    </row>
    <row r="4983" spans="1:17" hidden="1" x14ac:dyDescent="0.35">
      <c r="A4983" s="72">
        <f t="shared" si="77"/>
        <v>141688</v>
      </c>
      <c r="B4983" t="s">
        <v>19527</v>
      </c>
      <c r="C4983" s="66">
        <v>16060003</v>
      </c>
      <c r="D4983" t="s">
        <v>83</v>
      </c>
      <c r="E4983" t="s">
        <v>11324</v>
      </c>
      <c r="F4983" s="66">
        <v>141688</v>
      </c>
      <c r="G4983" t="s">
        <v>78</v>
      </c>
      <c r="I4983" t="s">
        <v>79</v>
      </c>
      <c r="K4983" t="s">
        <v>11346</v>
      </c>
      <c r="M4983" t="s">
        <v>11326</v>
      </c>
      <c r="N4983" t="s">
        <v>7398</v>
      </c>
      <c r="O4983" t="s">
        <v>18</v>
      </c>
      <c r="P4983" t="s">
        <v>11327</v>
      </c>
    </row>
    <row r="4984" spans="1:17" hidden="1" x14ac:dyDescent="0.35">
      <c r="A4984" s="72">
        <f t="shared" si="77"/>
        <v>141715</v>
      </c>
      <c r="B4984" t="s">
        <v>11478</v>
      </c>
      <c r="C4984" s="66">
        <v>91698</v>
      </c>
      <c r="D4984" t="s">
        <v>77</v>
      </c>
      <c r="E4984" t="s">
        <v>11361</v>
      </c>
      <c r="F4984" s="66">
        <v>141715</v>
      </c>
      <c r="G4984" t="s">
        <v>78</v>
      </c>
      <c r="I4984" t="s">
        <v>79</v>
      </c>
      <c r="K4984" t="s">
        <v>11479</v>
      </c>
      <c r="M4984" t="s">
        <v>11480</v>
      </c>
      <c r="N4984" t="s">
        <v>11364</v>
      </c>
      <c r="O4984" t="s">
        <v>18</v>
      </c>
      <c r="P4984" t="s">
        <v>11481</v>
      </c>
    </row>
    <row r="4985" spans="1:17" hidden="1" x14ac:dyDescent="0.35">
      <c r="A4985" s="72">
        <f t="shared" si="77"/>
        <v>140906</v>
      </c>
      <c r="B4985" t="s">
        <v>24700</v>
      </c>
      <c r="C4985" s="85">
        <v>87630</v>
      </c>
      <c r="D4985" t="s">
        <v>77</v>
      </c>
      <c r="E4985" t="s">
        <v>23244</v>
      </c>
      <c r="F4985" s="85">
        <v>140906</v>
      </c>
      <c r="G4985" t="s">
        <v>78</v>
      </c>
      <c r="H4985">
        <v>13850763</v>
      </c>
      <c r="I4985" t="s">
        <v>79</v>
      </c>
      <c r="K4985" t="s">
        <v>24701</v>
      </c>
      <c r="M4985" t="s">
        <v>20648</v>
      </c>
      <c r="N4985" t="s">
        <v>571</v>
      </c>
      <c r="O4985" t="s">
        <v>18</v>
      </c>
      <c r="P4985">
        <v>76131</v>
      </c>
      <c r="Q4985">
        <v>1141</v>
      </c>
    </row>
    <row r="4986" spans="1:17" hidden="1" x14ac:dyDescent="0.35">
      <c r="A4986" s="72">
        <f t="shared" si="77"/>
        <v>141312</v>
      </c>
      <c r="B4986" t="s">
        <v>8553</v>
      </c>
      <c r="C4986" s="66">
        <v>89894</v>
      </c>
      <c r="D4986" t="s">
        <v>77</v>
      </c>
      <c r="E4986" t="s">
        <v>6602</v>
      </c>
      <c r="F4986" s="66">
        <v>141312</v>
      </c>
      <c r="G4986" t="s">
        <v>78</v>
      </c>
      <c r="H4986" t="s">
        <v>8554</v>
      </c>
      <c r="I4986" t="s">
        <v>79</v>
      </c>
      <c r="K4986" t="s">
        <v>8555</v>
      </c>
      <c r="M4986" t="s">
        <v>8556</v>
      </c>
      <c r="N4986" t="s">
        <v>6071</v>
      </c>
      <c r="O4986" t="s">
        <v>18</v>
      </c>
      <c r="P4986" t="s">
        <v>8195</v>
      </c>
    </row>
    <row r="4987" spans="1:17" hidden="1" x14ac:dyDescent="0.35">
      <c r="A4987" s="72">
        <f t="shared" si="77"/>
        <v>140561</v>
      </c>
      <c r="B4987" t="s">
        <v>1873</v>
      </c>
      <c r="C4987" s="66">
        <v>86424</v>
      </c>
      <c r="D4987" t="s">
        <v>77</v>
      </c>
      <c r="E4987" t="s">
        <v>1870</v>
      </c>
      <c r="F4987" s="66">
        <v>140561</v>
      </c>
      <c r="G4987" t="s">
        <v>78</v>
      </c>
      <c r="I4987" t="s">
        <v>79</v>
      </c>
      <c r="K4987" t="s">
        <v>1874</v>
      </c>
      <c r="M4987" t="s">
        <v>1868</v>
      </c>
      <c r="N4987" t="s">
        <v>1269</v>
      </c>
      <c r="O4987" t="s">
        <v>18</v>
      </c>
      <c r="P4987" t="s">
        <v>1869</v>
      </c>
    </row>
    <row r="4988" spans="1:17" hidden="1" x14ac:dyDescent="0.35">
      <c r="A4988" s="72">
        <f t="shared" si="77"/>
        <v>16070857</v>
      </c>
      <c r="B4988" t="s">
        <v>17900</v>
      </c>
      <c r="C4988" s="66">
        <v>16074320</v>
      </c>
      <c r="D4988" t="s">
        <v>77</v>
      </c>
      <c r="E4988" t="s">
        <v>17787</v>
      </c>
      <c r="F4988" s="66">
        <v>16070857</v>
      </c>
      <c r="G4988" t="s">
        <v>78</v>
      </c>
      <c r="I4988" t="s">
        <v>79</v>
      </c>
      <c r="K4988" t="s">
        <v>17901</v>
      </c>
      <c r="M4988" t="s">
        <v>189</v>
      </c>
      <c r="N4988" t="s">
        <v>189</v>
      </c>
      <c r="O4988" t="s">
        <v>18</v>
      </c>
      <c r="P4988" t="s">
        <v>1677</v>
      </c>
      <c r="Q4988" t="s">
        <v>1140</v>
      </c>
    </row>
    <row r="4989" spans="1:17" hidden="1" x14ac:dyDescent="0.35">
      <c r="A4989" s="72">
        <f t="shared" si="77"/>
        <v>16070857</v>
      </c>
      <c r="B4989" t="s">
        <v>17902</v>
      </c>
      <c r="C4989" s="66">
        <v>16074322</v>
      </c>
      <c r="D4989" t="s">
        <v>77</v>
      </c>
      <c r="E4989" t="s">
        <v>17787</v>
      </c>
      <c r="F4989" s="66">
        <v>16070857</v>
      </c>
      <c r="G4989" t="s">
        <v>78</v>
      </c>
      <c r="I4989" t="s">
        <v>79</v>
      </c>
      <c r="K4989" t="s">
        <v>17903</v>
      </c>
      <c r="M4989" t="s">
        <v>189</v>
      </c>
      <c r="N4989" t="s">
        <v>189</v>
      </c>
      <c r="O4989" t="s">
        <v>18</v>
      </c>
      <c r="P4989" t="s">
        <v>15372</v>
      </c>
      <c r="Q4989" t="s">
        <v>17904</v>
      </c>
    </row>
    <row r="4990" spans="1:17" hidden="1" x14ac:dyDescent="0.35">
      <c r="A4990" s="72">
        <f t="shared" si="77"/>
        <v>140521</v>
      </c>
      <c r="B4990" t="s">
        <v>19389</v>
      </c>
      <c r="C4990" s="66">
        <v>16058134</v>
      </c>
      <c r="D4990" t="s">
        <v>83</v>
      </c>
      <c r="E4990" t="s">
        <v>511</v>
      </c>
      <c r="F4990" s="66">
        <v>140521</v>
      </c>
      <c r="G4990" t="s">
        <v>78</v>
      </c>
      <c r="I4990" t="s">
        <v>79</v>
      </c>
      <c r="K4990" t="s">
        <v>19390</v>
      </c>
      <c r="M4990" t="s">
        <v>1375</v>
      </c>
      <c r="N4990" t="s">
        <v>232</v>
      </c>
      <c r="O4990" t="s">
        <v>18</v>
      </c>
      <c r="P4990" t="s">
        <v>1405</v>
      </c>
    </row>
    <row r="4991" spans="1:17" hidden="1" x14ac:dyDescent="0.35">
      <c r="A4991" s="72">
        <f t="shared" si="77"/>
        <v>141681</v>
      </c>
      <c r="B4991" t="s">
        <v>11263</v>
      </c>
      <c r="C4991" s="66">
        <v>91575</v>
      </c>
      <c r="D4991" t="s">
        <v>77</v>
      </c>
      <c r="E4991" t="s">
        <v>11249</v>
      </c>
      <c r="F4991" s="66">
        <v>141681</v>
      </c>
      <c r="G4991" t="s">
        <v>78</v>
      </c>
      <c r="I4991" t="s">
        <v>79</v>
      </c>
      <c r="K4991" t="s">
        <v>11264</v>
      </c>
      <c r="M4991" t="s">
        <v>11037</v>
      </c>
      <c r="N4991" t="s">
        <v>5082</v>
      </c>
      <c r="O4991" t="s">
        <v>18</v>
      </c>
      <c r="P4991" t="s">
        <v>11038</v>
      </c>
      <c r="Q4991" t="s">
        <v>6927</v>
      </c>
    </row>
    <row r="4992" spans="1:17" hidden="1" x14ac:dyDescent="0.35">
      <c r="A4992" s="72">
        <f t="shared" si="77"/>
        <v>141652</v>
      </c>
      <c r="B4992" t="s">
        <v>14624</v>
      </c>
      <c r="C4992" s="66">
        <v>214171</v>
      </c>
      <c r="D4992" t="s">
        <v>77</v>
      </c>
      <c r="E4992" t="s">
        <v>10953</v>
      </c>
      <c r="F4992" s="66">
        <v>141652</v>
      </c>
      <c r="G4992" t="s">
        <v>78</v>
      </c>
      <c r="I4992" t="s">
        <v>79</v>
      </c>
      <c r="K4992" t="s">
        <v>14625</v>
      </c>
      <c r="M4992" t="s">
        <v>10955</v>
      </c>
      <c r="O4992" t="s">
        <v>18</v>
      </c>
      <c r="P4992" t="s">
        <v>10956</v>
      </c>
      <c r="Q4992" t="s">
        <v>13659</v>
      </c>
    </row>
    <row r="4993" spans="1:17" hidden="1" x14ac:dyDescent="0.35">
      <c r="A4993" s="72">
        <f t="shared" si="77"/>
        <v>141652</v>
      </c>
      <c r="B4993" t="s">
        <v>10959</v>
      </c>
      <c r="C4993" s="66">
        <v>91445</v>
      </c>
      <c r="D4993" t="s">
        <v>77</v>
      </c>
      <c r="E4993" t="s">
        <v>10953</v>
      </c>
      <c r="F4993" s="66">
        <v>141652</v>
      </c>
      <c r="G4993" t="s">
        <v>78</v>
      </c>
      <c r="I4993" t="s">
        <v>79</v>
      </c>
      <c r="K4993" t="s">
        <v>10960</v>
      </c>
      <c r="M4993" t="s">
        <v>10955</v>
      </c>
      <c r="N4993" t="s">
        <v>5082</v>
      </c>
      <c r="O4993" t="s">
        <v>18</v>
      </c>
      <c r="P4993" t="s">
        <v>10956</v>
      </c>
      <c r="Q4993" t="s">
        <v>10961</v>
      </c>
    </row>
    <row r="4994" spans="1:17" hidden="1" x14ac:dyDescent="0.35">
      <c r="A4994" s="72">
        <f t="shared" ref="A4994:A5057" si="78">IF(F4994="", "", IF(D4994="School District", C4994, F4994))</f>
        <v>141652</v>
      </c>
      <c r="B4994" t="s">
        <v>27527</v>
      </c>
      <c r="C4994" s="85">
        <v>141652</v>
      </c>
      <c r="D4994" t="s">
        <v>78</v>
      </c>
      <c r="E4994" t="s">
        <v>23177</v>
      </c>
      <c r="F4994" s="85">
        <v>17016080</v>
      </c>
      <c r="G4994" t="s">
        <v>1750</v>
      </c>
      <c r="H4994">
        <v>11865805</v>
      </c>
      <c r="I4994" t="s">
        <v>79</v>
      </c>
      <c r="J4994" t="s">
        <v>200</v>
      </c>
      <c r="K4994" t="s">
        <v>13834</v>
      </c>
      <c r="M4994" t="s">
        <v>27528</v>
      </c>
      <c r="N4994" t="s">
        <v>10825</v>
      </c>
      <c r="O4994" t="s">
        <v>18</v>
      </c>
      <c r="P4994">
        <v>78559</v>
      </c>
    </row>
    <row r="4995" spans="1:17" hidden="1" x14ac:dyDescent="0.35">
      <c r="A4995" s="72">
        <f t="shared" si="78"/>
        <v>141652</v>
      </c>
      <c r="B4995" t="s">
        <v>18901</v>
      </c>
      <c r="C4995" s="66">
        <v>16037333</v>
      </c>
      <c r="D4995" t="s">
        <v>83</v>
      </c>
      <c r="E4995" t="s">
        <v>10953</v>
      </c>
      <c r="F4995" s="66">
        <v>141652</v>
      </c>
      <c r="G4995" t="s">
        <v>78</v>
      </c>
      <c r="I4995" t="s">
        <v>79</v>
      </c>
      <c r="K4995" t="s">
        <v>13834</v>
      </c>
      <c r="M4995" t="s">
        <v>10955</v>
      </c>
      <c r="N4995" t="s">
        <v>5082</v>
      </c>
      <c r="O4995" t="s">
        <v>18</v>
      </c>
      <c r="P4995" t="s">
        <v>10956</v>
      </c>
    </row>
    <row r="4996" spans="1:17" hidden="1" x14ac:dyDescent="0.35">
      <c r="A4996" s="72">
        <f t="shared" si="78"/>
        <v>141574</v>
      </c>
      <c r="B4996" t="s">
        <v>10472</v>
      </c>
      <c r="C4996" s="66">
        <v>91038</v>
      </c>
      <c r="D4996" t="s">
        <v>77</v>
      </c>
      <c r="E4996" t="s">
        <v>10473</v>
      </c>
      <c r="F4996" s="66">
        <v>141574</v>
      </c>
      <c r="G4996" t="s">
        <v>78</v>
      </c>
      <c r="I4996" t="s">
        <v>79</v>
      </c>
      <c r="K4996" t="s">
        <v>10474</v>
      </c>
      <c r="M4996" t="s">
        <v>10470</v>
      </c>
      <c r="N4996" t="s">
        <v>10475</v>
      </c>
      <c r="O4996" t="s">
        <v>18</v>
      </c>
      <c r="P4996" t="s">
        <v>10471</v>
      </c>
      <c r="Q4996" t="s">
        <v>10476</v>
      </c>
    </row>
    <row r="4997" spans="1:17" hidden="1" x14ac:dyDescent="0.35">
      <c r="A4997" s="72">
        <f t="shared" si="78"/>
        <v>141574</v>
      </c>
      <c r="B4997" t="s">
        <v>27967</v>
      </c>
      <c r="C4997" s="85">
        <v>141574</v>
      </c>
      <c r="D4997" t="s">
        <v>78</v>
      </c>
      <c r="E4997" t="s">
        <v>23161</v>
      </c>
      <c r="F4997" s="85">
        <v>17019384</v>
      </c>
      <c r="G4997" t="s">
        <v>1750</v>
      </c>
      <c r="H4997">
        <v>12021861</v>
      </c>
      <c r="I4997" t="s">
        <v>79</v>
      </c>
      <c r="J4997" t="s">
        <v>200</v>
      </c>
      <c r="K4997" t="s">
        <v>27968</v>
      </c>
      <c r="M4997" t="s">
        <v>20634</v>
      </c>
      <c r="N4997" t="s">
        <v>10451</v>
      </c>
      <c r="O4997" t="s">
        <v>18</v>
      </c>
      <c r="P4997">
        <v>78355</v>
      </c>
      <c r="Q4997">
        <v>9606</v>
      </c>
    </row>
    <row r="4998" spans="1:17" hidden="1" x14ac:dyDescent="0.35">
      <c r="A4998" s="72">
        <f t="shared" si="78"/>
        <v>141792</v>
      </c>
      <c r="B4998" t="s">
        <v>21806</v>
      </c>
      <c r="C4998" s="66">
        <v>17018464</v>
      </c>
      <c r="D4998" t="s">
        <v>83</v>
      </c>
      <c r="E4998" t="s">
        <v>11911</v>
      </c>
      <c r="F4998" s="66">
        <v>141792</v>
      </c>
      <c r="G4998" t="s">
        <v>78</v>
      </c>
      <c r="I4998" t="s">
        <v>79</v>
      </c>
      <c r="K4998" t="s">
        <v>21807</v>
      </c>
      <c r="M4998" t="s">
        <v>21808</v>
      </c>
      <c r="O4998" t="s">
        <v>18</v>
      </c>
      <c r="P4998" t="s">
        <v>11909</v>
      </c>
    </row>
    <row r="4999" spans="1:17" hidden="1" x14ac:dyDescent="0.35">
      <c r="A4999" s="72">
        <f t="shared" si="78"/>
        <v>141792</v>
      </c>
      <c r="B4999" t="s">
        <v>11914</v>
      </c>
      <c r="C4999" s="66">
        <v>92085</v>
      </c>
      <c r="D4999" t="s">
        <v>77</v>
      </c>
      <c r="E4999" t="s">
        <v>11911</v>
      </c>
      <c r="F4999" s="66">
        <v>141792</v>
      </c>
      <c r="G4999" t="s">
        <v>78</v>
      </c>
      <c r="H4999" t="s">
        <v>11915</v>
      </c>
      <c r="I4999" t="s">
        <v>79</v>
      </c>
      <c r="K4999" t="s">
        <v>11916</v>
      </c>
      <c r="M4999" t="s">
        <v>11908</v>
      </c>
      <c r="N4999" t="s">
        <v>11893</v>
      </c>
      <c r="O4999" t="s">
        <v>18</v>
      </c>
      <c r="P4999" t="s">
        <v>11909</v>
      </c>
    </row>
    <row r="5000" spans="1:17" hidden="1" x14ac:dyDescent="0.35">
      <c r="A5000" s="72">
        <f t="shared" si="78"/>
        <v>141792</v>
      </c>
      <c r="B5000" t="s">
        <v>11910</v>
      </c>
      <c r="C5000" s="66">
        <v>92084</v>
      </c>
      <c r="D5000" t="s">
        <v>77</v>
      </c>
      <c r="E5000" t="s">
        <v>11911</v>
      </c>
      <c r="F5000" s="66">
        <v>141792</v>
      </c>
      <c r="G5000" t="s">
        <v>78</v>
      </c>
      <c r="H5000" t="s">
        <v>11912</v>
      </c>
      <c r="I5000" t="s">
        <v>79</v>
      </c>
      <c r="K5000" t="s">
        <v>11913</v>
      </c>
      <c r="M5000" t="s">
        <v>11908</v>
      </c>
      <c r="N5000" t="s">
        <v>11893</v>
      </c>
      <c r="O5000" t="s">
        <v>18</v>
      </c>
      <c r="P5000" t="s">
        <v>11909</v>
      </c>
    </row>
    <row r="5001" spans="1:17" hidden="1" x14ac:dyDescent="0.35">
      <c r="A5001" s="72">
        <f t="shared" si="78"/>
        <v>141792</v>
      </c>
      <c r="B5001" t="s">
        <v>22804</v>
      </c>
      <c r="C5001" s="66">
        <v>17026668</v>
      </c>
      <c r="D5001" t="s">
        <v>83</v>
      </c>
      <c r="E5001" t="s">
        <v>11911</v>
      </c>
      <c r="F5001" s="66">
        <v>141792</v>
      </c>
      <c r="G5001" t="s">
        <v>78</v>
      </c>
      <c r="I5001" t="s">
        <v>79</v>
      </c>
      <c r="K5001" t="s">
        <v>22805</v>
      </c>
      <c r="M5001" t="s">
        <v>21811</v>
      </c>
      <c r="N5001" t="s">
        <v>11893</v>
      </c>
      <c r="O5001" t="s">
        <v>18</v>
      </c>
      <c r="P5001" t="s">
        <v>11909</v>
      </c>
    </row>
    <row r="5002" spans="1:17" hidden="1" x14ac:dyDescent="0.35">
      <c r="A5002" s="72">
        <f t="shared" si="78"/>
        <v>141792</v>
      </c>
      <c r="B5002" t="s">
        <v>21812</v>
      </c>
      <c r="C5002" s="66">
        <v>17018466</v>
      </c>
      <c r="D5002" t="s">
        <v>83</v>
      </c>
      <c r="E5002" t="s">
        <v>11911</v>
      </c>
      <c r="F5002" s="66">
        <v>141792</v>
      </c>
      <c r="G5002" t="s">
        <v>78</v>
      </c>
      <c r="H5002" t="s">
        <v>13863</v>
      </c>
      <c r="I5002" t="s">
        <v>79</v>
      </c>
      <c r="K5002" t="s">
        <v>21813</v>
      </c>
      <c r="M5002" t="s">
        <v>21811</v>
      </c>
      <c r="O5002" t="s">
        <v>18</v>
      </c>
      <c r="P5002" t="s">
        <v>11909</v>
      </c>
    </row>
    <row r="5003" spans="1:17" hidden="1" x14ac:dyDescent="0.35">
      <c r="A5003" s="72">
        <f t="shared" si="78"/>
        <v>141792</v>
      </c>
      <c r="B5003" t="s">
        <v>11917</v>
      </c>
      <c r="C5003" s="66">
        <v>92086</v>
      </c>
      <c r="D5003" t="s">
        <v>77</v>
      </c>
      <c r="E5003" t="s">
        <v>11911</v>
      </c>
      <c r="F5003" s="66">
        <v>141792</v>
      </c>
      <c r="G5003" t="s">
        <v>78</v>
      </c>
      <c r="H5003" t="s">
        <v>11918</v>
      </c>
      <c r="I5003" t="s">
        <v>79</v>
      </c>
      <c r="K5003" t="s">
        <v>11919</v>
      </c>
      <c r="M5003" t="s">
        <v>11908</v>
      </c>
      <c r="N5003" t="s">
        <v>11893</v>
      </c>
      <c r="O5003" t="s">
        <v>18</v>
      </c>
      <c r="P5003" t="s">
        <v>11909</v>
      </c>
    </row>
    <row r="5004" spans="1:17" hidden="1" x14ac:dyDescent="0.35">
      <c r="A5004" s="72">
        <f t="shared" si="78"/>
        <v>141792</v>
      </c>
      <c r="B5004" t="s">
        <v>21809</v>
      </c>
      <c r="C5004" s="66">
        <v>17018465</v>
      </c>
      <c r="D5004" t="s">
        <v>83</v>
      </c>
      <c r="E5004" t="s">
        <v>11911</v>
      </c>
      <c r="F5004" s="66">
        <v>141792</v>
      </c>
      <c r="G5004" t="s">
        <v>78</v>
      </c>
      <c r="I5004" t="s">
        <v>79</v>
      </c>
      <c r="K5004" t="s">
        <v>21810</v>
      </c>
      <c r="M5004" t="s">
        <v>21811</v>
      </c>
      <c r="N5004" t="s">
        <v>11893</v>
      </c>
      <c r="O5004" t="s">
        <v>18</v>
      </c>
      <c r="P5004" t="s">
        <v>11909</v>
      </c>
    </row>
    <row r="5005" spans="1:17" hidden="1" x14ac:dyDescent="0.35">
      <c r="A5005" s="72">
        <f t="shared" si="78"/>
        <v>141792</v>
      </c>
      <c r="B5005" t="s">
        <v>21814</v>
      </c>
      <c r="C5005" s="66">
        <v>17018467</v>
      </c>
      <c r="D5005" t="s">
        <v>83</v>
      </c>
      <c r="E5005" t="s">
        <v>11911</v>
      </c>
      <c r="F5005" s="66">
        <v>141792</v>
      </c>
      <c r="G5005" t="s">
        <v>78</v>
      </c>
      <c r="I5005" t="s">
        <v>79</v>
      </c>
      <c r="K5005" t="s">
        <v>21815</v>
      </c>
      <c r="M5005" t="s">
        <v>21811</v>
      </c>
      <c r="N5005" t="s">
        <v>11893</v>
      </c>
      <c r="O5005" t="s">
        <v>18</v>
      </c>
      <c r="P5005" t="s">
        <v>11909</v>
      </c>
    </row>
    <row r="5006" spans="1:17" hidden="1" x14ac:dyDescent="0.35">
      <c r="A5006" s="72">
        <f t="shared" si="78"/>
        <v>141653</v>
      </c>
      <c r="B5006" t="s">
        <v>18017</v>
      </c>
      <c r="C5006" s="66">
        <v>16078034</v>
      </c>
      <c r="D5006" t="s">
        <v>77</v>
      </c>
      <c r="E5006" t="s">
        <v>10969</v>
      </c>
      <c r="F5006" s="66">
        <v>141653</v>
      </c>
      <c r="G5006" t="s">
        <v>78</v>
      </c>
      <c r="I5006" t="s">
        <v>79</v>
      </c>
      <c r="K5006" t="s">
        <v>18018</v>
      </c>
      <c r="M5006" t="s">
        <v>11004</v>
      </c>
      <c r="N5006" t="s">
        <v>7398</v>
      </c>
      <c r="O5006" t="s">
        <v>18</v>
      </c>
      <c r="P5006" t="s">
        <v>10967</v>
      </c>
    </row>
    <row r="5007" spans="1:17" hidden="1" x14ac:dyDescent="0.35">
      <c r="A5007" s="72">
        <f t="shared" si="78"/>
        <v>141653</v>
      </c>
      <c r="B5007" t="s">
        <v>11001</v>
      </c>
      <c r="C5007" s="66">
        <v>91457</v>
      </c>
      <c r="D5007" t="s">
        <v>77</v>
      </c>
      <c r="E5007" t="s">
        <v>10969</v>
      </c>
      <c r="F5007" s="66">
        <v>141653</v>
      </c>
      <c r="G5007" t="s">
        <v>78</v>
      </c>
      <c r="H5007" t="s">
        <v>11002</v>
      </c>
      <c r="I5007" t="s">
        <v>79</v>
      </c>
      <c r="K5007" t="s">
        <v>11003</v>
      </c>
      <c r="M5007" t="s">
        <v>11004</v>
      </c>
      <c r="N5007" t="s">
        <v>7398</v>
      </c>
      <c r="O5007" t="s">
        <v>18</v>
      </c>
      <c r="P5007" t="s">
        <v>10967</v>
      </c>
    </row>
    <row r="5008" spans="1:17" hidden="1" x14ac:dyDescent="0.35">
      <c r="A5008" s="72">
        <f t="shared" si="78"/>
        <v>141653</v>
      </c>
      <c r="B5008" t="s">
        <v>27529</v>
      </c>
      <c r="C5008" s="85">
        <v>141653</v>
      </c>
      <c r="D5008" t="s">
        <v>78</v>
      </c>
      <c r="E5008" t="s">
        <v>23177</v>
      </c>
      <c r="F5008" s="85">
        <v>17016080</v>
      </c>
      <c r="G5008" t="s">
        <v>1750</v>
      </c>
      <c r="H5008">
        <v>13004049</v>
      </c>
      <c r="I5008" t="s">
        <v>79</v>
      </c>
      <c r="J5008" t="s">
        <v>200</v>
      </c>
      <c r="K5008" t="s">
        <v>27530</v>
      </c>
      <c r="M5008" t="s">
        <v>11004</v>
      </c>
      <c r="N5008" t="s">
        <v>10739</v>
      </c>
      <c r="O5008" t="s">
        <v>18</v>
      </c>
      <c r="P5008">
        <v>78560</v>
      </c>
    </row>
    <row r="5009" spans="1:17" hidden="1" x14ac:dyDescent="0.35">
      <c r="A5009" s="72">
        <f t="shared" si="78"/>
        <v>141653</v>
      </c>
      <c r="B5009" t="s">
        <v>19542</v>
      </c>
      <c r="C5009" s="66">
        <v>16066847</v>
      </c>
      <c r="D5009" t="s">
        <v>83</v>
      </c>
      <c r="E5009" t="s">
        <v>10969</v>
      </c>
      <c r="F5009" s="66">
        <v>141653</v>
      </c>
      <c r="G5009" t="s">
        <v>78</v>
      </c>
      <c r="I5009" t="s">
        <v>79</v>
      </c>
      <c r="K5009" t="s">
        <v>19543</v>
      </c>
      <c r="M5009" t="s">
        <v>10977</v>
      </c>
      <c r="N5009" t="s">
        <v>7398</v>
      </c>
      <c r="O5009" t="s">
        <v>18</v>
      </c>
      <c r="P5009" t="s">
        <v>10978</v>
      </c>
    </row>
    <row r="5010" spans="1:17" hidden="1" x14ac:dyDescent="0.35">
      <c r="A5010" s="72">
        <f t="shared" si="78"/>
        <v>141653</v>
      </c>
      <c r="B5010" t="s">
        <v>11008</v>
      </c>
      <c r="C5010" s="66">
        <v>91461</v>
      </c>
      <c r="D5010" t="s">
        <v>77</v>
      </c>
      <c r="E5010" t="s">
        <v>10969</v>
      </c>
      <c r="F5010" s="66">
        <v>141653</v>
      </c>
      <c r="G5010" t="s">
        <v>78</v>
      </c>
      <c r="H5010" t="s">
        <v>11009</v>
      </c>
      <c r="I5010" t="s">
        <v>79</v>
      </c>
      <c r="K5010" t="s">
        <v>11010</v>
      </c>
      <c r="M5010" t="s">
        <v>11004</v>
      </c>
      <c r="N5010" t="s">
        <v>10739</v>
      </c>
      <c r="O5010" t="s">
        <v>18</v>
      </c>
      <c r="P5010" t="s">
        <v>10967</v>
      </c>
    </row>
    <row r="5011" spans="1:17" hidden="1" x14ac:dyDescent="0.35">
      <c r="A5011" s="72">
        <f t="shared" si="78"/>
        <v>141356</v>
      </c>
      <c r="B5011" t="s">
        <v>18047</v>
      </c>
      <c r="C5011" s="66">
        <v>16078986</v>
      </c>
      <c r="D5011" t="s">
        <v>77</v>
      </c>
      <c r="E5011" t="s">
        <v>8483</v>
      </c>
      <c r="F5011" s="66">
        <v>141356</v>
      </c>
      <c r="G5011" t="s">
        <v>78</v>
      </c>
      <c r="H5011" t="s">
        <v>8484</v>
      </c>
      <c r="I5011" t="s">
        <v>79</v>
      </c>
      <c r="K5011" t="s">
        <v>18048</v>
      </c>
      <c r="M5011" t="s">
        <v>8479</v>
      </c>
      <c r="N5011" t="s">
        <v>8314</v>
      </c>
      <c r="O5011" t="s">
        <v>18</v>
      </c>
      <c r="P5011" t="s">
        <v>8480</v>
      </c>
      <c r="Q5011" t="s">
        <v>5178</v>
      </c>
    </row>
    <row r="5012" spans="1:17" hidden="1" x14ac:dyDescent="0.35">
      <c r="A5012" s="72">
        <f t="shared" si="78"/>
        <v>141356</v>
      </c>
      <c r="B5012" t="s">
        <v>21938</v>
      </c>
      <c r="C5012" s="66">
        <v>17019406</v>
      </c>
      <c r="D5012" t="s">
        <v>77</v>
      </c>
      <c r="E5012" t="s">
        <v>8483</v>
      </c>
      <c r="F5012" s="66">
        <v>141356</v>
      </c>
      <c r="G5012" t="s">
        <v>78</v>
      </c>
      <c r="H5012" t="s">
        <v>13797</v>
      </c>
      <c r="I5012" t="s">
        <v>79</v>
      </c>
      <c r="K5012" t="s">
        <v>21939</v>
      </c>
      <c r="M5012" t="s">
        <v>21940</v>
      </c>
      <c r="N5012" t="s">
        <v>8314</v>
      </c>
      <c r="O5012" t="s">
        <v>18</v>
      </c>
      <c r="P5012" t="s">
        <v>8480</v>
      </c>
    </row>
    <row r="5013" spans="1:17" hidden="1" x14ac:dyDescent="0.35">
      <c r="A5013" s="72">
        <f t="shared" si="78"/>
        <v>141356</v>
      </c>
      <c r="B5013" t="s">
        <v>8482</v>
      </c>
      <c r="C5013" s="66">
        <v>89834</v>
      </c>
      <c r="D5013" t="s">
        <v>77</v>
      </c>
      <c r="E5013" t="s">
        <v>8483</v>
      </c>
      <c r="F5013" s="66">
        <v>141356</v>
      </c>
      <c r="G5013" t="s">
        <v>78</v>
      </c>
      <c r="H5013" t="s">
        <v>8484</v>
      </c>
      <c r="I5013" t="s">
        <v>79</v>
      </c>
      <c r="K5013" t="s">
        <v>8485</v>
      </c>
      <c r="M5013" t="s">
        <v>8479</v>
      </c>
      <c r="N5013" t="s">
        <v>8314</v>
      </c>
      <c r="O5013" t="s">
        <v>18</v>
      </c>
      <c r="P5013" t="s">
        <v>8480</v>
      </c>
    </row>
    <row r="5014" spans="1:17" hidden="1" x14ac:dyDescent="0.35">
      <c r="A5014" s="72">
        <f t="shared" si="78"/>
        <v>141344</v>
      </c>
      <c r="B5014" t="s">
        <v>26647</v>
      </c>
      <c r="C5014" s="85">
        <v>16078991</v>
      </c>
      <c r="D5014" t="s">
        <v>77</v>
      </c>
      <c r="E5014" t="s">
        <v>23199</v>
      </c>
      <c r="F5014" s="85">
        <v>141344</v>
      </c>
      <c r="G5014" t="s">
        <v>78</v>
      </c>
      <c r="H5014">
        <v>1668466</v>
      </c>
      <c r="I5014" t="s">
        <v>79</v>
      </c>
      <c r="K5014" t="s">
        <v>21944</v>
      </c>
      <c r="M5014" t="s">
        <v>21942</v>
      </c>
      <c r="N5014" t="s">
        <v>8314</v>
      </c>
      <c r="O5014" t="s">
        <v>18</v>
      </c>
      <c r="P5014">
        <v>77568</v>
      </c>
    </row>
    <row r="5015" spans="1:17" hidden="1" x14ac:dyDescent="0.35">
      <c r="A5015" s="72">
        <f t="shared" si="78"/>
        <v>141344</v>
      </c>
      <c r="B5015" t="s">
        <v>18051</v>
      </c>
      <c r="C5015" s="66">
        <v>16078991</v>
      </c>
      <c r="D5015" t="s">
        <v>77</v>
      </c>
      <c r="E5015" t="s">
        <v>13794</v>
      </c>
      <c r="F5015" s="66">
        <v>141344</v>
      </c>
      <c r="G5015" t="s">
        <v>78</v>
      </c>
      <c r="H5015" t="s">
        <v>8484</v>
      </c>
      <c r="I5015" t="s">
        <v>79</v>
      </c>
      <c r="K5015" t="s">
        <v>8485</v>
      </c>
      <c r="L5015" t="s">
        <v>80</v>
      </c>
      <c r="M5015" t="s">
        <v>8479</v>
      </c>
      <c r="N5015" t="s">
        <v>6827</v>
      </c>
      <c r="O5015" t="s">
        <v>18</v>
      </c>
      <c r="P5015" t="s">
        <v>8480</v>
      </c>
      <c r="Q5015" t="s">
        <v>87</v>
      </c>
    </row>
    <row r="5016" spans="1:17" hidden="1" x14ac:dyDescent="0.35">
      <c r="A5016" s="72">
        <f t="shared" si="78"/>
        <v>141356</v>
      </c>
      <c r="B5016" t="s">
        <v>8486</v>
      </c>
      <c r="C5016" s="66">
        <v>16078988</v>
      </c>
      <c r="D5016" t="s">
        <v>77</v>
      </c>
      <c r="E5016" t="s">
        <v>8483</v>
      </c>
      <c r="F5016" s="66">
        <v>141356</v>
      </c>
      <c r="G5016" t="s">
        <v>78</v>
      </c>
      <c r="H5016" t="s">
        <v>8484</v>
      </c>
      <c r="I5016" t="s">
        <v>79</v>
      </c>
      <c r="K5016" t="s">
        <v>8487</v>
      </c>
      <c r="M5016" t="s">
        <v>8479</v>
      </c>
      <c r="N5016" t="s">
        <v>8314</v>
      </c>
      <c r="O5016" t="s">
        <v>18</v>
      </c>
      <c r="P5016" t="s">
        <v>8480</v>
      </c>
    </row>
    <row r="5017" spans="1:17" hidden="1" x14ac:dyDescent="0.35">
      <c r="A5017" s="72">
        <f t="shared" si="78"/>
        <v>141356</v>
      </c>
      <c r="B5017" t="s">
        <v>21943</v>
      </c>
      <c r="C5017" s="66">
        <v>17019408</v>
      </c>
      <c r="D5017" t="s">
        <v>77</v>
      </c>
      <c r="E5017" t="s">
        <v>8483</v>
      </c>
      <c r="F5017" s="66">
        <v>141356</v>
      </c>
      <c r="G5017" t="s">
        <v>78</v>
      </c>
      <c r="H5017" t="s">
        <v>13797</v>
      </c>
      <c r="I5017" t="s">
        <v>79</v>
      </c>
      <c r="K5017" t="s">
        <v>21944</v>
      </c>
      <c r="M5017" t="s">
        <v>21942</v>
      </c>
      <c r="N5017" t="s">
        <v>8314</v>
      </c>
      <c r="O5017" t="s">
        <v>18</v>
      </c>
      <c r="P5017" t="s">
        <v>8480</v>
      </c>
    </row>
    <row r="5018" spans="1:17" hidden="1" x14ac:dyDescent="0.35">
      <c r="A5018" s="72">
        <f t="shared" si="78"/>
        <v>141356</v>
      </c>
      <c r="B5018" t="s">
        <v>14908</v>
      </c>
      <c r="C5018" s="66">
        <v>225262</v>
      </c>
      <c r="D5018" t="s">
        <v>77</v>
      </c>
      <c r="E5018" t="s">
        <v>8483</v>
      </c>
      <c r="F5018" s="66">
        <v>141356</v>
      </c>
      <c r="G5018" t="s">
        <v>78</v>
      </c>
      <c r="H5018" t="s">
        <v>14909</v>
      </c>
      <c r="I5018" t="s">
        <v>79</v>
      </c>
      <c r="K5018" t="s">
        <v>8488</v>
      </c>
      <c r="M5018" t="s">
        <v>8479</v>
      </c>
      <c r="N5018" t="s">
        <v>8314</v>
      </c>
      <c r="O5018" t="s">
        <v>18</v>
      </c>
      <c r="P5018" t="s">
        <v>8480</v>
      </c>
    </row>
    <row r="5019" spans="1:17" hidden="1" x14ac:dyDescent="0.35">
      <c r="A5019" s="72">
        <f t="shared" si="78"/>
        <v>141356</v>
      </c>
      <c r="B5019" t="s">
        <v>21941</v>
      </c>
      <c r="C5019" s="66">
        <v>17019407</v>
      </c>
      <c r="D5019" t="s">
        <v>77</v>
      </c>
      <c r="E5019" t="s">
        <v>8483</v>
      </c>
      <c r="F5019" s="66">
        <v>141356</v>
      </c>
      <c r="G5019" t="s">
        <v>78</v>
      </c>
      <c r="H5019" t="s">
        <v>13797</v>
      </c>
      <c r="I5019" t="s">
        <v>79</v>
      </c>
      <c r="K5019" t="s">
        <v>21939</v>
      </c>
      <c r="M5019" t="s">
        <v>21942</v>
      </c>
      <c r="N5019" t="s">
        <v>8314</v>
      </c>
      <c r="O5019" t="s">
        <v>18</v>
      </c>
      <c r="P5019" t="s">
        <v>8480</v>
      </c>
    </row>
    <row r="5020" spans="1:17" hidden="1" x14ac:dyDescent="0.35">
      <c r="A5020" s="72">
        <f t="shared" si="78"/>
        <v>141863</v>
      </c>
      <c r="B5020" t="s">
        <v>12215</v>
      </c>
      <c r="C5020" s="66">
        <v>92238</v>
      </c>
      <c r="D5020" t="s">
        <v>77</v>
      </c>
      <c r="E5020" t="s">
        <v>12195</v>
      </c>
      <c r="F5020" s="66">
        <v>141863</v>
      </c>
      <c r="G5020" t="s">
        <v>78</v>
      </c>
      <c r="I5020" t="s">
        <v>79</v>
      </c>
      <c r="K5020" t="s">
        <v>12216</v>
      </c>
      <c r="M5020" t="s">
        <v>12197</v>
      </c>
      <c r="N5020" t="s">
        <v>11986</v>
      </c>
      <c r="O5020" t="s">
        <v>18</v>
      </c>
      <c r="P5020" t="s">
        <v>12198</v>
      </c>
      <c r="Q5020" t="s">
        <v>12217</v>
      </c>
    </row>
    <row r="5021" spans="1:17" hidden="1" x14ac:dyDescent="0.35">
      <c r="A5021" s="72">
        <f t="shared" si="78"/>
        <v>141681</v>
      </c>
      <c r="B5021" t="s">
        <v>11281</v>
      </c>
      <c r="C5021" s="66">
        <v>91582</v>
      </c>
      <c r="D5021" t="s">
        <v>77</v>
      </c>
      <c r="E5021" t="s">
        <v>11249</v>
      </c>
      <c r="F5021" s="66">
        <v>141681</v>
      </c>
      <c r="G5021" t="s">
        <v>78</v>
      </c>
      <c r="I5021" t="s">
        <v>79</v>
      </c>
      <c r="K5021" t="s">
        <v>11282</v>
      </c>
      <c r="M5021" t="s">
        <v>11037</v>
      </c>
      <c r="N5021" t="s">
        <v>5082</v>
      </c>
      <c r="O5021" t="s">
        <v>18</v>
      </c>
      <c r="P5021" t="s">
        <v>11038</v>
      </c>
      <c r="Q5021" t="s">
        <v>10693</v>
      </c>
    </row>
    <row r="5022" spans="1:17" hidden="1" x14ac:dyDescent="0.35">
      <c r="A5022" s="72">
        <f t="shared" si="78"/>
        <v>141346</v>
      </c>
      <c r="B5022" t="s">
        <v>8505</v>
      </c>
      <c r="C5022" s="66">
        <v>89847</v>
      </c>
      <c r="D5022" t="s">
        <v>77</v>
      </c>
      <c r="E5022" t="s">
        <v>8492</v>
      </c>
      <c r="F5022" s="66">
        <v>141346</v>
      </c>
      <c r="G5022" t="s">
        <v>78</v>
      </c>
      <c r="H5022" t="s">
        <v>8506</v>
      </c>
      <c r="I5022" t="s">
        <v>79</v>
      </c>
      <c r="K5022" t="s">
        <v>8507</v>
      </c>
      <c r="M5022" t="s">
        <v>8489</v>
      </c>
      <c r="N5022" t="s">
        <v>6073</v>
      </c>
      <c r="O5022" t="s">
        <v>18</v>
      </c>
      <c r="P5022" t="s">
        <v>8490</v>
      </c>
    </row>
    <row r="5023" spans="1:17" hidden="1" x14ac:dyDescent="0.35">
      <c r="A5023" s="72">
        <f t="shared" si="78"/>
        <v>141219</v>
      </c>
      <c r="B5023" t="s">
        <v>16777</v>
      </c>
      <c r="C5023" s="66">
        <v>16047742</v>
      </c>
      <c r="D5023" t="s">
        <v>77</v>
      </c>
      <c r="E5023" t="s">
        <v>6740</v>
      </c>
      <c r="F5023" s="66">
        <v>141219</v>
      </c>
      <c r="G5023" t="s">
        <v>78</v>
      </c>
      <c r="I5023" t="s">
        <v>79</v>
      </c>
      <c r="K5023" t="s">
        <v>16778</v>
      </c>
      <c r="M5023" t="s">
        <v>8489</v>
      </c>
      <c r="N5023" t="s">
        <v>6071</v>
      </c>
      <c r="O5023" t="s">
        <v>18</v>
      </c>
      <c r="P5023" t="s">
        <v>8490</v>
      </c>
    </row>
    <row r="5024" spans="1:17" hidden="1" x14ac:dyDescent="0.35">
      <c r="A5024" s="72">
        <f t="shared" si="78"/>
        <v>141346</v>
      </c>
      <c r="B5024" t="s">
        <v>8508</v>
      </c>
      <c r="C5024" s="66">
        <v>89848</v>
      </c>
      <c r="D5024" t="s">
        <v>77</v>
      </c>
      <c r="E5024" t="s">
        <v>8492</v>
      </c>
      <c r="F5024" s="66">
        <v>141346</v>
      </c>
      <c r="G5024" t="s">
        <v>78</v>
      </c>
      <c r="I5024" t="s">
        <v>79</v>
      </c>
      <c r="K5024" t="s">
        <v>8495</v>
      </c>
      <c r="M5024" t="s">
        <v>8489</v>
      </c>
      <c r="N5024" t="s">
        <v>6073</v>
      </c>
      <c r="O5024" t="s">
        <v>18</v>
      </c>
      <c r="P5024" t="s">
        <v>8490</v>
      </c>
      <c r="Q5024" t="s">
        <v>5902</v>
      </c>
    </row>
    <row r="5025" spans="1:17" hidden="1" x14ac:dyDescent="0.35">
      <c r="A5025" s="72">
        <f t="shared" si="78"/>
        <v>141346</v>
      </c>
      <c r="B5025" t="s">
        <v>19572</v>
      </c>
      <c r="C5025" s="66">
        <v>16060228</v>
      </c>
      <c r="D5025" t="s">
        <v>83</v>
      </c>
      <c r="E5025" t="s">
        <v>8492</v>
      </c>
      <c r="F5025" s="66">
        <v>141346</v>
      </c>
      <c r="G5025" t="s">
        <v>78</v>
      </c>
      <c r="H5025" t="s">
        <v>350</v>
      </c>
      <c r="I5025" t="s">
        <v>79</v>
      </c>
      <c r="K5025" t="s">
        <v>19573</v>
      </c>
      <c r="L5025" t="s">
        <v>80</v>
      </c>
      <c r="M5025" t="s">
        <v>8489</v>
      </c>
      <c r="N5025" t="s">
        <v>6073</v>
      </c>
      <c r="O5025" t="s">
        <v>18</v>
      </c>
      <c r="P5025" t="s">
        <v>8490</v>
      </c>
      <c r="Q5025" t="s">
        <v>87</v>
      </c>
    </row>
    <row r="5026" spans="1:17" hidden="1" x14ac:dyDescent="0.35">
      <c r="A5026" s="72">
        <f t="shared" si="78"/>
        <v>141346</v>
      </c>
      <c r="B5026" t="s">
        <v>19576</v>
      </c>
      <c r="C5026" s="66">
        <v>16060233</v>
      </c>
      <c r="D5026" t="s">
        <v>83</v>
      </c>
      <c r="E5026" t="s">
        <v>8492</v>
      </c>
      <c r="F5026" s="66">
        <v>141346</v>
      </c>
      <c r="G5026" t="s">
        <v>78</v>
      </c>
      <c r="H5026" t="s">
        <v>350</v>
      </c>
      <c r="I5026" t="s">
        <v>79</v>
      </c>
      <c r="K5026" t="s">
        <v>19577</v>
      </c>
      <c r="L5026" t="s">
        <v>80</v>
      </c>
      <c r="M5026" t="s">
        <v>8489</v>
      </c>
      <c r="N5026" t="s">
        <v>6073</v>
      </c>
      <c r="O5026" t="s">
        <v>18</v>
      </c>
      <c r="P5026" t="s">
        <v>8490</v>
      </c>
      <c r="Q5026" t="s">
        <v>87</v>
      </c>
    </row>
    <row r="5027" spans="1:17" hidden="1" x14ac:dyDescent="0.35">
      <c r="A5027" s="72">
        <f t="shared" si="78"/>
        <v>141346</v>
      </c>
      <c r="B5027" t="s">
        <v>19574</v>
      </c>
      <c r="C5027" s="66">
        <v>16060230</v>
      </c>
      <c r="D5027" t="s">
        <v>83</v>
      </c>
      <c r="E5027" t="s">
        <v>8492</v>
      </c>
      <c r="F5027" s="66">
        <v>141346</v>
      </c>
      <c r="G5027" t="s">
        <v>78</v>
      </c>
      <c r="H5027" t="s">
        <v>350</v>
      </c>
      <c r="I5027" t="s">
        <v>79</v>
      </c>
      <c r="K5027" t="s">
        <v>19575</v>
      </c>
      <c r="L5027" t="s">
        <v>80</v>
      </c>
      <c r="M5027" t="s">
        <v>8489</v>
      </c>
      <c r="N5027" t="s">
        <v>6073</v>
      </c>
      <c r="O5027" t="s">
        <v>18</v>
      </c>
      <c r="P5027" t="s">
        <v>8490</v>
      </c>
      <c r="Q5027" t="s">
        <v>87</v>
      </c>
    </row>
    <row r="5028" spans="1:17" hidden="1" x14ac:dyDescent="0.35">
      <c r="A5028" s="72">
        <f t="shared" si="78"/>
        <v>141346</v>
      </c>
      <c r="B5028" t="s">
        <v>8509</v>
      </c>
      <c r="C5028" s="66">
        <v>89849</v>
      </c>
      <c r="D5028" t="s">
        <v>77</v>
      </c>
      <c r="E5028" t="s">
        <v>8492</v>
      </c>
      <c r="F5028" s="66">
        <v>141346</v>
      </c>
      <c r="G5028" t="s">
        <v>78</v>
      </c>
      <c r="I5028" t="s">
        <v>79</v>
      </c>
      <c r="K5028" t="s">
        <v>8510</v>
      </c>
      <c r="M5028" t="s">
        <v>8489</v>
      </c>
      <c r="N5028" t="s">
        <v>6073</v>
      </c>
      <c r="O5028" t="s">
        <v>18</v>
      </c>
      <c r="P5028" t="s">
        <v>8490</v>
      </c>
      <c r="Q5028" t="s">
        <v>8511</v>
      </c>
    </row>
    <row r="5029" spans="1:17" hidden="1" x14ac:dyDescent="0.35">
      <c r="A5029" s="72">
        <f t="shared" si="78"/>
        <v>140733</v>
      </c>
      <c r="B5029" t="s">
        <v>2941</v>
      </c>
      <c r="C5029" s="66">
        <v>86883</v>
      </c>
      <c r="D5029" t="s">
        <v>77</v>
      </c>
      <c r="E5029" t="s">
        <v>2942</v>
      </c>
      <c r="F5029" s="66">
        <v>140733</v>
      </c>
      <c r="G5029" t="s">
        <v>78</v>
      </c>
      <c r="H5029" t="s">
        <v>2943</v>
      </c>
      <c r="I5029" t="s">
        <v>79</v>
      </c>
      <c r="K5029" t="s">
        <v>2944</v>
      </c>
      <c r="M5029" t="s">
        <v>2945</v>
      </c>
      <c r="N5029" t="s">
        <v>1223</v>
      </c>
      <c r="O5029" t="s">
        <v>18</v>
      </c>
      <c r="P5029" t="s">
        <v>2946</v>
      </c>
    </row>
    <row r="5030" spans="1:17" hidden="1" x14ac:dyDescent="0.35">
      <c r="A5030" s="72">
        <f t="shared" si="78"/>
        <v>140733</v>
      </c>
      <c r="B5030" t="s">
        <v>15915</v>
      </c>
      <c r="C5030" s="66">
        <v>16028060</v>
      </c>
      <c r="D5030" t="s">
        <v>77</v>
      </c>
      <c r="E5030" t="s">
        <v>2942</v>
      </c>
      <c r="F5030" s="66">
        <v>140733</v>
      </c>
      <c r="G5030" t="s">
        <v>78</v>
      </c>
      <c r="H5030" t="s">
        <v>15916</v>
      </c>
      <c r="I5030" t="s">
        <v>79</v>
      </c>
      <c r="K5030" t="s">
        <v>15917</v>
      </c>
      <c r="M5030" t="s">
        <v>2945</v>
      </c>
      <c r="N5030" t="s">
        <v>1223</v>
      </c>
      <c r="O5030" t="s">
        <v>18</v>
      </c>
      <c r="P5030" t="s">
        <v>2946</v>
      </c>
    </row>
    <row r="5031" spans="1:17" hidden="1" x14ac:dyDescent="0.35">
      <c r="A5031" s="72">
        <f t="shared" si="78"/>
        <v>140733</v>
      </c>
      <c r="B5031" t="s">
        <v>2947</v>
      </c>
      <c r="C5031" s="66">
        <v>86884</v>
      </c>
      <c r="D5031" t="s">
        <v>77</v>
      </c>
      <c r="E5031" t="s">
        <v>2942</v>
      </c>
      <c r="F5031" s="66">
        <v>140733</v>
      </c>
      <c r="G5031" t="s">
        <v>78</v>
      </c>
      <c r="H5031" t="s">
        <v>2948</v>
      </c>
      <c r="I5031" t="s">
        <v>79</v>
      </c>
      <c r="K5031" t="s">
        <v>2944</v>
      </c>
      <c r="M5031" t="s">
        <v>2945</v>
      </c>
      <c r="N5031" t="s">
        <v>1223</v>
      </c>
      <c r="O5031" t="s">
        <v>18</v>
      </c>
      <c r="P5031" t="s">
        <v>2946</v>
      </c>
    </row>
    <row r="5032" spans="1:17" hidden="1" x14ac:dyDescent="0.35">
      <c r="A5032" s="72">
        <f t="shared" si="78"/>
        <v>141777</v>
      </c>
      <c r="B5032" t="s">
        <v>11849</v>
      </c>
      <c r="C5032" s="66">
        <v>92055</v>
      </c>
      <c r="D5032" t="s">
        <v>77</v>
      </c>
      <c r="E5032" t="s">
        <v>11850</v>
      </c>
      <c r="F5032" s="66">
        <v>141777</v>
      </c>
      <c r="G5032" t="s">
        <v>78</v>
      </c>
      <c r="I5032" t="s">
        <v>79</v>
      </c>
      <c r="K5032" t="s">
        <v>11851</v>
      </c>
      <c r="M5032" t="s">
        <v>11852</v>
      </c>
      <c r="N5032" t="s">
        <v>11807</v>
      </c>
      <c r="O5032" t="s">
        <v>18</v>
      </c>
      <c r="P5032" t="s">
        <v>11853</v>
      </c>
    </row>
    <row r="5033" spans="1:17" hidden="1" x14ac:dyDescent="0.35">
      <c r="A5033" s="72">
        <f t="shared" si="78"/>
        <v>141777</v>
      </c>
      <c r="B5033" t="s">
        <v>11854</v>
      </c>
      <c r="C5033" s="66">
        <v>92056</v>
      </c>
      <c r="D5033" t="s">
        <v>77</v>
      </c>
      <c r="E5033" t="s">
        <v>11850</v>
      </c>
      <c r="F5033" s="66">
        <v>141777</v>
      </c>
      <c r="G5033" t="s">
        <v>78</v>
      </c>
      <c r="I5033" t="s">
        <v>79</v>
      </c>
      <c r="K5033" t="s">
        <v>11855</v>
      </c>
      <c r="M5033" t="s">
        <v>11852</v>
      </c>
      <c r="N5033" t="s">
        <v>11807</v>
      </c>
      <c r="O5033" t="s">
        <v>18</v>
      </c>
      <c r="P5033" t="s">
        <v>11853</v>
      </c>
      <c r="Q5033" t="s">
        <v>1693</v>
      </c>
    </row>
    <row r="5034" spans="1:17" hidden="1" x14ac:dyDescent="0.35">
      <c r="A5034" s="72">
        <f t="shared" si="78"/>
        <v>141777</v>
      </c>
      <c r="B5034" t="s">
        <v>25112</v>
      </c>
      <c r="C5034" s="85">
        <v>141777</v>
      </c>
      <c r="D5034" t="s">
        <v>78</v>
      </c>
      <c r="E5034" t="s">
        <v>23237</v>
      </c>
      <c r="F5034" s="85">
        <v>17015391</v>
      </c>
      <c r="G5034" t="s">
        <v>1750</v>
      </c>
      <c r="H5034">
        <v>11651320</v>
      </c>
      <c r="I5034" t="s">
        <v>79</v>
      </c>
      <c r="J5034" t="s">
        <v>200</v>
      </c>
      <c r="K5034" t="s">
        <v>23092</v>
      </c>
      <c r="M5034" t="s">
        <v>25113</v>
      </c>
      <c r="N5034" t="s">
        <v>11775</v>
      </c>
      <c r="O5034" t="s">
        <v>18</v>
      </c>
      <c r="P5034">
        <v>78872</v>
      </c>
    </row>
    <row r="5035" spans="1:17" hidden="1" x14ac:dyDescent="0.35">
      <c r="A5035" s="72">
        <f t="shared" si="78"/>
        <v>141677</v>
      </c>
      <c r="B5035" t="s">
        <v>10858</v>
      </c>
      <c r="C5035" s="66">
        <v>91405</v>
      </c>
      <c r="D5035" t="s">
        <v>77</v>
      </c>
      <c r="E5035" t="s">
        <v>10859</v>
      </c>
      <c r="F5035" s="66">
        <v>141677</v>
      </c>
      <c r="G5035" t="s">
        <v>78</v>
      </c>
      <c r="H5035" t="s">
        <v>10860</v>
      </c>
      <c r="I5035" t="s">
        <v>79</v>
      </c>
      <c r="K5035" t="s">
        <v>10861</v>
      </c>
      <c r="M5035" t="s">
        <v>10862</v>
      </c>
      <c r="N5035" t="s">
        <v>10863</v>
      </c>
      <c r="O5035" t="s">
        <v>18</v>
      </c>
      <c r="P5035" t="s">
        <v>10864</v>
      </c>
    </row>
    <row r="5036" spans="1:17" hidden="1" x14ac:dyDescent="0.35">
      <c r="A5036" s="72">
        <f t="shared" si="78"/>
        <v>141141</v>
      </c>
      <c r="B5036" t="s">
        <v>18682</v>
      </c>
      <c r="C5036" s="66">
        <v>88199</v>
      </c>
      <c r="D5036" t="s">
        <v>83</v>
      </c>
      <c r="E5036" t="s">
        <v>5548</v>
      </c>
      <c r="F5036" s="66">
        <v>141141</v>
      </c>
      <c r="G5036" t="s">
        <v>78</v>
      </c>
      <c r="H5036" t="s">
        <v>18683</v>
      </c>
      <c r="I5036" t="s">
        <v>79</v>
      </c>
      <c r="K5036" t="s">
        <v>18684</v>
      </c>
      <c r="L5036" t="s">
        <v>80</v>
      </c>
      <c r="M5036" t="s">
        <v>5356</v>
      </c>
      <c r="N5036" t="s">
        <v>5256</v>
      </c>
      <c r="O5036" t="s">
        <v>18</v>
      </c>
      <c r="P5036" t="s">
        <v>5546</v>
      </c>
      <c r="Q5036" t="s">
        <v>9852</v>
      </c>
    </row>
    <row r="5037" spans="1:17" hidden="1" x14ac:dyDescent="0.35">
      <c r="A5037" s="72">
        <f t="shared" si="78"/>
        <v>141141</v>
      </c>
      <c r="B5037" t="s">
        <v>5547</v>
      </c>
      <c r="C5037" s="66">
        <v>88196</v>
      </c>
      <c r="D5037" t="s">
        <v>77</v>
      </c>
      <c r="E5037" t="s">
        <v>5548</v>
      </c>
      <c r="F5037" s="66">
        <v>141141</v>
      </c>
      <c r="G5037" t="s">
        <v>78</v>
      </c>
      <c r="H5037" t="s">
        <v>5549</v>
      </c>
      <c r="I5037" t="s">
        <v>79</v>
      </c>
      <c r="K5037" t="s">
        <v>5550</v>
      </c>
      <c r="M5037" t="s">
        <v>5356</v>
      </c>
      <c r="N5037" t="s">
        <v>5256</v>
      </c>
      <c r="O5037" t="s">
        <v>18</v>
      </c>
      <c r="P5037" t="s">
        <v>5546</v>
      </c>
      <c r="Q5037" t="s">
        <v>5551</v>
      </c>
    </row>
    <row r="5038" spans="1:17" hidden="1" x14ac:dyDescent="0.35">
      <c r="A5038" s="72">
        <f t="shared" si="78"/>
        <v>141141</v>
      </c>
      <c r="B5038" t="s">
        <v>5552</v>
      </c>
      <c r="C5038" s="66">
        <v>88197</v>
      </c>
      <c r="D5038" t="s">
        <v>77</v>
      </c>
      <c r="E5038" t="s">
        <v>5548</v>
      </c>
      <c r="F5038" s="66">
        <v>141141</v>
      </c>
      <c r="G5038" t="s">
        <v>78</v>
      </c>
      <c r="H5038" t="s">
        <v>5553</v>
      </c>
      <c r="I5038" t="s">
        <v>79</v>
      </c>
      <c r="K5038" t="s">
        <v>5554</v>
      </c>
      <c r="M5038" t="s">
        <v>5356</v>
      </c>
      <c r="N5038" t="s">
        <v>5256</v>
      </c>
      <c r="O5038" t="s">
        <v>18</v>
      </c>
      <c r="P5038" t="s">
        <v>5546</v>
      </c>
      <c r="Q5038" t="s">
        <v>5555</v>
      </c>
    </row>
    <row r="5039" spans="1:17" hidden="1" x14ac:dyDescent="0.35">
      <c r="A5039" s="72">
        <f t="shared" si="78"/>
        <v>141141</v>
      </c>
      <c r="B5039" t="s">
        <v>5559</v>
      </c>
      <c r="C5039" s="66">
        <v>88201</v>
      </c>
      <c r="D5039" t="s">
        <v>77</v>
      </c>
      <c r="E5039" t="s">
        <v>5548</v>
      </c>
      <c r="F5039" s="66">
        <v>141141</v>
      </c>
      <c r="G5039" t="s">
        <v>78</v>
      </c>
      <c r="H5039" t="s">
        <v>5560</v>
      </c>
      <c r="I5039" t="s">
        <v>79</v>
      </c>
      <c r="K5039" t="s">
        <v>5561</v>
      </c>
      <c r="M5039" t="s">
        <v>5356</v>
      </c>
      <c r="N5039" t="s">
        <v>5256</v>
      </c>
      <c r="O5039" t="s">
        <v>18</v>
      </c>
      <c r="P5039" t="s">
        <v>5546</v>
      </c>
      <c r="Q5039" t="s">
        <v>5562</v>
      </c>
    </row>
    <row r="5040" spans="1:17" hidden="1" x14ac:dyDescent="0.35">
      <c r="A5040" s="72">
        <f t="shared" si="78"/>
        <v>141141</v>
      </c>
      <c r="B5040" t="s">
        <v>15145</v>
      </c>
      <c r="C5040" s="66">
        <v>229547</v>
      </c>
      <c r="D5040" t="s">
        <v>77</v>
      </c>
      <c r="E5040" t="s">
        <v>5548</v>
      </c>
      <c r="F5040" s="66">
        <v>141141</v>
      </c>
      <c r="G5040" t="s">
        <v>78</v>
      </c>
      <c r="H5040" t="s">
        <v>15146</v>
      </c>
      <c r="I5040" t="s">
        <v>79</v>
      </c>
      <c r="K5040" t="s">
        <v>15147</v>
      </c>
      <c r="M5040" t="s">
        <v>5356</v>
      </c>
      <c r="N5040" t="s">
        <v>5355</v>
      </c>
      <c r="O5040" t="s">
        <v>18</v>
      </c>
      <c r="P5040" t="s">
        <v>5546</v>
      </c>
    </row>
    <row r="5041" spans="1:17" hidden="1" x14ac:dyDescent="0.35">
      <c r="A5041" s="72">
        <f t="shared" si="78"/>
        <v>141141</v>
      </c>
      <c r="B5041" t="s">
        <v>18685</v>
      </c>
      <c r="C5041" s="66">
        <v>88200</v>
      </c>
      <c r="D5041" t="s">
        <v>83</v>
      </c>
      <c r="E5041" t="s">
        <v>5548</v>
      </c>
      <c r="F5041" s="66">
        <v>141141</v>
      </c>
      <c r="G5041" t="s">
        <v>78</v>
      </c>
      <c r="H5041" t="s">
        <v>18686</v>
      </c>
      <c r="I5041" t="s">
        <v>79</v>
      </c>
      <c r="K5041" t="s">
        <v>18687</v>
      </c>
      <c r="L5041" t="s">
        <v>80</v>
      </c>
      <c r="M5041" t="s">
        <v>5356</v>
      </c>
      <c r="N5041" t="s">
        <v>5256</v>
      </c>
      <c r="O5041" t="s">
        <v>18</v>
      </c>
      <c r="P5041" t="s">
        <v>5546</v>
      </c>
      <c r="Q5041" t="s">
        <v>9081</v>
      </c>
    </row>
    <row r="5042" spans="1:17" hidden="1" x14ac:dyDescent="0.35">
      <c r="A5042" s="72">
        <f t="shared" si="78"/>
        <v>141141</v>
      </c>
      <c r="B5042" t="s">
        <v>5556</v>
      </c>
      <c r="C5042" s="66">
        <v>88198</v>
      </c>
      <c r="D5042" t="s">
        <v>77</v>
      </c>
      <c r="E5042" t="s">
        <v>5548</v>
      </c>
      <c r="F5042" s="66">
        <v>141141</v>
      </c>
      <c r="G5042" t="s">
        <v>78</v>
      </c>
      <c r="H5042" t="s">
        <v>5557</v>
      </c>
      <c r="I5042" t="s">
        <v>79</v>
      </c>
      <c r="K5042" t="s">
        <v>5558</v>
      </c>
      <c r="M5042" t="s">
        <v>5356</v>
      </c>
      <c r="N5042" t="s">
        <v>5256</v>
      </c>
      <c r="O5042" t="s">
        <v>18</v>
      </c>
      <c r="P5042" t="s">
        <v>5546</v>
      </c>
      <c r="Q5042" t="s">
        <v>4426</v>
      </c>
    </row>
    <row r="5043" spans="1:17" hidden="1" x14ac:dyDescent="0.35">
      <c r="A5043" s="72">
        <f t="shared" si="78"/>
        <v>141515</v>
      </c>
      <c r="B5043" t="s">
        <v>26652</v>
      </c>
      <c r="C5043" s="85">
        <v>90489</v>
      </c>
      <c r="D5043" t="s">
        <v>77</v>
      </c>
      <c r="E5043" t="s">
        <v>23198</v>
      </c>
      <c r="F5043" s="85">
        <v>141515</v>
      </c>
      <c r="G5043" t="s">
        <v>78</v>
      </c>
      <c r="H5043">
        <v>11634623</v>
      </c>
      <c r="I5043" t="s">
        <v>79</v>
      </c>
      <c r="K5043" t="s">
        <v>26653</v>
      </c>
      <c r="M5043" t="s">
        <v>25077</v>
      </c>
      <c r="N5043" t="s">
        <v>9674</v>
      </c>
      <c r="O5043" t="s">
        <v>18</v>
      </c>
      <c r="P5043">
        <v>78121</v>
      </c>
      <c r="Q5043">
        <v>9554</v>
      </c>
    </row>
    <row r="5044" spans="1:17" hidden="1" x14ac:dyDescent="0.35">
      <c r="A5044" s="72">
        <f t="shared" si="78"/>
        <v>141515</v>
      </c>
      <c r="B5044" t="s">
        <v>9580</v>
      </c>
      <c r="C5044" s="66">
        <v>90489</v>
      </c>
      <c r="D5044" t="s">
        <v>77</v>
      </c>
      <c r="E5044" t="s">
        <v>9575</v>
      </c>
      <c r="F5044" s="66">
        <v>141515</v>
      </c>
      <c r="G5044" t="s">
        <v>78</v>
      </c>
      <c r="H5044" t="s">
        <v>9576</v>
      </c>
      <c r="I5044" t="s">
        <v>79</v>
      </c>
      <c r="K5044" t="s">
        <v>9581</v>
      </c>
      <c r="M5044" t="s">
        <v>9572</v>
      </c>
      <c r="N5044" t="s">
        <v>9524</v>
      </c>
      <c r="O5044" t="s">
        <v>18</v>
      </c>
      <c r="P5044" t="s">
        <v>9573</v>
      </c>
      <c r="Q5044" t="s">
        <v>9582</v>
      </c>
    </row>
    <row r="5045" spans="1:17" hidden="1" x14ac:dyDescent="0.35">
      <c r="A5045" s="72">
        <f t="shared" si="78"/>
        <v>141515</v>
      </c>
      <c r="B5045" t="s">
        <v>23198</v>
      </c>
      <c r="C5045" s="85">
        <v>141515</v>
      </c>
      <c r="D5045" t="s">
        <v>78</v>
      </c>
      <c r="E5045" t="s">
        <v>23237</v>
      </c>
      <c r="F5045" s="85">
        <v>17015391</v>
      </c>
      <c r="G5045" t="s">
        <v>1750</v>
      </c>
      <c r="H5045">
        <v>11634623</v>
      </c>
      <c r="I5045" t="s">
        <v>79</v>
      </c>
      <c r="J5045" t="s">
        <v>200</v>
      </c>
      <c r="K5045" t="s">
        <v>25076</v>
      </c>
      <c r="M5045" t="s">
        <v>25077</v>
      </c>
      <c r="N5045" t="s">
        <v>9674</v>
      </c>
      <c r="O5045" t="s">
        <v>18</v>
      </c>
      <c r="P5045">
        <v>78121</v>
      </c>
    </row>
    <row r="5046" spans="1:17" hidden="1" x14ac:dyDescent="0.35">
      <c r="A5046" s="72">
        <f t="shared" si="78"/>
        <v>141515</v>
      </c>
      <c r="B5046" t="s">
        <v>26658</v>
      </c>
      <c r="C5046" s="85">
        <v>90488</v>
      </c>
      <c r="D5046" t="s">
        <v>77</v>
      </c>
      <c r="E5046" t="s">
        <v>23198</v>
      </c>
      <c r="F5046" s="85">
        <v>141515</v>
      </c>
      <c r="G5046" t="s">
        <v>78</v>
      </c>
      <c r="H5046">
        <v>11634623</v>
      </c>
      <c r="I5046" t="s">
        <v>79</v>
      </c>
      <c r="K5046" t="s">
        <v>26659</v>
      </c>
      <c r="M5046" t="s">
        <v>25077</v>
      </c>
      <c r="N5046" t="s">
        <v>9674</v>
      </c>
      <c r="O5046" t="s">
        <v>18</v>
      </c>
      <c r="P5046">
        <v>78121</v>
      </c>
    </row>
    <row r="5047" spans="1:17" hidden="1" x14ac:dyDescent="0.35">
      <c r="A5047" s="72">
        <f t="shared" si="78"/>
        <v>141515</v>
      </c>
      <c r="B5047" t="s">
        <v>9578</v>
      </c>
      <c r="C5047" s="66">
        <v>90488</v>
      </c>
      <c r="D5047" t="s">
        <v>77</v>
      </c>
      <c r="E5047" t="s">
        <v>9575</v>
      </c>
      <c r="F5047" s="66">
        <v>141515</v>
      </c>
      <c r="G5047" t="s">
        <v>78</v>
      </c>
      <c r="H5047" t="s">
        <v>9576</v>
      </c>
      <c r="I5047" t="s">
        <v>79</v>
      </c>
      <c r="K5047" t="s">
        <v>9579</v>
      </c>
      <c r="M5047" t="s">
        <v>9572</v>
      </c>
      <c r="N5047" t="s">
        <v>9524</v>
      </c>
      <c r="O5047" t="s">
        <v>18</v>
      </c>
      <c r="P5047" t="s">
        <v>9573</v>
      </c>
    </row>
    <row r="5048" spans="1:17" hidden="1" x14ac:dyDescent="0.35">
      <c r="A5048" s="72">
        <f t="shared" si="78"/>
        <v>141515</v>
      </c>
      <c r="B5048" t="s">
        <v>26648</v>
      </c>
      <c r="C5048" s="85">
        <v>90487</v>
      </c>
      <c r="D5048" t="s">
        <v>77</v>
      </c>
      <c r="E5048" t="s">
        <v>23198</v>
      </c>
      <c r="F5048" s="85">
        <v>141515</v>
      </c>
      <c r="G5048" t="s">
        <v>78</v>
      </c>
      <c r="H5048">
        <v>11634623</v>
      </c>
      <c r="I5048" t="s">
        <v>79</v>
      </c>
      <c r="K5048" t="s">
        <v>26649</v>
      </c>
      <c r="M5048" t="s">
        <v>25077</v>
      </c>
      <c r="N5048" t="s">
        <v>9674</v>
      </c>
      <c r="O5048" t="s">
        <v>18</v>
      </c>
      <c r="P5048">
        <v>78121</v>
      </c>
    </row>
    <row r="5049" spans="1:17" hidden="1" x14ac:dyDescent="0.35">
      <c r="A5049" s="72">
        <f t="shared" si="78"/>
        <v>141515</v>
      </c>
      <c r="B5049" t="s">
        <v>9574</v>
      </c>
      <c r="C5049" s="66">
        <v>90487</v>
      </c>
      <c r="D5049" t="s">
        <v>77</v>
      </c>
      <c r="E5049" t="s">
        <v>9575</v>
      </c>
      <c r="F5049" s="66">
        <v>141515</v>
      </c>
      <c r="G5049" t="s">
        <v>78</v>
      </c>
      <c r="H5049" t="s">
        <v>9576</v>
      </c>
      <c r="I5049" t="s">
        <v>79</v>
      </c>
      <c r="K5049" t="s">
        <v>9577</v>
      </c>
      <c r="M5049" t="s">
        <v>9572</v>
      </c>
      <c r="N5049" t="s">
        <v>9524</v>
      </c>
      <c r="O5049" t="s">
        <v>18</v>
      </c>
      <c r="P5049" t="s">
        <v>9573</v>
      </c>
    </row>
    <row r="5050" spans="1:17" hidden="1" x14ac:dyDescent="0.35">
      <c r="A5050" s="72">
        <f t="shared" si="78"/>
        <v>141515</v>
      </c>
      <c r="B5050" t="s">
        <v>26650</v>
      </c>
      <c r="C5050" s="85">
        <v>211977</v>
      </c>
      <c r="D5050" t="s">
        <v>77</v>
      </c>
      <c r="E5050" t="s">
        <v>23198</v>
      </c>
      <c r="F5050" s="85">
        <v>141515</v>
      </c>
      <c r="G5050" t="s">
        <v>78</v>
      </c>
      <c r="H5050">
        <v>11634623</v>
      </c>
      <c r="I5050" t="s">
        <v>79</v>
      </c>
      <c r="K5050" t="s">
        <v>26651</v>
      </c>
      <c r="M5050" t="s">
        <v>25077</v>
      </c>
      <c r="N5050" t="s">
        <v>9674</v>
      </c>
      <c r="O5050" t="s">
        <v>18</v>
      </c>
      <c r="P5050">
        <v>78121</v>
      </c>
    </row>
    <row r="5051" spans="1:17" hidden="1" x14ac:dyDescent="0.35">
      <c r="A5051" s="72">
        <f t="shared" si="78"/>
        <v>141515</v>
      </c>
      <c r="B5051" t="s">
        <v>14529</v>
      </c>
      <c r="C5051" s="66">
        <v>211977</v>
      </c>
      <c r="D5051" t="s">
        <v>77</v>
      </c>
      <c r="E5051" t="s">
        <v>9575</v>
      </c>
      <c r="F5051" s="66">
        <v>141515</v>
      </c>
      <c r="G5051" t="s">
        <v>78</v>
      </c>
      <c r="H5051" t="s">
        <v>9576</v>
      </c>
      <c r="I5051" t="s">
        <v>79</v>
      </c>
      <c r="K5051" t="s">
        <v>14530</v>
      </c>
      <c r="M5051" t="s">
        <v>9572</v>
      </c>
      <c r="N5051" t="s">
        <v>9524</v>
      </c>
      <c r="O5051" t="s">
        <v>18</v>
      </c>
      <c r="P5051" t="s">
        <v>9573</v>
      </c>
    </row>
    <row r="5052" spans="1:17" hidden="1" x14ac:dyDescent="0.35">
      <c r="A5052" s="72">
        <f t="shared" si="78"/>
        <v>141655</v>
      </c>
      <c r="B5052" t="s">
        <v>11030</v>
      </c>
      <c r="C5052" s="66">
        <v>91467</v>
      </c>
      <c r="D5052" t="s">
        <v>77</v>
      </c>
      <c r="E5052" t="s">
        <v>11031</v>
      </c>
      <c r="F5052" s="66">
        <v>141655</v>
      </c>
      <c r="G5052" t="s">
        <v>78</v>
      </c>
      <c r="I5052" t="s">
        <v>79</v>
      </c>
      <c r="K5052" t="s">
        <v>11032</v>
      </c>
      <c r="M5052" t="s">
        <v>11028</v>
      </c>
      <c r="N5052" t="s">
        <v>7398</v>
      </c>
      <c r="O5052" t="s">
        <v>18</v>
      </c>
      <c r="P5052" t="s">
        <v>11029</v>
      </c>
      <c r="Q5052" t="s">
        <v>2444</v>
      </c>
    </row>
    <row r="5053" spans="1:17" hidden="1" x14ac:dyDescent="0.35">
      <c r="A5053" s="72">
        <f t="shared" si="78"/>
        <v>141655</v>
      </c>
      <c r="B5053" t="s">
        <v>11033</v>
      </c>
      <c r="C5053" s="66">
        <v>91468</v>
      </c>
      <c r="D5053" t="s">
        <v>77</v>
      </c>
      <c r="E5053" t="s">
        <v>11031</v>
      </c>
      <c r="F5053" s="66">
        <v>141655</v>
      </c>
      <c r="G5053" t="s">
        <v>78</v>
      </c>
      <c r="I5053" t="s">
        <v>79</v>
      </c>
      <c r="K5053" t="s">
        <v>11027</v>
      </c>
      <c r="M5053" t="s">
        <v>11028</v>
      </c>
      <c r="N5053" t="s">
        <v>7398</v>
      </c>
      <c r="O5053" t="s">
        <v>18</v>
      </c>
      <c r="P5053" t="s">
        <v>11029</v>
      </c>
    </row>
    <row r="5054" spans="1:17" hidden="1" x14ac:dyDescent="0.35">
      <c r="A5054" s="72">
        <f t="shared" si="78"/>
        <v>141552</v>
      </c>
      <c r="B5054" t="s">
        <v>10245</v>
      </c>
      <c r="C5054" s="66">
        <v>90893</v>
      </c>
      <c r="D5054" t="s">
        <v>77</v>
      </c>
      <c r="E5054" t="s">
        <v>10246</v>
      </c>
      <c r="F5054" s="66">
        <v>141552</v>
      </c>
      <c r="G5054" t="s">
        <v>78</v>
      </c>
      <c r="I5054" t="s">
        <v>79</v>
      </c>
      <c r="K5054" t="s">
        <v>10247</v>
      </c>
      <c r="M5054" t="s">
        <v>7383</v>
      </c>
      <c r="N5054" t="s">
        <v>7384</v>
      </c>
      <c r="O5054" t="s">
        <v>18</v>
      </c>
      <c r="P5054" t="s">
        <v>10248</v>
      </c>
      <c r="Q5054" t="s">
        <v>6091</v>
      </c>
    </row>
    <row r="5055" spans="1:17" hidden="1" x14ac:dyDescent="0.35">
      <c r="A5055" s="72">
        <f t="shared" si="78"/>
        <v>141552</v>
      </c>
      <c r="B5055" t="s">
        <v>25094</v>
      </c>
      <c r="C5055" s="85">
        <v>141552</v>
      </c>
      <c r="D5055" t="s">
        <v>78</v>
      </c>
      <c r="E5055" t="s">
        <v>23237</v>
      </c>
      <c r="F5055" s="85">
        <v>17015391</v>
      </c>
      <c r="G5055" t="s">
        <v>1750</v>
      </c>
      <c r="H5055">
        <v>12672424</v>
      </c>
      <c r="I5055" t="s">
        <v>79</v>
      </c>
      <c r="J5055" t="s">
        <v>200</v>
      </c>
      <c r="K5055" t="s">
        <v>25095</v>
      </c>
      <c r="M5055" t="s">
        <v>9155</v>
      </c>
      <c r="N5055" t="s">
        <v>9526</v>
      </c>
      <c r="O5055" t="s">
        <v>18</v>
      </c>
      <c r="P5055">
        <v>78236</v>
      </c>
      <c r="Q5055">
        <v>1242</v>
      </c>
    </row>
    <row r="5056" spans="1:17" hidden="1" x14ac:dyDescent="0.35">
      <c r="A5056" s="72">
        <f t="shared" si="78"/>
        <v>141465</v>
      </c>
      <c r="B5056" t="s">
        <v>9212</v>
      </c>
      <c r="C5056" s="66">
        <v>90338</v>
      </c>
      <c r="D5056" t="s">
        <v>77</v>
      </c>
      <c r="E5056" t="s">
        <v>9150</v>
      </c>
      <c r="F5056" s="66">
        <v>141465</v>
      </c>
      <c r="G5056" t="s">
        <v>78</v>
      </c>
      <c r="I5056" t="s">
        <v>79</v>
      </c>
      <c r="K5056" t="s">
        <v>9213</v>
      </c>
      <c r="M5056" t="s">
        <v>9214</v>
      </c>
      <c r="N5056" t="s">
        <v>9153</v>
      </c>
      <c r="O5056" t="s">
        <v>18</v>
      </c>
      <c r="P5056" t="s">
        <v>9215</v>
      </c>
    </row>
    <row r="5057" spans="1:17" hidden="1" x14ac:dyDescent="0.35">
      <c r="A5057" s="72">
        <f t="shared" si="78"/>
        <v>140562</v>
      </c>
      <c r="B5057" t="s">
        <v>1890</v>
      </c>
      <c r="C5057" s="66">
        <v>86436</v>
      </c>
      <c r="D5057" t="s">
        <v>77</v>
      </c>
      <c r="E5057" t="s">
        <v>1885</v>
      </c>
      <c r="F5057" s="66">
        <v>140562</v>
      </c>
      <c r="G5057" t="s">
        <v>78</v>
      </c>
      <c r="I5057" t="s">
        <v>79</v>
      </c>
      <c r="K5057" t="s">
        <v>1891</v>
      </c>
      <c r="M5057" t="s">
        <v>1887</v>
      </c>
      <c r="N5057" t="s">
        <v>185</v>
      </c>
      <c r="O5057" t="s">
        <v>18</v>
      </c>
      <c r="P5057" t="s">
        <v>1888</v>
      </c>
    </row>
    <row r="5058" spans="1:17" hidden="1" x14ac:dyDescent="0.35">
      <c r="A5058" s="72">
        <f t="shared" ref="A5058:A5121" si="79">IF(F5058="", "", IF(D5058="School District", C5058, F5058))</f>
        <v>141465</v>
      </c>
      <c r="B5058" t="s">
        <v>22651</v>
      </c>
      <c r="C5058" s="66">
        <v>17025523</v>
      </c>
      <c r="D5058" t="s">
        <v>77</v>
      </c>
      <c r="E5058" t="s">
        <v>9150</v>
      </c>
      <c r="F5058" s="66">
        <v>141465</v>
      </c>
      <c r="G5058" t="s">
        <v>78</v>
      </c>
      <c r="I5058" t="s">
        <v>79</v>
      </c>
      <c r="K5058" t="s">
        <v>22652</v>
      </c>
      <c r="M5058" t="s">
        <v>22653</v>
      </c>
      <c r="N5058" t="s">
        <v>9526</v>
      </c>
      <c r="O5058" t="s">
        <v>18</v>
      </c>
      <c r="P5058" t="s">
        <v>10314</v>
      </c>
    </row>
    <row r="5059" spans="1:17" hidden="1" x14ac:dyDescent="0.35">
      <c r="A5059" s="72">
        <f t="shared" si="79"/>
        <v>140448</v>
      </c>
      <c r="B5059" t="s">
        <v>26346</v>
      </c>
      <c r="C5059" s="85">
        <v>16063681</v>
      </c>
      <c r="D5059" t="s">
        <v>77</v>
      </c>
      <c r="E5059" t="s">
        <v>23209</v>
      </c>
      <c r="F5059" s="85">
        <v>140448</v>
      </c>
      <c r="G5059" t="s">
        <v>78</v>
      </c>
      <c r="H5059">
        <v>12698908</v>
      </c>
      <c r="I5059" t="s">
        <v>79</v>
      </c>
      <c r="K5059" t="s">
        <v>26347</v>
      </c>
      <c r="M5059" t="s">
        <v>13920</v>
      </c>
      <c r="N5059" t="s">
        <v>232</v>
      </c>
      <c r="O5059" t="s">
        <v>18</v>
      </c>
      <c r="P5059">
        <v>75061</v>
      </c>
      <c r="Q5059">
        <v>1553</v>
      </c>
    </row>
    <row r="5060" spans="1:17" hidden="1" x14ac:dyDescent="0.35">
      <c r="A5060" s="72">
        <f t="shared" si="79"/>
        <v>140448</v>
      </c>
      <c r="B5060" t="s">
        <v>17338</v>
      </c>
      <c r="C5060" s="66">
        <v>16063681</v>
      </c>
      <c r="D5060" t="s">
        <v>77</v>
      </c>
      <c r="E5060" t="s">
        <v>366</v>
      </c>
      <c r="F5060" s="66">
        <v>140448</v>
      </c>
      <c r="G5060" t="s">
        <v>78</v>
      </c>
      <c r="H5060" t="s">
        <v>672</v>
      </c>
      <c r="I5060" t="s">
        <v>79</v>
      </c>
      <c r="K5060" t="s">
        <v>17507</v>
      </c>
      <c r="M5060" t="s">
        <v>226</v>
      </c>
      <c r="N5060" t="s">
        <v>189</v>
      </c>
      <c r="O5060" t="s">
        <v>18</v>
      </c>
      <c r="P5060" t="s">
        <v>701</v>
      </c>
      <c r="Q5060" t="s">
        <v>1729</v>
      </c>
    </row>
    <row r="5061" spans="1:17" hidden="1" x14ac:dyDescent="0.35">
      <c r="A5061" s="72">
        <f t="shared" si="79"/>
        <v>141721</v>
      </c>
      <c r="B5061" t="s">
        <v>21208</v>
      </c>
      <c r="C5061" s="66">
        <v>17012695</v>
      </c>
      <c r="D5061" t="s">
        <v>83</v>
      </c>
      <c r="E5061" t="s">
        <v>11532</v>
      </c>
      <c r="F5061" s="66">
        <v>141721</v>
      </c>
      <c r="G5061" t="s">
        <v>78</v>
      </c>
      <c r="H5061" t="s">
        <v>13848</v>
      </c>
      <c r="I5061" t="s">
        <v>79</v>
      </c>
      <c r="K5061" t="s">
        <v>21209</v>
      </c>
      <c r="M5061" t="s">
        <v>11539</v>
      </c>
      <c r="O5061" t="s">
        <v>18</v>
      </c>
      <c r="P5061" t="s">
        <v>11535</v>
      </c>
    </row>
    <row r="5062" spans="1:17" hidden="1" x14ac:dyDescent="0.35">
      <c r="A5062" s="72">
        <f t="shared" si="79"/>
        <v>141721</v>
      </c>
      <c r="B5062" t="s">
        <v>11531</v>
      </c>
      <c r="C5062" s="66">
        <v>91715</v>
      </c>
      <c r="D5062" t="s">
        <v>77</v>
      </c>
      <c r="E5062" t="s">
        <v>11532</v>
      </c>
      <c r="F5062" s="66">
        <v>141721</v>
      </c>
      <c r="G5062" t="s">
        <v>78</v>
      </c>
      <c r="H5062" t="s">
        <v>11533</v>
      </c>
      <c r="I5062" t="s">
        <v>79</v>
      </c>
      <c r="K5062" t="s">
        <v>11534</v>
      </c>
      <c r="M5062" t="s">
        <v>11485</v>
      </c>
      <c r="N5062" t="s">
        <v>137</v>
      </c>
      <c r="O5062" t="s">
        <v>18</v>
      </c>
      <c r="P5062" t="s">
        <v>11535</v>
      </c>
    </row>
    <row r="5063" spans="1:17" hidden="1" x14ac:dyDescent="0.35">
      <c r="A5063" s="72">
        <f t="shared" si="79"/>
        <v>141721</v>
      </c>
      <c r="B5063" t="s">
        <v>11540</v>
      </c>
      <c r="C5063" s="66">
        <v>91717</v>
      </c>
      <c r="D5063" t="s">
        <v>77</v>
      </c>
      <c r="E5063" t="s">
        <v>11532</v>
      </c>
      <c r="F5063" s="66">
        <v>141721</v>
      </c>
      <c r="G5063" t="s">
        <v>78</v>
      </c>
      <c r="H5063" t="s">
        <v>11541</v>
      </c>
      <c r="I5063" t="s">
        <v>79</v>
      </c>
      <c r="K5063" t="s">
        <v>11542</v>
      </c>
      <c r="M5063" t="s">
        <v>11539</v>
      </c>
      <c r="N5063" t="s">
        <v>137</v>
      </c>
      <c r="O5063" t="s">
        <v>18</v>
      </c>
      <c r="P5063" t="s">
        <v>11535</v>
      </c>
    </row>
    <row r="5064" spans="1:17" hidden="1" x14ac:dyDescent="0.35">
      <c r="A5064" s="72">
        <f t="shared" si="79"/>
        <v>141721</v>
      </c>
      <c r="B5064" t="s">
        <v>21206</v>
      </c>
      <c r="C5064" s="66">
        <v>17012694</v>
      </c>
      <c r="D5064" t="s">
        <v>77</v>
      </c>
      <c r="E5064" t="s">
        <v>11532</v>
      </c>
      <c r="F5064" s="66">
        <v>141721</v>
      </c>
      <c r="G5064" t="s">
        <v>78</v>
      </c>
      <c r="H5064" t="s">
        <v>13848</v>
      </c>
      <c r="I5064" t="s">
        <v>79</v>
      </c>
      <c r="K5064" t="s">
        <v>21207</v>
      </c>
      <c r="M5064" t="s">
        <v>11539</v>
      </c>
      <c r="N5064" t="s">
        <v>137</v>
      </c>
      <c r="O5064" t="s">
        <v>18</v>
      </c>
      <c r="P5064" t="s">
        <v>11535</v>
      </c>
      <c r="Q5064" t="s">
        <v>10755</v>
      </c>
    </row>
    <row r="5065" spans="1:17" hidden="1" x14ac:dyDescent="0.35">
      <c r="A5065" s="72">
        <f t="shared" si="79"/>
        <v>141721</v>
      </c>
      <c r="B5065" t="s">
        <v>19726</v>
      </c>
      <c r="C5065" s="66">
        <v>16063709</v>
      </c>
      <c r="D5065" t="s">
        <v>83</v>
      </c>
      <c r="E5065" t="s">
        <v>11532</v>
      </c>
      <c r="F5065" s="66">
        <v>141721</v>
      </c>
      <c r="G5065" t="s">
        <v>78</v>
      </c>
      <c r="I5065" t="s">
        <v>79</v>
      </c>
      <c r="K5065" t="s">
        <v>19727</v>
      </c>
      <c r="M5065" t="s">
        <v>11539</v>
      </c>
      <c r="N5065" t="s">
        <v>136</v>
      </c>
      <c r="O5065" t="s">
        <v>18</v>
      </c>
      <c r="P5065" t="s">
        <v>11535</v>
      </c>
    </row>
    <row r="5066" spans="1:17" hidden="1" x14ac:dyDescent="0.35">
      <c r="A5066" s="72">
        <f t="shared" si="79"/>
        <v>141721</v>
      </c>
      <c r="B5066" t="s">
        <v>11536</v>
      </c>
      <c r="C5066" s="66">
        <v>91716</v>
      </c>
      <c r="D5066" t="s">
        <v>77</v>
      </c>
      <c r="E5066" t="s">
        <v>11532</v>
      </c>
      <c r="F5066" s="66">
        <v>141721</v>
      </c>
      <c r="G5066" t="s">
        <v>78</v>
      </c>
      <c r="H5066" t="s">
        <v>11537</v>
      </c>
      <c r="I5066" t="s">
        <v>79</v>
      </c>
      <c r="K5066" t="s">
        <v>11538</v>
      </c>
      <c r="M5066" t="s">
        <v>11539</v>
      </c>
      <c r="N5066" t="s">
        <v>137</v>
      </c>
      <c r="O5066" t="s">
        <v>18</v>
      </c>
      <c r="P5066" t="s">
        <v>11535</v>
      </c>
    </row>
    <row r="5067" spans="1:17" hidden="1" x14ac:dyDescent="0.35">
      <c r="A5067" s="72">
        <f t="shared" si="79"/>
        <v>141727</v>
      </c>
      <c r="B5067" t="s">
        <v>20096</v>
      </c>
      <c r="C5067" s="66">
        <v>17001668</v>
      </c>
      <c r="D5067" t="s">
        <v>77</v>
      </c>
      <c r="E5067" t="s">
        <v>11570</v>
      </c>
      <c r="F5067" s="66">
        <v>141727</v>
      </c>
      <c r="G5067" t="s">
        <v>78</v>
      </c>
      <c r="I5067" t="s">
        <v>79</v>
      </c>
      <c r="K5067" t="s">
        <v>20097</v>
      </c>
      <c r="M5067" t="s">
        <v>20098</v>
      </c>
      <c r="N5067" t="s">
        <v>137</v>
      </c>
      <c r="O5067" t="s">
        <v>18</v>
      </c>
      <c r="P5067" t="s">
        <v>11568</v>
      </c>
    </row>
    <row r="5068" spans="1:17" hidden="1" x14ac:dyDescent="0.35">
      <c r="A5068" s="72">
        <f t="shared" si="79"/>
        <v>141139</v>
      </c>
      <c r="B5068" t="s">
        <v>5615</v>
      </c>
      <c r="C5068" s="66">
        <v>88229</v>
      </c>
      <c r="D5068" t="s">
        <v>77</v>
      </c>
      <c r="E5068" t="s">
        <v>5535</v>
      </c>
      <c r="F5068" s="66">
        <v>141139</v>
      </c>
      <c r="G5068" t="s">
        <v>78</v>
      </c>
      <c r="H5068" t="s">
        <v>5616</v>
      </c>
      <c r="I5068" t="s">
        <v>79</v>
      </c>
      <c r="K5068" t="s">
        <v>5617</v>
      </c>
      <c r="M5068" t="s">
        <v>5356</v>
      </c>
      <c r="N5068" t="s">
        <v>5355</v>
      </c>
      <c r="O5068" t="s">
        <v>18</v>
      </c>
      <c r="P5068" t="s">
        <v>5607</v>
      </c>
      <c r="Q5068" t="s">
        <v>178</v>
      </c>
    </row>
    <row r="5069" spans="1:17" hidden="1" x14ac:dyDescent="0.35">
      <c r="A5069" s="72">
        <f t="shared" si="79"/>
        <v>140906</v>
      </c>
      <c r="B5069" t="s">
        <v>22633</v>
      </c>
      <c r="C5069" s="85">
        <v>17025350</v>
      </c>
      <c r="D5069" t="s">
        <v>77</v>
      </c>
      <c r="E5069" t="s">
        <v>23244</v>
      </c>
      <c r="F5069" s="85">
        <v>140906</v>
      </c>
      <c r="G5069" t="s">
        <v>78</v>
      </c>
      <c r="I5069" t="s">
        <v>79</v>
      </c>
      <c r="K5069" t="s">
        <v>22634</v>
      </c>
      <c r="M5069" t="s">
        <v>22588</v>
      </c>
      <c r="N5069" t="s">
        <v>571</v>
      </c>
      <c r="O5069" t="s">
        <v>18</v>
      </c>
      <c r="P5069">
        <v>76179</v>
      </c>
    </row>
    <row r="5070" spans="1:17" hidden="1" x14ac:dyDescent="0.35">
      <c r="A5070" s="72">
        <f t="shared" si="79"/>
        <v>141259</v>
      </c>
      <c r="B5070" t="s">
        <v>21821</v>
      </c>
      <c r="C5070" s="66">
        <v>17018584</v>
      </c>
      <c r="D5070" t="s">
        <v>77</v>
      </c>
      <c r="E5070" t="s">
        <v>7492</v>
      </c>
      <c r="F5070" s="66">
        <v>141259</v>
      </c>
      <c r="G5070" t="s">
        <v>78</v>
      </c>
      <c r="H5070" t="s">
        <v>13773</v>
      </c>
      <c r="I5070" t="s">
        <v>79</v>
      </c>
      <c r="K5070" t="s">
        <v>21822</v>
      </c>
      <c r="M5070" t="s">
        <v>7268</v>
      </c>
      <c r="N5070" t="s">
        <v>7268</v>
      </c>
      <c r="O5070" t="s">
        <v>18</v>
      </c>
      <c r="P5070" t="s">
        <v>16549</v>
      </c>
    </row>
    <row r="5071" spans="1:17" hidden="1" x14ac:dyDescent="0.35">
      <c r="A5071" s="72">
        <f t="shared" si="79"/>
        <v>140467</v>
      </c>
      <c r="B5071" t="s">
        <v>26676</v>
      </c>
      <c r="C5071" s="85">
        <v>17002361</v>
      </c>
      <c r="D5071" t="s">
        <v>23281</v>
      </c>
      <c r="E5071" t="s">
        <v>23197</v>
      </c>
      <c r="F5071" s="85">
        <v>140467</v>
      </c>
      <c r="G5071" t="s">
        <v>78</v>
      </c>
      <c r="H5071">
        <v>13171269</v>
      </c>
      <c r="I5071" t="s">
        <v>79</v>
      </c>
      <c r="K5071" t="s">
        <v>13634</v>
      </c>
      <c r="M5071" t="s">
        <v>20157</v>
      </c>
      <c r="O5071" t="s">
        <v>18</v>
      </c>
      <c r="P5071">
        <v>75065</v>
      </c>
    </row>
    <row r="5072" spans="1:17" hidden="1" x14ac:dyDescent="0.35">
      <c r="A5072" s="72">
        <f t="shared" si="79"/>
        <v>140467</v>
      </c>
      <c r="B5072" t="s">
        <v>18795</v>
      </c>
      <c r="C5072" s="66">
        <v>17002361</v>
      </c>
      <c r="D5072" t="s">
        <v>83</v>
      </c>
      <c r="E5072" t="s">
        <v>755</v>
      </c>
      <c r="F5072" s="66">
        <v>140467</v>
      </c>
      <c r="G5072" t="s">
        <v>78</v>
      </c>
      <c r="H5072" t="s">
        <v>13633</v>
      </c>
      <c r="I5072" t="s">
        <v>79</v>
      </c>
      <c r="K5072" t="s">
        <v>13634</v>
      </c>
      <c r="L5072" t="s">
        <v>80</v>
      </c>
      <c r="M5072" t="s">
        <v>20157</v>
      </c>
      <c r="N5072" t="s">
        <v>80</v>
      </c>
      <c r="O5072" t="s">
        <v>18</v>
      </c>
      <c r="P5072" t="s">
        <v>763</v>
      </c>
      <c r="Q5072" t="s">
        <v>87</v>
      </c>
    </row>
    <row r="5073" spans="1:17" hidden="1" x14ac:dyDescent="0.35">
      <c r="A5073" s="72">
        <f t="shared" si="79"/>
        <v>140467</v>
      </c>
      <c r="B5073" t="s">
        <v>26674</v>
      </c>
      <c r="C5073" s="85">
        <v>17028377</v>
      </c>
      <c r="D5073" t="s">
        <v>77</v>
      </c>
      <c r="E5073" t="s">
        <v>23197</v>
      </c>
      <c r="F5073" s="85">
        <v>140467</v>
      </c>
      <c r="G5073" t="s">
        <v>78</v>
      </c>
      <c r="I5073" t="s">
        <v>79</v>
      </c>
      <c r="K5073" t="s">
        <v>26675</v>
      </c>
      <c r="M5073" t="s">
        <v>20157</v>
      </c>
      <c r="N5073" t="s">
        <v>7998</v>
      </c>
      <c r="O5073" t="s">
        <v>18</v>
      </c>
      <c r="P5073">
        <v>75065</v>
      </c>
    </row>
    <row r="5074" spans="1:17" hidden="1" x14ac:dyDescent="0.35">
      <c r="A5074" s="72">
        <f t="shared" si="79"/>
        <v>140467</v>
      </c>
      <c r="B5074" t="s">
        <v>26672</v>
      </c>
      <c r="C5074" s="85">
        <v>85672</v>
      </c>
      <c r="D5074" t="s">
        <v>77</v>
      </c>
      <c r="E5074" t="s">
        <v>23197</v>
      </c>
      <c r="F5074" s="85">
        <v>140467</v>
      </c>
      <c r="G5074" t="s">
        <v>78</v>
      </c>
      <c r="H5074">
        <v>12703187</v>
      </c>
      <c r="I5074" t="s">
        <v>79</v>
      </c>
      <c r="K5074" t="s">
        <v>26673</v>
      </c>
      <c r="M5074" t="s">
        <v>20157</v>
      </c>
      <c r="N5074" t="s">
        <v>205</v>
      </c>
      <c r="O5074" t="s">
        <v>18</v>
      </c>
      <c r="P5074">
        <v>75065</v>
      </c>
    </row>
    <row r="5075" spans="1:17" hidden="1" x14ac:dyDescent="0.35">
      <c r="A5075" s="72">
        <f t="shared" si="79"/>
        <v>140467</v>
      </c>
      <c r="B5075" t="s">
        <v>765</v>
      </c>
      <c r="C5075" s="66">
        <v>85672</v>
      </c>
      <c r="D5075" t="s">
        <v>77</v>
      </c>
      <c r="E5075" t="s">
        <v>755</v>
      </c>
      <c r="F5075" s="66">
        <v>140467</v>
      </c>
      <c r="G5075" t="s">
        <v>78</v>
      </c>
      <c r="H5075" t="s">
        <v>773</v>
      </c>
      <c r="I5075" t="s">
        <v>79</v>
      </c>
      <c r="K5075" t="s">
        <v>774</v>
      </c>
      <c r="M5075" t="s">
        <v>761</v>
      </c>
      <c r="N5075" t="s">
        <v>205</v>
      </c>
      <c r="O5075" t="s">
        <v>18</v>
      </c>
      <c r="P5075" t="s">
        <v>763</v>
      </c>
    </row>
    <row r="5076" spans="1:17" hidden="1" x14ac:dyDescent="0.35">
      <c r="A5076" s="72">
        <f t="shared" si="79"/>
        <v>140467</v>
      </c>
      <c r="B5076" t="s">
        <v>26665</v>
      </c>
      <c r="C5076" s="85">
        <v>85670</v>
      </c>
      <c r="D5076" t="s">
        <v>77</v>
      </c>
      <c r="E5076" t="s">
        <v>23197</v>
      </c>
      <c r="F5076" s="85">
        <v>140467</v>
      </c>
      <c r="G5076" t="s">
        <v>78</v>
      </c>
      <c r="H5076">
        <v>12703310</v>
      </c>
      <c r="I5076" t="s">
        <v>79</v>
      </c>
      <c r="K5076" t="s">
        <v>26666</v>
      </c>
      <c r="M5076" t="s">
        <v>26667</v>
      </c>
      <c r="N5076" t="s">
        <v>205</v>
      </c>
      <c r="O5076" t="s">
        <v>18</v>
      </c>
      <c r="P5076">
        <v>76210</v>
      </c>
      <c r="Q5076">
        <v>2228</v>
      </c>
    </row>
    <row r="5077" spans="1:17" hidden="1" x14ac:dyDescent="0.35">
      <c r="A5077" s="72">
        <f t="shared" si="79"/>
        <v>140467</v>
      </c>
      <c r="B5077" t="s">
        <v>766</v>
      </c>
      <c r="C5077" s="66">
        <v>85670</v>
      </c>
      <c r="D5077" t="s">
        <v>77</v>
      </c>
      <c r="E5077" t="s">
        <v>755</v>
      </c>
      <c r="F5077" s="66">
        <v>140467</v>
      </c>
      <c r="G5077" t="s">
        <v>78</v>
      </c>
      <c r="H5077" t="s">
        <v>767</v>
      </c>
      <c r="I5077" t="s">
        <v>79</v>
      </c>
      <c r="K5077" t="s">
        <v>768</v>
      </c>
      <c r="M5077" t="s">
        <v>758</v>
      </c>
      <c r="N5077" t="s">
        <v>205</v>
      </c>
      <c r="O5077" t="s">
        <v>18</v>
      </c>
      <c r="P5077" t="s">
        <v>759</v>
      </c>
      <c r="Q5077" t="s">
        <v>769</v>
      </c>
    </row>
    <row r="5078" spans="1:17" hidden="1" x14ac:dyDescent="0.35">
      <c r="A5078" s="72">
        <f t="shared" si="79"/>
        <v>140467</v>
      </c>
      <c r="B5078" t="s">
        <v>23197</v>
      </c>
      <c r="C5078" s="85">
        <v>140467</v>
      </c>
      <c r="D5078" t="s">
        <v>78</v>
      </c>
      <c r="E5078" t="s">
        <v>23238</v>
      </c>
      <c r="F5078" s="85">
        <v>17002993</v>
      </c>
      <c r="G5078" t="s">
        <v>1750</v>
      </c>
      <c r="H5078">
        <v>13171269</v>
      </c>
      <c r="I5078" t="s">
        <v>79</v>
      </c>
      <c r="J5078" t="s">
        <v>1171</v>
      </c>
      <c r="K5078" t="s">
        <v>13634</v>
      </c>
      <c r="M5078" t="s">
        <v>20157</v>
      </c>
      <c r="N5078" t="s">
        <v>205</v>
      </c>
      <c r="O5078" t="s">
        <v>18</v>
      </c>
      <c r="P5078">
        <v>75065</v>
      </c>
    </row>
    <row r="5079" spans="1:17" hidden="1" x14ac:dyDescent="0.35">
      <c r="A5079" s="72">
        <f t="shared" si="79"/>
        <v>140467</v>
      </c>
      <c r="B5079" t="s">
        <v>26670</v>
      </c>
      <c r="C5079" s="85">
        <v>85671</v>
      </c>
      <c r="D5079" t="s">
        <v>77</v>
      </c>
      <c r="E5079" t="s">
        <v>23197</v>
      </c>
      <c r="F5079" s="85">
        <v>140467</v>
      </c>
      <c r="G5079" t="s">
        <v>78</v>
      </c>
      <c r="H5079">
        <v>12703286</v>
      </c>
      <c r="I5079" t="s">
        <v>79</v>
      </c>
      <c r="K5079" t="s">
        <v>26671</v>
      </c>
      <c r="M5079" t="s">
        <v>20157</v>
      </c>
      <c r="N5079" t="s">
        <v>205</v>
      </c>
      <c r="O5079" t="s">
        <v>18</v>
      </c>
      <c r="P5079">
        <v>75065</v>
      </c>
    </row>
    <row r="5080" spans="1:17" hidden="1" x14ac:dyDescent="0.35">
      <c r="A5080" s="72">
        <f t="shared" si="79"/>
        <v>140467</v>
      </c>
      <c r="B5080" t="s">
        <v>770</v>
      </c>
      <c r="C5080" s="66">
        <v>85671</v>
      </c>
      <c r="D5080" t="s">
        <v>77</v>
      </c>
      <c r="E5080" t="s">
        <v>755</v>
      </c>
      <c r="F5080" s="66">
        <v>140467</v>
      </c>
      <c r="G5080" t="s">
        <v>78</v>
      </c>
      <c r="H5080" t="s">
        <v>771</v>
      </c>
      <c r="I5080" t="s">
        <v>79</v>
      </c>
      <c r="K5080" t="s">
        <v>772</v>
      </c>
      <c r="M5080" t="s">
        <v>761</v>
      </c>
      <c r="N5080" t="s">
        <v>205</v>
      </c>
      <c r="O5080" t="s">
        <v>18</v>
      </c>
      <c r="P5080" t="s">
        <v>763</v>
      </c>
    </row>
    <row r="5081" spans="1:17" hidden="1" x14ac:dyDescent="0.35">
      <c r="A5081" s="72">
        <f t="shared" si="79"/>
        <v>140477</v>
      </c>
      <c r="B5081" t="s">
        <v>1792</v>
      </c>
      <c r="C5081" s="66">
        <v>86354</v>
      </c>
      <c r="D5081" t="s">
        <v>77</v>
      </c>
      <c r="E5081" t="s">
        <v>450</v>
      </c>
      <c r="F5081" s="66">
        <v>140477</v>
      </c>
      <c r="G5081" t="s">
        <v>78</v>
      </c>
      <c r="I5081" t="s">
        <v>79</v>
      </c>
      <c r="K5081" t="s">
        <v>1793</v>
      </c>
      <c r="M5081" t="s">
        <v>189</v>
      </c>
      <c r="N5081" t="s">
        <v>189</v>
      </c>
      <c r="O5081" t="s">
        <v>18</v>
      </c>
      <c r="P5081" t="s">
        <v>1779</v>
      </c>
      <c r="Q5081" t="s">
        <v>1794</v>
      </c>
    </row>
    <row r="5082" spans="1:17" hidden="1" x14ac:dyDescent="0.35">
      <c r="A5082" s="72">
        <f t="shared" si="79"/>
        <v>140477</v>
      </c>
      <c r="B5082" t="s">
        <v>1777</v>
      </c>
      <c r="C5082" s="66">
        <v>86346</v>
      </c>
      <c r="D5082" t="s">
        <v>77</v>
      </c>
      <c r="E5082" t="s">
        <v>450</v>
      </c>
      <c r="F5082" s="66">
        <v>140477</v>
      </c>
      <c r="G5082" t="s">
        <v>78</v>
      </c>
      <c r="I5082" t="s">
        <v>79</v>
      </c>
      <c r="K5082" t="s">
        <v>1778</v>
      </c>
      <c r="M5082" t="s">
        <v>189</v>
      </c>
      <c r="N5082" t="s">
        <v>189</v>
      </c>
      <c r="O5082" t="s">
        <v>18</v>
      </c>
      <c r="P5082" t="s">
        <v>1779</v>
      </c>
      <c r="Q5082" t="s">
        <v>1780</v>
      </c>
    </row>
    <row r="5083" spans="1:17" hidden="1" x14ac:dyDescent="0.35">
      <c r="A5083" s="72">
        <f t="shared" si="79"/>
        <v>140477</v>
      </c>
      <c r="B5083" t="s">
        <v>1789</v>
      </c>
      <c r="C5083" s="66">
        <v>86353</v>
      </c>
      <c r="D5083" t="s">
        <v>77</v>
      </c>
      <c r="E5083" t="s">
        <v>450</v>
      </c>
      <c r="F5083" s="66">
        <v>140477</v>
      </c>
      <c r="G5083" t="s">
        <v>78</v>
      </c>
      <c r="I5083" t="s">
        <v>79</v>
      </c>
      <c r="K5083" t="s">
        <v>1790</v>
      </c>
      <c r="M5083" t="s">
        <v>189</v>
      </c>
      <c r="N5083" t="s">
        <v>189</v>
      </c>
      <c r="O5083" t="s">
        <v>18</v>
      </c>
      <c r="P5083" t="s">
        <v>1779</v>
      </c>
      <c r="Q5083" t="s">
        <v>1791</v>
      </c>
    </row>
    <row r="5084" spans="1:17" hidden="1" x14ac:dyDescent="0.35">
      <c r="A5084" s="72">
        <f t="shared" si="79"/>
        <v>141334</v>
      </c>
      <c r="B5084" t="s">
        <v>23962</v>
      </c>
      <c r="C5084" s="85">
        <v>89829</v>
      </c>
      <c r="D5084" t="s">
        <v>77</v>
      </c>
      <c r="E5084" t="s">
        <v>23261</v>
      </c>
      <c r="F5084" s="85">
        <v>141334</v>
      </c>
      <c r="G5084" t="s">
        <v>78</v>
      </c>
      <c r="H5084">
        <v>4542296</v>
      </c>
      <c r="I5084" t="s">
        <v>79</v>
      </c>
      <c r="K5084" t="s">
        <v>23963</v>
      </c>
      <c r="M5084" t="s">
        <v>21623</v>
      </c>
      <c r="N5084" t="s">
        <v>7998</v>
      </c>
      <c r="O5084" t="s">
        <v>18</v>
      </c>
      <c r="P5084">
        <v>77566</v>
      </c>
      <c r="Q5084">
        <v>4401</v>
      </c>
    </row>
    <row r="5085" spans="1:17" hidden="1" x14ac:dyDescent="0.35">
      <c r="A5085" s="72">
        <f t="shared" si="79"/>
        <v>141307</v>
      </c>
      <c r="B5085" t="s">
        <v>7919</v>
      </c>
      <c r="C5085" s="66">
        <v>89482</v>
      </c>
      <c r="D5085" t="s">
        <v>77</v>
      </c>
      <c r="E5085" t="s">
        <v>6769</v>
      </c>
      <c r="F5085" s="66">
        <v>141307</v>
      </c>
      <c r="G5085" t="s">
        <v>78</v>
      </c>
      <c r="I5085" t="s">
        <v>79</v>
      </c>
      <c r="K5085" t="s">
        <v>7920</v>
      </c>
      <c r="M5085" t="s">
        <v>7912</v>
      </c>
      <c r="N5085" t="s">
        <v>6771</v>
      </c>
      <c r="O5085" t="s">
        <v>18</v>
      </c>
      <c r="P5085" t="s">
        <v>7913</v>
      </c>
      <c r="Q5085" t="s">
        <v>4905</v>
      </c>
    </row>
    <row r="5086" spans="1:17" hidden="1" x14ac:dyDescent="0.35">
      <c r="A5086" s="72">
        <f t="shared" si="79"/>
        <v>141749</v>
      </c>
      <c r="B5086" t="s">
        <v>15629</v>
      </c>
      <c r="C5086" s="66">
        <v>235313</v>
      </c>
      <c r="D5086" t="s">
        <v>77</v>
      </c>
      <c r="E5086" t="s">
        <v>11720</v>
      </c>
      <c r="F5086" s="66">
        <v>141749</v>
      </c>
      <c r="G5086" t="s">
        <v>78</v>
      </c>
      <c r="H5086" t="s">
        <v>15630</v>
      </c>
      <c r="I5086" t="s">
        <v>79</v>
      </c>
      <c r="K5086" t="s">
        <v>15631</v>
      </c>
      <c r="M5086" t="s">
        <v>126</v>
      </c>
      <c r="N5086" t="s">
        <v>137</v>
      </c>
      <c r="O5086" t="s">
        <v>18</v>
      </c>
      <c r="P5086" t="s">
        <v>11730</v>
      </c>
    </row>
    <row r="5087" spans="1:17" hidden="1" x14ac:dyDescent="0.35">
      <c r="A5087" s="72">
        <f t="shared" si="79"/>
        <v>140906</v>
      </c>
      <c r="B5087" t="s">
        <v>24704</v>
      </c>
      <c r="C5087" s="85">
        <v>16047795</v>
      </c>
      <c r="D5087" t="s">
        <v>77</v>
      </c>
      <c r="E5087" t="s">
        <v>23244</v>
      </c>
      <c r="F5087" s="85">
        <v>140906</v>
      </c>
      <c r="G5087" t="s">
        <v>78</v>
      </c>
      <c r="H5087">
        <v>13850763</v>
      </c>
      <c r="I5087" t="s">
        <v>79</v>
      </c>
      <c r="K5087" t="s">
        <v>24705</v>
      </c>
      <c r="M5087" t="s">
        <v>20648</v>
      </c>
      <c r="N5087" t="s">
        <v>571</v>
      </c>
      <c r="O5087" t="s">
        <v>18</v>
      </c>
      <c r="P5087">
        <v>76179</v>
      </c>
      <c r="Q5087">
        <v>5901</v>
      </c>
    </row>
    <row r="5088" spans="1:17" hidden="1" x14ac:dyDescent="0.35">
      <c r="A5088" s="72">
        <f t="shared" si="79"/>
        <v>140867</v>
      </c>
      <c r="B5088" t="s">
        <v>27113</v>
      </c>
      <c r="C5088" s="85">
        <v>16064104</v>
      </c>
      <c r="D5088" t="s">
        <v>77</v>
      </c>
      <c r="E5088" t="s">
        <v>23184</v>
      </c>
      <c r="F5088" s="85">
        <v>140867</v>
      </c>
      <c r="G5088" t="s">
        <v>78</v>
      </c>
      <c r="I5088" t="s">
        <v>79</v>
      </c>
      <c r="K5088" t="s">
        <v>27114</v>
      </c>
      <c r="M5088" t="s">
        <v>21981</v>
      </c>
      <c r="N5088" t="s">
        <v>571</v>
      </c>
      <c r="O5088" t="s">
        <v>18</v>
      </c>
      <c r="P5088">
        <v>76063</v>
      </c>
    </row>
    <row r="5089" spans="1:17" hidden="1" x14ac:dyDescent="0.35">
      <c r="A5089" s="72">
        <f t="shared" si="79"/>
        <v>140867</v>
      </c>
      <c r="B5089" t="s">
        <v>17512</v>
      </c>
      <c r="C5089" s="66">
        <v>16064104</v>
      </c>
      <c r="D5089" t="s">
        <v>77</v>
      </c>
      <c r="E5089" t="s">
        <v>3405</v>
      </c>
      <c r="F5089" s="66">
        <v>140867</v>
      </c>
      <c r="G5089" t="s">
        <v>78</v>
      </c>
      <c r="I5089" t="s">
        <v>79</v>
      </c>
      <c r="K5089" t="s">
        <v>17513</v>
      </c>
      <c r="M5089" t="s">
        <v>3741</v>
      </c>
      <c r="N5089" t="s">
        <v>573</v>
      </c>
      <c r="O5089" t="s">
        <v>18</v>
      </c>
      <c r="P5089" t="s">
        <v>3742</v>
      </c>
    </row>
    <row r="5090" spans="1:17" hidden="1" x14ac:dyDescent="0.35">
      <c r="A5090" s="72">
        <f t="shared" si="79"/>
        <v>141749</v>
      </c>
      <c r="B5090" t="s">
        <v>19869</v>
      </c>
      <c r="C5090" s="66">
        <v>16074367</v>
      </c>
      <c r="D5090" t="s">
        <v>83</v>
      </c>
      <c r="E5090" t="s">
        <v>11720</v>
      </c>
      <c r="F5090" s="66">
        <v>141749</v>
      </c>
      <c r="G5090" t="s">
        <v>78</v>
      </c>
      <c r="H5090" t="s">
        <v>350</v>
      </c>
      <c r="I5090" t="s">
        <v>79</v>
      </c>
      <c r="K5090" t="s">
        <v>19870</v>
      </c>
      <c r="L5090" t="s">
        <v>80</v>
      </c>
      <c r="M5090" t="s">
        <v>126</v>
      </c>
      <c r="N5090" t="s">
        <v>136</v>
      </c>
      <c r="O5090" t="s">
        <v>18</v>
      </c>
      <c r="P5090" t="s">
        <v>11730</v>
      </c>
      <c r="Q5090" t="s">
        <v>87</v>
      </c>
    </row>
    <row r="5091" spans="1:17" hidden="1" x14ac:dyDescent="0.35">
      <c r="A5091" s="72">
        <f t="shared" si="79"/>
        <v>141749</v>
      </c>
      <c r="B5091" t="s">
        <v>11719</v>
      </c>
      <c r="C5091" s="66">
        <v>91877</v>
      </c>
      <c r="D5091" t="s">
        <v>77</v>
      </c>
      <c r="E5091" t="s">
        <v>11720</v>
      </c>
      <c r="F5091" s="66">
        <v>141749</v>
      </c>
      <c r="G5091" t="s">
        <v>78</v>
      </c>
      <c r="H5091" t="s">
        <v>11721</v>
      </c>
      <c r="I5091" t="s">
        <v>79</v>
      </c>
      <c r="K5091" t="s">
        <v>11722</v>
      </c>
      <c r="M5091" t="s">
        <v>126</v>
      </c>
      <c r="N5091" t="s">
        <v>137</v>
      </c>
      <c r="O5091" t="s">
        <v>18</v>
      </c>
      <c r="P5091" t="s">
        <v>11723</v>
      </c>
    </row>
    <row r="5092" spans="1:17" hidden="1" x14ac:dyDescent="0.35">
      <c r="A5092" s="72">
        <f t="shared" si="79"/>
        <v>141749</v>
      </c>
      <c r="B5092" t="s">
        <v>11727</v>
      </c>
      <c r="C5092" s="66">
        <v>91879</v>
      </c>
      <c r="D5092" t="s">
        <v>77</v>
      </c>
      <c r="E5092" t="s">
        <v>11720</v>
      </c>
      <c r="F5092" s="66">
        <v>141749</v>
      </c>
      <c r="G5092" t="s">
        <v>78</v>
      </c>
      <c r="H5092" t="s">
        <v>11728</v>
      </c>
      <c r="I5092" t="s">
        <v>79</v>
      </c>
      <c r="K5092" t="s">
        <v>11729</v>
      </c>
      <c r="M5092" t="s">
        <v>126</v>
      </c>
      <c r="N5092" t="s">
        <v>137</v>
      </c>
      <c r="O5092" t="s">
        <v>18</v>
      </c>
      <c r="P5092" t="s">
        <v>11730</v>
      </c>
    </row>
    <row r="5093" spans="1:17" hidden="1" x14ac:dyDescent="0.35">
      <c r="A5093" s="72">
        <f t="shared" si="79"/>
        <v>141749</v>
      </c>
      <c r="B5093" t="s">
        <v>11731</v>
      </c>
      <c r="C5093" s="66">
        <v>91880</v>
      </c>
      <c r="D5093" t="s">
        <v>77</v>
      </c>
      <c r="E5093" t="s">
        <v>11720</v>
      </c>
      <c r="F5093" s="66">
        <v>141749</v>
      </c>
      <c r="G5093" t="s">
        <v>78</v>
      </c>
      <c r="H5093" t="s">
        <v>11732</v>
      </c>
      <c r="I5093" t="s">
        <v>79</v>
      </c>
      <c r="K5093" t="s">
        <v>11733</v>
      </c>
      <c r="M5093" t="s">
        <v>11734</v>
      </c>
      <c r="N5093" t="s">
        <v>137</v>
      </c>
      <c r="O5093" t="s">
        <v>18</v>
      </c>
      <c r="P5093" t="s">
        <v>11735</v>
      </c>
    </row>
    <row r="5094" spans="1:17" hidden="1" x14ac:dyDescent="0.35">
      <c r="A5094" s="72">
        <f t="shared" si="79"/>
        <v>141188</v>
      </c>
      <c r="B5094" t="s">
        <v>5911</v>
      </c>
      <c r="C5094" s="66">
        <v>88334</v>
      </c>
      <c r="D5094" t="s">
        <v>77</v>
      </c>
      <c r="E5094" t="s">
        <v>5662</v>
      </c>
      <c r="F5094" s="66">
        <v>141188</v>
      </c>
      <c r="G5094" t="s">
        <v>77</v>
      </c>
      <c r="H5094" t="s">
        <v>5912</v>
      </c>
      <c r="I5094" t="s">
        <v>79</v>
      </c>
      <c r="K5094" t="s">
        <v>5913</v>
      </c>
      <c r="M5094" t="s">
        <v>5874</v>
      </c>
      <c r="N5094" t="s">
        <v>5875</v>
      </c>
      <c r="O5094" t="s">
        <v>18</v>
      </c>
      <c r="P5094" t="s">
        <v>5914</v>
      </c>
      <c r="Q5094" t="s">
        <v>5915</v>
      </c>
    </row>
    <row r="5095" spans="1:17" hidden="1" x14ac:dyDescent="0.35">
      <c r="A5095" s="72">
        <f t="shared" si="79"/>
        <v>141190</v>
      </c>
      <c r="B5095" t="s">
        <v>5911</v>
      </c>
      <c r="C5095" s="66">
        <v>88334</v>
      </c>
      <c r="D5095" t="s">
        <v>77</v>
      </c>
      <c r="E5095" t="s">
        <v>5877</v>
      </c>
      <c r="F5095" s="66">
        <v>141190</v>
      </c>
      <c r="G5095" t="s">
        <v>78</v>
      </c>
      <c r="H5095" t="s">
        <v>5912</v>
      </c>
      <c r="I5095" t="s">
        <v>79</v>
      </c>
      <c r="K5095" t="s">
        <v>5913</v>
      </c>
      <c r="M5095" t="s">
        <v>5874</v>
      </c>
      <c r="N5095" t="s">
        <v>5875</v>
      </c>
      <c r="O5095" t="s">
        <v>18</v>
      </c>
      <c r="P5095" t="s">
        <v>5914</v>
      </c>
      <c r="Q5095" t="s">
        <v>5915</v>
      </c>
    </row>
    <row r="5096" spans="1:17" hidden="1" x14ac:dyDescent="0.35">
      <c r="A5096" s="72">
        <f t="shared" si="79"/>
        <v>140899</v>
      </c>
      <c r="B5096" t="s">
        <v>26681</v>
      </c>
      <c r="C5096" s="85">
        <v>87603</v>
      </c>
      <c r="D5096" t="s">
        <v>77</v>
      </c>
      <c r="E5096" t="s">
        <v>23196</v>
      </c>
      <c r="F5096" s="85">
        <v>140899</v>
      </c>
      <c r="G5096" t="s">
        <v>78</v>
      </c>
      <c r="H5096">
        <v>11623055</v>
      </c>
      <c r="I5096" t="s">
        <v>79</v>
      </c>
      <c r="K5096" t="s">
        <v>26682</v>
      </c>
      <c r="M5096" t="s">
        <v>21072</v>
      </c>
      <c r="N5096" t="s">
        <v>571</v>
      </c>
      <c r="O5096" t="s">
        <v>18</v>
      </c>
      <c r="P5096">
        <v>76135</v>
      </c>
      <c r="Q5096">
        <v>2899</v>
      </c>
    </row>
    <row r="5097" spans="1:17" hidden="1" x14ac:dyDescent="0.35">
      <c r="A5097" s="72">
        <f t="shared" si="79"/>
        <v>140899</v>
      </c>
      <c r="B5097" t="s">
        <v>4369</v>
      </c>
      <c r="C5097" s="66">
        <v>87603</v>
      </c>
      <c r="D5097" t="s">
        <v>77</v>
      </c>
      <c r="E5097" t="s">
        <v>4370</v>
      </c>
      <c r="F5097" s="66">
        <v>140899</v>
      </c>
      <c r="G5097" t="s">
        <v>78</v>
      </c>
      <c r="H5097" t="s">
        <v>4371</v>
      </c>
      <c r="I5097" t="s">
        <v>79</v>
      </c>
      <c r="K5097" t="s">
        <v>4372</v>
      </c>
      <c r="M5097" t="s">
        <v>4373</v>
      </c>
      <c r="N5097" t="s">
        <v>571</v>
      </c>
      <c r="O5097" t="s">
        <v>18</v>
      </c>
      <c r="P5097" t="s">
        <v>4374</v>
      </c>
      <c r="Q5097" t="s">
        <v>110</v>
      </c>
    </row>
    <row r="5098" spans="1:17" hidden="1" x14ac:dyDescent="0.35">
      <c r="A5098" s="72">
        <f t="shared" si="79"/>
        <v>140899</v>
      </c>
      <c r="B5098" t="s">
        <v>23196</v>
      </c>
      <c r="C5098" s="85">
        <v>140899</v>
      </c>
      <c r="D5098" t="s">
        <v>78</v>
      </c>
      <c r="E5098" t="s">
        <v>23238</v>
      </c>
      <c r="F5098" s="85">
        <v>17002993</v>
      </c>
      <c r="G5098" t="s">
        <v>1750</v>
      </c>
      <c r="H5098">
        <v>11623055</v>
      </c>
      <c r="I5098" t="s">
        <v>79</v>
      </c>
      <c r="J5098" t="s">
        <v>200</v>
      </c>
      <c r="K5098" t="s">
        <v>24988</v>
      </c>
      <c r="M5098" t="s">
        <v>20648</v>
      </c>
      <c r="N5098" t="s">
        <v>571</v>
      </c>
      <c r="O5098" t="s">
        <v>18</v>
      </c>
      <c r="P5098">
        <v>76135</v>
      </c>
      <c r="Q5098">
        <v>2856</v>
      </c>
    </row>
    <row r="5099" spans="1:17" hidden="1" x14ac:dyDescent="0.35">
      <c r="A5099" s="72">
        <f t="shared" si="79"/>
        <v>140899</v>
      </c>
      <c r="B5099" t="s">
        <v>26677</v>
      </c>
      <c r="C5099" s="85">
        <v>16022371</v>
      </c>
      <c r="D5099" t="s">
        <v>23281</v>
      </c>
      <c r="E5099" t="s">
        <v>23196</v>
      </c>
      <c r="F5099" s="85">
        <v>140899</v>
      </c>
      <c r="G5099" t="s">
        <v>78</v>
      </c>
      <c r="H5099">
        <v>11623055</v>
      </c>
      <c r="I5099" t="s">
        <v>79</v>
      </c>
      <c r="K5099" t="s">
        <v>26678</v>
      </c>
      <c r="M5099" t="s">
        <v>21072</v>
      </c>
      <c r="N5099" t="s">
        <v>571</v>
      </c>
      <c r="O5099" t="s">
        <v>18</v>
      </c>
      <c r="P5099">
        <v>76135</v>
      </c>
    </row>
    <row r="5100" spans="1:17" hidden="1" x14ac:dyDescent="0.35">
      <c r="A5100" s="72">
        <f t="shared" si="79"/>
        <v>140899</v>
      </c>
      <c r="B5100" t="s">
        <v>18568</v>
      </c>
      <c r="C5100" s="66">
        <v>16022371</v>
      </c>
      <c r="D5100" t="s">
        <v>83</v>
      </c>
      <c r="E5100" t="s">
        <v>4370</v>
      </c>
      <c r="F5100" s="66">
        <v>140899</v>
      </c>
      <c r="G5100" t="s">
        <v>78</v>
      </c>
      <c r="H5100" t="s">
        <v>4371</v>
      </c>
      <c r="I5100" t="s">
        <v>79</v>
      </c>
      <c r="K5100" t="s">
        <v>4377</v>
      </c>
      <c r="M5100" t="s">
        <v>4373</v>
      </c>
      <c r="N5100" t="s">
        <v>573</v>
      </c>
      <c r="O5100" t="s">
        <v>18</v>
      </c>
      <c r="P5100" t="s">
        <v>4374</v>
      </c>
    </row>
    <row r="5101" spans="1:17" hidden="1" x14ac:dyDescent="0.35">
      <c r="A5101" s="72">
        <f t="shared" si="79"/>
        <v>140899</v>
      </c>
      <c r="B5101" t="s">
        <v>26691</v>
      </c>
      <c r="C5101" s="85">
        <v>17011758</v>
      </c>
      <c r="D5101" t="s">
        <v>23281</v>
      </c>
      <c r="E5101" t="s">
        <v>23196</v>
      </c>
      <c r="F5101" s="85">
        <v>140899</v>
      </c>
      <c r="G5101" t="s">
        <v>78</v>
      </c>
      <c r="I5101" t="s">
        <v>79</v>
      </c>
      <c r="K5101" t="s">
        <v>21071</v>
      </c>
      <c r="M5101" t="s">
        <v>21072</v>
      </c>
      <c r="N5101" t="s">
        <v>571</v>
      </c>
      <c r="O5101" t="s">
        <v>18</v>
      </c>
      <c r="P5101">
        <v>76135</v>
      </c>
    </row>
    <row r="5102" spans="1:17" hidden="1" x14ac:dyDescent="0.35">
      <c r="A5102" s="72">
        <f t="shared" si="79"/>
        <v>140899</v>
      </c>
      <c r="B5102" t="s">
        <v>21070</v>
      </c>
      <c r="C5102" s="66">
        <v>17011758</v>
      </c>
      <c r="D5102" t="s">
        <v>83</v>
      </c>
      <c r="E5102" t="s">
        <v>4370</v>
      </c>
      <c r="F5102" s="66">
        <v>140899</v>
      </c>
      <c r="G5102" t="s">
        <v>78</v>
      </c>
      <c r="I5102" t="s">
        <v>79</v>
      </c>
      <c r="K5102" t="s">
        <v>21071</v>
      </c>
      <c r="M5102" t="s">
        <v>21072</v>
      </c>
      <c r="N5102" t="s">
        <v>571</v>
      </c>
      <c r="O5102" t="s">
        <v>18</v>
      </c>
      <c r="P5102" t="s">
        <v>4374</v>
      </c>
    </row>
    <row r="5103" spans="1:17" hidden="1" x14ac:dyDescent="0.35">
      <c r="A5103" s="72">
        <f t="shared" si="79"/>
        <v>140469</v>
      </c>
      <c r="B5103" t="s">
        <v>26869</v>
      </c>
      <c r="C5103" s="85">
        <v>85680</v>
      </c>
      <c r="D5103" t="s">
        <v>77</v>
      </c>
      <c r="E5103" t="s">
        <v>23191</v>
      </c>
      <c r="F5103" s="85">
        <v>140469</v>
      </c>
      <c r="G5103" t="s">
        <v>78</v>
      </c>
      <c r="H5103">
        <v>13461769</v>
      </c>
      <c r="I5103" t="s">
        <v>79</v>
      </c>
      <c r="K5103" t="s">
        <v>26870</v>
      </c>
      <c r="M5103" t="s">
        <v>13635</v>
      </c>
      <c r="N5103" t="s">
        <v>205</v>
      </c>
      <c r="O5103" t="s">
        <v>18</v>
      </c>
      <c r="P5103">
        <v>75067</v>
      </c>
      <c r="Q5103">
        <v>4552</v>
      </c>
    </row>
    <row r="5104" spans="1:17" hidden="1" x14ac:dyDescent="0.35">
      <c r="A5104" s="72">
        <f t="shared" si="79"/>
        <v>141252</v>
      </c>
      <c r="B5104" t="s">
        <v>799</v>
      </c>
      <c r="C5104" s="66">
        <v>89115</v>
      </c>
      <c r="D5104" t="s">
        <v>77</v>
      </c>
      <c r="E5104" t="s">
        <v>7310</v>
      </c>
      <c r="F5104" s="66">
        <v>141252</v>
      </c>
      <c r="G5104" t="s">
        <v>78</v>
      </c>
      <c r="H5104" t="s">
        <v>7317</v>
      </c>
      <c r="I5104" t="s">
        <v>79</v>
      </c>
      <c r="K5104" t="s">
        <v>7318</v>
      </c>
      <c r="M5104" t="s">
        <v>7307</v>
      </c>
      <c r="N5104" t="s">
        <v>6073</v>
      </c>
      <c r="O5104" t="s">
        <v>18</v>
      </c>
      <c r="P5104" t="s">
        <v>7308</v>
      </c>
      <c r="Q5104" t="s">
        <v>7319</v>
      </c>
    </row>
    <row r="5105" spans="1:17" hidden="1" x14ac:dyDescent="0.35">
      <c r="A5105" s="72">
        <f t="shared" si="79"/>
        <v>140469</v>
      </c>
      <c r="B5105" t="s">
        <v>799</v>
      </c>
      <c r="C5105" s="66">
        <v>85680</v>
      </c>
      <c r="D5105" t="s">
        <v>77</v>
      </c>
      <c r="E5105" t="s">
        <v>212</v>
      </c>
      <c r="F5105" s="66">
        <v>140469</v>
      </c>
      <c r="G5105" t="s">
        <v>78</v>
      </c>
      <c r="H5105" t="s">
        <v>213</v>
      </c>
      <c r="I5105" t="s">
        <v>79</v>
      </c>
      <c r="K5105" t="s">
        <v>800</v>
      </c>
      <c r="L5105" t="s">
        <v>80</v>
      </c>
      <c r="M5105" t="s">
        <v>343</v>
      </c>
      <c r="N5105" t="s">
        <v>215</v>
      </c>
      <c r="O5105" t="s">
        <v>18</v>
      </c>
      <c r="P5105" t="s">
        <v>797</v>
      </c>
      <c r="Q5105" t="s">
        <v>801</v>
      </c>
    </row>
    <row r="5106" spans="1:17" hidden="1" x14ac:dyDescent="0.35">
      <c r="A5106" s="72">
        <f t="shared" si="79"/>
        <v>141252</v>
      </c>
      <c r="B5106" t="s">
        <v>17042</v>
      </c>
      <c r="C5106" s="66">
        <v>16052912</v>
      </c>
      <c r="D5106" t="s">
        <v>77</v>
      </c>
      <c r="E5106" t="s">
        <v>7310</v>
      </c>
      <c r="F5106" s="66">
        <v>141252</v>
      </c>
      <c r="G5106" t="s">
        <v>78</v>
      </c>
      <c r="I5106" t="s">
        <v>79</v>
      </c>
      <c r="K5106" t="s">
        <v>17043</v>
      </c>
      <c r="M5106" t="s">
        <v>3090</v>
      </c>
      <c r="N5106" t="s">
        <v>6073</v>
      </c>
      <c r="O5106" t="s">
        <v>18</v>
      </c>
      <c r="P5106" t="s">
        <v>6682</v>
      </c>
    </row>
    <row r="5107" spans="1:17" hidden="1" x14ac:dyDescent="0.35">
      <c r="A5107" s="72">
        <f t="shared" si="79"/>
        <v>140470</v>
      </c>
      <c r="B5107" t="s">
        <v>27017</v>
      </c>
      <c r="C5107" s="85">
        <v>16077689</v>
      </c>
      <c r="D5107" t="s">
        <v>77</v>
      </c>
      <c r="E5107" t="s">
        <v>23189</v>
      </c>
      <c r="F5107" s="85">
        <v>140470</v>
      </c>
      <c r="G5107" t="s">
        <v>78</v>
      </c>
      <c r="H5107">
        <v>6750319</v>
      </c>
      <c r="I5107" t="s">
        <v>79</v>
      </c>
      <c r="K5107" t="s">
        <v>27018</v>
      </c>
      <c r="M5107" t="s">
        <v>21544</v>
      </c>
      <c r="N5107" t="s">
        <v>205</v>
      </c>
      <c r="O5107" t="s">
        <v>18</v>
      </c>
      <c r="P5107">
        <v>75068</v>
      </c>
    </row>
    <row r="5108" spans="1:17" hidden="1" x14ac:dyDescent="0.35">
      <c r="A5108" s="72">
        <f t="shared" si="79"/>
        <v>140470</v>
      </c>
      <c r="B5108" t="s">
        <v>18012</v>
      </c>
      <c r="C5108" s="66">
        <v>16077689</v>
      </c>
      <c r="D5108" t="s">
        <v>77</v>
      </c>
      <c r="E5108" t="s">
        <v>824</v>
      </c>
      <c r="F5108" s="66">
        <v>140470</v>
      </c>
      <c r="G5108" t="s">
        <v>78</v>
      </c>
      <c r="H5108" t="s">
        <v>825</v>
      </c>
      <c r="I5108" t="s">
        <v>79</v>
      </c>
      <c r="K5108" t="s">
        <v>829</v>
      </c>
      <c r="M5108" t="s">
        <v>827</v>
      </c>
      <c r="N5108" t="s">
        <v>215</v>
      </c>
      <c r="O5108" t="s">
        <v>18</v>
      </c>
      <c r="P5108" t="s">
        <v>828</v>
      </c>
    </row>
    <row r="5109" spans="1:17" hidden="1" x14ac:dyDescent="0.35">
      <c r="A5109" s="72">
        <f t="shared" si="79"/>
        <v>140461</v>
      </c>
      <c r="B5109" t="s">
        <v>25712</v>
      </c>
      <c r="C5109" s="85">
        <v>85554</v>
      </c>
      <c r="D5109" t="s">
        <v>77</v>
      </c>
      <c r="E5109" t="s">
        <v>23227</v>
      </c>
      <c r="F5109" s="85">
        <v>140461</v>
      </c>
      <c r="G5109" t="s">
        <v>78</v>
      </c>
      <c r="H5109">
        <v>1647890</v>
      </c>
      <c r="I5109" t="s">
        <v>79</v>
      </c>
      <c r="K5109" t="s">
        <v>25713</v>
      </c>
      <c r="M5109" t="s">
        <v>20923</v>
      </c>
      <c r="N5109" t="s">
        <v>232</v>
      </c>
      <c r="O5109" t="s">
        <v>18</v>
      </c>
      <c r="P5109">
        <v>75043</v>
      </c>
      <c r="Q5109">
        <v>1999</v>
      </c>
    </row>
    <row r="5110" spans="1:17" hidden="1" x14ac:dyDescent="0.35">
      <c r="A5110" s="72">
        <f t="shared" si="79"/>
        <v>140461</v>
      </c>
      <c r="B5110" t="s">
        <v>491</v>
      </c>
      <c r="C5110" s="66">
        <v>85554</v>
      </c>
      <c r="D5110" t="s">
        <v>77</v>
      </c>
      <c r="E5110" t="s">
        <v>371</v>
      </c>
      <c r="F5110" s="66">
        <v>140461</v>
      </c>
      <c r="G5110" t="s">
        <v>78</v>
      </c>
      <c r="H5110" t="s">
        <v>372</v>
      </c>
      <c r="I5110" t="s">
        <v>79</v>
      </c>
      <c r="K5110" t="s">
        <v>492</v>
      </c>
      <c r="M5110" t="s">
        <v>374</v>
      </c>
      <c r="N5110" t="s">
        <v>189</v>
      </c>
      <c r="O5110" t="s">
        <v>18</v>
      </c>
      <c r="P5110" t="s">
        <v>480</v>
      </c>
      <c r="Q5110" t="s">
        <v>493</v>
      </c>
    </row>
    <row r="5111" spans="1:17" hidden="1" x14ac:dyDescent="0.35">
      <c r="A5111" s="72">
        <f t="shared" si="79"/>
        <v>140470</v>
      </c>
      <c r="B5111" t="s">
        <v>27008</v>
      </c>
      <c r="C5111" s="85">
        <v>16033532</v>
      </c>
      <c r="D5111" t="s">
        <v>77</v>
      </c>
      <c r="E5111" t="s">
        <v>23189</v>
      </c>
      <c r="F5111" s="85">
        <v>140470</v>
      </c>
      <c r="G5111" t="s">
        <v>78</v>
      </c>
      <c r="H5111">
        <v>6750319</v>
      </c>
      <c r="I5111" t="s">
        <v>79</v>
      </c>
      <c r="K5111" t="s">
        <v>27009</v>
      </c>
      <c r="M5111" t="s">
        <v>21544</v>
      </c>
      <c r="N5111" t="s">
        <v>205</v>
      </c>
      <c r="O5111" t="s">
        <v>18</v>
      </c>
      <c r="P5111">
        <v>75068</v>
      </c>
    </row>
    <row r="5112" spans="1:17" hidden="1" x14ac:dyDescent="0.35">
      <c r="A5112" s="72">
        <f t="shared" si="79"/>
        <v>140470</v>
      </c>
      <c r="B5112" t="s">
        <v>16107</v>
      </c>
      <c r="C5112" s="66">
        <v>16033532</v>
      </c>
      <c r="D5112" t="s">
        <v>77</v>
      </c>
      <c r="E5112" t="s">
        <v>824</v>
      </c>
      <c r="F5112" s="66">
        <v>140470</v>
      </c>
      <c r="G5112" t="s">
        <v>78</v>
      </c>
      <c r="H5112" t="s">
        <v>825</v>
      </c>
      <c r="I5112" t="s">
        <v>79</v>
      </c>
      <c r="K5112" t="s">
        <v>16108</v>
      </c>
      <c r="M5112" t="s">
        <v>827</v>
      </c>
      <c r="N5112" t="s">
        <v>215</v>
      </c>
      <c r="O5112" t="s">
        <v>18</v>
      </c>
      <c r="P5112" t="s">
        <v>828</v>
      </c>
    </row>
    <row r="5113" spans="1:17" hidden="1" x14ac:dyDescent="0.35">
      <c r="A5113" s="72">
        <f t="shared" si="79"/>
        <v>140516</v>
      </c>
      <c r="B5113" t="s">
        <v>8775</v>
      </c>
      <c r="C5113" s="85">
        <v>85942</v>
      </c>
      <c r="D5113" t="s">
        <v>77</v>
      </c>
      <c r="E5113" t="s">
        <v>23185</v>
      </c>
      <c r="F5113" s="85">
        <v>140516</v>
      </c>
      <c r="G5113" t="s">
        <v>78</v>
      </c>
      <c r="H5113">
        <v>8786907</v>
      </c>
      <c r="I5113" t="s">
        <v>79</v>
      </c>
      <c r="K5113" t="s">
        <v>27079</v>
      </c>
      <c r="M5113" t="s">
        <v>24963</v>
      </c>
      <c r="N5113" t="s">
        <v>1182</v>
      </c>
      <c r="O5113" t="s">
        <v>18</v>
      </c>
      <c r="P5113">
        <v>75147</v>
      </c>
    </row>
    <row r="5114" spans="1:17" hidden="1" x14ac:dyDescent="0.35">
      <c r="A5114" s="72">
        <f t="shared" si="79"/>
        <v>140931</v>
      </c>
      <c r="B5114" t="s">
        <v>8775</v>
      </c>
      <c r="C5114" s="85">
        <v>87737</v>
      </c>
      <c r="D5114" t="s">
        <v>77</v>
      </c>
      <c r="E5114" t="s">
        <v>23178</v>
      </c>
      <c r="F5114" s="85">
        <v>140931</v>
      </c>
      <c r="G5114" t="s">
        <v>78</v>
      </c>
      <c r="H5114">
        <v>11979168</v>
      </c>
      <c r="I5114" t="s">
        <v>79</v>
      </c>
      <c r="K5114" t="s">
        <v>27459</v>
      </c>
      <c r="M5114" t="s">
        <v>15940</v>
      </c>
      <c r="N5114" t="s">
        <v>205</v>
      </c>
      <c r="O5114" t="s">
        <v>18</v>
      </c>
      <c r="P5114">
        <v>76262</v>
      </c>
      <c r="Q5114">
        <v>8398</v>
      </c>
    </row>
    <row r="5115" spans="1:17" hidden="1" x14ac:dyDescent="0.35">
      <c r="A5115" s="72">
        <f t="shared" si="79"/>
        <v>141307</v>
      </c>
      <c r="B5115" t="s">
        <v>1350</v>
      </c>
      <c r="C5115" s="66">
        <v>89544</v>
      </c>
      <c r="D5115" t="s">
        <v>77</v>
      </c>
      <c r="E5115" t="s">
        <v>6769</v>
      </c>
      <c r="F5115" s="66">
        <v>141307</v>
      </c>
      <c r="G5115" t="s">
        <v>78</v>
      </c>
      <c r="I5115" t="s">
        <v>79</v>
      </c>
      <c r="K5115" t="s">
        <v>8047</v>
      </c>
      <c r="M5115" t="s">
        <v>8036</v>
      </c>
      <c r="N5115" t="s">
        <v>6771</v>
      </c>
      <c r="O5115" t="s">
        <v>18</v>
      </c>
      <c r="P5115" t="s">
        <v>8037</v>
      </c>
    </row>
    <row r="5116" spans="1:17" hidden="1" x14ac:dyDescent="0.35">
      <c r="A5116" s="72">
        <f t="shared" si="79"/>
        <v>140516</v>
      </c>
      <c r="B5116" t="s">
        <v>1350</v>
      </c>
      <c r="C5116" s="66">
        <v>85942</v>
      </c>
      <c r="D5116" t="s">
        <v>77</v>
      </c>
      <c r="E5116" t="s">
        <v>1345</v>
      </c>
      <c r="F5116" s="66">
        <v>140516</v>
      </c>
      <c r="G5116" t="s">
        <v>78</v>
      </c>
      <c r="H5116" t="s">
        <v>1346</v>
      </c>
      <c r="I5116" t="s">
        <v>79</v>
      </c>
      <c r="K5116" t="s">
        <v>1351</v>
      </c>
      <c r="L5116" t="s">
        <v>80</v>
      </c>
      <c r="M5116" t="s">
        <v>1348</v>
      </c>
      <c r="N5116" t="s">
        <v>1248</v>
      </c>
      <c r="O5116" t="s">
        <v>18</v>
      </c>
      <c r="P5116" t="s">
        <v>1349</v>
      </c>
      <c r="Q5116" t="s">
        <v>87</v>
      </c>
    </row>
    <row r="5117" spans="1:17" hidden="1" x14ac:dyDescent="0.35">
      <c r="A5117" s="72">
        <f t="shared" si="79"/>
        <v>140931</v>
      </c>
      <c r="B5117" t="s">
        <v>1350</v>
      </c>
      <c r="C5117" s="66">
        <v>87737</v>
      </c>
      <c r="D5117" t="s">
        <v>77</v>
      </c>
      <c r="E5117" t="s">
        <v>3662</v>
      </c>
      <c r="F5117" s="66">
        <v>140931</v>
      </c>
      <c r="G5117" t="s">
        <v>78</v>
      </c>
      <c r="H5117" t="s">
        <v>3663</v>
      </c>
      <c r="I5117" t="s">
        <v>79</v>
      </c>
      <c r="K5117" t="s">
        <v>4565</v>
      </c>
      <c r="M5117" t="s">
        <v>4566</v>
      </c>
      <c r="N5117" t="s">
        <v>215</v>
      </c>
      <c r="O5117" t="s">
        <v>18</v>
      </c>
      <c r="P5117" t="s">
        <v>4567</v>
      </c>
      <c r="Q5117" t="s">
        <v>4568</v>
      </c>
    </row>
    <row r="5118" spans="1:17" hidden="1" x14ac:dyDescent="0.35">
      <c r="A5118" s="72">
        <f t="shared" si="79"/>
        <v>141377</v>
      </c>
      <c r="B5118" t="s">
        <v>8775</v>
      </c>
      <c r="C5118" s="66">
        <v>89995</v>
      </c>
      <c r="D5118" t="s">
        <v>77</v>
      </c>
      <c r="E5118" t="s">
        <v>8739</v>
      </c>
      <c r="F5118" s="66">
        <v>141377</v>
      </c>
      <c r="G5118" t="s">
        <v>78</v>
      </c>
      <c r="H5118" t="s">
        <v>8776</v>
      </c>
      <c r="I5118" t="s">
        <v>79</v>
      </c>
      <c r="K5118" t="s">
        <v>8777</v>
      </c>
      <c r="M5118" t="s">
        <v>8742</v>
      </c>
      <c r="N5118" t="s">
        <v>8635</v>
      </c>
      <c r="O5118" t="s">
        <v>18</v>
      </c>
      <c r="P5118" t="s">
        <v>8743</v>
      </c>
    </row>
    <row r="5119" spans="1:17" hidden="1" x14ac:dyDescent="0.35">
      <c r="A5119" s="72">
        <f t="shared" si="79"/>
        <v>140469</v>
      </c>
      <c r="B5119" t="s">
        <v>26858</v>
      </c>
      <c r="C5119" s="85">
        <v>85615</v>
      </c>
      <c r="D5119" t="s">
        <v>77</v>
      </c>
      <c r="E5119" t="s">
        <v>23191</v>
      </c>
      <c r="F5119" s="85">
        <v>140469</v>
      </c>
      <c r="G5119" t="s">
        <v>78</v>
      </c>
      <c r="H5119">
        <v>13461769</v>
      </c>
      <c r="I5119" t="s">
        <v>79</v>
      </c>
      <c r="K5119" t="s">
        <v>26859</v>
      </c>
      <c r="M5119" t="s">
        <v>21595</v>
      </c>
      <c r="N5119" t="s">
        <v>205</v>
      </c>
      <c r="O5119" t="s">
        <v>18</v>
      </c>
      <c r="P5119">
        <v>75056</v>
      </c>
      <c r="Q5119">
        <v>3203</v>
      </c>
    </row>
    <row r="5120" spans="1:17" hidden="1" x14ac:dyDescent="0.35">
      <c r="A5120" s="72">
        <f t="shared" si="79"/>
        <v>140469</v>
      </c>
      <c r="B5120" t="s">
        <v>649</v>
      </c>
      <c r="C5120" s="66">
        <v>85615</v>
      </c>
      <c r="D5120" t="s">
        <v>77</v>
      </c>
      <c r="E5120" t="s">
        <v>212</v>
      </c>
      <c r="F5120" s="66">
        <v>140469</v>
      </c>
      <c r="G5120" t="s">
        <v>78</v>
      </c>
      <c r="H5120" t="s">
        <v>213</v>
      </c>
      <c r="I5120" t="s">
        <v>79</v>
      </c>
      <c r="K5120" t="s">
        <v>650</v>
      </c>
      <c r="L5120" t="s">
        <v>80</v>
      </c>
      <c r="M5120" t="s">
        <v>632</v>
      </c>
      <c r="N5120" t="s">
        <v>215</v>
      </c>
      <c r="O5120" t="s">
        <v>18</v>
      </c>
      <c r="P5120" t="s">
        <v>633</v>
      </c>
      <c r="Q5120" t="s">
        <v>651</v>
      </c>
    </row>
    <row r="5121" spans="1:17" hidden="1" x14ac:dyDescent="0.35">
      <c r="A5121" s="72">
        <f t="shared" si="79"/>
        <v>141749</v>
      </c>
      <c r="B5121" t="s">
        <v>11724</v>
      </c>
      <c r="C5121" s="66">
        <v>91878</v>
      </c>
      <c r="D5121" t="s">
        <v>77</v>
      </c>
      <c r="E5121" t="s">
        <v>11720</v>
      </c>
      <c r="F5121" s="66">
        <v>141749</v>
      </c>
      <c r="G5121" t="s">
        <v>78</v>
      </c>
      <c r="H5121" t="s">
        <v>11725</v>
      </c>
      <c r="I5121" t="s">
        <v>79</v>
      </c>
      <c r="K5121" t="s">
        <v>11726</v>
      </c>
      <c r="M5121" t="s">
        <v>126</v>
      </c>
      <c r="N5121" t="s">
        <v>137</v>
      </c>
      <c r="O5121" t="s">
        <v>18</v>
      </c>
      <c r="P5121" t="s">
        <v>11723</v>
      </c>
      <c r="Q5121" t="s">
        <v>5079</v>
      </c>
    </row>
    <row r="5122" spans="1:17" hidden="1" x14ac:dyDescent="0.35">
      <c r="A5122" s="72">
        <f t="shared" ref="A5122:A5185" si="80">IF(F5122="", "", IF(D5122="School District", C5122, F5122))</f>
        <v>140845</v>
      </c>
      <c r="B5122" t="s">
        <v>26240</v>
      </c>
      <c r="C5122" s="85">
        <v>87266</v>
      </c>
      <c r="D5122" t="s">
        <v>77</v>
      </c>
      <c r="E5122" t="s">
        <v>23211</v>
      </c>
      <c r="F5122" s="85">
        <v>140845</v>
      </c>
      <c r="G5122" t="s">
        <v>78</v>
      </c>
      <c r="H5122">
        <v>14357479</v>
      </c>
      <c r="I5122" t="s">
        <v>79</v>
      </c>
      <c r="K5122" t="s">
        <v>26241</v>
      </c>
      <c r="M5122" t="s">
        <v>21069</v>
      </c>
      <c r="N5122" t="s">
        <v>571</v>
      </c>
      <c r="O5122" t="s">
        <v>18</v>
      </c>
      <c r="P5122">
        <v>76039</v>
      </c>
      <c r="Q5122">
        <v>2102</v>
      </c>
    </row>
    <row r="5123" spans="1:17" hidden="1" x14ac:dyDescent="0.35">
      <c r="A5123" s="72">
        <f t="shared" si="80"/>
        <v>140845</v>
      </c>
      <c r="B5123" t="s">
        <v>3540</v>
      </c>
      <c r="C5123" s="66">
        <v>87266</v>
      </c>
      <c r="D5123" t="s">
        <v>77</v>
      </c>
      <c r="E5123" t="s">
        <v>3465</v>
      </c>
      <c r="F5123" s="66">
        <v>140845</v>
      </c>
      <c r="G5123" t="s">
        <v>78</v>
      </c>
      <c r="H5123" t="s">
        <v>3466</v>
      </c>
      <c r="I5123" t="s">
        <v>79</v>
      </c>
      <c r="K5123" t="s">
        <v>3541</v>
      </c>
      <c r="L5123" t="s">
        <v>80</v>
      </c>
      <c r="M5123" t="s">
        <v>3537</v>
      </c>
      <c r="N5123" t="s">
        <v>573</v>
      </c>
      <c r="O5123" t="s">
        <v>18</v>
      </c>
      <c r="P5123" t="s">
        <v>3538</v>
      </c>
      <c r="Q5123" t="s">
        <v>3253</v>
      </c>
    </row>
    <row r="5124" spans="1:17" hidden="1" x14ac:dyDescent="0.35">
      <c r="A5124" s="72">
        <f t="shared" si="80"/>
        <v>141267</v>
      </c>
      <c r="B5124" t="s">
        <v>3540</v>
      </c>
      <c r="C5124" s="66">
        <v>89296</v>
      </c>
      <c r="D5124" t="s">
        <v>77</v>
      </c>
      <c r="E5124" t="s">
        <v>7612</v>
      </c>
      <c r="F5124" s="66">
        <v>141267</v>
      </c>
      <c r="G5124" t="s">
        <v>78</v>
      </c>
      <c r="I5124" t="s">
        <v>79</v>
      </c>
      <c r="K5124" t="s">
        <v>7619</v>
      </c>
      <c r="M5124" t="s">
        <v>7609</v>
      </c>
      <c r="N5124" t="s">
        <v>6073</v>
      </c>
      <c r="O5124" t="s">
        <v>18</v>
      </c>
      <c r="P5124" t="s">
        <v>7610</v>
      </c>
    </row>
    <row r="5125" spans="1:17" hidden="1" x14ac:dyDescent="0.35">
      <c r="A5125" s="72">
        <f t="shared" si="80"/>
        <v>141633</v>
      </c>
      <c r="B5125" t="s">
        <v>10756</v>
      </c>
      <c r="C5125" s="66">
        <v>91271</v>
      </c>
      <c r="D5125" t="s">
        <v>77</v>
      </c>
      <c r="E5125" t="s">
        <v>10736</v>
      </c>
      <c r="F5125" s="66">
        <v>141633</v>
      </c>
      <c r="G5125" t="s">
        <v>78</v>
      </c>
      <c r="H5125" t="s">
        <v>10757</v>
      </c>
      <c r="I5125" t="s">
        <v>79</v>
      </c>
      <c r="K5125" t="s">
        <v>10758</v>
      </c>
      <c r="M5125" t="s">
        <v>10734</v>
      </c>
      <c r="N5125" t="s">
        <v>10739</v>
      </c>
      <c r="O5125" t="s">
        <v>18</v>
      </c>
      <c r="P5125" t="s">
        <v>10735</v>
      </c>
      <c r="Q5125" t="s">
        <v>4047</v>
      </c>
    </row>
    <row r="5126" spans="1:17" hidden="1" x14ac:dyDescent="0.35">
      <c r="A5126" s="72">
        <f t="shared" si="80"/>
        <v>141295</v>
      </c>
      <c r="B5126" t="s">
        <v>20812</v>
      </c>
      <c r="C5126" s="66">
        <v>17009020</v>
      </c>
      <c r="D5126" t="s">
        <v>83</v>
      </c>
      <c r="E5126" t="s">
        <v>7764</v>
      </c>
      <c r="F5126" s="66">
        <v>141295</v>
      </c>
      <c r="G5126" t="s">
        <v>78</v>
      </c>
      <c r="H5126" t="s">
        <v>350</v>
      </c>
      <c r="I5126" t="s">
        <v>79</v>
      </c>
      <c r="K5126" t="s">
        <v>20813</v>
      </c>
      <c r="L5126" t="s">
        <v>80</v>
      </c>
      <c r="M5126" t="s">
        <v>20814</v>
      </c>
      <c r="N5126" t="s">
        <v>6771</v>
      </c>
      <c r="O5126" t="s">
        <v>18</v>
      </c>
      <c r="P5126" t="s">
        <v>7983</v>
      </c>
      <c r="Q5126" t="s">
        <v>87</v>
      </c>
    </row>
    <row r="5127" spans="1:17" hidden="1" x14ac:dyDescent="0.35">
      <c r="A5127" s="72">
        <f t="shared" si="80"/>
        <v>141295</v>
      </c>
      <c r="B5127" t="s">
        <v>20834</v>
      </c>
      <c r="C5127" s="66">
        <v>17009269</v>
      </c>
      <c r="D5127" t="s">
        <v>83</v>
      </c>
      <c r="E5127" t="s">
        <v>7764</v>
      </c>
      <c r="F5127" s="66">
        <v>141295</v>
      </c>
      <c r="G5127" t="s">
        <v>78</v>
      </c>
      <c r="H5127" t="s">
        <v>350</v>
      </c>
      <c r="I5127" t="s">
        <v>79</v>
      </c>
      <c r="K5127" t="s">
        <v>20835</v>
      </c>
      <c r="L5127" t="s">
        <v>80</v>
      </c>
      <c r="M5127" t="s">
        <v>20836</v>
      </c>
      <c r="N5127" t="s">
        <v>80</v>
      </c>
      <c r="O5127" t="s">
        <v>18</v>
      </c>
      <c r="P5127" t="s">
        <v>7392</v>
      </c>
      <c r="Q5127" t="s">
        <v>87</v>
      </c>
    </row>
    <row r="5128" spans="1:17" hidden="1" x14ac:dyDescent="0.35">
      <c r="A5128" s="72">
        <f t="shared" si="80"/>
        <v>141487</v>
      </c>
      <c r="B5128" t="s">
        <v>16014</v>
      </c>
      <c r="C5128" s="66">
        <v>16030872</v>
      </c>
      <c r="D5128" t="s">
        <v>77</v>
      </c>
      <c r="E5128" t="s">
        <v>9269</v>
      </c>
      <c r="F5128" s="66">
        <v>141487</v>
      </c>
      <c r="G5128" t="s">
        <v>78</v>
      </c>
      <c r="I5128" t="s">
        <v>79</v>
      </c>
      <c r="K5128" t="s">
        <v>16013</v>
      </c>
      <c r="M5128" t="s">
        <v>9216</v>
      </c>
      <c r="N5128" t="s">
        <v>9217</v>
      </c>
      <c r="O5128" t="s">
        <v>18</v>
      </c>
      <c r="P5128" t="s">
        <v>9325</v>
      </c>
    </row>
    <row r="5129" spans="1:17" hidden="1" x14ac:dyDescent="0.35">
      <c r="A5129" s="72">
        <f t="shared" si="80"/>
        <v>141295</v>
      </c>
      <c r="B5129" t="s">
        <v>7990</v>
      </c>
      <c r="C5129" s="66">
        <v>89515</v>
      </c>
      <c r="D5129" t="s">
        <v>77</v>
      </c>
      <c r="E5129" t="s">
        <v>7764</v>
      </c>
      <c r="F5129" s="66">
        <v>141295</v>
      </c>
      <c r="G5129" t="s">
        <v>78</v>
      </c>
      <c r="H5129" t="s">
        <v>7991</v>
      </c>
      <c r="I5129" t="s">
        <v>79</v>
      </c>
      <c r="K5129" t="s">
        <v>7992</v>
      </c>
      <c r="M5129" t="s">
        <v>7982</v>
      </c>
      <c r="N5129" t="s">
        <v>7262</v>
      </c>
      <c r="O5129" t="s">
        <v>18</v>
      </c>
      <c r="P5129" t="s">
        <v>7983</v>
      </c>
      <c r="Q5129" t="s">
        <v>233</v>
      </c>
    </row>
    <row r="5130" spans="1:17" hidden="1" x14ac:dyDescent="0.35">
      <c r="A5130" s="72">
        <f t="shared" si="80"/>
        <v>140607</v>
      </c>
      <c r="B5130" t="s">
        <v>14994</v>
      </c>
      <c r="C5130" s="66">
        <v>226389</v>
      </c>
      <c r="D5130" t="s">
        <v>77</v>
      </c>
      <c r="E5130" t="s">
        <v>2070</v>
      </c>
      <c r="F5130" s="66">
        <v>140607</v>
      </c>
      <c r="G5130" t="s">
        <v>78</v>
      </c>
      <c r="H5130" t="s">
        <v>14995</v>
      </c>
      <c r="I5130" t="s">
        <v>79</v>
      </c>
      <c r="K5130" t="s">
        <v>14996</v>
      </c>
      <c r="M5130" t="s">
        <v>2073</v>
      </c>
      <c r="N5130" t="s">
        <v>1934</v>
      </c>
      <c r="O5130" t="s">
        <v>18</v>
      </c>
      <c r="P5130" t="s">
        <v>2075</v>
      </c>
    </row>
    <row r="5131" spans="1:17" hidden="1" x14ac:dyDescent="0.35">
      <c r="A5131" s="72">
        <f t="shared" si="80"/>
        <v>141188</v>
      </c>
      <c r="B5131" t="s">
        <v>9603</v>
      </c>
      <c r="C5131" s="66">
        <v>16030275</v>
      </c>
      <c r="D5131" t="s">
        <v>77</v>
      </c>
      <c r="E5131" t="s">
        <v>5662</v>
      </c>
      <c r="F5131" s="66">
        <v>141188</v>
      </c>
      <c r="G5131" t="s">
        <v>77</v>
      </c>
      <c r="H5131" t="s">
        <v>15984</v>
      </c>
      <c r="I5131" t="s">
        <v>79</v>
      </c>
      <c r="K5131" t="s">
        <v>15985</v>
      </c>
      <c r="M5131" t="s">
        <v>5874</v>
      </c>
      <c r="N5131" t="s">
        <v>5875</v>
      </c>
      <c r="O5131" t="s">
        <v>18</v>
      </c>
      <c r="P5131" t="s">
        <v>5957</v>
      </c>
      <c r="Q5131" t="s">
        <v>15986</v>
      </c>
    </row>
    <row r="5132" spans="1:17" hidden="1" x14ac:dyDescent="0.35">
      <c r="A5132" s="72">
        <f t="shared" si="80"/>
        <v>141519</v>
      </c>
      <c r="B5132" t="s">
        <v>9603</v>
      </c>
      <c r="C5132" s="66">
        <v>90501</v>
      </c>
      <c r="D5132" t="s">
        <v>77</v>
      </c>
      <c r="E5132" t="s">
        <v>9597</v>
      </c>
      <c r="F5132" s="66">
        <v>141519</v>
      </c>
      <c r="G5132" t="s">
        <v>78</v>
      </c>
      <c r="H5132" t="s">
        <v>9604</v>
      </c>
      <c r="I5132" t="s">
        <v>79</v>
      </c>
      <c r="K5132" t="s">
        <v>9605</v>
      </c>
      <c r="M5132" t="s">
        <v>9600</v>
      </c>
      <c r="N5132" t="s">
        <v>9601</v>
      </c>
      <c r="O5132" t="s">
        <v>18</v>
      </c>
      <c r="P5132" t="s">
        <v>9602</v>
      </c>
      <c r="Q5132" t="s">
        <v>9606</v>
      </c>
    </row>
    <row r="5133" spans="1:17" hidden="1" x14ac:dyDescent="0.35">
      <c r="A5133" s="72">
        <f t="shared" si="80"/>
        <v>141190</v>
      </c>
      <c r="B5133" t="s">
        <v>9603</v>
      </c>
      <c r="C5133" s="66">
        <v>16030275</v>
      </c>
      <c r="D5133" t="s">
        <v>77</v>
      </c>
      <c r="E5133" t="s">
        <v>5877</v>
      </c>
      <c r="F5133" s="66">
        <v>141190</v>
      </c>
      <c r="G5133" t="s">
        <v>78</v>
      </c>
      <c r="H5133" t="s">
        <v>15984</v>
      </c>
      <c r="I5133" t="s">
        <v>79</v>
      </c>
      <c r="K5133" t="s">
        <v>15985</v>
      </c>
      <c r="M5133" t="s">
        <v>5874</v>
      </c>
      <c r="N5133" t="s">
        <v>5875</v>
      </c>
      <c r="O5133" t="s">
        <v>18</v>
      </c>
      <c r="P5133" t="s">
        <v>5957</v>
      </c>
      <c r="Q5133" t="s">
        <v>15986</v>
      </c>
    </row>
    <row r="5134" spans="1:17" hidden="1" x14ac:dyDescent="0.35">
      <c r="A5134" s="72">
        <f t="shared" si="80"/>
        <v>141649</v>
      </c>
      <c r="B5134" t="s">
        <v>26052</v>
      </c>
      <c r="C5134" s="85">
        <v>91409</v>
      </c>
      <c r="D5134" t="s">
        <v>77</v>
      </c>
      <c r="E5134" t="s">
        <v>23220</v>
      </c>
      <c r="F5134" s="85">
        <v>141649</v>
      </c>
      <c r="G5134" t="s">
        <v>78</v>
      </c>
      <c r="H5134">
        <v>13033519</v>
      </c>
      <c r="I5134" t="s">
        <v>79</v>
      </c>
      <c r="K5134" t="s">
        <v>26053</v>
      </c>
      <c r="M5134" t="s">
        <v>20012</v>
      </c>
      <c r="N5134" t="s">
        <v>10825</v>
      </c>
      <c r="O5134" t="s">
        <v>18</v>
      </c>
      <c r="P5134">
        <v>78550</v>
      </c>
      <c r="Q5134">
        <v>6363</v>
      </c>
    </row>
    <row r="5135" spans="1:17" hidden="1" x14ac:dyDescent="0.35">
      <c r="A5135" s="72">
        <f t="shared" si="80"/>
        <v>141770</v>
      </c>
      <c r="B5135" t="s">
        <v>26052</v>
      </c>
      <c r="C5135" s="85">
        <v>92026</v>
      </c>
      <c r="D5135" t="s">
        <v>77</v>
      </c>
      <c r="E5135" t="s">
        <v>23156</v>
      </c>
      <c r="F5135" s="85">
        <v>141770</v>
      </c>
      <c r="G5135" t="s">
        <v>78</v>
      </c>
      <c r="H5135">
        <v>10299790</v>
      </c>
      <c r="I5135" t="s">
        <v>79</v>
      </c>
      <c r="K5135" t="s">
        <v>28206</v>
      </c>
      <c r="M5135" t="s">
        <v>20775</v>
      </c>
      <c r="N5135" t="s">
        <v>11805</v>
      </c>
      <c r="O5135" t="s">
        <v>18</v>
      </c>
      <c r="P5135">
        <v>78840</v>
      </c>
      <c r="Q5135">
        <v>6562</v>
      </c>
    </row>
    <row r="5136" spans="1:17" hidden="1" x14ac:dyDescent="0.35">
      <c r="A5136" s="72">
        <f t="shared" si="80"/>
        <v>141188</v>
      </c>
      <c r="B5136" t="s">
        <v>250</v>
      </c>
      <c r="C5136" s="66">
        <v>92026</v>
      </c>
      <c r="D5136" t="s">
        <v>77</v>
      </c>
      <c r="E5136" t="s">
        <v>5662</v>
      </c>
      <c r="F5136" s="66">
        <v>141188</v>
      </c>
      <c r="G5136" t="s">
        <v>77</v>
      </c>
      <c r="H5136" t="s">
        <v>11811</v>
      </c>
      <c r="I5136" t="s">
        <v>79</v>
      </c>
      <c r="K5136" t="s">
        <v>11827</v>
      </c>
      <c r="M5136" t="s">
        <v>11808</v>
      </c>
      <c r="N5136" t="s">
        <v>11800</v>
      </c>
      <c r="O5136" t="s">
        <v>18</v>
      </c>
      <c r="P5136" t="s">
        <v>11809</v>
      </c>
      <c r="Q5136" t="s">
        <v>11828</v>
      </c>
    </row>
    <row r="5137" spans="1:17" hidden="1" x14ac:dyDescent="0.35">
      <c r="A5137" s="72">
        <f t="shared" si="80"/>
        <v>142118</v>
      </c>
      <c r="B5137" t="s">
        <v>250</v>
      </c>
      <c r="C5137" s="66">
        <v>92969</v>
      </c>
      <c r="D5137" t="s">
        <v>77</v>
      </c>
      <c r="E5137" t="s">
        <v>13343</v>
      </c>
      <c r="F5137" s="66">
        <v>142118</v>
      </c>
      <c r="G5137" t="s">
        <v>78</v>
      </c>
      <c r="H5137" t="s">
        <v>13357</v>
      </c>
      <c r="I5137" t="s">
        <v>79</v>
      </c>
      <c r="K5137" t="s">
        <v>13358</v>
      </c>
      <c r="M5137" t="s">
        <v>7395</v>
      </c>
      <c r="N5137" t="s">
        <v>13252</v>
      </c>
      <c r="O5137" t="s">
        <v>18</v>
      </c>
      <c r="P5137" t="s">
        <v>13353</v>
      </c>
      <c r="Q5137" t="s">
        <v>13359</v>
      </c>
    </row>
    <row r="5138" spans="1:17" hidden="1" x14ac:dyDescent="0.35">
      <c r="A5138" s="72">
        <f t="shared" si="80"/>
        <v>141322</v>
      </c>
      <c r="B5138" t="s">
        <v>250</v>
      </c>
      <c r="C5138" s="66">
        <v>89693</v>
      </c>
      <c r="D5138" t="s">
        <v>77</v>
      </c>
      <c r="E5138" t="s">
        <v>8316</v>
      </c>
      <c r="F5138" s="66">
        <v>141322</v>
      </c>
      <c r="G5138" t="s">
        <v>78</v>
      </c>
      <c r="H5138" t="s">
        <v>350</v>
      </c>
      <c r="I5138" t="s">
        <v>79</v>
      </c>
      <c r="K5138" t="s">
        <v>8321</v>
      </c>
      <c r="L5138" t="s">
        <v>80</v>
      </c>
      <c r="M5138" t="s">
        <v>8318</v>
      </c>
      <c r="N5138" t="s">
        <v>6073</v>
      </c>
      <c r="O5138" t="s">
        <v>18</v>
      </c>
      <c r="P5138" t="s">
        <v>8319</v>
      </c>
      <c r="Q5138" t="s">
        <v>1027</v>
      </c>
    </row>
    <row r="5139" spans="1:17" hidden="1" x14ac:dyDescent="0.35">
      <c r="A5139" s="72">
        <f t="shared" si="80"/>
        <v>140561</v>
      </c>
      <c r="B5139" t="s">
        <v>250</v>
      </c>
      <c r="C5139" s="66">
        <v>227148</v>
      </c>
      <c r="D5139" t="s">
        <v>77</v>
      </c>
      <c r="E5139" t="s">
        <v>1870</v>
      </c>
      <c r="F5139" s="66">
        <v>140561</v>
      </c>
      <c r="G5139" t="s">
        <v>78</v>
      </c>
      <c r="I5139" t="s">
        <v>79</v>
      </c>
      <c r="K5139" t="s">
        <v>15082</v>
      </c>
      <c r="M5139" t="s">
        <v>1868</v>
      </c>
      <c r="N5139" t="s">
        <v>1914</v>
      </c>
      <c r="O5139" t="s">
        <v>18</v>
      </c>
      <c r="P5139" t="s">
        <v>1872</v>
      </c>
    </row>
    <row r="5140" spans="1:17" hidden="1" x14ac:dyDescent="0.35">
      <c r="A5140" s="72">
        <f t="shared" si="80"/>
        <v>141649</v>
      </c>
      <c r="B5140" t="s">
        <v>250</v>
      </c>
      <c r="C5140" s="66">
        <v>91409</v>
      </c>
      <c r="D5140" t="s">
        <v>77</v>
      </c>
      <c r="E5140" t="s">
        <v>10836</v>
      </c>
      <c r="F5140" s="66">
        <v>141649</v>
      </c>
      <c r="G5140" t="s">
        <v>78</v>
      </c>
      <c r="H5140" t="s">
        <v>10874</v>
      </c>
      <c r="I5140" t="s">
        <v>79</v>
      </c>
      <c r="K5140" t="s">
        <v>10875</v>
      </c>
      <c r="M5140" t="s">
        <v>10876</v>
      </c>
      <c r="N5140" t="s">
        <v>10825</v>
      </c>
      <c r="O5140" t="s">
        <v>18</v>
      </c>
      <c r="P5140" t="s">
        <v>10877</v>
      </c>
      <c r="Q5140" t="s">
        <v>10878</v>
      </c>
    </row>
    <row r="5141" spans="1:17" hidden="1" x14ac:dyDescent="0.35">
      <c r="A5141" s="72">
        <f t="shared" si="80"/>
        <v>142043</v>
      </c>
      <c r="B5141" t="s">
        <v>250</v>
      </c>
      <c r="C5141" s="66">
        <v>92736</v>
      </c>
      <c r="D5141" t="s">
        <v>77</v>
      </c>
      <c r="E5141" t="s">
        <v>13037</v>
      </c>
      <c r="F5141" s="66">
        <v>142043</v>
      </c>
      <c r="G5141" t="s">
        <v>78</v>
      </c>
      <c r="I5141" t="s">
        <v>79</v>
      </c>
      <c r="K5141" t="s">
        <v>13059</v>
      </c>
      <c r="M5141" t="s">
        <v>13039</v>
      </c>
      <c r="N5141" t="s">
        <v>13039</v>
      </c>
      <c r="O5141" t="s">
        <v>18</v>
      </c>
      <c r="P5141" t="s">
        <v>13040</v>
      </c>
      <c r="Q5141" t="s">
        <v>13060</v>
      </c>
    </row>
    <row r="5142" spans="1:17" hidden="1" x14ac:dyDescent="0.35">
      <c r="A5142" s="72">
        <f t="shared" si="80"/>
        <v>140874</v>
      </c>
      <c r="B5142" t="s">
        <v>250</v>
      </c>
      <c r="C5142" s="66">
        <v>87363</v>
      </c>
      <c r="D5142" t="s">
        <v>77</v>
      </c>
      <c r="E5142" t="s">
        <v>3804</v>
      </c>
      <c r="F5142" s="66">
        <v>140874</v>
      </c>
      <c r="G5142" t="s">
        <v>78</v>
      </c>
      <c r="H5142" t="s">
        <v>3805</v>
      </c>
      <c r="I5142" t="s">
        <v>79</v>
      </c>
      <c r="K5142" t="s">
        <v>3813</v>
      </c>
      <c r="M5142" t="s">
        <v>3807</v>
      </c>
      <c r="N5142" t="s">
        <v>3808</v>
      </c>
      <c r="O5142" t="s">
        <v>18</v>
      </c>
      <c r="P5142" t="s">
        <v>3809</v>
      </c>
      <c r="Q5142" t="s">
        <v>3814</v>
      </c>
    </row>
    <row r="5143" spans="1:17" hidden="1" x14ac:dyDescent="0.35">
      <c r="A5143" s="72">
        <f t="shared" si="80"/>
        <v>141856</v>
      </c>
      <c r="B5143" t="s">
        <v>250</v>
      </c>
      <c r="C5143" s="66">
        <v>92217</v>
      </c>
      <c r="D5143" t="s">
        <v>77</v>
      </c>
      <c r="E5143" t="s">
        <v>12154</v>
      </c>
      <c r="F5143" s="66">
        <v>141856</v>
      </c>
      <c r="G5143" t="s">
        <v>78</v>
      </c>
      <c r="H5143" t="s">
        <v>12170</v>
      </c>
      <c r="I5143" t="s">
        <v>79</v>
      </c>
      <c r="K5143" t="s">
        <v>12171</v>
      </c>
      <c r="M5143" t="s">
        <v>12156</v>
      </c>
      <c r="N5143" t="s">
        <v>12038</v>
      </c>
      <c r="O5143" t="s">
        <v>18</v>
      </c>
      <c r="P5143" t="s">
        <v>12157</v>
      </c>
      <c r="Q5143" t="s">
        <v>12172</v>
      </c>
    </row>
    <row r="5144" spans="1:17" hidden="1" x14ac:dyDescent="0.35">
      <c r="A5144" s="72">
        <f t="shared" si="80"/>
        <v>141544</v>
      </c>
      <c r="B5144" t="s">
        <v>250</v>
      </c>
      <c r="C5144" s="66">
        <v>90641</v>
      </c>
      <c r="D5144" t="s">
        <v>77</v>
      </c>
      <c r="E5144" t="s">
        <v>9751</v>
      </c>
      <c r="F5144" s="66">
        <v>141544</v>
      </c>
      <c r="G5144" t="s">
        <v>78</v>
      </c>
      <c r="H5144" t="s">
        <v>9752</v>
      </c>
      <c r="I5144" t="s">
        <v>79</v>
      </c>
      <c r="K5144" t="s">
        <v>9856</v>
      </c>
      <c r="M5144" t="s">
        <v>7383</v>
      </c>
      <c r="N5144" t="s">
        <v>7384</v>
      </c>
      <c r="O5144" t="s">
        <v>18</v>
      </c>
      <c r="P5144" t="s">
        <v>9847</v>
      </c>
      <c r="Q5144" t="s">
        <v>9857</v>
      </c>
    </row>
    <row r="5145" spans="1:17" hidden="1" x14ac:dyDescent="0.35">
      <c r="A5145" s="72">
        <f t="shared" si="80"/>
        <v>141770</v>
      </c>
      <c r="B5145" t="s">
        <v>250</v>
      </c>
      <c r="C5145" s="66">
        <v>92026</v>
      </c>
      <c r="D5145" t="s">
        <v>77</v>
      </c>
      <c r="E5145" t="s">
        <v>11813</v>
      </c>
      <c r="F5145" s="66">
        <v>141770</v>
      </c>
      <c r="G5145" t="s">
        <v>78</v>
      </c>
      <c r="H5145" t="s">
        <v>11811</v>
      </c>
      <c r="I5145" t="s">
        <v>79</v>
      </c>
      <c r="K5145" t="s">
        <v>11827</v>
      </c>
      <c r="M5145" t="s">
        <v>11808</v>
      </c>
      <c r="N5145" t="s">
        <v>11800</v>
      </c>
      <c r="O5145" t="s">
        <v>18</v>
      </c>
      <c r="P5145" t="s">
        <v>11809</v>
      </c>
      <c r="Q5145" t="s">
        <v>11828</v>
      </c>
    </row>
    <row r="5146" spans="1:17" hidden="1" x14ac:dyDescent="0.35">
      <c r="A5146" s="72">
        <f t="shared" si="80"/>
        <v>140959</v>
      </c>
      <c r="B5146" t="s">
        <v>250</v>
      </c>
      <c r="C5146" s="66">
        <v>87768</v>
      </c>
      <c r="D5146" t="s">
        <v>77</v>
      </c>
      <c r="E5146" t="s">
        <v>4629</v>
      </c>
      <c r="F5146" s="66">
        <v>140959</v>
      </c>
      <c r="G5146" t="s">
        <v>78</v>
      </c>
      <c r="H5146" t="s">
        <v>4653</v>
      </c>
      <c r="I5146" t="s">
        <v>79</v>
      </c>
      <c r="K5146" t="s">
        <v>4654</v>
      </c>
      <c r="M5146" t="s">
        <v>4632</v>
      </c>
      <c r="N5146" t="s">
        <v>4645</v>
      </c>
      <c r="O5146" t="s">
        <v>18</v>
      </c>
      <c r="P5146" t="s">
        <v>4634</v>
      </c>
      <c r="Q5146" t="s">
        <v>4655</v>
      </c>
    </row>
    <row r="5147" spans="1:17" hidden="1" x14ac:dyDescent="0.35">
      <c r="A5147" s="72">
        <f t="shared" si="80"/>
        <v>141295</v>
      </c>
      <c r="B5147" t="s">
        <v>7987</v>
      </c>
      <c r="C5147" s="66">
        <v>89514</v>
      </c>
      <c r="D5147" t="s">
        <v>77</v>
      </c>
      <c r="E5147" t="s">
        <v>7764</v>
      </c>
      <c r="F5147" s="66">
        <v>141295</v>
      </c>
      <c r="G5147" t="s">
        <v>78</v>
      </c>
      <c r="H5147" t="s">
        <v>7988</v>
      </c>
      <c r="I5147" t="s">
        <v>79</v>
      </c>
      <c r="K5147" t="s">
        <v>7989</v>
      </c>
      <c r="M5147" t="s">
        <v>7982</v>
      </c>
      <c r="N5147" t="s">
        <v>7262</v>
      </c>
      <c r="O5147" t="s">
        <v>18</v>
      </c>
      <c r="P5147" t="s">
        <v>7983</v>
      </c>
      <c r="Q5147" t="s">
        <v>7269</v>
      </c>
    </row>
    <row r="5148" spans="1:17" hidden="1" x14ac:dyDescent="0.35">
      <c r="A5148" s="72">
        <f t="shared" si="80"/>
        <v>140841</v>
      </c>
      <c r="B5148" t="s">
        <v>23472</v>
      </c>
      <c r="C5148" s="85">
        <v>87150</v>
      </c>
      <c r="D5148" t="s">
        <v>77</v>
      </c>
      <c r="E5148" t="s">
        <v>23268</v>
      </c>
      <c r="F5148" s="85">
        <v>140841</v>
      </c>
      <c r="G5148" t="s">
        <v>78</v>
      </c>
      <c r="H5148">
        <v>12691473</v>
      </c>
      <c r="I5148" t="s">
        <v>79</v>
      </c>
      <c r="K5148" t="s">
        <v>23473</v>
      </c>
      <c r="M5148" t="s">
        <v>19690</v>
      </c>
      <c r="N5148" t="s">
        <v>571</v>
      </c>
      <c r="O5148" t="s">
        <v>18</v>
      </c>
      <c r="P5148">
        <v>76012</v>
      </c>
      <c r="Q5148">
        <v>1743</v>
      </c>
    </row>
    <row r="5149" spans="1:17" hidden="1" x14ac:dyDescent="0.35">
      <c r="A5149" s="72">
        <f t="shared" si="80"/>
        <v>141223</v>
      </c>
      <c r="B5149" t="s">
        <v>3433</v>
      </c>
      <c r="C5149" s="66">
        <v>89053</v>
      </c>
      <c r="D5149" t="s">
        <v>77</v>
      </c>
      <c r="E5149" t="s">
        <v>6077</v>
      </c>
      <c r="F5149" s="66">
        <v>141223</v>
      </c>
      <c r="G5149" t="s">
        <v>78</v>
      </c>
      <c r="H5149" t="s">
        <v>7249</v>
      </c>
      <c r="I5149" t="s">
        <v>79</v>
      </c>
      <c r="K5149" t="s">
        <v>7250</v>
      </c>
      <c r="M5149" t="s">
        <v>3090</v>
      </c>
      <c r="N5149" t="s">
        <v>6071</v>
      </c>
      <c r="O5149" t="s">
        <v>18</v>
      </c>
      <c r="P5149" t="s">
        <v>7251</v>
      </c>
      <c r="Q5149" t="s">
        <v>7252</v>
      </c>
    </row>
    <row r="5150" spans="1:17" hidden="1" x14ac:dyDescent="0.35">
      <c r="A5150" s="72">
        <f t="shared" si="80"/>
        <v>141295</v>
      </c>
      <c r="B5150" t="s">
        <v>7993</v>
      </c>
      <c r="C5150" s="66">
        <v>89516</v>
      </c>
      <c r="D5150" t="s">
        <v>77</v>
      </c>
      <c r="E5150" t="s">
        <v>7764</v>
      </c>
      <c r="F5150" s="66">
        <v>141295</v>
      </c>
      <c r="G5150" t="s">
        <v>78</v>
      </c>
      <c r="H5150" t="s">
        <v>7994</v>
      </c>
      <c r="I5150" t="s">
        <v>79</v>
      </c>
      <c r="K5150" t="s">
        <v>7995</v>
      </c>
      <c r="M5150" t="s">
        <v>7982</v>
      </c>
      <c r="N5150" t="s">
        <v>7262</v>
      </c>
      <c r="O5150" t="s">
        <v>18</v>
      </c>
      <c r="P5150" t="s">
        <v>7983</v>
      </c>
      <c r="Q5150" t="s">
        <v>2666</v>
      </c>
    </row>
    <row r="5151" spans="1:17" hidden="1" x14ac:dyDescent="0.35">
      <c r="A5151" s="72">
        <f t="shared" si="80"/>
        <v>141615</v>
      </c>
      <c r="B5151" t="s">
        <v>20979</v>
      </c>
      <c r="C5151" s="66">
        <v>17010325</v>
      </c>
      <c r="D5151" t="s">
        <v>83</v>
      </c>
      <c r="E5151" t="s">
        <v>10647</v>
      </c>
      <c r="F5151" s="66">
        <v>141615</v>
      </c>
      <c r="G5151" t="s">
        <v>78</v>
      </c>
      <c r="H5151" t="s">
        <v>10648</v>
      </c>
      <c r="I5151" t="s">
        <v>79</v>
      </c>
      <c r="K5151" t="s">
        <v>20980</v>
      </c>
      <c r="M5151" t="s">
        <v>20981</v>
      </c>
      <c r="N5151" t="s">
        <v>20982</v>
      </c>
      <c r="O5151" t="s">
        <v>18</v>
      </c>
      <c r="P5151" t="s">
        <v>10651</v>
      </c>
    </row>
    <row r="5152" spans="1:17" hidden="1" x14ac:dyDescent="0.35">
      <c r="A5152" s="72">
        <f t="shared" si="80"/>
        <v>141739</v>
      </c>
      <c r="B5152" t="s">
        <v>23680</v>
      </c>
      <c r="C5152" s="85">
        <v>91963</v>
      </c>
      <c r="D5152" t="s">
        <v>77</v>
      </c>
      <c r="E5152" t="s">
        <v>23266</v>
      </c>
      <c r="F5152" s="85">
        <v>141739</v>
      </c>
      <c r="G5152" t="s">
        <v>78</v>
      </c>
      <c r="H5152">
        <v>12688578</v>
      </c>
      <c r="I5152" t="s">
        <v>79</v>
      </c>
      <c r="K5152" t="s">
        <v>23681</v>
      </c>
      <c r="M5152" t="s">
        <v>125</v>
      </c>
      <c r="N5152" t="s">
        <v>137</v>
      </c>
      <c r="O5152" t="s">
        <v>18</v>
      </c>
      <c r="P5152">
        <v>78757</v>
      </c>
      <c r="Q5152">
        <v>2799</v>
      </c>
    </row>
    <row r="5153" spans="1:17" hidden="1" x14ac:dyDescent="0.35">
      <c r="A5153" s="72">
        <f t="shared" si="80"/>
        <v>140448</v>
      </c>
      <c r="B5153" t="s">
        <v>23680</v>
      </c>
      <c r="C5153" s="85">
        <v>85628</v>
      </c>
      <c r="D5153" t="s">
        <v>77</v>
      </c>
      <c r="E5153" t="s">
        <v>23209</v>
      </c>
      <c r="F5153" s="85">
        <v>140448</v>
      </c>
      <c r="G5153" t="s">
        <v>78</v>
      </c>
      <c r="H5153">
        <v>12698908</v>
      </c>
      <c r="I5153" t="s">
        <v>79</v>
      </c>
      <c r="K5153" t="s">
        <v>26370</v>
      </c>
      <c r="M5153" t="s">
        <v>13920</v>
      </c>
      <c r="N5153" t="s">
        <v>232</v>
      </c>
      <c r="O5153" t="s">
        <v>18</v>
      </c>
      <c r="P5153">
        <v>75060</v>
      </c>
      <c r="Q5153">
        <v>2260</v>
      </c>
    </row>
    <row r="5154" spans="1:17" hidden="1" x14ac:dyDescent="0.35">
      <c r="A5154" s="72">
        <f t="shared" si="80"/>
        <v>141486</v>
      </c>
      <c r="B5154" t="s">
        <v>23680</v>
      </c>
      <c r="C5154" s="85">
        <v>90379</v>
      </c>
      <c r="D5154" t="s">
        <v>77</v>
      </c>
      <c r="E5154" t="s">
        <v>23195</v>
      </c>
      <c r="F5154" s="85">
        <v>141486</v>
      </c>
      <c r="G5154" t="s">
        <v>78</v>
      </c>
      <c r="H5154">
        <v>12729414</v>
      </c>
      <c r="I5154" t="s">
        <v>79</v>
      </c>
      <c r="K5154" t="s">
        <v>9315</v>
      </c>
      <c r="M5154" t="s">
        <v>9223</v>
      </c>
      <c r="N5154" t="s">
        <v>20296</v>
      </c>
      <c r="O5154" t="s">
        <v>18</v>
      </c>
      <c r="P5154">
        <v>78043</v>
      </c>
    </row>
    <row r="5155" spans="1:17" hidden="1" x14ac:dyDescent="0.35">
      <c r="A5155" s="72">
        <f t="shared" si="80"/>
        <v>140469</v>
      </c>
      <c r="B5155" t="s">
        <v>23680</v>
      </c>
      <c r="C5155" s="85">
        <v>85489</v>
      </c>
      <c r="D5155" t="s">
        <v>77</v>
      </c>
      <c r="E5155" t="s">
        <v>23191</v>
      </c>
      <c r="F5155" s="85">
        <v>140469</v>
      </c>
      <c r="G5155" t="s">
        <v>78</v>
      </c>
      <c r="H5155">
        <v>13461769</v>
      </c>
      <c r="I5155" t="s">
        <v>79</v>
      </c>
      <c r="K5155" t="s">
        <v>26960</v>
      </c>
      <c r="M5155" t="s">
        <v>20146</v>
      </c>
      <c r="N5155" t="s">
        <v>205</v>
      </c>
      <c r="O5155" t="s">
        <v>18</v>
      </c>
      <c r="P5155">
        <v>75028</v>
      </c>
    </row>
    <row r="5156" spans="1:17" hidden="1" x14ac:dyDescent="0.35">
      <c r="A5156" s="72">
        <f t="shared" si="80"/>
        <v>140448</v>
      </c>
      <c r="B5156" t="s">
        <v>86</v>
      </c>
      <c r="C5156" s="66">
        <v>85628</v>
      </c>
      <c r="D5156" t="s">
        <v>77</v>
      </c>
      <c r="E5156" t="s">
        <v>366</v>
      </c>
      <c r="F5156" s="66">
        <v>140448</v>
      </c>
      <c r="G5156" t="s">
        <v>78</v>
      </c>
      <c r="H5156" t="s">
        <v>672</v>
      </c>
      <c r="I5156" t="s">
        <v>79</v>
      </c>
      <c r="K5156" t="s">
        <v>673</v>
      </c>
      <c r="M5156" t="s">
        <v>226</v>
      </c>
      <c r="N5156" t="s">
        <v>189</v>
      </c>
      <c r="O5156" t="s">
        <v>18</v>
      </c>
      <c r="P5156" t="s">
        <v>674</v>
      </c>
      <c r="Q5156" t="s">
        <v>675</v>
      </c>
    </row>
    <row r="5157" spans="1:17" hidden="1" x14ac:dyDescent="0.35">
      <c r="A5157" s="72">
        <f t="shared" si="80"/>
        <v>141486</v>
      </c>
      <c r="B5157" t="s">
        <v>86</v>
      </c>
      <c r="C5157" s="66">
        <v>90379</v>
      </c>
      <c r="D5157" t="s">
        <v>77</v>
      </c>
      <c r="E5157" t="s">
        <v>9220</v>
      </c>
      <c r="F5157" s="66">
        <v>141486</v>
      </c>
      <c r="G5157" t="s">
        <v>78</v>
      </c>
      <c r="H5157" t="s">
        <v>9314</v>
      </c>
      <c r="I5157" t="s">
        <v>79</v>
      </c>
      <c r="K5157" t="s">
        <v>9315</v>
      </c>
      <c r="M5157" t="s">
        <v>9223</v>
      </c>
      <c r="N5157" t="s">
        <v>9217</v>
      </c>
      <c r="O5157" t="s">
        <v>18</v>
      </c>
      <c r="P5157" t="s">
        <v>9248</v>
      </c>
    </row>
    <row r="5158" spans="1:17" hidden="1" x14ac:dyDescent="0.35">
      <c r="A5158" s="72">
        <f t="shared" si="80"/>
        <v>140469</v>
      </c>
      <c r="B5158" t="s">
        <v>86</v>
      </c>
      <c r="C5158" s="66">
        <v>85489</v>
      </c>
      <c r="D5158" t="s">
        <v>77</v>
      </c>
      <c r="E5158" t="s">
        <v>212</v>
      </c>
      <c r="F5158" s="66">
        <v>140469</v>
      </c>
      <c r="G5158" t="s">
        <v>78</v>
      </c>
      <c r="H5158" t="s">
        <v>213</v>
      </c>
      <c r="I5158" t="s">
        <v>79</v>
      </c>
      <c r="K5158" t="s">
        <v>320</v>
      </c>
      <c r="M5158" t="s">
        <v>311</v>
      </c>
      <c r="N5158" t="s">
        <v>205</v>
      </c>
      <c r="O5158" t="s">
        <v>18</v>
      </c>
      <c r="P5158" t="s">
        <v>312</v>
      </c>
    </row>
    <row r="5159" spans="1:17" hidden="1" x14ac:dyDescent="0.35">
      <c r="A5159" s="72">
        <f t="shared" si="80"/>
        <v>141043</v>
      </c>
      <c r="B5159" t="s">
        <v>86</v>
      </c>
      <c r="C5159" s="66">
        <v>87924</v>
      </c>
      <c r="D5159" t="s">
        <v>77</v>
      </c>
      <c r="E5159" t="s">
        <v>5036</v>
      </c>
      <c r="F5159" s="66">
        <v>141043</v>
      </c>
      <c r="G5159" t="s">
        <v>78</v>
      </c>
      <c r="H5159" t="s">
        <v>5045</v>
      </c>
      <c r="I5159" t="s">
        <v>79</v>
      </c>
      <c r="K5159" t="s">
        <v>5046</v>
      </c>
      <c r="M5159" t="s">
        <v>5039</v>
      </c>
      <c r="N5159" t="s">
        <v>5040</v>
      </c>
      <c r="O5159" t="s">
        <v>18</v>
      </c>
      <c r="P5159" t="s">
        <v>5041</v>
      </c>
    </row>
    <row r="5160" spans="1:17" hidden="1" x14ac:dyDescent="0.35">
      <c r="A5160" s="72">
        <f t="shared" si="80"/>
        <v>140619</v>
      </c>
      <c r="B5160" t="s">
        <v>2173</v>
      </c>
      <c r="C5160" s="66">
        <v>86551</v>
      </c>
      <c r="D5160" t="s">
        <v>77</v>
      </c>
      <c r="E5160" t="s">
        <v>2168</v>
      </c>
      <c r="F5160" s="66">
        <v>140619</v>
      </c>
      <c r="G5160" t="s">
        <v>78</v>
      </c>
      <c r="H5160" t="s">
        <v>2174</v>
      </c>
      <c r="I5160" t="s">
        <v>79</v>
      </c>
      <c r="K5160" t="s">
        <v>2175</v>
      </c>
      <c r="M5160" t="s">
        <v>2171</v>
      </c>
      <c r="N5160" t="s">
        <v>1924</v>
      </c>
      <c r="O5160" t="s">
        <v>18</v>
      </c>
      <c r="P5160" t="s">
        <v>2172</v>
      </c>
      <c r="Q5160" t="s">
        <v>2176</v>
      </c>
    </row>
    <row r="5161" spans="1:17" hidden="1" x14ac:dyDescent="0.35">
      <c r="A5161" s="72">
        <f t="shared" si="80"/>
        <v>141939</v>
      </c>
      <c r="B5161" t="s">
        <v>12451</v>
      </c>
      <c r="C5161" s="66">
        <v>92417</v>
      </c>
      <c r="D5161" t="s">
        <v>77</v>
      </c>
      <c r="E5161" t="s">
        <v>12452</v>
      </c>
      <c r="F5161" s="66">
        <v>141939</v>
      </c>
      <c r="G5161" t="s">
        <v>78</v>
      </c>
      <c r="H5161" t="s">
        <v>350</v>
      </c>
      <c r="I5161" t="s">
        <v>79</v>
      </c>
      <c r="K5161" t="s">
        <v>12453</v>
      </c>
      <c r="L5161" t="s">
        <v>80</v>
      </c>
      <c r="M5161" t="s">
        <v>12454</v>
      </c>
      <c r="N5161" t="s">
        <v>5366</v>
      </c>
      <c r="O5161" t="s">
        <v>18</v>
      </c>
      <c r="P5161" t="s">
        <v>12455</v>
      </c>
      <c r="Q5161" t="s">
        <v>87</v>
      </c>
    </row>
    <row r="5162" spans="1:17" hidden="1" x14ac:dyDescent="0.35">
      <c r="A5162" s="72">
        <f t="shared" si="80"/>
        <v>141939</v>
      </c>
      <c r="B5162" t="s">
        <v>12456</v>
      </c>
      <c r="C5162" s="66">
        <v>92418</v>
      </c>
      <c r="D5162" t="s">
        <v>77</v>
      </c>
      <c r="E5162" t="s">
        <v>12452</v>
      </c>
      <c r="F5162" s="66">
        <v>141939</v>
      </c>
      <c r="G5162" t="s">
        <v>78</v>
      </c>
      <c r="H5162" t="s">
        <v>350</v>
      </c>
      <c r="I5162" t="s">
        <v>79</v>
      </c>
      <c r="K5162" t="s">
        <v>12457</v>
      </c>
      <c r="L5162" t="s">
        <v>80</v>
      </c>
      <c r="M5162" t="s">
        <v>12454</v>
      </c>
      <c r="N5162" t="s">
        <v>5366</v>
      </c>
      <c r="O5162" t="s">
        <v>18</v>
      </c>
      <c r="P5162" t="s">
        <v>12455</v>
      </c>
      <c r="Q5162" t="s">
        <v>87</v>
      </c>
    </row>
    <row r="5163" spans="1:17" hidden="1" x14ac:dyDescent="0.35">
      <c r="A5163" s="72">
        <f t="shared" si="80"/>
        <v>141069</v>
      </c>
      <c r="B5163" t="s">
        <v>5240</v>
      </c>
      <c r="C5163" s="66">
        <v>88049</v>
      </c>
      <c r="D5163" t="s">
        <v>77</v>
      </c>
      <c r="E5163" t="s">
        <v>5234</v>
      </c>
      <c r="F5163" s="66">
        <v>141069</v>
      </c>
      <c r="G5163" t="s">
        <v>78</v>
      </c>
      <c r="I5163" t="s">
        <v>79</v>
      </c>
      <c r="K5163" t="s">
        <v>5241</v>
      </c>
      <c r="M5163" t="s">
        <v>5231</v>
      </c>
      <c r="N5163" t="s">
        <v>5236</v>
      </c>
      <c r="O5163" t="s">
        <v>18</v>
      </c>
      <c r="P5163" t="s">
        <v>5232</v>
      </c>
    </row>
    <row r="5164" spans="1:17" hidden="1" x14ac:dyDescent="0.35">
      <c r="A5164" s="72">
        <f t="shared" si="80"/>
        <v>141069</v>
      </c>
      <c r="B5164" t="s">
        <v>17360</v>
      </c>
      <c r="C5164" s="66">
        <v>16059865</v>
      </c>
      <c r="D5164" t="s">
        <v>83</v>
      </c>
      <c r="E5164" t="s">
        <v>5234</v>
      </c>
      <c r="F5164" s="66">
        <v>141069</v>
      </c>
      <c r="G5164" t="s">
        <v>78</v>
      </c>
      <c r="I5164" t="s">
        <v>79</v>
      </c>
      <c r="K5164" t="s">
        <v>17361</v>
      </c>
      <c r="M5164" t="s">
        <v>5231</v>
      </c>
      <c r="N5164" t="s">
        <v>5231</v>
      </c>
      <c r="O5164" t="s">
        <v>18</v>
      </c>
      <c r="P5164" t="s">
        <v>5232</v>
      </c>
    </row>
    <row r="5165" spans="1:17" hidden="1" x14ac:dyDescent="0.35">
      <c r="A5165" s="72">
        <f t="shared" si="80"/>
        <v>141069</v>
      </c>
      <c r="B5165" t="s">
        <v>19511</v>
      </c>
      <c r="C5165" s="66">
        <v>16059868</v>
      </c>
      <c r="D5165" t="s">
        <v>83</v>
      </c>
      <c r="E5165" t="s">
        <v>5234</v>
      </c>
      <c r="F5165" s="66">
        <v>141069</v>
      </c>
      <c r="G5165" t="s">
        <v>78</v>
      </c>
      <c r="H5165" t="s">
        <v>350</v>
      </c>
      <c r="I5165" t="s">
        <v>79</v>
      </c>
      <c r="K5165" t="s">
        <v>19512</v>
      </c>
      <c r="L5165" t="s">
        <v>80</v>
      </c>
      <c r="M5165" t="s">
        <v>5231</v>
      </c>
      <c r="N5165" t="s">
        <v>5231</v>
      </c>
      <c r="O5165" t="s">
        <v>18</v>
      </c>
      <c r="P5165" t="s">
        <v>5232</v>
      </c>
      <c r="Q5165" t="s">
        <v>87</v>
      </c>
    </row>
    <row r="5166" spans="1:17" hidden="1" x14ac:dyDescent="0.35">
      <c r="A5166" s="72">
        <f t="shared" si="80"/>
        <v>141069</v>
      </c>
      <c r="B5166" t="s">
        <v>5242</v>
      </c>
      <c r="C5166" s="66">
        <v>88050</v>
      </c>
      <c r="D5166" t="s">
        <v>77</v>
      </c>
      <c r="E5166" t="s">
        <v>5234</v>
      </c>
      <c r="F5166" s="66">
        <v>141069</v>
      </c>
      <c r="G5166" t="s">
        <v>78</v>
      </c>
      <c r="I5166" t="s">
        <v>79</v>
      </c>
      <c r="K5166" t="s">
        <v>5243</v>
      </c>
      <c r="M5166" t="s">
        <v>5231</v>
      </c>
      <c r="N5166" t="s">
        <v>5236</v>
      </c>
      <c r="O5166" t="s">
        <v>18</v>
      </c>
      <c r="P5166" t="s">
        <v>5232</v>
      </c>
    </row>
    <row r="5167" spans="1:17" hidden="1" x14ac:dyDescent="0.35">
      <c r="A5167" s="72">
        <f t="shared" si="80"/>
        <v>140514</v>
      </c>
      <c r="B5167" t="s">
        <v>19505</v>
      </c>
      <c r="C5167" s="66">
        <v>16044695</v>
      </c>
      <c r="D5167" t="s">
        <v>83</v>
      </c>
      <c r="E5167" t="s">
        <v>1326</v>
      </c>
      <c r="F5167" s="66">
        <v>140514</v>
      </c>
      <c r="G5167" t="s">
        <v>78</v>
      </c>
      <c r="I5167" t="s">
        <v>79</v>
      </c>
      <c r="K5167" t="s">
        <v>19506</v>
      </c>
      <c r="M5167" t="s">
        <v>1323</v>
      </c>
      <c r="O5167" t="s">
        <v>18</v>
      </c>
      <c r="P5167" t="s">
        <v>1324</v>
      </c>
    </row>
    <row r="5168" spans="1:17" hidden="1" x14ac:dyDescent="0.35">
      <c r="A5168" s="72">
        <f t="shared" si="80"/>
        <v>17003241</v>
      </c>
      <c r="B5168" t="s">
        <v>26293</v>
      </c>
      <c r="C5168" s="85">
        <v>17019901</v>
      </c>
      <c r="D5168" t="s">
        <v>77</v>
      </c>
      <c r="E5168" t="s">
        <v>23210</v>
      </c>
      <c r="F5168" s="85">
        <v>17003241</v>
      </c>
      <c r="G5168" t="s">
        <v>78</v>
      </c>
      <c r="I5168" t="s">
        <v>79</v>
      </c>
      <c r="K5168" t="s">
        <v>22018</v>
      </c>
      <c r="L5168" t="s">
        <v>26294</v>
      </c>
      <c r="M5168" t="s">
        <v>22020</v>
      </c>
      <c r="N5168" t="s">
        <v>232</v>
      </c>
      <c r="O5168" t="s">
        <v>18</v>
      </c>
      <c r="P5168">
        <v>75115</v>
      </c>
    </row>
    <row r="5169" spans="1:17" hidden="1" x14ac:dyDescent="0.35">
      <c r="A5169" s="72">
        <f t="shared" si="80"/>
        <v>17003241</v>
      </c>
      <c r="B5169" t="s">
        <v>22017</v>
      </c>
      <c r="C5169" s="66">
        <v>17019901</v>
      </c>
      <c r="D5169" t="s">
        <v>77</v>
      </c>
      <c r="E5169" t="s">
        <v>18023</v>
      </c>
      <c r="F5169" s="66">
        <v>17003241</v>
      </c>
      <c r="G5169" t="s">
        <v>78</v>
      </c>
      <c r="I5169" t="s">
        <v>79</v>
      </c>
      <c r="K5169" t="s">
        <v>22018</v>
      </c>
      <c r="L5169" t="s">
        <v>22019</v>
      </c>
      <c r="M5169" t="s">
        <v>22020</v>
      </c>
      <c r="N5169" t="s">
        <v>232</v>
      </c>
      <c r="O5169" t="s">
        <v>18</v>
      </c>
      <c r="P5169" t="s">
        <v>1186</v>
      </c>
    </row>
    <row r="5170" spans="1:17" hidden="1" x14ac:dyDescent="0.35">
      <c r="A5170" s="72">
        <f t="shared" si="80"/>
        <v>17003241</v>
      </c>
      <c r="B5170" t="s">
        <v>26314</v>
      </c>
      <c r="C5170" s="85">
        <v>17012585</v>
      </c>
      <c r="D5170" t="s">
        <v>77</v>
      </c>
      <c r="E5170" t="s">
        <v>23210</v>
      </c>
      <c r="F5170" s="85">
        <v>17003241</v>
      </c>
      <c r="G5170" t="s">
        <v>78</v>
      </c>
      <c r="I5170" t="s">
        <v>79</v>
      </c>
      <c r="K5170" t="s">
        <v>21173</v>
      </c>
      <c r="M5170" t="s">
        <v>21174</v>
      </c>
      <c r="N5170" t="s">
        <v>232</v>
      </c>
      <c r="O5170" t="s">
        <v>18</v>
      </c>
      <c r="P5170">
        <v>75146</v>
      </c>
    </row>
    <row r="5171" spans="1:17" hidden="1" x14ac:dyDescent="0.35">
      <c r="A5171" s="72">
        <f t="shared" si="80"/>
        <v>17003241</v>
      </c>
      <c r="B5171" t="s">
        <v>21172</v>
      </c>
      <c r="C5171" s="66">
        <v>17012585</v>
      </c>
      <c r="D5171" t="s">
        <v>77</v>
      </c>
      <c r="E5171" t="s">
        <v>18023</v>
      </c>
      <c r="F5171" s="66">
        <v>17003241</v>
      </c>
      <c r="G5171" t="s">
        <v>78</v>
      </c>
      <c r="I5171" t="s">
        <v>79</v>
      </c>
      <c r="K5171" t="s">
        <v>21173</v>
      </c>
      <c r="M5171" t="s">
        <v>21174</v>
      </c>
      <c r="N5171" t="s">
        <v>14089</v>
      </c>
      <c r="O5171" t="s">
        <v>18</v>
      </c>
      <c r="P5171" t="s">
        <v>1324</v>
      </c>
    </row>
    <row r="5172" spans="1:17" hidden="1" x14ac:dyDescent="0.35">
      <c r="A5172" s="72">
        <f t="shared" si="80"/>
        <v>140514</v>
      </c>
      <c r="B5172" t="s">
        <v>1331</v>
      </c>
      <c r="C5172" s="66">
        <v>85934</v>
      </c>
      <c r="D5172" t="s">
        <v>77</v>
      </c>
      <c r="E5172" t="s">
        <v>1326</v>
      </c>
      <c r="F5172" s="66">
        <v>140514</v>
      </c>
      <c r="G5172" t="s">
        <v>78</v>
      </c>
      <c r="I5172" t="s">
        <v>79</v>
      </c>
      <c r="K5172" t="s">
        <v>1332</v>
      </c>
      <c r="M5172" t="s">
        <v>1323</v>
      </c>
      <c r="N5172" t="s">
        <v>189</v>
      </c>
      <c r="O5172" t="s">
        <v>18</v>
      </c>
      <c r="P5172" t="s">
        <v>1328</v>
      </c>
      <c r="Q5172" t="s">
        <v>1333</v>
      </c>
    </row>
    <row r="5173" spans="1:17" hidden="1" x14ac:dyDescent="0.35">
      <c r="A5173" s="72">
        <f t="shared" si="80"/>
        <v>17003241</v>
      </c>
      <c r="B5173" t="s">
        <v>21380</v>
      </c>
      <c r="C5173" s="85">
        <v>17013626</v>
      </c>
      <c r="D5173" t="s">
        <v>77</v>
      </c>
      <c r="E5173" t="s">
        <v>23210</v>
      </c>
      <c r="F5173" s="85">
        <v>17003241</v>
      </c>
      <c r="G5173" t="s">
        <v>78</v>
      </c>
      <c r="I5173" t="s">
        <v>79</v>
      </c>
      <c r="K5173" t="s">
        <v>21173</v>
      </c>
      <c r="M5173" t="s">
        <v>21174</v>
      </c>
      <c r="N5173" t="s">
        <v>232</v>
      </c>
      <c r="O5173" t="s">
        <v>18</v>
      </c>
      <c r="P5173">
        <v>75146</v>
      </c>
    </row>
    <row r="5174" spans="1:17" hidden="1" x14ac:dyDescent="0.35">
      <c r="A5174" s="72">
        <f t="shared" si="80"/>
        <v>17003241</v>
      </c>
      <c r="B5174" t="s">
        <v>21380</v>
      </c>
      <c r="C5174" s="66">
        <v>17013626</v>
      </c>
      <c r="D5174" t="s">
        <v>77</v>
      </c>
      <c r="E5174" t="s">
        <v>18023</v>
      </c>
      <c r="F5174" s="66">
        <v>17003241</v>
      </c>
      <c r="G5174" t="s">
        <v>78</v>
      </c>
      <c r="I5174" t="s">
        <v>79</v>
      </c>
      <c r="K5174" t="s">
        <v>21173</v>
      </c>
      <c r="M5174" t="s">
        <v>21174</v>
      </c>
      <c r="N5174" t="s">
        <v>232</v>
      </c>
      <c r="O5174" t="s">
        <v>18</v>
      </c>
      <c r="P5174" t="s">
        <v>1324</v>
      </c>
    </row>
    <row r="5175" spans="1:17" hidden="1" x14ac:dyDescent="0.35">
      <c r="A5175" s="72">
        <f t="shared" si="80"/>
        <v>140514</v>
      </c>
      <c r="B5175" t="s">
        <v>1329</v>
      </c>
      <c r="C5175" s="66">
        <v>85933</v>
      </c>
      <c r="D5175" t="s">
        <v>77</v>
      </c>
      <c r="E5175" t="s">
        <v>1326</v>
      </c>
      <c r="F5175" s="66">
        <v>140514</v>
      </c>
      <c r="G5175" t="s">
        <v>78</v>
      </c>
      <c r="I5175" t="s">
        <v>79</v>
      </c>
      <c r="K5175" t="s">
        <v>1330</v>
      </c>
      <c r="M5175" t="s">
        <v>1323</v>
      </c>
      <c r="N5175" t="s">
        <v>189</v>
      </c>
      <c r="O5175" t="s">
        <v>18</v>
      </c>
      <c r="P5175" t="s">
        <v>1324</v>
      </c>
      <c r="Q5175" t="s">
        <v>1325</v>
      </c>
    </row>
    <row r="5176" spans="1:17" hidden="1" x14ac:dyDescent="0.35">
      <c r="A5176" s="72">
        <f t="shared" si="80"/>
        <v>140514</v>
      </c>
      <c r="B5176" t="s">
        <v>19501</v>
      </c>
      <c r="C5176" s="66">
        <v>16044693</v>
      </c>
      <c r="D5176" t="s">
        <v>83</v>
      </c>
      <c r="E5176" t="s">
        <v>1326</v>
      </c>
      <c r="F5176" s="66">
        <v>140514</v>
      </c>
      <c r="G5176" t="s">
        <v>78</v>
      </c>
      <c r="I5176" t="s">
        <v>79</v>
      </c>
      <c r="K5176" t="s">
        <v>19502</v>
      </c>
      <c r="M5176" t="s">
        <v>1323</v>
      </c>
      <c r="O5176" t="s">
        <v>18</v>
      </c>
      <c r="P5176" t="s">
        <v>1324</v>
      </c>
    </row>
    <row r="5177" spans="1:17" hidden="1" x14ac:dyDescent="0.35">
      <c r="A5177" s="72">
        <f t="shared" si="80"/>
        <v>140514</v>
      </c>
      <c r="B5177" t="s">
        <v>19503</v>
      </c>
      <c r="C5177" s="66">
        <v>16044694</v>
      </c>
      <c r="D5177" t="s">
        <v>83</v>
      </c>
      <c r="E5177" t="s">
        <v>1326</v>
      </c>
      <c r="F5177" s="66">
        <v>140514</v>
      </c>
      <c r="G5177" t="s">
        <v>78</v>
      </c>
      <c r="I5177" t="s">
        <v>79</v>
      </c>
      <c r="K5177" t="s">
        <v>19504</v>
      </c>
      <c r="M5177" t="s">
        <v>1323</v>
      </c>
      <c r="O5177" t="s">
        <v>18</v>
      </c>
      <c r="P5177" t="s">
        <v>1324</v>
      </c>
    </row>
    <row r="5178" spans="1:17" hidden="1" x14ac:dyDescent="0.35">
      <c r="A5178" s="72">
        <f t="shared" si="80"/>
        <v>140514</v>
      </c>
      <c r="B5178" t="s">
        <v>19499</v>
      </c>
      <c r="C5178" s="66">
        <v>16044692</v>
      </c>
      <c r="D5178" t="s">
        <v>83</v>
      </c>
      <c r="E5178" t="s">
        <v>1326</v>
      </c>
      <c r="F5178" s="66">
        <v>140514</v>
      </c>
      <c r="G5178" t="s">
        <v>78</v>
      </c>
      <c r="I5178" t="s">
        <v>79</v>
      </c>
      <c r="K5178" t="s">
        <v>19500</v>
      </c>
      <c r="M5178" t="s">
        <v>1323</v>
      </c>
      <c r="O5178" t="s">
        <v>18</v>
      </c>
      <c r="P5178" t="s">
        <v>1324</v>
      </c>
    </row>
    <row r="5179" spans="1:17" hidden="1" x14ac:dyDescent="0.35">
      <c r="A5179" s="72">
        <f t="shared" si="80"/>
        <v>140931</v>
      </c>
      <c r="B5179" t="s">
        <v>27451</v>
      </c>
      <c r="C5179" s="85">
        <v>17023711</v>
      </c>
      <c r="D5179" t="s">
        <v>77</v>
      </c>
      <c r="E5179" t="s">
        <v>23178</v>
      </c>
      <c r="F5179" s="85">
        <v>140931</v>
      </c>
      <c r="G5179" t="s">
        <v>78</v>
      </c>
      <c r="I5179" t="s">
        <v>79</v>
      </c>
      <c r="K5179" t="s">
        <v>27452</v>
      </c>
      <c r="M5179" t="s">
        <v>20257</v>
      </c>
      <c r="N5179" t="s">
        <v>762</v>
      </c>
      <c r="O5179" t="s">
        <v>18</v>
      </c>
      <c r="P5179">
        <v>76226</v>
      </c>
    </row>
    <row r="5180" spans="1:17" hidden="1" x14ac:dyDescent="0.35">
      <c r="A5180" s="72">
        <f t="shared" si="80"/>
        <v>141234</v>
      </c>
      <c r="B5180" t="s">
        <v>6787</v>
      </c>
      <c r="C5180" s="66">
        <v>88780</v>
      </c>
      <c r="D5180" t="s">
        <v>77</v>
      </c>
      <c r="E5180" t="s">
        <v>6473</v>
      </c>
      <c r="F5180" s="66">
        <v>141234</v>
      </c>
      <c r="G5180" t="s">
        <v>78</v>
      </c>
      <c r="I5180" t="s">
        <v>79</v>
      </c>
      <c r="K5180" t="s">
        <v>6788</v>
      </c>
      <c r="M5180" t="s">
        <v>3090</v>
      </c>
      <c r="N5180" t="s">
        <v>6073</v>
      </c>
      <c r="O5180" t="s">
        <v>18</v>
      </c>
      <c r="P5180" t="s">
        <v>6783</v>
      </c>
      <c r="Q5180" t="s">
        <v>2840</v>
      </c>
    </row>
    <row r="5181" spans="1:17" hidden="1" x14ac:dyDescent="0.35">
      <c r="A5181" s="72">
        <f t="shared" si="80"/>
        <v>140697</v>
      </c>
      <c r="B5181" t="s">
        <v>2692</v>
      </c>
      <c r="C5181" s="66">
        <v>86758</v>
      </c>
      <c r="D5181" t="s">
        <v>77</v>
      </c>
      <c r="E5181" t="s">
        <v>2693</v>
      </c>
      <c r="F5181" s="66">
        <v>140697</v>
      </c>
      <c r="G5181" t="s">
        <v>78</v>
      </c>
      <c r="H5181" t="s">
        <v>2694</v>
      </c>
      <c r="I5181" t="s">
        <v>79</v>
      </c>
      <c r="K5181" t="s">
        <v>2695</v>
      </c>
      <c r="M5181" t="s">
        <v>2696</v>
      </c>
      <c r="N5181" t="s">
        <v>2645</v>
      </c>
      <c r="O5181" t="s">
        <v>18</v>
      </c>
      <c r="P5181" t="s">
        <v>2697</v>
      </c>
    </row>
    <row r="5182" spans="1:17" hidden="1" x14ac:dyDescent="0.35">
      <c r="A5182" s="72">
        <f t="shared" si="80"/>
        <v>141739</v>
      </c>
      <c r="B5182" t="s">
        <v>23589</v>
      </c>
      <c r="C5182" s="85">
        <v>91894</v>
      </c>
      <c r="D5182" t="s">
        <v>77</v>
      </c>
      <c r="E5182" t="s">
        <v>23266</v>
      </c>
      <c r="F5182" s="85">
        <v>141739</v>
      </c>
      <c r="G5182" t="s">
        <v>78</v>
      </c>
      <c r="H5182">
        <v>12688586</v>
      </c>
      <c r="I5182" t="s">
        <v>79</v>
      </c>
      <c r="K5182" t="s">
        <v>23590</v>
      </c>
      <c r="M5182" t="s">
        <v>125</v>
      </c>
      <c r="N5182" t="s">
        <v>137</v>
      </c>
      <c r="O5182" t="s">
        <v>18</v>
      </c>
      <c r="P5182">
        <v>78744</v>
      </c>
      <c r="Q5182">
        <v>5016</v>
      </c>
    </row>
    <row r="5183" spans="1:17" hidden="1" x14ac:dyDescent="0.35">
      <c r="A5183" s="72">
        <f t="shared" si="80"/>
        <v>141370</v>
      </c>
      <c r="B5183" t="s">
        <v>8684</v>
      </c>
      <c r="C5183" s="66">
        <v>89953</v>
      </c>
      <c r="D5183" t="s">
        <v>77</v>
      </c>
      <c r="E5183" t="s">
        <v>8670</v>
      </c>
      <c r="F5183" s="66">
        <v>141370</v>
      </c>
      <c r="G5183" t="s">
        <v>78</v>
      </c>
      <c r="H5183" t="s">
        <v>8685</v>
      </c>
      <c r="I5183" t="s">
        <v>79</v>
      </c>
      <c r="K5183" t="s">
        <v>8686</v>
      </c>
      <c r="M5183" t="s">
        <v>8673</v>
      </c>
      <c r="N5183" t="s">
        <v>2669</v>
      </c>
      <c r="O5183" t="s">
        <v>18</v>
      </c>
      <c r="P5183" t="s">
        <v>8674</v>
      </c>
    </row>
    <row r="5184" spans="1:17" hidden="1" x14ac:dyDescent="0.35">
      <c r="A5184" s="72">
        <f t="shared" si="80"/>
        <v>141223</v>
      </c>
      <c r="B5184" t="s">
        <v>21002</v>
      </c>
      <c r="C5184" s="66">
        <v>17010534</v>
      </c>
      <c r="D5184" t="s">
        <v>83</v>
      </c>
      <c r="E5184" t="s">
        <v>6077</v>
      </c>
      <c r="F5184" s="66">
        <v>141223</v>
      </c>
      <c r="G5184" t="s">
        <v>78</v>
      </c>
      <c r="I5184" t="s">
        <v>79</v>
      </c>
      <c r="K5184" t="s">
        <v>21003</v>
      </c>
      <c r="M5184" t="s">
        <v>6795</v>
      </c>
      <c r="N5184" t="s">
        <v>6071</v>
      </c>
      <c r="O5184" t="s">
        <v>18</v>
      </c>
      <c r="P5184" t="s">
        <v>7002</v>
      </c>
    </row>
    <row r="5185" spans="1:17" hidden="1" x14ac:dyDescent="0.35">
      <c r="A5185" s="72">
        <f t="shared" si="80"/>
        <v>141544</v>
      </c>
      <c r="B5185" t="s">
        <v>9819</v>
      </c>
      <c r="C5185" s="66">
        <v>90615</v>
      </c>
      <c r="D5185" t="s">
        <v>77</v>
      </c>
      <c r="E5185" t="s">
        <v>9751</v>
      </c>
      <c r="F5185" s="66">
        <v>141544</v>
      </c>
      <c r="G5185" t="s">
        <v>78</v>
      </c>
      <c r="H5185" t="s">
        <v>9752</v>
      </c>
      <c r="I5185" t="s">
        <v>79</v>
      </c>
      <c r="K5185" t="s">
        <v>9820</v>
      </c>
      <c r="M5185" t="s">
        <v>7383</v>
      </c>
      <c r="N5185" t="s">
        <v>7384</v>
      </c>
      <c r="O5185" t="s">
        <v>18</v>
      </c>
      <c r="P5185" t="s">
        <v>9806</v>
      </c>
      <c r="Q5185" t="s">
        <v>6540</v>
      </c>
    </row>
    <row r="5186" spans="1:17" hidden="1" x14ac:dyDescent="0.35">
      <c r="A5186" s="72">
        <f t="shared" ref="A5186:A5249" si="81">IF(F5186="", "", IF(D5186="School District", C5186, F5186))</f>
        <v>141334</v>
      </c>
      <c r="B5186" t="s">
        <v>23960</v>
      </c>
      <c r="C5186" s="85">
        <v>89768</v>
      </c>
      <c r="D5186" t="s">
        <v>77</v>
      </c>
      <c r="E5186" t="s">
        <v>23261</v>
      </c>
      <c r="F5186" s="85">
        <v>141334</v>
      </c>
      <c r="G5186" t="s">
        <v>78</v>
      </c>
      <c r="H5186">
        <v>4542296</v>
      </c>
      <c r="I5186" t="s">
        <v>79</v>
      </c>
      <c r="K5186" t="s">
        <v>23961</v>
      </c>
      <c r="M5186" t="s">
        <v>23942</v>
      </c>
      <c r="N5186" t="s">
        <v>7998</v>
      </c>
      <c r="O5186" t="s">
        <v>18</v>
      </c>
      <c r="P5186">
        <v>77541</v>
      </c>
      <c r="Q5186">
        <v>4224</v>
      </c>
    </row>
    <row r="5187" spans="1:17" hidden="1" x14ac:dyDescent="0.35">
      <c r="A5187" s="72">
        <f t="shared" si="81"/>
        <v>141223</v>
      </c>
      <c r="B5187" t="s">
        <v>7253</v>
      </c>
      <c r="C5187" s="66">
        <v>89055</v>
      </c>
      <c r="D5187" t="s">
        <v>77</v>
      </c>
      <c r="E5187" t="s">
        <v>6077</v>
      </c>
      <c r="F5187" s="66">
        <v>141223</v>
      </c>
      <c r="G5187" t="s">
        <v>78</v>
      </c>
      <c r="H5187" t="s">
        <v>7254</v>
      </c>
      <c r="I5187" t="s">
        <v>79</v>
      </c>
      <c r="K5187" t="s">
        <v>7255</v>
      </c>
      <c r="M5187" t="s">
        <v>3090</v>
      </c>
      <c r="N5187" t="s">
        <v>6071</v>
      </c>
      <c r="O5187" t="s">
        <v>18</v>
      </c>
      <c r="P5187" t="s">
        <v>7251</v>
      </c>
      <c r="Q5187" t="s">
        <v>7256</v>
      </c>
    </row>
    <row r="5188" spans="1:17" hidden="1" x14ac:dyDescent="0.35">
      <c r="A5188" s="72">
        <f t="shared" si="81"/>
        <v>140521</v>
      </c>
      <c r="B5188" t="s">
        <v>21499</v>
      </c>
      <c r="C5188" s="66">
        <v>17015797</v>
      </c>
      <c r="D5188" t="s">
        <v>77</v>
      </c>
      <c r="E5188" t="s">
        <v>511</v>
      </c>
      <c r="F5188" s="66">
        <v>140521</v>
      </c>
      <c r="G5188" t="s">
        <v>78</v>
      </c>
      <c r="I5188" t="s">
        <v>79</v>
      </c>
      <c r="K5188" t="s">
        <v>21500</v>
      </c>
      <c r="M5188" t="s">
        <v>1375</v>
      </c>
      <c r="N5188" t="s">
        <v>232</v>
      </c>
      <c r="O5188" t="s">
        <v>18</v>
      </c>
      <c r="P5188" t="s">
        <v>1376</v>
      </c>
    </row>
    <row r="5189" spans="1:17" hidden="1" x14ac:dyDescent="0.35">
      <c r="A5189" s="72">
        <f t="shared" si="81"/>
        <v>140781</v>
      </c>
      <c r="B5189" t="s">
        <v>3179</v>
      </c>
      <c r="C5189" s="66">
        <v>86979</v>
      </c>
      <c r="D5189" t="s">
        <v>77</v>
      </c>
      <c r="E5189" t="s">
        <v>3180</v>
      </c>
      <c r="F5189" s="66">
        <v>140781</v>
      </c>
      <c r="G5189" t="s">
        <v>78</v>
      </c>
      <c r="H5189" t="s">
        <v>3181</v>
      </c>
      <c r="I5189" t="s">
        <v>79</v>
      </c>
      <c r="K5189" t="s">
        <v>3182</v>
      </c>
      <c r="M5189" t="s">
        <v>3129</v>
      </c>
      <c r="N5189" t="s">
        <v>3129</v>
      </c>
      <c r="O5189" t="s">
        <v>18</v>
      </c>
      <c r="P5189" t="s">
        <v>3183</v>
      </c>
    </row>
    <row r="5190" spans="1:17" hidden="1" x14ac:dyDescent="0.35">
      <c r="A5190" s="72">
        <f t="shared" si="81"/>
        <v>141307</v>
      </c>
      <c r="B5190" t="s">
        <v>7917</v>
      </c>
      <c r="C5190" s="66">
        <v>89481</v>
      </c>
      <c r="D5190" t="s">
        <v>77</v>
      </c>
      <c r="E5190" t="s">
        <v>6769</v>
      </c>
      <c r="F5190" s="66">
        <v>141307</v>
      </c>
      <c r="G5190" t="s">
        <v>78</v>
      </c>
      <c r="I5190" t="s">
        <v>79</v>
      </c>
      <c r="K5190" t="s">
        <v>7918</v>
      </c>
      <c r="M5190" t="s">
        <v>7912</v>
      </c>
      <c r="N5190" t="s">
        <v>6771</v>
      </c>
      <c r="O5190" t="s">
        <v>18</v>
      </c>
      <c r="P5190" t="s">
        <v>7913</v>
      </c>
      <c r="Q5190" t="s">
        <v>557</v>
      </c>
    </row>
    <row r="5191" spans="1:17" hidden="1" x14ac:dyDescent="0.35">
      <c r="A5191" s="72">
        <f t="shared" si="81"/>
        <v>141223</v>
      </c>
      <c r="B5191" t="s">
        <v>6448</v>
      </c>
      <c r="C5191" s="66">
        <v>88581</v>
      </c>
      <c r="D5191" t="s">
        <v>77</v>
      </c>
      <c r="E5191" t="s">
        <v>6077</v>
      </c>
      <c r="F5191" s="66">
        <v>141223</v>
      </c>
      <c r="G5191" t="s">
        <v>78</v>
      </c>
      <c r="H5191" t="s">
        <v>6449</v>
      </c>
      <c r="I5191" t="s">
        <v>79</v>
      </c>
      <c r="K5191" t="s">
        <v>6450</v>
      </c>
      <c r="M5191" t="s">
        <v>3090</v>
      </c>
      <c r="N5191" t="s">
        <v>6071</v>
      </c>
      <c r="O5191" t="s">
        <v>18</v>
      </c>
      <c r="P5191" t="s">
        <v>6446</v>
      </c>
      <c r="Q5191" t="s">
        <v>6451</v>
      </c>
    </row>
    <row r="5192" spans="1:17" hidden="1" x14ac:dyDescent="0.35">
      <c r="A5192" s="72">
        <f t="shared" si="81"/>
        <v>141486</v>
      </c>
      <c r="B5192" t="s">
        <v>26733</v>
      </c>
      <c r="C5192" s="85">
        <v>182616</v>
      </c>
      <c r="D5192" t="s">
        <v>77</v>
      </c>
      <c r="E5192" t="s">
        <v>23195</v>
      </c>
      <c r="F5192" s="85">
        <v>141486</v>
      </c>
      <c r="G5192" t="s">
        <v>78</v>
      </c>
      <c r="H5192">
        <v>12729422</v>
      </c>
      <c r="I5192" t="s">
        <v>79</v>
      </c>
      <c r="K5192" t="s">
        <v>13991</v>
      </c>
      <c r="M5192" t="s">
        <v>9223</v>
      </c>
      <c r="N5192" t="s">
        <v>20296</v>
      </c>
      <c r="O5192" t="s">
        <v>18</v>
      </c>
      <c r="P5192">
        <v>78043</v>
      </c>
      <c r="Q5192">
        <v>1204</v>
      </c>
    </row>
    <row r="5193" spans="1:17" hidden="1" x14ac:dyDescent="0.35">
      <c r="A5193" s="72">
        <f t="shared" si="81"/>
        <v>141486</v>
      </c>
      <c r="B5193" t="s">
        <v>13989</v>
      </c>
      <c r="C5193" s="66">
        <v>182616</v>
      </c>
      <c r="D5193" t="s">
        <v>77</v>
      </c>
      <c r="E5193" t="s">
        <v>9220</v>
      </c>
      <c r="F5193" s="66">
        <v>141486</v>
      </c>
      <c r="G5193" t="s">
        <v>78</v>
      </c>
      <c r="H5193" t="s">
        <v>13990</v>
      </c>
      <c r="I5193" t="s">
        <v>79</v>
      </c>
      <c r="K5193" t="s">
        <v>13991</v>
      </c>
      <c r="M5193" t="s">
        <v>9223</v>
      </c>
      <c r="N5193" t="s">
        <v>9217</v>
      </c>
      <c r="O5193" t="s">
        <v>18</v>
      </c>
      <c r="P5193" t="s">
        <v>9248</v>
      </c>
      <c r="Q5193" t="s">
        <v>9306</v>
      </c>
    </row>
    <row r="5194" spans="1:17" hidden="1" x14ac:dyDescent="0.35">
      <c r="A5194" s="72">
        <f t="shared" si="81"/>
        <v>141486</v>
      </c>
      <c r="B5194" t="s">
        <v>23195</v>
      </c>
      <c r="C5194" s="85">
        <v>141486</v>
      </c>
      <c r="D5194" t="s">
        <v>78</v>
      </c>
      <c r="E5194" t="s">
        <v>23177</v>
      </c>
      <c r="F5194" s="85">
        <v>17016080</v>
      </c>
      <c r="G5194" t="s">
        <v>1750</v>
      </c>
      <c r="H5194">
        <v>20517611</v>
      </c>
      <c r="I5194" t="s">
        <v>79</v>
      </c>
      <c r="J5194" t="s">
        <v>200</v>
      </c>
      <c r="K5194" t="s">
        <v>27552</v>
      </c>
      <c r="M5194" t="s">
        <v>9223</v>
      </c>
      <c r="N5194" t="s">
        <v>20296</v>
      </c>
      <c r="O5194" t="s">
        <v>18</v>
      </c>
      <c r="P5194">
        <v>78040</v>
      </c>
    </row>
    <row r="5195" spans="1:17" hidden="1" x14ac:dyDescent="0.35">
      <c r="A5195" s="72">
        <f t="shared" si="81"/>
        <v>141486</v>
      </c>
      <c r="B5195" t="s">
        <v>26694</v>
      </c>
      <c r="C5195" s="85">
        <v>16062842</v>
      </c>
      <c r="D5195" t="s">
        <v>23281</v>
      </c>
      <c r="E5195" t="s">
        <v>23195</v>
      </c>
      <c r="F5195" s="85">
        <v>141486</v>
      </c>
      <c r="G5195" t="s">
        <v>78</v>
      </c>
      <c r="I5195" t="s">
        <v>79</v>
      </c>
      <c r="K5195" t="s">
        <v>19703</v>
      </c>
      <c r="M5195" t="s">
        <v>9223</v>
      </c>
      <c r="N5195" t="s">
        <v>20296</v>
      </c>
      <c r="O5195" t="s">
        <v>18</v>
      </c>
      <c r="P5195">
        <v>78040</v>
      </c>
    </row>
    <row r="5196" spans="1:17" hidden="1" x14ac:dyDescent="0.35">
      <c r="A5196" s="72">
        <f t="shared" si="81"/>
        <v>141486</v>
      </c>
      <c r="B5196" t="s">
        <v>19702</v>
      </c>
      <c r="C5196" s="66">
        <v>16062842</v>
      </c>
      <c r="D5196" t="s">
        <v>83</v>
      </c>
      <c r="E5196" t="s">
        <v>9220</v>
      </c>
      <c r="F5196" s="66">
        <v>141486</v>
      </c>
      <c r="G5196" t="s">
        <v>78</v>
      </c>
      <c r="I5196" t="s">
        <v>79</v>
      </c>
      <c r="K5196" t="s">
        <v>19703</v>
      </c>
      <c r="M5196" t="s">
        <v>9223</v>
      </c>
      <c r="N5196" t="s">
        <v>9217</v>
      </c>
      <c r="O5196" t="s">
        <v>18</v>
      </c>
      <c r="P5196" t="s">
        <v>9218</v>
      </c>
    </row>
    <row r="5197" spans="1:17" hidden="1" x14ac:dyDescent="0.35">
      <c r="A5197" s="72">
        <f t="shared" si="81"/>
        <v>141722</v>
      </c>
      <c r="B5197" t="s">
        <v>22116</v>
      </c>
      <c r="C5197" s="85">
        <v>17020476</v>
      </c>
      <c r="D5197" t="s">
        <v>77</v>
      </c>
      <c r="E5197" t="s">
        <v>23194</v>
      </c>
      <c r="F5197" s="85">
        <v>141722</v>
      </c>
      <c r="G5197" t="s">
        <v>78</v>
      </c>
      <c r="I5197" t="s">
        <v>79</v>
      </c>
      <c r="K5197" t="s">
        <v>22117</v>
      </c>
      <c r="M5197" t="s">
        <v>19807</v>
      </c>
      <c r="N5197" t="s">
        <v>5106</v>
      </c>
      <c r="O5197" t="s">
        <v>18</v>
      </c>
      <c r="P5197">
        <v>78641</v>
      </c>
    </row>
    <row r="5198" spans="1:17" hidden="1" x14ac:dyDescent="0.35">
      <c r="A5198" s="72">
        <f t="shared" si="81"/>
        <v>141722</v>
      </c>
      <c r="B5198" t="s">
        <v>22116</v>
      </c>
      <c r="C5198" s="66">
        <v>17020476</v>
      </c>
      <c r="D5198" t="s">
        <v>77</v>
      </c>
      <c r="E5198" t="s">
        <v>11379</v>
      </c>
      <c r="F5198" s="66">
        <v>141722</v>
      </c>
      <c r="G5198" t="s">
        <v>78</v>
      </c>
      <c r="I5198" t="s">
        <v>79</v>
      </c>
      <c r="K5198" t="s">
        <v>22117</v>
      </c>
      <c r="M5198" t="s">
        <v>22118</v>
      </c>
      <c r="N5198" t="s">
        <v>5106</v>
      </c>
      <c r="O5198" t="s">
        <v>18</v>
      </c>
      <c r="P5198" t="s">
        <v>11486</v>
      </c>
    </row>
    <row r="5199" spans="1:17" hidden="1" x14ac:dyDescent="0.35">
      <c r="A5199" s="72">
        <f t="shared" si="81"/>
        <v>141546</v>
      </c>
      <c r="B5199" t="s">
        <v>27349</v>
      </c>
      <c r="C5199" s="85">
        <v>90689</v>
      </c>
      <c r="D5199" t="s">
        <v>77</v>
      </c>
      <c r="E5199" t="s">
        <v>23179</v>
      </c>
      <c r="F5199" s="85">
        <v>141546</v>
      </c>
      <c r="G5199" t="s">
        <v>78</v>
      </c>
      <c r="H5199">
        <v>1664853</v>
      </c>
      <c r="I5199" t="s">
        <v>79</v>
      </c>
      <c r="K5199" t="s">
        <v>9933</v>
      </c>
      <c r="M5199" t="s">
        <v>9155</v>
      </c>
      <c r="N5199" t="s">
        <v>9526</v>
      </c>
      <c r="O5199" t="s">
        <v>18</v>
      </c>
      <c r="P5199">
        <v>78213</v>
      </c>
      <c r="Q5199">
        <v>1436</v>
      </c>
    </row>
    <row r="5200" spans="1:17" hidden="1" x14ac:dyDescent="0.35">
      <c r="A5200" s="72">
        <f t="shared" si="81"/>
        <v>141546</v>
      </c>
      <c r="B5200" t="s">
        <v>9932</v>
      </c>
      <c r="C5200" s="66">
        <v>90689</v>
      </c>
      <c r="D5200" t="s">
        <v>77</v>
      </c>
      <c r="E5200" t="s">
        <v>9849</v>
      </c>
      <c r="F5200" s="66">
        <v>141546</v>
      </c>
      <c r="G5200" t="s">
        <v>78</v>
      </c>
      <c r="H5200" t="s">
        <v>9850</v>
      </c>
      <c r="I5200" t="s">
        <v>79</v>
      </c>
      <c r="K5200" t="s">
        <v>9933</v>
      </c>
      <c r="M5200" t="s">
        <v>7383</v>
      </c>
      <c r="N5200" t="s">
        <v>7384</v>
      </c>
      <c r="O5200" t="s">
        <v>18</v>
      </c>
      <c r="P5200" t="s">
        <v>9934</v>
      </c>
      <c r="Q5200" t="s">
        <v>7180</v>
      </c>
    </row>
    <row r="5201" spans="1:17" hidden="1" x14ac:dyDescent="0.35">
      <c r="A5201" s="72">
        <f t="shared" si="81"/>
        <v>140841</v>
      </c>
      <c r="B5201" t="s">
        <v>23529</v>
      </c>
      <c r="C5201" s="85">
        <v>85572</v>
      </c>
      <c r="D5201" t="s">
        <v>77</v>
      </c>
      <c r="E5201" t="s">
        <v>23268</v>
      </c>
      <c r="F5201" s="85">
        <v>140841</v>
      </c>
      <c r="G5201" t="s">
        <v>78</v>
      </c>
      <c r="H5201">
        <v>12691481</v>
      </c>
      <c r="I5201" t="s">
        <v>79</v>
      </c>
      <c r="K5201" t="s">
        <v>23530</v>
      </c>
      <c r="M5201" t="s">
        <v>18305</v>
      </c>
      <c r="N5201" t="s">
        <v>571</v>
      </c>
      <c r="O5201" t="s">
        <v>18</v>
      </c>
      <c r="P5201">
        <v>75050</v>
      </c>
    </row>
    <row r="5202" spans="1:17" hidden="1" x14ac:dyDescent="0.35">
      <c r="A5202" s="72">
        <f t="shared" si="81"/>
        <v>140871</v>
      </c>
      <c r="B5202" t="s">
        <v>27215</v>
      </c>
      <c r="C5202" s="85">
        <v>16047661</v>
      </c>
      <c r="D5202" t="s">
        <v>77</v>
      </c>
      <c r="E5202" t="s">
        <v>23182</v>
      </c>
      <c r="F5202" s="85">
        <v>140871</v>
      </c>
      <c r="G5202" t="s">
        <v>78</v>
      </c>
      <c r="H5202">
        <v>13410303</v>
      </c>
      <c r="I5202" t="s">
        <v>79</v>
      </c>
      <c r="K5202" t="s">
        <v>27216</v>
      </c>
      <c r="M5202" t="s">
        <v>21008</v>
      </c>
      <c r="N5202" t="s">
        <v>1197</v>
      </c>
      <c r="O5202" t="s">
        <v>18</v>
      </c>
      <c r="P5202">
        <v>76065</v>
      </c>
    </row>
    <row r="5203" spans="1:17" hidden="1" x14ac:dyDescent="0.35">
      <c r="A5203" s="72">
        <f t="shared" si="81"/>
        <v>140871</v>
      </c>
      <c r="B5203" t="s">
        <v>16744</v>
      </c>
      <c r="C5203" s="66">
        <v>16047661</v>
      </c>
      <c r="D5203" t="s">
        <v>77</v>
      </c>
      <c r="E5203" t="s">
        <v>3772</v>
      </c>
      <c r="F5203" s="66">
        <v>140871</v>
      </c>
      <c r="G5203" t="s">
        <v>78</v>
      </c>
      <c r="H5203" t="s">
        <v>3773</v>
      </c>
      <c r="I5203" t="s">
        <v>79</v>
      </c>
      <c r="K5203" t="s">
        <v>16745</v>
      </c>
      <c r="M5203" t="s">
        <v>3775</v>
      </c>
      <c r="N5203" t="s">
        <v>1206</v>
      </c>
      <c r="O5203" t="s">
        <v>18</v>
      </c>
      <c r="P5203" t="s">
        <v>3776</v>
      </c>
    </row>
    <row r="5204" spans="1:17" hidden="1" x14ac:dyDescent="0.35">
      <c r="A5204" s="72">
        <f t="shared" si="81"/>
        <v>140444</v>
      </c>
      <c r="B5204" t="s">
        <v>24353</v>
      </c>
      <c r="C5204" s="85">
        <v>85665</v>
      </c>
      <c r="D5204" t="s">
        <v>77</v>
      </c>
      <c r="E5204" t="s">
        <v>23254</v>
      </c>
      <c r="F5204" s="85">
        <v>140444</v>
      </c>
      <c r="G5204" t="s">
        <v>78</v>
      </c>
      <c r="H5204">
        <v>12718979</v>
      </c>
      <c r="I5204" t="s">
        <v>79</v>
      </c>
      <c r="K5204" t="s">
        <v>24354</v>
      </c>
      <c r="M5204" t="s">
        <v>13920</v>
      </c>
      <c r="N5204" t="s">
        <v>232</v>
      </c>
      <c r="O5204" t="s">
        <v>18</v>
      </c>
      <c r="P5204">
        <v>75063</v>
      </c>
      <c r="Q5204">
        <v>3429</v>
      </c>
    </row>
    <row r="5205" spans="1:17" hidden="1" x14ac:dyDescent="0.35">
      <c r="A5205" s="72">
        <f t="shared" si="81"/>
        <v>141546</v>
      </c>
      <c r="B5205" t="s">
        <v>27385</v>
      </c>
      <c r="C5205" s="85">
        <v>16067655</v>
      </c>
      <c r="D5205" t="s">
        <v>77</v>
      </c>
      <c r="E5205" t="s">
        <v>23179</v>
      </c>
      <c r="F5205" s="85">
        <v>141546</v>
      </c>
      <c r="G5205" t="s">
        <v>78</v>
      </c>
      <c r="H5205">
        <v>1664853</v>
      </c>
      <c r="I5205" t="s">
        <v>79</v>
      </c>
      <c r="K5205" t="s">
        <v>27386</v>
      </c>
      <c r="M5205" t="s">
        <v>9155</v>
      </c>
      <c r="N5205" t="s">
        <v>9526</v>
      </c>
      <c r="O5205" t="s">
        <v>18</v>
      </c>
      <c r="P5205">
        <v>78258</v>
      </c>
      <c r="Q5205">
        <v>4840</v>
      </c>
    </row>
    <row r="5206" spans="1:17" hidden="1" x14ac:dyDescent="0.35">
      <c r="A5206" s="72">
        <f t="shared" si="81"/>
        <v>141546</v>
      </c>
      <c r="B5206" t="s">
        <v>17666</v>
      </c>
      <c r="C5206" s="66">
        <v>16067655</v>
      </c>
      <c r="D5206" t="s">
        <v>77</v>
      </c>
      <c r="E5206" t="s">
        <v>9849</v>
      </c>
      <c r="F5206" s="66">
        <v>141546</v>
      </c>
      <c r="G5206" t="s">
        <v>78</v>
      </c>
      <c r="H5206" t="s">
        <v>9850</v>
      </c>
      <c r="I5206" t="s">
        <v>79</v>
      </c>
      <c r="K5206" t="s">
        <v>17667</v>
      </c>
      <c r="M5206" t="s">
        <v>7383</v>
      </c>
      <c r="N5206" t="s">
        <v>7384</v>
      </c>
      <c r="O5206" t="s">
        <v>18</v>
      </c>
      <c r="P5206" t="s">
        <v>10443</v>
      </c>
      <c r="Q5206" t="s">
        <v>17668</v>
      </c>
    </row>
    <row r="5207" spans="1:17" hidden="1" x14ac:dyDescent="0.35">
      <c r="A5207" s="72">
        <f t="shared" si="81"/>
        <v>141656</v>
      </c>
      <c r="B5207" t="s">
        <v>11034</v>
      </c>
      <c r="C5207" s="66">
        <v>91469</v>
      </c>
      <c r="D5207" t="s">
        <v>77</v>
      </c>
      <c r="E5207" t="s">
        <v>11035</v>
      </c>
      <c r="F5207" s="66">
        <v>141656</v>
      </c>
      <c r="G5207" t="s">
        <v>78</v>
      </c>
      <c r="I5207" t="s">
        <v>79</v>
      </c>
      <c r="K5207" t="s">
        <v>11036</v>
      </c>
      <c r="M5207" t="s">
        <v>11037</v>
      </c>
      <c r="N5207" t="s">
        <v>5082</v>
      </c>
      <c r="O5207" t="s">
        <v>18</v>
      </c>
      <c r="P5207" t="s">
        <v>11038</v>
      </c>
    </row>
    <row r="5208" spans="1:17" hidden="1" x14ac:dyDescent="0.35">
      <c r="A5208" s="72">
        <f t="shared" si="81"/>
        <v>141739</v>
      </c>
      <c r="B5208" t="s">
        <v>23698</v>
      </c>
      <c r="C5208" s="85">
        <v>16059070</v>
      </c>
      <c r="D5208" t="s">
        <v>77</v>
      </c>
      <c r="E5208" t="s">
        <v>23266</v>
      </c>
      <c r="F5208" s="85">
        <v>141739</v>
      </c>
      <c r="G5208" t="s">
        <v>78</v>
      </c>
      <c r="H5208">
        <v>12688008</v>
      </c>
      <c r="I5208" t="s">
        <v>79</v>
      </c>
      <c r="K5208" t="s">
        <v>23661</v>
      </c>
      <c r="M5208" t="s">
        <v>125</v>
      </c>
      <c r="N5208" t="s">
        <v>137</v>
      </c>
      <c r="O5208" t="s">
        <v>18</v>
      </c>
      <c r="P5208">
        <v>78724</v>
      </c>
    </row>
    <row r="5209" spans="1:17" hidden="1" x14ac:dyDescent="0.35">
      <c r="A5209" s="72">
        <f t="shared" si="81"/>
        <v>141654</v>
      </c>
      <c r="B5209" t="s">
        <v>11021</v>
      </c>
      <c r="C5209" s="66">
        <v>91465</v>
      </c>
      <c r="D5209" t="s">
        <v>77</v>
      </c>
      <c r="E5209" t="s">
        <v>11022</v>
      </c>
      <c r="F5209" s="66">
        <v>141654</v>
      </c>
      <c r="G5209" t="s">
        <v>78</v>
      </c>
      <c r="I5209" t="s">
        <v>79</v>
      </c>
      <c r="K5209" t="s">
        <v>11023</v>
      </c>
      <c r="M5209" t="s">
        <v>11024</v>
      </c>
      <c r="N5209" t="s">
        <v>11025</v>
      </c>
      <c r="O5209" t="s">
        <v>18</v>
      </c>
      <c r="P5209" t="s">
        <v>11026</v>
      </c>
    </row>
    <row r="5210" spans="1:17" hidden="1" x14ac:dyDescent="0.35">
      <c r="A5210" s="72">
        <f t="shared" si="81"/>
        <v>141654</v>
      </c>
      <c r="B5210" t="s">
        <v>16697</v>
      </c>
      <c r="C5210" s="66">
        <v>16047447</v>
      </c>
      <c r="D5210" t="s">
        <v>77</v>
      </c>
      <c r="E5210" t="s">
        <v>11022</v>
      </c>
      <c r="F5210" s="66">
        <v>141654</v>
      </c>
      <c r="G5210" t="s">
        <v>78</v>
      </c>
      <c r="I5210" t="s">
        <v>79</v>
      </c>
      <c r="K5210" t="s">
        <v>16698</v>
      </c>
      <c r="M5210" t="s">
        <v>11024</v>
      </c>
      <c r="N5210" t="s">
        <v>11025</v>
      </c>
      <c r="O5210" t="s">
        <v>18</v>
      </c>
      <c r="P5210" t="s">
        <v>11026</v>
      </c>
    </row>
    <row r="5211" spans="1:17" hidden="1" x14ac:dyDescent="0.35">
      <c r="A5211" s="72">
        <f t="shared" si="81"/>
        <v>141654</v>
      </c>
      <c r="B5211" t="s">
        <v>22915</v>
      </c>
      <c r="C5211" s="66">
        <v>17027495</v>
      </c>
      <c r="D5211" t="s">
        <v>83</v>
      </c>
      <c r="E5211" t="s">
        <v>11022</v>
      </c>
      <c r="F5211" s="66">
        <v>141654</v>
      </c>
      <c r="G5211" t="s">
        <v>78</v>
      </c>
      <c r="I5211" t="s">
        <v>79</v>
      </c>
      <c r="K5211" t="s">
        <v>22916</v>
      </c>
      <c r="M5211" t="s">
        <v>22917</v>
      </c>
      <c r="N5211" t="s">
        <v>11190</v>
      </c>
      <c r="O5211" t="s">
        <v>18</v>
      </c>
      <c r="P5211" t="s">
        <v>11026</v>
      </c>
    </row>
    <row r="5212" spans="1:17" hidden="1" x14ac:dyDescent="0.35">
      <c r="A5212" s="72">
        <f t="shared" si="81"/>
        <v>141571</v>
      </c>
      <c r="B5212" t="s">
        <v>24269</v>
      </c>
      <c r="C5212" s="85">
        <v>91037</v>
      </c>
      <c r="D5212" t="s">
        <v>77</v>
      </c>
      <c r="E5212" t="s">
        <v>23257</v>
      </c>
      <c r="F5212" s="85">
        <v>141571</v>
      </c>
      <c r="G5212" t="s">
        <v>78</v>
      </c>
      <c r="I5212" t="s">
        <v>79</v>
      </c>
      <c r="K5212" t="s">
        <v>24270</v>
      </c>
      <c r="M5212" t="s">
        <v>20634</v>
      </c>
      <c r="N5212" t="s">
        <v>22574</v>
      </c>
      <c r="O5212" t="s">
        <v>18</v>
      </c>
      <c r="P5212">
        <v>78355</v>
      </c>
    </row>
    <row r="5213" spans="1:17" hidden="1" x14ac:dyDescent="0.35">
      <c r="A5213" s="72">
        <f t="shared" si="81"/>
        <v>140774</v>
      </c>
      <c r="B5213" t="s">
        <v>3148</v>
      </c>
      <c r="C5213" s="66">
        <v>86969</v>
      </c>
      <c r="D5213" t="s">
        <v>77</v>
      </c>
      <c r="E5213" t="s">
        <v>3149</v>
      </c>
      <c r="F5213" s="66">
        <v>140774</v>
      </c>
      <c r="G5213" t="s">
        <v>78</v>
      </c>
      <c r="I5213" t="s">
        <v>79</v>
      </c>
      <c r="K5213" t="s">
        <v>3150</v>
      </c>
      <c r="M5213" t="s">
        <v>3151</v>
      </c>
      <c r="N5213" t="s">
        <v>3090</v>
      </c>
      <c r="O5213" t="s">
        <v>18</v>
      </c>
      <c r="P5213" t="s">
        <v>3152</v>
      </c>
    </row>
    <row r="5214" spans="1:17" hidden="1" x14ac:dyDescent="0.35">
      <c r="A5214" s="72">
        <f t="shared" si="81"/>
        <v>140774</v>
      </c>
      <c r="B5214" t="s">
        <v>14326</v>
      </c>
      <c r="C5214" s="66">
        <v>205401</v>
      </c>
      <c r="D5214" t="s">
        <v>77</v>
      </c>
      <c r="E5214" t="s">
        <v>3149</v>
      </c>
      <c r="F5214" s="66">
        <v>140774</v>
      </c>
      <c r="G5214" t="s">
        <v>78</v>
      </c>
      <c r="I5214" t="s">
        <v>79</v>
      </c>
      <c r="K5214" t="s">
        <v>14327</v>
      </c>
      <c r="M5214" t="s">
        <v>3151</v>
      </c>
      <c r="N5214" t="s">
        <v>6795</v>
      </c>
      <c r="O5214" t="s">
        <v>18</v>
      </c>
      <c r="P5214" t="s">
        <v>3152</v>
      </c>
      <c r="Q5214" t="s">
        <v>3153</v>
      </c>
    </row>
    <row r="5215" spans="1:17" hidden="1" x14ac:dyDescent="0.35">
      <c r="A5215" s="72">
        <f t="shared" si="81"/>
        <v>141312</v>
      </c>
      <c r="B5215" t="s">
        <v>16323</v>
      </c>
      <c r="C5215" s="66">
        <v>16037103</v>
      </c>
      <c r="D5215" t="s">
        <v>77</v>
      </c>
      <c r="E5215" t="s">
        <v>6602</v>
      </c>
      <c r="F5215" s="66">
        <v>141312</v>
      </c>
      <c r="G5215" t="s">
        <v>78</v>
      </c>
      <c r="I5215" t="s">
        <v>79</v>
      </c>
      <c r="K5215" t="s">
        <v>16324</v>
      </c>
      <c r="M5215" t="s">
        <v>3090</v>
      </c>
      <c r="N5215" t="s">
        <v>6071</v>
      </c>
      <c r="O5215" t="s">
        <v>18</v>
      </c>
      <c r="P5215" t="s">
        <v>6919</v>
      </c>
      <c r="Q5215" t="s">
        <v>1840</v>
      </c>
    </row>
    <row r="5216" spans="1:17" hidden="1" x14ac:dyDescent="0.35">
      <c r="A5216" s="72">
        <f t="shared" si="81"/>
        <v>141532</v>
      </c>
      <c r="B5216" t="s">
        <v>28268</v>
      </c>
      <c r="C5216" s="85">
        <v>90537</v>
      </c>
      <c r="D5216" t="s">
        <v>77</v>
      </c>
      <c r="E5216" t="s">
        <v>23152</v>
      </c>
      <c r="F5216" s="85">
        <v>141532</v>
      </c>
      <c r="G5216" t="s">
        <v>78</v>
      </c>
      <c r="H5216">
        <v>9980335</v>
      </c>
      <c r="I5216" t="s">
        <v>79</v>
      </c>
      <c r="K5216" t="s">
        <v>28269</v>
      </c>
      <c r="M5216" t="s">
        <v>9696</v>
      </c>
      <c r="N5216" t="s">
        <v>9697</v>
      </c>
      <c r="O5216" t="s">
        <v>18</v>
      </c>
      <c r="P5216">
        <v>78154</v>
      </c>
    </row>
    <row r="5217" spans="1:17" hidden="1" x14ac:dyDescent="0.35">
      <c r="A5217" s="72">
        <f t="shared" si="81"/>
        <v>141532</v>
      </c>
      <c r="B5217" t="s">
        <v>9709</v>
      </c>
      <c r="C5217" s="66">
        <v>90537</v>
      </c>
      <c r="D5217" t="s">
        <v>77</v>
      </c>
      <c r="E5217" t="s">
        <v>9507</v>
      </c>
      <c r="F5217" s="66">
        <v>141532</v>
      </c>
      <c r="G5217" t="s">
        <v>78</v>
      </c>
      <c r="H5217" t="s">
        <v>9508</v>
      </c>
      <c r="I5217" t="s">
        <v>79</v>
      </c>
      <c r="K5217" t="s">
        <v>9710</v>
      </c>
      <c r="L5217" t="s">
        <v>80</v>
      </c>
      <c r="M5217" t="s">
        <v>9711</v>
      </c>
      <c r="N5217" t="s">
        <v>9511</v>
      </c>
      <c r="O5217" t="s">
        <v>18</v>
      </c>
      <c r="P5217" t="s">
        <v>9698</v>
      </c>
      <c r="Q5217" t="s">
        <v>87</v>
      </c>
    </row>
    <row r="5218" spans="1:17" hidden="1" x14ac:dyDescent="0.35">
      <c r="A5218" s="72">
        <f t="shared" si="81"/>
        <v>141383</v>
      </c>
      <c r="B5218" t="s">
        <v>8818</v>
      </c>
      <c r="C5218" s="66">
        <v>90011</v>
      </c>
      <c r="D5218" t="s">
        <v>77</v>
      </c>
      <c r="E5218" t="s">
        <v>8809</v>
      </c>
      <c r="F5218" s="66">
        <v>141383</v>
      </c>
      <c r="G5218" t="s">
        <v>78</v>
      </c>
      <c r="I5218" t="s">
        <v>79</v>
      </c>
      <c r="K5218" t="s">
        <v>8819</v>
      </c>
      <c r="M5218" t="s">
        <v>8811</v>
      </c>
      <c r="N5218" t="s">
        <v>8537</v>
      </c>
      <c r="O5218" t="s">
        <v>18</v>
      </c>
      <c r="P5218" t="s">
        <v>8812</v>
      </c>
      <c r="Q5218" t="s">
        <v>8820</v>
      </c>
    </row>
    <row r="5219" spans="1:17" hidden="1" x14ac:dyDescent="0.35">
      <c r="A5219" s="72">
        <f t="shared" si="81"/>
        <v>141722</v>
      </c>
      <c r="B5219" t="s">
        <v>26763</v>
      </c>
      <c r="C5219" s="85">
        <v>229842</v>
      </c>
      <c r="D5219" t="s">
        <v>77</v>
      </c>
      <c r="E5219" t="s">
        <v>23194</v>
      </c>
      <c r="F5219" s="85">
        <v>141722</v>
      </c>
      <c r="G5219" t="s">
        <v>78</v>
      </c>
      <c r="H5219">
        <v>1664895</v>
      </c>
      <c r="I5219" t="s">
        <v>79</v>
      </c>
      <c r="K5219" t="s">
        <v>26764</v>
      </c>
      <c r="M5219" t="s">
        <v>125</v>
      </c>
      <c r="N5219" t="s">
        <v>137</v>
      </c>
      <c r="O5219" t="s">
        <v>18</v>
      </c>
      <c r="P5219">
        <v>78732</v>
      </c>
    </row>
    <row r="5220" spans="1:17" hidden="1" x14ac:dyDescent="0.35">
      <c r="A5220" s="72">
        <f t="shared" si="81"/>
        <v>141722</v>
      </c>
      <c r="B5220" t="s">
        <v>15148</v>
      </c>
      <c r="C5220" s="66">
        <v>229842</v>
      </c>
      <c r="D5220" t="s">
        <v>77</v>
      </c>
      <c r="E5220" t="s">
        <v>11379</v>
      </c>
      <c r="F5220" s="66">
        <v>141722</v>
      </c>
      <c r="G5220" t="s">
        <v>78</v>
      </c>
      <c r="H5220" t="s">
        <v>11380</v>
      </c>
      <c r="I5220" t="s">
        <v>79</v>
      </c>
      <c r="K5220" t="s">
        <v>15149</v>
      </c>
      <c r="M5220" t="s">
        <v>126</v>
      </c>
      <c r="N5220" t="s">
        <v>136</v>
      </c>
      <c r="O5220" t="s">
        <v>18</v>
      </c>
      <c r="P5220" t="s">
        <v>11545</v>
      </c>
    </row>
    <row r="5221" spans="1:17" hidden="1" x14ac:dyDescent="0.35">
      <c r="A5221" s="72">
        <f t="shared" si="81"/>
        <v>141736</v>
      </c>
      <c r="B5221" t="s">
        <v>11762</v>
      </c>
      <c r="C5221" s="66">
        <v>91977</v>
      </c>
      <c r="D5221" t="s">
        <v>77</v>
      </c>
      <c r="E5221" t="s">
        <v>11615</v>
      </c>
      <c r="F5221" s="66">
        <v>141736</v>
      </c>
      <c r="G5221" t="s">
        <v>78</v>
      </c>
      <c r="I5221" t="s">
        <v>79</v>
      </c>
      <c r="K5221" t="s">
        <v>11763</v>
      </c>
      <c r="M5221" t="s">
        <v>126</v>
      </c>
      <c r="N5221" t="s">
        <v>11764</v>
      </c>
      <c r="O5221" t="s">
        <v>18</v>
      </c>
      <c r="P5221" t="s">
        <v>161</v>
      </c>
      <c r="Q5221" t="s">
        <v>11765</v>
      </c>
    </row>
    <row r="5222" spans="1:17" hidden="1" x14ac:dyDescent="0.35">
      <c r="A5222" s="72">
        <f t="shared" si="81"/>
        <v>141656</v>
      </c>
      <c r="B5222" t="s">
        <v>14727</v>
      </c>
      <c r="C5222" s="66">
        <v>221163</v>
      </c>
      <c r="D5222" t="s">
        <v>77</v>
      </c>
      <c r="E5222" t="s">
        <v>11035</v>
      </c>
      <c r="F5222" s="66">
        <v>141656</v>
      </c>
      <c r="G5222" t="s">
        <v>78</v>
      </c>
      <c r="I5222" t="s">
        <v>79</v>
      </c>
      <c r="K5222" t="s">
        <v>14728</v>
      </c>
      <c r="L5222" t="s">
        <v>11053</v>
      </c>
      <c r="M5222" t="s">
        <v>11037</v>
      </c>
      <c r="N5222" t="s">
        <v>10825</v>
      </c>
      <c r="O5222" t="s">
        <v>18</v>
      </c>
      <c r="P5222" t="s">
        <v>11038</v>
      </c>
    </row>
    <row r="5223" spans="1:17" hidden="1" x14ac:dyDescent="0.35">
      <c r="A5223" s="72">
        <f t="shared" si="81"/>
        <v>141223</v>
      </c>
      <c r="B5223" t="s">
        <v>16201</v>
      </c>
      <c r="C5223" s="66">
        <v>16035309</v>
      </c>
      <c r="D5223" t="s">
        <v>77</v>
      </c>
      <c r="E5223" t="s">
        <v>6077</v>
      </c>
      <c r="F5223" s="66">
        <v>141223</v>
      </c>
      <c r="G5223" t="s">
        <v>78</v>
      </c>
      <c r="I5223" t="s">
        <v>79</v>
      </c>
      <c r="K5223" t="s">
        <v>16202</v>
      </c>
      <c r="M5223" t="s">
        <v>3090</v>
      </c>
      <c r="N5223" t="s">
        <v>6071</v>
      </c>
      <c r="O5223" t="s">
        <v>18</v>
      </c>
      <c r="P5223" t="s">
        <v>6181</v>
      </c>
    </row>
    <row r="5224" spans="1:17" hidden="1" x14ac:dyDescent="0.35">
      <c r="A5224" s="72">
        <f t="shared" si="81"/>
        <v>140444</v>
      </c>
      <c r="B5224" t="s">
        <v>24348</v>
      </c>
      <c r="C5224" s="85">
        <v>16047074</v>
      </c>
      <c r="D5224" t="s">
        <v>77</v>
      </c>
      <c r="E5224" t="s">
        <v>23254</v>
      </c>
      <c r="F5224" s="85">
        <v>140444</v>
      </c>
      <c r="G5224" t="s">
        <v>78</v>
      </c>
      <c r="I5224" t="s">
        <v>79</v>
      </c>
      <c r="K5224" t="s">
        <v>24349</v>
      </c>
      <c r="M5224" t="s">
        <v>13920</v>
      </c>
      <c r="N5224" t="s">
        <v>232</v>
      </c>
      <c r="O5224" t="s">
        <v>18</v>
      </c>
      <c r="P5224">
        <v>75039</v>
      </c>
      <c r="Q5224">
        <v>3225</v>
      </c>
    </row>
    <row r="5225" spans="1:17" hidden="1" x14ac:dyDescent="0.35">
      <c r="A5225" s="72">
        <f t="shared" si="81"/>
        <v>141223</v>
      </c>
      <c r="B5225" t="s">
        <v>6714</v>
      </c>
      <c r="C5225" s="66">
        <v>88748</v>
      </c>
      <c r="D5225" t="s">
        <v>77</v>
      </c>
      <c r="E5225" t="s">
        <v>6077</v>
      </c>
      <c r="F5225" s="66">
        <v>141223</v>
      </c>
      <c r="G5225" t="s">
        <v>78</v>
      </c>
      <c r="H5225" t="s">
        <v>6715</v>
      </c>
      <c r="I5225" t="s">
        <v>79</v>
      </c>
      <c r="K5225" t="s">
        <v>6716</v>
      </c>
      <c r="M5225" t="s">
        <v>3090</v>
      </c>
      <c r="N5225" t="s">
        <v>6071</v>
      </c>
      <c r="O5225" t="s">
        <v>18</v>
      </c>
      <c r="P5225" t="s">
        <v>6709</v>
      </c>
      <c r="Q5225" t="s">
        <v>1795</v>
      </c>
    </row>
    <row r="5226" spans="1:17" hidden="1" x14ac:dyDescent="0.35">
      <c r="A5226" s="72">
        <f t="shared" si="81"/>
        <v>141354</v>
      </c>
      <c r="B5226" t="s">
        <v>8576</v>
      </c>
      <c r="C5226" s="66">
        <v>89902</v>
      </c>
      <c r="D5226" t="s">
        <v>77</v>
      </c>
      <c r="E5226" t="s">
        <v>8566</v>
      </c>
      <c r="F5226" s="66">
        <v>141354</v>
      </c>
      <c r="G5226" t="s">
        <v>78</v>
      </c>
      <c r="I5226" t="s">
        <v>79</v>
      </c>
      <c r="K5226" t="s">
        <v>8577</v>
      </c>
      <c r="M5226" t="s">
        <v>8531</v>
      </c>
      <c r="N5226" t="s">
        <v>7379</v>
      </c>
      <c r="O5226" t="s">
        <v>18</v>
      </c>
      <c r="P5226" t="s">
        <v>8532</v>
      </c>
    </row>
    <row r="5227" spans="1:17" hidden="1" x14ac:dyDescent="0.35">
      <c r="A5227" s="72">
        <f t="shared" si="81"/>
        <v>140457</v>
      </c>
      <c r="B5227" t="s">
        <v>20857</v>
      </c>
      <c r="C5227" s="66">
        <v>17009433</v>
      </c>
      <c r="D5227" t="s">
        <v>77</v>
      </c>
      <c r="E5227" t="s">
        <v>345</v>
      </c>
      <c r="F5227" s="66">
        <v>140457</v>
      </c>
      <c r="G5227" t="s">
        <v>78</v>
      </c>
      <c r="I5227" t="s">
        <v>79</v>
      </c>
      <c r="K5227" t="s">
        <v>20858</v>
      </c>
      <c r="M5227" t="s">
        <v>20854</v>
      </c>
      <c r="N5227" t="s">
        <v>185</v>
      </c>
      <c r="O5227" t="s">
        <v>18</v>
      </c>
      <c r="P5227" t="s">
        <v>352</v>
      </c>
    </row>
    <row r="5228" spans="1:17" hidden="1" x14ac:dyDescent="0.35">
      <c r="A5228" s="72">
        <f t="shared" si="81"/>
        <v>140521</v>
      </c>
      <c r="B5228" t="s">
        <v>1445</v>
      </c>
      <c r="C5228" s="66">
        <v>85974</v>
      </c>
      <c r="D5228" t="s">
        <v>77</v>
      </c>
      <c r="E5228" t="s">
        <v>511</v>
      </c>
      <c r="F5228" s="66">
        <v>140521</v>
      </c>
      <c r="G5228" t="s">
        <v>78</v>
      </c>
      <c r="H5228" t="s">
        <v>1446</v>
      </c>
      <c r="I5228" t="s">
        <v>79</v>
      </c>
      <c r="K5228" t="s">
        <v>1447</v>
      </c>
      <c r="M5228" t="s">
        <v>1375</v>
      </c>
      <c r="N5228" t="s">
        <v>232</v>
      </c>
      <c r="O5228" t="s">
        <v>18</v>
      </c>
      <c r="P5228" t="s">
        <v>1405</v>
      </c>
      <c r="Q5228" t="s">
        <v>1448</v>
      </c>
    </row>
    <row r="5229" spans="1:17" hidden="1" x14ac:dyDescent="0.35">
      <c r="A5229" s="72">
        <f t="shared" si="81"/>
        <v>140471</v>
      </c>
      <c r="B5229" t="s">
        <v>17923</v>
      </c>
      <c r="C5229" s="66">
        <v>16074574</v>
      </c>
      <c r="D5229" t="s">
        <v>77</v>
      </c>
      <c r="E5229" t="s">
        <v>833</v>
      </c>
      <c r="F5229" s="66">
        <v>140471</v>
      </c>
      <c r="G5229" t="s">
        <v>78</v>
      </c>
      <c r="I5229" t="s">
        <v>79</v>
      </c>
      <c r="K5229" t="s">
        <v>17924</v>
      </c>
      <c r="M5229" t="s">
        <v>841</v>
      </c>
      <c r="N5229" t="s">
        <v>185</v>
      </c>
      <c r="O5229" t="s">
        <v>18</v>
      </c>
      <c r="P5229" t="s">
        <v>869</v>
      </c>
    </row>
    <row r="5230" spans="1:17" hidden="1" x14ac:dyDescent="0.35">
      <c r="A5230" s="72">
        <f t="shared" si="81"/>
        <v>141223</v>
      </c>
      <c r="B5230" t="s">
        <v>6699</v>
      </c>
      <c r="C5230" s="66">
        <v>88741</v>
      </c>
      <c r="D5230" t="s">
        <v>77</v>
      </c>
      <c r="E5230" t="s">
        <v>6077</v>
      </c>
      <c r="F5230" s="66">
        <v>141223</v>
      </c>
      <c r="G5230" t="s">
        <v>78</v>
      </c>
      <c r="H5230" t="s">
        <v>6700</v>
      </c>
      <c r="I5230" t="s">
        <v>79</v>
      </c>
      <c r="K5230" t="s">
        <v>6701</v>
      </c>
      <c r="M5230" t="s">
        <v>3090</v>
      </c>
      <c r="N5230" t="s">
        <v>6071</v>
      </c>
      <c r="O5230" t="s">
        <v>18</v>
      </c>
      <c r="P5230" t="s">
        <v>6688</v>
      </c>
      <c r="Q5230" t="s">
        <v>6702</v>
      </c>
    </row>
    <row r="5231" spans="1:17" hidden="1" x14ac:dyDescent="0.35">
      <c r="A5231" s="72">
        <f t="shared" si="81"/>
        <v>140521</v>
      </c>
      <c r="B5231" t="s">
        <v>19145</v>
      </c>
      <c r="C5231" s="66">
        <v>16031459</v>
      </c>
      <c r="D5231" t="s">
        <v>83</v>
      </c>
      <c r="E5231" t="s">
        <v>511</v>
      </c>
      <c r="F5231" s="66">
        <v>140521</v>
      </c>
      <c r="G5231" t="s">
        <v>78</v>
      </c>
      <c r="I5231" t="s">
        <v>79</v>
      </c>
      <c r="K5231" t="s">
        <v>19146</v>
      </c>
      <c r="M5231" t="s">
        <v>1375</v>
      </c>
      <c r="N5231" t="s">
        <v>232</v>
      </c>
      <c r="O5231" t="s">
        <v>18</v>
      </c>
      <c r="P5231" t="s">
        <v>1623</v>
      </c>
    </row>
    <row r="5232" spans="1:17" hidden="1" x14ac:dyDescent="0.35">
      <c r="A5232" s="72">
        <f t="shared" si="81"/>
        <v>141847</v>
      </c>
      <c r="B5232" t="s">
        <v>12111</v>
      </c>
      <c r="C5232" s="66">
        <v>92197</v>
      </c>
      <c r="D5232" t="s">
        <v>77</v>
      </c>
      <c r="E5232" t="s">
        <v>12112</v>
      </c>
      <c r="F5232" s="66">
        <v>141847</v>
      </c>
      <c r="G5232" t="s">
        <v>78</v>
      </c>
      <c r="H5232" t="s">
        <v>12113</v>
      </c>
      <c r="I5232" t="s">
        <v>79</v>
      </c>
      <c r="K5232" t="s">
        <v>12114</v>
      </c>
      <c r="M5232" t="s">
        <v>12115</v>
      </c>
      <c r="N5232" t="s">
        <v>12116</v>
      </c>
      <c r="O5232" t="s">
        <v>18</v>
      </c>
      <c r="P5232" t="s">
        <v>12117</v>
      </c>
      <c r="Q5232" t="s">
        <v>2444</v>
      </c>
    </row>
    <row r="5233" spans="1:17" hidden="1" x14ac:dyDescent="0.35">
      <c r="A5233" s="72">
        <f t="shared" si="81"/>
        <v>141487</v>
      </c>
      <c r="B5233" t="s">
        <v>21137</v>
      </c>
      <c r="C5233" s="66">
        <v>17011985</v>
      </c>
      <c r="D5233" t="s">
        <v>77</v>
      </c>
      <c r="E5233" t="s">
        <v>9269</v>
      </c>
      <c r="F5233" s="66">
        <v>141487</v>
      </c>
      <c r="G5233" t="s">
        <v>78</v>
      </c>
      <c r="I5233" t="s">
        <v>559</v>
      </c>
      <c r="K5233" t="s">
        <v>21138</v>
      </c>
      <c r="M5233" t="s">
        <v>9223</v>
      </c>
      <c r="O5233" t="s">
        <v>18</v>
      </c>
      <c r="P5233" t="s">
        <v>9301</v>
      </c>
    </row>
    <row r="5234" spans="1:17" hidden="1" x14ac:dyDescent="0.35">
      <c r="A5234" s="72">
        <f t="shared" si="81"/>
        <v>141739</v>
      </c>
      <c r="B5234" t="s">
        <v>23660</v>
      </c>
      <c r="C5234" s="85">
        <v>91854</v>
      </c>
      <c r="D5234" t="s">
        <v>77</v>
      </c>
      <c r="E5234" t="s">
        <v>23266</v>
      </c>
      <c r="F5234" s="85">
        <v>141739</v>
      </c>
      <c r="G5234" t="s">
        <v>78</v>
      </c>
      <c r="H5234">
        <v>12688503</v>
      </c>
      <c r="I5234" t="s">
        <v>79</v>
      </c>
      <c r="K5234" t="s">
        <v>23661</v>
      </c>
      <c r="M5234" t="s">
        <v>125</v>
      </c>
      <c r="N5234" t="s">
        <v>137</v>
      </c>
      <c r="O5234" t="s">
        <v>18</v>
      </c>
      <c r="P5234">
        <v>78724</v>
      </c>
      <c r="Q5234">
        <v>3211</v>
      </c>
    </row>
    <row r="5235" spans="1:17" hidden="1" x14ac:dyDescent="0.35">
      <c r="A5235" s="72">
        <f t="shared" si="81"/>
        <v>141667</v>
      </c>
      <c r="B5235" t="s">
        <v>11474</v>
      </c>
      <c r="C5235" s="66">
        <v>16065539</v>
      </c>
      <c r="D5235" t="s">
        <v>77</v>
      </c>
      <c r="E5235" t="s">
        <v>10820</v>
      </c>
      <c r="F5235" s="66">
        <v>141667</v>
      </c>
      <c r="G5235" t="s">
        <v>78</v>
      </c>
      <c r="H5235" t="s">
        <v>350</v>
      </c>
      <c r="I5235" t="s">
        <v>79</v>
      </c>
      <c r="K5235" t="s">
        <v>17601</v>
      </c>
      <c r="L5235" t="s">
        <v>80</v>
      </c>
      <c r="M5235" t="s">
        <v>10950</v>
      </c>
      <c r="N5235" t="s">
        <v>7398</v>
      </c>
      <c r="O5235" t="s">
        <v>18</v>
      </c>
      <c r="P5235" t="s">
        <v>10951</v>
      </c>
      <c r="Q5235" t="s">
        <v>87</v>
      </c>
    </row>
    <row r="5236" spans="1:17" hidden="1" x14ac:dyDescent="0.35">
      <c r="A5236" s="72">
        <f t="shared" si="81"/>
        <v>140661</v>
      </c>
      <c r="B5236" t="s">
        <v>17402</v>
      </c>
      <c r="C5236" s="66">
        <v>16061145</v>
      </c>
      <c r="D5236" t="s">
        <v>77</v>
      </c>
      <c r="E5236" t="s">
        <v>2463</v>
      </c>
      <c r="F5236" s="66">
        <v>140661</v>
      </c>
      <c r="G5236" t="s">
        <v>78</v>
      </c>
      <c r="I5236" t="s">
        <v>79</v>
      </c>
      <c r="K5236" t="s">
        <v>17403</v>
      </c>
      <c r="M5236" t="s">
        <v>2447</v>
      </c>
      <c r="N5236" t="s">
        <v>2466</v>
      </c>
      <c r="O5236" t="s">
        <v>18</v>
      </c>
      <c r="P5236" t="s">
        <v>2449</v>
      </c>
      <c r="Q5236" t="s">
        <v>17404</v>
      </c>
    </row>
    <row r="5237" spans="1:17" hidden="1" x14ac:dyDescent="0.35">
      <c r="A5237" s="72">
        <f t="shared" si="81"/>
        <v>141739</v>
      </c>
      <c r="B5237" t="s">
        <v>23622</v>
      </c>
      <c r="C5237" s="85">
        <v>16072950</v>
      </c>
      <c r="D5237" t="s">
        <v>77</v>
      </c>
      <c r="E5237" t="s">
        <v>23266</v>
      </c>
      <c r="F5237" s="85">
        <v>141739</v>
      </c>
      <c r="G5237" t="s">
        <v>78</v>
      </c>
      <c r="H5237">
        <v>12688008</v>
      </c>
      <c r="I5237" t="s">
        <v>79</v>
      </c>
      <c r="K5237" t="s">
        <v>23623</v>
      </c>
      <c r="M5237" t="s">
        <v>125</v>
      </c>
      <c r="N5237" t="s">
        <v>137</v>
      </c>
      <c r="O5237" t="s">
        <v>18</v>
      </c>
      <c r="P5237">
        <v>78704</v>
      </c>
    </row>
    <row r="5238" spans="1:17" hidden="1" x14ac:dyDescent="0.35">
      <c r="A5238" s="72">
        <f t="shared" si="81"/>
        <v>141778</v>
      </c>
      <c r="B5238" t="s">
        <v>25176</v>
      </c>
      <c r="C5238" s="85">
        <v>141778</v>
      </c>
      <c r="D5238" t="s">
        <v>78</v>
      </c>
      <c r="E5238" t="s">
        <v>23237</v>
      </c>
      <c r="F5238" s="85">
        <v>17015391</v>
      </c>
      <c r="G5238" t="s">
        <v>1750</v>
      </c>
      <c r="H5238">
        <v>12709127</v>
      </c>
      <c r="I5238" t="s">
        <v>79</v>
      </c>
      <c r="J5238" t="s">
        <v>200</v>
      </c>
      <c r="K5238" t="s">
        <v>25177</v>
      </c>
      <c r="M5238" t="s">
        <v>20744</v>
      </c>
      <c r="N5238" t="s">
        <v>14383</v>
      </c>
      <c r="O5238" t="s">
        <v>18</v>
      </c>
      <c r="P5238">
        <v>78873</v>
      </c>
    </row>
    <row r="5239" spans="1:17" hidden="1" x14ac:dyDescent="0.35">
      <c r="A5239" s="72">
        <f t="shared" si="81"/>
        <v>141778</v>
      </c>
      <c r="B5239" t="s">
        <v>11856</v>
      </c>
      <c r="C5239" s="66">
        <v>92058</v>
      </c>
      <c r="D5239" t="s">
        <v>77</v>
      </c>
      <c r="E5239" t="s">
        <v>11857</v>
      </c>
      <c r="F5239" s="66">
        <v>141778</v>
      </c>
      <c r="G5239" t="s">
        <v>78</v>
      </c>
      <c r="H5239" t="s">
        <v>11858</v>
      </c>
      <c r="I5239" t="s">
        <v>79</v>
      </c>
      <c r="K5239" t="s">
        <v>11787</v>
      </c>
      <c r="L5239" t="s">
        <v>80</v>
      </c>
      <c r="M5239" t="s">
        <v>11859</v>
      </c>
      <c r="N5239" t="s">
        <v>11792</v>
      </c>
      <c r="O5239" t="s">
        <v>18</v>
      </c>
      <c r="P5239" t="s">
        <v>11860</v>
      </c>
      <c r="Q5239" t="s">
        <v>2805</v>
      </c>
    </row>
    <row r="5240" spans="1:17" hidden="1" x14ac:dyDescent="0.35">
      <c r="A5240" s="72">
        <f t="shared" si="81"/>
        <v>141663</v>
      </c>
      <c r="B5240" t="s">
        <v>11109</v>
      </c>
      <c r="C5240" s="66">
        <v>91498</v>
      </c>
      <c r="D5240" t="s">
        <v>77</v>
      </c>
      <c r="E5240" t="s">
        <v>11096</v>
      </c>
      <c r="F5240" s="66">
        <v>141663</v>
      </c>
      <c r="G5240" t="s">
        <v>78</v>
      </c>
      <c r="I5240" t="s">
        <v>79</v>
      </c>
      <c r="K5240" t="s">
        <v>11110</v>
      </c>
      <c r="M5240" t="s">
        <v>10987</v>
      </c>
      <c r="N5240" t="s">
        <v>10739</v>
      </c>
      <c r="O5240" t="s">
        <v>18</v>
      </c>
      <c r="P5240" t="s">
        <v>11100</v>
      </c>
    </row>
    <row r="5241" spans="1:17" hidden="1" x14ac:dyDescent="0.35">
      <c r="A5241" s="72">
        <f t="shared" si="81"/>
        <v>141722</v>
      </c>
      <c r="B5241" t="s">
        <v>22088</v>
      </c>
      <c r="C5241" s="85">
        <v>17020353</v>
      </c>
      <c r="D5241" t="s">
        <v>77</v>
      </c>
      <c r="E5241" t="s">
        <v>23194</v>
      </c>
      <c r="F5241" s="85">
        <v>141722</v>
      </c>
      <c r="G5241" t="s">
        <v>78</v>
      </c>
      <c r="I5241" t="s">
        <v>79</v>
      </c>
      <c r="K5241" t="s">
        <v>22089</v>
      </c>
      <c r="M5241" t="s">
        <v>19807</v>
      </c>
      <c r="N5241" t="s">
        <v>14397</v>
      </c>
      <c r="O5241" t="s">
        <v>18</v>
      </c>
      <c r="P5241">
        <v>78641</v>
      </c>
    </row>
    <row r="5242" spans="1:17" hidden="1" x14ac:dyDescent="0.35">
      <c r="A5242" s="72">
        <f t="shared" si="81"/>
        <v>141722</v>
      </c>
      <c r="B5242" t="s">
        <v>22088</v>
      </c>
      <c r="C5242" s="66">
        <v>17020353</v>
      </c>
      <c r="D5242" t="s">
        <v>77</v>
      </c>
      <c r="E5242" t="s">
        <v>11379</v>
      </c>
      <c r="F5242" s="66">
        <v>141722</v>
      </c>
      <c r="G5242" t="s">
        <v>78</v>
      </c>
      <c r="I5242" t="s">
        <v>79</v>
      </c>
      <c r="K5242" t="s">
        <v>22089</v>
      </c>
      <c r="M5242" t="s">
        <v>19807</v>
      </c>
      <c r="N5242" t="s">
        <v>14397</v>
      </c>
      <c r="O5242" t="s">
        <v>18</v>
      </c>
      <c r="P5242" t="s">
        <v>11486</v>
      </c>
    </row>
    <row r="5243" spans="1:17" hidden="1" x14ac:dyDescent="0.35">
      <c r="A5243" s="72">
        <f t="shared" si="81"/>
        <v>141722</v>
      </c>
      <c r="B5243" t="s">
        <v>26782</v>
      </c>
      <c r="C5243" s="85">
        <v>91722</v>
      </c>
      <c r="D5243" t="s">
        <v>77</v>
      </c>
      <c r="E5243" t="s">
        <v>23194</v>
      </c>
      <c r="F5243" s="85">
        <v>141722</v>
      </c>
      <c r="G5243" t="s">
        <v>78</v>
      </c>
      <c r="H5243">
        <v>1664895</v>
      </c>
      <c r="I5243" t="s">
        <v>79</v>
      </c>
      <c r="K5243" t="s">
        <v>26783</v>
      </c>
      <c r="M5243" t="s">
        <v>19807</v>
      </c>
      <c r="N5243" t="s">
        <v>5106</v>
      </c>
      <c r="O5243" t="s">
        <v>18</v>
      </c>
      <c r="P5243">
        <v>78641</v>
      </c>
    </row>
    <row r="5244" spans="1:17" hidden="1" x14ac:dyDescent="0.35">
      <c r="A5244" s="72">
        <f t="shared" si="81"/>
        <v>141722</v>
      </c>
      <c r="B5244" t="s">
        <v>11548</v>
      </c>
      <c r="C5244" s="66">
        <v>91722</v>
      </c>
      <c r="D5244" t="s">
        <v>77</v>
      </c>
      <c r="E5244" t="s">
        <v>11379</v>
      </c>
      <c r="F5244" s="66">
        <v>141722</v>
      </c>
      <c r="G5244" t="s">
        <v>78</v>
      </c>
      <c r="H5244" t="s">
        <v>11380</v>
      </c>
      <c r="I5244" t="s">
        <v>79</v>
      </c>
      <c r="K5244" t="s">
        <v>11549</v>
      </c>
      <c r="M5244" t="s">
        <v>11485</v>
      </c>
      <c r="N5244" t="s">
        <v>5129</v>
      </c>
      <c r="O5244" t="s">
        <v>18</v>
      </c>
      <c r="P5244" t="s">
        <v>11486</v>
      </c>
    </row>
    <row r="5245" spans="1:17" hidden="1" x14ac:dyDescent="0.35">
      <c r="A5245" s="72">
        <f t="shared" si="81"/>
        <v>141722</v>
      </c>
      <c r="B5245" t="s">
        <v>26795</v>
      </c>
      <c r="C5245" s="85">
        <v>91723</v>
      </c>
      <c r="D5245" t="s">
        <v>77</v>
      </c>
      <c r="E5245" t="s">
        <v>23194</v>
      </c>
      <c r="F5245" s="85">
        <v>141722</v>
      </c>
      <c r="G5245" t="s">
        <v>78</v>
      </c>
      <c r="H5245">
        <v>7097322</v>
      </c>
      <c r="I5245" t="s">
        <v>79</v>
      </c>
      <c r="K5245" t="s">
        <v>26796</v>
      </c>
      <c r="M5245" t="s">
        <v>19807</v>
      </c>
      <c r="N5245" t="s">
        <v>5106</v>
      </c>
      <c r="O5245" t="s">
        <v>18</v>
      </c>
      <c r="P5245">
        <v>78641</v>
      </c>
    </row>
    <row r="5246" spans="1:17" hidden="1" x14ac:dyDescent="0.35">
      <c r="A5246" s="72">
        <f t="shared" si="81"/>
        <v>141722</v>
      </c>
      <c r="B5246" t="s">
        <v>11550</v>
      </c>
      <c r="C5246" s="66">
        <v>91723</v>
      </c>
      <c r="D5246" t="s">
        <v>77</v>
      </c>
      <c r="E5246" t="s">
        <v>11379</v>
      </c>
      <c r="F5246" s="66">
        <v>141722</v>
      </c>
      <c r="G5246" t="s">
        <v>78</v>
      </c>
      <c r="H5246" t="s">
        <v>115</v>
      </c>
      <c r="I5246" t="s">
        <v>79</v>
      </c>
      <c r="K5246" t="s">
        <v>11551</v>
      </c>
      <c r="M5246" t="s">
        <v>11485</v>
      </c>
      <c r="N5246" t="s">
        <v>5129</v>
      </c>
      <c r="O5246" t="s">
        <v>18</v>
      </c>
      <c r="P5246" t="s">
        <v>11486</v>
      </c>
    </row>
    <row r="5247" spans="1:17" hidden="1" x14ac:dyDescent="0.35">
      <c r="A5247" s="72">
        <f t="shared" si="81"/>
        <v>140469</v>
      </c>
      <c r="B5247" t="s">
        <v>26886</v>
      </c>
      <c r="C5247" s="85">
        <v>85685</v>
      </c>
      <c r="D5247" t="s">
        <v>77</v>
      </c>
      <c r="E5247" t="s">
        <v>23191</v>
      </c>
      <c r="F5247" s="85">
        <v>140469</v>
      </c>
      <c r="G5247" t="s">
        <v>78</v>
      </c>
      <c r="H5247">
        <v>13461769</v>
      </c>
      <c r="I5247" t="s">
        <v>79</v>
      </c>
      <c r="K5247" t="s">
        <v>26887</v>
      </c>
      <c r="M5247" t="s">
        <v>13635</v>
      </c>
      <c r="N5247" t="s">
        <v>205</v>
      </c>
      <c r="O5247" t="s">
        <v>18</v>
      </c>
      <c r="P5247">
        <v>75067</v>
      </c>
      <c r="Q5247">
        <v>5802</v>
      </c>
    </row>
    <row r="5248" spans="1:17" hidden="1" x14ac:dyDescent="0.35">
      <c r="A5248" s="72">
        <f t="shared" si="81"/>
        <v>140521</v>
      </c>
      <c r="B5248" t="s">
        <v>14749</v>
      </c>
      <c r="C5248" s="66">
        <v>16030130</v>
      </c>
      <c r="D5248" t="s">
        <v>83</v>
      </c>
      <c r="E5248" t="s">
        <v>511</v>
      </c>
      <c r="F5248" s="66">
        <v>140521</v>
      </c>
      <c r="G5248" t="s">
        <v>78</v>
      </c>
      <c r="I5248" t="s">
        <v>79</v>
      </c>
      <c r="K5248" t="s">
        <v>18796</v>
      </c>
      <c r="M5248" t="s">
        <v>1375</v>
      </c>
      <c r="N5248" t="s">
        <v>232</v>
      </c>
      <c r="O5248" t="s">
        <v>18</v>
      </c>
      <c r="P5248" t="s">
        <v>1376</v>
      </c>
    </row>
    <row r="5249" spans="1:17" hidden="1" x14ac:dyDescent="0.35">
      <c r="A5249" s="72">
        <f t="shared" si="81"/>
        <v>140647</v>
      </c>
      <c r="B5249" t="s">
        <v>2360</v>
      </c>
      <c r="C5249" s="66">
        <v>86630</v>
      </c>
      <c r="D5249" t="s">
        <v>77</v>
      </c>
      <c r="E5249" t="s">
        <v>2361</v>
      </c>
      <c r="F5249" s="66">
        <v>140647</v>
      </c>
      <c r="G5249" t="s">
        <v>78</v>
      </c>
      <c r="H5249" t="s">
        <v>2362</v>
      </c>
      <c r="I5249" t="s">
        <v>79</v>
      </c>
      <c r="K5249" t="s">
        <v>2363</v>
      </c>
      <c r="M5249" t="s">
        <v>2353</v>
      </c>
      <c r="N5249" t="s">
        <v>2343</v>
      </c>
      <c r="O5249" t="s">
        <v>18</v>
      </c>
      <c r="P5249" t="s">
        <v>2354</v>
      </c>
      <c r="Q5249" t="s">
        <v>2364</v>
      </c>
    </row>
    <row r="5250" spans="1:17" hidden="1" x14ac:dyDescent="0.35">
      <c r="A5250" s="72">
        <f t="shared" ref="A5250:A5313" si="82">IF(F5250="", "", IF(D5250="School District", C5250, F5250))</f>
        <v>140457</v>
      </c>
      <c r="B5250" t="s">
        <v>20147</v>
      </c>
      <c r="C5250" s="66">
        <v>17002297</v>
      </c>
      <c r="D5250" t="s">
        <v>77</v>
      </c>
      <c r="E5250" t="s">
        <v>345</v>
      </c>
      <c r="F5250" s="66">
        <v>140457</v>
      </c>
      <c r="G5250" t="s">
        <v>78</v>
      </c>
      <c r="I5250" t="s">
        <v>79</v>
      </c>
      <c r="K5250" t="s">
        <v>20148</v>
      </c>
      <c r="M5250" t="s">
        <v>20149</v>
      </c>
      <c r="N5250" t="s">
        <v>176</v>
      </c>
      <c r="O5250" t="s">
        <v>18</v>
      </c>
      <c r="P5250" t="s">
        <v>352</v>
      </c>
    </row>
    <row r="5251" spans="1:17" hidden="1" x14ac:dyDescent="0.35">
      <c r="A5251" s="72">
        <f t="shared" si="82"/>
        <v>141223</v>
      </c>
      <c r="B5251" t="s">
        <v>19566</v>
      </c>
      <c r="C5251" s="66">
        <v>16052831</v>
      </c>
      <c r="D5251" t="s">
        <v>83</v>
      </c>
      <c r="E5251" t="s">
        <v>6077</v>
      </c>
      <c r="F5251" s="66">
        <v>141223</v>
      </c>
      <c r="G5251" t="s">
        <v>78</v>
      </c>
      <c r="I5251" t="s">
        <v>79</v>
      </c>
      <c r="K5251" t="s">
        <v>19567</v>
      </c>
      <c r="M5251" t="s">
        <v>3090</v>
      </c>
      <c r="N5251" t="s">
        <v>6073</v>
      </c>
      <c r="O5251" t="s">
        <v>18</v>
      </c>
      <c r="P5251" t="s">
        <v>6813</v>
      </c>
    </row>
    <row r="5252" spans="1:17" hidden="1" x14ac:dyDescent="0.35">
      <c r="A5252" s="72">
        <f t="shared" si="82"/>
        <v>142043</v>
      </c>
      <c r="B5252" t="s">
        <v>16263</v>
      </c>
      <c r="C5252" s="66">
        <v>17018375</v>
      </c>
      <c r="D5252" t="s">
        <v>83</v>
      </c>
      <c r="E5252" t="s">
        <v>13037</v>
      </c>
      <c r="F5252" s="66">
        <v>142043</v>
      </c>
      <c r="G5252" t="s">
        <v>78</v>
      </c>
      <c r="I5252" t="s">
        <v>79</v>
      </c>
      <c r="K5252" t="s">
        <v>16264</v>
      </c>
      <c r="M5252" t="s">
        <v>13039</v>
      </c>
      <c r="N5252" t="s">
        <v>13039</v>
      </c>
      <c r="O5252" t="s">
        <v>18</v>
      </c>
      <c r="P5252" t="s">
        <v>13100</v>
      </c>
    </row>
    <row r="5253" spans="1:17" hidden="1" x14ac:dyDescent="0.35">
      <c r="A5253" s="72">
        <f t="shared" si="82"/>
        <v>141739</v>
      </c>
      <c r="B5253" t="s">
        <v>23600</v>
      </c>
      <c r="C5253" s="85">
        <v>91829</v>
      </c>
      <c r="D5253" t="s">
        <v>77</v>
      </c>
      <c r="E5253" t="s">
        <v>23266</v>
      </c>
      <c r="F5253" s="85">
        <v>141739</v>
      </c>
      <c r="G5253" t="s">
        <v>78</v>
      </c>
      <c r="H5253">
        <v>12688602</v>
      </c>
      <c r="I5253" t="s">
        <v>79</v>
      </c>
      <c r="K5253" t="s">
        <v>23601</v>
      </c>
      <c r="M5253" t="s">
        <v>125</v>
      </c>
      <c r="N5253" t="s">
        <v>137</v>
      </c>
      <c r="O5253" t="s">
        <v>18</v>
      </c>
      <c r="P5253">
        <v>78705</v>
      </c>
      <c r="Q5253">
        <v>2504</v>
      </c>
    </row>
    <row r="5254" spans="1:17" hidden="1" x14ac:dyDescent="0.35">
      <c r="A5254" s="72">
        <f t="shared" si="82"/>
        <v>140448</v>
      </c>
      <c r="B5254" t="s">
        <v>23600</v>
      </c>
      <c r="C5254" s="85">
        <v>85653</v>
      </c>
      <c r="D5254" t="s">
        <v>77</v>
      </c>
      <c r="E5254" t="s">
        <v>23209</v>
      </c>
      <c r="F5254" s="85">
        <v>140448</v>
      </c>
      <c r="G5254" t="s">
        <v>78</v>
      </c>
      <c r="H5254">
        <v>12698908</v>
      </c>
      <c r="I5254" t="s">
        <v>79</v>
      </c>
      <c r="K5254" t="s">
        <v>26369</v>
      </c>
      <c r="M5254" t="s">
        <v>13920</v>
      </c>
      <c r="N5254" t="s">
        <v>232</v>
      </c>
      <c r="O5254" t="s">
        <v>18</v>
      </c>
      <c r="P5254">
        <v>75062</v>
      </c>
      <c r="Q5254">
        <v>3534</v>
      </c>
    </row>
    <row r="5255" spans="1:17" hidden="1" x14ac:dyDescent="0.35">
      <c r="A5255" s="72">
        <f t="shared" si="82"/>
        <v>140448</v>
      </c>
      <c r="B5255" t="s">
        <v>97</v>
      </c>
      <c r="C5255" s="66">
        <v>85653</v>
      </c>
      <c r="D5255" t="s">
        <v>77</v>
      </c>
      <c r="E5255" t="s">
        <v>366</v>
      </c>
      <c r="F5255" s="66">
        <v>140448</v>
      </c>
      <c r="G5255" t="s">
        <v>78</v>
      </c>
      <c r="H5255" t="s">
        <v>672</v>
      </c>
      <c r="I5255" t="s">
        <v>79</v>
      </c>
      <c r="K5255" t="s">
        <v>730</v>
      </c>
      <c r="M5255" t="s">
        <v>226</v>
      </c>
      <c r="N5255" t="s">
        <v>189</v>
      </c>
      <c r="O5255" t="s">
        <v>18</v>
      </c>
      <c r="P5255" t="s">
        <v>728</v>
      </c>
      <c r="Q5255" t="s">
        <v>731</v>
      </c>
    </row>
    <row r="5256" spans="1:17" hidden="1" x14ac:dyDescent="0.35">
      <c r="A5256" s="72">
        <f t="shared" si="82"/>
        <v>142043</v>
      </c>
      <c r="B5256" t="s">
        <v>13087</v>
      </c>
      <c r="C5256" s="66">
        <v>92756</v>
      </c>
      <c r="D5256" t="s">
        <v>77</v>
      </c>
      <c r="E5256" t="s">
        <v>13037</v>
      </c>
      <c r="F5256" s="66">
        <v>142043</v>
      </c>
      <c r="G5256" t="s">
        <v>78</v>
      </c>
      <c r="I5256" t="s">
        <v>79</v>
      </c>
      <c r="K5256" t="s">
        <v>13088</v>
      </c>
      <c r="M5256" t="s">
        <v>13039</v>
      </c>
      <c r="N5256" t="s">
        <v>13039</v>
      </c>
      <c r="O5256" t="s">
        <v>18</v>
      </c>
      <c r="P5256" t="s">
        <v>13080</v>
      </c>
      <c r="Q5256" t="s">
        <v>13089</v>
      </c>
    </row>
    <row r="5257" spans="1:17" hidden="1" x14ac:dyDescent="0.35">
      <c r="A5257" s="72">
        <f t="shared" si="82"/>
        <v>142043</v>
      </c>
      <c r="B5257" t="s">
        <v>19602</v>
      </c>
      <c r="C5257" s="66">
        <v>16053558</v>
      </c>
      <c r="D5257" t="s">
        <v>83</v>
      </c>
      <c r="E5257" t="s">
        <v>13037</v>
      </c>
      <c r="F5257" s="66">
        <v>142043</v>
      </c>
      <c r="G5257" t="s">
        <v>78</v>
      </c>
      <c r="I5257" t="s">
        <v>79</v>
      </c>
      <c r="K5257" t="s">
        <v>13111</v>
      </c>
      <c r="M5257" t="s">
        <v>13039</v>
      </c>
      <c r="N5257" t="s">
        <v>13039</v>
      </c>
      <c r="O5257" t="s">
        <v>18</v>
      </c>
      <c r="P5257" t="s">
        <v>13040</v>
      </c>
    </row>
    <row r="5258" spans="1:17" hidden="1" x14ac:dyDescent="0.35">
      <c r="A5258" s="72">
        <f t="shared" si="82"/>
        <v>142043</v>
      </c>
      <c r="B5258" t="s">
        <v>13110</v>
      </c>
      <c r="C5258" s="66">
        <v>92768</v>
      </c>
      <c r="D5258" t="s">
        <v>77</v>
      </c>
      <c r="E5258" t="s">
        <v>13037</v>
      </c>
      <c r="F5258" s="66">
        <v>142043</v>
      </c>
      <c r="G5258" t="s">
        <v>78</v>
      </c>
      <c r="I5258" t="s">
        <v>79</v>
      </c>
      <c r="K5258" t="s">
        <v>13111</v>
      </c>
      <c r="M5258" t="s">
        <v>13039</v>
      </c>
      <c r="N5258" t="s">
        <v>13039</v>
      </c>
      <c r="O5258" t="s">
        <v>18</v>
      </c>
      <c r="P5258" t="s">
        <v>13100</v>
      </c>
      <c r="Q5258" t="s">
        <v>13112</v>
      </c>
    </row>
    <row r="5259" spans="1:17" hidden="1" x14ac:dyDescent="0.35">
      <c r="A5259" s="72">
        <f t="shared" si="82"/>
        <v>141188</v>
      </c>
      <c r="B5259" t="s">
        <v>5889</v>
      </c>
      <c r="C5259" s="66">
        <v>88328</v>
      </c>
      <c r="D5259" t="s">
        <v>77</v>
      </c>
      <c r="E5259" t="s">
        <v>5662</v>
      </c>
      <c r="F5259" s="66">
        <v>141188</v>
      </c>
      <c r="G5259" t="s">
        <v>77</v>
      </c>
      <c r="H5259" t="s">
        <v>5890</v>
      </c>
      <c r="I5259" t="s">
        <v>79</v>
      </c>
      <c r="K5259" t="s">
        <v>5891</v>
      </c>
      <c r="M5259" t="s">
        <v>5874</v>
      </c>
      <c r="N5259" t="s">
        <v>5875</v>
      </c>
      <c r="O5259" t="s">
        <v>18</v>
      </c>
      <c r="P5259" t="s">
        <v>5876</v>
      </c>
      <c r="Q5259" t="s">
        <v>5892</v>
      </c>
    </row>
    <row r="5260" spans="1:17" hidden="1" x14ac:dyDescent="0.35">
      <c r="A5260" s="72">
        <f t="shared" si="82"/>
        <v>141190</v>
      </c>
      <c r="B5260" t="s">
        <v>5889</v>
      </c>
      <c r="C5260" s="66">
        <v>88328</v>
      </c>
      <c r="D5260" t="s">
        <v>77</v>
      </c>
      <c r="E5260" t="s">
        <v>5877</v>
      </c>
      <c r="F5260" s="66">
        <v>141190</v>
      </c>
      <c r="G5260" t="s">
        <v>78</v>
      </c>
      <c r="H5260" t="s">
        <v>5890</v>
      </c>
      <c r="I5260" t="s">
        <v>79</v>
      </c>
      <c r="K5260" t="s">
        <v>5891</v>
      </c>
      <c r="M5260" t="s">
        <v>5874</v>
      </c>
      <c r="N5260" t="s">
        <v>5875</v>
      </c>
      <c r="O5260" t="s">
        <v>18</v>
      </c>
      <c r="P5260" t="s">
        <v>5876</v>
      </c>
      <c r="Q5260" t="s">
        <v>5892</v>
      </c>
    </row>
    <row r="5261" spans="1:17" hidden="1" x14ac:dyDescent="0.35">
      <c r="A5261" s="72">
        <f t="shared" si="82"/>
        <v>140501</v>
      </c>
      <c r="B5261" t="s">
        <v>1237</v>
      </c>
      <c r="C5261" s="66">
        <v>85891</v>
      </c>
      <c r="D5261" t="s">
        <v>77</v>
      </c>
      <c r="E5261" t="s">
        <v>1232</v>
      </c>
      <c r="F5261" s="66">
        <v>140501</v>
      </c>
      <c r="G5261" t="s">
        <v>78</v>
      </c>
      <c r="H5261" t="s">
        <v>1233</v>
      </c>
      <c r="I5261" t="s">
        <v>79</v>
      </c>
      <c r="K5261" t="s">
        <v>1238</v>
      </c>
      <c r="M5261" t="s">
        <v>1235</v>
      </c>
      <c r="N5261" t="s">
        <v>1206</v>
      </c>
      <c r="O5261" t="s">
        <v>18</v>
      </c>
      <c r="P5261" t="s">
        <v>1236</v>
      </c>
    </row>
    <row r="5262" spans="1:17" hidden="1" x14ac:dyDescent="0.35">
      <c r="A5262" s="72">
        <f t="shared" si="82"/>
        <v>141848</v>
      </c>
      <c r="B5262" t="s">
        <v>12122</v>
      </c>
      <c r="C5262" s="66">
        <v>92199</v>
      </c>
      <c r="D5262" t="s">
        <v>77</v>
      </c>
      <c r="E5262" t="s">
        <v>12123</v>
      </c>
      <c r="F5262" s="66">
        <v>141848</v>
      </c>
      <c r="G5262" t="s">
        <v>78</v>
      </c>
      <c r="I5262" t="s">
        <v>79</v>
      </c>
      <c r="K5262" t="s">
        <v>12118</v>
      </c>
      <c r="M5262" t="s">
        <v>12119</v>
      </c>
      <c r="N5262" t="s">
        <v>12038</v>
      </c>
      <c r="O5262" t="s">
        <v>18</v>
      </c>
      <c r="P5262" t="s">
        <v>12120</v>
      </c>
      <c r="Q5262" t="s">
        <v>12121</v>
      </c>
    </row>
    <row r="5263" spans="1:17" hidden="1" x14ac:dyDescent="0.35">
      <c r="A5263" s="72">
        <f t="shared" si="82"/>
        <v>141982</v>
      </c>
      <c r="B5263" t="s">
        <v>25620</v>
      </c>
      <c r="C5263" s="85">
        <v>16076469</v>
      </c>
      <c r="D5263" t="s">
        <v>77</v>
      </c>
      <c r="E5263" t="s">
        <v>23230</v>
      </c>
      <c r="F5263" s="85">
        <v>141982</v>
      </c>
      <c r="G5263" t="s">
        <v>78</v>
      </c>
      <c r="I5263" t="s">
        <v>79</v>
      </c>
      <c r="K5263" t="s">
        <v>25621</v>
      </c>
      <c r="M5263" t="s">
        <v>12609</v>
      </c>
      <c r="N5263" t="s">
        <v>12609</v>
      </c>
      <c r="O5263" t="s">
        <v>18</v>
      </c>
      <c r="P5263">
        <v>79416</v>
      </c>
    </row>
    <row r="5264" spans="1:17" hidden="1" x14ac:dyDescent="0.35">
      <c r="A5264" s="72">
        <f t="shared" si="82"/>
        <v>141982</v>
      </c>
      <c r="B5264" t="s">
        <v>17980</v>
      </c>
      <c r="C5264" s="66">
        <v>16076469</v>
      </c>
      <c r="D5264" t="s">
        <v>77</v>
      </c>
      <c r="E5264" t="s">
        <v>12679</v>
      </c>
      <c r="F5264" s="66">
        <v>141982</v>
      </c>
      <c r="G5264" t="s">
        <v>78</v>
      </c>
      <c r="I5264" t="s">
        <v>79</v>
      </c>
      <c r="K5264" t="s">
        <v>17981</v>
      </c>
      <c r="M5264" t="s">
        <v>12447</v>
      </c>
      <c r="N5264" t="s">
        <v>12609</v>
      </c>
      <c r="O5264" t="s">
        <v>18</v>
      </c>
      <c r="P5264" t="s">
        <v>12692</v>
      </c>
    </row>
    <row r="5265" spans="1:17" hidden="1" x14ac:dyDescent="0.35">
      <c r="A5265" s="72">
        <f t="shared" si="82"/>
        <v>140867</v>
      </c>
      <c r="B5265" t="s">
        <v>27088</v>
      </c>
      <c r="C5265" s="85">
        <v>16033809</v>
      </c>
      <c r="D5265" t="s">
        <v>77</v>
      </c>
      <c r="E5265" t="s">
        <v>23184</v>
      </c>
      <c r="F5265" s="85">
        <v>140867</v>
      </c>
      <c r="G5265" t="s">
        <v>78</v>
      </c>
      <c r="I5265" t="s">
        <v>79</v>
      </c>
      <c r="K5265" t="s">
        <v>27089</v>
      </c>
      <c r="M5265" t="s">
        <v>21981</v>
      </c>
      <c r="N5265" t="s">
        <v>571</v>
      </c>
      <c r="O5265" t="s">
        <v>18</v>
      </c>
      <c r="P5265">
        <v>76063</v>
      </c>
    </row>
    <row r="5266" spans="1:17" hidden="1" x14ac:dyDescent="0.35">
      <c r="A5266" s="72">
        <f t="shared" si="82"/>
        <v>140867</v>
      </c>
      <c r="B5266" t="s">
        <v>16128</v>
      </c>
      <c r="C5266" s="66">
        <v>16033809</v>
      </c>
      <c r="D5266" t="s">
        <v>77</v>
      </c>
      <c r="E5266" t="s">
        <v>3405</v>
      </c>
      <c r="F5266" s="66">
        <v>140867</v>
      </c>
      <c r="G5266" t="s">
        <v>78</v>
      </c>
      <c r="I5266" t="s">
        <v>79</v>
      </c>
      <c r="K5266" t="s">
        <v>16129</v>
      </c>
      <c r="M5266" t="s">
        <v>3741</v>
      </c>
      <c r="N5266" t="s">
        <v>573</v>
      </c>
      <c r="O5266" t="s">
        <v>18</v>
      </c>
      <c r="P5266" t="s">
        <v>3742</v>
      </c>
    </row>
    <row r="5267" spans="1:17" hidden="1" x14ac:dyDescent="0.35">
      <c r="A5267" s="72">
        <f t="shared" si="82"/>
        <v>141557</v>
      </c>
      <c r="B5267" t="s">
        <v>24725</v>
      </c>
      <c r="C5267" s="85">
        <v>16042825</v>
      </c>
      <c r="D5267" t="s">
        <v>77</v>
      </c>
      <c r="E5267" t="s">
        <v>23243</v>
      </c>
      <c r="F5267" s="85">
        <v>141557</v>
      </c>
      <c r="G5267" t="s">
        <v>78</v>
      </c>
      <c r="H5267">
        <v>13921523</v>
      </c>
      <c r="I5267" t="s">
        <v>79</v>
      </c>
      <c r="K5267" t="s">
        <v>24726</v>
      </c>
      <c r="M5267" t="s">
        <v>9155</v>
      </c>
      <c r="N5267" t="s">
        <v>9526</v>
      </c>
      <c r="O5267" t="s">
        <v>18</v>
      </c>
      <c r="P5267">
        <v>78263</v>
      </c>
    </row>
    <row r="5268" spans="1:17" hidden="1" x14ac:dyDescent="0.35">
      <c r="A5268" s="72">
        <f t="shared" si="82"/>
        <v>141546</v>
      </c>
      <c r="B5268" t="s">
        <v>27382</v>
      </c>
      <c r="C5268" s="85">
        <v>90697</v>
      </c>
      <c r="D5268" t="s">
        <v>77</v>
      </c>
      <c r="E5268" t="s">
        <v>23179</v>
      </c>
      <c r="F5268" s="85">
        <v>141546</v>
      </c>
      <c r="G5268" t="s">
        <v>78</v>
      </c>
      <c r="H5268">
        <v>1664853</v>
      </c>
      <c r="I5268" t="s">
        <v>79</v>
      </c>
      <c r="K5268" t="s">
        <v>27313</v>
      </c>
      <c r="M5268" t="s">
        <v>9155</v>
      </c>
      <c r="N5268" t="s">
        <v>9526</v>
      </c>
      <c r="O5268" t="s">
        <v>18</v>
      </c>
      <c r="P5268">
        <v>78213</v>
      </c>
      <c r="Q5268">
        <v>3206</v>
      </c>
    </row>
    <row r="5269" spans="1:17" hidden="1" x14ac:dyDescent="0.35">
      <c r="A5269" s="72">
        <f t="shared" si="82"/>
        <v>141546</v>
      </c>
      <c r="B5269" t="s">
        <v>9944</v>
      </c>
      <c r="C5269" s="66">
        <v>90697</v>
      </c>
      <c r="D5269" t="s">
        <v>77</v>
      </c>
      <c r="E5269" t="s">
        <v>9849</v>
      </c>
      <c r="F5269" s="66">
        <v>141546</v>
      </c>
      <c r="G5269" t="s">
        <v>78</v>
      </c>
      <c r="H5269" t="s">
        <v>9850</v>
      </c>
      <c r="I5269" t="s">
        <v>79</v>
      </c>
      <c r="K5269" t="s">
        <v>9942</v>
      </c>
      <c r="M5269" t="s">
        <v>7383</v>
      </c>
      <c r="N5269" t="s">
        <v>7384</v>
      </c>
      <c r="O5269" t="s">
        <v>18</v>
      </c>
      <c r="P5269" t="s">
        <v>9934</v>
      </c>
      <c r="Q5269" t="s">
        <v>9943</v>
      </c>
    </row>
    <row r="5270" spans="1:17" hidden="1" x14ac:dyDescent="0.35">
      <c r="A5270" s="72">
        <f t="shared" si="82"/>
        <v>16071424</v>
      </c>
      <c r="B5270" t="s">
        <v>18298</v>
      </c>
      <c r="C5270" s="85">
        <v>16078128</v>
      </c>
      <c r="D5270" t="s">
        <v>23281</v>
      </c>
      <c r="E5270" t="s">
        <v>23193</v>
      </c>
      <c r="F5270" s="85">
        <v>16071424</v>
      </c>
      <c r="G5270" t="s">
        <v>78</v>
      </c>
      <c r="H5270">
        <v>23374898</v>
      </c>
      <c r="I5270" t="s">
        <v>79</v>
      </c>
      <c r="K5270" t="s">
        <v>26836</v>
      </c>
      <c r="M5270" t="s">
        <v>232</v>
      </c>
      <c r="N5270" t="s">
        <v>232</v>
      </c>
      <c r="O5270" t="s">
        <v>18</v>
      </c>
      <c r="P5270">
        <v>75243</v>
      </c>
      <c r="Q5270">
        <v>4541</v>
      </c>
    </row>
    <row r="5271" spans="1:17" hidden="1" x14ac:dyDescent="0.35">
      <c r="A5271" s="72">
        <f t="shared" si="82"/>
        <v>16071424</v>
      </c>
      <c r="B5271" t="s">
        <v>18298</v>
      </c>
      <c r="C5271" s="66">
        <v>16078128</v>
      </c>
      <c r="D5271" t="s">
        <v>83</v>
      </c>
      <c r="E5271" t="s">
        <v>17823</v>
      </c>
      <c r="F5271" s="66">
        <v>16071424</v>
      </c>
      <c r="G5271" t="s">
        <v>78</v>
      </c>
      <c r="H5271" t="s">
        <v>18299</v>
      </c>
      <c r="I5271" t="s">
        <v>79</v>
      </c>
      <c r="K5271" t="s">
        <v>18300</v>
      </c>
      <c r="L5271" t="s">
        <v>80</v>
      </c>
      <c r="M5271" t="s">
        <v>232</v>
      </c>
      <c r="N5271" t="s">
        <v>189</v>
      </c>
      <c r="O5271" t="s">
        <v>18</v>
      </c>
      <c r="P5271" t="s">
        <v>1814</v>
      </c>
      <c r="Q5271" t="s">
        <v>10812</v>
      </c>
    </row>
    <row r="5272" spans="1:17" hidden="1" x14ac:dyDescent="0.35">
      <c r="A5272" s="72">
        <f t="shared" si="82"/>
        <v>16071424</v>
      </c>
      <c r="B5272" t="s">
        <v>26832</v>
      </c>
      <c r="C5272" s="85">
        <v>16071427</v>
      </c>
      <c r="D5272" t="s">
        <v>77</v>
      </c>
      <c r="E5272" t="s">
        <v>23193</v>
      </c>
      <c r="F5272" s="85">
        <v>16071424</v>
      </c>
      <c r="G5272" t="s">
        <v>78</v>
      </c>
      <c r="I5272" t="s">
        <v>79</v>
      </c>
      <c r="K5272" t="s">
        <v>26833</v>
      </c>
      <c r="M5272" t="s">
        <v>20750</v>
      </c>
      <c r="N5272" t="s">
        <v>176</v>
      </c>
      <c r="O5272" t="s">
        <v>18</v>
      </c>
      <c r="P5272">
        <v>75075</v>
      </c>
    </row>
    <row r="5273" spans="1:17" hidden="1" x14ac:dyDescent="0.35">
      <c r="A5273" s="72">
        <f t="shared" si="82"/>
        <v>16071424</v>
      </c>
      <c r="B5273" t="s">
        <v>17825</v>
      </c>
      <c r="C5273" s="66">
        <v>16071427</v>
      </c>
      <c r="D5273" t="s">
        <v>77</v>
      </c>
      <c r="E5273" t="s">
        <v>17823</v>
      </c>
      <c r="F5273" s="66">
        <v>16071424</v>
      </c>
      <c r="G5273" t="s">
        <v>78</v>
      </c>
      <c r="H5273" t="s">
        <v>350</v>
      </c>
      <c r="I5273" t="s">
        <v>79</v>
      </c>
      <c r="K5273" t="s">
        <v>17826</v>
      </c>
      <c r="L5273" t="s">
        <v>80</v>
      </c>
      <c r="M5273" t="s">
        <v>254</v>
      </c>
      <c r="N5273" t="s">
        <v>185</v>
      </c>
      <c r="O5273" t="s">
        <v>18</v>
      </c>
      <c r="P5273" t="s">
        <v>911</v>
      </c>
      <c r="Q5273" t="s">
        <v>87</v>
      </c>
    </row>
    <row r="5274" spans="1:17" hidden="1" x14ac:dyDescent="0.35">
      <c r="A5274" s="72">
        <f t="shared" si="82"/>
        <v>141253</v>
      </c>
      <c r="B5274" t="s">
        <v>7452</v>
      </c>
      <c r="C5274" s="66">
        <v>89236</v>
      </c>
      <c r="D5274" t="s">
        <v>77</v>
      </c>
      <c r="E5274" t="s">
        <v>7453</v>
      </c>
      <c r="F5274" s="66">
        <v>141253</v>
      </c>
      <c r="G5274" t="s">
        <v>78</v>
      </c>
      <c r="I5274" t="s">
        <v>79</v>
      </c>
      <c r="K5274" t="s">
        <v>7454</v>
      </c>
      <c r="M5274" t="s">
        <v>7455</v>
      </c>
      <c r="N5274" t="s">
        <v>7294</v>
      </c>
      <c r="O5274" t="s">
        <v>18</v>
      </c>
      <c r="P5274" t="s">
        <v>7456</v>
      </c>
    </row>
    <row r="5275" spans="1:17" hidden="1" x14ac:dyDescent="0.35">
      <c r="A5275" s="72">
        <f t="shared" si="82"/>
        <v>141253</v>
      </c>
      <c r="B5275" t="s">
        <v>16594</v>
      </c>
      <c r="C5275" s="66">
        <v>16044153</v>
      </c>
      <c r="D5275" t="s">
        <v>77</v>
      </c>
      <c r="E5275" t="s">
        <v>7453</v>
      </c>
      <c r="F5275" s="66">
        <v>141253</v>
      </c>
      <c r="G5275" t="s">
        <v>78</v>
      </c>
      <c r="I5275" t="s">
        <v>79</v>
      </c>
      <c r="K5275" t="s">
        <v>16595</v>
      </c>
      <c r="L5275" t="s">
        <v>11053</v>
      </c>
      <c r="M5275" t="s">
        <v>7455</v>
      </c>
      <c r="N5275" t="s">
        <v>7294</v>
      </c>
      <c r="O5275" t="s">
        <v>18</v>
      </c>
      <c r="P5275" t="s">
        <v>7456</v>
      </c>
    </row>
    <row r="5276" spans="1:17" hidden="1" x14ac:dyDescent="0.35">
      <c r="A5276" s="72">
        <f t="shared" si="82"/>
        <v>141715</v>
      </c>
      <c r="B5276" t="s">
        <v>15761</v>
      </c>
      <c r="C5276" s="66">
        <v>16021834</v>
      </c>
      <c r="D5276" t="s">
        <v>77</v>
      </c>
      <c r="E5276" t="s">
        <v>11361</v>
      </c>
      <c r="F5276" s="66">
        <v>141715</v>
      </c>
      <c r="G5276" t="s">
        <v>78</v>
      </c>
      <c r="I5276" t="s">
        <v>79</v>
      </c>
      <c r="K5276" t="s">
        <v>15762</v>
      </c>
      <c r="M5276" t="s">
        <v>11480</v>
      </c>
      <c r="N5276" t="s">
        <v>11364</v>
      </c>
      <c r="O5276" t="s">
        <v>18</v>
      </c>
      <c r="P5276" t="s">
        <v>11481</v>
      </c>
    </row>
    <row r="5277" spans="1:17" hidden="1" x14ac:dyDescent="0.35">
      <c r="A5277" s="72">
        <f t="shared" si="82"/>
        <v>141269</v>
      </c>
      <c r="B5277" t="s">
        <v>7702</v>
      </c>
      <c r="C5277" s="66">
        <v>89350</v>
      </c>
      <c r="D5277" t="s">
        <v>77</v>
      </c>
      <c r="E5277" t="s">
        <v>6855</v>
      </c>
      <c r="F5277" s="66">
        <v>141269</v>
      </c>
      <c r="G5277" t="s">
        <v>78</v>
      </c>
      <c r="H5277" t="s">
        <v>7703</v>
      </c>
      <c r="I5277" t="s">
        <v>79</v>
      </c>
      <c r="K5277" t="s">
        <v>7704</v>
      </c>
      <c r="M5277" t="s">
        <v>7579</v>
      </c>
      <c r="N5277" t="s">
        <v>6073</v>
      </c>
      <c r="O5277" t="s">
        <v>18</v>
      </c>
      <c r="P5277" t="s">
        <v>7696</v>
      </c>
      <c r="Q5277" t="s">
        <v>7705</v>
      </c>
    </row>
    <row r="5278" spans="1:17" hidden="1" x14ac:dyDescent="0.35">
      <c r="A5278" s="72">
        <f t="shared" si="82"/>
        <v>140931</v>
      </c>
      <c r="B5278" t="s">
        <v>21561</v>
      </c>
      <c r="C5278" s="85">
        <v>17016216</v>
      </c>
      <c r="D5278" t="s">
        <v>77</v>
      </c>
      <c r="E5278" t="s">
        <v>23178</v>
      </c>
      <c r="F5278" s="85">
        <v>140931</v>
      </c>
      <c r="G5278" t="s">
        <v>78</v>
      </c>
      <c r="I5278" t="s">
        <v>79</v>
      </c>
      <c r="K5278" t="s">
        <v>27464</v>
      </c>
      <c r="M5278" t="s">
        <v>21563</v>
      </c>
      <c r="N5278" t="s">
        <v>571</v>
      </c>
      <c r="O5278" t="s">
        <v>18</v>
      </c>
      <c r="P5278">
        <v>76052</v>
      </c>
    </row>
    <row r="5279" spans="1:17" hidden="1" x14ac:dyDescent="0.35">
      <c r="A5279" s="72">
        <f t="shared" si="82"/>
        <v>140931</v>
      </c>
      <c r="B5279" t="s">
        <v>21561</v>
      </c>
      <c r="C5279" s="66">
        <v>17016216</v>
      </c>
      <c r="D5279" t="s">
        <v>77</v>
      </c>
      <c r="E5279" t="s">
        <v>3662</v>
      </c>
      <c r="F5279" s="66">
        <v>140931</v>
      </c>
      <c r="G5279" t="s">
        <v>78</v>
      </c>
      <c r="I5279" t="s">
        <v>79</v>
      </c>
      <c r="K5279" t="s">
        <v>21562</v>
      </c>
      <c r="M5279" t="s">
        <v>21563</v>
      </c>
      <c r="N5279" t="s">
        <v>571</v>
      </c>
      <c r="O5279" t="s">
        <v>18</v>
      </c>
      <c r="P5279" t="s">
        <v>3667</v>
      </c>
    </row>
    <row r="5280" spans="1:17" hidden="1" x14ac:dyDescent="0.35">
      <c r="A5280" s="72">
        <f t="shared" si="82"/>
        <v>141653</v>
      </c>
      <c r="B5280" t="s">
        <v>11005</v>
      </c>
      <c r="C5280" s="66">
        <v>91458</v>
      </c>
      <c r="D5280" t="s">
        <v>77</v>
      </c>
      <c r="E5280" t="s">
        <v>10969</v>
      </c>
      <c r="F5280" s="66">
        <v>141653</v>
      </c>
      <c r="G5280" t="s">
        <v>78</v>
      </c>
      <c r="H5280" t="s">
        <v>11006</v>
      </c>
      <c r="I5280" t="s">
        <v>79</v>
      </c>
      <c r="K5280" t="s">
        <v>11007</v>
      </c>
      <c r="M5280" t="s">
        <v>10977</v>
      </c>
      <c r="N5280" t="s">
        <v>7398</v>
      </c>
      <c r="O5280" t="s">
        <v>18</v>
      </c>
      <c r="P5280" t="s">
        <v>10978</v>
      </c>
    </row>
    <row r="5281" spans="1:16" hidden="1" x14ac:dyDescent="0.35">
      <c r="A5281" s="72">
        <f t="shared" si="82"/>
        <v>141346</v>
      </c>
      <c r="B5281" t="s">
        <v>8516</v>
      </c>
      <c r="C5281" s="66">
        <v>89852</v>
      </c>
      <c r="D5281" t="s">
        <v>77</v>
      </c>
      <c r="E5281" t="s">
        <v>8492</v>
      </c>
      <c r="F5281" s="66">
        <v>141346</v>
      </c>
      <c r="G5281" t="s">
        <v>78</v>
      </c>
      <c r="I5281" t="s">
        <v>79</v>
      </c>
      <c r="K5281" t="s">
        <v>8517</v>
      </c>
      <c r="M5281" t="s">
        <v>8489</v>
      </c>
      <c r="N5281" t="s">
        <v>6073</v>
      </c>
      <c r="O5281" t="s">
        <v>18</v>
      </c>
      <c r="P5281" t="s">
        <v>8490</v>
      </c>
    </row>
    <row r="5282" spans="1:16" hidden="1" x14ac:dyDescent="0.35">
      <c r="A5282" s="72">
        <f t="shared" si="82"/>
        <v>140772</v>
      </c>
      <c r="B5282" t="s">
        <v>26838</v>
      </c>
      <c r="C5282" s="85">
        <v>86965</v>
      </c>
      <c r="D5282" t="s">
        <v>77</v>
      </c>
      <c r="E5282" t="s">
        <v>23192</v>
      </c>
      <c r="F5282" s="85">
        <v>140772</v>
      </c>
      <c r="G5282" t="s">
        <v>78</v>
      </c>
      <c r="H5282">
        <v>12684999</v>
      </c>
      <c r="I5282" t="s">
        <v>79</v>
      </c>
      <c r="K5282" t="s">
        <v>26839</v>
      </c>
      <c r="M5282" t="s">
        <v>21609</v>
      </c>
      <c r="N5282" t="s">
        <v>3087</v>
      </c>
      <c r="O5282" t="s">
        <v>18</v>
      </c>
      <c r="P5282">
        <v>75846</v>
      </c>
    </row>
    <row r="5283" spans="1:16" hidden="1" x14ac:dyDescent="0.35">
      <c r="A5283" s="72">
        <f t="shared" si="82"/>
        <v>140772</v>
      </c>
      <c r="B5283" t="s">
        <v>3134</v>
      </c>
      <c r="C5283" s="66">
        <v>86965</v>
      </c>
      <c r="D5283" t="s">
        <v>77</v>
      </c>
      <c r="E5283" t="s">
        <v>3135</v>
      </c>
      <c r="F5283" s="66">
        <v>140772</v>
      </c>
      <c r="G5283" t="s">
        <v>78</v>
      </c>
      <c r="H5283" t="s">
        <v>3136</v>
      </c>
      <c r="I5283" t="s">
        <v>79</v>
      </c>
      <c r="K5283" t="s">
        <v>3137</v>
      </c>
      <c r="M5283" t="s">
        <v>3138</v>
      </c>
      <c r="N5283" t="s">
        <v>3084</v>
      </c>
      <c r="O5283" t="s">
        <v>18</v>
      </c>
      <c r="P5283" t="s">
        <v>3139</v>
      </c>
    </row>
    <row r="5284" spans="1:16" hidden="1" x14ac:dyDescent="0.35">
      <c r="A5284" s="72">
        <f t="shared" si="82"/>
        <v>141354</v>
      </c>
      <c r="B5284" t="s">
        <v>8586</v>
      </c>
      <c r="C5284" s="66">
        <v>89907</v>
      </c>
      <c r="D5284" t="s">
        <v>77</v>
      </c>
      <c r="E5284" t="s">
        <v>8566</v>
      </c>
      <c r="F5284" s="66">
        <v>141354</v>
      </c>
      <c r="G5284" t="s">
        <v>78</v>
      </c>
      <c r="I5284" t="s">
        <v>79</v>
      </c>
      <c r="K5284" t="s">
        <v>8587</v>
      </c>
      <c r="M5284" t="s">
        <v>8531</v>
      </c>
      <c r="N5284" t="s">
        <v>7379</v>
      </c>
      <c r="O5284" t="s">
        <v>18</v>
      </c>
      <c r="P5284" t="s">
        <v>8532</v>
      </c>
    </row>
    <row r="5285" spans="1:16" hidden="1" x14ac:dyDescent="0.35">
      <c r="A5285" s="72">
        <f t="shared" si="82"/>
        <v>140772</v>
      </c>
      <c r="B5285" t="s">
        <v>26840</v>
      </c>
      <c r="C5285" s="85">
        <v>86966</v>
      </c>
      <c r="D5285" t="s">
        <v>77</v>
      </c>
      <c r="E5285" t="s">
        <v>23192</v>
      </c>
      <c r="F5285" s="85">
        <v>140772</v>
      </c>
      <c r="G5285" t="s">
        <v>78</v>
      </c>
      <c r="H5285">
        <v>12685004</v>
      </c>
      <c r="I5285" t="s">
        <v>79</v>
      </c>
      <c r="K5285" t="s">
        <v>26839</v>
      </c>
      <c r="M5285" t="s">
        <v>21609</v>
      </c>
      <c r="N5285" t="s">
        <v>3087</v>
      </c>
      <c r="O5285" t="s">
        <v>18</v>
      </c>
      <c r="P5285">
        <v>75846</v>
      </c>
    </row>
    <row r="5286" spans="1:16" hidden="1" x14ac:dyDescent="0.35">
      <c r="A5286" s="72">
        <f t="shared" si="82"/>
        <v>140772</v>
      </c>
      <c r="B5286" t="s">
        <v>3140</v>
      </c>
      <c r="C5286" s="66">
        <v>86966</v>
      </c>
      <c r="D5286" t="s">
        <v>77</v>
      </c>
      <c r="E5286" t="s">
        <v>3135</v>
      </c>
      <c r="F5286" s="66">
        <v>140772</v>
      </c>
      <c r="G5286" t="s">
        <v>78</v>
      </c>
      <c r="H5286" t="s">
        <v>3141</v>
      </c>
      <c r="I5286" t="s">
        <v>79</v>
      </c>
      <c r="K5286" t="s">
        <v>3137</v>
      </c>
      <c r="M5286" t="s">
        <v>3138</v>
      </c>
      <c r="N5286" t="s">
        <v>3084</v>
      </c>
      <c r="O5286" t="s">
        <v>18</v>
      </c>
      <c r="P5286" t="s">
        <v>3139</v>
      </c>
    </row>
    <row r="5287" spans="1:16" hidden="1" x14ac:dyDescent="0.35">
      <c r="A5287" s="72">
        <f t="shared" si="82"/>
        <v>140772</v>
      </c>
      <c r="B5287" t="s">
        <v>26841</v>
      </c>
      <c r="C5287" s="85">
        <v>17016378</v>
      </c>
      <c r="D5287" t="s">
        <v>23281</v>
      </c>
      <c r="E5287" t="s">
        <v>23192</v>
      </c>
      <c r="F5287" s="85">
        <v>140772</v>
      </c>
      <c r="G5287" t="s">
        <v>78</v>
      </c>
      <c r="I5287" t="s">
        <v>79</v>
      </c>
      <c r="K5287" t="s">
        <v>21608</v>
      </c>
      <c r="M5287" t="s">
        <v>21609</v>
      </c>
      <c r="N5287" t="s">
        <v>3087</v>
      </c>
      <c r="O5287" t="s">
        <v>18</v>
      </c>
      <c r="P5287">
        <v>75846</v>
      </c>
    </row>
    <row r="5288" spans="1:16" hidden="1" x14ac:dyDescent="0.35">
      <c r="A5288" s="72">
        <f t="shared" si="82"/>
        <v>140772</v>
      </c>
      <c r="B5288" t="s">
        <v>21611</v>
      </c>
      <c r="C5288" s="66">
        <v>17016378</v>
      </c>
      <c r="D5288" t="s">
        <v>83</v>
      </c>
      <c r="E5288" t="s">
        <v>3135</v>
      </c>
      <c r="F5288" s="66">
        <v>140772</v>
      </c>
      <c r="G5288" t="s">
        <v>78</v>
      </c>
      <c r="I5288" t="s">
        <v>79</v>
      </c>
      <c r="K5288" t="s">
        <v>21608</v>
      </c>
      <c r="M5288" t="s">
        <v>21609</v>
      </c>
      <c r="N5288" t="s">
        <v>3087</v>
      </c>
      <c r="O5288" t="s">
        <v>18</v>
      </c>
      <c r="P5288" t="s">
        <v>3139</v>
      </c>
    </row>
    <row r="5289" spans="1:16" hidden="1" x14ac:dyDescent="0.35">
      <c r="A5289" s="72">
        <f t="shared" si="82"/>
        <v>140772</v>
      </c>
      <c r="B5289" t="s">
        <v>26847</v>
      </c>
      <c r="C5289" s="85">
        <v>17017046</v>
      </c>
      <c r="D5289" t="s">
        <v>23281</v>
      </c>
      <c r="E5289" t="s">
        <v>23192</v>
      </c>
      <c r="F5289" s="85">
        <v>140772</v>
      </c>
      <c r="G5289" t="s">
        <v>78</v>
      </c>
      <c r="H5289">
        <v>5733720</v>
      </c>
      <c r="I5289" t="s">
        <v>79</v>
      </c>
      <c r="K5289" t="s">
        <v>21608</v>
      </c>
      <c r="M5289" t="s">
        <v>21609</v>
      </c>
      <c r="O5289" t="s">
        <v>18</v>
      </c>
      <c r="P5289">
        <v>75846</v>
      </c>
    </row>
    <row r="5290" spans="1:16" hidden="1" x14ac:dyDescent="0.35">
      <c r="A5290" s="72">
        <f t="shared" si="82"/>
        <v>140772</v>
      </c>
      <c r="B5290" t="s">
        <v>21722</v>
      </c>
      <c r="C5290" s="66">
        <v>17017046</v>
      </c>
      <c r="D5290" t="s">
        <v>83</v>
      </c>
      <c r="E5290" t="s">
        <v>3135</v>
      </c>
      <c r="F5290" s="66">
        <v>140772</v>
      </c>
      <c r="G5290" t="s">
        <v>78</v>
      </c>
      <c r="H5290" t="s">
        <v>13693</v>
      </c>
      <c r="I5290" t="s">
        <v>79</v>
      </c>
      <c r="K5290" t="s">
        <v>21608</v>
      </c>
      <c r="M5290" t="s">
        <v>21609</v>
      </c>
      <c r="O5290" t="s">
        <v>18</v>
      </c>
      <c r="P5290" t="s">
        <v>3139</v>
      </c>
    </row>
    <row r="5291" spans="1:16" hidden="1" x14ac:dyDescent="0.35">
      <c r="A5291" s="72">
        <f t="shared" si="82"/>
        <v>140772</v>
      </c>
      <c r="B5291" t="s">
        <v>26842</v>
      </c>
      <c r="C5291" s="85">
        <v>17017042</v>
      </c>
      <c r="D5291" t="s">
        <v>23281</v>
      </c>
      <c r="E5291" t="s">
        <v>23192</v>
      </c>
      <c r="F5291" s="85">
        <v>140772</v>
      </c>
      <c r="G5291" t="s">
        <v>78</v>
      </c>
      <c r="H5291">
        <v>5733720</v>
      </c>
      <c r="I5291" t="s">
        <v>79</v>
      </c>
      <c r="K5291" t="s">
        <v>21608</v>
      </c>
      <c r="M5291" t="s">
        <v>21609</v>
      </c>
      <c r="O5291" t="s">
        <v>18</v>
      </c>
      <c r="P5291">
        <v>75846</v>
      </c>
    </row>
    <row r="5292" spans="1:16" hidden="1" x14ac:dyDescent="0.35">
      <c r="A5292" s="72">
        <f t="shared" si="82"/>
        <v>140772</v>
      </c>
      <c r="B5292" t="s">
        <v>21719</v>
      </c>
      <c r="C5292" s="66">
        <v>17017042</v>
      </c>
      <c r="D5292" t="s">
        <v>83</v>
      </c>
      <c r="E5292" t="s">
        <v>3135</v>
      </c>
      <c r="F5292" s="66">
        <v>140772</v>
      </c>
      <c r="G5292" t="s">
        <v>78</v>
      </c>
      <c r="H5292" t="s">
        <v>13693</v>
      </c>
      <c r="I5292" t="s">
        <v>79</v>
      </c>
      <c r="K5292" t="s">
        <v>21608</v>
      </c>
      <c r="M5292" t="s">
        <v>21609</v>
      </c>
      <c r="O5292" t="s">
        <v>18</v>
      </c>
      <c r="P5292" t="s">
        <v>3139</v>
      </c>
    </row>
    <row r="5293" spans="1:16" hidden="1" x14ac:dyDescent="0.35">
      <c r="A5293" s="72">
        <f t="shared" si="82"/>
        <v>140772</v>
      </c>
      <c r="B5293" t="s">
        <v>26843</v>
      </c>
      <c r="C5293" s="85">
        <v>17017043</v>
      </c>
      <c r="D5293" t="s">
        <v>23281</v>
      </c>
      <c r="E5293" t="s">
        <v>23192</v>
      </c>
      <c r="F5293" s="85">
        <v>140772</v>
      </c>
      <c r="G5293" t="s">
        <v>78</v>
      </c>
      <c r="H5293">
        <v>5733720</v>
      </c>
      <c r="I5293" t="s">
        <v>79</v>
      </c>
      <c r="K5293" t="s">
        <v>21608</v>
      </c>
      <c r="M5293" t="s">
        <v>21609</v>
      </c>
      <c r="N5293" t="s">
        <v>3087</v>
      </c>
      <c r="O5293" t="s">
        <v>18</v>
      </c>
      <c r="P5293">
        <v>75846</v>
      </c>
    </row>
    <row r="5294" spans="1:16" hidden="1" x14ac:dyDescent="0.35">
      <c r="A5294" s="72">
        <f t="shared" si="82"/>
        <v>140772</v>
      </c>
      <c r="B5294" t="s">
        <v>21720</v>
      </c>
      <c r="C5294" s="66">
        <v>17017043</v>
      </c>
      <c r="D5294" t="s">
        <v>83</v>
      </c>
      <c r="E5294" t="s">
        <v>3135</v>
      </c>
      <c r="F5294" s="66">
        <v>140772</v>
      </c>
      <c r="G5294" t="s">
        <v>78</v>
      </c>
      <c r="H5294" t="s">
        <v>13693</v>
      </c>
      <c r="I5294" t="s">
        <v>79</v>
      </c>
      <c r="K5294" t="s">
        <v>21608</v>
      </c>
      <c r="M5294" t="s">
        <v>21609</v>
      </c>
      <c r="N5294" t="s">
        <v>3087</v>
      </c>
      <c r="O5294" t="s">
        <v>18</v>
      </c>
      <c r="P5294" t="s">
        <v>3139</v>
      </c>
    </row>
    <row r="5295" spans="1:16" hidden="1" x14ac:dyDescent="0.35">
      <c r="A5295" s="72">
        <f t="shared" si="82"/>
        <v>140772</v>
      </c>
      <c r="B5295" t="s">
        <v>26845</v>
      </c>
      <c r="C5295" s="85">
        <v>17017045</v>
      </c>
      <c r="D5295" t="s">
        <v>23281</v>
      </c>
      <c r="E5295" t="s">
        <v>23192</v>
      </c>
      <c r="F5295" s="85">
        <v>140772</v>
      </c>
      <c r="G5295" t="s">
        <v>78</v>
      </c>
      <c r="H5295">
        <v>5733720</v>
      </c>
      <c r="I5295" t="s">
        <v>79</v>
      </c>
      <c r="K5295" t="s">
        <v>21608</v>
      </c>
      <c r="M5295" t="s">
        <v>21609</v>
      </c>
      <c r="N5295" t="s">
        <v>3087</v>
      </c>
      <c r="O5295" t="s">
        <v>18</v>
      </c>
      <c r="P5295">
        <v>75846</v>
      </c>
    </row>
    <row r="5296" spans="1:16" hidden="1" x14ac:dyDescent="0.35">
      <c r="A5296" s="72">
        <f t="shared" si="82"/>
        <v>140772</v>
      </c>
      <c r="B5296" t="s">
        <v>21721</v>
      </c>
      <c r="C5296" s="66">
        <v>17017045</v>
      </c>
      <c r="D5296" t="s">
        <v>83</v>
      </c>
      <c r="E5296" t="s">
        <v>3135</v>
      </c>
      <c r="F5296" s="66">
        <v>140772</v>
      </c>
      <c r="G5296" t="s">
        <v>78</v>
      </c>
      <c r="H5296" t="s">
        <v>13693</v>
      </c>
      <c r="I5296" t="s">
        <v>79</v>
      </c>
      <c r="K5296" t="s">
        <v>21608</v>
      </c>
      <c r="M5296" t="s">
        <v>21609</v>
      </c>
      <c r="N5296" t="s">
        <v>3087</v>
      </c>
      <c r="O5296" t="s">
        <v>18</v>
      </c>
      <c r="P5296" t="s">
        <v>3139</v>
      </c>
    </row>
    <row r="5297" spans="1:17" hidden="1" x14ac:dyDescent="0.35">
      <c r="A5297" s="72">
        <f t="shared" si="82"/>
        <v>140772</v>
      </c>
      <c r="B5297" t="s">
        <v>26844</v>
      </c>
      <c r="C5297" s="85">
        <v>17016377</v>
      </c>
      <c r="D5297" t="s">
        <v>23281</v>
      </c>
      <c r="E5297" t="s">
        <v>23192</v>
      </c>
      <c r="F5297" s="85">
        <v>140772</v>
      </c>
      <c r="G5297" t="s">
        <v>78</v>
      </c>
      <c r="I5297" t="s">
        <v>79</v>
      </c>
      <c r="K5297" t="s">
        <v>21608</v>
      </c>
      <c r="M5297" t="s">
        <v>21609</v>
      </c>
      <c r="N5297" t="s">
        <v>3087</v>
      </c>
      <c r="O5297" t="s">
        <v>18</v>
      </c>
      <c r="P5297">
        <v>75846</v>
      </c>
    </row>
    <row r="5298" spans="1:17" hidden="1" x14ac:dyDescent="0.35">
      <c r="A5298" s="72">
        <f t="shared" si="82"/>
        <v>140772</v>
      </c>
      <c r="B5298" t="s">
        <v>21610</v>
      </c>
      <c r="C5298" s="66">
        <v>17016377</v>
      </c>
      <c r="D5298" t="s">
        <v>83</v>
      </c>
      <c r="E5298" t="s">
        <v>3135</v>
      </c>
      <c r="F5298" s="66">
        <v>140772</v>
      </c>
      <c r="G5298" t="s">
        <v>78</v>
      </c>
      <c r="I5298" t="s">
        <v>79</v>
      </c>
      <c r="K5298" t="s">
        <v>21608</v>
      </c>
      <c r="M5298" t="s">
        <v>21609</v>
      </c>
      <c r="N5298" t="s">
        <v>3087</v>
      </c>
      <c r="O5298" t="s">
        <v>18</v>
      </c>
      <c r="P5298" t="s">
        <v>3139</v>
      </c>
    </row>
    <row r="5299" spans="1:17" hidden="1" x14ac:dyDescent="0.35">
      <c r="A5299" s="72">
        <f t="shared" si="82"/>
        <v>140772</v>
      </c>
      <c r="B5299" t="s">
        <v>26846</v>
      </c>
      <c r="C5299" s="85">
        <v>17017038</v>
      </c>
      <c r="D5299" t="s">
        <v>23281</v>
      </c>
      <c r="E5299" t="s">
        <v>23192</v>
      </c>
      <c r="F5299" s="85">
        <v>140772</v>
      </c>
      <c r="G5299" t="s">
        <v>78</v>
      </c>
      <c r="H5299">
        <v>5733720</v>
      </c>
      <c r="I5299" t="s">
        <v>79</v>
      </c>
      <c r="K5299" t="s">
        <v>21608</v>
      </c>
      <c r="M5299" t="s">
        <v>21609</v>
      </c>
      <c r="N5299" t="s">
        <v>3087</v>
      </c>
      <c r="O5299" t="s">
        <v>18</v>
      </c>
      <c r="P5299">
        <v>75846</v>
      </c>
    </row>
    <row r="5300" spans="1:17" hidden="1" x14ac:dyDescent="0.35">
      <c r="A5300" s="72">
        <f t="shared" si="82"/>
        <v>140772</v>
      </c>
      <c r="B5300" t="s">
        <v>21716</v>
      </c>
      <c r="C5300" s="66">
        <v>17017038</v>
      </c>
      <c r="D5300" t="s">
        <v>83</v>
      </c>
      <c r="E5300" t="s">
        <v>3135</v>
      </c>
      <c r="F5300" s="66">
        <v>140772</v>
      </c>
      <c r="G5300" t="s">
        <v>78</v>
      </c>
      <c r="H5300" t="s">
        <v>13693</v>
      </c>
      <c r="I5300" t="s">
        <v>79</v>
      </c>
      <c r="K5300" t="s">
        <v>21608</v>
      </c>
      <c r="M5300" t="s">
        <v>21609</v>
      </c>
      <c r="N5300" t="s">
        <v>3087</v>
      </c>
      <c r="O5300" t="s">
        <v>18</v>
      </c>
      <c r="P5300" t="s">
        <v>3139</v>
      </c>
    </row>
    <row r="5301" spans="1:17" hidden="1" x14ac:dyDescent="0.35">
      <c r="A5301" s="72">
        <f t="shared" si="82"/>
        <v>140772</v>
      </c>
      <c r="B5301" t="s">
        <v>26848</v>
      </c>
      <c r="C5301" s="85">
        <v>17017039</v>
      </c>
      <c r="D5301" t="s">
        <v>23281</v>
      </c>
      <c r="E5301" t="s">
        <v>23192</v>
      </c>
      <c r="F5301" s="85">
        <v>140772</v>
      </c>
      <c r="G5301" t="s">
        <v>78</v>
      </c>
      <c r="H5301">
        <v>5733720</v>
      </c>
      <c r="I5301" t="s">
        <v>79</v>
      </c>
      <c r="K5301" t="s">
        <v>21608</v>
      </c>
      <c r="M5301" t="s">
        <v>21609</v>
      </c>
      <c r="N5301" t="s">
        <v>3087</v>
      </c>
      <c r="O5301" t="s">
        <v>18</v>
      </c>
      <c r="P5301">
        <v>75846</v>
      </c>
    </row>
    <row r="5302" spans="1:17" hidden="1" x14ac:dyDescent="0.35">
      <c r="A5302" s="72">
        <f t="shared" si="82"/>
        <v>140772</v>
      </c>
      <c r="B5302" t="s">
        <v>21717</v>
      </c>
      <c r="C5302" s="66">
        <v>17017039</v>
      </c>
      <c r="D5302" t="s">
        <v>83</v>
      </c>
      <c r="E5302" t="s">
        <v>3135</v>
      </c>
      <c r="F5302" s="66">
        <v>140772</v>
      </c>
      <c r="G5302" t="s">
        <v>78</v>
      </c>
      <c r="H5302" t="s">
        <v>13693</v>
      </c>
      <c r="I5302" t="s">
        <v>79</v>
      </c>
      <c r="K5302" t="s">
        <v>21608</v>
      </c>
      <c r="M5302" t="s">
        <v>21609</v>
      </c>
      <c r="N5302" t="s">
        <v>21718</v>
      </c>
      <c r="O5302" t="s">
        <v>18</v>
      </c>
      <c r="P5302" t="s">
        <v>3139</v>
      </c>
    </row>
    <row r="5303" spans="1:17" hidden="1" x14ac:dyDescent="0.35">
      <c r="A5303" s="72">
        <f t="shared" si="82"/>
        <v>140772</v>
      </c>
      <c r="B5303" t="s">
        <v>26849</v>
      </c>
      <c r="C5303" s="85">
        <v>17016374</v>
      </c>
      <c r="D5303" t="s">
        <v>23281</v>
      </c>
      <c r="E5303" t="s">
        <v>23192</v>
      </c>
      <c r="F5303" s="85">
        <v>140772</v>
      </c>
      <c r="G5303" t="s">
        <v>78</v>
      </c>
      <c r="I5303" t="s">
        <v>79</v>
      </c>
      <c r="K5303" t="s">
        <v>21608</v>
      </c>
      <c r="M5303" t="s">
        <v>21609</v>
      </c>
      <c r="N5303" t="s">
        <v>3087</v>
      </c>
      <c r="O5303" t="s">
        <v>18</v>
      </c>
      <c r="P5303">
        <v>75846</v>
      </c>
    </row>
    <row r="5304" spans="1:17" hidden="1" x14ac:dyDescent="0.35">
      <c r="A5304" s="72">
        <f t="shared" si="82"/>
        <v>140772</v>
      </c>
      <c r="B5304" t="s">
        <v>21607</v>
      </c>
      <c r="C5304" s="66">
        <v>17016374</v>
      </c>
      <c r="D5304" t="s">
        <v>83</v>
      </c>
      <c r="E5304" t="s">
        <v>3135</v>
      </c>
      <c r="F5304" s="66">
        <v>140772</v>
      </c>
      <c r="G5304" t="s">
        <v>78</v>
      </c>
      <c r="I5304" t="s">
        <v>79</v>
      </c>
      <c r="K5304" t="s">
        <v>21608</v>
      </c>
      <c r="M5304" t="s">
        <v>21609</v>
      </c>
      <c r="N5304" t="s">
        <v>3087</v>
      </c>
      <c r="O5304" t="s">
        <v>18</v>
      </c>
      <c r="P5304" t="s">
        <v>3139</v>
      </c>
    </row>
    <row r="5305" spans="1:17" hidden="1" x14ac:dyDescent="0.35">
      <c r="A5305" s="72">
        <f t="shared" si="82"/>
        <v>141555</v>
      </c>
      <c r="B5305" t="s">
        <v>10436</v>
      </c>
      <c r="C5305" s="66">
        <v>90982</v>
      </c>
      <c r="D5305" t="s">
        <v>77</v>
      </c>
      <c r="E5305" t="s">
        <v>4810</v>
      </c>
      <c r="F5305" s="66">
        <v>141555</v>
      </c>
      <c r="G5305" t="s">
        <v>78</v>
      </c>
      <c r="H5305" t="s">
        <v>10437</v>
      </c>
      <c r="I5305" t="s">
        <v>79</v>
      </c>
      <c r="K5305" t="s">
        <v>10438</v>
      </c>
      <c r="M5305" t="s">
        <v>7383</v>
      </c>
      <c r="N5305" t="s">
        <v>7384</v>
      </c>
      <c r="O5305" t="s">
        <v>18</v>
      </c>
      <c r="P5305" t="s">
        <v>10439</v>
      </c>
      <c r="Q5305" t="s">
        <v>10440</v>
      </c>
    </row>
    <row r="5306" spans="1:17" hidden="1" x14ac:dyDescent="0.35">
      <c r="A5306" s="72">
        <f t="shared" si="82"/>
        <v>141582</v>
      </c>
      <c r="B5306" t="s">
        <v>10505</v>
      </c>
      <c r="C5306" s="66">
        <v>91050</v>
      </c>
      <c r="D5306" t="s">
        <v>77</v>
      </c>
      <c r="E5306" t="s">
        <v>10496</v>
      </c>
      <c r="F5306" s="66">
        <v>141582</v>
      </c>
      <c r="G5306" t="s">
        <v>78</v>
      </c>
      <c r="I5306" t="s">
        <v>79</v>
      </c>
      <c r="K5306" t="s">
        <v>10506</v>
      </c>
      <c r="M5306" t="s">
        <v>10498</v>
      </c>
      <c r="N5306" t="s">
        <v>10454</v>
      </c>
      <c r="O5306" t="s">
        <v>18</v>
      </c>
      <c r="P5306" t="s">
        <v>10499</v>
      </c>
    </row>
    <row r="5307" spans="1:17" hidden="1" x14ac:dyDescent="0.35">
      <c r="A5307" s="72">
        <f t="shared" si="82"/>
        <v>141555</v>
      </c>
      <c r="B5307" t="s">
        <v>10290</v>
      </c>
      <c r="C5307" s="66">
        <v>90924</v>
      </c>
      <c r="D5307" t="s">
        <v>77</v>
      </c>
      <c r="E5307" t="s">
        <v>4810</v>
      </c>
      <c r="F5307" s="66">
        <v>141555</v>
      </c>
      <c r="G5307" t="s">
        <v>78</v>
      </c>
      <c r="H5307" t="s">
        <v>10291</v>
      </c>
      <c r="I5307" t="s">
        <v>79</v>
      </c>
      <c r="K5307" t="s">
        <v>10292</v>
      </c>
      <c r="M5307" t="s">
        <v>7383</v>
      </c>
      <c r="N5307" t="s">
        <v>7384</v>
      </c>
      <c r="O5307" t="s">
        <v>18</v>
      </c>
      <c r="P5307" t="s">
        <v>10277</v>
      </c>
      <c r="Q5307" t="s">
        <v>10293</v>
      </c>
    </row>
    <row r="5308" spans="1:17" hidden="1" x14ac:dyDescent="0.35">
      <c r="A5308" s="72">
        <f t="shared" si="82"/>
        <v>140592</v>
      </c>
      <c r="B5308" t="s">
        <v>1990</v>
      </c>
      <c r="C5308" s="66">
        <v>86491</v>
      </c>
      <c r="D5308" t="s">
        <v>77</v>
      </c>
      <c r="E5308" t="s">
        <v>1991</v>
      </c>
      <c r="F5308" s="66">
        <v>140592</v>
      </c>
      <c r="G5308" t="s">
        <v>78</v>
      </c>
      <c r="H5308" t="s">
        <v>1992</v>
      </c>
      <c r="I5308" t="s">
        <v>79</v>
      </c>
      <c r="K5308" t="s">
        <v>1993</v>
      </c>
      <c r="M5308" t="s">
        <v>1994</v>
      </c>
      <c r="N5308" t="s">
        <v>1910</v>
      </c>
      <c r="O5308" t="s">
        <v>18</v>
      </c>
      <c r="P5308" t="s">
        <v>1995</v>
      </c>
    </row>
    <row r="5309" spans="1:17" hidden="1" x14ac:dyDescent="0.35">
      <c r="A5309" s="72">
        <f t="shared" si="82"/>
        <v>140592</v>
      </c>
      <c r="B5309" t="s">
        <v>1996</v>
      </c>
      <c r="C5309" s="66">
        <v>86492</v>
      </c>
      <c r="D5309" t="s">
        <v>77</v>
      </c>
      <c r="E5309" t="s">
        <v>1991</v>
      </c>
      <c r="F5309" s="66">
        <v>140592</v>
      </c>
      <c r="G5309" t="s">
        <v>78</v>
      </c>
      <c r="H5309" t="s">
        <v>1997</v>
      </c>
      <c r="I5309" t="s">
        <v>79</v>
      </c>
      <c r="K5309" t="s">
        <v>1998</v>
      </c>
      <c r="M5309" t="s">
        <v>1994</v>
      </c>
      <c r="N5309" t="s">
        <v>1910</v>
      </c>
      <c r="O5309" t="s">
        <v>18</v>
      </c>
      <c r="P5309" t="s">
        <v>1995</v>
      </c>
    </row>
    <row r="5310" spans="1:17" hidden="1" x14ac:dyDescent="0.35">
      <c r="A5310" s="72">
        <f t="shared" si="82"/>
        <v>140592</v>
      </c>
      <c r="B5310" t="s">
        <v>24885</v>
      </c>
      <c r="C5310" s="85">
        <v>140592</v>
      </c>
      <c r="D5310" t="s">
        <v>78</v>
      </c>
      <c r="E5310" t="s">
        <v>23240</v>
      </c>
      <c r="F5310" s="85">
        <v>16048959</v>
      </c>
      <c r="G5310" t="s">
        <v>1750</v>
      </c>
      <c r="H5310">
        <v>12245759</v>
      </c>
      <c r="I5310" t="s">
        <v>79</v>
      </c>
      <c r="K5310" t="s">
        <v>24886</v>
      </c>
      <c r="M5310" t="s">
        <v>24887</v>
      </c>
      <c r="N5310" t="s">
        <v>2157</v>
      </c>
      <c r="O5310" t="s">
        <v>18</v>
      </c>
      <c r="P5310">
        <v>75452</v>
      </c>
    </row>
    <row r="5311" spans="1:17" hidden="1" x14ac:dyDescent="0.35">
      <c r="A5311" s="72">
        <f t="shared" si="82"/>
        <v>140592</v>
      </c>
      <c r="B5311" t="s">
        <v>15290</v>
      </c>
      <c r="C5311" s="66">
        <v>230999</v>
      </c>
      <c r="D5311" t="s">
        <v>77</v>
      </c>
      <c r="E5311" t="s">
        <v>1991</v>
      </c>
      <c r="F5311" s="66">
        <v>140592</v>
      </c>
      <c r="G5311" t="s">
        <v>78</v>
      </c>
      <c r="H5311" t="s">
        <v>15291</v>
      </c>
      <c r="I5311" t="s">
        <v>79</v>
      </c>
      <c r="K5311" t="s">
        <v>15292</v>
      </c>
      <c r="M5311" t="s">
        <v>1994</v>
      </c>
      <c r="O5311" t="s">
        <v>18</v>
      </c>
      <c r="P5311" t="s">
        <v>1995</v>
      </c>
    </row>
    <row r="5312" spans="1:17" hidden="1" x14ac:dyDescent="0.35">
      <c r="A5312" s="72">
        <f t="shared" si="82"/>
        <v>140592</v>
      </c>
      <c r="B5312" t="s">
        <v>21508</v>
      </c>
      <c r="C5312" s="66">
        <v>17015862</v>
      </c>
      <c r="D5312" t="s">
        <v>83</v>
      </c>
      <c r="E5312" t="s">
        <v>1991</v>
      </c>
      <c r="F5312" s="66">
        <v>140592</v>
      </c>
      <c r="G5312" t="s">
        <v>78</v>
      </c>
      <c r="I5312" t="s">
        <v>79</v>
      </c>
      <c r="K5312" t="s">
        <v>21509</v>
      </c>
      <c r="M5312" t="s">
        <v>1994</v>
      </c>
      <c r="N5312" t="s">
        <v>2157</v>
      </c>
      <c r="O5312" t="s">
        <v>18</v>
      </c>
      <c r="P5312" t="s">
        <v>1995</v>
      </c>
    </row>
    <row r="5313" spans="1:17" hidden="1" x14ac:dyDescent="0.35">
      <c r="A5313" s="72">
        <f t="shared" si="82"/>
        <v>140592</v>
      </c>
      <c r="B5313" t="s">
        <v>1999</v>
      </c>
      <c r="C5313" s="66">
        <v>86493</v>
      </c>
      <c r="D5313" t="s">
        <v>77</v>
      </c>
      <c r="E5313" t="s">
        <v>1991</v>
      </c>
      <c r="F5313" s="66">
        <v>140592</v>
      </c>
      <c r="G5313" t="s">
        <v>78</v>
      </c>
      <c r="H5313" t="s">
        <v>2000</v>
      </c>
      <c r="I5313" t="s">
        <v>79</v>
      </c>
      <c r="K5313" t="s">
        <v>2001</v>
      </c>
      <c r="M5313" t="s">
        <v>1994</v>
      </c>
      <c r="N5313" t="s">
        <v>1910</v>
      </c>
      <c r="O5313" t="s">
        <v>18</v>
      </c>
      <c r="P5313" t="s">
        <v>1995</v>
      </c>
    </row>
    <row r="5314" spans="1:17" hidden="1" x14ac:dyDescent="0.35">
      <c r="A5314" s="72">
        <f t="shared" ref="A5314:A5377" si="83">IF(F5314="", "", IF(D5314="School District", C5314, F5314))</f>
        <v>140887</v>
      </c>
      <c r="B5314" t="s">
        <v>25480</v>
      </c>
      <c r="C5314" s="85">
        <v>87539</v>
      </c>
      <c r="D5314" t="s">
        <v>77</v>
      </c>
      <c r="E5314" t="s">
        <v>23231</v>
      </c>
      <c r="F5314" s="85">
        <v>140887</v>
      </c>
      <c r="G5314" t="s">
        <v>78</v>
      </c>
      <c r="H5314">
        <v>11994092</v>
      </c>
      <c r="I5314" t="s">
        <v>79</v>
      </c>
      <c r="K5314" t="s">
        <v>25481</v>
      </c>
      <c r="M5314" t="s">
        <v>20648</v>
      </c>
      <c r="N5314" t="s">
        <v>571</v>
      </c>
      <c r="O5314" t="s">
        <v>18</v>
      </c>
      <c r="P5314">
        <v>76116</v>
      </c>
      <c r="Q5314">
        <v>6606</v>
      </c>
    </row>
    <row r="5315" spans="1:17" hidden="1" x14ac:dyDescent="0.35">
      <c r="A5315" s="72">
        <f t="shared" si="83"/>
        <v>140887</v>
      </c>
      <c r="B5315" t="s">
        <v>4233</v>
      </c>
      <c r="C5315" s="66">
        <v>87539</v>
      </c>
      <c r="D5315" t="s">
        <v>77</v>
      </c>
      <c r="E5315" t="s">
        <v>3907</v>
      </c>
      <c r="F5315" s="66">
        <v>140887</v>
      </c>
      <c r="G5315" t="s">
        <v>78</v>
      </c>
      <c r="H5315" t="s">
        <v>4234</v>
      </c>
      <c r="I5315" t="s">
        <v>79</v>
      </c>
      <c r="K5315" t="s">
        <v>4235</v>
      </c>
      <c r="M5315" t="s">
        <v>3904</v>
      </c>
      <c r="N5315" t="s">
        <v>573</v>
      </c>
      <c r="O5315" t="s">
        <v>18</v>
      </c>
      <c r="P5315" t="s">
        <v>4224</v>
      </c>
      <c r="Q5315" t="s">
        <v>4236</v>
      </c>
    </row>
    <row r="5316" spans="1:17" hidden="1" x14ac:dyDescent="0.35">
      <c r="A5316" s="72">
        <f t="shared" si="83"/>
        <v>141725</v>
      </c>
      <c r="B5316" t="s">
        <v>11564</v>
      </c>
      <c r="C5316" s="66">
        <v>91729</v>
      </c>
      <c r="D5316" t="s">
        <v>77</v>
      </c>
      <c r="E5316" t="s">
        <v>11557</v>
      </c>
      <c r="F5316" s="66">
        <v>141725</v>
      </c>
      <c r="G5316" t="s">
        <v>78</v>
      </c>
      <c r="I5316" t="s">
        <v>79</v>
      </c>
      <c r="K5316" t="s">
        <v>11565</v>
      </c>
      <c r="M5316" t="s">
        <v>11554</v>
      </c>
      <c r="N5316" t="s">
        <v>11516</v>
      </c>
      <c r="O5316" t="s">
        <v>18</v>
      </c>
      <c r="P5316" t="s">
        <v>11555</v>
      </c>
      <c r="Q5316" t="s">
        <v>6584</v>
      </c>
    </row>
    <row r="5317" spans="1:17" hidden="1" x14ac:dyDescent="0.35">
      <c r="A5317" s="72">
        <f t="shared" si="83"/>
        <v>140562</v>
      </c>
      <c r="B5317" t="s">
        <v>18469</v>
      </c>
      <c r="C5317" s="66">
        <v>16082490</v>
      </c>
      <c r="D5317" t="s">
        <v>77</v>
      </c>
      <c r="E5317" t="s">
        <v>1885</v>
      </c>
      <c r="F5317" s="66">
        <v>140562</v>
      </c>
      <c r="G5317" t="s">
        <v>78</v>
      </c>
      <c r="I5317" t="s">
        <v>79</v>
      </c>
      <c r="K5317" t="s">
        <v>18470</v>
      </c>
      <c r="M5317" t="s">
        <v>1887</v>
      </c>
      <c r="N5317" t="s">
        <v>176</v>
      </c>
      <c r="O5317" t="s">
        <v>18</v>
      </c>
      <c r="P5317" t="s">
        <v>1888</v>
      </c>
    </row>
    <row r="5318" spans="1:17" hidden="1" x14ac:dyDescent="0.35">
      <c r="A5318" s="72">
        <f t="shared" si="83"/>
        <v>141943</v>
      </c>
      <c r="B5318" t="s">
        <v>12482</v>
      </c>
      <c r="C5318" s="66">
        <v>92431</v>
      </c>
      <c r="D5318" t="s">
        <v>77</v>
      </c>
      <c r="E5318" t="s">
        <v>12466</v>
      </c>
      <c r="F5318" s="66">
        <v>141943</v>
      </c>
      <c r="G5318" t="s">
        <v>78</v>
      </c>
      <c r="H5318" t="s">
        <v>12483</v>
      </c>
      <c r="I5318" t="s">
        <v>79</v>
      </c>
      <c r="K5318" t="s">
        <v>12484</v>
      </c>
      <c r="M5318" t="s">
        <v>12463</v>
      </c>
      <c r="N5318" t="s">
        <v>12469</v>
      </c>
      <c r="O5318" t="s">
        <v>18</v>
      </c>
      <c r="P5318" t="s">
        <v>12464</v>
      </c>
    </row>
    <row r="5319" spans="1:17" hidden="1" x14ac:dyDescent="0.35">
      <c r="A5319" s="72">
        <f t="shared" si="83"/>
        <v>141943</v>
      </c>
      <c r="B5319" t="s">
        <v>12473</v>
      </c>
      <c r="C5319" s="66">
        <v>92427</v>
      </c>
      <c r="D5319" t="s">
        <v>77</v>
      </c>
      <c r="E5319" t="s">
        <v>12466</v>
      </c>
      <c r="F5319" s="66">
        <v>141943</v>
      </c>
      <c r="G5319" t="s">
        <v>78</v>
      </c>
      <c r="H5319" t="s">
        <v>12467</v>
      </c>
      <c r="I5319" t="s">
        <v>79</v>
      </c>
      <c r="K5319" t="s">
        <v>12474</v>
      </c>
      <c r="M5319" t="s">
        <v>12463</v>
      </c>
      <c r="N5319" t="s">
        <v>12469</v>
      </c>
      <c r="O5319" t="s">
        <v>18</v>
      </c>
      <c r="P5319" t="s">
        <v>12464</v>
      </c>
    </row>
    <row r="5320" spans="1:17" hidden="1" x14ac:dyDescent="0.35">
      <c r="A5320" s="72">
        <f t="shared" si="83"/>
        <v>141943</v>
      </c>
      <c r="B5320" t="s">
        <v>12478</v>
      </c>
      <c r="C5320" s="66">
        <v>92429</v>
      </c>
      <c r="D5320" t="s">
        <v>77</v>
      </c>
      <c r="E5320" t="s">
        <v>12466</v>
      </c>
      <c r="F5320" s="66">
        <v>141943</v>
      </c>
      <c r="G5320" t="s">
        <v>78</v>
      </c>
      <c r="H5320" t="s">
        <v>12467</v>
      </c>
      <c r="I5320" t="s">
        <v>79</v>
      </c>
      <c r="K5320" t="s">
        <v>12479</v>
      </c>
      <c r="M5320" t="s">
        <v>12463</v>
      </c>
      <c r="N5320" t="s">
        <v>12469</v>
      </c>
      <c r="O5320" t="s">
        <v>18</v>
      </c>
      <c r="P5320" t="s">
        <v>12464</v>
      </c>
    </row>
    <row r="5321" spans="1:17" hidden="1" x14ac:dyDescent="0.35">
      <c r="A5321" s="72">
        <f t="shared" si="83"/>
        <v>141943</v>
      </c>
      <c r="B5321" t="s">
        <v>19354</v>
      </c>
      <c r="C5321" s="66">
        <v>16042556</v>
      </c>
      <c r="D5321" t="s">
        <v>83</v>
      </c>
      <c r="E5321" t="s">
        <v>12466</v>
      </c>
      <c r="F5321" s="66">
        <v>141943</v>
      </c>
      <c r="G5321" t="s">
        <v>78</v>
      </c>
      <c r="I5321" t="s">
        <v>79</v>
      </c>
      <c r="K5321" t="s">
        <v>19355</v>
      </c>
      <c r="M5321" t="s">
        <v>12463</v>
      </c>
      <c r="N5321" t="s">
        <v>7836</v>
      </c>
      <c r="O5321" t="s">
        <v>18</v>
      </c>
      <c r="P5321" t="s">
        <v>12464</v>
      </c>
    </row>
    <row r="5322" spans="1:17" hidden="1" x14ac:dyDescent="0.35">
      <c r="A5322" s="72">
        <f t="shared" si="83"/>
        <v>141943</v>
      </c>
      <c r="B5322" t="s">
        <v>19356</v>
      </c>
      <c r="C5322" s="66">
        <v>16042559</v>
      </c>
      <c r="D5322" t="s">
        <v>83</v>
      </c>
      <c r="E5322" t="s">
        <v>12466</v>
      </c>
      <c r="F5322" s="66">
        <v>141943</v>
      </c>
      <c r="G5322" t="s">
        <v>78</v>
      </c>
      <c r="I5322" t="s">
        <v>79</v>
      </c>
      <c r="K5322" t="s">
        <v>19357</v>
      </c>
      <c r="M5322" t="s">
        <v>12463</v>
      </c>
      <c r="N5322" t="s">
        <v>7836</v>
      </c>
      <c r="O5322" t="s">
        <v>18</v>
      </c>
      <c r="P5322" t="s">
        <v>12464</v>
      </c>
    </row>
    <row r="5323" spans="1:17" hidden="1" x14ac:dyDescent="0.35">
      <c r="A5323" s="72">
        <f t="shared" si="83"/>
        <v>141943</v>
      </c>
      <c r="B5323" t="s">
        <v>12475</v>
      </c>
      <c r="C5323" s="66">
        <v>92428</v>
      </c>
      <c r="D5323" t="s">
        <v>77</v>
      </c>
      <c r="E5323" t="s">
        <v>12466</v>
      </c>
      <c r="F5323" s="66">
        <v>141943</v>
      </c>
      <c r="G5323" t="s">
        <v>78</v>
      </c>
      <c r="H5323" t="s">
        <v>12476</v>
      </c>
      <c r="I5323" t="s">
        <v>79</v>
      </c>
      <c r="K5323" t="s">
        <v>12477</v>
      </c>
      <c r="M5323" t="s">
        <v>12463</v>
      </c>
      <c r="N5323" t="s">
        <v>12469</v>
      </c>
      <c r="O5323" t="s">
        <v>18</v>
      </c>
      <c r="P5323" t="s">
        <v>12464</v>
      </c>
    </row>
    <row r="5324" spans="1:17" hidden="1" x14ac:dyDescent="0.35">
      <c r="A5324" s="72">
        <f t="shared" si="83"/>
        <v>140703</v>
      </c>
      <c r="B5324" t="s">
        <v>14300</v>
      </c>
      <c r="C5324" s="66">
        <v>204626</v>
      </c>
      <c r="D5324" t="s">
        <v>77</v>
      </c>
      <c r="E5324" t="s">
        <v>2736</v>
      </c>
      <c r="F5324" s="66">
        <v>140703</v>
      </c>
      <c r="G5324" t="s">
        <v>78</v>
      </c>
      <c r="I5324" t="s">
        <v>79</v>
      </c>
      <c r="K5324" t="s">
        <v>2740</v>
      </c>
      <c r="M5324" t="s">
        <v>2741</v>
      </c>
      <c r="N5324" t="s">
        <v>2646</v>
      </c>
      <c r="O5324" t="s">
        <v>18</v>
      </c>
      <c r="P5324" t="s">
        <v>2739</v>
      </c>
    </row>
    <row r="5325" spans="1:17" hidden="1" x14ac:dyDescent="0.35">
      <c r="A5325" s="72">
        <f t="shared" si="83"/>
        <v>140703</v>
      </c>
      <c r="B5325" t="s">
        <v>2735</v>
      </c>
      <c r="C5325" s="66">
        <v>86782</v>
      </c>
      <c r="D5325" t="s">
        <v>77</v>
      </c>
      <c r="E5325" t="s">
        <v>2736</v>
      </c>
      <c r="F5325" s="66">
        <v>140703</v>
      </c>
      <c r="G5325" t="s">
        <v>78</v>
      </c>
      <c r="I5325" t="s">
        <v>79</v>
      </c>
      <c r="K5325" t="s">
        <v>2737</v>
      </c>
      <c r="M5325" t="s">
        <v>2738</v>
      </c>
      <c r="N5325" t="s">
        <v>2645</v>
      </c>
      <c r="O5325" t="s">
        <v>18</v>
      </c>
      <c r="P5325" t="s">
        <v>2739</v>
      </c>
    </row>
    <row r="5326" spans="1:17" hidden="1" x14ac:dyDescent="0.35">
      <c r="A5326" s="72">
        <f t="shared" si="83"/>
        <v>140703</v>
      </c>
      <c r="B5326" t="s">
        <v>15322</v>
      </c>
      <c r="C5326" s="66">
        <v>231217</v>
      </c>
      <c r="D5326" t="s">
        <v>77</v>
      </c>
      <c r="E5326" t="s">
        <v>2736</v>
      </c>
      <c r="F5326" s="66">
        <v>140703</v>
      </c>
      <c r="G5326" t="s">
        <v>78</v>
      </c>
      <c r="I5326" t="s">
        <v>79</v>
      </c>
      <c r="K5326" t="s">
        <v>15323</v>
      </c>
      <c r="M5326" t="s">
        <v>2746</v>
      </c>
      <c r="N5326" t="s">
        <v>2645</v>
      </c>
      <c r="O5326" t="s">
        <v>18</v>
      </c>
      <c r="P5326" t="s">
        <v>2739</v>
      </c>
    </row>
    <row r="5327" spans="1:17" hidden="1" x14ac:dyDescent="0.35">
      <c r="A5327" s="72">
        <f t="shared" si="83"/>
        <v>127700</v>
      </c>
      <c r="B5327" t="s">
        <v>24099</v>
      </c>
      <c r="C5327" s="85">
        <v>36243</v>
      </c>
      <c r="D5327" t="s">
        <v>77</v>
      </c>
      <c r="E5327" t="s">
        <v>23260</v>
      </c>
      <c r="F5327" s="85">
        <v>127700</v>
      </c>
      <c r="G5327" t="s">
        <v>78</v>
      </c>
      <c r="H5327">
        <v>13032107</v>
      </c>
      <c r="I5327" t="s">
        <v>79</v>
      </c>
      <c r="K5327" t="s">
        <v>24100</v>
      </c>
      <c r="M5327" t="s">
        <v>23986</v>
      </c>
      <c r="N5327" t="s">
        <v>23987</v>
      </c>
      <c r="O5327" t="s">
        <v>23988</v>
      </c>
      <c r="P5327">
        <v>32953</v>
      </c>
    </row>
    <row r="5328" spans="1:17" hidden="1" x14ac:dyDescent="0.35">
      <c r="A5328" s="72">
        <f t="shared" si="83"/>
        <v>140503</v>
      </c>
      <c r="B5328" t="s">
        <v>25282</v>
      </c>
      <c r="C5328" s="85">
        <v>16037016</v>
      </c>
      <c r="D5328" t="s">
        <v>77</v>
      </c>
      <c r="E5328" t="s">
        <v>23232</v>
      </c>
      <c r="F5328" s="85">
        <v>140503</v>
      </c>
      <c r="G5328" t="s">
        <v>78</v>
      </c>
      <c r="H5328">
        <v>4965059</v>
      </c>
      <c r="I5328" t="s">
        <v>79</v>
      </c>
      <c r="K5328" t="s">
        <v>25283</v>
      </c>
      <c r="M5328" t="s">
        <v>20811</v>
      </c>
      <c r="N5328" t="s">
        <v>1182</v>
      </c>
      <c r="O5328" t="s">
        <v>18</v>
      </c>
      <c r="P5328">
        <v>75126</v>
      </c>
    </row>
    <row r="5329" spans="1:17" hidden="1" x14ac:dyDescent="0.35">
      <c r="A5329" s="72">
        <f t="shared" si="83"/>
        <v>140503</v>
      </c>
      <c r="B5329" t="s">
        <v>6836</v>
      </c>
      <c r="C5329" s="66">
        <v>16037016</v>
      </c>
      <c r="D5329" t="s">
        <v>77</v>
      </c>
      <c r="E5329" t="s">
        <v>1244</v>
      </c>
      <c r="F5329" s="66">
        <v>140503</v>
      </c>
      <c r="G5329" t="s">
        <v>78</v>
      </c>
      <c r="H5329" t="s">
        <v>1245</v>
      </c>
      <c r="I5329" t="s">
        <v>79</v>
      </c>
      <c r="K5329" t="s">
        <v>16313</v>
      </c>
      <c r="M5329" t="s">
        <v>1247</v>
      </c>
      <c r="N5329" t="s">
        <v>1248</v>
      </c>
      <c r="O5329" t="s">
        <v>18</v>
      </c>
      <c r="P5329" t="s">
        <v>1249</v>
      </c>
    </row>
    <row r="5330" spans="1:17" hidden="1" x14ac:dyDescent="0.35">
      <c r="A5330" s="72">
        <f t="shared" si="83"/>
        <v>141223</v>
      </c>
      <c r="B5330" t="s">
        <v>6836</v>
      </c>
      <c r="C5330" s="66">
        <v>88813</v>
      </c>
      <c r="D5330" t="s">
        <v>77</v>
      </c>
      <c r="E5330" t="s">
        <v>6077</v>
      </c>
      <c r="F5330" s="66">
        <v>141223</v>
      </c>
      <c r="G5330" t="s">
        <v>78</v>
      </c>
      <c r="H5330" t="s">
        <v>6837</v>
      </c>
      <c r="I5330" t="s">
        <v>79</v>
      </c>
      <c r="K5330" t="s">
        <v>6838</v>
      </c>
      <c r="M5330" t="s">
        <v>3090</v>
      </c>
      <c r="N5330" t="s">
        <v>6071</v>
      </c>
      <c r="O5330" t="s">
        <v>18</v>
      </c>
      <c r="P5330" t="s">
        <v>6835</v>
      </c>
      <c r="Q5330" t="s">
        <v>6839</v>
      </c>
    </row>
    <row r="5331" spans="1:17" hidden="1" x14ac:dyDescent="0.35">
      <c r="A5331" s="72">
        <f t="shared" si="83"/>
        <v>141555</v>
      </c>
      <c r="B5331" t="s">
        <v>6836</v>
      </c>
      <c r="C5331" s="66">
        <v>226036</v>
      </c>
      <c r="D5331" t="s">
        <v>77</v>
      </c>
      <c r="E5331" t="s">
        <v>4810</v>
      </c>
      <c r="F5331" s="66">
        <v>141555</v>
      </c>
      <c r="G5331" t="s">
        <v>78</v>
      </c>
      <c r="H5331" t="s">
        <v>14943</v>
      </c>
      <c r="I5331" t="s">
        <v>79</v>
      </c>
      <c r="K5331" t="s">
        <v>14944</v>
      </c>
      <c r="M5331" t="s">
        <v>7383</v>
      </c>
      <c r="O5331" t="s">
        <v>18</v>
      </c>
      <c r="P5331" t="s">
        <v>10396</v>
      </c>
    </row>
    <row r="5332" spans="1:17" hidden="1" x14ac:dyDescent="0.35">
      <c r="A5332" s="72">
        <f t="shared" si="83"/>
        <v>140469</v>
      </c>
      <c r="B5332" t="s">
        <v>26978</v>
      </c>
      <c r="C5332" s="85">
        <v>16074751</v>
      </c>
      <c r="D5332" t="s">
        <v>23281</v>
      </c>
      <c r="E5332" t="s">
        <v>23191</v>
      </c>
      <c r="F5332" s="85">
        <v>140469</v>
      </c>
      <c r="G5332" t="s">
        <v>78</v>
      </c>
      <c r="I5332" t="s">
        <v>79</v>
      </c>
      <c r="K5332" t="s">
        <v>26979</v>
      </c>
      <c r="M5332" t="s">
        <v>13635</v>
      </c>
      <c r="N5332" t="s">
        <v>205</v>
      </c>
      <c r="O5332" t="s">
        <v>18</v>
      </c>
      <c r="P5332">
        <v>75067</v>
      </c>
    </row>
    <row r="5333" spans="1:17" hidden="1" x14ac:dyDescent="0.35">
      <c r="A5333" s="72">
        <f t="shared" si="83"/>
        <v>140469</v>
      </c>
      <c r="B5333" t="s">
        <v>19873</v>
      </c>
      <c r="C5333" s="66">
        <v>16074751</v>
      </c>
      <c r="D5333" t="s">
        <v>83</v>
      </c>
      <c r="E5333" t="s">
        <v>212</v>
      </c>
      <c r="F5333" s="66">
        <v>140469</v>
      </c>
      <c r="G5333" t="s">
        <v>78</v>
      </c>
      <c r="I5333" t="s">
        <v>79</v>
      </c>
      <c r="K5333" t="s">
        <v>19874</v>
      </c>
      <c r="M5333" t="s">
        <v>343</v>
      </c>
      <c r="N5333" t="s">
        <v>215</v>
      </c>
      <c r="O5333" t="s">
        <v>18</v>
      </c>
      <c r="P5333" t="s">
        <v>797</v>
      </c>
    </row>
    <row r="5334" spans="1:17" hidden="1" x14ac:dyDescent="0.35">
      <c r="A5334" s="72">
        <f t="shared" si="83"/>
        <v>140469</v>
      </c>
      <c r="B5334" t="s">
        <v>26966</v>
      </c>
      <c r="C5334" s="85">
        <v>16056615</v>
      </c>
      <c r="D5334" t="s">
        <v>77</v>
      </c>
      <c r="E5334" t="s">
        <v>23191</v>
      </c>
      <c r="F5334" s="85">
        <v>140469</v>
      </c>
      <c r="G5334" t="s">
        <v>78</v>
      </c>
      <c r="H5334">
        <v>13461769</v>
      </c>
      <c r="I5334" t="s">
        <v>79</v>
      </c>
      <c r="K5334" t="s">
        <v>26967</v>
      </c>
      <c r="M5334" t="s">
        <v>13635</v>
      </c>
      <c r="N5334" t="s">
        <v>205</v>
      </c>
      <c r="O5334" t="s">
        <v>18</v>
      </c>
      <c r="P5334">
        <v>75067</v>
      </c>
      <c r="Q5334">
        <v>7968</v>
      </c>
    </row>
    <row r="5335" spans="1:17" hidden="1" x14ac:dyDescent="0.35">
      <c r="A5335" s="72">
        <f t="shared" si="83"/>
        <v>140469</v>
      </c>
      <c r="B5335" t="s">
        <v>17211</v>
      </c>
      <c r="C5335" s="66">
        <v>16056615</v>
      </c>
      <c r="D5335" t="s">
        <v>77</v>
      </c>
      <c r="E5335" t="s">
        <v>212</v>
      </c>
      <c r="F5335" s="66">
        <v>140469</v>
      </c>
      <c r="G5335" t="s">
        <v>78</v>
      </c>
      <c r="H5335" t="s">
        <v>213</v>
      </c>
      <c r="I5335" t="s">
        <v>79</v>
      </c>
      <c r="K5335" t="s">
        <v>17212</v>
      </c>
      <c r="M5335" t="s">
        <v>343</v>
      </c>
      <c r="N5335" t="s">
        <v>205</v>
      </c>
      <c r="O5335" t="s">
        <v>18</v>
      </c>
      <c r="P5335" t="s">
        <v>797</v>
      </c>
      <c r="Q5335" t="s">
        <v>17213</v>
      </c>
    </row>
    <row r="5336" spans="1:17" hidden="1" x14ac:dyDescent="0.35">
      <c r="A5336" s="72">
        <f t="shared" si="83"/>
        <v>140469</v>
      </c>
      <c r="B5336" t="s">
        <v>26904</v>
      </c>
      <c r="C5336" s="85">
        <v>85679</v>
      </c>
      <c r="D5336" t="s">
        <v>77</v>
      </c>
      <c r="E5336" t="s">
        <v>23191</v>
      </c>
      <c r="F5336" s="85">
        <v>140469</v>
      </c>
      <c r="G5336" t="s">
        <v>78</v>
      </c>
      <c r="H5336">
        <v>13461769</v>
      </c>
      <c r="I5336" t="s">
        <v>79</v>
      </c>
      <c r="K5336" t="s">
        <v>26905</v>
      </c>
      <c r="M5336" t="s">
        <v>13635</v>
      </c>
      <c r="N5336" t="s">
        <v>205</v>
      </c>
      <c r="O5336" t="s">
        <v>18</v>
      </c>
      <c r="P5336">
        <v>75067</v>
      </c>
      <c r="Q5336">
        <v>3518</v>
      </c>
    </row>
    <row r="5337" spans="1:17" hidden="1" x14ac:dyDescent="0.35">
      <c r="A5337" s="72">
        <f t="shared" si="83"/>
        <v>140469</v>
      </c>
      <c r="B5337" t="s">
        <v>795</v>
      </c>
      <c r="C5337" s="66">
        <v>85679</v>
      </c>
      <c r="D5337" t="s">
        <v>77</v>
      </c>
      <c r="E5337" t="s">
        <v>212</v>
      </c>
      <c r="F5337" s="66">
        <v>140469</v>
      </c>
      <c r="G5337" t="s">
        <v>78</v>
      </c>
      <c r="H5337" t="s">
        <v>213</v>
      </c>
      <c r="I5337" t="s">
        <v>79</v>
      </c>
      <c r="K5337" t="s">
        <v>796</v>
      </c>
      <c r="L5337" t="s">
        <v>80</v>
      </c>
      <c r="M5337" t="s">
        <v>343</v>
      </c>
      <c r="N5337" t="s">
        <v>215</v>
      </c>
      <c r="O5337" t="s">
        <v>18</v>
      </c>
      <c r="P5337" t="s">
        <v>797</v>
      </c>
      <c r="Q5337" t="s">
        <v>798</v>
      </c>
    </row>
    <row r="5338" spans="1:17" hidden="1" x14ac:dyDescent="0.35">
      <c r="A5338" s="72">
        <f t="shared" si="83"/>
        <v>140469</v>
      </c>
      <c r="B5338" t="s">
        <v>23191</v>
      </c>
      <c r="C5338" s="85">
        <v>140469</v>
      </c>
      <c r="D5338" t="s">
        <v>78</v>
      </c>
      <c r="E5338" t="s">
        <v>23238</v>
      </c>
      <c r="F5338" s="85">
        <v>17002993</v>
      </c>
      <c r="G5338" t="s">
        <v>1750</v>
      </c>
      <c r="H5338">
        <v>13461769</v>
      </c>
      <c r="I5338" t="s">
        <v>79</v>
      </c>
      <c r="J5338" t="s">
        <v>200</v>
      </c>
      <c r="K5338" t="s">
        <v>25014</v>
      </c>
      <c r="M5338" t="s">
        <v>13635</v>
      </c>
      <c r="N5338" t="s">
        <v>205</v>
      </c>
      <c r="O5338" t="s">
        <v>18</v>
      </c>
      <c r="P5338">
        <v>75067</v>
      </c>
    </row>
    <row r="5339" spans="1:17" hidden="1" x14ac:dyDescent="0.35">
      <c r="A5339" s="72">
        <f t="shared" si="83"/>
        <v>140469</v>
      </c>
      <c r="B5339" t="s">
        <v>26980</v>
      </c>
      <c r="C5339" s="85">
        <v>16074753</v>
      </c>
      <c r="D5339" t="s">
        <v>23281</v>
      </c>
      <c r="E5339" t="s">
        <v>23191</v>
      </c>
      <c r="F5339" s="85">
        <v>140469</v>
      </c>
      <c r="G5339" t="s">
        <v>78</v>
      </c>
      <c r="I5339" t="s">
        <v>79</v>
      </c>
      <c r="K5339" t="s">
        <v>26981</v>
      </c>
      <c r="M5339" t="s">
        <v>20146</v>
      </c>
      <c r="N5339" t="s">
        <v>205</v>
      </c>
      <c r="O5339" t="s">
        <v>18</v>
      </c>
      <c r="P5339">
        <v>75028</v>
      </c>
    </row>
    <row r="5340" spans="1:17" hidden="1" x14ac:dyDescent="0.35">
      <c r="A5340" s="72">
        <f t="shared" si="83"/>
        <v>140469</v>
      </c>
      <c r="B5340" t="s">
        <v>19875</v>
      </c>
      <c r="C5340" s="66">
        <v>16074753</v>
      </c>
      <c r="D5340" t="s">
        <v>83</v>
      </c>
      <c r="E5340" t="s">
        <v>212</v>
      </c>
      <c r="F5340" s="66">
        <v>140469</v>
      </c>
      <c r="G5340" t="s">
        <v>78</v>
      </c>
      <c r="I5340" t="s">
        <v>79</v>
      </c>
      <c r="K5340" t="s">
        <v>19876</v>
      </c>
      <c r="M5340" t="s">
        <v>311</v>
      </c>
      <c r="N5340" t="s">
        <v>215</v>
      </c>
      <c r="O5340" t="s">
        <v>18</v>
      </c>
      <c r="P5340" t="s">
        <v>312</v>
      </c>
    </row>
    <row r="5341" spans="1:17" hidden="1" x14ac:dyDescent="0.35">
      <c r="A5341" s="72">
        <f t="shared" si="83"/>
        <v>140469</v>
      </c>
      <c r="B5341" t="s">
        <v>22402</v>
      </c>
      <c r="C5341" s="85">
        <v>17022864</v>
      </c>
      <c r="D5341" t="s">
        <v>23281</v>
      </c>
      <c r="E5341" t="s">
        <v>23191</v>
      </c>
      <c r="F5341" s="85">
        <v>140469</v>
      </c>
      <c r="G5341" t="s">
        <v>78</v>
      </c>
      <c r="I5341" t="s">
        <v>79</v>
      </c>
      <c r="K5341" t="s">
        <v>22403</v>
      </c>
      <c r="M5341" t="s">
        <v>232</v>
      </c>
      <c r="N5341" t="s">
        <v>232</v>
      </c>
      <c r="O5341" t="s">
        <v>18</v>
      </c>
      <c r="P5341">
        <v>75207</v>
      </c>
    </row>
    <row r="5342" spans="1:17" hidden="1" x14ac:dyDescent="0.35">
      <c r="A5342" s="72">
        <f t="shared" si="83"/>
        <v>140469</v>
      </c>
      <c r="B5342" t="s">
        <v>22402</v>
      </c>
      <c r="C5342" s="66">
        <v>17022864</v>
      </c>
      <c r="D5342" t="s">
        <v>83</v>
      </c>
      <c r="E5342" t="s">
        <v>212</v>
      </c>
      <c r="F5342" s="66">
        <v>140469</v>
      </c>
      <c r="G5342" t="s">
        <v>78</v>
      </c>
      <c r="I5342" t="s">
        <v>79</v>
      </c>
      <c r="K5342" t="s">
        <v>22403</v>
      </c>
      <c r="M5342" t="s">
        <v>232</v>
      </c>
      <c r="N5342" t="s">
        <v>232</v>
      </c>
      <c r="O5342" t="s">
        <v>18</v>
      </c>
      <c r="P5342" t="s">
        <v>21506</v>
      </c>
    </row>
    <row r="5343" spans="1:17" hidden="1" x14ac:dyDescent="0.35">
      <c r="A5343" s="72">
        <f t="shared" si="83"/>
        <v>141794</v>
      </c>
      <c r="B5343" t="s">
        <v>19855</v>
      </c>
      <c r="C5343" s="66">
        <v>16073732</v>
      </c>
      <c r="D5343" t="s">
        <v>83</v>
      </c>
      <c r="E5343" t="s">
        <v>11921</v>
      </c>
      <c r="F5343" s="66">
        <v>141794</v>
      </c>
      <c r="G5343" t="s">
        <v>78</v>
      </c>
      <c r="I5343" t="s">
        <v>79</v>
      </c>
      <c r="K5343" t="s">
        <v>19852</v>
      </c>
      <c r="M5343" t="s">
        <v>11924</v>
      </c>
      <c r="N5343" t="s">
        <v>8915</v>
      </c>
      <c r="O5343" t="s">
        <v>18</v>
      </c>
      <c r="P5343" t="s">
        <v>11925</v>
      </c>
    </row>
    <row r="5344" spans="1:17" hidden="1" x14ac:dyDescent="0.35">
      <c r="A5344" s="72">
        <f t="shared" si="83"/>
        <v>141794</v>
      </c>
      <c r="B5344" t="s">
        <v>19853</v>
      </c>
      <c r="C5344" s="66">
        <v>16073730</v>
      </c>
      <c r="D5344" t="s">
        <v>83</v>
      </c>
      <c r="E5344" t="s">
        <v>11921</v>
      </c>
      <c r="F5344" s="66">
        <v>141794</v>
      </c>
      <c r="G5344" t="s">
        <v>78</v>
      </c>
      <c r="I5344" t="s">
        <v>79</v>
      </c>
      <c r="K5344" t="s">
        <v>19852</v>
      </c>
      <c r="M5344" t="s">
        <v>11924</v>
      </c>
      <c r="N5344" t="s">
        <v>8915</v>
      </c>
      <c r="O5344" t="s">
        <v>18</v>
      </c>
      <c r="P5344" t="s">
        <v>11925</v>
      </c>
    </row>
    <row r="5345" spans="1:17" hidden="1" x14ac:dyDescent="0.35">
      <c r="A5345" s="72">
        <f t="shared" si="83"/>
        <v>141307</v>
      </c>
      <c r="B5345" t="s">
        <v>7914</v>
      </c>
      <c r="C5345" s="66">
        <v>89480</v>
      </c>
      <c r="D5345" t="s">
        <v>77</v>
      </c>
      <c r="E5345" t="s">
        <v>6769</v>
      </c>
      <c r="F5345" s="66">
        <v>141307</v>
      </c>
      <c r="G5345" t="s">
        <v>78</v>
      </c>
      <c r="I5345" t="s">
        <v>79</v>
      </c>
      <c r="K5345" t="s">
        <v>7915</v>
      </c>
      <c r="M5345" t="s">
        <v>7912</v>
      </c>
      <c r="N5345" t="s">
        <v>6771</v>
      </c>
      <c r="O5345" t="s">
        <v>18</v>
      </c>
      <c r="P5345" t="s">
        <v>7913</v>
      </c>
      <c r="Q5345" t="s">
        <v>7916</v>
      </c>
    </row>
    <row r="5346" spans="1:17" hidden="1" x14ac:dyDescent="0.35">
      <c r="A5346" s="72">
        <f t="shared" si="83"/>
        <v>141794</v>
      </c>
      <c r="B5346" t="s">
        <v>11920</v>
      </c>
      <c r="C5346" s="66">
        <v>92088</v>
      </c>
      <c r="D5346" t="s">
        <v>77</v>
      </c>
      <c r="E5346" t="s">
        <v>11921</v>
      </c>
      <c r="F5346" s="66">
        <v>141794</v>
      </c>
      <c r="G5346" t="s">
        <v>78</v>
      </c>
      <c r="H5346" t="s">
        <v>11922</v>
      </c>
      <c r="I5346" t="s">
        <v>79</v>
      </c>
      <c r="K5346" t="s">
        <v>11923</v>
      </c>
      <c r="M5346" t="s">
        <v>11924</v>
      </c>
      <c r="N5346" t="s">
        <v>8915</v>
      </c>
      <c r="O5346" t="s">
        <v>18</v>
      </c>
      <c r="P5346" t="s">
        <v>11925</v>
      </c>
    </row>
    <row r="5347" spans="1:17" hidden="1" x14ac:dyDescent="0.35">
      <c r="A5347" s="72">
        <f t="shared" si="83"/>
        <v>141794</v>
      </c>
      <c r="B5347" t="s">
        <v>11926</v>
      </c>
      <c r="C5347" s="66">
        <v>92089</v>
      </c>
      <c r="D5347" t="s">
        <v>77</v>
      </c>
      <c r="E5347" t="s">
        <v>11921</v>
      </c>
      <c r="F5347" s="66">
        <v>141794</v>
      </c>
      <c r="G5347" t="s">
        <v>78</v>
      </c>
      <c r="H5347" t="s">
        <v>11927</v>
      </c>
      <c r="I5347" t="s">
        <v>79</v>
      </c>
      <c r="K5347" t="s">
        <v>11928</v>
      </c>
      <c r="M5347" t="s">
        <v>11924</v>
      </c>
      <c r="N5347" t="s">
        <v>8915</v>
      </c>
      <c r="O5347" t="s">
        <v>18</v>
      </c>
      <c r="P5347" t="s">
        <v>11925</v>
      </c>
    </row>
    <row r="5348" spans="1:17" hidden="1" x14ac:dyDescent="0.35">
      <c r="A5348" s="72">
        <f t="shared" si="83"/>
        <v>141794</v>
      </c>
      <c r="B5348" t="s">
        <v>11929</v>
      </c>
      <c r="C5348" s="66">
        <v>92090</v>
      </c>
      <c r="D5348" t="s">
        <v>77</v>
      </c>
      <c r="E5348" t="s">
        <v>11921</v>
      </c>
      <c r="F5348" s="66">
        <v>141794</v>
      </c>
      <c r="G5348" t="s">
        <v>78</v>
      </c>
      <c r="H5348" t="s">
        <v>11930</v>
      </c>
      <c r="I5348" t="s">
        <v>79</v>
      </c>
      <c r="K5348" t="s">
        <v>11931</v>
      </c>
      <c r="M5348" t="s">
        <v>11924</v>
      </c>
      <c r="N5348" t="s">
        <v>8915</v>
      </c>
      <c r="O5348" t="s">
        <v>18</v>
      </c>
      <c r="P5348" t="s">
        <v>11925</v>
      </c>
    </row>
    <row r="5349" spans="1:17" hidden="1" x14ac:dyDescent="0.35">
      <c r="A5349" s="72">
        <f t="shared" si="83"/>
        <v>141794</v>
      </c>
      <c r="B5349" t="s">
        <v>19854</v>
      </c>
      <c r="C5349" s="66">
        <v>16073731</v>
      </c>
      <c r="D5349" t="s">
        <v>83</v>
      </c>
      <c r="E5349" t="s">
        <v>11921</v>
      </c>
      <c r="F5349" s="66">
        <v>141794</v>
      </c>
      <c r="G5349" t="s">
        <v>78</v>
      </c>
      <c r="I5349" t="s">
        <v>79</v>
      </c>
      <c r="K5349" t="s">
        <v>19852</v>
      </c>
      <c r="M5349" t="s">
        <v>11924</v>
      </c>
      <c r="N5349" t="s">
        <v>8915</v>
      </c>
      <c r="O5349" t="s">
        <v>18</v>
      </c>
      <c r="P5349" t="s">
        <v>11925</v>
      </c>
    </row>
    <row r="5350" spans="1:17" hidden="1" x14ac:dyDescent="0.35">
      <c r="A5350" s="72">
        <f t="shared" si="83"/>
        <v>141794</v>
      </c>
      <c r="B5350" t="s">
        <v>19851</v>
      </c>
      <c r="C5350" s="66">
        <v>16073729</v>
      </c>
      <c r="D5350" t="s">
        <v>83</v>
      </c>
      <c r="E5350" t="s">
        <v>11921</v>
      </c>
      <c r="F5350" s="66">
        <v>141794</v>
      </c>
      <c r="G5350" t="s">
        <v>78</v>
      </c>
      <c r="I5350" t="s">
        <v>79</v>
      </c>
      <c r="K5350" t="s">
        <v>19852</v>
      </c>
      <c r="M5350" t="s">
        <v>11924</v>
      </c>
      <c r="N5350" t="s">
        <v>8915</v>
      </c>
      <c r="O5350" t="s">
        <v>18</v>
      </c>
      <c r="P5350" t="s">
        <v>11925</v>
      </c>
    </row>
    <row r="5351" spans="1:17" hidden="1" x14ac:dyDescent="0.35">
      <c r="A5351" s="72">
        <f t="shared" si="83"/>
        <v>141486</v>
      </c>
      <c r="B5351" t="s">
        <v>26729</v>
      </c>
      <c r="C5351" s="85">
        <v>90342</v>
      </c>
      <c r="D5351" t="s">
        <v>77</v>
      </c>
      <c r="E5351" t="s">
        <v>23195</v>
      </c>
      <c r="F5351" s="85">
        <v>141486</v>
      </c>
      <c r="G5351" t="s">
        <v>78</v>
      </c>
      <c r="H5351">
        <v>12729430</v>
      </c>
      <c r="I5351" t="s">
        <v>79</v>
      </c>
      <c r="K5351" t="s">
        <v>9226</v>
      </c>
      <c r="M5351" t="s">
        <v>9223</v>
      </c>
      <c r="N5351" t="s">
        <v>20296</v>
      </c>
      <c r="O5351" t="s">
        <v>18</v>
      </c>
      <c r="P5351">
        <v>78040</v>
      </c>
      <c r="Q5351">
        <v>2404</v>
      </c>
    </row>
    <row r="5352" spans="1:17" hidden="1" x14ac:dyDescent="0.35">
      <c r="A5352" s="72">
        <f t="shared" si="83"/>
        <v>141486</v>
      </c>
      <c r="B5352" t="s">
        <v>9224</v>
      </c>
      <c r="C5352" s="66">
        <v>90342</v>
      </c>
      <c r="D5352" t="s">
        <v>77</v>
      </c>
      <c r="E5352" t="s">
        <v>9220</v>
      </c>
      <c r="F5352" s="66">
        <v>141486</v>
      </c>
      <c r="G5352" t="s">
        <v>78</v>
      </c>
      <c r="H5352" t="s">
        <v>9225</v>
      </c>
      <c r="I5352" t="s">
        <v>79</v>
      </c>
      <c r="K5352" t="s">
        <v>9226</v>
      </c>
      <c r="M5352" t="s">
        <v>9223</v>
      </c>
      <c r="N5352" t="s">
        <v>9217</v>
      </c>
      <c r="O5352" t="s">
        <v>18</v>
      </c>
      <c r="P5352" t="s">
        <v>9218</v>
      </c>
      <c r="Q5352" t="s">
        <v>9227</v>
      </c>
    </row>
    <row r="5353" spans="1:17" hidden="1" x14ac:dyDescent="0.35">
      <c r="A5353" s="72">
        <f t="shared" si="83"/>
        <v>141431</v>
      </c>
      <c r="B5353" t="s">
        <v>17446</v>
      </c>
      <c r="C5353" s="66">
        <v>16062467</v>
      </c>
      <c r="D5353" t="s">
        <v>77</v>
      </c>
      <c r="E5353" t="s">
        <v>9010</v>
      </c>
      <c r="F5353" s="66">
        <v>141431</v>
      </c>
      <c r="G5353" t="s">
        <v>78</v>
      </c>
      <c r="I5353" t="s">
        <v>79</v>
      </c>
      <c r="K5353" t="s">
        <v>17447</v>
      </c>
      <c r="M5353" t="s">
        <v>9008</v>
      </c>
      <c r="N5353" t="s">
        <v>9008</v>
      </c>
      <c r="O5353" t="s">
        <v>18</v>
      </c>
      <c r="P5353" t="s">
        <v>9007</v>
      </c>
      <c r="Q5353" t="s">
        <v>9013</v>
      </c>
    </row>
    <row r="5354" spans="1:17" hidden="1" x14ac:dyDescent="0.35">
      <c r="A5354" s="72">
        <f t="shared" si="83"/>
        <v>141350</v>
      </c>
      <c r="B5354" t="s">
        <v>21959</v>
      </c>
      <c r="C5354" s="66">
        <v>17019526</v>
      </c>
      <c r="D5354" t="s">
        <v>83</v>
      </c>
      <c r="E5354" t="s">
        <v>8518</v>
      </c>
      <c r="F5354" s="66">
        <v>141350</v>
      </c>
      <c r="G5354" t="s">
        <v>78</v>
      </c>
      <c r="H5354" t="s">
        <v>13795</v>
      </c>
      <c r="I5354" t="s">
        <v>79</v>
      </c>
      <c r="K5354" t="s">
        <v>21960</v>
      </c>
      <c r="M5354" t="s">
        <v>7276</v>
      </c>
      <c r="N5354" t="s">
        <v>7276</v>
      </c>
      <c r="O5354" t="s">
        <v>18</v>
      </c>
      <c r="P5354" t="s">
        <v>6648</v>
      </c>
    </row>
    <row r="5355" spans="1:17" hidden="1" x14ac:dyDescent="0.35">
      <c r="A5355" s="72">
        <f t="shared" si="83"/>
        <v>140842</v>
      </c>
      <c r="B5355" t="s">
        <v>23827</v>
      </c>
      <c r="C5355" s="85">
        <v>87210</v>
      </c>
      <c r="D5355" t="s">
        <v>77</v>
      </c>
      <c r="E5355" t="s">
        <v>23265</v>
      </c>
      <c r="F5355" s="85">
        <v>140842</v>
      </c>
      <c r="G5355" t="s">
        <v>78</v>
      </c>
      <c r="H5355">
        <v>12699658</v>
      </c>
      <c r="I5355" t="s">
        <v>79</v>
      </c>
      <c r="K5355" t="s">
        <v>23828</v>
      </c>
      <c r="M5355" t="s">
        <v>14167</v>
      </c>
      <c r="N5355" t="s">
        <v>571</v>
      </c>
      <c r="O5355" t="s">
        <v>18</v>
      </c>
      <c r="P5355">
        <v>76020</v>
      </c>
      <c r="Q5355">
        <v>9699</v>
      </c>
    </row>
    <row r="5356" spans="1:17" hidden="1" x14ac:dyDescent="0.35">
      <c r="A5356" s="72">
        <f t="shared" si="83"/>
        <v>140932</v>
      </c>
      <c r="B5356" t="s">
        <v>23827</v>
      </c>
      <c r="C5356" s="85">
        <v>16043389</v>
      </c>
      <c r="D5356" t="s">
        <v>77</v>
      </c>
      <c r="E5356" t="s">
        <v>23203</v>
      </c>
      <c r="F5356" s="85">
        <v>140932</v>
      </c>
      <c r="G5356" t="s">
        <v>78</v>
      </c>
      <c r="H5356">
        <v>14296040</v>
      </c>
      <c r="I5356" t="s">
        <v>79</v>
      </c>
      <c r="K5356" t="s">
        <v>26582</v>
      </c>
      <c r="M5356" t="s">
        <v>14648</v>
      </c>
      <c r="N5356" t="s">
        <v>571</v>
      </c>
      <c r="O5356" t="s">
        <v>18</v>
      </c>
      <c r="P5356">
        <v>76034</v>
      </c>
      <c r="Q5356">
        <v>7221</v>
      </c>
    </row>
    <row r="5357" spans="1:17" hidden="1" x14ac:dyDescent="0.35">
      <c r="A5357" s="72">
        <f t="shared" si="83"/>
        <v>140469</v>
      </c>
      <c r="B5357" t="s">
        <v>23827</v>
      </c>
      <c r="C5357" s="85">
        <v>230056</v>
      </c>
      <c r="D5357" t="s">
        <v>77</v>
      </c>
      <c r="E5357" t="s">
        <v>23191</v>
      </c>
      <c r="F5357" s="85">
        <v>140469</v>
      </c>
      <c r="G5357" t="s">
        <v>78</v>
      </c>
      <c r="H5357">
        <v>13461769</v>
      </c>
      <c r="I5357" t="s">
        <v>79</v>
      </c>
      <c r="K5357" t="s">
        <v>26959</v>
      </c>
      <c r="M5357" t="s">
        <v>20146</v>
      </c>
      <c r="N5357" t="s">
        <v>205</v>
      </c>
      <c r="O5357" t="s">
        <v>18</v>
      </c>
      <c r="P5357">
        <v>75022</v>
      </c>
      <c r="Q5357">
        <v>5017</v>
      </c>
    </row>
    <row r="5358" spans="1:17" hidden="1" x14ac:dyDescent="0.35">
      <c r="A5358" s="72">
        <f t="shared" si="83"/>
        <v>140932</v>
      </c>
      <c r="B5358" t="s">
        <v>3462</v>
      </c>
      <c r="C5358" s="66">
        <v>16043389</v>
      </c>
      <c r="D5358" t="s">
        <v>77</v>
      </c>
      <c r="E5358" t="s">
        <v>3887</v>
      </c>
      <c r="F5358" s="66">
        <v>140932</v>
      </c>
      <c r="G5358" t="s">
        <v>78</v>
      </c>
      <c r="H5358" t="s">
        <v>3888</v>
      </c>
      <c r="I5358" t="s">
        <v>79</v>
      </c>
      <c r="K5358" t="s">
        <v>16586</v>
      </c>
      <c r="M5358" t="s">
        <v>3503</v>
      </c>
      <c r="N5358" t="s">
        <v>571</v>
      </c>
      <c r="O5358" t="s">
        <v>18</v>
      </c>
      <c r="P5358" t="s">
        <v>3504</v>
      </c>
      <c r="Q5358" t="s">
        <v>16587</v>
      </c>
    </row>
    <row r="5359" spans="1:17" hidden="1" x14ac:dyDescent="0.35">
      <c r="A5359" s="72">
        <f t="shared" si="83"/>
        <v>140469</v>
      </c>
      <c r="B5359" t="s">
        <v>3462</v>
      </c>
      <c r="C5359" s="66">
        <v>230056</v>
      </c>
      <c r="D5359" t="s">
        <v>77</v>
      </c>
      <c r="E5359" t="s">
        <v>212</v>
      </c>
      <c r="F5359" s="66">
        <v>140469</v>
      </c>
      <c r="G5359" t="s">
        <v>78</v>
      </c>
      <c r="H5359" t="s">
        <v>213</v>
      </c>
      <c r="I5359" t="s">
        <v>79</v>
      </c>
      <c r="K5359" t="s">
        <v>15164</v>
      </c>
      <c r="M5359" t="s">
        <v>311</v>
      </c>
      <c r="N5359" t="s">
        <v>205</v>
      </c>
      <c r="O5359" t="s">
        <v>18</v>
      </c>
      <c r="P5359" t="s">
        <v>335</v>
      </c>
      <c r="Q5359" t="s">
        <v>270</v>
      </c>
    </row>
    <row r="5360" spans="1:17" hidden="1" x14ac:dyDescent="0.35">
      <c r="A5360" s="72">
        <f t="shared" si="83"/>
        <v>141350</v>
      </c>
      <c r="B5360" t="s">
        <v>3462</v>
      </c>
      <c r="C5360" s="66">
        <v>89865</v>
      </c>
      <c r="D5360" t="s">
        <v>77</v>
      </c>
      <c r="E5360" t="s">
        <v>8518</v>
      </c>
      <c r="F5360" s="66">
        <v>141350</v>
      </c>
      <c r="G5360" t="s">
        <v>78</v>
      </c>
      <c r="H5360" t="s">
        <v>8519</v>
      </c>
      <c r="I5360" t="s">
        <v>79</v>
      </c>
      <c r="K5360" t="s">
        <v>8520</v>
      </c>
      <c r="M5360" t="s">
        <v>7278</v>
      </c>
      <c r="N5360" t="s">
        <v>7276</v>
      </c>
      <c r="O5360" t="s">
        <v>18</v>
      </c>
      <c r="P5360" t="s">
        <v>6648</v>
      </c>
      <c r="Q5360" t="s">
        <v>1707</v>
      </c>
    </row>
    <row r="5361" spans="1:17" hidden="1" x14ac:dyDescent="0.35">
      <c r="A5361" s="72">
        <f t="shared" si="83"/>
        <v>140890</v>
      </c>
      <c r="B5361" t="s">
        <v>3462</v>
      </c>
      <c r="C5361" s="66">
        <v>87471</v>
      </c>
      <c r="D5361" t="s">
        <v>77</v>
      </c>
      <c r="E5361" t="s">
        <v>4074</v>
      </c>
      <c r="F5361" s="66">
        <v>140890</v>
      </c>
      <c r="G5361" t="s">
        <v>78</v>
      </c>
      <c r="H5361" t="s">
        <v>4081</v>
      </c>
      <c r="I5361" t="s">
        <v>79</v>
      </c>
      <c r="K5361" t="s">
        <v>4082</v>
      </c>
      <c r="M5361" t="s">
        <v>3904</v>
      </c>
      <c r="N5361" t="s">
        <v>573</v>
      </c>
      <c r="O5361" t="s">
        <v>18</v>
      </c>
      <c r="P5361" t="s">
        <v>4072</v>
      </c>
      <c r="Q5361" t="s">
        <v>4083</v>
      </c>
    </row>
    <row r="5362" spans="1:17" hidden="1" x14ac:dyDescent="0.35">
      <c r="A5362" s="72">
        <f t="shared" si="83"/>
        <v>140461</v>
      </c>
      <c r="B5362" t="s">
        <v>25706</v>
      </c>
      <c r="C5362" s="85">
        <v>16051085</v>
      </c>
      <c r="D5362" t="s">
        <v>77</v>
      </c>
      <c r="E5362" t="s">
        <v>23227</v>
      </c>
      <c r="F5362" s="85">
        <v>140461</v>
      </c>
      <c r="G5362" t="s">
        <v>78</v>
      </c>
      <c r="H5362">
        <v>1647890</v>
      </c>
      <c r="I5362" t="s">
        <v>79</v>
      </c>
      <c r="K5362" t="s">
        <v>25707</v>
      </c>
      <c r="M5362" t="s">
        <v>25668</v>
      </c>
      <c r="N5362" t="s">
        <v>232</v>
      </c>
      <c r="O5362" t="s">
        <v>18</v>
      </c>
      <c r="P5362">
        <v>75089</v>
      </c>
      <c r="Q5362">
        <v>2391</v>
      </c>
    </row>
    <row r="5363" spans="1:17" hidden="1" x14ac:dyDescent="0.35">
      <c r="A5363" s="72">
        <f t="shared" si="83"/>
        <v>140461</v>
      </c>
      <c r="B5363" t="s">
        <v>16961</v>
      </c>
      <c r="C5363" s="66">
        <v>16051085</v>
      </c>
      <c r="D5363" t="s">
        <v>77</v>
      </c>
      <c r="E5363" t="s">
        <v>371</v>
      </c>
      <c r="F5363" s="66">
        <v>140461</v>
      </c>
      <c r="G5363" t="s">
        <v>78</v>
      </c>
      <c r="H5363" t="s">
        <v>372</v>
      </c>
      <c r="I5363" t="s">
        <v>79</v>
      </c>
      <c r="K5363" t="s">
        <v>16962</v>
      </c>
      <c r="M5363" t="s">
        <v>1071</v>
      </c>
      <c r="N5363" t="s">
        <v>189</v>
      </c>
      <c r="O5363" t="s">
        <v>18</v>
      </c>
      <c r="P5363" t="s">
        <v>1072</v>
      </c>
      <c r="Q5363" t="s">
        <v>16963</v>
      </c>
    </row>
    <row r="5364" spans="1:17" hidden="1" x14ac:dyDescent="0.35">
      <c r="A5364" s="72">
        <f t="shared" si="83"/>
        <v>140457</v>
      </c>
      <c r="B5364" t="s">
        <v>8521</v>
      </c>
      <c r="C5364" s="66">
        <v>16035501</v>
      </c>
      <c r="D5364" t="s">
        <v>77</v>
      </c>
      <c r="E5364" t="s">
        <v>345</v>
      </c>
      <c r="F5364" s="66">
        <v>140457</v>
      </c>
      <c r="G5364" t="s">
        <v>78</v>
      </c>
      <c r="H5364" t="s">
        <v>350</v>
      </c>
      <c r="I5364" t="s">
        <v>79</v>
      </c>
      <c r="K5364" t="s">
        <v>16222</v>
      </c>
      <c r="L5364" t="s">
        <v>80</v>
      </c>
      <c r="M5364" t="s">
        <v>347</v>
      </c>
      <c r="N5364" t="s">
        <v>185</v>
      </c>
      <c r="O5364" t="s">
        <v>18</v>
      </c>
      <c r="P5364" t="s">
        <v>352</v>
      </c>
      <c r="Q5364" t="s">
        <v>87</v>
      </c>
    </row>
    <row r="5365" spans="1:17" hidden="1" x14ac:dyDescent="0.35">
      <c r="A5365" s="72">
        <f t="shared" si="83"/>
        <v>141350</v>
      </c>
      <c r="B5365" t="s">
        <v>8521</v>
      </c>
      <c r="C5365" s="66">
        <v>89866</v>
      </c>
      <c r="D5365" t="s">
        <v>77</v>
      </c>
      <c r="E5365" t="s">
        <v>8518</v>
      </c>
      <c r="F5365" s="66">
        <v>141350</v>
      </c>
      <c r="G5365" t="s">
        <v>78</v>
      </c>
      <c r="H5365" t="s">
        <v>8522</v>
      </c>
      <c r="I5365" t="s">
        <v>79</v>
      </c>
      <c r="K5365" t="s">
        <v>8523</v>
      </c>
      <c r="M5365" t="s">
        <v>7278</v>
      </c>
      <c r="N5365" t="s">
        <v>7276</v>
      </c>
      <c r="O5365" t="s">
        <v>18</v>
      </c>
      <c r="P5365" t="s">
        <v>6648</v>
      </c>
      <c r="Q5365" t="s">
        <v>8524</v>
      </c>
    </row>
    <row r="5366" spans="1:17" hidden="1" x14ac:dyDescent="0.35">
      <c r="A5366" s="72">
        <f t="shared" si="83"/>
        <v>141716</v>
      </c>
      <c r="B5366" t="s">
        <v>11489</v>
      </c>
      <c r="C5366" s="66">
        <v>91702</v>
      </c>
      <c r="D5366" t="s">
        <v>77</v>
      </c>
      <c r="E5366" t="s">
        <v>11490</v>
      </c>
      <c r="F5366" s="66">
        <v>141716</v>
      </c>
      <c r="G5366" t="s">
        <v>78</v>
      </c>
      <c r="H5366" t="s">
        <v>11491</v>
      </c>
      <c r="I5366" t="s">
        <v>79</v>
      </c>
      <c r="K5366" t="s">
        <v>11492</v>
      </c>
      <c r="M5366" t="s">
        <v>11493</v>
      </c>
      <c r="N5366" t="s">
        <v>5129</v>
      </c>
      <c r="O5366" t="s">
        <v>18</v>
      </c>
      <c r="P5366" t="s">
        <v>11494</v>
      </c>
    </row>
    <row r="5367" spans="1:17" hidden="1" x14ac:dyDescent="0.35">
      <c r="A5367" s="72">
        <f t="shared" si="83"/>
        <v>141716</v>
      </c>
      <c r="B5367" t="s">
        <v>11495</v>
      </c>
      <c r="C5367" s="66">
        <v>91703</v>
      </c>
      <c r="D5367" t="s">
        <v>77</v>
      </c>
      <c r="E5367" t="s">
        <v>11490</v>
      </c>
      <c r="F5367" s="66">
        <v>141716</v>
      </c>
      <c r="G5367" t="s">
        <v>78</v>
      </c>
      <c r="H5367" t="s">
        <v>11496</v>
      </c>
      <c r="I5367" t="s">
        <v>79</v>
      </c>
      <c r="K5367" t="s">
        <v>11497</v>
      </c>
      <c r="M5367" t="s">
        <v>11493</v>
      </c>
      <c r="N5367" t="s">
        <v>5129</v>
      </c>
      <c r="O5367" t="s">
        <v>18</v>
      </c>
      <c r="P5367" t="s">
        <v>11494</v>
      </c>
    </row>
    <row r="5368" spans="1:17" hidden="1" x14ac:dyDescent="0.35">
      <c r="A5368" s="72">
        <f t="shared" si="83"/>
        <v>141716</v>
      </c>
      <c r="B5368" t="s">
        <v>15297</v>
      </c>
      <c r="C5368" s="66">
        <v>231004</v>
      </c>
      <c r="D5368" t="s">
        <v>77</v>
      </c>
      <c r="E5368" t="s">
        <v>11490</v>
      </c>
      <c r="F5368" s="66">
        <v>141716</v>
      </c>
      <c r="G5368" t="s">
        <v>78</v>
      </c>
      <c r="H5368" t="s">
        <v>15298</v>
      </c>
      <c r="I5368" t="s">
        <v>79</v>
      </c>
      <c r="K5368" t="s">
        <v>15299</v>
      </c>
      <c r="M5368" t="s">
        <v>11493</v>
      </c>
      <c r="N5368" t="s">
        <v>5106</v>
      </c>
      <c r="O5368" t="s">
        <v>18</v>
      </c>
      <c r="P5368" t="s">
        <v>11494</v>
      </c>
    </row>
    <row r="5369" spans="1:17" hidden="1" x14ac:dyDescent="0.35">
      <c r="A5369" s="72">
        <f t="shared" si="83"/>
        <v>141716</v>
      </c>
      <c r="B5369" t="s">
        <v>11498</v>
      </c>
      <c r="C5369" s="66">
        <v>91704</v>
      </c>
      <c r="D5369" t="s">
        <v>77</v>
      </c>
      <c r="E5369" t="s">
        <v>11490</v>
      </c>
      <c r="F5369" s="66">
        <v>141716</v>
      </c>
      <c r="G5369" t="s">
        <v>78</v>
      </c>
      <c r="H5369" t="s">
        <v>11499</v>
      </c>
      <c r="I5369" t="s">
        <v>79</v>
      </c>
      <c r="K5369" t="s">
        <v>11500</v>
      </c>
      <c r="M5369" t="s">
        <v>11493</v>
      </c>
      <c r="N5369" t="s">
        <v>5129</v>
      </c>
      <c r="O5369" t="s">
        <v>18</v>
      </c>
      <c r="P5369" t="s">
        <v>11494</v>
      </c>
    </row>
    <row r="5370" spans="1:17" hidden="1" x14ac:dyDescent="0.35">
      <c r="A5370" s="72">
        <f t="shared" si="83"/>
        <v>141065</v>
      </c>
      <c r="B5370" t="s">
        <v>14152</v>
      </c>
      <c r="C5370" s="66">
        <v>201428</v>
      </c>
      <c r="D5370" t="s">
        <v>77</v>
      </c>
      <c r="E5370" t="s">
        <v>5158</v>
      </c>
      <c r="F5370" s="66">
        <v>141065</v>
      </c>
      <c r="G5370" t="s">
        <v>78</v>
      </c>
      <c r="I5370" t="s">
        <v>79</v>
      </c>
      <c r="K5370" t="s">
        <v>14153</v>
      </c>
      <c r="M5370" t="s">
        <v>5156</v>
      </c>
      <c r="N5370" t="s">
        <v>5044</v>
      </c>
      <c r="O5370" t="s">
        <v>18</v>
      </c>
      <c r="P5370" t="s">
        <v>5171</v>
      </c>
      <c r="Q5370" t="s">
        <v>8476</v>
      </c>
    </row>
    <row r="5371" spans="1:17" hidden="1" x14ac:dyDescent="0.35">
      <c r="A5371" s="72">
        <f t="shared" si="83"/>
        <v>141223</v>
      </c>
      <c r="B5371" t="s">
        <v>16203</v>
      </c>
      <c r="C5371" s="66">
        <v>16035328</v>
      </c>
      <c r="D5371" t="s">
        <v>77</v>
      </c>
      <c r="E5371" t="s">
        <v>6077</v>
      </c>
      <c r="F5371" s="66">
        <v>141223</v>
      </c>
      <c r="G5371" t="s">
        <v>78</v>
      </c>
      <c r="I5371" t="s">
        <v>79</v>
      </c>
      <c r="K5371" t="s">
        <v>16204</v>
      </c>
      <c r="M5371" t="s">
        <v>3090</v>
      </c>
      <c r="N5371" t="s">
        <v>6071</v>
      </c>
      <c r="O5371" t="s">
        <v>18</v>
      </c>
      <c r="P5371" t="s">
        <v>7032</v>
      </c>
    </row>
    <row r="5372" spans="1:17" hidden="1" x14ac:dyDescent="0.35">
      <c r="A5372" s="72">
        <f t="shared" si="83"/>
        <v>140477</v>
      </c>
      <c r="B5372" t="s">
        <v>1815</v>
      </c>
      <c r="C5372" s="66">
        <v>86378</v>
      </c>
      <c r="D5372" t="s">
        <v>77</v>
      </c>
      <c r="E5372" t="s">
        <v>450</v>
      </c>
      <c r="F5372" s="66">
        <v>140477</v>
      </c>
      <c r="G5372" t="s">
        <v>78</v>
      </c>
      <c r="I5372" t="s">
        <v>79</v>
      </c>
      <c r="K5372" t="s">
        <v>1816</v>
      </c>
      <c r="M5372" t="s">
        <v>189</v>
      </c>
      <c r="N5372" t="s">
        <v>189</v>
      </c>
      <c r="O5372" t="s">
        <v>18</v>
      </c>
      <c r="P5372" t="s">
        <v>1814</v>
      </c>
      <c r="Q5372" t="s">
        <v>1817</v>
      </c>
    </row>
    <row r="5373" spans="1:17" hidden="1" x14ac:dyDescent="0.35">
      <c r="A5373" s="72">
        <f t="shared" si="83"/>
        <v>141656</v>
      </c>
      <c r="B5373" t="s">
        <v>15410</v>
      </c>
      <c r="C5373" s="66">
        <v>232114</v>
      </c>
      <c r="D5373" t="s">
        <v>77</v>
      </c>
      <c r="E5373" t="s">
        <v>11035</v>
      </c>
      <c r="F5373" s="66">
        <v>141656</v>
      </c>
      <c r="G5373" t="s">
        <v>78</v>
      </c>
      <c r="H5373" t="s">
        <v>15411</v>
      </c>
      <c r="I5373" t="s">
        <v>79</v>
      </c>
      <c r="K5373" t="s">
        <v>15412</v>
      </c>
      <c r="L5373" t="s">
        <v>11053</v>
      </c>
      <c r="M5373" t="s">
        <v>11037</v>
      </c>
      <c r="N5373" t="s">
        <v>5082</v>
      </c>
      <c r="O5373" t="s">
        <v>18</v>
      </c>
      <c r="P5373" t="s">
        <v>11038</v>
      </c>
    </row>
    <row r="5374" spans="1:17" hidden="1" x14ac:dyDescent="0.35">
      <c r="A5374" s="72">
        <f t="shared" si="83"/>
        <v>141350</v>
      </c>
      <c r="B5374" t="s">
        <v>8525</v>
      </c>
      <c r="C5374" s="66">
        <v>89867</v>
      </c>
      <c r="D5374" t="s">
        <v>77</v>
      </c>
      <c r="E5374" t="s">
        <v>8518</v>
      </c>
      <c r="F5374" s="66">
        <v>141350</v>
      </c>
      <c r="G5374" t="s">
        <v>78</v>
      </c>
      <c r="H5374" t="s">
        <v>8526</v>
      </c>
      <c r="I5374" t="s">
        <v>79</v>
      </c>
      <c r="K5374" t="s">
        <v>8527</v>
      </c>
      <c r="M5374" t="s">
        <v>7278</v>
      </c>
      <c r="N5374" t="s">
        <v>7276</v>
      </c>
      <c r="O5374" t="s">
        <v>18</v>
      </c>
      <c r="P5374" t="s">
        <v>6648</v>
      </c>
    </row>
    <row r="5375" spans="1:17" hidden="1" x14ac:dyDescent="0.35">
      <c r="A5375" s="72">
        <f t="shared" si="83"/>
        <v>141667</v>
      </c>
      <c r="B5375" t="s">
        <v>8525</v>
      </c>
      <c r="C5375" s="66">
        <v>91525</v>
      </c>
      <c r="D5375" t="s">
        <v>77</v>
      </c>
      <c r="E5375" t="s">
        <v>10820</v>
      </c>
      <c r="F5375" s="66">
        <v>141667</v>
      </c>
      <c r="G5375" t="s">
        <v>78</v>
      </c>
      <c r="I5375" t="s">
        <v>79</v>
      </c>
      <c r="K5375" t="s">
        <v>11147</v>
      </c>
      <c r="M5375" t="s">
        <v>10950</v>
      </c>
      <c r="N5375" t="s">
        <v>7398</v>
      </c>
      <c r="O5375" t="s">
        <v>18</v>
      </c>
      <c r="P5375" t="s">
        <v>10951</v>
      </c>
    </row>
    <row r="5376" spans="1:17" hidden="1" x14ac:dyDescent="0.35">
      <c r="A5376" s="72">
        <f t="shared" si="83"/>
        <v>141350</v>
      </c>
      <c r="B5376" t="s">
        <v>21961</v>
      </c>
      <c r="C5376" s="66">
        <v>17019527</v>
      </c>
      <c r="D5376" t="s">
        <v>83</v>
      </c>
      <c r="E5376" t="s">
        <v>8518</v>
      </c>
      <c r="F5376" s="66">
        <v>141350</v>
      </c>
      <c r="G5376" t="s">
        <v>78</v>
      </c>
      <c r="H5376" t="s">
        <v>13795</v>
      </c>
      <c r="I5376" t="s">
        <v>79</v>
      </c>
      <c r="K5376" t="s">
        <v>21962</v>
      </c>
      <c r="M5376" t="s">
        <v>7276</v>
      </c>
      <c r="N5376" t="s">
        <v>7276</v>
      </c>
      <c r="O5376" t="s">
        <v>18</v>
      </c>
      <c r="P5376" t="s">
        <v>6648</v>
      </c>
    </row>
    <row r="5377" spans="1:17" hidden="1" x14ac:dyDescent="0.35">
      <c r="A5377" s="72">
        <f t="shared" si="83"/>
        <v>141350</v>
      </c>
      <c r="B5377" t="s">
        <v>21963</v>
      </c>
      <c r="C5377" s="66">
        <v>17019528</v>
      </c>
      <c r="D5377" t="s">
        <v>83</v>
      </c>
      <c r="E5377" t="s">
        <v>8518</v>
      </c>
      <c r="F5377" s="66">
        <v>141350</v>
      </c>
      <c r="G5377" t="s">
        <v>78</v>
      </c>
      <c r="H5377" t="s">
        <v>13795</v>
      </c>
      <c r="I5377" t="s">
        <v>79</v>
      </c>
      <c r="K5377" t="s">
        <v>21964</v>
      </c>
      <c r="M5377" t="s">
        <v>7276</v>
      </c>
      <c r="N5377" t="s">
        <v>7276</v>
      </c>
      <c r="O5377" t="s">
        <v>18</v>
      </c>
      <c r="P5377" t="s">
        <v>6648</v>
      </c>
    </row>
    <row r="5378" spans="1:17" hidden="1" x14ac:dyDescent="0.35">
      <c r="A5378" s="72">
        <f t="shared" ref="A5378:A5441" si="84">IF(F5378="", "", IF(D5378="School District", C5378, F5378))</f>
        <v>140635</v>
      </c>
      <c r="B5378" t="s">
        <v>22479</v>
      </c>
      <c r="C5378" s="85">
        <v>17023168</v>
      </c>
      <c r="D5378" t="s">
        <v>23281</v>
      </c>
      <c r="E5378" t="s">
        <v>23190</v>
      </c>
      <c r="F5378" s="85">
        <v>140635</v>
      </c>
      <c r="G5378" t="s">
        <v>78</v>
      </c>
      <c r="I5378" t="s">
        <v>79</v>
      </c>
      <c r="K5378" t="s">
        <v>22480</v>
      </c>
      <c r="M5378" t="s">
        <v>14654</v>
      </c>
      <c r="N5378" t="s">
        <v>2272</v>
      </c>
      <c r="O5378" t="s">
        <v>18</v>
      </c>
      <c r="P5378">
        <v>75501</v>
      </c>
    </row>
    <row r="5379" spans="1:17" hidden="1" x14ac:dyDescent="0.35">
      <c r="A5379" s="72">
        <f t="shared" si="84"/>
        <v>140635</v>
      </c>
      <c r="B5379" t="s">
        <v>22479</v>
      </c>
      <c r="C5379" s="66">
        <v>17023168</v>
      </c>
      <c r="D5379" t="s">
        <v>83</v>
      </c>
      <c r="E5379" t="s">
        <v>2291</v>
      </c>
      <c r="F5379" s="66">
        <v>140635</v>
      </c>
      <c r="G5379" t="s">
        <v>78</v>
      </c>
      <c r="I5379" t="s">
        <v>79</v>
      </c>
      <c r="K5379" t="s">
        <v>22480</v>
      </c>
      <c r="M5379" t="s">
        <v>14654</v>
      </c>
      <c r="N5379" t="s">
        <v>2272</v>
      </c>
      <c r="O5379" t="s">
        <v>18</v>
      </c>
      <c r="P5379" t="s">
        <v>2276</v>
      </c>
    </row>
    <row r="5380" spans="1:17" hidden="1" x14ac:dyDescent="0.35">
      <c r="A5380" s="72">
        <f t="shared" si="84"/>
        <v>140635</v>
      </c>
      <c r="B5380" t="s">
        <v>26992</v>
      </c>
      <c r="C5380" s="85">
        <v>86587</v>
      </c>
      <c r="D5380" t="s">
        <v>77</v>
      </c>
      <c r="E5380" t="s">
        <v>23190</v>
      </c>
      <c r="F5380" s="85">
        <v>140635</v>
      </c>
      <c r="G5380" t="s">
        <v>78</v>
      </c>
      <c r="H5380">
        <v>12728994</v>
      </c>
      <c r="I5380" t="s">
        <v>79</v>
      </c>
      <c r="K5380" t="s">
        <v>26993</v>
      </c>
      <c r="M5380" t="s">
        <v>14654</v>
      </c>
      <c r="N5380" t="s">
        <v>2272</v>
      </c>
      <c r="O5380" t="s">
        <v>18</v>
      </c>
      <c r="P5380">
        <v>75501</v>
      </c>
      <c r="Q5380">
        <v>7233</v>
      </c>
    </row>
    <row r="5381" spans="1:17" hidden="1" x14ac:dyDescent="0.35">
      <c r="A5381" s="72">
        <f t="shared" si="84"/>
        <v>140635</v>
      </c>
      <c r="B5381" t="s">
        <v>2290</v>
      </c>
      <c r="C5381" s="66">
        <v>86587</v>
      </c>
      <c r="D5381" t="s">
        <v>77</v>
      </c>
      <c r="E5381" t="s">
        <v>2291</v>
      </c>
      <c r="F5381" s="66">
        <v>140635</v>
      </c>
      <c r="G5381" t="s">
        <v>78</v>
      </c>
      <c r="H5381" t="s">
        <v>2292</v>
      </c>
      <c r="I5381" t="s">
        <v>79</v>
      </c>
      <c r="K5381" t="s">
        <v>2293</v>
      </c>
      <c r="M5381" t="s">
        <v>2271</v>
      </c>
      <c r="N5381" t="s">
        <v>2275</v>
      </c>
      <c r="O5381" t="s">
        <v>18</v>
      </c>
      <c r="P5381" t="s">
        <v>2276</v>
      </c>
      <c r="Q5381" t="s">
        <v>2294</v>
      </c>
    </row>
    <row r="5382" spans="1:17" hidden="1" x14ac:dyDescent="0.35">
      <c r="A5382" s="72">
        <f t="shared" si="84"/>
        <v>140635</v>
      </c>
      <c r="B5382" t="s">
        <v>26988</v>
      </c>
      <c r="C5382" s="85">
        <v>17012717</v>
      </c>
      <c r="D5382" t="s">
        <v>77</v>
      </c>
      <c r="E5382" t="s">
        <v>23190</v>
      </c>
      <c r="F5382" s="85">
        <v>140635</v>
      </c>
      <c r="G5382" t="s">
        <v>78</v>
      </c>
      <c r="I5382" t="s">
        <v>79</v>
      </c>
      <c r="K5382" t="s">
        <v>26989</v>
      </c>
      <c r="M5382" t="s">
        <v>14654</v>
      </c>
      <c r="N5382" t="s">
        <v>2272</v>
      </c>
      <c r="O5382" t="s">
        <v>18</v>
      </c>
      <c r="P5382">
        <v>75501</v>
      </c>
      <c r="Q5382">
        <v>7599</v>
      </c>
    </row>
    <row r="5383" spans="1:17" hidden="1" x14ac:dyDescent="0.35">
      <c r="A5383" s="72">
        <f t="shared" si="84"/>
        <v>140635</v>
      </c>
      <c r="B5383" t="s">
        <v>21218</v>
      </c>
      <c r="C5383" s="66">
        <v>17012717</v>
      </c>
      <c r="D5383" t="s">
        <v>77</v>
      </c>
      <c r="E5383" t="s">
        <v>2291</v>
      </c>
      <c r="F5383" s="66">
        <v>140635</v>
      </c>
      <c r="G5383" t="s">
        <v>78</v>
      </c>
      <c r="I5383" t="s">
        <v>79</v>
      </c>
      <c r="K5383" t="s">
        <v>21219</v>
      </c>
      <c r="M5383" t="s">
        <v>2271</v>
      </c>
      <c r="N5383" t="s">
        <v>2272</v>
      </c>
      <c r="O5383" t="s">
        <v>18</v>
      </c>
      <c r="P5383" t="s">
        <v>2276</v>
      </c>
      <c r="Q5383" t="s">
        <v>531</v>
      </c>
    </row>
    <row r="5384" spans="1:17" hidden="1" x14ac:dyDescent="0.35">
      <c r="A5384" s="72">
        <f t="shared" si="84"/>
        <v>140635</v>
      </c>
      <c r="B5384" t="s">
        <v>26994</v>
      </c>
      <c r="C5384" s="85">
        <v>86589</v>
      </c>
      <c r="D5384" t="s">
        <v>77</v>
      </c>
      <c r="E5384" t="s">
        <v>23190</v>
      </c>
      <c r="F5384" s="85">
        <v>140635</v>
      </c>
      <c r="G5384" t="s">
        <v>78</v>
      </c>
      <c r="H5384">
        <v>12728903</v>
      </c>
      <c r="I5384" t="s">
        <v>79</v>
      </c>
      <c r="K5384" t="s">
        <v>26995</v>
      </c>
      <c r="M5384" t="s">
        <v>14654</v>
      </c>
      <c r="N5384" t="s">
        <v>2272</v>
      </c>
      <c r="O5384" t="s">
        <v>18</v>
      </c>
      <c r="P5384">
        <v>75501</v>
      </c>
      <c r="Q5384">
        <v>7817</v>
      </c>
    </row>
    <row r="5385" spans="1:17" hidden="1" x14ac:dyDescent="0.35">
      <c r="A5385" s="72">
        <f t="shared" si="84"/>
        <v>140635</v>
      </c>
      <c r="B5385" t="s">
        <v>2295</v>
      </c>
      <c r="C5385" s="66">
        <v>86589</v>
      </c>
      <c r="D5385" t="s">
        <v>77</v>
      </c>
      <c r="E5385" t="s">
        <v>2291</v>
      </c>
      <c r="F5385" s="66">
        <v>140635</v>
      </c>
      <c r="G5385" t="s">
        <v>78</v>
      </c>
      <c r="H5385" t="s">
        <v>2296</v>
      </c>
      <c r="I5385" t="s">
        <v>79</v>
      </c>
      <c r="K5385" t="s">
        <v>2297</v>
      </c>
      <c r="M5385" t="s">
        <v>2271</v>
      </c>
      <c r="N5385" t="s">
        <v>2275</v>
      </c>
      <c r="O5385" t="s">
        <v>18</v>
      </c>
      <c r="P5385" t="s">
        <v>2276</v>
      </c>
      <c r="Q5385" t="s">
        <v>1681</v>
      </c>
    </row>
    <row r="5386" spans="1:17" hidden="1" x14ac:dyDescent="0.35">
      <c r="A5386" s="72">
        <f t="shared" si="84"/>
        <v>140635</v>
      </c>
      <c r="B5386" t="s">
        <v>26998</v>
      </c>
      <c r="C5386" s="85">
        <v>16033056</v>
      </c>
      <c r="D5386" t="s">
        <v>23281</v>
      </c>
      <c r="E5386" t="s">
        <v>23190</v>
      </c>
      <c r="F5386" s="85">
        <v>140635</v>
      </c>
      <c r="G5386" t="s">
        <v>78</v>
      </c>
      <c r="I5386" t="s">
        <v>79</v>
      </c>
      <c r="K5386" t="s">
        <v>26999</v>
      </c>
      <c r="M5386" t="s">
        <v>27000</v>
      </c>
      <c r="N5386" t="s">
        <v>2272</v>
      </c>
      <c r="O5386" t="s">
        <v>18</v>
      </c>
      <c r="P5386">
        <v>75501</v>
      </c>
    </row>
    <row r="5387" spans="1:17" hidden="1" x14ac:dyDescent="0.35">
      <c r="A5387" s="72">
        <f t="shared" si="84"/>
        <v>140635</v>
      </c>
      <c r="B5387" t="s">
        <v>18858</v>
      </c>
      <c r="C5387" s="66">
        <v>16033056</v>
      </c>
      <c r="D5387" t="s">
        <v>83</v>
      </c>
      <c r="E5387" t="s">
        <v>2291</v>
      </c>
      <c r="F5387" s="66">
        <v>140635</v>
      </c>
      <c r="G5387" t="s">
        <v>78</v>
      </c>
      <c r="I5387" t="s">
        <v>79</v>
      </c>
      <c r="K5387" t="s">
        <v>18859</v>
      </c>
      <c r="M5387" t="s">
        <v>18860</v>
      </c>
      <c r="N5387" t="s">
        <v>2275</v>
      </c>
      <c r="O5387" t="s">
        <v>18</v>
      </c>
      <c r="P5387" t="s">
        <v>2276</v>
      </c>
    </row>
    <row r="5388" spans="1:17" hidden="1" x14ac:dyDescent="0.35">
      <c r="A5388" s="72">
        <f t="shared" si="84"/>
        <v>140635</v>
      </c>
      <c r="B5388" t="s">
        <v>26990</v>
      </c>
      <c r="C5388" s="85">
        <v>86590</v>
      </c>
      <c r="D5388" t="s">
        <v>77</v>
      </c>
      <c r="E5388" t="s">
        <v>23190</v>
      </c>
      <c r="F5388" s="85">
        <v>140635</v>
      </c>
      <c r="G5388" t="s">
        <v>78</v>
      </c>
      <c r="H5388">
        <v>12728945</v>
      </c>
      <c r="I5388" t="s">
        <v>79</v>
      </c>
      <c r="K5388" t="s">
        <v>26991</v>
      </c>
      <c r="M5388" t="s">
        <v>14654</v>
      </c>
      <c r="N5388" t="s">
        <v>2272</v>
      </c>
      <c r="O5388" t="s">
        <v>18</v>
      </c>
      <c r="P5388">
        <v>75501</v>
      </c>
      <c r="Q5388">
        <v>8130</v>
      </c>
    </row>
    <row r="5389" spans="1:17" hidden="1" x14ac:dyDescent="0.35">
      <c r="A5389" s="72">
        <f t="shared" si="84"/>
        <v>140635</v>
      </c>
      <c r="B5389" t="s">
        <v>2298</v>
      </c>
      <c r="C5389" s="66">
        <v>86590</v>
      </c>
      <c r="D5389" t="s">
        <v>77</v>
      </c>
      <c r="E5389" t="s">
        <v>2291</v>
      </c>
      <c r="F5389" s="66">
        <v>140635</v>
      </c>
      <c r="G5389" t="s">
        <v>78</v>
      </c>
      <c r="H5389" t="s">
        <v>2299</v>
      </c>
      <c r="I5389" t="s">
        <v>79</v>
      </c>
      <c r="K5389" t="s">
        <v>2300</v>
      </c>
      <c r="M5389" t="s">
        <v>2271</v>
      </c>
      <c r="N5389" t="s">
        <v>2275</v>
      </c>
      <c r="O5389" t="s">
        <v>18</v>
      </c>
      <c r="P5389" t="s">
        <v>2276</v>
      </c>
      <c r="Q5389" t="s">
        <v>2301</v>
      </c>
    </row>
    <row r="5390" spans="1:17" hidden="1" x14ac:dyDescent="0.35">
      <c r="A5390" s="72">
        <f t="shared" si="84"/>
        <v>140635</v>
      </c>
      <c r="B5390" t="s">
        <v>27001</v>
      </c>
      <c r="C5390" s="85">
        <v>17012720</v>
      </c>
      <c r="D5390" t="s">
        <v>23281</v>
      </c>
      <c r="E5390" t="s">
        <v>23190</v>
      </c>
      <c r="F5390" s="85">
        <v>140635</v>
      </c>
      <c r="G5390" t="s">
        <v>78</v>
      </c>
      <c r="I5390" t="s">
        <v>79</v>
      </c>
      <c r="K5390" t="s">
        <v>27002</v>
      </c>
      <c r="M5390" t="s">
        <v>14654</v>
      </c>
      <c r="O5390" t="s">
        <v>18</v>
      </c>
      <c r="P5390">
        <v>75501</v>
      </c>
    </row>
    <row r="5391" spans="1:17" hidden="1" x14ac:dyDescent="0.35">
      <c r="A5391" s="72">
        <f t="shared" si="84"/>
        <v>140635</v>
      </c>
      <c r="B5391" t="s">
        <v>21220</v>
      </c>
      <c r="C5391" s="66">
        <v>17012720</v>
      </c>
      <c r="D5391" t="s">
        <v>83</v>
      </c>
      <c r="E5391" t="s">
        <v>2291</v>
      </c>
      <c r="F5391" s="66">
        <v>140635</v>
      </c>
      <c r="G5391" t="s">
        <v>78</v>
      </c>
      <c r="I5391" t="s">
        <v>79</v>
      </c>
      <c r="K5391" t="s">
        <v>21221</v>
      </c>
      <c r="M5391" t="s">
        <v>2271</v>
      </c>
      <c r="O5391" t="s">
        <v>18</v>
      </c>
      <c r="P5391" t="s">
        <v>2276</v>
      </c>
    </row>
    <row r="5392" spans="1:17" hidden="1" x14ac:dyDescent="0.35">
      <c r="A5392" s="72">
        <f t="shared" si="84"/>
        <v>141546</v>
      </c>
      <c r="B5392" t="s">
        <v>19800</v>
      </c>
      <c r="C5392" s="85">
        <v>16078664</v>
      </c>
      <c r="D5392" t="s">
        <v>23281</v>
      </c>
      <c r="E5392" t="s">
        <v>23179</v>
      </c>
      <c r="F5392" s="85">
        <v>141546</v>
      </c>
      <c r="G5392" t="s">
        <v>78</v>
      </c>
      <c r="H5392">
        <v>1664853</v>
      </c>
      <c r="I5392" t="s">
        <v>79</v>
      </c>
      <c r="K5392" t="s">
        <v>19801</v>
      </c>
      <c r="M5392" t="s">
        <v>9155</v>
      </c>
      <c r="N5392" t="s">
        <v>9526</v>
      </c>
      <c r="O5392" t="s">
        <v>18</v>
      </c>
      <c r="P5392">
        <v>78217</v>
      </c>
    </row>
    <row r="5393" spans="1:17" hidden="1" x14ac:dyDescent="0.35">
      <c r="A5393" s="72">
        <f t="shared" si="84"/>
        <v>141546</v>
      </c>
      <c r="B5393" t="s">
        <v>19800</v>
      </c>
      <c r="C5393" s="66">
        <v>16078664</v>
      </c>
      <c r="D5393" t="s">
        <v>83</v>
      </c>
      <c r="E5393" t="s">
        <v>9849</v>
      </c>
      <c r="F5393" s="66">
        <v>141546</v>
      </c>
      <c r="G5393" t="s">
        <v>78</v>
      </c>
      <c r="H5393" t="s">
        <v>9850</v>
      </c>
      <c r="I5393" t="s">
        <v>79</v>
      </c>
      <c r="K5393" t="s">
        <v>19801</v>
      </c>
      <c r="L5393" t="s">
        <v>80</v>
      </c>
      <c r="M5393" t="s">
        <v>9155</v>
      </c>
      <c r="N5393" t="s">
        <v>7384</v>
      </c>
      <c r="O5393" t="s">
        <v>18</v>
      </c>
      <c r="P5393" t="s">
        <v>9997</v>
      </c>
      <c r="Q5393" t="s">
        <v>87</v>
      </c>
    </row>
    <row r="5394" spans="1:17" hidden="1" x14ac:dyDescent="0.35">
      <c r="A5394" s="72">
        <f t="shared" si="84"/>
        <v>141555</v>
      </c>
      <c r="B5394" t="s">
        <v>17567</v>
      </c>
      <c r="C5394" s="66">
        <v>16064761</v>
      </c>
      <c r="D5394" t="s">
        <v>77</v>
      </c>
      <c r="E5394" t="s">
        <v>4810</v>
      </c>
      <c r="F5394" s="66">
        <v>141555</v>
      </c>
      <c r="G5394" t="s">
        <v>78</v>
      </c>
      <c r="I5394" t="s">
        <v>79</v>
      </c>
      <c r="K5394" t="s">
        <v>17568</v>
      </c>
      <c r="M5394" t="s">
        <v>7383</v>
      </c>
      <c r="N5394" t="s">
        <v>7384</v>
      </c>
      <c r="O5394" t="s">
        <v>18</v>
      </c>
      <c r="P5394" t="s">
        <v>10314</v>
      </c>
    </row>
    <row r="5395" spans="1:17" hidden="1" x14ac:dyDescent="0.35">
      <c r="A5395" s="72">
        <f t="shared" si="84"/>
        <v>16062609</v>
      </c>
      <c r="B5395" t="s">
        <v>18563</v>
      </c>
      <c r="C5395" s="66">
        <v>16085058</v>
      </c>
      <c r="D5395" t="s">
        <v>77</v>
      </c>
      <c r="E5395" t="s">
        <v>14180</v>
      </c>
      <c r="F5395" s="66">
        <v>16062609</v>
      </c>
      <c r="G5395" t="s">
        <v>78</v>
      </c>
      <c r="I5395" t="s">
        <v>79</v>
      </c>
      <c r="K5395" t="s">
        <v>18564</v>
      </c>
      <c r="M5395" t="s">
        <v>1578</v>
      </c>
      <c r="N5395" t="s">
        <v>1197</v>
      </c>
      <c r="O5395" t="s">
        <v>18</v>
      </c>
      <c r="P5395" t="s">
        <v>1579</v>
      </c>
    </row>
    <row r="5396" spans="1:17" hidden="1" x14ac:dyDescent="0.35">
      <c r="A5396" s="72">
        <f t="shared" si="84"/>
        <v>16062609</v>
      </c>
      <c r="B5396" t="s">
        <v>20840</v>
      </c>
      <c r="C5396" s="66">
        <v>17009338</v>
      </c>
      <c r="D5396" t="s">
        <v>77</v>
      </c>
      <c r="E5396" t="s">
        <v>14180</v>
      </c>
      <c r="F5396" s="66">
        <v>16062609</v>
      </c>
      <c r="G5396" t="s">
        <v>78</v>
      </c>
      <c r="I5396" t="s">
        <v>79</v>
      </c>
      <c r="K5396" t="s">
        <v>20841</v>
      </c>
      <c r="M5396" t="s">
        <v>20139</v>
      </c>
      <c r="N5396" t="s">
        <v>1197</v>
      </c>
      <c r="O5396" t="s">
        <v>18</v>
      </c>
      <c r="P5396" t="s">
        <v>1579</v>
      </c>
    </row>
    <row r="5397" spans="1:17" hidden="1" x14ac:dyDescent="0.35">
      <c r="A5397" s="72">
        <f t="shared" si="84"/>
        <v>16062609</v>
      </c>
      <c r="B5397" t="s">
        <v>24846</v>
      </c>
      <c r="C5397" s="85">
        <v>16062609</v>
      </c>
      <c r="D5397" t="s">
        <v>78</v>
      </c>
      <c r="E5397" t="s">
        <v>23240</v>
      </c>
      <c r="F5397" s="85">
        <v>16048959</v>
      </c>
      <c r="G5397" t="s">
        <v>1750</v>
      </c>
      <c r="H5397">
        <v>26237305</v>
      </c>
      <c r="I5397" t="s">
        <v>79</v>
      </c>
      <c r="J5397" t="s">
        <v>200</v>
      </c>
      <c r="K5397" t="s">
        <v>23094</v>
      </c>
      <c r="L5397" t="s">
        <v>24847</v>
      </c>
      <c r="M5397" t="s">
        <v>17457</v>
      </c>
      <c r="N5397" t="s">
        <v>1197</v>
      </c>
      <c r="O5397" t="s">
        <v>18</v>
      </c>
      <c r="P5397">
        <v>75154</v>
      </c>
    </row>
    <row r="5398" spans="1:17" hidden="1" x14ac:dyDescent="0.35">
      <c r="A5398" s="72">
        <f t="shared" si="84"/>
        <v>16062609</v>
      </c>
      <c r="B5398" t="s">
        <v>21031</v>
      </c>
      <c r="C5398" s="66">
        <v>17011232</v>
      </c>
      <c r="D5398" t="s">
        <v>83</v>
      </c>
      <c r="E5398" t="s">
        <v>14180</v>
      </c>
      <c r="F5398" s="66">
        <v>16062609</v>
      </c>
      <c r="G5398" t="s">
        <v>78</v>
      </c>
      <c r="I5398" t="s">
        <v>79</v>
      </c>
      <c r="K5398" t="s">
        <v>21032</v>
      </c>
      <c r="M5398" t="s">
        <v>17457</v>
      </c>
      <c r="N5398" t="s">
        <v>1197</v>
      </c>
      <c r="O5398" t="s">
        <v>18</v>
      </c>
      <c r="P5398" t="s">
        <v>1509</v>
      </c>
    </row>
    <row r="5399" spans="1:17" hidden="1" x14ac:dyDescent="0.35">
      <c r="A5399" s="72">
        <f t="shared" si="84"/>
        <v>16062609</v>
      </c>
      <c r="B5399" t="s">
        <v>21953</v>
      </c>
      <c r="C5399" s="66">
        <v>17019475</v>
      </c>
      <c r="D5399" t="s">
        <v>77</v>
      </c>
      <c r="E5399" t="s">
        <v>14180</v>
      </c>
      <c r="F5399" s="66">
        <v>16062609</v>
      </c>
      <c r="G5399" t="s">
        <v>78</v>
      </c>
      <c r="I5399" t="s">
        <v>79</v>
      </c>
      <c r="K5399" t="s">
        <v>21954</v>
      </c>
      <c r="M5399" t="s">
        <v>21955</v>
      </c>
      <c r="N5399" t="s">
        <v>1197</v>
      </c>
      <c r="O5399" t="s">
        <v>18</v>
      </c>
      <c r="P5399" t="s">
        <v>190</v>
      </c>
    </row>
    <row r="5400" spans="1:17" hidden="1" x14ac:dyDescent="0.35">
      <c r="A5400" s="72">
        <f t="shared" si="84"/>
        <v>16062609</v>
      </c>
      <c r="B5400" t="s">
        <v>17460</v>
      </c>
      <c r="C5400" s="66">
        <v>16062611</v>
      </c>
      <c r="D5400" t="s">
        <v>77</v>
      </c>
      <c r="E5400" t="s">
        <v>14180</v>
      </c>
      <c r="F5400" s="66">
        <v>16062609</v>
      </c>
      <c r="G5400" t="s">
        <v>78</v>
      </c>
      <c r="I5400" t="s">
        <v>79</v>
      </c>
      <c r="K5400" t="s">
        <v>17461</v>
      </c>
      <c r="M5400" t="s">
        <v>1162</v>
      </c>
      <c r="N5400" t="s">
        <v>189</v>
      </c>
      <c r="O5400" t="s">
        <v>18</v>
      </c>
      <c r="P5400" t="s">
        <v>1163</v>
      </c>
    </row>
    <row r="5401" spans="1:17" hidden="1" x14ac:dyDescent="0.35">
      <c r="A5401" s="72">
        <f t="shared" si="84"/>
        <v>16062609</v>
      </c>
      <c r="B5401" t="s">
        <v>17458</v>
      </c>
      <c r="C5401" s="66">
        <v>16062610</v>
      </c>
      <c r="D5401" t="s">
        <v>77</v>
      </c>
      <c r="E5401" t="s">
        <v>14180</v>
      </c>
      <c r="F5401" s="66">
        <v>16062609</v>
      </c>
      <c r="G5401" t="s">
        <v>78</v>
      </c>
      <c r="I5401" t="s">
        <v>79</v>
      </c>
      <c r="K5401" t="s">
        <v>17459</v>
      </c>
      <c r="M5401" t="s">
        <v>1323</v>
      </c>
      <c r="N5401" t="s">
        <v>189</v>
      </c>
      <c r="O5401" t="s">
        <v>18</v>
      </c>
      <c r="P5401" t="s">
        <v>1324</v>
      </c>
    </row>
    <row r="5402" spans="1:17" hidden="1" x14ac:dyDescent="0.35">
      <c r="A5402" s="72">
        <f t="shared" si="84"/>
        <v>16062609</v>
      </c>
      <c r="B5402" t="s">
        <v>17912</v>
      </c>
      <c r="C5402" s="66">
        <v>16074365</v>
      </c>
      <c r="D5402" t="s">
        <v>77</v>
      </c>
      <c r="E5402" t="s">
        <v>14180</v>
      </c>
      <c r="F5402" s="66">
        <v>16062609</v>
      </c>
      <c r="G5402" t="s">
        <v>78</v>
      </c>
      <c r="I5402" t="s">
        <v>79</v>
      </c>
      <c r="K5402" t="s">
        <v>17913</v>
      </c>
      <c r="M5402" t="s">
        <v>189</v>
      </c>
      <c r="N5402" t="s">
        <v>189</v>
      </c>
      <c r="O5402" t="s">
        <v>18</v>
      </c>
      <c r="P5402" t="s">
        <v>1684</v>
      </c>
    </row>
    <row r="5403" spans="1:17" hidden="1" x14ac:dyDescent="0.35">
      <c r="A5403" s="72">
        <f t="shared" si="84"/>
        <v>16062609</v>
      </c>
      <c r="B5403" t="s">
        <v>14179</v>
      </c>
      <c r="C5403" s="66">
        <v>202142</v>
      </c>
      <c r="D5403" t="s">
        <v>77</v>
      </c>
      <c r="E5403" t="s">
        <v>14180</v>
      </c>
      <c r="F5403" s="66">
        <v>16062609</v>
      </c>
      <c r="G5403" t="s">
        <v>78</v>
      </c>
      <c r="I5403" t="s">
        <v>79</v>
      </c>
      <c r="K5403" t="s">
        <v>14181</v>
      </c>
      <c r="M5403" t="s">
        <v>189</v>
      </c>
      <c r="O5403" t="s">
        <v>18</v>
      </c>
      <c r="P5403" t="s">
        <v>1651</v>
      </c>
    </row>
    <row r="5404" spans="1:17" hidden="1" x14ac:dyDescent="0.35">
      <c r="A5404" s="72">
        <f t="shared" si="84"/>
        <v>16062609</v>
      </c>
      <c r="B5404" t="s">
        <v>17462</v>
      </c>
      <c r="C5404" s="66">
        <v>16062612</v>
      </c>
      <c r="D5404" t="s">
        <v>77</v>
      </c>
      <c r="E5404" t="s">
        <v>14180</v>
      </c>
      <c r="F5404" s="66">
        <v>16062609</v>
      </c>
      <c r="G5404" t="s">
        <v>78</v>
      </c>
      <c r="I5404" t="s">
        <v>79</v>
      </c>
      <c r="K5404" t="s">
        <v>17463</v>
      </c>
      <c r="M5404" t="s">
        <v>1508</v>
      </c>
      <c r="N5404" t="s">
        <v>1206</v>
      </c>
      <c r="O5404" t="s">
        <v>18</v>
      </c>
      <c r="P5404" t="s">
        <v>1509</v>
      </c>
    </row>
    <row r="5405" spans="1:17" hidden="1" x14ac:dyDescent="0.35">
      <c r="A5405" s="72">
        <f t="shared" si="84"/>
        <v>140821</v>
      </c>
      <c r="B5405" t="s">
        <v>19945</v>
      </c>
      <c r="C5405" s="66">
        <v>16075587</v>
      </c>
      <c r="D5405" t="s">
        <v>83</v>
      </c>
      <c r="E5405" t="s">
        <v>3347</v>
      </c>
      <c r="F5405" s="66">
        <v>140821</v>
      </c>
      <c r="G5405" t="s">
        <v>78</v>
      </c>
      <c r="H5405" t="s">
        <v>350</v>
      </c>
      <c r="I5405" t="s">
        <v>79</v>
      </c>
      <c r="K5405" t="s">
        <v>19946</v>
      </c>
      <c r="L5405" t="s">
        <v>80</v>
      </c>
      <c r="M5405" t="s">
        <v>3240</v>
      </c>
      <c r="N5405" t="s">
        <v>3240</v>
      </c>
      <c r="O5405" t="s">
        <v>18</v>
      </c>
      <c r="P5405" t="s">
        <v>3344</v>
      </c>
      <c r="Q5405" t="s">
        <v>87</v>
      </c>
    </row>
    <row r="5406" spans="1:17" hidden="1" x14ac:dyDescent="0.35">
      <c r="A5406" s="72">
        <f t="shared" si="84"/>
        <v>140475</v>
      </c>
      <c r="B5406" t="s">
        <v>27861</v>
      </c>
      <c r="C5406" s="85">
        <v>16080414</v>
      </c>
      <c r="D5406" t="s">
        <v>77</v>
      </c>
      <c r="E5406" t="s">
        <v>23165</v>
      </c>
      <c r="F5406" s="85">
        <v>140475</v>
      </c>
      <c r="G5406" t="s">
        <v>78</v>
      </c>
      <c r="I5406" t="s">
        <v>79</v>
      </c>
      <c r="K5406" t="s">
        <v>27862</v>
      </c>
      <c r="M5406" t="s">
        <v>22310</v>
      </c>
      <c r="N5406" t="s">
        <v>176</v>
      </c>
      <c r="O5406" t="s">
        <v>18</v>
      </c>
      <c r="P5406">
        <v>75009</v>
      </c>
    </row>
    <row r="5407" spans="1:17" hidden="1" x14ac:dyDescent="0.35">
      <c r="A5407" s="72">
        <f t="shared" si="84"/>
        <v>140475</v>
      </c>
      <c r="B5407" t="s">
        <v>18388</v>
      </c>
      <c r="C5407" s="66">
        <v>16080414</v>
      </c>
      <c r="D5407" t="s">
        <v>77</v>
      </c>
      <c r="E5407" t="s">
        <v>952</v>
      </c>
      <c r="F5407" s="66">
        <v>140475</v>
      </c>
      <c r="G5407" t="s">
        <v>78</v>
      </c>
      <c r="I5407" t="s">
        <v>79</v>
      </c>
      <c r="K5407" t="s">
        <v>18389</v>
      </c>
      <c r="M5407" t="s">
        <v>209</v>
      </c>
      <c r="N5407" t="s">
        <v>176</v>
      </c>
      <c r="O5407" t="s">
        <v>18</v>
      </c>
      <c r="P5407" t="s">
        <v>210</v>
      </c>
    </row>
    <row r="5408" spans="1:17" hidden="1" x14ac:dyDescent="0.35">
      <c r="A5408" s="72">
        <f t="shared" si="84"/>
        <v>141334</v>
      </c>
      <c r="B5408" t="s">
        <v>23972</v>
      </c>
      <c r="C5408" s="85">
        <v>16069499</v>
      </c>
      <c r="D5408" t="s">
        <v>77</v>
      </c>
      <c r="E5408" t="s">
        <v>23261</v>
      </c>
      <c r="F5408" s="85">
        <v>141334</v>
      </c>
      <c r="G5408" t="s">
        <v>78</v>
      </c>
      <c r="H5408">
        <v>4542296</v>
      </c>
      <c r="I5408" t="s">
        <v>79</v>
      </c>
      <c r="K5408" t="s">
        <v>23967</v>
      </c>
      <c r="M5408" t="s">
        <v>22368</v>
      </c>
      <c r="N5408" t="s">
        <v>7998</v>
      </c>
      <c r="O5408" t="s">
        <v>18</v>
      </c>
      <c r="P5408">
        <v>77531</v>
      </c>
      <c r="Q5408">
        <v>5123</v>
      </c>
    </row>
    <row r="5409" spans="1:17" hidden="1" x14ac:dyDescent="0.35">
      <c r="A5409" s="72">
        <f t="shared" si="84"/>
        <v>141334</v>
      </c>
      <c r="B5409" t="s">
        <v>23966</v>
      </c>
      <c r="C5409" s="85">
        <v>17016455</v>
      </c>
      <c r="D5409" t="s">
        <v>77</v>
      </c>
      <c r="E5409" t="s">
        <v>23261</v>
      </c>
      <c r="F5409" s="85">
        <v>141334</v>
      </c>
      <c r="G5409" t="s">
        <v>78</v>
      </c>
      <c r="I5409" t="s">
        <v>79</v>
      </c>
      <c r="K5409" t="s">
        <v>23967</v>
      </c>
      <c r="M5409" t="s">
        <v>22368</v>
      </c>
      <c r="N5409" t="s">
        <v>7998</v>
      </c>
      <c r="O5409" t="s">
        <v>18</v>
      </c>
      <c r="P5409">
        <v>77531</v>
      </c>
    </row>
    <row r="5410" spans="1:17" hidden="1" x14ac:dyDescent="0.35">
      <c r="A5410" s="72">
        <f t="shared" si="84"/>
        <v>140839</v>
      </c>
      <c r="B5410" t="s">
        <v>23341</v>
      </c>
      <c r="C5410" s="85">
        <v>87126</v>
      </c>
      <c r="D5410" t="s">
        <v>77</v>
      </c>
      <c r="E5410" t="s">
        <v>23271</v>
      </c>
      <c r="F5410" s="85">
        <v>140839</v>
      </c>
      <c r="G5410" t="s">
        <v>78</v>
      </c>
      <c r="H5410">
        <v>12023438</v>
      </c>
      <c r="I5410" t="s">
        <v>79</v>
      </c>
      <c r="K5410" t="s">
        <v>23342</v>
      </c>
      <c r="M5410" t="s">
        <v>19989</v>
      </c>
      <c r="N5410" t="s">
        <v>3419</v>
      </c>
      <c r="O5410" t="s">
        <v>18</v>
      </c>
      <c r="P5410">
        <v>76009</v>
      </c>
    </row>
    <row r="5411" spans="1:17" hidden="1" x14ac:dyDescent="0.35">
      <c r="A5411" s="72">
        <f t="shared" si="84"/>
        <v>140469</v>
      </c>
      <c r="B5411" t="s">
        <v>26915</v>
      </c>
      <c r="C5411" s="85">
        <v>16030866</v>
      </c>
      <c r="D5411" t="s">
        <v>77</v>
      </c>
      <c r="E5411" t="s">
        <v>23191</v>
      </c>
      <c r="F5411" s="85">
        <v>140469</v>
      </c>
      <c r="G5411" t="s">
        <v>78</v>
      </c>
      <c r="H5411">
        <v>13461769</v>
      </c>
      <c r="I5411" t="s">
        <v>79</v>
      </c>
      <c r="K5411" t="s">
        <v>26916</v>
      </c>
      <c r="M5411" t="s">
        <v>13635</v>
      </c>
      <c r="N5411" t="s">
        <v>205</v>
      </c>
      <c r="O5411" t="s">
        <v>18</v>
      </c>
      <c r="P5411">
        <v>75067</v>
      </c>
      <c r="Q5411">
        <v>5413</v>
      </c>
    </row>
    <row r="5412" spans="1:17" hidden="1" x14ac:dyDescent="0.35">
      <c r="A5412" s="72">
        <f t="shared" si="84"/>
        <v>140469</v>
      </c>
      <c r="B5412" t="s">
        <v>16008</v>
      </c>
      <c r="C5412" s="66">
        <v>16030866</v>
      </c>
      <c r="D5412" t="s">
        <v>77</v>
      </c>
      <c r="E5412" t="s">
        <v>212</v>
      </c>
      <c r="F5412" s="66">
        <v>140469</v>
      </c>
      <c r="G5412" t="s">
        <v>78</v>
      </c>
      <c r="H5412" t="s">
        <v>213</v>
      </c>
      <c r="I5412" t="s">
        <v>79</v>
      </c>
      <c r="K5412" t="s">
        <v>16009</v>
      </c>
      <c r="M5412" t="s">
        <v>343</v>
      </c>
      <c r="N5412" t="s">
        <v>215</v>
      </c>
      <c r="O5412" t="s">
        <v>18</v>
      </c>
      <c r="P5412" t="s">
        <v>797</v>
      </c>
      <c r="Q5412" t="s">
        <v>2684</v>
      </c>
    </row>
    <row r="5413" spans="1:17" hidden="1" x14ac:dyDescent="0.35">
      <c r="A5413" s="72">
        <f t="shared" si="84"/>
        <v>140887</v>
      </c>
      <c r="B5413" t="s">
        <v>25325</v>
      </c>
      <c r="C5413" s="85">
        <v>87489</v>
      </c>
      <c r="D5413" t="s">
        <v>77</v>
      </c>
      <c r="E5413" t="s">
        <v>23231</v>
      </c>
      <c r="F5413" s="85">
        <v>140887</v>
      </c>
      <c r="G5413" t="s">
        <v>78</v>
      </c>
      <c r="H5413">
        <v>12024931</v>
      </c>
      <c r="I5413" t="s">
        <v>79</v>
      </c>
      <c r="K5413" t="s">
        <v>25326</v>
      </c>
      <c r="M5413" t="s">
        <v>20648</v>
      </c>
      <c r="N5413" t="s">
        <v>571</v>
      </c>
      <c r="O5413" t="s">
        <v>18</v>
      </c>
      <c r="P5413">
        <v>76110</v>
      </c>
      <c r="Q5413">
        <v>1230</v>
      </c>
    </row>
    <row r="5414" spans="1:17" hidden="1" x14ac:dyDescent="0.35">
      <c r="A5414" s="72">
        <f t="shared" si="84"/>
        <v>140887</v>
      </c>
      <c r="B5414" t="s">
        <v>4113</v>
      </c>
      <c r="C5414" s="66">
        <v>87489</v>
      </c>
      <c r="D5414" t="s">
        <v>77</v>
      </c>
      <c r="E5414" t="s">
        <v>3907</v>
      </c>
      <c r="F5414" s="66">
        <v>140887</v>
      </c>
      <c r="G5414" t="s">
        <v>78</v>
      </c>
      <c r="H5414" t="s">
        <v>4114</v>
      </c>
      <c r="I5414" t="s">
        <v>79</v>
      </c>
      <c r="K5414" t="s">
        <v>4115</v>
      </c>
      <c r="M5414" t="s">
        <v>3904</v>
      </c>
      <c r="N5414" t="s">
        <v>573</v>
      </c>
      <c r="O5414" t="s">
        <v>18</v>
      </c>
      <c r="P5414" t="s">
        <v>4116</v>
      </c>
      <c r="Q5414" t="s">
        <v>107</v>
      </c>
    </row>
    <row r="5415" spans="1:17" hidden="1" x14ac:dyDescent="0.35">
      <c r="A5415" s="72">
        <f t="shared" si="84"/>
        <v>141259</v>
      </c>
      <c r="B5415" t="s">
        <v>7496</v>
      </c>
      <c r="C5415" s="66">
        <v>89255</v>
      </c>
      <c r="D5415" t="s">
        <v>77</v>
      </c>
      <c r="E5415" t="s">
        <v>7492</v>
      </c>
      <c r="F5415" s="66">
        <v>141259</v>
      </c>
      <c r="G5415" t="s">
        <v>78</v>
      </c>
      <c r="I5415" t="s">
        <v>79</v>
      </c>
      <c r="K5415" t="s">
        <v>7497</v>
      </c>
      <c r="M5415" t="s">
        <v>7265</v>
      </c>
      <c r="N5415" t="s">
        <v>7268</v>
      </c>
      <c r="O5415" t="s">
        <v>18</v>
      </c>
      <c r="P5415" t="s">
        <v>7491</v>
      </c>
    </row>
    <row r="5416" spans="1:17" hidden="1" x14ac:dyDescent="0.35">
      <c r="A5416" s="72">
        <f t="shared" si="84"/>
        <v>141188</v>
      </c>
      <c r="B5416" t="s">
        <v>5916</v>
      </c>
      <c r="C5416" s="66">
        <v>88335</v>
      </c>
      <c r="D5416" t="s">
        <v>77</v>
      </c>
      <c r="E5416" t="s">
        <v>5662</v>
      </c>
      <c r="F5416" s="66">
        <v>141188</v>
      </c>
      <c r="G5416" t="s">
        <v>77</v>
      </c>
      <c r="H5416" t="s">
        <v>5917</v>
      </c>
      <c r="I5416" t="s">
        <v>79</v>
      </c>
      <c r="K5416" t="s">
        <v>5918</v>
      </c>
      <c r="M5416" t="s">
        <v>5874</v>
      </c>
      <c r="N5416" t="s">
        <v>5875</v>
      </c>
      <c r="O5416" t="s">
        <v>18</v>
      </c>
      <c r="P5416" t="s">
        <v>5914</v>
      </c>
      <c r="Q5416" t="s">
        <v>5919</v>
      </c>
    </row>
    <row r="5417" spans="1:17" hidden="1" x14ac:dyDescent="0.35">
      <c r="A5417" s="72">
        <f t="shared" si="84"/>
        <v>141190</v>
      </c>
      <c r="B5417" t="s">
        <v>5916</v>
      </c>
      <c r="C5417" s="66">
        <v>88335</v>
      </c>
      <c r="D5417" t="s">
        <v>77</v>
      </c>
      <c r="E5417" t="s">
        <v>5877</v>
      </c>
      <c r="F5417" s="66">
        <v>141190</v>
      </c>
      <c r="G5417" t="s">
        <v>78</v>
      </c>
      <c r="H5417" t="s">
        <v>5917</v>
      </c>
      <c r="I5417" t="s">
        <v>79</v>
      </c>
      <c r="K5417" t="s">
        <v>5918</v>
      </c>
      <c r="M5417" t="s">
        <v>5874</v>
      </c>
      <c r="N5417" t="s">
        <v>5875</v>
      </c>
      <c r="O5417" t="s">
        <v>18</v>
      </c>
      <c r="P5417" t="s">
        <v>5914</v>
      </c>
      <c r="Q5417" t="s">
        <v>5919</v>
      </c>
    </row>
    <row r="5418" spans="1:17" hidden="1" x14ac:dyDescent="0.35">
      <c r="A5418" s="72">
        <f t="shared" si="84"/>
        <v>141377</v>
      </c>
      <c r="B5418" t="s">
        <v>8749</v>
      </c>
      <c r="C5418" s="66">
        <v>89981</v>
      </c>
      <c r="D5418" t="s">
        <v>77</v>
      </c>
      <c r="E5418" t="s">
        <v>8739</v>
      </c>
      <c r="F5418" s="66">
        <v>141377</v>
      </c>
      <c r="G5418" t="s">
        <v>78</v>
      </c>
      <c r="H5418" t="s">
        <v>8750</v>
      </c>
      <c r="I5418" t="s">
        <v>79</v>
      </c>
      <c r="K5418" t="s">
        <v>8751</v>
      </c>
      <c r="M5418" t="s">
        <v>8742</v>
      </c>
      <c r="N5418" t="s">
        <v>8635</v>
      </c>
      <c r="O5418" t="s">
        <v>18</v>
      </c>
      <c r="P5418" t="s">
        <v>8744</v>
      </c>
      <c r="Q5418" t="s">
        <v>8752</v>
      </c>
    </row>
    <row r="5419" spans="1:17" hidden="1" x14ac:dyDescent="0.35">
      <c r="A5419" s="72">
        <f t="shared" si="84"/>
        <v>140867</v>
      </c>
      <c r="B5419" t="s">
        <v>27127</v>
      </c>
      <c r="C5419" s="85">
        <v>16051719</v>
      </c>
      <c r="D5419" t="s">
        <v>77</v>
      </c>
      <c r="E5419" t="s">
        <v>23184</v>
      </c>
      <c r="F5419" s="85">
        <v>140867</v>
      </c>
      <c r="G5419" t="s">
        <v>78</v>
      </c>
      <c r="I5419" t="s">
        <v>79</v>
      </c>
      <c r="K5419" t="s">
        <v>27128</v>
      </c>
      <c r="M5419" t="s">
        <v>21981</v>
      </c>
      <c r="N5419" t="s">
        <v>571</v>
      </c>
      <c r="O5419" t="s">
        <v>18</v>
      </c>
      <c r="P5419">
        <v>76063</v>
      </c>
    </row>
    <row r="5420" spans="1:17" hidden="1" x14ac:dyDescent="0.35">
      <c r="A5420" s="72">
        <f t="shared" si="84"/>
        <v>140867</v>
      </c>
      <c r="B5420" t="s">
        <v>16992</v>
      </c>
      <c r="C5420" s="66">
        <v>16051719</v>
      </c>
      <c r="D5420" t="s">
        <v>77</v>
      </c>
      <c r="E5420" t="s">
        <v>3405</v>
      </c>
      <c r="F5420" s="66">
        <v>140867</v>
      </c>
      <c r="G5420" t="s">
        <v>78</v>
      </c>
      <c r="I5420" t="s">
        <v>79</v>
      </c>
      <c r="K5420" t="s">
        <v>16993</v>
      </c>
      <c r="M5420" t="s">
        <v>3741</v>
      </c>
      <c r="N5420" t="s">
        <v>573</v>
      </c>
      <c r="O5420" t="s">
        <v>18</v>
      </c>
      <c r="P5420" t="s">
        <v>3742</v>
      </c>
    </row>
    <row r="5421" spans="1:17" hidden="1" x14ac:dyDescent="0.35">
      <c r="A5421" s="72">
        <f t="shared" si="84"/>
        <v>140480</v>
      </c>
      <c r="B5421" t="s">
        <v>21162</v>
      </c>
      <c r="C5421" s="66">
        <v>17012493</v>
      </c>
      <c r="D5421" t="s">
        <v>77</v>
      </c>
      <c r="E5421" t="s">
        <v>1041</v>
      </c>
      <c r="F5421" s="66">
        <v>140480</v>
      </c>
      <c r="G5421" t="s">
        <v>78</v>
      </c>
      <c r="I5421" t="s">
        <v>79</v>
      </c>
      <c r="K5421" t="s">
        <v>21163</v>
      </c>
      <c r="M5421" t="s">
        <v>21164</v>
      </c>
      <c r="N5421" t="s">
        <v>1044</v>
      </c>
      <c r="O5421" t="s">
        <v>18</v>
      </c>
      <c r="P5421" t="s">
        <v>1045</v>
      </c>
    </row>
    <row r="5422" spans="1:17" hidden="1" x14ac:dyDescent="0.35">
      <c r="A5422" s="72">
        <f t="shared" si="84"/>
        <v>140949</v>
      </c>
      <c r="B5422" t="s">
        <v>14739</v>
      </c>
      <c r="C5422" s="66">
        <v>222025</v>
      </c>
      <c r="D5422" t="s">
        <v>77</v>
      </c>
      <c r="E5422" t="s">
        <v>4591</v>
      </c>
      <c r="F5422" s="66">
        <v>140949</v>
      </c>
      <c r="G5422" t="s">
        <v>78</v>
      </c>
      <c r="H5422" t="s">
        <v>14740</v>
      </c>
      <c r="I5422" t="s">
        <v>79</v>
      </c>
      <c r="K5422" t="s">
        <v>14741</v>
      </c>
      <c r="M5422" t="s">
        <v>4593</v>
      </c>
      <c r="N5422" t="s">
        <v>215</v>
      </c>
      <c r="O5422" t="s">
        <v>18</v>
      </c>
      <c r="P5422" t="s">
        <v>4594</v>
      </c>
    </row>
    <row r="5423" spans="1:17" hidden="1" x14ac:dyDescent="0.35">
      <c r="A5423" s="72">
        <f t="shared" si="84"/>
        <v>140734</v>
      </c>
      <c r="B5423" t="s">
        <v>2949</v>
      </c>
      <c r="C5423" s="66">
        <v>86885</v>
      </c>
      <c r="D5423" t="s">
        <v>77</v>
      </c>
      <c r="E5423" t="s">
        <v>2950</v>
      </c>
      <c r="F5423" s="66">
        <v>140734</v>
      </c>
      <c r="G5423" t="s">
        <v>78</v>
      </c>
      <c r="I5423" t="s">
        <v>79</v>
      </c>
      <c r="K5423" t="s">
        <v>2951</v>
      </c>
      <c r="M5423" t="s">
        <v>2952</v>
      </c>
      <c r="N5423" t="s">
        <v>2797</v>
      </c>
      <c r="O5423" t="s">
        <v>18</v>
      </c>
      <c r="P5423" t="s">
        <v>2953</v>
      </c>
      <c r="Q5423" t="s">
        <v>2954</v>
      </c>
    </row>
    <row r="5424" spans="1:17" hidden="1" x14ac:dyDescent="0.35">
      <c r="A5424" s="72">
        <f t="shared" si="84"/>
        <v>140734</v>
      </c>
      <c r="B5424" t="s">
        <v>20183</v>
      </c>
      <c r="C5424" s="66">
        <v>17002504</v>
      </c>
      <c r="D5424" t="s">
        <v>83</v>
      </c>
      <c r="E5424" t="s">
        <v>2950</v>
      </c>
      <c r="F5424" s="66">
        <v>140734</v>
      </c>
      <c r="G5424" t="s">
        <v>78</v>
      </c>
      <c r="I5424" t="s">
        <v>79</v>
      </c>
      <c r="K5424" t="s">
        <v>20184</v>
      </c>
      <c r="M5424" t="s">
        <v>20039</v>
      </c>
      <c r="N5424" t="s">
        <v>2797</v>
      </c>
      <c r="O5424" t="s">
        <v>18</v>
      </c>
      <c r="P5424" t="s">
        <v>2953</v>
      </c>
    </row>
    <row r="5425" spans="1:17" hidden="1" x14ac:dyDescent="0.35">
      <c r="A5425" s="72">
        <f t="shared" si="84"/>
        <v>140734</v>
      </c>
      <c r="B5425" t="s">
        <v>20185</v>
      </c>
      <c r="C5425" s="66">
        <v>17002505</v>
      </c>
      <c r="D5425" t="s">
        <v>83</v>
      </c>
      <c r="E5425" t="s">
        <v>2950</v>
      </c>
      <c r="F5425" s="66">
        <v>140734</v>
      </c>
      <c r="G5425" t="s">
        <v>78</v>
      </c>
      <c r="I5425" t="s">
        <v>79</v>
      </c>
      <c r="K5425" t="s">
        <v>20186</v>
      </c>
      <c r="M5425" t="s">
        <v>20039</v>
      </c>
      <c r="N5425" t="s">
        <v>2797</v>
      </c>
      <c r="O5425" t="s">
        <v>18</v>
      </c>
      <c r="P5425" t="s">
        <v>2953</v>
      </c>
    </row>
    <row r="5426" spans="1:17" hidden="1" x14ac:dyDescent="0.35">
      <c r="A5426" s="72">
        <f t="shared" si="84"/>
        <v>140734</v>
      </c>
      <c r="B5426" t="s">
        <v>20197</v>
      </c>
      <c r="C5426" s="66">
        <v>17002568</v>
      </c>
      <c r="D5426" t="s">
        <v>83</v>
      </c>
      <c r="E5426" t="s">
        <v>2950</v>
      </c>
      <c r="F5426" s="66">
        <v>140734</v>
      </c>
      <c r="G5426" t="s">
        <v>78</v>
      </c>
      <c r="I5426" t="s">
        <v>79</v>
      </c>
      <c r="K5426" t="s">
        <v>20198</v>
      </c>
      <c r="M5426" t="s">
        <v>20039</v>
      </c>
      <c r="N5426" t="s">
        <v>2797</v>
      </c>
      <c r="O5426" t="s">
        <v>18</v>
      </c>
      <c r="P5426" t="s">
        <v>2953</v>
      </c>
    </row>
    <row r="5427" spans="1:17" hidden="1" x14ac:dyDescent="0.35">
      <c r="A5427" s="72">
        <f t="shared" si="84"/>
        <v>140734</v>
      </c>
      <c r="B5427" t="s">
        <v>20187</v>
      </c>
      <c r="C5427" s="66">
        <v>17002506</v>
      </c>
      <c r="D5427" t="s">
        <v>83</v>
      </c>
      <c r="E5427" t="s">
        <v>2950</v>
      </c>
      <c r="F5427" s="66">
        <v>140734</v>
      </c>
      <c r="G5427" t="s">
        <v>78</v>
      </c>
      <c r="I5427" t="s">
        <v>79</v>
      </c>
      <c r="K5427" t="s">
        <v>20188</v>
      </c>
      <c r="M5427" t="s">
        <v>20039</v>
      </c>
      <c r="N5427" t="s">
        <v>2797</v>
      </c>
      <c r="O5427" t="s">
        <v>18</v>
      </c>
      <c r="P5427" t="s">
        <v>2953</v>
      </c>
    </row>
    <row r="5428" spans="1:17" hidden="1" x14ac:dyDescent="0.35">
      <c r="A5428" s="72">
        <f t="shared" si="84"/>
        <v>140734</v>
      </c>
      <c r="B5428" t="s">
        <v>2958</v>
      </c>
      <c r="C5428" s="66">
        <v>86887</v>
      </c>
      <c r="D5428" t="s">
        <v>77</v>
      </c>
      <c r="E5428" t="s">
        <v>2950</v>
      </c>
      <c r="F5428" s="66">
        <v>140734</v>
      </c>
      <c r="G5428" t="s">
        <v>78</v>
      </c>
      <c r="I5428" t="s">
        <v>79</v>
      </c>
      <c r="K5428" t="s">
        <v>2959</v>
      </c>
      <c r="M5428" t="s">
        <v>2952</v>
      </c>
      <c r="N5428" t="s">
        <v>2797</v>
      </c>
      <c r="O5428" t="s">
        <v>18</v>
      </c>
      <c r="P5428" t="s">
        <v>2953</v>
      </c>
    </row>
    <row r="5429" spans="1:17" hidden="1" x14ac:dyDescent="0.35">
      <c r="A5429" s="72">
        <f t="shared" si="84"/>
        <v>140648</v>
      </c>
      <c r="B5429" t="s">
        <v>2365</v>
      </c>
      <c r="C5429" s="66">
        <v>86631</v>
      </c>
      <c r="D5429" t="s">
        <v>77</v>
      </c>
      <c r="E5429" t="s">
        <v>2366</v>
      </c>
      <c r="F5429" s="66">
        <v>140648</v>
      </c>
      <c r="G5429" t="s">
        <v>78</v>
      </c>
      <c r="H5429" t="s">
        <v>2367</v>
      </c>
      <c r="I5429" t="s">
        <v>79</v>
      </c>
      <c r="K5429" t="s">
        <v>2368</v>
      </c>
      <c r="M5429" t="s">
        <v>2369</v>
      </c>
      <c r="N5429" t="s">
        <v>2340</v>
      </c>
      <c r="O5429" t="s">
        <v>18</v>
      </c>
      <c r="P5429" t="s">
        <v>2370</v>
      </c>
    </row>
    <row r="5430" spans="1:17" hidden="1" x14ac:dyDescent="0.35">
      <c r="A5430" s="72">
        <f t="shared" si="84"/>
        <v>140648</v>
      </c>
      <c r="B5430" t="s">
        <v>2371</v>
      </c>
      <c r="C5430" s="66">
        <v>86632</v>
      </c>
      <c r="D5430" t="s">
        <v>77</v>
      </c>
      <c r="E5430" t="s">
        <v>2366</v>
      </c>
      <c r="F5430" s="66">
        <v>140648</v>
      </c>
      <c r="G5430" t="s">
        <v>78</v>
      </c>
      <c r="H5430" t="s">
        <v>2367</v>
      </c>
      <c r="I5430" t="s">
        <v>79</v>
      </c>
      <c r="K5430" t="s">
        <v>2372</v>
      </c>
      <c r="M5430" t="s">
        <v>2369</v>
      </c>
      <c r="N5430" t="s">
        <v>2340</v>
      </c>
      <c r="O5430" t="s">
        <v>18</v>
      </c>
      <c r="P5430" t="s">
        <v>2370</v>
      </c>
    </row>
    <row r="5431" spans="1:17" hidden="1" x14ac:dyDescent="0.35">
      <c r="A5431" s="72">
        <f t="shared" si="84"/>
        <v>141739</v>
      </c>
      <c r="B5431" t="s">
        <v>23722</v>
      </c>
      <c r="C5431" s="85">
        <v>91889</v>
      </c>
      <c r="D5431" t="s">
        <v>77</v>
      </c>
      <c r="E5431" t="s">
        <v>23266</v>
      </c>
      <c r="F5431" s="85">
        <v>141739</v>
      </c>
      <c r="G5431" t="s">
        <v>78</v>
      </c>
      <c r="H5431">
        <v>7097322</v>
      </c>
      <c r="I5431" t="s">
        <v>79</v>
      </c>
      <c r="K5431" t="s">
        <v>23723</v>
      </c>
      <c r="M5431" t="s">
        <v>125</v>
      </c>
      <c r="N5431" t="s">
        <v>137</v>
      </c>
      <c r="O5431" t="s">
        <v>18</v>
      </c>
      <c r="P5431">
        <v>78741</v>
      </c>
      <c r="Q5431">
        <v>5633</v>
      </c>
    </row>
    <row r="5432" spans="1:17" hidden="1" x14ac:dyDescent="0.35">
      <c r="A5432" s="72">
        <f t="shared" si="84"/>
        <v>140936</v>
      </c>
      <c r="B5432" t="s">
        <v>4510</v>
      </c>
      <c r="C5432" s="66">
        <v>87721</v>
      </c>
      <c r="D5432" t="s">
        <v>77</v>
      </c>
      <c r="E5432" t="s">
        <v>4511</v>
      </c>
      <c r="F5432" s="66">
        <v>140936</v>
      </c>
      <c r="G5432" t="s">
        <v>78</v>
      </c>
      <c r="I5432" t="s">
        <v>79</v>
      </c>
      <c r="K5432" t="s">
        <v>4512</v>
      </c>
      <c r="M5432" t="s">
        <v>4513</v>
      </c>
      <c r="N5432" t="s">
        <v>4447</v>
      </c>
      <c r="O5432" t="s">
        <v>18</v>
      </c>
      <c r="P5432" t="s">
        <v>4514</v>
      </c>
    </row>
    <row r="5433" spans="1:17" hidden="1" x14ac:dyDescent="0.35">
      <c r="A5433" s="72">
        <f t="shared" si="84"/>
        <v>140936</v>
      </c>
      <c r="B5433" t="s">
        <v>14267</v>
      </c>
      <c r="C5433" s="66">
        <v>203654</v>
      </c>
      <c r="D5433" t="s">
        <v>77</v>
      </c>
      <c r="E5433" t="s">
        <v>4511</v>
      </c>
      <c r="F5433" s="66">
        <v>140936</v>
      </c>
      <c r="G5433" t="s">
        <v>78</v>
      </c>
      <c r="H5433" t="s">
        <v>14268</v>
      </c>
      <c r="I5433" t="s">
        <v>79</v>
      </c>
      <c r="K5433" t="s">
        <v>14269</v>
      </c>
      <c r="M5433" t="s">
        <v>4513</v>
      </c>
      <c r="N5433" t="s">
        <v>4459</v>
      </c>
      <c r="O5433" t="s">
        <v>18</v>
      </c>
      <c r="P5433" t="s">
        <v>4514</v>
      </c>
      <c r="Q5433" t="s">
        <v>4515</v>
      </c>
    </row>
    <row r="5434" spans="1:17" hidden="1" x14ac:dyDescent="0.35">
      <c r="A5434" s="72">
        <f t="shared" si="84"/>
        <v>17000598</v>
      </c>
      <c r="B5434" t="s">
        <v>14813</v>
      </c>
      <c r="C5434" s="66">
        <v>223528</v>
      </c>
      <c r="D5434" t="s">
        <v>77</v>
      </c>
      <c r="E5434" t="s">
        <v>14814</v>
      </c>
      <c r="F5434" s="66">
        <v>17000598</v>
      </c>
      <c r="G5434" t="s">
        <v>78</v>
      </c>
      <c r="H5434" t="s">
        <v>14815</v>
      </c>
      <c r="I5434" t="s">
        <v>79</v>
      </c>
      <c r="K5434" t="s">
        <v>14816</v>
      </c>
      <c r="M5434" t="s">
        <v>189</v>
      </c>
      <c r="N5434" t="s">
        <v>4945</v>
      </c>
      <c r="O5434" t="s">
        <v>18</v>
      </c>
      <c r="P5434" t="s">
        <v>1727</v>
      </c>
    </row>
    <row r="5435" spans="1:17" hidden="1" x14ac:dyDescent="0.35">
      <c r="A5435" s="72">
        <f t="shared" si="84"/>
        <v>141026</v>
      </c>
      <c r="B5435" t="s">
        <v>25041</v>
      </c>
      <c r="C5435" s="85">
        <v>141026</v>
      </c>
      <c r="D5435" t="s">
        <v>78</v>
      </c>
      <c r="E5435" t="s">
        <v>23238</v>
      </c>
      <c r="F5435" s="85">
        <v>17002993</v>
      </c>
      <c r="G5435" t="s">
        <v>1750</v>
      </c>
      <c r="H5435">
        <v>7165400</v>
      </c>
      <c r="I5435" t="s">
        <v>79</v>
      </c>
      <c r="J5435" t="s">
        <v>200</v>
      </c>
      <c r="K5435" t="s">
        <v>25042</v>
      </c>
      <c r="M5435" t="s">
        <v>25043</v>
      </c>
      <c r="N5435" t="s">
        <v>4859</v>
      </c>
      <c r="O5435" t="s">
        <v>18</v>
      </c>
      <c r="P5435">
        <v>76461</v>
      </c>
    </row>
    <row r="5436" spans="1:17" hidden="1" x14ac:dyDescent="0.35">
      <c r="A5436" s="72">
        <f t="shared" si="84"/>
        <v>141026</v>
      </c>
      <c r="B5436" t="s">
        <v>4940</v>
      </c>
      <c r="C5436" s="66">
        <v>87901</v>
      </c>
      <c r="D5436" t="s">
        <v>77</v>
      </c>
      <c r="E5436" t="s">
        <v>4941</v>
      </c>
      <c r="F5436" s="66">
        <v>141026</v>
      </c>
      <c r="G5436" t="s">
        <v>78</v>
      </c>
      <c r="H5436" t="s">
        <v>4942</v>
      </c>
      <c r="I5436" t="s">
        <v>79</v>
      </c>
      <c r="K5436" t="s">
        <v>4943</v>
      </c>
      <c r="M5436" t="s">
        <v>4944</v>
      </c>
      <c r="N5436" t="s">
        <v>4945</v>
      </c>
      <c r="O5436" t="s">
        <v>18</v>
      </c>
      <c r="P5436" t="s">
        <v>4946</v>
      </c>
    </row>
    <row r="5437" spans="1:17" hidden="1" x14ac:dyDescent="0.35">
      <c r="A5437" s="72">
        <f t="shared" si="84"/>
        <v>141231</v>
      </c>
      <c r="B5437" t="s">
        <v>6874</v>
      </c>
      <c r="C5437" s="66">
        <v>88845</v>
      </c>
      <c r="D5437" t="s">
        <v>77</v>
      </c>
      <c r="E5437" t="s">
        <v>6244</v>
      </c>
      <c r="F5437" s="66">
        <v>141231</v>
      </c>
      <c r="G5437" t="s">
        <v>78</v>
      </c>
      <c r="H5437" t="s">
        <v>6875</v>
      </c>
      <c r="I5437" t="s">
        <v>79</v>
      </c>
      <c r="K5437" t="s">
        <v>6876</v>
      </c>
      <c r="L5437" t="s">
        <v>80</v>
      </c>
      <c r="M5437" t="s">
        <v>3090</v>
      </c>
      <c r="N5437" t="s">
        <v>6073</v>
      </c>
      <c r="O5437" t="s">
        <v>18</v>
      </c>
      <c r="P5437" t="s">
        <v>6877</v>
      </c>
      <c r="Q5437" t="s">
        <v>4879</v>
      </c>
    </row>
    <row r="5438" spans="1:17" hidden="1" x14ac:dyDescent="0.35">
      <c r="A5438" s="72">
        <f t="shared" si="84"/>
        <v>141487</v>
      </c>
      <c r="B5438" t="s">
        <v>21139</v>
      </c>
      <c r="C5438" s="66">
        <v>17011986</v>
      </c>
      <c r="D5438" t="s">
        <v>83</v>
      </c>
      <c r="E5438" t="s">
        <v>9269</v>
      </c>
      <c r="F5438" s="66">
        <v>141487</v>
      </c>
      <c r="G5438" t="s">
        <v>78</v>
      </c>
      <c r="I5438" t="s">
        <v>79</v>
      </c>
      <c r="K5438" t="s">
        <v>21140</v>
      </c>
      <c r="M5438" t="s">
        <v>9223</v>
      </c>
      <c r="N5438" t="s">
        <v>20296</v>
      </c>
      <c r="O5438" t="s">
        <v>18</v>
      </c>
      <c r="P5438" t="s">
        <v>9301</v>
      </c>
    </row>
    <row r="5439" spans="1:17" hidden="1" x14ac:dyDescent="0.35">
      <c r="A5439" s="72">
        <f t="shared" si="84"/>
        <v>140856</v>
      </c>
      <c r="B5439" t="s">
        <v>21982</v>
      </c>
      <c r="C5439" s="85">
        <v>17019600</v>
      </c>
      <c r="D5439" t="s">
        <v>77</v>
      </c>
      <c r="E5439" t="s">
        <v>23226</v>
      </c>
      <c r="F5439" s="85">
        <v>140856</v>
      </c>
      <c r="G5439" t="s">
        <v>78</v>
      </c>
      <c r="I5439" t="s">
        <v>79</v>
      </c>
      <c r="K5439" t="s">
        <v>21983</v>
      </c>
      <c r="M5439" t="s">
        <v>13701</v>
      </c>
      <c r="N5439" t="s">
        <v>3419</v>
      </c>
      <c r="O5439" t="s">
        <v>18</v>
      </c>
      <c r="P5439">
        <v>76044</v>
      </c>
    </row>
    <row r="5440" spans="1:17" hidden="1" x14ac:dyDescent="0.35">
      <c r="A5440" s="72">
        <f t="shared" si="84"/>
        <v>140856</v>
      </c>
      <c r="B5440" t="s">
        <v>21982</v>
      </c>
      <c r="C5440" s="66">
        <v>17019600</v>
      </c>
      <c r="D5440" t="s">
        <v>77</v>
      </c>
      <c r="E5440" t="s">
        <v>3582</v>
      </c>
      <c r="F5440" s="66">
        <v>140856</v>
      </c>
      <c r="G5440" t="s">
        <v>78</v>
      </c>
      <c r="I5440" t="s">
        <v>79</v>
      </c>
      <c r="K5440" t="s">
        <v>21983</v>
      </c>
      <c r="M5440" t="s">
        <v>13701</v>
      </c>
      <c r="N5440" t="s">
        <v>3419</v>
      </c>
      <c r="O5440" t="s">
        <v>18</v>
      </c>
      <c r="P5440" t="s">
        <v>3586</v>
      </c>
    </row>
    <row r="5441" spans="1:16" hidden="1" x14ac:dyDescent="0.35">
      <c r="A5441" s="72">
        <f t="shared" si="84"/>
        <v>141234</v>
      </c>
      <c r="B5441" t="s">
        <v>15072</v>
      </c>
      <c r="C5441" s="66">
        <v>227083</v>
      </c>
      <c r="D5441" t="s">
        <v>77</v>
      </c>
      <c r="E5441" t="s">
        <v>6473</v>
      </c>
      <c r="F5441" s="66">
        <v>141234</v>
      </c>
      <c r="G5441" t="s">
        <v>78</v>
      </c>
      <c r="I5441" t="s">
        <v>79</v>
      </c>
      <c r="K5441" t="s">
        <v>15073</v>
      </c>
      <c r="M5441" t="s">
        <v>3090</v>
      </c>
      <c r="N5441" t="s">
        <v>6071</v>
      </c>
      <c r="O5441" t="s">
        <v>18</v>
      </c>
      <c r="P5441" t="s">
        <v>6783</v>
      </c>
    </row>
    <row r="5442" spans="1:16" hidden="1" x14ac:dyDescent="0.35">
      <c r="A5442" s="72">
        <f t="shared" ref="A5442:A5505" si="85">IF(F5442="", "", IF(D5442="School District", C5442, F5442))</f>
        <v>141027</v>
      </c>
      <c r="B5442" t="s">
        <v>14270</v>
      </c>
      <c r="C5442" s="66">
        <v>203655</v>
      </c>
      <c r="D5442" t="s">
        <v>77</v>
      </c>
      <c r="E5442" t="s">
        <v>4948</v>
      </c>
      <c r="F5442" s="66">
        <v>141027</v>
      </c>
      <c r="G5442" t="s">
        <v>78</v>
      </c>
      <c r="H5442" t="s">
        <v>4949</v>
      </c>
      <c r="I5442" t="s">
        <v>79</v>
      </c>
      <c r="K5442" t="s">
        <v>14271</v>
      </c>
      <c r="M5442" t="s">
        <v>4951</v>
      </c>
      <c r="N5442" t="s">
        <v>3604</v>
      </c>
      <c r="O5442" t="s">
        <v>18</v>
      </c>
      <c r="P5442" t="s">
        <v>4952</v>
      </c>
    </row>
    <row r="5443" spans="1:16" hidden="1" x14ac:dyDescent="0.35">
      <c r="A5443" s="72">
        <f t="shared" si="85"/>
        <v>141027</v>
      </c>
      <c r="B5443" t="s">
        <v>4947</v>
      </c>
      <c r="C5443" s="66">
        <v>87902</v>
      </c>
      <c r="D5443" t="s">
        <v>77</v>
      </c>
      <c r="E5443" t="s">
        <v>4948</v>
      </c>
      <c r="F5443" s="66">
        <v>141027</v>
      </c>
      <c r="G5443" t="s">
        <v>78</v>
      </c>
      <c r="H5443" t="s">
        <v>4949</v>
      </c>
      <c r="I5443" t="s">
        <v>79</v>
      </c>
      <c r="K5443" t="s">
        <v>4950</v>
      </c>
      <c r="M5443" t="s">
        <v>4951</v>
      </c>
      <c r="N5443" t="s">
        <v>3595</v>
      </c>
      <c r="O5443" t="s">
        <v>18</v>
      </c>
      <c r="P5443" t="s">
        <v>4952</v>
      </c>
    </row>
    <row r="5444" spans="1:16" hidden="1" x14ac:dyDescent="0.35">
      <c r="A5444" s="72">
        <f t="shared" si="85"/>
        <v>140457</v>
      </c>
      <c r="B5444" t="s">
        <v>20864</v>
      </c>
      <c r="C5444" s="66">
        <v>17009477</v>
      </c>
      <c r="D5444" t="s">
        <v>77</v>
      </c>
      <c r="E5444" t="s">
        <v>345</v>
      </c>
      <c r="F5444" s="66">
        <v>140457</v>
      </c>
      <c r="G5444" t="s">
        <v>78</v>
      </c>
      <c r="I5444" t="s">
        <v>79</v>
      </c>
      <c r="K5444" t="s">
        <v>20865</v>
      </c>
      <c r="M5444" t="s">
        <v>20149</v>
      </c>
      <c r="N5444" t="s">
        <v>20866</v>
      </c>
      <c r="O5444" t="s">
        <v>18</v>
      </c>
      <c r="P5444" t="s">
        <v>352</v>
      </c>
    </row>
    <row r="5445" spans="1:16" hidden="1" x14ac:dyDescent="0.35">
      <c r="A5445" s="72">
        <f t="shared" si="85"/>
        <v>140469</v>
      </c>
      <c r="B5445" t="s">
        <v>26982</v>
      </c>
      <c r="C5445" s="85">
        <v>17016356</v>
      </c>
      <c r="D5445" t="s">
        <v>23281</v>
      </c>
      <c r="E5445" t="s">
        <v>23191</v>
      </c>
      <c r="F5445" s="85">
        <v>140469</v>
      </c>
      <c r="G5445" t="s">
        <v>78</v>
      </c>
      <c r="I5445" t="s">
        <v>79</v>
      </c>
      <c r="K5445" t="s">
        <v>21592</v>
      </c>
      <c r="M5445" t="s">
        <v>20146</v>
      </c>
      <c r="N5445" t="s">
        <v>205</v>
      </c>
      <c r="O5445" t="s">
        <v>18</v>
      </c>
      <c r="P5445">
        <v>75028</v>
      </c>
    </row>
    <row r="5446" spans="1:16" hidden="1" x14ac:dyDescent="0.35">
      <c r="A5446" s="72">
        <f t="shared" si="85"/>
        <v>140469</v>
      </c>
      <c r="B5446" t="s">
        <v>21591</v>
      </c>
      <c r="C5446" s="66">
        <v>17016356</v>
      </c>
      <c r="D5446" t="s">
        <v>83</v>
      </c>
      <c r="E5446" t="s">
        <v>212</v>
      </c>
      <c r="F5446" s="66">
        <v>140469</v>
      </c>
      <c r="G5446" t="s">
        <v>78</v>
      </c>
      <c r="I5446" t="s">
        <v>79</v>
      </c>
      <c r="K5446" t="s">
        <v>21592</v>
      </c>
      <c r="M5446" t="s">
        <v>20146</v>
      </c>
      <c r="N5446" t="s">
        <v>215</v>
      </c>
      <c r="O5446" t="s">
        <v>18</v>
      </c>
      <c r="P5446" t="s">
        <v>312</v>
      </c>
    </row>
    <row r="5447" spans="1:16" hidden="1" x14ac:dyDescent="0.35">
      <c r="A5447" s="72">
        <f t="shared" si="85"/>
        <v>140469</v>
      </c>
      <c r="B5447" t="s">
        <v>26987</v>
      </c>
      <c r="C5447" s="85">
        <v>17016357</v>
      </c>
      <c r="D5447" t="s">
        <v>23281</v>
      </c>
      <c r="E5447" t="s">
        <v>23191</v>
      </c>
      <c r="F5447" s="85">
        <v>140469</v>
      </c>
      <c r="G5447" t="s">
        <v>78</v>
      </c>
      <c r="I5447" t="s">
        <v>79</v>
      </c>
      <c r="K5447" t="s">
        <v>21594</v>
      </c>
      <c r="M5447" t="s">
        <v>21595</v>
      </c>
      <c r="N5447" t="s">
        <v>205</v>
      </c>
      <c r="O5447" t="s">
        <v>18</v>
      </c>
      <c r="P5447">
        <v>75056</v>
      </c>
    </row>
    <row r="5448" spans="1:16" hidden="1" x14ac:dyDescent="0.35">
      <c r="A5448" s="72">
        <f t="shared" si="85"/>
        <v>140469</v>
      </c>
      <c r="B5448" t="s">
        <v>21593</v>
      </c>
      <c r="C5448" s="66">
        <v>17016357</v>
      </c>
      <c r="D5448" t="s">
        <v>83</v>
      </c>
      <c r="E5448" t="s">
        <v>212</v>
      </c>
      <c r="F5448" s="66">
        <v>140469</v>
      </c>
      <c r="G5448" t="s">
        <v>78</v>
      </c>
      <c r="I5448" t="s">
        <v>79</v>
      </c>
      <c r="K5448" t="s">
        <v>21594</v>
      </c>
      <c r="M5448" t="s">
        <v>21595</v>
      </c>
      <c r="N5448" t="s">
        <v>215</v>
      </c>
      <c r="O5448" t="s">
        <v>18</v>
      </c>
      <c r="P5448" t="s">
        <v>633</v>
      </c>
    </row>
    <row r="5449" spans="1:16" hidden="1" x14ac:dyDescent="0.35">
      <c r="A5449" s="72">
        <f t="shared" si="85"/>
        <v>140469</v>
      </c>
      <c r="B5449" t="s">
        <v>26983</v>
      </c>
      <c r="C5449" s="85">
        <v>17016358</v>
      </c>
      <c r="D5449" t="s">
        <v>23281</v>
      </c>
      <c r="E5449" t="s">
        <v>23191</v>
      </c>
      <c r="F5449" s="85">
        <v>140469</v>
      </c>
      <c r="G5449" t="s">
        <v>78</v>
      </c>
      <c r="I5449" t="s">
        <v>79</v>
      </c>
      <c r="K5449" t="s">
        <v>26984</v>
      </c>
      <c r="M5449" t="s">
        <v>21595</v>
      </c>
      <c r="N5449" t="s">
        <v>205</v>
      </c>
      <c r="O5449" t="s">
        <v>18</v>
      </c>
      <c r="P5449">
        <v>75056</v>
      </c>
    </row>
    <row r="5450" spans="1:16" hidden="1" x14ac:dyDescent="0.35">
      <c r="A5450" s="72">
        <f t="shared" si="85"/>
        <v>140469</v>
      </c>
      <c r="B5450" t="s">
        <v>21596</v>
      </c>
      <c r="C5450" s="66">
        <v>17016358</v>
      </c>
      <c r="D5450" t="s">
        <v>83</v>
      </c>
      <c r="E5450" t="s">
        <v>212</v>
      </c>
      <c r="F5450" s="66">
        <v>140469</v>
      </c>
      <c r="G5450" t="s">
        <v>78</v>
      </c>
      <c r="I5450" t="s">
        <v>79</v>
      </c>
      <c r="K5450" t="s">
        <v>21597</v>
      </c>
      <c r="M5450" t="s">
        <v>21595</v>
      </c>
      <c r="N5450" t="s">
        <v>215</v>
      </c>
      <c r="O5450" t="s">
        <v>18</v>
      </c>
      <c r="P5450" t="s">
        <v>633</v>
      </c>
    </row>
    <row r="5451" spans="1:16" hidden="1" x14ac:dyDescent="0.35">
      <c r="A5451" s="72">
        <f t="shared" si="85"/>
        <v>141486</v>
      </c>
      <c r="B5451" t="s">
        <v>26727</v>
      </c>
      <c r="C5451" s="85">
        <v>16028282</v>
      </c>
      <c r="D5451" t="s">
        <v>23281</v>
      </c>
      <c r="E5451" t="s">
        <v>23195</v>
      </c>
      <c r="F5451" s="85">
        <v>141486</v>
      </c>
      <c r="G5451" t="s">
        <v>78</v>
      </c>
      <c r="H5451">
        <v>12729687</v>
      </c>
      <c r="I5451" t="s">
        <v>79</v>
      </c>
      <c r="K5451" t="s">
        <v>19002</v>
      </c>
      <c r="M5451" t="s">
        <v>9223</v>
      </c>
      <c r="N5451" t="s">
        <v>20296</v>
      </c>
      <c r="O5451" t="s">
        <v>18</v>
      </c>
      <c r="P5451">
        <v>78040</v>
      </c>
    </row>
    <row r="5452" spans="1:16" hidden="1" x14ac:dyDescent="0.35">
      <c r="A5452" s="72">
        <f t="shared" si="85"/>
        <v>141486</v>
      </c>
      <c r="B5452" t="s">
        <v>19000</v>
      </c>
      <c r="C5452" s="66">
        <v>16028282</v>
      </c>
      <c r="D5452" t="s">
        <v>83</v>
      </c>
      <c r="E5452" t="s">
        <v>9220</v>
      </c>
      <c r="F5452" s="66">
        <v>141486</v>
      </c>
      <c r="G5452" t="s">
        <v>78</v>
      </c>
      <c r="H5452" t="s">
        <v>19001</v>
      </c>
      <c r="I5452" t="s">
        <v>79</v>
      </c>
      <c r="K5452" t="s">
        <v>19002</v>
      </c>
      <c r="M5452" t="s">
        <v>9223</v>
      </c>
      <c r="N5452" t="s">
        <v>9217</v>
      </c>
      <c r="O5452" t="s">
        <v>18</v>
      </c>
      <c r="P5452" t="s">
        <v>9218</v>
      </c>
    </row>
    <row r="5453" spans="1:16" hidden="1" x14ac:dyDescent="0.35">
      <c r="A5453" s="72">
        <f t="shared" si="85"/>
        <v>140469</v>
      </c>
      <c r="B5453" t="s">
        <v>26972</v>
      </c>
      <c r="C5453" s="85">
        <v>16074754</v>
      </c>
      <c r="D5453" t="s">
        <v>23281</v>
      </c>
      <c r="E5453" t="s">
        <v>23191</v>
      </c>
      <c r="F5453" s="85">
        <v>140469</v>
      </c>
      <c r="G5453" t="s">
        <v>78</v>
      </c>
      <c r="I5453" t="s">
        <v>79</v>
      </c>
      <c r="K5453" t="s">
        <v>26973</v>
      </c>
      <c r="M5453" t="s">
        <v>13635</v>
      </c>
      <c r="N5453" t="s">
        <v>205</v>
      </c>
      <c r="O5453" t="s">
        <v>18</v>
      </c>
      <c r="P5453">
        <v>75057</v>
      </c>
    </row>
    <row r="5454" spans="1:16" hidden="1" x14ac:dyDescent="0.35">
      <c r="A5454" s="72">
        <f t="shared" si="85"/>
        <v>140469</v>
      </c>
      <c r="B5454" t="s">
        <v>19877</v>
      </c>
      <c r="C5454" s="66">
        <v>16074754</v>
      </c>
      <c r="D5454" t="s">
        <v>83</v>
      </c>
      <c r="E5454" t="s">
        <v>212</v>
      </c>
      <c r="F5454" s="66">
        <v>140469</v>
      </c>
      <c r="G5454" t="s">
        <v>78</v>
      </c>
      <c r="I5454" t="s">
        <v>79</v>
      </c>
      <c r="K5454" t="s">
        <v>19878</v>
      </c>
      <c r="M5454" t="s">
        <v>343</v>
      </c>
      <c r="N5454" t="s">
        <v>215</v>
      </c>
      <c r="O5454" t="s">
        <v>18</v>
      </c>
      <c r="P5454" t="s">
        <v>657</v>
      </c>
    </row>
    <row r="5455" spans="1:16" hidden="1" x14ac:dyDescent="0.35">
      <c r="A5455" s="72">
        <f t="shared" si="85"/>
        <v>140469</v>
      </c>
      <c r="B5455" t="s">
        <v>26976</v>
      </c>
      <c r="C5455" s="85">
        <v>16074759</v>
      </c>
      <c r="D5455" t="s">
        <v>23281</v>
      </c>
      <c r="E5455" t="s">
        <v>23191</v>
      </c>
      <c r="F5455" s="85">
        <v>140469</v>
      </c>
      <c r="G5455" t="s">
        <v>78</v>
      </c>
      <c r="I5455" t="s">
        <v>79</v>
      </c>
      <c r="K5455" t="s">
        <v>26977</v>
      </c>
      <c r="M5455" t="s">
        <v>13635</v>
      </c>
      <c r="N5455" t="s">
        <v>205</v>
      </c>
      <c r="O5455" t="s">
        <v>18</v>
      </c>
      <c r="P5455">
        <v>75057</v>
      </c>
    </row>
    <row r="5456" spans="1:16" hidden="1" x14ac:dyDescent="0.35">
      <c r="A5456" s="72">
        <f t="shared" si="85"/>
        <v>140469</v>
      </c>
      <c r="B5456" t="s">
        <v>19882</v>
      </c>
      <c r="C5456" s="66">
        <v>16074759</v>
      </c>
      <c r="D5456" t="s">
        <v>83</v>
      </c>
      <c r="E5456" t="s">
        <v>212</v>
      </c>
      <c r="F5456" s="66">
        <v>140469</v>
      </c>
      <c r="G5456" t="s">
        <v>78</v>
      </c>
      <c r="I5456" t="s">
        <v>79</v>
      </c>
      <c r="K5456" t="s">
        <v>19883</v>
      </c>
      <c r="M5456" t="s">
        <v>343</v>
      </c>
      <c r="N5456" t="s">
        <v>215</v>
      </c>
      <c r="O5456" t="s">
        <v>18</v>
      </c>
      <c r="P5456" t="s">
        <v>657</v>
      </c>
    </row>
    <row r="5457" spans="1:17" hidden="1" x14ac:dyDescent="0.35">
      <c r="A5457" s="72">
        <f t="shared" si="85"/>
        <v>141375</v>
      </c>
      <c r="B5457" t="s">
        <v>8712</v>
      </c>
      <c r="C5457" s="66">
        <v>89967</v>
      </c>
      <c r="D5457" t="s">
        <v>77</v>
      </c>
      <c r="E5457" t="s">
        <v>8705</v>
      </c>
      <c r="F5457" s="66">
        <v>141375</v>
      </c>
      <c r="G5457" t="s">
        <v>78</v>
      </c>
      <c r="H5457" t="s">
        <v>8713</v>
      </c>
      <c r="I5457" t="s">
        <v>79</v>
      </c>
      <c r="K5457" t="s">
        <v>8714</v>
      </c>
      <c r="M5457" t="s">
        <v>8607</v>
      </c>
      <c r="N5457" t="s">
        <v>8618</v>
      </c>
      <c r="O5457" t="s">
        <v>18</v>
      </c>
      <c r="P5457" t="s">
        <v>8619</v>
      </c>
      <c r="Q5457" t="s">
        <v>8715</v>
      </c>
    </row>
    <row r="5458" spans="1:17" hidden="1" x14ac:dyDescent="0.35">
      <c r="A5458" s="72">
        <f t="shared" si="85"/>
        <v>141375</v>
      </c>
      <c r="B5458" t="s">
        <v>8704</v>
      </c>
      <c r="C5458" s="66">
        <v>89965</v>
      </c>
      <c r="D5458" t="s">
        <v>77</v>
      </c>
      <c r="E5458" t="s">
        <v>8705</v>
      </c>
      <c r="F5458" s="66">
        <v>141375</v>
      </c>
      <c r="G5458" t="s">
        <v>78</v>
      </c>
      <c r="H5458" t="s">
        <v>8706</v>
      </c>
      <c r="I5458" t="s">
        <v>79</v>
      </c>
      <c r="K5458" t="s">
        <v>8707</v>
      </c>
      <c r="M5458" t="s">
        <v>8607</v>
      </c>
      <c r="N5458" t="s">
        <v>8618</v>
      </c>
      <c r="O5458" t="s">
        <v>18</v>
      </c>
      <c r="P5458" t="s">
        <v>8619</v>
      </c>
      <c r="Q5458" t="s">
        <v>8708</v>
      </c>
    </row>
    <row r="5459" spans="1:17" hidden="1" x14ac:dyDescent="0.35">
      <c r="A5459" s="72">
        <f t="shared" si="85"/>
        <v>141375</v>
      </c>
      <c r="B5459" t="s">
        <v>8709</v>
      </c>
      <c r="C5459" s="66">
        <v>89966</v>
      </c>
      <c r="D5459" t="s">
        <v>77</v>
      </c>
      <c r="E5459" t="s">
        <v>8705</v>
      </c>
      <c r="F5459" s="66">
        <v>141375</v>
      </c>
      <c r="G5459" t="s">
        <v>78</v>
      </c>
      <c r="H5459" t="s">
        <v>8710</v>
      </c>
      <c r="I5459" t="s">
        <v>79</v>
      </c>
      <c r="K5459" t="s">
        <v>8711</v>
      </c>
      <c r="M5459" t="s">
        <v>8607</v>
      </c>
      <c r="N5459" t="s">
        <v>8618</v>
      </c>
      <c r="O5459" t="s">
        <v>18</v>
      </c>
      <c r="P5459" t="s">
        <v>8619</v>
      </c>
    </row>
    <row r="5460" spans="1:17" hidden="1" x14ac:dyDescent="0.35">
      <c r="A5460" s="72">
        <f t="shared" si="85"/>
        <v>141375</v>
      </c>
      <c r="B5460" t="s">
        <v>19039</v>
      </c>
      <c r="C5460" s="66">
        <v>16028509</v>
      </c>
      <c r="D5460" t="s">
        <v>83</v>
      </c>
      <c r="E5460" t="s">
        <v>8705</v>
      </c>
      <c r="F5460" s="66">
        <v>141375</v>
      </c>
      <c r="G5460" t="s">
        <v>78</v>
      </c>
      <c r="H5460" t="s">
        <v>19040</v>
      </c>
      <c r="I5460" t="s">
        <v>79</v>
      </c>
      <c r="K5460" t="s">
        <v>13800</v>
      </c>
      <c r="L5460" t="s">
        <v>80</v>
      </c>
      <c r="M5460" t="s">
        <v>8607</v>
      </c>
      <c r="N5460" t="s">
        <v>8607</v>
      </c>
      <c r="O5460" t="s">
        <v>18</v>
      </c>
      <c r="P5460" t="s">
        <v>8619</v>
      </c>
      <c r="Q5460" t="s">
        <v>87</v>
      </c>
    </row>
    <row r="5461" spans="1:17" hidden="1" x14ac:dyDescent="0.35">
      <c r="A5461" s="72">
        <f t="shared" si="85"/>
        <v>141375</v>
      </c>
      <c r="B5461" t="s">
        <v>19030</v>
      </c>
      <c r="C5461" s="66">
        <v>16028504</v>
      </c>
      <c r="D5461" t="s">
        <v>83</v>
      </c>
      <c r="E5461" t="s">
        <v>8705</v>
      </c>
      <c r="F5461" s="66">
        <v>141375</v>
      </c>
      <c r="G5461" t="s">
        <v>78</v>
      </c>
      <c r="H5461" t="s">
        <v>19031</v>
      </c>
      <c r="I5461" t="s">
        <v>79</v>
      </c>
      <c r="K5461" t="s">
        <v>19032</v>
      </c>
      <c r="L5461" t="s">
        <v>80</v>
      </c>
      <c r="M5461" t="s">
        <v>8607</v>
      </c>
      <c r="N5461" t="s">
        <v>8607</v>
      </c>
      <c r="O5461" t="s">
        <v>18</v>
      </c>
      <c r="P5461" t="s">
        <v>8619</v>
      </c>
      <c r="Q5461" t="s">
        <v>87</v>
      </c>
    </row>
    <row r="5462" spans="1:17" hidden="1" x14ac:dyDescent="0.35">
      <c r="A5462" s="72">
        <f t="shared" si="85"/>
        <v>141375</v>
      </c>
      <c r="B5462" t="s">
        <v>19033</v>
      </c>
      <c r="C5462" s="66">
        <v>16028507</v>
      </c>
      <c r="D5462" t="s">
        <v>83</v>
      </c>
      <c r="E5462" t="s">
        <v>8705</v>
      </c>
      <c r="F5462" s="66">
        <v>141375</v>
      </c>
      <c r="G5462" t="s">
        <v>78</v>
      </c>
      <c r="H5462" t="s">
        <v>19034</v>
      </c>
      <c r="I5462" t="s">
        <v>79</v>
      </c>
      <c r="K5462" t="s">
        <v>19035</v>
      </c>
      <c r="L5462" t="s">
        <v>80</v>
      </c>
      <c r="M5462" t="s">
        <v>8607</v>
      </c>
      <c r="N5462" t="s">
        <v>8607</v>
      </c>
      <c r="O5462" t="s">
        <v>18</v>
      </c>
      <c r="P5462" t="s">
        <v>8619</v>
      </c>
      <c r="Q5462" t="s">
        <v>87</v>
      </c>
    </row>
    <row r="5463" spans="1:17" hidden="1" x14ac:dyDescent="0.35">
      <c r="A5463" s="72">
        <f t="shared" si="85"/>
        <v>141375</v>
      </c>
      <c r="B5463" t="s">
        <v>19036</v>
      </c>
      <c r="C5463" s="66">
        <v>16028508</v>
      </c>
      <c r="D5463" t="s">
        <v>83</v>
      </c>
      <c r="E5463" t="s">
        <v>8705</v>
      </c>
      <c r="F5463" s="66">
        <v>141375</v>
      </c>
      <c r="G5463" t="s">
        <v>78</v>
      </c>
      <c r="H5463" t="s">
        <v>19037</v>
      </c>
      <c r="I5463" t="s">
        <v>79</v>
      </c>
      <c r="K5463" t="s">
        <v>19038</v>
      </c>
      <c r="L5463" t="s">
        <v>80</v>
      </c>
      <c r="M5463" t="s">
        <v>8607</v>
      </c>
      <c r="N5463" t="s">
        <v>8607</v>
      </c>
      <c r="O5463" t="s">
        <v>18</v>
      </c>
      <c r="P5463" t="s">
        <v>8619</v>
      </c>
      <c r="Q5463" t="s">
        <v>87</v>
      </c>
    </row>
    <row r="5464" spans="1:17" hidden="1" x14ac:dyDescent="0.35">
      <c r="A5464" s="72">
        <f t="shared" si="85"/>
        <v>141375</v>
      </c>
      <c r="B5464" t="s">
        <v>19028</v>
      </c>
      <c r="C5464" s="66">
        <v>16028499</v>
      </c>
      <c r="D5464" t="s">
        <v>83</v>
      </c>
      <c r="E5464" t="s">
        <v>8705</v>
      </c>
      <c r="F5464" s="66">
        <v>141375</v>
      </c>
      <c r="G5464" t="s">
        <v>78</v>
      </c>
      <c r="H5464" t="s">
        <v>350</v>
      </c>
      <c r="I5464" t="s">
        <v>79</v>
      </c>
      <c r="K5464" t="s">
        <v>19029</v>
      </c>
      <c r="L5464" t="s">
        <v>80</v>
      </c>
      <c r="M5464" t="s">
        <v>8607</v>
      </c>
      <c r="N5464" t="s">
        <v>8607</v>
      </c>
      <c r="O5464" t="s">
        <v>18</v>
      </c>
      <c r="P5464" t="s">
        <v>8619</v>
      </c>
      <c r="Q5464" t="s">
        <v>87</v>
      </c>
    </row>
    <row r="5465" spans="1:17" hidden="1" x14ac:dyDescent="0.35">
      <c r="A5465" s="72">
        <f t="shared" si="85"/>
        <v>141375</v>
      </c>
      <c r="B5465" t="s">
        <v>8724</v>
      </c>
      <c r="C5465" s="66">
        <v>89971</v>
      </c>
      <c r="D5465" t="s">
        <v>77</v>
      </c>
      <c r="E5465" t="s">
        <v>8705</v>
      </c>
      <c r="F5465" s="66">
        <v>141375</v>
      </c>
      <c r="G5465" t="s">
        <v>78</v>
      </c>
      <c r="H5465" t="s">
        <v>8725</v>
      </c>
      <c r="I5465" t="s">
        <v>79</v>
      </c>
      <c r="K5465" t="s">
        <v>8726</v>
      </c>
      <c r="M5465" t="s">
        <v>8607</v>
      </c>
      <c r="N5465" t="s">
        <v>8618</v>
      </c>
      <c r="O5465" t="s">
        <v>18</v>
      </c>
      <c r="P5465" t="s">
        <v>8619</v>
      </c>
      <c r="Q5465" t="s">
        <v>8727</v>
      </c>
    </row>
    <row r="5466" spans="1:17" hidden="1" x14ac:dyDescent="0.35">
      <c r="A5466" s="72">
        <f t="shared" si="85"/>
        <v>141332</v>
      </c>
      <c r="B5466" t="s">
        <v>24624</v>
      </c>
      <c r="C5466" s="85">
        <v>89689</v>
      </c>
      <c r="D5466" t="s">
        <v>77</v>
      </c>
      <c r="E5466" t="s">
        <v>23245</v>
      </c>
      <c r="F5466" s="85">
        <v>141332</v>
      </c>
      <c r="G5466" t="s">
        <v>78</v>
      </c>
      <c r="H5466">
        <v>14683924</v>
      </c>
      <c r="I5466" t="s">
        <v>79</v>
      </c>
      <c r="K5466" t="s">
        <v>24625</v>
      </c>
      <c r="M5466" t="s">
        <v>24626</v>
      </c>
      <c r="N5466" t="s">
        <v>8314</v>
      </c>
      <c r="O5466" t="s">
        <v>18</v>
      </c>
      <c r="P5466">
        <v>77518</v>
      </c>
      <c r="Q5466">
        <v>2119</v>
      </c>
    </row>
    <row r="5467" spans="1:17" hidden="1" x14ac:dyDescent="0.35">
      <c r="A5467" s="72">
        <f t="shared" si="85"/>
        <v>140841</v>
      </c>
      <c r="B5467" t="s">
        <v>23507</v>
      </c>
      <c r="C5467" s="85">
        <v>87180</v>
      </c>
      <c r="D5467" t="s">
        <v>77</v>
      </c>
      <c r="E5467" t="s">
        <v>23268</v>
      </c>
      <c r="F5467" s="85">
        <v>140841</v>
      </c>
      <c r="G5467" t="s">
        <v>78</v>
      </c>
      <c r="H5467">
        <v>12691499</v>
      </c>
      <c r="I5467" t="s">
        <v>79</v>
      </c>
      <c r="K5467" t="s">
        <v>23508</v>
      </c>
      <c r="M5467" t="s">
        <v>19690</v>
      </c>
      <c r="N5467" t="s">
        <v>571</v>
      </c>
      <c r="O5467" t="s">
        <v>18</v>
      </c>
      <c r="P5467">
        <v>76016</v>
      </c>
      <c r="Q5467">
        <v>2846</v>
      </c>
    </row>
    <row r="5468" spans="1:17" hidden="1" x14ac:dyDescent="0.35">
      <c r="A5468" s="72">
        <f t="shared" si="85"/>
        <v>140470</v>
      </c>
      <c r="B5468" t="s">
        <v>27020</v>
      </c>
      <c r="C5468" s="85">
        <v>17030620</v>
      </c>
      <c r="D5468" t="s">
        <v>23281</v>
      </c>
      <c r="E5468" t="s">
        <v>23189</v>
      </c>
      <c r="F5468" s="85">
        <v>140470</v>
      </c>
      <c r="G5468" t="s">
        <v>78</v>
      </c>
      <c r="I5468" t="s">
        <v>79</v>
      </c>
      <c r="K5468" t="s">
        <v>27018</v>
      </c>
      <c r="M5468" t="s">
        <v>21544</v>
      </c>
      <c r="N5468" t="s">
        <v>205</v>
      </c>
      <c r="O5468" t="s">
        <v>18</v>
      </c>
      <c r="P5468">
        <v>75068</v>
      </c>
    </row>
    <row r="5469" spans="1:17" hidden="1" x14ac:dyDescent="0.35">
      <c r="A5469" s="72">
        <f t="shared" si="85"/>
        <v>140470</v>
      </c>
      <c r="B5469" t="s">
        <v>27003</v>
      </c>
      <c r="C5469" s="85">
        <v>85690</v>
      </c>
      <c r="D5469" t="s">
        <v>77</v>
      </c>
      <c r="E5469" t="s">
        <v>23189</v>
      </c>
      <c r="F5469" s="85">
        <v>140470</v>
      </c>
      <c r="G5469" t="s">
        <v>78</v>
      </c>
      <c r="H5469">
        <v>6750319</v>
      </c>
      <c r="I5469" t="s">
        <v>79</v>
      </c>
      <c r="K5469" t="s">
        <v>27004</v>
      </c>
      <c r="M5469" t="s">
        <v>21544</v>
      </c>
      <c r="N5469" t="s">
        <v>205</v>
      </c>
      <c r="O5469" t="s">
        <v>18</v>
      </c>
      <c r="P5469">
        <v>75068</v>
      </c>
    </row>
    <row r="5470" spans="1:17" hidden="1" x14ac:dyDescent="0.35">
      <c r="A5470" s="72">
        <f t="shared" si="85"/>
        <v>140470</v>
      </c>
      <c r="B5470" t="s">
        <v>823</v>
      </c>
      <c r="C5470" s="66">
        <v>85690</v>
      </c>
      <c r="D5470" t="s">
        <v>77</v>
      </c>
      <c r="E5470" t="s">
        <v>824</v>
      </c>
      <c r="F5470" s="66">
        <v>140470</v>
      </c>
      <c r="G5470" t="s">
        <v>78</v>
      </c>
      <c r="H5470" t="s">
        <v>825</v>
      </c>
      <c r="I5470" t="s">
        <v>79</v>
      </c>
      <c r="K5470" t="s">
        <v>826</v>
      </c>
      <c r="M5470" t="s">
        <v>827</v>
      </c>
      <c r="N5470" t="s">
        <v>215</v>
      </c>
      <c r="O5470" t="s">
        <v>18</v>
      </c>
      <c r="P5470" t="s">
        <v>828</v>
      </c>
    </row>
    <row r="5471" spans="1:17" hidden="1" x14ac:dyDescent="0.35">
      <c r="A5471" s="72">
        <f t="shared" si="85"/>
        <v>140470</v>
      </c>
      <c r="B5471" t="s">
        <v>23189</v>
      </c>
      <c r="C5471" s="85">
        <v>140470</v>
      </c>
      <c r="D5471" t="s">
        <v>78</v>
      </c>
      <c r="E5471" t="s">
        <v>23238</v>
      </c>
      <c r="F5471" s="85">
        <v>17002993</v>
      </c>
      <c r="G5471" t="s">
        <v>1750</v>
      </c>
      <c r="H5471">
        <v>6750319</v>
      </c>
      <c r="I5471" t="s">
        <v>79</v>
      </c>
      <c r="J5471" t="s">
        <v>200</v>
      </c>
      <c r="K5471" t="s">
        <v>13636</v>
      </c>
      <c r="M5471" t="s">
        <v>21544</v>
      </c>
      <c r="N5471" t="s">
        <v>205</v>
      </c>
      <c r="O5471" t="s">
        <v>18</v>
      </c>
      <c r="P5471">
        <v>75068</v>
      </c>
    </row>
    <row r="5472" spans="1:17" hidden="1" x14ac:dyDescent="0.35">
      <c r="A5472" s="72">
        <f t="shared" si="85"/>
        <v>141332</v>
      </c>
      <c r="B5472" t="s">
        <v>24637</v>
      </c>
      <c r="C5472" s="85">
        <v>16052618</v>
      </c>
      <c r="D5472" t="s">
        <v>23281</v>
      </c>
      <c r="E5472" t="s">
        <v>23245</v>
      </c>
      <c r="F5472" s="85">
        <v>141332</v>
      </c>
      <c r="G5472" t="s">
        <v>78</v>
      </c>
      <c r="I5472" t="s">
        <v>79</v>
      </c>
      <c r="K5472" t="s">
        <v>24638</v>
      </c>
      <c r="M5472" t="s">
        <v>24626</v>
      </c>
      <c r="N5472" t="s">
        <v>8314</v>
      </c>
      <c r="O5472" t="s">
        <v>18</v>
      </c>
      <c r="P5472">
        <v>77518</v>
      </c>
    </row>
    <row r="5473" spans="1:17" hidden="1" x14ac:dyDescent="0.35">
      <c r="A5473" s="72">
        <f t="shared" si="85"/>
        <v>141945</v>
      </c>
      <c r="B5473" t="s">
        <v>12485</v>
      </c>
      <c r="C5473" s="66">
        <v>92432</v>
      </c>
      <c r="D5473" t="s">
        <v>77</v>
      </c>
      <c r="E5473" t="s">
        <v>12486</v>
      </c>
      <c r="F5473" s="66">
        <v>141945</v>
      </c>
      <c r="G5473" t="s">
        <v>78</v>
      </c>
      <c r="I5473" t="s">
        <v>79</v>
      </c>
      <c r="K5473" t="s">
        <v>12487</v>
      </c>
      <c r="M5473" t="s">
        <v>12488</v>
      </c>
      <c r="N5473" t="s">
        <v>12489</v>
      </c>
      <c r="O5473" t="s">
        <v>18</v>
      </c>
      <c r="P5473" t="s">
        <v>12490</v>
      </c>
      <c r="Q5473" t="s">
        <v>4686</v>
      </c>
    </row>
    <row r="5474" spans="1:17" hidden="1" x14ac:dyDescent="0.35">
      <c r="A5474" s="72">
        <f t="shared" si="85"/>
        <v>141945</v>
      </c>
      <c r="B5474" t="s">
        <v>12491</v>
      </c>
      <c r="C5474" s="66">
        <v>92433</v>
      </c>
      <c r="D5474" t="s">
        <v>77</v>
      </c>
      <c r="E5474" t="s">
        <v>12486</v>
      </c>
      <c r="F5474" s="66">
        <v>141945</v>
      </c>
      <c r="G5474" t="s">
        <v>78</v>
      </c>
      <c r="I5474" t="s">
        <v>79</v>
      </c>
      <c r="K5474" t="s">
        <v>12492</v>
      </c>
      <c r="M5474" t="s">
        <v>12488</v>
      </c>
      <c r="N5474" t="s">
        <v>12489</v>
      </c>
      <c r="O5474" t="s">
        <v>18</v>
      </c>
      <c r="P5474" t="s">
        <v>12490</v>
      </c>
    </row>
    <row r="5475" spans="1:17" hidden="1" x14ac:dyDescent="0.35">
      <c r="A5475" s="72">
        <f t="shared" si="85"/>
        <v>141945</v>
      </c>
      <c r="B5475" t="s">
        <v>19023</v>
      </c>
      <c r="C5475" s="66">
        <v>16028420</v>
      </c>
      <c r="D5475" t="s">
        <v>83</v>
      </c>
      <c r="E5475" t="s">
        <v>12486</v>
      </c>
      <c r="F5475" s="66">
        <v>141945</v>
      </c>
      <c r="G5475" t="s">
        <v>78</v>
      </c>
      <c r="I5475" t="s">
        <v>79</v>
      </c>
      <c r="K5475" t="s">
        <v>19024</v>
      </c>
      <c r="M5475" t="s">
        <v>12488</v>
      </c>
      <c r="N5475" t="s">
        <v>11996</v>
      </c>
      <c r="O5475" t="s">
        <v>18</v>
      </c>
      <c r="P5475" t="s">
        <v>12490</v>
      </c>
    </row>
    <row r="5476" spans="1:17" hidden="1" x14ac:dyDescent="0.35">
      <c r="A5476" s="72">
        <f t="shared" si="85"/>
        <v>141945</v>
      </c>
      <c r="B5476" t="s">
        <v>19056</v>
      </c>
      <c r="C5476" s="66">
        <v>16033836</v>
      </c>
      <c r="D5476" t="s">
        <v>83</v>
      </c>
      <c r="E5476" t="s">
        <v>12486</v>
      </c>
      <c r="F5476" s="66">
        <v>141945</v>
      </c>
      <c r="G5476" t="s">
        <v>78</v>
      </c>
      <c r="I5476" t="s">
        <v>79</v>
      </c>
      <c r="K5476" t="s">
        <v>19057</v>
      </c>
      <c r="M5476" t="s">
        <v>12488</v>
      </c>
      <c r="N5476" t="s">
        <v>11996</v>
      </c>
      <c r="O5476" t="s">
        <v>18</v>
      </c>
      <c r="P5476" t="s">
        <v>12490</v>
      </c>
    </row>
    <row r="5477" spans="1:17" hidden="1" x14ac:dyDescent="0.35">
      <c r="A5477" s="72">
        <f t="shared" si="85"/>
        <v>141945</v>
      </c>
      <c r="B5477" t="s">
        <v>19054</v>
      </c>
      <c r="C5477" s="66">
        <v>16033834</v>
      </c>
      <c r="D5477" t="s">
        <v>83</v>
      </c>
      <c r="E5477" t="s">
        <v>12486</v>
      </c>
      <c r="F5477" s="66">
        <v>141945</v>
      </c>
      <c r="G5477" t="s">
        <v>78</v>
      </c>
      <c r="I5477" t="s">
        <v>79</v>
      </c>
      <c r="K5477" t="s">
        <v>19055</v>
      </c>
      <c r="M5477" t="s">
        <v>12488</v>
      </c>
      <c r="N5477" t="s">
        <v>11996</v>
      </c>
      <c r="O5477" t="s">
        <v>18</v>
      </c>
      <c r="P5477" t="s">
        <v>12490</v>
      </c>
    </row>
    <row r="5478" spans="1:17" hidden="1" x14ac:dyDescent="0.35">
      <c r="A5478" s="72">
        <f t="shared" si="85"/>
        <v>141945</v>
      </c>
      <c r="B5478" t="s">
        <v>12494</v>
      </c>
      <c r="C5478" s="66">
        <v>92434</v>
      </c>
      <c r="D5478" t="s">
        <v>77</v>
      </c>
      <c r="E5478" t="s">
        <v>12486</v>
      </c>
      <c r="F5478" s="66">
        <v>141945</v>
      </c>
      <c r="G5478" t="s">
        <v>78</v>
      </c>
      <c r="I5478" t="s">
        <v>79</v>
      </c>
      <c r="K5478" t="s">
        <v>12495</v>
      </c>
      <c r="M5478" t="s">
        <v>12488</v>
      </c>
      <c r="N5478" t="s">
        <v>12489</v>
      </c>
      <c r="O5478" t="s">
        <v>18</v>
      </c>
      <c r="P5478" t="s">
        <v>12490</v>
      </c>
    </row>
    <row r="5479" spans="1:17" hidden="1" x14ac:dyDescent="0.35">
      <c r="A5479" s="72">
        <f t="shared" si="85"/>
        <v>141945</v>
      </c>
      <c r="B5479" t="s">
        <v>12496</v>
      </c>
      <c r="C5479" s="66">
        <v>92435</v>
      </c>
      <c r="D5479" t="s">
        <v>77</v>
      </c>
      <c r="E5479" t="s">
        <v>12486</v>
      </c>
      <c r="F5479" s="66">
        <v>141945</v>
      </c>
      <c r="G5479" t="s">
        <v>78</v>
      </c>
      <c r="I5479" t="s">
        <v>79</v>
      </c>
      <c r="K5479" t="s">
        <v>12497</v>
      </c>
      <c r="M5479" t="s">
        <v>12488</v>
      </c>
      <c r="N5479" t="s">
        <v>12489</v>
      </c>
      <c r="O5479" t="s">
        <v>18</v>
      </c>
      <c r="P5479" t="s">
        <v>12490</v>
      </c>
    </row>
    <row r="5480" spans="1:17" hidden="1" x14ac:dyDescent="0.35">
      <c r="A5480" s="72">
        <f t="shared" si="85"/>
        <v>141715</v>
      </c>
      <c r="B5480" t="s">
        <v>14679</v>
      </c>
      <c r="C5480" s="66">
        <v>219884</v>
      </c>
      <c r="D5480" t="s">
        <v>77</v>
      </c>
      <c r="E5480" t="s">
        <v>11361</v>
      </c>
      <c r="F5480" s="66">
        <v>141715</v>
      </c>
      <c r="G5480" t="s">
        <v>78</v>
      </c>
      <c r="I5480" t="s">
        <v>79</v>
      </c>
      <c r="K5480" t="s">
        <v>14680</v>
      </c>
      <c r="M5480" t="s">
        <v>11363</v>
      </c>
      <c r="O5480" t="s">
        <v>18</v>
      </c>
      <c r="P5480" t="s">
        <v>11365</v>
      </c>
    </row>
    <row r="5481" spans="1:17" hidden="1" x14ac:dyDescent="0.35">
      <c r="A5481" s="72">
        <f t="shared" si="85"/>
        <v>141736</v>
      </c>
      <c r="B5481" t="s">
        <v>11710</v>
      </c>
      <c r="C5481" s="66">
        <v>91865</v>
      </c>
      <c r="D5481" t="s">
        <v>77</v>
      </c>
      <c r="E5481" t="s">
        <v>11615</v>
      </c>
      <c r="F5481" s="66">
        <v>141736</v>
      </c>
      <c r="G5481" t="s">
        <v>78</v>
      </c>
      <c r="I5481" t="s">
        <v>79</v>
      </c>
      <c r="K5481" t="s">
        <v>11711</v>
      </c>
      <c r="M5481" t="s">
        <v>126</v>
      </c>
      <c r="N5481" t="s">
        <v>5106</v>
      </c>
      <c r="O5481" t="s">
        <v>18</v>
      </c>
      <c r="P5481" t="s">
        <v>11705</v>
      </c>
      <c r="Q5481" t="s">
        <v>10701</v>
      </c>
    </row>
    <row r="5482" spans="1:17" hidden="1" x14ac:dyDescent="0.35">
      <c r="A5482" s="72">
        <f t="shared" si="85"/>
        <v>141065</v>
      </c>
      <c r="B5482" t="s">
        <v>15264</v>
      </c>
      <c r="C5482" s="66">
        <v>230547</v>
      </c>
      <c r="D5482" t="s">
        <v>77</v>
      </c>
      <c r="E5482" t="s">
        <v>5158</v>
      </c>
      <c r="F5482" s="66">
        <v>141065</v>
      </c>
      <c r="G5482" t="s">
        <v>78</v>
      </c>
      <c r="I5482" t="s">
        <v>79</v>
      </c>
      <c r="K5482" t="s">
        <v>15265</v>
      </c>
      <c r="M5482" t="s">
        <v>5156</v>
      </c>
      <c r="N5482" t="s">
        <v>5044</v>
      </c>
      <c r="O5482" t="s">
        <v>18</v>
      </c>
      <c r="P5482" t="s">
        <v>5169</v>
      </c>
    </row>
    <row r="5483" spans="1:17" hidden="1" x14ac:dyDescent="0.35">
      <c r="A5483" s="72">
        <f t="shared" si="85"/>
        <v>140448</v>
      </c>
      <c r="B5483" t="s">
        <v>26342</v>
      </c>
      <c r="C5483" s="85">
        <v>85641</v>
      </c>
      <c r="D5483" t="s">
        <v>77</v>
      </c>
      <c r="E5483" t="s">
        <v>23209</v>
      </c>
      <c r="F5483" s="85">
        <v>140448</v>
      </c>
      <c r="G5483" t="s">
        <v>78</v>
      </c>
      <c r="H5483">
        <v>12698908</v>
      </c>
      <c r="I5483" t="s">
        <v>79</v>
      </c>
      <c r="K5483" t="s">
        <v>26343</v>
      </c>
      <c r="M5483" t="s">
        <v>13920</v>
      </c>
      <c r="N5483" t="s">
        <v>232</v>
      </c>
      <c r="O5483" t="s">
        <v>18</v>
      </c>
      <c r="P5483">
        <v>75061</v>
      </c>
      <c r="Q5483">
        <v>1920</v>
      </c>
    </row>
    <row r="5484" spans="1:17" hidden="1" x14ac:dyDescent="0.35">
      <c r="A5484" s="72">
        <f t="shared" si="85"/>
        <v>140448</v>
      </c>
      <c r="B5484" t="s">
        <v>703</v>
      </c>
      <c r="C5484" s="66">
        <v>85641</v>
      </c>
      <c r="D5484" t="s">
        <v>77</v>
      </c>
      <c r="E5484" t="s">
        <v>366</v>
      </c>
      <c r="F5484" s="66">
        <v>140448</v>
      </c>
      <c r="G5484" t="s">
        <v>78</v>
      </c>
      <c r="H5484" t="s">
        <v>672</v>
      </c>
      <c r="I5484" t="s">
        <v>79</v>
      </c>
      <c r="K5484" t="s">
        <v>704</v>
      </c>
      <c r="M5484" t="s">
        <v>226</v>
      </c>
      <c r="N5484" t="s">
        <v>189</v>
      </c>
      <c r="O5484" t="s">
        <v>18</v>
      </c>
      <c r="P5484" t="s">
        <v>701</v>
      </c>
      <c r="Q5484" t="s">
        <v>705</v>
      </c>
    </row>
    <row r="5485" spans="1:17" hidden="1" x14ac:dyDescent="0.35">
      <c r="A5485" s="72">
        <f t="shared" si="85"/>
        <v>141739</v>
      </c>
      <c r="B5485" t="s">
        <v>23676</v>
      </c>
      <c r="C5485" s="85">
        <v>91818</v>
      </c>
      <c r="D5485" t="s">
        <v>77</v>
      </c>
      <c r="E5485" t="s">
        <v>23266</v>
      </c>
      <c r="F5485" s="85">
        <v>141739</v>
      </c>
      <c r="G5485" t="s">
        <v>78</v>
      </c>
      <c r="H5485">
        <v>12688388</v>
      </c>
      <c r="I5485" t="s">
        <v>79</v>
      </c>
      <c r="K5485" t="s">
        <v>23677</v>
      </c>
      <c r="M5485" t="s">
        <v>125</v>
      </c>
      <c r="N5485" t="s">
        <v>137</v>
      </c>
      <c r="O5485" t="s">
        <v>18</v>
      </c>
      <c r="P5485">
        <v>78704</v>
      </c>
      <c r="Q5485">
        <v>3597</v>
      </c>
    </row>
    <row r="5486" spans="1:17" hidden="1" x14ac:dyDescent="0.35">
      <c r="A5486" s="72">
        <f t="shared" si="85"/>
        <v>141254</v>
      </c>
      <c r="B5486" t="s">
        <v>22548</v>
      </c>
      <c r="C5486" s="66">
        <v>17023858</v>
      </c>
      <c r="D5486" t="s">
        <v>77</v>
      </c>
      <c r="E5486" t="s">
        <v>7458</v>
      </c>
      <c r="F5486" s="66">
        <v>141254</v>
      </c>
      <c r="G5486" t="s">
        <v>78</v>
      </c>
      <c r="I5486" t="s">
        <v>79</v>
      </c>
      <c r="K5486" t="s">
        <v>22549</v>
      </c>
      <c r="M5486" t="s">
        <v>22550</v>
      </c>
      <c r="N5486" t="s">
        <v>3248</v>
      </c>
      <c r="O5486" t="s">
        <v>18</v>
      </c>
      <c r="P5486" t="s">
        <v>7401</v>
      </c>
    </row>
    <row r="5487" spans="1:17" hidden="1" x14ac:dyDescent="0.35">
      <c r="A5487" s="72">
        <f t="shared" si="85"/>
        <v>141254</v>
      </c>
      <c r="B5487" t="s">
        <v>20280</v>
      </c>
      <c r="C5487" s="66">
        <v>17003226</v>
      </c>
      <c r="D5487" t="s">
        <v>77</v>
      </c>
      <c r="E5487" t="s">
        <v>7458</v>
      </c>
      <c r="F5487" s="66">
        <v>141254</v>
      </c>
      <c r="G5487" t="s">
        <v>78</v>
      </c>
      <c r="I5487" t="s">
        <v>79</v>
      </c>
      <c r="K5487" t="s">
        <v>20281</v>
      </c>
      <c r="M5487" t="s">
        <v>7400</v>
      </c>
      <c r="N5487" t="s">
        <v>3248</v>
      </c>
      <c r="O5487" t="s">
        <v>18</v>
      </c>
      <c r="P5487" t="s">
        <v>7401</v>
      </c>
      <c r="Q5487" t="s">
        <v>6663</v>
      </c>
    </row>
    <row r="5488" spans="1:17" hidden="1" x14ac:dyDescent="0.35">
      <c r="A5488" s="72">
        <f t="shared" si="85"/>
        <v>141254</v>
      </c>
      <c r="B5488" t="s">
        <v>7471</v>
      </c>
      <c r="C5488" s="66">
        <v>89242</v>
      </c>
      <c r="D5488" t="s">
        <v>77</v>
      </c>
      <c r="E5488" t="s">
        <v>7458</v>
      </c>
      <c r="F5488" s="66">
        <v>141254</v>
      </c>
      <c r="G5488" t="s">
        <v>78</v>
      </c>
      <c r="H5488" t="s">
        <v>7472</v>
      </c>
      <c r="I5488" t="s">
        <v>79</v>
      </c>
      <c r="K5488" t="s">
        <v>7473</v>
      </c>
      <c r="M5488" t="s">
        <v>7400</v>
      </c>
      <c r="N5488" t="s">
        <v>3250</v>
      </c>
      <c r="O5488" t="s">
        <v>18</v>
      </c>
      <c r="P5488" t="s">
        <v>7401</v>
      </c>
    </row>
    <row r="5489" spans="1:17" hidden="1" x14ac:dyDescent="0.35">
      <c r="A5489" s="72">
        <f t="shared" si="85"/>
        <v>141254</v>
      </c>
      <c r="B5489" t="s">
        <v>21183</v>
      </c>
      <c r="C5489" s="66">
        <v>17012596</v>
      </c>
      <c r="D5489" t="s">
        <v>77</v>
      </c>
      <c r="E5489" t="s">
        <v>7458</v>
      </c>
      <c r="F5489" s="66">
        <v>141254</v>
      </c>
      <c r="G5489" t="s">
        <v>78</v>
      </c>
      <c r="I5489" t="s">
        <v>79</v>
      </c>
      <c r="K5489" t="s">
        <v>21184</v>
      </c>
      <c r="M5489" t="s">
        <v>7400</v>
      </c>
      <c r="N5489" t="s">
        <v>3250</v>
      </c>
      <c r="O5489" t="s">
        <v>18</v>
      </c>
      <c r="P5489" t="s">
        <v>7401</v>
      </c>
      <c r="Q5489" t="s">
        <v>21185</v>
      </c>
    </row>
    <row r="5490" spans="1:17" hidden="1" x14ac:dyDescent="0.35">
      <c r="A5490" s="72">
        <f t="shared" si="85"/>
        <v>141254</v>
      </c>
      <c r="B5490" t="s">
        <v>18941</v>
      </c>
      <c r="C5490" s="66">
        <v>16028256</v>
      </c>
      <c r="D5490" t="s">
        <v>83</v>
      </c>
      <c r="E5490" t="s">
        <v>7458</v>
      </c>
      <c r="F5490" s="66">
        <v>141254</v>
      </c>
      <c r="G5490" t="s">
        <v>78</v>
      </c>
      <c r="H5490" t="s">
        <v>18942</v>
      </c>
      <c r="I5490" t="s">
        <v>79</v>
      </c>
      <c r="K5490" t="s">
        <v>18943</v>
      </c>
      <c r="L5490" t="s">
        <v>18944</v>
      </c>
      <c r="M5490" t="s">
        <v>7400</v>
      </c>
      <c r="N5490" t="s">
        <v>3250</v>
      </c>
      <c r="O5490" t="s">
        <v>18</v>
      </c>
      <c r="P5490" t="s">
        <v>7401</v>
      </c>
      <c r="Q5490" t="s">
        <v>87</v>
      </c>
    </row>
    <row r="5491" spans="1:17" hidden="1" x14ac:dyDescent="0.35">
      <c r="A5491" s="72">
        <f t="shared" si="85"/>
        <v>141254</v>
      </c>
      <c r="B5491" t="s">
        <v>19317</v>
      </c>
      <c r="C5491" s="66">
        <v>16042353</v>
      </c>
      <c r="D5491" t="s">
        <v>83</v>
      </c>
      <c r="E5491" t="s">
        <v>7458</v>
      </c>
      <c r="F5491" s="66">
        <v>141254</v>
      </c>
      <c r="G5491" t="s">
        <v>78</v>
      </c>
      <c r="I5491" t="s">
        <v>79</v>
      </c>
      <c r="K5491" t="s">
        <v>19318</v>
      </c>
      <c r="M5491" t="s">
        <v>7400</v>
      </c>
      <c r="N5491" t="s">
        <v>3250</v>
      </c>
      <c r="O5491" t="s">
        <v>18</v>
      </c>
      <c r="P5491" t="s">
        <v>7401</v>
      </c>
    </row>
    <row r="5492" spans="1:17" hidden="1" x14ac:dyDescent="0.35">
      <c r="A5492" s="72">
        <f t="shared" si="85"/>
        <v>141254</v>
      </c>
      <c r="B5492" t="s">
        <v>19321</v>
      </c>
      <c r="C5492" s="66">
        <v>16042355</v>
      </c>
      <c r="D5492" t="s">
        <v>83</v>
      </c>
      <c r="E5492" t="s">
        <v>7458</v>
      </c>
      <c r="F5492" s="66">
        <v>141254</v>
      </c>
      <c r="G5492" t="s">
        <v>78</v>
      </c>
      <c r="I5492" t="s">
        <v>79</v>
      </c>
      <c r="K5492" t="s">
        <v>7466</v>
      </c>
      <c r="M5492" t="s">
        <v>7400</v>
      </c>
      <c r="N5492" t="s">
        <v>3250</v>
      </c>
      <c r="O5492" t="s">
        <v>18</v>
      </c>
      <c r="P5492" t="s">
        <v>7401</v>
      </c>
    </row>
    <row r="5493" spans="1:17" hidden="1" x14ac:dyDescent="0.35">
      <c r="A5493" s="72">
        <f t="shared" si="85"/>
        <v>141254</v>
      </c>
      <c r="B5493" t="s">
        <v>19322</v>
      </c>
      <c r="C5493" s="66">
        <v>16042356</v>
      </c>
      <c r="D5493" t="s">
        <v>83</v>
      </c>
      <c r="E5493" t="s">
        <v>7458</v>
      </c>
      <c r="F5493" s="66">
        <v>141254</v>
      </c>
      <c r="G5493" t="s">
        <v>78</v>
      </c>
      <c r="H5493" t="s">
        <v>350</v>
      </c>
      <c r="I5493" t="s">
        <v>79</v>
      </c>
      <c r="K5493" t="s">
        <v>19323</v>
      </c>
      <c r="L5493" t="s">
        <v>80</v>
      </c>
      <c r="M5493" t="s">
        <v>7400</v>
      </c>
      <c r="N5493" t="s">
        <v>3250</v>
      </c>
      <c r="O5493" t="s">
        <v>18</v>
      </c>
      <c r="P5493" t="s">
        <v>7401</v>
      </c>
      <c r="Q5493" t="s">
        <v>87</v>
      </c>
    </row>
    <row r="5494" spans="1:17" hidden="1" x14ac:dyDescent="0.35">
      <c r="A5494" s="72">
        <f t="shared" si="85"/>
        <v>141254</v>
      </c>
      <c r="B5494" t="s">
        <v>19319</v>
      </c>
      <c r="C5494" s="66">
        <v>16042354</v>
      </c>
      <c r="D5494" t="s">
        <v>83</v>
      </c>
      <c r="E5494" t="s">
        <v>7458</v>
      </c>
      <c r="F5494" s="66">
        <v>141254</v>
      </c>
      <c r="G5494" t="s">
        <v>78</v>
      </c>
      <c r="H5494" t="s">
        <v>350</v>
      </c>
      <c r="I5494" t="s">
        <v>79</v>
      </c>
      <c r="K5494" t="s">
        <v>19320</v>
      </c>
      <c r="L5494" t="s">
        <v>80</v>
      </c>
      <c r="M5494" t="s">
        <v>7400</v>
      </c>
      <c r="N5494" t="s">
        <v>3250</v>
      </c>
      <c r="O5494" t="s">
        <v>18</v>
      </c>
      <c r="P5494" t="s">
        <v>7401</v>
      </c>
      <c r="Q5494" t="s">
        <v>87</v>
      </c>
    </row>
    <row r="5495" spans="1:17" hidden="1" x14ac:dyDescent="0.35">
      <c r="A5495" s="72">
        <f t="shared" si="85"/>
        <v>141254</v>
      </c>
      <c r="B5495" t="s">
        <v>7461</v>
      </c>
      <c r="C5495" s="66">
        <v>89239</v>
      </c>
      <c r="D5495" t="s">
        <v>77</v>
      </c>
      <c r="E5495" t="s">
        <v>7458</v>
      </c>
      <c r="F5495" s="66">
        <v>141254</v>
      </c>
      <c r="G5495" t="s">
        <v>78</v>
      </c>
      <c r="H5495" t="s">
        <v>7462</v>
      </c>
      <c r="I5495" t="s">
        <v>79</v>
      </c>
      <c r="K5495" t="s">
        <v>7463</v>
      </c>
      <c r="M5495" t="s">
        <v>7400</v>
      </c>
      <c r="N5495" t="s">
        <v>3250</v>
      </c>
      <c r="O5495" t="s">
        <v>18</v>
      </c>
      <c r="P5495" t="s">
        <v>7401</v>
      </c>
      <c r="Q5495" t="s">
        <v>1393</v>
      </c>
    </row>
    <row r="5496" spans="1:17" hidden="1" x14ac:dyDescent="0.35">
      <c r="A5496" s="72">
        <f t="shared" si="85"/>
        <v>141254</v>
      </c>
      <c r="B5496" t="s">
        <v>18945</v>
      </c>
      <c r="C5496" s="66">
        <v>16028258</v>
      </c>
      <c r="D5496" t="s">
        <v>83</v>
      </c>
      <c r="E5496" t="s">
        <v>7458</v>
      </c>
      <c r="F5496" s="66">
        <v>141254</v>
      </c>
      <c r="G5496" t="s">
        <v>78</v>
      </c>
      <c r="I5496" t="s">
        <v>79</v>
      </c>
      <c r="K5496" t="s">
        <v>7466</v>
      </c>
      <c r="L5496" t="s">
        <v>18944</v>
      </c>
      <c r="M5496" t="s">
        <v>7400</v>
      </c>
      <c r="N5496" t="s">
        <v>3250</v>
      </c>
      <c r="O5496" t="s">
        <v>18</v>
      </c>
      <c r="P5496" t="s">
        <v>7401</v>
      </c>
    </row>
    <row r="5497" spans="1:17" hidden="1" x14ac:dyDescent="0.35">
      <c r="A5497" s="72">
        <f t="shared" si="85"/>
        <v>141534</v>
      </c>
      <c r="B5497" t="s">
        <v>28302</v>
      </c>
      <c r="C5497" s="85">
        <v>16048722</v>
      </c>
      <c r="D5497" t="s">
        <v>77</v>
      </c>
      <c r="E5497" t="s">
        <v>23151</v>
      </c>
      <c r="F5497" s="85">
        <v>141534</v>
      </c>
      <c r="G5497" t="s">
        <v>78</v>
      </c>
      <c r="I5497" t="s">
        <v>79</v>
      </c>
      <c r="K5497" t="s">
        <v>28303</v>
      </c>
      <c r="M5497" t="s">
        <v>25072</v>
      </c>
      <c r="N5497" t="s">
        <v>9697</v>
      </c>
      <c r="O5497" t="s">
        <v>18</v>
      </c>
      <c r="P5497">
        <v>78155</v>
      </c>
    </row>
    <row r="5498" spans="1:17" hidden="1" x14ac:dyDescent="0.35">
      <c r="A5498" s="72">
        <f t="shared" si="85"/>
        <v>141534</v>
      </c>
      <c r="B5498" t="s">
        <v>16836</v>
      </c>
      <c r="C5498" s="66">
        <v>16048722</v>
      </c>
      <c r="D5498" t="s">
        <v>77</v>
      </c>
      <c r="E5498" t="s">
        <v>9584</v>
      </c>
      <c r="F5498" s="66">
        <v>141534</v>
      </c>
      <c r="G5498" t="s">
        <v>78</v>
      </c>
      <c r="I5498" t="s">
        <v>79</v>
      </c>
      <c r="K5498" t="s">
        <v>16837</v>
      </c>
      <c r="M5498" t="s">
        <v>9545</v>
      </c>
      <c r="N5498" t="s">
        <v>9697</v>
      </c>
      <c r="O5498" t="s">
        <v>18</v>
      </c>
      <c r="P5498" t="s">
        <v>9546</v>
      </c>
    </row>
    <row r="5499" spans="1:17" hidden="1" x14ac:dyDescent="0.35">
      <c r="A5499" s="72">
        <f t="shared" si="85"/>
        <v>140931</v>
      </c>
      <c r="B5499" t="s">
        <v>21826</v>
      </c>
      <c r="C5499" s="85">
        <v>17018703</v>
      </c>
      <c r="D5499" t="s">
        <v>77</v>
      </c>
      <c r="E5499" t="s">
        <v>23178</v>
      </c>
      <c r="F5499" s="85">
        <v>140931</v>
      </c>
      <c r="G5499" t="s">
        <v>78</v>
      </c>
      <c r="I5499" t="s">
        <v>79</v>
      </c>
      <c r="K5499" t="s">
        <v>21827</v>
      </c>
      <c r="M5499" t="s">
        <v>20648</v>
      </c>
      <c r="N5499" t="s">
        <v>762</v>
      </c>
      <c r="O5499" t="s">
        <v>18</v>
      </c>
      <c r="P5499">
        <v>76131</v>
      </c>
    </row>
    <row r="5500" spans="1:17" hidden="1" x14ac:dyDescent="0.35">
      <c r="A5500" s="72">
        <f t="shared" si="85"/>
        <v>140931</v>
      </c>
      <c r="B5500" t="s">
        <v>21826</v>
      </c>
      <c r="C5500" s="66">
        <v>17018703</v>
      </c>
      <c r="D5500" t="s">
        <v>77</v>
      </c>
      <c r="E5500" t="s">
        <v>3662</v>
      </c>
      <c r="F5500" s="66">
        <v>140931</v>
      </c>
      <c r="G5500" t="s">
        <v>78</v>
      </c>
      <c r="I5500" t="s">
        <v>79</v>
      </c>
      <c r="K5500" t="s">
        <v>21827</v>
      </c>
      <c r="M5500" t="s">
        <v>20648</v>
      </c>
      <c r="N5500" t="s">
        <v>762</v>
      </c>
      <c r="O5500" t="s">
        <v>18</v>
      </c>
      <c r="P5500" t="s">
        <v>4417</v>
      </c>
    </row>
    <row r="5501" spans="1:17" hidden="1" x14ac:dyDescent="0.35">
      <c r="A5501" s="72">
        <f t="shared" si="85"/>
        <v>140471</v>
      </c>
      <c r="B5501" t="s">
        <v>17342</v>
      </c>
      <c r="C5501" s="66">
        <v>16059616</v>
      </c>
      <c r="D5501" t="s">
        <v>77</v>
      </c>
      <c r="E5501" t="s">
        <v>833</v>
      </c>
      <c r="F5501" s="66">
        <v>140471</v>
      </c>
      <c r="G5501" t="s">
        <v>78</v>
      </c>
      <c r="I5501" t="s">
        <v>79</v>
      </c>
      <c r="K5501" t="s">
        <v>17343</v>
      </c>
      <c r="M5501" t="s">
        <v>841</v>
      </c>
      <c r="N5501" t="s">
        <v>185</v>
      </c>
      <c r="O5501" t="s">
        <v>18</v>
      </c>
      <c r="P5501" t="s">
        <v>869</v>
      </c>
    </row>
    <row r="5502" spans="1:17" hidden="1" x14ac:dyDescent="0.35">
      <c r="A5502" s="72">
        <f t="shared" si="85"/>
        <v>141718</v>
      </c>
      <c r="B5502" t="s">
        <v>27032</v>
      </c>
      <c r="C5502" s="85">
        <v>16085169</v>
      </c>
      <c r="D5502" t="s">
        <v>23281</v>
      </c>
      <c r="E5502" t="s">
        <v>23188</v>
      </c>
      <c r="F5502" s="85">
        <v>141718</v>
      </c>
      <c r="G5502" t="s">
        <v>78</v>
      </c>
      <c r="H5502">
        <v>5734264</v>
      </c>
      <c r="I5502" t="s">
        <v>79</v>
      </c>
      <c r="K5502" t="s">
        <v>27033</v>
      </c>
      <c r="M5502" t="s">
        <v>14550</v>
      </c>
      <c r="N5502" t="s">
        <v>14550</v>
      </c>
      <c r="O5502" t="s">
        <v>18</v>
      </c>
      <c r="P5502">
        <v>78643</v>
      </c>
    </row>
    <row r="5503" spans="1:17" hidden="1" x14ac:dyDescent="0.35">
      <c r="A5503" s="72">
        <f t="shared" si="85"/>
        <v>141718</v>
      </c>
      <c r="B5503" t="s">
        <v>20025</v>
      </c>
      <c r="C5503" s="66">
        <v>16085169</v>
      </c>
      <c r="D5503" t="s">
        <v>83</v>
      </c>
      <c r="E5503" t="s">
        <v>11502</v>
      </c>
      <c r="F5503" s="66">
        <v>141718</v>
      </c>
      <c r="G5503" t="s">
        <v>78</v>
      </c>
      <c r="H5503" t="s">
        <v>11503</v>
      </c>
      <c r="I5503" t="s">
        <v>79</v>
      </c>
      <c r="K5503" t="s">
        <v>20024</v>
      </c>
      <c r="M5503" t="s">
        <v>11476</v>
      </c>
      <c r="N5503" t="s">
        <v>11476</v>
      </c>
      <c r="O5503" t="s">
        <v>18</v>
      </c>
      <c r="P5503" t="s">
        <v>11505</v>
      </c>
    </row>
    <row r="5504" spans="1:17" hidden="1" x14ac:dyDescent="0.35">
      <c r="A5504" s="72">
        <f t="shared" si="85"/>
        <v>141718</v>
      </c>
      <c r="B5504" t="s">
        <v>27025</v>
      </c>
      <c r="C5504" s="85">
        <v>91706</v>
      </c>
      <c r="D5504" t="s">
        <v>77</v>
      </c>
      <c r="E5504" t="s">
        <v>23188</v>
      </c>
      <c r="F5504" s="85">
        <v>141718</v>
      </c>
      <c r="G5504" t="s">
        <v>78</v>
      </c>
      <c r="H5504">
        <v>5734264</v>
      </c>
      <c r="I5504" t="s">
        <v>79</v>
      </c>
      <c r="K5504" t="s">
        <v>27026</v>
      </c>
      <c r="M5504" t="s">
        <v>14550</v>
      </c>
      <c r="N5504" t="s">
        <v>14550</v>
      </c>
      <c r="O5504" t="s">
        <v>18</v>
      </c>
      <c r="P5504">
        <v>78643</v>
      </c>
      <c r="Q5504">
        <v>2737</v>
      </c>
    </row>
    <row r="5505" spans="1:17" hidden="1" x14ac:dyDescent="0.35">
      <c r="A5505" s="72">
        <f t="shared" si="85"/>
        <v>141718</v>
      </c>
      <c r="B5505" t="s">
        <v>11506</v>
      </c>
      <c r="C5505" s="66">
        <v>91706</v>
      </c>
      <c r="D5505" t="s">
        <v>77</v>
      </c>
      <c r="E5505" t="s">
        <v>11502</v>
      </c>
      <c r="F5505" s="66">
        <v>141718</v>
      </c>
      <c r="G5505" t="s">
        <v>78</v>
      </c>
      <c r="H5505" t="s">
        <v>11503</v>
      </c>
      <c r="I5505" t="s">
        <v>79</v>
      </c>
      <c r="K5505" t="s">
        <v>11507</v>
      </c>
      <c r="L5505" t="s">
        <v>80</v>
      </c>
      <c r="M5505" t="s">
        <v>11476</v>
      </c>
      <c r="N5505" t="s">
        <v>11476</v>
      </c>
      <c r="O5505" t="s">
        <v>18</v>
      </c>
      <c r="P5505" t="s">
        <v>11505</v>
      </c>
      <c r="Q5505" t="s">
        <v>11508</v>
      </c>
    </row>
    <row r="5506" spans="1:17" hidden="1" x14ac:dyDescent="0.35">
      <c r="A5506" s="72">
        <f t="shared" ref="A5506:A5569" si="86">IF(F5506="", "", IF(D5506="School District", C5506, F5506))</f>
        <v>141718</v>
      </c>
      <c r="B5506" t="s">
        <v>27023</v>
      </c>
      <c r="C5506" s="85">
        <v>91707</v>
      </c>
      <c r="D5506" t="s">
        <v>77</v>
      </c>
      <c r="E5506" t="s">
        <v>23188</v>
      </c>
      <c r="F5506" s="85">
        <v>141718</v>
      </c>
      <c r="G5506" t="s">
        <v>78</v>
      </c>
      <c r="H5506">
        <v>5734264</v>
      </c>
      <c r="I5506" t="s">
        <v>79</v>
      </c>
      <c r="K5506" t="s">
        <v>27024</v>
      </c>
      <c r="M5506" t="s">
        <v>14550</v>
      </c>
      <c r="N5506" t="s">
        <v>14550</v>
      </c>
      <c r="O5506" t="s">
        <v>18</v>
      </c>
      <c r="P5506">
        <v>78643</v>
      </c>
      <c r="Q5506">
        <v>3059</v>
      </c>
    </row>
    <row r="5507" spans="1:17" hidden="1" x14ac:dyDescent="0.35">
      <c r="A5507" s="72">
        <f t="shared" si="86"/>
        <v>141718</v>
      </c>
      <c r="B5507" t="s">
        <v>11509</v>
      </c>
      <c r="C5507" s="66">
        <v>91707</v>
      </c>
      <c r="D5507" t="s">
        <v>77</v>
      </c>
      <c r="E5507" t="s">
        <v>11502</v>
      </c>
      <c r="F5507" s="66">
        <v>141718</v>
      </c>
      <c r="G5507" t="s">
        <v>78</v>
      </c>
      <c r="H5507" t="s">
        <v>11503</v>
      </c>
      <c r="I5507" t="s">
        <v>79</v>
      </c>
      <c r="K5507" t="s">
        <v>11510</v>
      </c>
      <c r="L5507" t="s">
        <v>80</v>
      </c>
      <c r="M5507" t="s">
        <v>11476</v>
      </c>
      <c r="N5507" t="s">
        <v>11476</v>
      </c>
      <c r="O5507" t="s">
        <v>18</v>
      </c>
      <c r="P5507" t="s">
        <v>11505</v>
      </c>
      <c r="Q5507" t="s">
        <v>6820</v>
      </c>
    </row>
    <row r="5508" spans="1:17" hidden="1" x14ac:dyDescent="0.35">
      <c r="A5508" s="72">
        <f t="shared" si="86"/>
        <v>141718</v>
      </c>
      <c r="B5508" t="s">
        <v>27030</v>
      </c>
      <c r="C5508" s="85">
        <v>91705</v>
      </c>
      <c r="D5508" t="s">
        <v>77</v>
      </c>
      <c r="E5508" t="s">
        <v>23188</v>
      </c>
      <c r="F5508" s="85">
        <v>141718</v>
      </c>
      <c r="G5508" t="s">
        <v>78</v>
      </c>
      <c r="H5508">
        <v>5734264</v>
      </c>
      <c r="I5508" t="s">
        <v>79</v>
      </c>
      <c r="K5508" t="s">
        <v>27031</v>
      </c>
      <c r="M5508" t="s">
        <v>14550</v>
      </c>
      <c r="N5508" t="s">
        <v>14550</v>
      </c>
      <c r="O5508" t="s">
        <v>18</v>
      </c>
      <c r="P5508">
        <v>78643</v>
      </c>
      <c r="Q5508">
        <v>2734</v>
      </c>
    </row>
    <row r="5509" spans="1:17" hidden="1" x14ac:dyDescent="0.35">
      <c r="A5509" s="72">
        <f t="shared" si="86"/>
        <v>141718</v>
      </c>
      <c r="B5509" t="s">
        <v>11501</v>
      </c>
      <c r="C5509" s="66">
        <v>91705</v>
      </c>
      <c r="D5509" t="s">
        <v>77</v>
      </c>
      <c r="E5509" t="s">
        <v>11502</v>
      </c>
      <c r="F5509" s="66">
        <v>141718</v>
      </c>
      <c r="G5509" t="s">
        <v>78</v>
      </c>
      <c r="H5509" t="s">
        <v>11503</v>
      </c>
      <c r="I5509" t="s">
        <v>79</v>
      </c>
      <c r="K5509" t="s">
        <v>11504</v>
      </c>
      <c r="L5509" t="s">
        <v>80</v>
      </c>
      <c r="M5509" t="s">
        <v>11476</v>
      </c>
      <c r="N5509" t="s">
        <v>11476</v>
      </c>
      <c r="O5509" t="s">
        <v>18</v>
      </c>
      <c r="P5509" t="s">
        <v>11505</v>
      </c>
      <c r="Q5509" t="s">
        <v>1794</v>
      </c>
    </row>
    <row r="5510" spans="1:17" hidden="1" x14ac:dyDescent="0.35">
      <c r="A5510" s="72">
        <f t="shared" si="86"/>
        <v>141718</v>
      </c>
      <c r="B5510" t="s">
        <v>27035</v>
      </c>
      <c r="C5510" s="85">
        <v>16085167</v>
      </c>
      <c r="D5510" t="s">
        <v>23281</v>
      </c>
      <c r="E5510" t="s">
        <v>23188</v>
      </c>
      <c r="F5510" s="85">
        <v>141718</v>
      </c>
      <c r="G5510" t="s">
        <v>78</v>
      </c>
      <c r="H5510">
        <v>5734264</v>
      </c>
      <c r="I5510" t="s">
        <v>79</v>
      </c>
      <c r="K5510" t="s">
        <v>27036</v>
      </c>
      <c r="M5510" t="s">
        <v>14550</v>
      </c>
      <c r="N5510" t="s">
        <v>14550</v>
      </c>
      <c r="O5510" t="s">
        <v>18</v>
      </c>
      <c r="P5510">
        <v>78643</v>
      </c>
    </row>
    <row r="5511" spans="1:17" hidden="1" x14ac:dyDescent="0.35">
      <c r="A5511" s="72">
        <f t="shared" si="86"/>
        <v>141718</v>
      </c>
      <c r="B5511" t="s">
        <v>20022</v>
      </c>
      <c r="C5511" s="66">
        <v>16085167</v>
      </c>
      <c r="D5511" t="s">
        <v>83</v>
      </c>
      <c r="E5511" t="s">
        <v>11502</v>
      </c>
      <c r="F5511" s="66">
        <v>141718</v>
      </c>
      <c r="G5511" t="s">
        <v>78</v>
      </c>
      <c r="H5511" t="s">
        <v>11503</v>
      </c>
      <c r="I5511" t="s">
        <v>79</v>
      </c>
      <c r="K5511" t="s">
        <v>20023</v>
      </c>
      <c r="M5511" t="s">
        <v>11476</v>
      </c>
      <c r="N5511" t="s">
        <v>11476</v>
      </c>
      <c r="O5511" t="s">
        <v>18</v>
      </c>
      <c r="P5511" t="s">
        <v>11505</v>
      </c>
    </row>
    <row r="5512" spans="1:17" hidden="1" x14ac:dyDescent="0.35">
      <c r="A5512" s="72">
        <f t="shared" si="86"/>
        <v>141718</v>
      </c>
      <c r="B5512" t="s">
        <v>27034</v>
      </c>
      <c r="C5512" s="85">
        <v>16085170</v>
      </c>
      <c r="D5512" t="s">
        <v>23281</v>
      </c>
      <c r="E5512" t="s">
        <v>23188</v>
      </c>
      <c r="F5512" s="85">
        <v>141718</v>
      </c>
      <c r="G5512" t="s">
        <v>78</v>
      </c>
      <c r="H5512">
        <v>5734264</v>
      </c>
      <c r="I5512" t="s">
        <v>79</v>
      </c>
      <c r="K5512" t="s">
        <v>27033</v>
      </c>
      <c r="M5512" t="s">
        <v>14550</v>
      </c>
      <c r="N5512" t="s">
        <v>14550</v>
      </c>
      <c r="O5512" t="s">
        <v>18</v>
      </c>
      <c r="P5512">
        <v>78643</v>
      </c>
    </row>
    <row r="5513" spans="1:17" hidden="1" x14ac:dyDescent="0.35">
      <c r="A5513" s="72">
        <f t="shared" si="86"/>
        <v>141718</v>
      </c>
      <c r="B5513" t="s">
        <v>20026</v>
      </c>
      <c r="C5513" s="66">
        <v>16085170</v>
      </c>
      <c r="D5513" t="s">
        <v>83</v>
      </c>
      <c r="E5513" t="s">
        <v>11502</v>
      </c>
      <c r="F5513" s="66">
        <v>141718</v>
      </c>
      <c r="G5513" t="s">
        <v>78</v>
      </c>
      <c r="H5513" t="s">
        <v>11503</v>
      </c>
      <c r="I5513" t="s">
        <v>79</v>
      </c>
      <c r="K5513" t="s">
        <v>20024</v>
      </c>
      <c r="M5513" t="s">
        <v>11476</v>
      </c>
      <c r="N5513" t="s">
        <v>11476</v>
      </c>
      <c r="O5513" t="s">
        <v>18</v>
      </c>
      <c r="P5513" t="s">
        <v>11505</v>
      </c>
    </row>
    <row r="5514" spans="1:17" hidden="1" x14ac:dyDescent="0.35">
      <c r="A5514" s="72">
        <f t="shared" si="86"/>
        <v>141665</v>
      </c>
      <c r="B5514" t="s">
        <v>15802</v>
      </c>
      <c r="C5514" s="66">
        <v>16023679</v>
      </c>
      <c r="D5514" t="s">
        <v>77</v>
      </c>
      <c r="E5514" t="s">
        <v>11132</v>
      </c>
      <c r="F5514" s="66">
        <v>141665</v>
      </c>
      <c r="G5514" t="s">
        <v>78</v>
      </c>
      <c r="I5514" t="s">
        <v>79</v>
      </c>
      <c r="K5514" t="s">
        <v>15803</v>
      </c>
      <c r="M5514" t="s">
        <v>10734</v>
      </c>
      <c r="N5514" t="s">
        <v>7398</v>
      </c>
      <c r="O5514" t="s">
        <v>18</v>
      </c>
      <c r="P5514" t="s">
        <v>10740</v>
      </c>
      <c r="Q5514" t="s">
        <v>15804</v>
      </c>
    </row>
    <row r="5515" spans="1:17" hidden="1" x14ac:dyDescent="0.35">
      <c r="A5515" s="72">
        <f t="shared" si="86"/>
        <v>141653</v>
      </c>
      <c r="B5515" t="s">
        <v>16295</v>
      </c>
      <c r="C5515" s="66">
        <v>16036478</v>
      </c>
      <c r="D5515" t="s">
        <v>77</v>
      </c>
      <c r="E5515" t="s">
        <v>10969</v>
      </c>
      <c r="F5515" s="66">
        <v>141653</v>
      </c>
      <c r="G5515" t="s">
        <v>78</v>
      </c>
      <c r="I5515" t="s">
        <v>79</v>
      </c>
      <c r="K5515" t="s">
        <v>16296</v>
      </c>
      <c r="M5515" t="s">
        <v>10977</v>
      </c>
      <c r="N5515" t="s">
        <v>7398</v>
      </c>
      <c r="O5515" t="s">
        <v>18</v>
      </c>
      <c r="P5515" t="s">
        <v>10999</v>
      </c>
      <c r="Q5515" t="s">
        <v>16297</v>
      </c>
    </row>
    <row r="5516" spans="1:17" hidden="1" x14ac:dyDescent="0.35">
      <c r="A5516" s="72">
        <f t="shared" si="86"/>
        <v>141555</v>
      </c>
      <c r="B5516" t="s">
        <v>10344</v>
      </c>
      <c r="C5516" s="66">
        <v>90949</v>
      </c>
      <c r="D5516" t="s">
        <v>77</v>
      </c>
      <c r="E5516" t="s">
        <v>4810</v>
      </c>
      <c r="F5516" s="66">
        <v>141555</v>
      </c>
      <c r="G5516" t="s">
        <v>78</v>
      </c>
      <c r="H5516" t="s">
        <v>10345</v>
      </c>
      <c r="I5516" t="s">
        <v>79</v>
      </c>
      <c r="K5516" t="s">
        <v>10346</v>
      </c>
      <c r="M5516" t="s">
        <v>7383</v>
      </c>
      <c r="N5516" t="s">
        <v>7384</v>
      </c>
      <c r="O5516" t="s">
        <v>18</v>
      </c>
      <c r="P5516" t="s">
        <v>10347</v>
      </c>
      <c r="Q5516" t="s">
        <v>10348</v>
      </c>
    </row>
    <row r="5517" spans="1:17" hidden="1" x14ac:dyDescent="0.35">
      <c r="A5517" s="72">
        <f t="shared" si="86"/>
        <v>141223</v>
      </c>
      <c r="B5517" t="s">
        <v>6092</v>
      </c>
      <c r="C5517" s="66">
        <v>88404</v>
      </c>
      <c r="D5517" t="s">
        <v>77</v>
      </c>
      <c r="E5517" t="s">
        <v>6077</v>
      </c>
      <c r="F5517" s="66">
        <v>141223</v>
      </c>
      <c r="G5517" t="s">
        <v>78</v>
      </c>
      <c r="H5517" t="s">
        <v>6093</v>
      </c>
      <c r="I5517" t="s">
        <v>79</v>
      </c>
      <c r="K5517" t="s">
        <v>6094</v>
      </c>
      <c r="M5517" t="s">
        <v>3090</v>
      </c>
      <c r="N5517" t="s">
        <v>6071</v>
      </c>
      <c r="O5517" t="s">
        <v>18</v>
      </c>
      <c r="P5517" t="s">
        <v>6081</v>
      </c>
      <c r="Q5517" t="s">
        <v>6095</v>
      </c>
    </row>
    <row r="5518" spans="1:17" hidden="1" x14ac:dyDescent="0.35">
      <c r="A5518" s="72">
        <f t="shared" si="86"/>
        <v>141719</v>
      </c>
      <c r="B5518" t="s">
        <v>14921</v>
      </c>
      <c r="C5518" s="66">
        <v>225490</v>
      </c>
      <c r="D5518" t="s">
        <v>77</v>
      </c>
      <c r="E5518" t="s">
        <v>11512</v>
      </c>
      <c r="F5518" s="66">
        <v>141719</v>
      </c>
      <c r="G5518" t="s">
        <v>78</v>
      </c>
      <c r="H5518" t="s">
        <v>11513</v>
      </c>
      <c r="I5518" t="s">
        <v>79</v>
      </c>
      <c r="K5518" t="s">
        <v>14922</v>
      </c>
      <c r="M5518" t="s">
        <v>11515</v>
      </c>
      <c r="O5518" t="s">
        <v>18</v>
      </c>
      <c r="P5518" t="s">
        <v>11517</v>
      </c>
    </row>
    <row r="5519" spans="1:17" hidden="1" x14ac:dyDescent="0.35">
      <c r="A5519" s="72">
        <f t="shared" si="86"/>
        <v>141719</v>
      </c>
      <c r="B5519" t="s">
        <v>27039</v>
      </c>
      <c r="C5519" s="85">
        <v>91708</v>
      </c>
      <c r="D5519" t="s">
        <v>77</v>
      </c>
      <c r="E5519" t="s">
        <v>23187</v>
      </c>
      <c r="F5519" s="85">
        <v>141719</v>
      </c>
      <c r="G5519" t="s">
        <v>78</v>
      </c>
      <c r="H5519">
        <v>1668128</v>
      </c>
      <c r="I5519" t="s">
        <v>79</v>
      </c>
      <c r="K5519" t="s">
        <v>27040</v>
      </c>
      <c r="M5519" t="s">
        <v>20886</v>
      </c>
      <c r="N5519" t="s">
        <v>11516</v>
      </c>
      <c r="O5519" t="s">
        <v>18</v>
      </c>
      <c r="P5519">
        <v>78644</v>
      </c>
    </row>
    <row r="5520" spans="1:17" hidden="1" x14ac:dyDescent="0.35">
      <c r="A5520" s="72">
        <f t="shared" si="86"/>
        <v>141719</v>
      </c>
      <c r="B5520" t="s">
        <v>11511</v>
      </c>
      <c r="C5520" s="66">
        <v>91708</v>
      </c>
      <c r="D5520" t="s">
        <v>77</v>
      </c>
      <c r="E5520" t="s">
        <v>11512</v>
      </c>
      <c r="F5520" s="66">
        <v>141719</v>
      </c>
      <c r="G5520" t="s">
        <v>78</v>
      </c>
      <c r="H5520" t="s">
        <v>11513</v>
      </c>
      <c r="I5520" t="s">
        <v>79</v>
      </c>
      <c r="K5520" t="s">
        <v>11514</v>
      </c>
      <c r="M5520" t="s">
        <v>11515</v>
      </c>
      <c r="N5520" t="s">
        <v>11516</v>
      </c>
      <c r="O5520" t="s">
        <v>18</v>
      </c>
      <c r="P5520" t="s">
        <v>11517</v>
      </c>
    </row>
    <row r="5521" spans="1:17" hidden="1" x14ac:dyDescent="0.35">
      <c r="A5521" s="72">
        <f t="shared" si="86"/>
        <v>141719</v>
      </c>
      <c r="B5521" t="s">
        <v>27046</v>
      </c>
      <c r="C5521" s="85">
        <v>91713</v>
      </c>
      <c r="D5521" t="s">
        <v>77</v>
      </c>
      <c r="E5521" t="s">
        <v>23187</v>
      </c>
      <c r="F5521" s="85">
        <v>141719</v>
      </c>
      <c r="G5521" t="s">
        <v>78</v>
      </c>
      <c r="H5521">
        <v>1668128</v>
      </c>
      <c r="I5521" t="s">
        <v>79</v>
      </c>
      <c r="K5521" t="s">
        <v>27047</v>
      </c>
      <c r="M5521" t="s">
        <v>20886</v>
      </c>
      <c r="N5521" t="s">
        <v>11516</v>
      </c>
      <c r="O5521" t="s">
        <v>18</v>
      </c>
      <c r="P5521">
        <v>78644</v>
      </c>
      <c r="Q5521">
        <v>2341</v>
      </c>
    </row>
    <row r="5522" spans="1:17" hidden="1" x14ac:dyDescent="0.35">
      <c r="A5522" s="72">
        <f t="shared" si="86"/>
        <v>141719</v>
      </c>
      <c r="B5522" t="s">
        <v>11525</v>
      </c>
      <c r="C5522" s="66">
        <v>91713</v>
      </c>
      <c r="D5522" t="s">
        <v>77</v>
      </c>
      <c r="E5522" t="s">
        <v>11512</v>
      </c>
      <c r="F5522" s="66">
        <v>141719</v>
      </c>
      <c r="G5522" t="s">
        <v>78</v>
      </c>
      <c r="H5522" t="s">
        <v>11513</v>
      </c>
      <c r="I5522" t="s">
        <v>79</v>
      </c>
      <c r="K5522" t="s">
        <v>11526</v>
      </c>
      <c r="M5522" t="s">
        <v>11515</v>
      </c>
      <c r="N5522" t="s">
        <v>8909</v>
      </c>
      <c r="O5522" t="s">
        <v>18</v>
      </c>
      <c r="P5522" t="s">
        <v>11517</v>
      </c>
      <c r="Q5522" t="s">
        <v>11527</v>
      </c>
    </row>
    <row r="5523" spans="1:17" hidden="1" x14ac:dyDescent="0.35">
      <c r="A5523" s="72">
        <f t="shared" si="86"/>
        <v>141719</v>
      </c>
      <c r="B5523" t="s">
        <v>27044</v>
      </c>
      <c r="C5523" s="85">
        <v>17009595</v>
      </c>
      <c r="D5523" t="s">
        <v>23281</v>
      </c>
      <c r="E5523" t="s">
        <v>23187</v>
      </c>
      <c r="F5523" s="85">
        <v>141719</v>
      </c>
      <c r="G5523" t="s">
        <v>78</v>
      </c>
      <c r="I5523" t="s">
        <v>79</v>
      </c>
      <c r="K5523" t="s">
        <v>27045</v>
      </c>
      <c r="M5523" t="s">
        <v>20886</v>
      </c>
      <c r="N5523" t="s">
        <v>11516</v>
      </c>
      <c r="O5523" t="s">
        <v>18</v>
      </c>
      <c r="P5523">
        <v>78644</v>
      </c>
    </row>
    <row r="5524" spans="1:17" hidden="1" x14ac:dyDescent="0.35">
      <c r="A5524" s="72">
        <f t="shared" si="86"/>
        <v>141719</v>
      </c>
      <c r="B5524" t="s">
        <v>20884</v>
      </c>
      <c r="C5524" s="66">
        <v>17009595</v>
      </c>
      <c r="D5524" t="s">
        <v>83</v>
      </c>
      <c r="E5524" t="s">
        <v>11512</v>
      </c>
      <c r="F5524" s="66">
        <v>141719</v>
      </c>
      <c r="G5524" t="s">
        <v>78</v>
      </c>
      <c r="I5524" t="s">
        <v>79</v>
      </c>
      <c r="K5524" t="s">
        <v>20885</v>
      </c>
      <c r="M5524" t="s">
        <v>20886</v>
      </c>
      <c r="N5524" t="s">
        <v>11516</v>
      </c>
      <c r="O5524" t="s">
        <v>18</v>
      </c>
      <c r="P5524" t="s">
        <v>11517</v>
      </c>
    </row>
    <row r="5525" spans="1:17" hidden="1" x14ac:dyDescent="0.35">
      <c r="A5525" s="72">
        <f t="shared" si="86"/>
        <v>141719</v>
      </c>
      <c r="B5525" t="s">
        <v>27048</v>
      </c>
      <c r="C5525" s="85">
        <v>91710</v>
      </c>
      <c r="D5525" t="s">
        <v>77</v>
      </c>
      <c r="E5525" t="s">
        <v>23187</v>
      </c>
      <c r="F5525" s="85">
        <v>141719</v>
      </c>
      <c r="G5525" t="s">
        <v>78</v>
      </c>
      <c r="H5525">
        <v>1668128</v>
      </c>
      <c r="I5525" t="s">
        <v>79</v>
      </c>
      <c r="K5525" t="s">
        <v>27049</v>
      </c>
      <c r="M5525" t="s">
        <v>20886</v>
      </c>
      <c r="N5525" t="s">
        <v>11516</v>
      </c>
      <c r="O5525" t="s">
        <v>18</v>
      </c>
      <c r="P5525">
        <v>78644</v>
      </c>
    </row>
    <row r="5526" spans="1:17" hidden="1" x14ac:dyDescent="0.35">
      <c r="A5526" s="72">
        <f t="shared" si="86"/>
        <v>141719</v>
      </c>
      <c r="B5526" t="s">
        <v>11519</v>
      </c>
      <c r="C5526" s="66">
        <v>91710</v>
      </c>
      <c r="D5526" t="s">
        <v>77</v>
      </c>
      <c r="E5526" t="s">
        <v>11512</v>
      </c>
      <c r="F5526" s="66">
        <v>141719</v>
      </c>
      <c r="G5526" t="s">
        <v>78</v>
      </c>
      <c r="H5526" t="s">
        <v>11513</v>
      </c>
      <c r="I5526" t="s">
        <v>79</v>
      </c>
      <c r="K5526" t="s">
        <v>11520</v>
      </c>
      <c r="L5526" t="s">
        <v>80</v>
      </c>
      <c r="M5526" t="s">
        <v>11515</v>
      </c>
      <c r="N5526" t="s">
        <v>8909</v>
      </c>
      <c r="O5526" t="s">
        <v>18</v>
      </c>
      <c r="P5526" t="s">
        <v>11517</v>
      </c>
      <c r="Q5526" t="s">
        <v>87</v>
      </c>
    </row>
    <row r="5527" spans="1:17" hidden="1" x14ac:dyDescent="0.35">
      <c r="A5527" s="72">
        <f t="shared" si="86"/>
        <v>127700</v>
      </c>
      <c r="B5527" t="s">
        <v>24140</v>
      </c>
      <c r="C5527" s="85">
        <v>36187</v>
      </c>
      <c r="D5527" t="s">
        <v>77</v>
      </c>
      <c r="E5527" t="s">
        <v>23260</v>
      </c>
      <c r="F5527" s="85">
        <v>127700</v>
      </c>
      <c r="G5527" t="s">
        <v>78</v>
      </c>
      <c r="H5527">
        <v>13032750</v>
      </c>
      <c r="I5527" t="s">
        <v>79</v>
      </c>
      <c r="K5527" t="s">
        <v>24141</v>
      </c>
      <c r="M5527" t="s">
        <v>24004</v>
      </c>
      <c r="N5527" t="s">
        <v>23987</v>
      </c>
      <c r="O5527" t="s">
        <v>23988</v>
      </c>
      <c r="P5527">
        <v>32907</v>
      </c>
      <c r="Q5527">
        <v>1340</v>
      </c>
    </row>
    <row r="5528" spans="1:17" hidden="1" x14ac:dyDescent="0.35">
      <c r="A5528" s="72">
        <f t="shared" si="86"/>
        <v>141911</v>
      </c>
      <c r="B5528" t="s">
        <v>12366</v>
      </c>
      <c r="C5528" s="66">
        <v>92374</v>
      </c>
      <c r="D5528" t="s">
        <v>77</v>
      </c>
      <c r="E5528" t="s">
        <v>12367</v>
      </c>
      <c r="F5528" s="66">
        <v>141911</v>
      </c>
      <c r="G5528" t="s">
        <v>78</v>
      </c>
      <c r="H5528" t="s">
        <v>12368</v>
      </c>
      <c r="I5528" t="s">
        <v>79</v>
      </c>
      <c r="K5528" t="s">
        <v>12369</v>
      </c>
      <c r="M5528" t="s">
        <v>12364</v>
      </c>
      <c r="N5528" t="s">
        <v>12343</v>
      </c>
      <c r="O5528" t="s">
        <v>18</v>
      </c>
      <c r="P5528" t="s">
        <v>12365</v>
      </c>
    </row>
    <row r="5529" spans="1:17" hidden="1" x14ac:dyDescent="0.35">
      <c r="A5529" s="72">
        <f t="shared" si="86"/>
        <v>141911</v>
      </c>
      <c r="B5529" t="s">
        <v>12373</v>
      </c>
      <c r="C5529" s="66">
        <v>92376</v>
      </c>
      <c r="D5529" t="s">
        <v>77</v>
      </c>
      <c r="E5529" t="s">
        <v>12367</v>
      </c>
      <c r="F5529" s="66">
        <v>141911</v>
      </c>
      <c r="G5529" t="s">
        <v>78</v>
      </c>
      <c r="H5529" t="s">
        <v>12374</v>
      </c>
      <c r="I5529" t="s">
        <v>79</v>
      </c>
      <c r="K5529" t="s">
        <v>12375</v>
      </c>
      <c r="M5529" t="s">
        <v>12364</v>
      </c>
      <c r="N5529" t="s">
        <v>12343</v>
      </c>
      <c r="O5529" t="s">
        <v>18</v>
      </c>
      <c r="P5529" t="s">
        <v>12365</v>
      </c>
    </row>
    <row r="5530" spans="1:17" hidden="1" x14ac:dyDescent="0.35">
      <c r="A5530" s="72">
        <f t="shared" si="86"/>
        <v>141911</v>
      </c>
      <c r="B5530" t="s">
        <v>12370</v>
      </c>
      <c r="C5530" s="66">
        <v>92375</v>
      </c>
      <c r="D5530" t="s">
        <v>77</v>
      </c>
      <c r="E5530" t="s">
        <v>12367</v>
      </c>
      <c r="F5530" s="66">
        <v>141911</v>
      </c>
      <c r="G5530" t="s">
        <v>78</v>
      </c>
      <c r="H5530" t="s">
        <v>12371</v>
      </c>
      <c r="I5530" t="s">
        <v>79</v>
      </c>
      <c r="K5530" t="s">
        <v>12372</v>
      </c>
      <c r="M5530" t="s">
        <v>12364</v>
      </c>
      <c r="N5530" t="s">
        <v>12343</v>
      </c>
      <c r="O5530" t="s">
        <v>18</v>
      </c>
      <c r="P5530" t="s">
        <v>12365</v>
      </c>
    </row>
    <row r="5531" spans="1:17" hidden="1" x14ac:dyDescent="0.35">
      <c r="A5531" s="72">
        <f t="shared" si="86"/>
        <v>142118</v>
      </c>
      <c r="B5531" t="s">
        <v>13394</v>
      </c>
      <c r="C5531" s="66">
        <v>92990</v>
      </c>
      <c r="D5531" t="s">
        <v>77</v>
      </c>
      <c r="E5531" t="s">
        <v>13343</v>
      </c>
      <c r="F5531" s="66">
        <v>142118</v>
      </c>
      <c r="G5531" t="s">
        <v>78</v>
      </c>
      <c r="H5531" t="s">
        <v>13395</v>
      </c>
      <c r="I5531" t="s">
        <v>79</v>
      </c>
      <c r="K5531" t="s">
        <v>13396</v>
      </c>
      <c r="M5531" t="s">
        <v>7395</v>
      </c>
      <c r="N5531" t="s">
        <v>13252</v>
      </c>
      <c r="O5531" t="s">
        <v>18</v>
      </c>
      <c r="P5531" t="s">
        <v>13384</v>
      </c>
      <c r="Q5531" t="s">
        <v>4864</v>
      </c>
    </row>
    <row r="5532" spans="1:17" hidden="1" x14ac:dyDescent="0.35">
      <c r="A5532" s="72">
        <f t="shared" si="86"/>
        <v>141188</v>
      </c>
      <c r="B5532" t="s">
        <v>5755</v>
      </c>
      <c r="C5532" s="66">
        <v>88292</v>
      </c>
      <c r="D5532" t="s">
        <v>77</v>
      </c>
      <c r="E5532" t="s">
        <v>5662</v>
      </c>
      <c r="F5532" s="66">
        <v>141188</v>
      </c>
      <c r="G5532" t="s">
        <v>77</v>
      </c>
      <c r="H5532" t="s">
        <v>5756</v>
      </c>
      <c r="I5532" t="s">
        <v>79</v>
      </c>
      <c r="K5532" t="s">
        <v>5757</v>
      </c>
      <c r="M5532" t="s">
        <v>5758</v>
      </c>
      <c r="N5532" t="s">
        <v>5714</v>
      </c>
      <c r="O5532" t="s">
        <v>18</v>
      </c>
      <c r="P5532" t="s">
        <v>5759</v>
      </c>
    </row>
    <row r="5533" spans="1:17" hidden="1" x14ac:dyDescent="0.35">
      <c r="A5533" s="72">
        <f t="shared" si="86"/>
        <v>141164</v>
      </c>
      <c r="B5533" t="s">
        <v>5755</v>
      </c>
      <c r="C5533" s="66">
        <v>88292</v>
      </c>
      <c r="D5533" t="s">
        <v>77</v>
      </c>
      <c r="E5533" t="s">
        <v>5760</v>
      </c>
      <c r="F5533" s="66">
        <v>141164</v>
      </c>
      <c r="G5533" t="s">
        <v>78</v>
      </c>
      <c r="H5533" t="s">
        <v>5756</v>
      </c>
      <c r="I5533" t="s">
        <v>79</v>
      </c>
      <c r="K5533" t="s">
        <v>5757</v>
      </c>
      <c r="M5533" t="s">
        <v>5758</v>
      </c>
      <c r="N5533" t="s">
        <v>5714</v>
      </c>
      <c r="O5533" t="s">
        <v>18</v>
      </c>
      <c r="P5533" t="s">
        <v>5759</v>
      </c>
    </row>
    <row r="5534" spans="1:17" hidden="1" x14ac:dyDescent="0.35">
      <c r="A5534" s="72">
        <f t="shared" si="86"/>
        <v>141722</v>
      </c>
      <c r="B5534" t="s">
        <v>26768</v>
      </c>
      <c r="C5534" s="85">
        <v>91649</v>
      </c>
      <c r="D5534" t="s">
        <v>77</v>
      </c>
      <c r="E5534" t="s">
        <v>23194</v>
      </c>
      <c r="F5534" s="85">
        <v>141722</v>
      </c>
      <c r="G5534" t="s">
        <v>78</v>
      </c>
      <c r="H5534">
        <v>7097322</v>
      </c>
      <c r="I5534" t="s">
        <v>79</v>
      </c>
      <c r="K5534" t="s">
        <v>26769</v>
      </c>
      <c r="M5534" t="s">
        <v>20759</v>
      </c>
      <c r="N5534" t="s">
        <v>5106</v>
      </c>
      <c r="O5534" t="s">
        <v>18</v>
      </c>
      <c r="P5534">
        <v>78613</v>
      </c>
      <c r="Q5534">
        <v>7100</v>
      </c>
    </row>
    <row r="5535" spans="1:17" hidden="1" x14ac:dyDescent="0.35">
      <c r="A5535" s="72">
        <f t="shared" si="86"/>
        <v>141722</v>
      </c>
      <c r="B5535" t="s">
        <v>11386</v>
      </c>
      <c r="C5535" s="66">
        <v>91649</v>
      </c>
      <c r="D5535" t="s">
        <v>77</v>
      </c>
      <c r="E5535" t="s">
        <v>11379</v>
      </c>
      <c r="F5535" s="66">
        <v>141722</v>
      </c>
      <c r="G5535" t="s">
        <v>78</v>
      </c>
      <c r="H5535" t="s">
        <v>115</v>
      </c>
      <c r="I5535" t="s">
        <v>79</v>
      </c>
      <c r="K5535" t="s">
        <v>11387</v>
      </c>
      <c r="M5535" t="s">
        <v>11382</v>
      </c>
      <c r="N5535" t="s">
        <v>5129</v>
      </c>
      <c r="O5535" t="s">
        <v>18</v>
      </c>
      <c r="P5535" t="s">
        <v>11383</v>
      </c>
      <c r="Q5535" t="s">
        <v>4332</v>
      </c>
    </row>
    <row r="5536" spans="1:17" hidden="1" x14ac:dyDescent="0.35">
      <c r="A5536" s="72">
        <f t="shared" si="86"/>
        <v>140445</v>
      </c>
      <c r="B5536" t="s">
        <v>23299</v>
      </c>
      <c r="C5536" s="85">
        <v>16071958</v>
      </c>
      <c r="D5536" t="s">
        <v>77</v>
      </c>
      <c r="E5536" t="s">
        <v>23272</v>
      </c>
      <c r="F5536" s="85">
        <v>140445</v>
      </c>
      <c r="G5536" t="s">
        <v>78</v>
      </c>
      <c r="I5536" t="s">
        <v>79</v>
      </c>
      <c r="K5536" t="s">
        <v>23300</v>
      </c>
      <c r="M5536" t="s">
        <v>20782</v>
      </c>
      <c r="N5536" t="s">
        <v>176</v>
      </c>
      <c r="O5536" t="s">
        <v>18</v>
      </c>
      <c r="P5536">
        <v>75070</v>
      </c>
    </row>
    <row r="5537" spans="1:17" hidden="1" x14ac:dyDescent="0.35">
      <c r="A5537" s="72">
        <f t="shared" si="86"/>
        <v>141465</v>
      </c>
      <c r="B5537" t="s">
        <v>21080</v>
      </c>
      <c r="C5537" s="66">
        <v>17011899</v>
      </c>
      <c r="D5537" t="s">
        <v>77</v>
      </c>
      <c r="E5537" t="s">
        <v>9150</v>
      </c>
      <c r="F5537" s="66">
        <v>141465</v>
      </c>
      <c r="G5537" t="s">
        <v>78</v>
      </c>
      <c r="I5537" t="s">
        <v>79</v>
      </c>
      <c r="K5537" t="s">
        <v>21081</v>
      </c>
      <c r="M5537" t="s">
        <v>7383</v>
      </c>
      <c r="N5537" t="s">
        <v>9526</v>
      </c>
      <c r="O5537" t="s">
        <v>18</v>
      </c>
      <c r="P5537" t="s">
        <v>10431</v>
      </c>
    </row>
    <row r="5538" spans="1:17" hidden="1" x14ac:dyDescent="0.35">
      <c r="A5538" s="72">
        <f t="shared" si="86"/>
        <v>142116</v>
      </c>
      <c r="B5538" t="s">
        <v>16089</v>
      </c>
      <c r="C5538" s="66">
        <v>16032748</v>
      </c>
      <c r="D5538" t="s">
        <v>77</v>
      </c>
      <c r="E5538" t="s">
        <v>13524</v>
      </c>
      <c r="F5538" s="66">
        <v>142116</v>
      </c>
      <c r="G5538" t="s">
        <v>78</v>
      </c>
      <c r="H5538" t="s">
        <v>16090</v>
      </c>
      <c r="I5538" t="s">
        <v>79</v>
      </c>
      <c r="K5538" t="s">
        <v>16091</v>
      </c>
      <c r="M5538" t="s">
        <v>7395</v>
      </c>
      <c r="N5538" t="s">
        <v>7395</v>
      </c>
      <c r="O5538" t="s">
        <v>18</v>
      </c>
      <c r="P5538" t="s">
        <v>13598</v>
      </c>
    </row>
    <row r="5539" spans="1:17" hidden="1" x14ac:dyDescent="0.35">
      <c r="A5539" s="72">
        <f t="shared" si="86"/>
        <v>141986</v>
      </c>
      <c r="B5539" t="s">
        <v>19955</v>
      </c>
      <c r="C5539" s="66">
        <v>16075903</v>
      </c>
      <c r="D5539" t="s">
        <v>83</v>
      </c>
      <c r="E5539" t="s">
        <v>12702</v>
      </c>
      <c r="F5539" s="66">
        <v>141986</v>
      </c>
      <c r="G5539" t="s">
        <v>78</v>
      </c>
      <c r="I5539" t="s">
        <v>79</v>
      </c>
      <c r="K5539" t="s">
        <v>12735</v>
      </c>
      <c r="M5539" t="s">
        <v>12447</v>
      </c>
      <c r="N5539" t="s">
        <v>12447</v>
      </c>
      <c r="O5539" t="s">
        <v>18</v>
      </c>
      <c r="P5539" t="s">
        <v>12705</v>
      </c>
    </row>
    <row r="5540" spans="1:17" hidden="1" x14ac:dyDescent="0.35">
      <c r="A5540" s="72">
        <f t="shared" si="86"/>
        <v>141346</v>
      </c>
      <c r="B5540" t="s">
        <v>8512</v>
      </c>
      <c r="C5540" s="66">
        <v>89850</v>
      </c>
      <c r="D5540" t="s">
        <v>77</v>
      </c>
      <c r="E5540" t="s">
        <v>8492</v>
      </c>
      <c r="F5540" s="66">
        <v>141346</v>
      </c>
      <c r="G5540" t="s">
        <v>78</v>
      </c>
      <c r="I5540" t="s">
        <v>79</v>
      </c>
      <c r="K5540" t="s">
        <v>8513</v>
      </c>
      <c r="M5540" t="s">
        <v>8489</v>
      </c>
      <c r="N5540" t="s">
        <v>6073</v>
      </c>
      <c r="O5540" t="s">
        <v>18</v>
      </c>
      <c r="P5540" t="s">
        <v>8490</v>
      </c>
    </row>
    <row r="5541" spans="1:17" hidden="1" x14ac:dyDescent="0.35">
      <c r="A5541" s="72">
        <f t="shared" si="86"/>
        <v>141346</v>
      </c>
      <c r="B5541" t="s">
        <v>8514</v>
      </c>
      <c r="C5541" s="66">
        <v>89851</v>
      </c>
      <c r="D5541" t="s">
        <v>77</v>
      </c>
      <c r="E5541" t="s">
        <v>8492</v>
      </c>
      <c r="F5541" s="66">
        <v>141346</v>
      </c>
      <c r="G5541" t="s">
        <v>78</v>
      </c>
      <c r="I5541" t="s">
        <v>79</v>
      </c>
      <c r="K5541" t="s">
        <v>8515</v>
      </c>
      <c r="M5541" t="s">
        <v>8489</v>
      </c>
      <c r="N5541" t="s">
        <v>6073</v>
      </c>
      <c r="O5541" t="s">
        <v>18</v>
      </c>
      <c r="P5541" t="s">
        <v>8490</v>
      </c>
    </row>
    <row r="5542" spans="1:17" hidden="1" x14ac:dyDescent="0.35">
      <c r="A5542" s="72">
        <f t="shared" si="86"/>
        <v>141165</v>
      </c>
      <c r="B5542" t="s">
        <v>19619</v>
      </c>
      <c r="C5542" s="66">
        <v>16067364</v>
      </c>
      <c r="D5542" t="s">
        <v>83</v>
      </c>
      <c r="E5542" t="s">
        <v>5762</v>
      </c>
      <c r="F5542" s="66">
        <v>141165</v>
      </c>
      <c r="G5542" t="s">
        <v>78</v>
      </c>
      <c r="I5542" t="s">
        <v>79</v>
      </c>
      <c r="K5542" t="s">
        <v>19620</v>
      </c>
      <c r="M5542" t="s">
        <v>5765</v>
      </c>
      <c r="N5542" t="s">
        <v>5231</v>
      </c>
      <c r="O5542" t="s">
        <v>18</v>
      </c>
      <c r="P5542" t="s">
        <v>5766</v>
      </c>
    </row>
    <row r="5543" spans="1:17" hidden="1" x14ac:dyDescent="0.35">
      <c r="A5543" s="72">
        <f t="shared" si="86"/>
        <v>141165</v>
      </c>
      <c r="B5543" t="s">
        <v>5761</v>
      </c>
      <c r="C5543" s="66">
        <v>88293</v>
      </c>
      <c r="D5543" t="s">
        <v>77</v>
      </c>
      <c r="E5543" t="s">
        <v>5762</v>
      </c>
      <c r="F5543" s="66">
        <v>141165</v>
      </c>
      <c r="G5543" t="s">
        <v>78</v>
      </c>
      <c r="H5543" t="s">
        <v>5763</v>
      </c>
      <c r="I5543" t="s">
        <v>79</v>
      </c>
      <c r="K5543" t="s">
        <v>5764</v>
      </c>
      <c r="M5543" t="s">
        <v>5765</v>
      </c>
      <c r="N5543" t="s">
        <v>5236</v>
      </c>
      <c r="O5543" t="s">
        <v>18</v>
      </c>
      <c r="P5543" t="s">
        <v>5766</v>
      </c>
    </row>
    <row r="5544" spans="1:17" hidden="1" x14ac:dyDescent="0.35">
      <c r="A5544" s="72">
        <f t="shared" si="86"/>
        <v>141628</v>
      </c>
      <c r="B5544" t="s">
        <v>10689</v>
      </c>
      <c r="C5544" s="66">
        <v>91227</v>
      </c>
      <c r="D5544" t="s">
        <v>77</v>
      </c>
      <c r="E5544" t="s">
        <v>10690</v>
      </c>
      <c r="F5544" s="66">
        <v>141628</v>
      </c>
      <c r="G5544" t="s">
        <v>78</v>
      </c>
      <c r="I5544" t="s">
        <v>79</v>
      </c>
      <c r="K5544" t="s">
        <v>10691</v>
      </c>
      <c r="M5544" t="s">
        <v>10675</v>
      </c>
      <c r="N5544" t="s">
        <v>10456</v>
      </c>
      <c r="O5544" t="s">
        <v>18</v>
      </c>
      <c r="P5544" t="s">
        <v>10686</v>
      </c>
      <c r="Q5544" t="s">
        <v>10692</v>
      </c>
    </row>
    <row r="5545" spans="1:17" hidden="1" x14ac:dyDescent="0.35">
      <c r="A5545" s="72">
        <f t="shared" si="86"/>
        <v>141628</v>
      </c>
      <c r="B5545" t="s">
        <v>18381</v>
      </c>
      <c r="C5545" s="66">
        <v>16080350</v>
      </c>
      <c r="D5545" t="s">
        <v>77</v>
      </c>
      <c r="E5545" t="s">
        <v>10690</v>
      </c>
      <c r="F5545" s="66">
        <v>141628</v>
      </c>
      <c r="G5545" t="s">
        <v>78</v>
      </c>
      <c r="I5545" t="s">
        <v>79</v>
      </c>
      <c r="K5545" t="s">
        <v>10691</v>
      </c>
      <c r="M5545" t="s">
        <v>10675</v>
      </c>
      <c r="N5545" t="s">
        <v>10456</v>
      </c>
      <c r="O5545" t="s">
        <v>18</v>
      </c>
      <c r="P5545" t="s">
        <v>10686</v>
      </c>
      <c r="Q5545" t="s">
        <v>10692</v>
      </c>
    </row>
    <row r="5546" spans="1:17" hidden="1" x14ac:dyDescent="0.35">
      <c r="A5546" s="72">
        <f t="shared" si="86"/>
        <v>141628</v>
      </c>
      <c r="B5546" t="s">
        <v>28006</v>
      </c>
      <c r="C5546" s="85">
        <v>141628</v>
      </c>
      <c r="D5546" t="s">
        <v>78</v>
      </c>
      <c r="E5546" t="s">
        <v>23161</v>
      </c>
      <c r="F5546" s="85">
        <v>17019384</v>
      </c>
      <c r="G5546" t="s">
        <v>1750</v>
      </c>
      <c r="H5546">
        <v>12568887</v>
      </c>
      <c r="I5546" t="s">
        <v>79</v>
      </c>
      <c r="J5546" t="s">
        <v>200</v>
      </c>
      <c r="K5546" t="s">
        <v>28007</v>
      </c>
      <c r="M5546" t="s">
        <v>14639</v>
      </c>
      <c r="N5546" t="s">
        <v>10456</v>
      </c>
      <c r="O5546" t="s">
        <v>18</v>
      </c>
      <c r="P5546">
        <v>78415</v>
      </c>
    </row>
    <row r="5547" spans="1:17" hidden="1" x14ac:dyDescent="0.35">
      <c r="A5547" s="72">
        <f t="shared" si="86"/>
        <v>141628</v>
      </c>
      <c r="B5547" t="s">
        <v>21356</v>
      </c>
      <c r="C5547" s="66">
        <v>17013452</v>
      </c>
      <c r="D5547" t="s">
        <v>77</v>
      </c>
      <c r="E5547" t="s">
        <v>10690</v>
      </c>
      <c r="F5547" s="66">
        <v>141628</v>
      </c>
      <c r="G5547" t="s">
        <v>78</v>
      </c>
      <c r="H5547" t="s">
        <v>13831</v>
      </c>
      <c r="I5547" t="s">
        <v>79</v>
      </c>
      <c r="K5547" t="s">
        <v>10691</v>
      </c>
      <c r="M5547" t="s">
        <v>10675</v>
      </c>
      <c r="N5547" t="s">
        <v>10456</v>
      </c>
      <c r="O5547" t="s">
        <v>18</v>
      </c>
      <c r="P5547" t="s">
        <v>10686</v>
      </c>
      <c r="Q5547" t="s">
        <v>10692</v>
      </c>
    </row>
    <row r="5548" spans="1:17" hidden="1" x14ac:dyDescent="0.35">
      <c r="A5548" s="72">
        <f t="shared" si="86"/>
        <v>140594</v>
      </c>
      <c r="B5548" t="s">
        <v>2002</v>
      </c>
      <c r="C5548" s="66">
        <v>86494</v>
      </c>
      <c r="D5548" t="s">
        <v>77</v>
      </c>
      <c r="E5548" t="s">
        <v>2003</v>
      </c>
      <c r="F5548" s="66">
        <v>140594</v>
      </c>
      <c r="G5548" t="s">
        <v>78</v>
      </c>
      <c r="I5548" t="s">
        <v>79</v>
      </c>
      <c r="K5548" t="s">
        <v>2004</v>
      </c>
      <c r="M5548" t="s">
        <v>2005</v>
      </c>
      <c r="N5548" t="s">
        <v>1269</v>
      </c>
      <c r="O5548" t="s">
        <v>18</v>
      </c>
      <c r="P5548" t="s">
        <v>2006</v>
      </c>
    </row>
    <row r="5549" spans="1:17" hidden="1" x14ac:dyDescent="0.35">
      <c r="A5549" s="72">
        <f t="shared" si="86"/>
        <v>140594</v>
      </c>
      <c r="B5549" t="s">
        <v>2007</v>
      </c>
      <c r="C5549" s="66">
        <v>86495</v>
      </c>
      <c r="D5549" t="s">
        <v>77</v>
      </c>
      <c r="E5549" t="s">
        <v>2003</v>
      </c>
      <c r="F5549" s="66">
        <v>140594</v>
      </c>
      <c r="G5549" t="s">
        <v>78</v>
      </c>
      <c r="I5549" t="s">
        <v>79</v>
      </c>
      <c r="K5549" t="s">
        <v>2008</v>
      </c>
      <c r="M5549" t="s">
        <v>2005</v>
      </c>
      <c r="N5549" t="s">
        <v>1269</v>
      </c>
      <c r="O5549" t="s">
        <v>18</v>
      </c>
      <c r="P5549" t="s">
        <v>2006</v>
      </c>
    </row>
    <row r="5550" spans="1:17" hidden="1" x14ac:dyDescent="0.35">
      <c r="A5550" s="72">
        <f t="shared" si="86"/>
        <v>140594</v>
      </c>
      <c r="B5550" t="s">
        <v>24939</v>
      </c>
      <c r="C5550" s="85">
        <v>140594</v>
      </c>
      <c r="D5550" t="s">
        <v>78</v>
      </c>
      <c r="E5550" t="s">
        <v>23240</v>
      </c>
      <c r="F5550" s="85">
        <v>16048959</v>
      </c>
      <c r="G5550" t="s">
        <v>1750</v>
      </c>
      <c r="H5550">
        <v>12245627</v>
      </c>
      <c r="I5550" t="s">
        <v>79</v>
      </c>
      <c r="J5550" t="s">
        <v>200</v>
      </c>
      <c r="K5550" t="s">
        <v>23074</v>
      </c>
      <c r="M5550" t="s">
        <v>24940</v>
      </c>
      <c r="N5550" t="s">
        <v>1914</v>
      </c>
      <c r="O5550" t="s">
        <v>18</v>
      </c>
      <c r="P5550">
        <v>75453</v>
      </c>
    </row>
    <row r="5551" spans="1:17" hidden="1" x14ac:dyDescent="0.35">
      <c r="A5551" s="72">
        <f t="shared" si="86"/>
        <v>140594</v>
      </c>
      <c r="B5551" t="s">
        <v>19759</v>
      </c>
      <c r="C5551" s="66">
        <v>16041951</v>
      </c>
      <c r="D5551" t="s">
        <v>83</v>
      </c>
      <c r="E5551" t="s">
        <v>2003</v>
      </c>
      <c r="F5551" s="66">
        <v>140594</v>
      </c>
      <c r="G5551" t="s">
        <v>78</v>
      </c>
      <c r="H5551" t="s">
        <v>350</v>
      </c>
      <c r="I5551" t="s">
        <v>79</v>
      </c>
      <c r="K5551" t="s">
        <v>19760</v>
      </c>
      <c r="L5551" t="s">
        <v>80</v>
      </c>
      <c r="M5551" t="s">
        <v>2005</v>
      </c>
      <c r="N5551" t="s">
        <v>1269</v>
      </c>
      <c r="O5551" t="s">
        <v>18</v>
      </c>
      <c r="P5551" t="s">
        <v>2006</v>
      </c>
      <c r="Q5551" t="s">
        <v>87</v>
      </c>
    </row>
    <row r="5552" spans="1:17" hidden="1" x14ac:dyDescent="0.35">
      <c r="A5552" s="72">
        <f t="shared" si="86"/>
        <v>140594</v>
      </c>
      <c r="B5552" t="s">
        <v>2009</v>
      </c>
      <c r="C5552" s="66">
        <v>86496</v>
      </c>
      <c r="D5552" t="s">
        <v>77</v>
      </c>
      <c r="E5552" t="s">
        <v>2003</v>
      </c>
      <c r="F5552" s="66">
        <v>140594</v>
      </c>
      <c r="G5552" t="s">
        <v>78</v>
      </c>
      <c r="I5552" t="s">
        <v>79</v>
      </c>
      <c r="K5552" t="s">
        <v>2010</v>
      </c>
      <c r="M5552" t="s">
        <v>2005</v>
      </c>
      <c r="N5552" t="s">
        <v>1269</v>
      </c>
      <c r="O5552" t="s">
        <v>18</v>
      </c>
      <c r="P5552" t="s">
        <v>2006</v>
      </c>
    </row>
    <row r="5553" spans="1:17" hidden="1" x14ac:dyDescent="0.35">
      <c r="A5553" s="72">
        <f t="shared" si="86"/>
        <v>140932</v>
      </c>
      <c r="B5553" t="s">
        <v>26546</v>
      </c>
      <c r="C5553" s="85">
        <v>231233</v>
      </c>
      <c r="D5553" t="s">
        <v>77</v>
      </c>
      <c r="E5553" t="s">
        <v>23203</v>
      </c>
      <c r="F5553" s="85">
        <v>140932</v>
      </c>
      <c r="G5553" t="s">
        <v>78</v>
      </c>
      <c r="H5553">
        <v>14296040</v>
      </c>
      <c r="I5553" t="s">
        <v>79</v>
      </c>
      <c r="K5553" t="s">
        <v>26547</v>
      </c>
      <c r="M5553" t="s">
        <v>21066</v>
      </c>
      <c r="N5553" t="s">
        <v>571</v>
      </c>
      <c r="O5553" t="s">
        <v>18</v>
      </c>
      <c r="P5553">
        <v>76244</v>
      </c>
    </row>
    <row r="5554" spans="1:17" hidden="1" x14ac:dyDescent="0.35">
      <c r="A5554" s="72">
        <f t="shared" si="86"/>
        <v>140932</v>
      </c>
      <c r="B5554" t="s">
        <v>9620</v>
      </c>
      <c r="C5554" s="66">
        <v>231233</v>
      </c>
      <c r="D5554" t="s">
        <v>77</v>
      </c>
      <c r="E5554" t="s">
        <v>3887</v>
      </c>
      <c r="F5554" s="66">
        <v>140932</v>
      </c>
      <c r="G5554" t="s">
        <v>78</v>
      </c>
      <c r="H5554" t="s">
        <v>3888</v>
      </c>
      <c r="I5554" t="s">
        <v>79</v>
      </c>
      <c r="K5554" t="s">
        <v>15338</v>
      </c>
      <c r="M5554" t="s">
        <v>4480</v>
      </c>
      <c r="N5554" t="s">
        <v>571</v>
      </c>
      <c r="O5554" t="s">
        <v>18</v>
      </c>
      <c r="P5554" t="s">
        <v>4500</v>
      </c>
    </row>
    <row r="5555" spans="1:17" hidden="1" x14ac:dyDescent="0.35">
      <c r="A5555" s="72">
        <f t="shared" si="86"/>
        <v>141519</v>
      </c>
      <c r="B5555" t="s">
        <v>9620</v>
      </c>
      <c r="C5555" s="66">
        <v>90508</v>
      </c>
      <c r="D5555" t="s">
        <v>77</v>
      </c>
      <c r="E5555" t="s">
        <v>9597</v>
      </c>
      <c r="F5555" s="66">
        <v>141519</v>
      </c>
      <c r="G5555" t="s">
        <v>78</v>
      </c>
      <c r="H5555" t="s">
        <v>9621</v>
      </c>
      <c r="I5555" t="s">
        <v>79</v>
      </c>
      <c r="K5555" t="s">
        <v>9622</v>
      </c>
      <c r="M5555" t="s">
        <v>9600</v>
      </c>
      <c r="N5555" t="s">
        <v>9601</v>
      </c>
      <c r="O5555" t="s">
        <v>18</v>
      </c>
      <c r="P5555" t="s">
        <v>9602</v>
      </c>
      <c r="Q5555" t="s">
        <v>9623</v>
      </c>
    </row>
    <row r="5556" spans="1:17" hidden="1" x14ac:dyDescent="0.35">
      <c r="A5556" s="72">
        <f t="shared" si="86"/>
        <v>141259</v>
      </c>
      <c r="B5556" t="s">
        <v>2698</v>
      </c>
      <c r="C5556" s="66">
        <v>16042609</v>
      </c>
      <c r="D5556" t="s">
        <v>77</v>
      </c>
      <c r="E5556" t="s">
        <v>7492</v>
      </c>
      <c r="F5556" s="66">
        <v>141259</v>
      </c>
      <c r="G5556" t="s">
        <v>78</v>
      </c>
      <c r="I5556" t="s">
        <v>79</v>
      </c>
      <c r="K5556" t="s">
        <v>16548</v>
      </c>
      <c r="M5556" t="s">
        <v>7265</v>
      </c>
      <c r="N5556" t="s">
        <v>7268</v>
      </c>
      <c r="O5556" t="s">
        <v>18</v>
      </c>
      <c r="P5556" t="s">
        <v>16549</v>
      </c>
    </row>
    <row r="5557" spans="1:17" hidden="1" x14ac:dyDescent="0.35">
      <c r="A5557" s="72">
        <f t="shared" si="86"/>
        <v>140457</v>
      </c>
      <c r="B5557" t="s">
        <v>16848</v>
      </c>
      <c r="C5557" s="66">
        <v>16049492</v>
      </c>
      <c r="D5557" t="s">
        <v>77</v>
      </c>
      <c r="E5557" t="s">
        <v>345</v>
      </c>
      <c r="F5557" s="66">
        <v>140457</v>
      </c>
      <c r="G5557" t="s">
        <v>78</v>
      </c>
      <c r="H5557" t="s">
        <v>350</v>
      </c>
      <c r="I5557" t="s">
        <v>79</v>
      </c>
      <c r="K5557" t="s">
        <v>16849</v>
      </c>
      <c r="L5557" t="s">
        <v>80</v>
      </c>
      <c r="M5557" t="s">
        <v>347</v>
      </c>
      <c r="N5557" t="s">
        <v>185</v>
      </c>
      <c r="O5557" t="s">
        <v>18</v>
      </c>
      <c r="P5557" t="s">
        <v>360</v>
      </c>
      <c r="Q5557" t="s">
        <v>87</v>
      </c>
    </row>
    <row r="5558" spans="1:17" hidden="1" x14ac:dyDescent="0.35">
      <c r="A5558" s="72">
        <f t="shared" si="86"/>
        <v>17008423</v>
      </c>
      <c r="B5558" t="s">
        <v>20751</v>
      </c>
      <c r="C5558" s="66">
        <v>17008425</v>
      </c>
      <c r="D5558" t="s">
        <v>77</v>
      </c>
      <c r="E5558" t="s">
        <v>20749</v>
      </c>
      <c r="F5558" s="66">
        <v>17008423</v>
      </c>
      <c r="G5558" t="s">
        <v>78</v>
      </c>
      <c r="H5558" t="s">
        <v>350</v>
      </c>
      <c r="I5558" t="s">
        <v>79</v>
      </c>
      <c r="K5558" t="s">
        <v>20752</v>
      </c>
      <c r="L5558" t="s">
        <v>80</v>
      </c>
      <c r="M5558" t="s">
        <v>254</v>
      </c>
      <c r="N5558" t="s">
        <v>80</v>
      </c>
      <c r="O5558" t="s">
        <v>18</v>
      </c>
      <c r="P5558" t="s">
        <v>255</v>
      </c>
      <c r="Q5558" t="s">
        <v>20753</v>
      </c>
    </row>
    <row r="5559" spans="1:17" hidden="1" x14ac:dyDescent="0.35">
      <c r="A5559" s="72">
        <f t="shared" si="86"/>
        <v>141223</v>
      </c>
      <c r="B5559" t="s">
        <v>6908</v>
      </c>
      <c r="C5559" s="66">
        <v>88875</v>
      </c>
      <c r="D5559" t="s">
        <v>77</v>
      </c>
      <c r="E5559" t="s">
        <v>6077</v>
      </c>
      <c r="F5559" s="66">
        <v>141223</v>
      </c>
      <c r="G5559" t="s">
        <v>78</v>
      </c>
      <c r="H5559" t="s">
        <v>6909</v>
      </c>
      <c r="I5559" t="s">
        <v>79</v>
      </c>
      <c r="K5559" t="s">
        <v>6910</v>
      </c>
      <c r="M5559" t="s">
        <v>3090</v>
      </c>
      <c r="N5559" t="s">
        <v>6071</v>
      </c>
      <c r="O5559" t="s">
        <v>18</v>
      </c>
      <c r="P5559" t="s">
        <v>6897</v>
      </c>
      <c r="Q5559" t="s">
        <v>273</v>
      </c>
    </row>
    <row r="5560" spans="1:17" hidden="1" x14ac:dyDescent="0.35">
      <c r="A5560" s="72">
        <f t="shared" si="86"/>
        <v>141649</v>
      </c>
      <c r="B5560" t="s">
        <v>26038</v>
      </c>
      <c r="C5560" s="85">
        <v>91412</v>
      </c>
      <c r="D5560" t="s">
        <v>77</v>
      </c>
      <c r="E5560" t="s">
        <v>23220</v>
      </c>
      <c r="F5560" s="85">
        <v>141649</v>
      </c>
      <c r="G5560" t="s">
        <v>78</v>
      </c>
      <c r="H5560">
        <v>13034293</v>
      </c>
      <c r="I5560" t="s">
        <v>79</v>
      </c>
      <c r="K5560" t="s">
        <v>26039</v>
      </c>
      <c r="M5560" t="s">
        <v>20012</v>
      </c>
      <c r="N5560" t="s">
        <v>10825</v>
      </c>
      <c r="O5560" t="s">
        <v>18</v>
      </c>
      <c r="P5560">
        <v>78550</v>
      </c>
      <c r="Q5560">
        <v>3320</v>
      </c>
    </row>
    <row r="5561" spans="1:17" hidden="1" x14ac:dyDescent="0.35">
      <c r="A5561" s="72">
        <f t="shared" si="86"/>
        <v>141649</v>
      </c>
      <c r="B5561" t="s">
        <v>8381</v>
      </c>
      <c r="C5561" s="66">
        <v>91412</v>
      </c>
      <c r="D5561" t="s">
        <v>77</v>
      </c>
      <c r="E5561" t="s">
        <v>10836</v>
      </c>
      <c r="F5561" s="66">
        <v>141649</v>
      </c>
      <c r="G5561" t="s">
        <v>78</v>
      </c>
      <c r="H5561" t="s">
        <v>10880</v>
      </c>
      <c r="I5561" t="s">
        <v>79</v>
      </c>
      <c r="K5561" t="s">
        <v>10881</v>
      </c>
      <c r="M5561" t="s">
        <v>10876</v>
      </c>
      <c r="N5561" t="s">
        <v>10825</v>
      </c>
      <c r="O5561" t="s">
        <v>18</v>
      </c>
      <c r="P5561" t="s">
        <v>10877</v>
      </c>
      <c r="Q5561" t="s">
        <v>5777</v>
      </c>
    </row>
    <row r="5562" spans="1:17" hidden="1" x14ac:dyDescent="0.35">
      <c r="A5562" s="72">
        <f t="shared" si="86"/>
        <v>142043</v>
      </c>
      <c r="B5562" t="s">
        <v>8381</v>
      </c>
      <c r="C5562" s="66">
        <v>92746</v>
      </c>
      <c r="D5562" t="s">
        <v>77</v>
      </c>
      <c r="E5562" t="s">
        <v>13037</v>
      </c>
      <c r="F5562" s="66">
        <v>142043</v>
      </c>
      <c r="G5562" t="s">
        <v>78</v>
      </c>
      <c r="I5562" t="s">
        <v>79</v>
      </c>
      <c r="K5562" t="s">
        <v>13073</v>
      </c>
      <c r="M5562" t="s">
        <v>13039</v>
      </c>
      <c r="N5562" t="s">
        <v>13039</v>
      </c>
      <c r="O5562" t="s">
        <v>18</v>
      </c>
      <c r="P5562" t="s">
        <v>13069</v>
      </c>
      <c r="Q5562" t="s">
        <v>13074</v>
      </c>
    </row>
    <row r="5563" spans="1:17" hidden="1" x14ac:dyDescent="0.35">
      <c r="A5563" s="72">
        <f t="shared" si="86"/>
        <v>127700</v>
      </c>
      <c r="B5563" t="s">
        <v>23994</v>
      </c>
      <c r="C5563" s="85">
        <v>167712</v>
      </c>
      <c r="D5563" t="s">
        <v>77</v>
      </c>
      <c r="E5563" t="s">
        <v>23260</v>
      </c>
      <c r="F5563" s="85">
        <v>127700</v>
      </c>
      <c r="G5563" t="s">
        <v>78</v>
      </c>
      <c r="H5563">
        <v>13032917</v>
      </c>
      <c r="I5563" t="s">
        <v>79</v>
      </c>
      <c r="K5563" t="s">
        <v>23995</v>
      </c>
      <c r="M5563" t="s">
        <v>23996</v>
      </c>
      <c r="O5563" t="s">
        <v>23988</v>
      </c>
      <c r="P5563">
        <v>32935</v>
      </c>
    </row>
    <row r="5564" spans="1:17" hidden="1" x14ac:dyDescent="0.35">
      <c r="A5564" s="72">
        <f t="shared" si="86"/>
        <v>140871</v>
      </c>
      <c r="B5564" t="s">
        <v>27223</v>
      </c>
      <c r="C5564" s="85">
        <v>87357</v>
      </c>
      <c r="D5564" t="s">
        <v>77</v>
      </c>
      <c r="E5564" t="s">
        <v>23182</v>
      </c>
      <c r="F5564" s="85">
        <v>140871</v>
      </c>
      <c r="G5564" t="s">
        <v>78</v>
      </c>
      <c r="H5564">
        <v>13410303</v>
      </c>
      <c r="I5564" t="s">
        <v>79</v>
      </c>
      <c r="K5564" t="s">
        <v>27224</v>
      </c>
      <c r="M5564" t="s">
        <v>21008</v>
      </c>
      <c r="N5564" t="s">
        <v>1197</v>
      </c>
      <c r="O5564" t="s">
        <v>18</v>
      </c>
      <c r="P5564">
        <v>76065</v>
      </c>
      <c r="Q5564">
        <v>5223</v>
      </c>
    </row>
    <row r="5565" spans="1:17" hidden="1" x14ac:dyDescent="0.35">
      <c r="A5565" s="72">
        <f t="shared" si="86"/>
        <v>140871</v>
      </c>
      <c r="B5565" t="s">
        <v>3786</v>
      </c>
      <c r="C5565" s="66">
        <v>87357</v>
      </c>
      <c r="D5565" t="s">
        <v>77</v>
      </c>
      <c r="E5565" t="s">
        <v>3772</v>
      </c>
      <c r="F5565" s="66">
        <v>140871</v>
      </c>
      <c r="G5565" t="s">
        <v>78</v>
      </c>
      <c r="H5565" t="s">
        <v>3773</v>
      </c>
      <c r="I5565" t="s">
        <v>79</v>
      </c>
      <c r="K5565" t="s">
        <v>3787</v>
      </c>
      <c r="M5565" t="s">
        <v>3775</v>
      </c>
      <c r="N5565" t="s">
        <v>1206</v>
      </c>
      <c r="O5565" t="s">
        <v>18</v>
      </c>
      <c r="P5565" t="s">
        <v>3776</v>
      </c>
      <c r="Q5565" t="s">
        <v>3788</v>
      </c>
    </row>
    <row r="5566" spans="1:17" hidden="1" x14ac:dyDescent="0.35">
      <c r="A5566" s="72">
        <f t="shared" si="86"/>
        <v>141223</v>
      </c>
      <c r="B5566" t="s">
        <v>6503</v>
      </c>
      <c r="C5566" s="66">
        <v>88611</v>
      </c>
      <c r="D5566" t="s">
        <v>77</v>
      </c>
      <c r="E5566" t="s">
        <v>6077</v>
      </c>
      <c r="F5566" s="66">
        <v>141223</v>
      </c>
      <c r="G5566" t="s">
        <v>78</v>
      </c>
      <c r="H5566" t="s">
        <v>6504</v>
      </c>
      <c r="I5566" t="s">
        <v>79</v>
      </c>
      <c r="K5566" t="s">
        <v>6505</v>
      </c>
      <c r="M5566" t="s">
        <v>3090</v>
      </c>
      <c r="N5566" t="s">
        <v>6071</v>
      </c>
      <c r="O5566" t="s">
        <v>18</v>
      </c>
      <c r="P5566" t="s">
        <v>6493</v>
      </c>
      <c r="Q5566" t="s">
        <v>6506</v>
      </c>
    </row>
    <row r="5567" spans="1:17" hidden="1" x14ac:dyDescent="0.35">
      <c r="A5567" s="72">
        <f t="shared" si="86"/>
        <v>141544</v>
      </c>
      <c r="B5567" t="s">
        <v>10165</v>
      </c>
      <c r="C5567" s="66">
        <v>90840</v>
      </c>
      <c r="D5567" t="s">
        <v>77</v>
      </c>
      <c r="E5567" t="s">
        <v>9751</v>
      </c>
      <c r="F5567" s="66">
        <v>141544</v>
      </c>
      <c r="G5567" t="s">
        <v>78</v>
      </c>
      <c r="H5567" t="s">
        <v>9752</v>
      </c>
      <c r="I5567" t="s">
        <v>79</v>
      </c>
      <c r="K5567" t="s">
        <v>10166</v>
      </c>
      <c r="M5567" t="s">
        <v>7383</v>
      </c>
      <c r="N5567" t="s">
        <v>7384</v>
      </c>
      <c r="O5567" t="s">
        <v>18</v>
      </c>
      <c r="P5567" t="s">
        <v>9156</v>
      </c>
      <c r="Q5567" t="s">
        <v>3436</v>
      </c>
    </row>
    <row r="5568" spans="1:17" hidden="1" x14ac:dyDescent="0.35">
      <c r="A5568" s="72">
        <f t="shared" si="86"/>
        <v>141546</v>
      </c>
      <c r="B5568" t="s">
        <v>27352</v>
      </c>
      <c r="C5568" s="85">
        <v>90942</v>
      </c>
      <c r="D5568" t="s">
        <v>77</v>
      </c>
      <c r="E5568" t="s">
        <v>23179</v>
      </c>
      <c r="F5568" s="85">
        <v>141546</v>
      </c>
      <c r="G5568" t="s">
        <v>78</v>
      </c>
      <c r="H5568">
        <v>1664853</v>
      </c>
      <c r="I5568" t="s">
        <v>79</v>
      </c>
      <c r="K5568" t="s">
        <v>27353</v>
      </c>
      <c r="M5568" t="s">
        <v>9155</v>
      </c>
      <c r="N5568" t="s">
        <v>9526</v>
      </c>
      <c r="O5568" t="s">
        <v>18</v>
      </c>
      <c r="P5568">
        <v>78247</v>
      </c>
      <c r="Q5568">
        <v>1711</v>
      </c>
    </row>
    <row r="5569" spans="1:17" hidden="1" x14ac:dyDescent="0.35">
      <c r="A5569" s="72">
        <f t="shared" si="86"/>
        <v>141546</v>
      </c>
      <c r="B5569" t="s">
        <v>10330</v>
      </c>
      <c r="C5569" s="66">
        <v>90942</v>
      </c>
      <c r="D5569" t="s">
        <v>77</v>
      </c>
      <c r="E5569" t="s">
        <v>9849</v>
      </c>
      <c r="F5569" s="66">
        <v>141546</v>
      </c>
      <c r="G5569" t="s">
        <v>78</v>
      </c>
      <c r="H5569" t="s">
        <v>9850</v>
      </c>
      <c r="I5569" t="s">
        <v>79</v>
      </c>
      <c r="K5569" t="s">
        <v>10331</v>
      </c>
      <c r="M5569" t="s">
        <v>7383</v>
      </c>
      <c r="N5569" t="s">
        <v>7384</v>
      </c>
      <c r="O5569" t="s">
        <v>18</v>
      </c>
      <c r="P5569" t="s">
        <v>10328</v>
      </c>
      <c r="Q5569" t="s">
        <v>487</v>
      </c>
    </row>
    <row r="5570" spans="1:17" hidden="1" x14ac:dyDescent="0.35">
      <c r="A5570" s="72">
        <f t="shared" ref="A5570:A5633" si="87">IF(F5570="", "", IF(D5570="School District", C5570, F5570))</f>
        <v>140661</v>
      </c>
      <c r="B5570" t="s">
        <v>2492</v>
      </c>
      <c r="C5570" s="66">
        <v>86672</v>
      </c>
      <c r="D5570" t="s">
        <v>77</v>
      </c>
      <c r="E5570" t="s">
        <v>2463</v>
      </c>
      <c r="F5570" s="66">
        <v>140661</v>
      </c>
      <c r="G5570" t="s">
        <v>78</v>
      </c>
      <c r="H5570" t="s">
        <v>2493</v>
      </c>
      <c r="I5570" t="s">
        <v>79</v>
      </c>
      <c r="K5570" t="s">
        <v>2494</v>
      </c>
      <c r="M5570" t="s">
        <v>2447</v>
      </c>
      <c r="N5570" t="s">
        <v>2466</v>
      </c>
      <c r="O5570" t="s">
        <v>18</v>
      </c>
      <c r="P5570" t="s">
        <v>2455</v>
      </c>
    </row>
    <row r="5571" spans="1:17" hidden="1" x14ac:dyDescent="0.35">
      <c r="A5571" s="72">
        <f t="shared" si="87"/>
        <v>140661</v>
      </c>
      <c r="B5571" t="s">
        <v>19609</v>
      </c>
      <c r="C5571" s="66">
        <v>16061146</v>
      </c>
      <c r="D5571" t="s">
        <v>83</v>
      </c>
      <c r="E5571" t="s">
        <v>2463</v>
      </c>
      <c r="F5571" s="66">
        <v>140661</v>
      </c>
      <c r="G5571" t="s">
        <v>78</v>
      </c>
      <c r="I5571" t="s">
        <v>79</v>
      </c>
      <c r="K5571" t="s">
        <v>19610</v>
      </c>
      <c r="M5571" t="s">
        <v>2447</v>
      </c>
      <c r="N5571" t="s">
        <v>2448</v>
      </c>
      <c r="O5571" t="s">
        <v>18</v>
      </c>
      <c r="P5571" t="s">
        <v>2482</v>
      </c>
    </row>
    <row r="5572" spans="1:17" hidden="1" x14ac:dyDescent="0.35">
      <c r="A5572" s="72">
        <f t="shared" si="87"/>
        <v>140661</v>
      </c>
      <c r="B5572" t="s">
        <v>16307</v>
      </c>
      <c r="C5572" s="66">
        <v>16036849</v>
      </c>
      <c r="D5572" t="s">
        <v>83</v>
      </c>
      <c r="E5572" t="s">
        <v>2463</v>
      </c>
      <c r="F5572" s="66">
        <v>140661</v>
      </c>
      <c r="G5572" t="s">
        <v>78</v>
      </c>
      <c r="I5572" t="s">
        <v>79</v>
      </c>
      <c r="K5572" t="s">
        <v>16308</v>
      </c>
      <c r="M5572" t="s">
        <v>2447</v>
      </c>
      <c r="N5572" t="s">
        <v>2448</v>
      </c>
      <c r="O5572" t="s">
        <v>18</v>
      </c>
      <c r="P5572" t="s">
        <v>2482</v>
      </c>
    </row>
    <row r="5573" spans="1:17" hidden="1" x14ac:dyDescent="0.35">
      <c r="A5573" s="72">
        <f t="shared" si="87"/>
        <v>141946</v>
      </c>
      <c r="B5573" t="s">
        <v>12498</v>
      </c>
      <c r="C5573" s="66">
        <v>92436</v>
      </c>
      <c r="D5573" t="s">
        <v>77</v>
      </c>
      <c r="E5573" t="s">
        <v>12499</v>
      </c>
      <c r="F5573" s="66">
        <v>141946</v>
      </c>
      <c r="G5573" t="s">
        <v>78</v>
      </c>
      <c r="I5573" t="s">
        <v>79</v>
      </c>
      <c r="K5573" t="s">
        <v>12500</v>
      </c>
      <c r="M5573" t="s">
        <v>12501</v>
      </c>
      <c r="N5573" t="s">
        <v>12502</v>
      </c>
      <c r="O5573" t="s">
        <v>18</v>
      </c>
      <c r="P5573" t="s">
        <v>12503</v>
      </c>
    </row>
    <row r="5574" spans="1:17" hidden="1" x14ac:dyDescent="0.35">
      <c r="A5574" s="72">
        <f t="shared" si="87"/>
        <v>141223</v>
      </c>
      <c r="B5574" t="s">
        <v>6157</v>
      </c>
      <c r="C5574" s="66">
        <v>88444</v>
      </c>
      <c r="D5574" t="s">
        <v>77</v>
      </c>
      <c r="E5574" t="s">
        <v>6077</v>
      </c>
      <c r="F5574" s="66">
        <v>141223</v>
      </c>
      <c r="G5574" t="s">
        <v>78</v>
      </c>
      <c r="H5574" t="s">
        <v>6158</v>
      </c>
      <c r="I5574" t="s">
        <v>79</v>
      </c>
      <c r="K5574" t="s">
        <v>6159</v>
      </c>
      <c r="M5574" t="s">
        <v>3090</v>
      </c>
      <c r="N5574" t="s">
        <v>6071</v>
      </c>
      <c r="O5574" t="s">
        <v>18</v>
      </c>
      <c r="P5574" t="s">
        <v>6150</v>
      </c>
    </row>
    <row r="5575" spans="1:17" hidden="1" x14ac:dyDescent="0.35">
      <c r="A5575" s="72">
        <f t="shared" si="87"/>
        <v>141546</v>
      </c>
      <c r="B5575" t="s">
        <v>27378</v>
      </c>
      <c r="C5575" s="85">
        <v>16040662</v>
      </c>
      <c r="D5575" t="s">
        <v>77</v>
      </c>
      <c r="E5575" t="s">
        <v>23179</v>
      </c>
      <c r="F5575" s="85">
        <v>141546</v>
      </c>
      <c r="G5575" t="s">
        <v>78</v>
      </c>
      <c r="H5575">
        <v>1664853</v>
      </c>
      <c r="I5575" t="s">
        <v>79</v>
      </c>
      <c r="K5575" t="s">
        <v>27379</v>
      </c>
      <c r="M5575" t="s">
        <v>9155</v>
      </c>
      <c r="N5575" t="s">
        <v>9526</v>
      </c>
      <c r="O5575" t="s">
        <v>18</v>
      </c>
      <c r="P5575">
        <v>78258</v>
      </c>
      <c r="Q5575">
        <v>1953</v>
      </c>
    </row>
    <row r="5576" spans="1:17" hidden="1" x14ac:dyDescent="0.35">
      <c r="A5576" s="72">
        <f t="shared" si="87"/>
        <v>141546</v>
      </c>
      <c r="B5576" t="s">
        <v>16468</v>
      </c>
      <c r="C5576" s="66">
        <v>16040662</v>
      </c>
      <c r="D5576" t="s">
        <v>77</v>
      </c>
      <c r="E5576" t="s">
        <v>9849</v>
      </c>
      <c r="F5576" s="66">
        <v>141546</v>
      </c>
      <c r="G5576" t="s">
        <v>78</v>
      </c>
      <c r="H5576" t="s">
        <v>9850</v>
      </c>
      <c r="I5576" t="s">
        <v>79</v>
      </c>
      <c r="K5576" t="s">
        <v>16469</v>
      </c>
      <c r="M5576" t="s">
        <v>7383</v>
      </c>
      <c r="N5576" t="s">
        <v>7384</v>
      </c>
      <c r="O5576" t="s">
        <v>18</v>
      </c>
      <c r="P5576" t="s">
        <v>10443</v>
      </c>
      <c r="Q5576" t="s">
        <v>16470</v>
      </c>
    </row>
    <row r="5577" spans="1:17" hidden="1" x14ac:dyDescent="0.35">
      <c r="A5577" s="72">
        <f t="shared" si="87"/>
        <v>141656</v>
      </c>
      <c r="B5577" t="s">
        <v>11041</v>
      </c>
      <c r="C5577" s="66">
        <v>91470</v>
      </c>
      <c r="D5577" t="s">
        <v>77</v>
      </c>
      <c r="E5577" t="s">
        <v>11035</v>
      </c>
      <c r="F5577" s="66">
        <v>141656</v>
      </c>
      <c r="G5577" t="s">
        <v>78</v>
      </c>
      <c r="I5577" t="s">
        <v>79</v>
      </c>
      <c r="K5577" t="s">
        <v>11042</v>
      </c>
      <c r="M5577" t="s">
        <v>11039</v>
      </c>
      <c r="N5577" t="s">
        <v>5082</v>
      </c>
      <c r="O5577" t="s">
        <v>18</v>
      </c>
      <c r="P5577" t="s">
        <v>11040</v>
      </c>
      <c r="Q5577" t="s">
        <v>11043</v>
      </c>
    </row>
    <row r="5578" spans="1:17" hidden="1" x14ac:dyDescent="0.35">
      <c r="A5578" s="72">
        <f t="shared" si="87"/>
        <v>142015</v>
      </c>
      <c r="B5578" t="s">
        <v>12926</v>
      </c>
      <c r="C5578" s="66">
        <v>92638</v>
      </c>
      <c r="D5578" t="s">
        <v>77</v>
      </c>
      <c r="E5578" t="s">
        <v>12927</v>
      </c>
      <c r="F5578" s="66">
        <v>142015</v>
      </c>
      <c r="G5578" t="s">
        <v>78</v>
      </c>
      <c r="H5578" t="s">
        <v>350</v>
      </c>
      <c r="I5578" t="s">
        <v>79</v>
      </c>
      <c r="K5578" t="s">
        <v>12928</v>
      </c>
      <c r="L5578" t="s">
        <v>80</v>
      </c>
      <c r="M5578" t="s">
        <v>12929</v>
      </c>
      <c r="N5578" t="s">
        <v>12872</v>
      </c>
      <c r="O5578" t="s">
        <v>18</v>
      </c>
      <c r="P5578" t="s">
        <v>12930</v>
      </c>
      <c r="Q5578" t="s">
        <v>87</v>
      </c>
    </row>
    <row r="5579" spans="1:17" hidden="1" x14ac:dyDescent="0.35">
      <c r="A5579" s="72">
        <f t="shared" si="87"/>
        <v>141113</v>
      </c>
      <c r="B5579" t="s">
        <v>19811</v>
      </c>
      <c r="C5579" s="66">
        <v>16071612</v>
      </c>
      <c r="D5579" t="s">
        <v>83</v>
      </c>
      <c r="E5579" t="s">
        <v>5422</v>
      </c>
      <c r="F5579" s="66">
        <v>141113</v>
      </c>
      <c r="G5579" t="s">
        <v>78</v>
      </c>
      <c r="I5579" t="s">
        <v>79</v>
      </c>
      <c r="K5579" t="s">
        <v>19812</v>
      </c>
      <c r="M5579" t="s">
        <v>5424</v>
      </c>
      <c r="N5579" t="s">
        <v>5091</v>
      </c>
      <c r="O5579" t="s">
        <v>18</v>
      </c>
      <c r="P5579" t="s">
        <v>5425</v>
      </c>
    </row>
    <row r="5580" spans="1:17" hidden="1" x14ac:dyDescent="0.35">
      <c r="A5580" s="72">
        <f t="shared" si="87"/>
        <v>141113</v>
      </c>
      <c r="B5580" t="s">
        <v>5421</v>
      </c>
      <c r="C5580" s="66">
        <v>88138</v>
      </c>
      <c r="D5580" t="s">
        <v>77</v>
      </c>
      <c r="E5580" t="s">
        <v>5422</v>
      </c>
      <c r="F5580" s="66">
        <v>141113</v>
      </c>
      <c r="G5580" t="s">
        <v>78</v>
      </c>
      <c r="I5580" t="s">
        <v>79</v>
      </c>
      <c r="K5580" t="s">
        <v>5423</v>
      </c>
      <c r="M5580" t="s">
        <v>5424</v>
      </c>
      <c r="N5580" t="s">
        <v>5355</v>
      </c>
      <c r="O5580" t="s">
        <v>18</v>
      </c>
      <c r="P5580" t="s">
        <v>5425</v>
      </c>
    </row>
    <row r="5581" spans="1:17" hidden="1" x14ac:dyDescent="0.35">
      <c r="A5581" s="72">
        <f t="shared" si="87"/>
        <v>141113</v>
      </c>
      <c r="B5581" t="s">
        <v>5427</v>
      </c>
      <c r="C5581" s="66">
        <v>88139</v>
      </c>
      <c r="D5581" t="s">
        <v>77</v>
      </c>
      <c r="E5581" t="s">
        <v>5422</v>
      </c>
      <c r="F5581" s="66">
        <v>141113</v>
      </c>
      <c r="G5581" t="s">
        <v>78</v>
      </c>
      <c r="I5581" t="s">
        <v>79</v>
      </c>
      <c r="K5581" t="s">
        <v>5428</v>
      </c>
      <c r="M5581" t="s">
        <v>5424</v>
      </c>
      <c r="N5581" t="s">
        <v>5355</v>
      </c>
      <c r="O5581" t="s">
        <v>18</v>
      </c>
      <c r="P5581" t="s">
        <v>5425</v>
      </c>
    </row>
    <row r="5582" spans="1:17" hidden="1" x14ac:dyDescent="0.35">
      <c r="A5582" s="72">
        <f t="shared" si="87"/>
        <v>141113</v>
      </c>
      <c r="B5582" t="s">
        <v>21216</v>
      </c>
      <c r="C5582" s="66">
        <v>17012711</v>
      </c>
      <c r="D5582" t="s">
        <v>83</v>
      </c>
      <c r="E5582" t="s">
        <v>5422</v>
      </c>
      <c r="F5582" s="66">
        <v>141113</v>
      </c>
      <c r="G5582" t="s">
        <v>78</v>
      </c>
      <c r="I5582" t="s">
        <v>79</v>
      </c>
      <c r="K5582" t="s">
        <v>21217</v>
      </c>
      <c r="M5582" t="s">
        <v>21213</v>
      </c>
      <c r="N5582" t="s">
        <v>5426</v>
      </c>
      <c r="O5582" t="s">
        <v>18</v>
      </c>
      <c r="P5582" t="s">
        <v>5425</v>
      </c>
    </row>
    <row r="5583" spans="1:17" hidden="1" x14ac:dyDescent="0.35">
      <c r="A5583" s="72">
        <f t="shared" si="87"/>
        <v>141113</v>
      </c>
      <c r="B5583" t="s">
        <v>21214</v>
      </c>
      <c r="C5583" s="66">
        <v>17012710</v>
      </c>
      <c r="D5583" t="s">
        <v>83</v>
      </c>
      <c r="E5583" t="s">
        <v>5422</v>
      </c>
      <c r="F5583" s="66">
        <v>141113</v>
      </c>
      <c r="G5583" t="s">
        <v>78</v>
      </c>
      <c r="I5583" t="s">
        <v>79</v>
      </c>
      <c r="K5583" t="s">
        <v>21215</v>
      </c>
      <c r="M5583" t="s">
        <v>21213</v>
      </c>
      <c r="N5583" t="s">
        <v>5426</v>
      </c>
      <c r="O5583" t="s">
        <v>18</v>
      </c>
      <c r="P5583" t="s">
        <v>5425</v>
      </c>
    </row>
    <row r="5584" spans="1:17" hidden="1" x14ac:dyDescent="0.35">
      <c r="A5584" s="72">
        <f t="shared" si="87"/>
        <v>141113</v>
      </c>
      <c r="B5584" t="s">
        <v>21211</v>
      </c>
      <c r="C5584" s="66">
        <v>17012709</v>
      </c>
      <c r="D5584" t="s">
        <v>83</v>
      </c>
      <c r="E5584" t="s">
        <v>5422</v>
      </c>
      <c r="F5584" s="66">
        <v>141113</v>
      </c>
      <c r="G5584" t="s">
        <v>78</v>
      </c>
      <c r="I5584" t="s">
        <v>79</v>
      </c>
      <c r="K5584" t="s">
        <v>21212</v>
      </c>
      <c r="M5584" t="s">
        <v>21213</v>
      </c>
      <c r="O5584" t="s">
        <v>18</v>
      </c>
      <c r="P5584" t="s">
        <v>5425</v>
      </c>
    </row>
    <row r="5585" spans="1:17" hidden="1" x14ac:dyDescent="0.35">
      <c r="A5585" s="72">
        <f t="shared" si="87"/>
        <v>141113</v>
      </c>
      <c r="B5585" t="s">
        <v>5429</v>
      </c>
      <c r="C5585" s="66">
        <v>88140</v>
      </c>
      <c r="D5585" t="s">
        <v>77</v>
      </c>
      <c r="E5585" t="s">
        <v>5422</v>
      </c>
      <c r="F5585" s="66">
        <v>141113</v>
      </c>
      <c r="G5585" t="s">
        <v>78</v>
      </c>
      <c r="I5585" t="s">
        <v>79</v>
      </c>
      <c r="K5585" t="s">
        <v>5430</v>
      </c>
      <c r="M5585" t="s">
        <v>5424</v>
      </c>
      <c r="N5585" t="s">
        <v>5355</v>
      </c>
      <c r="O5585" t="s">
        <v>18</v>
      </c>
      <c r="P5585" t="s">
        <v>5425</v>
      </c>
    </row>
    <row r="5586" spans="1:17" hidden="1" x14ac:dyDescent="0.35">
      <c r="A5586" s="72">
        <f t="shared" si="87"/>
        <v>141113</v>
      </c>
      <c r="B5586" t="s">
        <v>15549</v>
      </c>
      <c r="C5586" s="66">
        <v>234171</v>
      </c>
      <c r="D5586" t="s">
        <v>77</v>
      </c>
      <c r="E5586" t="s">
        <v>5422</v>
      </c>
      <c r="F5586" s="66">
        <v>141113</v>
      </c>
      <c r="G5586" t="s">
        <v>78</v>
      </c>
      <c r="I5586" t="s">
        <v>79</v>
      </c>
      <c r="K5586" t="s">
        <v>15550</v>
      </c>
      <c r="M5586" t="s">
        <v>5424</v>
      </c>
      <c r="N5586" t="s">
        <v>5355</v>
      </c>
      <c r="O5586" t="s">
        <v>18</v>
      </c>
      <c r="P5586" t="s">
        <v>5425</v>
      </c>
    </row>
    <row r="5587" spans="1:17" hidden="1" x14ac:dyDescent="0.35">
      <c r="A5587" s="72">
        <f t="shared" si="87"/>
        <v>140475</v>
      </c>
      <c r="B5587" t="s">
        <v>27866</v>
      </c>
      <c r="C5587" s="85">
        <v>226452</v>
      </c>
      <c r="D5587" t="s">
        <v>77</v>
      </c>
      <c r="E5587" t="s">
        <v>23165</v>
      </c>
      <c r="F5587" s="85">
        <v>140475</v>
      </c>
      <c r="G5587" t="s">
        <v>78</v>
      </c>
      <c r="H5587">
        <v>12686242</v>
      </c>
      <c r="I5587" t="s">
        <v>79</v>
      </c>
      <c r="K5587" t="s">
        <v>27867</v>
      </c>
      <c r="M5587" t="s">
        <v>20785</v>
      </c>
      <c r="N5587" t="s">
        <v>176</v>
      </c>
      <c r="O5587" t="s">
        <v>18</v>
      </c>
      <c r="P5587">
        <v>75078</v>
      </c>
      <c r="Q5587">
        <v>100</v>
      </c>
    </row>
    <row r="5588" spans="1:17" hidden="1" x14ac:dyDescent="0.35">
      <c r="A5588" s="72">
        <f t="shared" si="87"/>
        <v>140475</v>
      </c>
      <c r="B5588" t="s">
        <v>15024</v>
      </c>
      <c r="C5588" s="66">
        <v>226452</v>
      </c>
      <c r="D5588" t="s">
        <v>77</v>
      </c>
      <c r="E5588" t="s">
        <v>952</v>
      </c>
      <c r="F5588" s="66">
        <v>140475</v>
      </c>
      <c r="G5588" t="s">
        <v>78</v>
      </c>
      <c r="H5588" t="s">
        <v>15025</v>
      </c>
      <c r="I5588" t="s">
        <v>79</v>
      </c>
      <c r="K5588" t="s">
        <v>15026</v>
      </c>
      <c r="M5588" t="s">
        <v>955</v>
      </c>
      <c r="N5588" t="s">
        <v>176</v>
      </c>
      <c r="O5588" t="s">
        <v>18</v>
      </c>
      <c r="P5588" t="s">
        <v>957</v>
      </c>
      <c r="Q5588" t="s">
        <v>958</v>
      </c>
    </row>
    <row r="5589" spans="1:17" hidden="1" x14ac:dyDescent="0.35">
      <c r="A5589" s="72">
        <f t="shared" si="87"/>
        <v>140869</v>
      </c>
      <c r="B5589" t="s">
        <v>27203</v>
      </c>
      <c r="C5589" s="85">
        <v>87349</v>
      </c>
      <c r="D5589" t="s">
        <v>77</v>
      </c>
      <c r="E5589" t="s">
        <v>23183</v>
      </c>
      <c r="F5589" s="85">
        <v>140869</v>
      </c>
      <c r="G5589" t="s">
        <v>78</v>
      </c>
      <c r="H5589">
        <v>12763538</v>
      </c>
      <c r="I5589" t="s">
        <v>79</v>
      </c>
      <c r="K5589" t="s">
        <v>27204</v>
      </c>
      <c r="M5589" t="s">
        <v>22356</v>
      </c>
      <c r="N5589" t="s">
        <v>1197</v>
      </c>
      <c r="O5589" t="s">
        <v>18</v>
      </c>
      <c r="P5589">
        <v>76064</v>
      </c>
    </row>
    <row r="5590" spans="1:17" hidden="1" x14ac:dyDescent="0.35">
      <c r="A5590" s="72">
        <f t="shared" si="87"/>
        <v>140869</v>
      </c>
      <c r="B5590" t="s">
        <v>3759</v>
      </c>
      <c r="C5590" s="66">
        <v>87349</v>
      </c>
      <c r="D5590" t="s">
        <v>77</v>
      </c>
      <c r="E5590" t="s">
        <v>3760</v>
      </c>
      <c r="F5590" s="66">
        <v>140869</v>
      </c>
      <c r="G5590" t="s">
        <v>78</v>
      </c>
      <c r="H5590" t="s">
        <v>3761</v>
      </c>
      <c r="I5590" t="s">
        <v>79</v>
      </c>
      <c r="K5590" t="s">
        <v>3762</v>
      </c>
      <c r="L5590" t="s">
        <v>80</v>
      </c>
      <c r="M5590" t="s">
        <v>3763</v>
      </c>
      <c r="N5590" t="s">
        <v>1206</v>
      </c>
      <c r="O5590" t="s">
        <v>18</v>
      </c>
      <c r="P5590" t="s">
        <v>3764</v>
      </c>
      <c r="Q5590" t="s">
        <v>87</v>
      </c>
    </row>
    <row r="5591" spans="1:17" hidden="1" x14ac:dyDescent="0.35">
      <c r="A5591" s="72">
        <f t="shared" si="87"/>
        <v>141322</v>
      </c>
      <c r="B5591" t="s">
        <v>8330</v>
      </c>
      <c r="C5591" s="66">
        <v>89697</v>
      </c>
      <c r="D5591" t="s">
        <v>77</v>
      </c>
      <c r="E5591" t="s">
        <v>8316</v>
      </c>
      <c r="F5591" s="66">
        <v>141322</v>
      </c>
      <c r="G5591" t="s">
        <v>78</v>
      </c>
      <c r="H5591" t="s">
        <v>350</v>
      </c>
      <c r="I5591" t="s">
        <v>79</v>
      </c>
      <c r="K5591" t="s">
        <v>8331</v>
      </c>
      <c r="L5591" t="s">
        <v>80</v>
      </c>
      <c r="M5591" t="s">
        <v>8318</v>
      </c>
      <c r="N5591" t="s">
        <v>6073</v>
      </c>
      <c r="O5591" t="s">
        <v>18</v>
      </c>
      <c r="P5591" t="s">
        <v>8319</v>
      </c>
      <c r="Q5591" t="s">
        <v>8332</v>
      </c>
    </row>
    <row r="5592" spans="1:17" hidden="1" x14ac:dyDescent="0.35">
      <c r="A5592" s="72">
        <f t="shared" si="87"/>
        <v>140464</v>
      </c>
      <c r="B5592" t="s">
        <v>25908</v>
      </c>
      <c r="C5592" s="85">
        <v>85591</v>
      </c>
      <c r="D5592" t="s">
        <v>77</v>
      </c>
      <c r="E5592" t="s">
        <v>23223</v>
      </c>
      <c r="F5592" s="85">
        <v>140464</v>
      </c>
      <c r="G5592" t="s">
        <v>78</v>
      </c>
      <c r="H5592">
        <v>14512545</v>
      </c>
      <c r="I5592" t="s">
        <v>79</v>
      </c>
      <c r="K5592" t="s">
        <v>25909</v>
      </c>
      <c r="M5592" t="s">
        <v>18305</v>
      </c>
      <c r="N5592" t="s">
        <v>232</v>
      </c>
      <c r="O5592" t="s">
        <v>18</v>
      </c>
      <c r="P5592">
        <v>75052</v>
      </c>
      <c r="Q5592">
        <v>6400</v>
      </c>
    </row>
    <row r="5593" spans="1:17" hidden="1" x14ac:dyDescent="0.35">
      <c r="A5593" s="72">
        <f t="shared" si="87"/>
        <v>140464</v>
      </c>
      <c r="B5593" t="s">
        <v>587</v>
      </c>
      <c r="C5593" s="66">
        <v>85591</v>
      </c>
      <c r="D5593" t="s">
        <v>77</v>
      </c>
      <c r="E5593" t="s">
        <v>541</v>
      </c>
      <c r="F5593" s="66">
        <v>140464</v>
      </c>
      <c r="G5593" t="s">
        <v>78</v>
      </c>
      <c r="H5593" t="s">
        <v>542</v>
      </c>
      <c r="I5593" t="s">
        <v>79</v>
      </c>
      <c r="K5593" t="s">
        <v>588</v>
      </c>
      <c r="M5593" t="s">
        <v>544</v>
      </c>
      <c r="N5593" t="s">
        <v>189</v>
      </c>
      <c r="O5593" t="s">
        <v>18</v>
      </c>
      <c r="P5593" t="s">
        <v>576</v>
      </c>
      <c r="Q5593" t="s">
        <v>589</v>
      </c>
    </row>
    <row r="5594" spans="1:17" hidden="1" x14ac:dyDescent="0.35">
      <c r="A5594" s="72">
        <f t="shared" si="87"/>
        <v>140448</v>
      </c>
      <c r="B5594" t="s">
        <v>26391</v>
      </c>
      <c r="C5594" s="85">
        <v>221945</v>
      </c>
      <c r="D5594" t="s">
        <v>77</v>
      </c>
      <c r="E5594" t="s">
        <v>23209</v>
      </c>
      <c r="F5594" s="85">
        <v>140448</v>
      </c>
      <c r="G5594" t="s">
        <v>78</v>
      </c>
      <c r="H5594">
        <v>12698908</v>
      </c>
      <c r="I5594" t="s">
        <v>79</v>
      </c>
      <c r="K5594" t="s">
        <v>26392</v>
      </c>
      <c r="M5594" t="s">
        <v>13920</v>
      </c>
      <c r="N5594" t="s">
        <v>232</v>
      </c>
      <c r="O5594" t="s">
        <v>18</v>
      </c>
      <c r="P5594">
        <v>75061</v>
      </c>
      <c r="Q5594">
        <v>7431</v>
      </c>
    </row>
    <row r="5595" spans="1:17" hidden="1" x14ac:dyDescent="0.35">
      <c r="A5595" s="72">
        <f t="shared" si="87"/>
        <v>140448</v>
      </c>
      <c r="B5595" t="s">
        <v>14736</v>
      </c>
      <c r="C5595" s="66">
        <v>221945</v>
      </c>
      <c r="D5595" t="s">
        <v>77</v>
      </c>
      <c r="E5595" t="s">
        <v>366</v>
      </c>
      <c r="F5595" s="66">
        <v>140448</v>
      </c>
      <c r="G5595" t="s">
        <v>78</v>
      </c>
      <c r="H5595" t="s">
        <v>672</v>
      </c>
      <c r="I5595" t="s">
        <v>79</v>
      </c>
      <c r="K5595" t="s">
        <v>14737</v>
      </c>
      <c r="M5595" t="s">
        <v>226</v>
      </c>
      <c r="N5595" t="s">
        <v>189</v>
      </c>
      <c r="O5595" t="s">
        <v>18</v>
      </c>
      <c r="P5595" t="s">
        <v>701</v>
      </c>
      <c r="Q5595" t="s">
        <v>198</v>
      </c>
    </row>
    <row r="5596" spans="1:17" hidden="1" x14ac:dyDescent="0.35">
      <c r="A5596" s="72">
        <f t="shared" si="87"/>
        <v>141653</v>
      </c>
      <c r="B5596" t="s">
        <v>14736</v>
      </c>
      <c r="C5596" s="66">
        <v>222223</v>
      </c>
      <c r="D5596" t="s">
        <v>77</v>
      </c>
      <c r="E5596" t="s">
        <v>10969</v>
      </c>
      <c r="F5596" s="66">
        <v>141653</v>
      </c>
      <c r="G5596" t="s">
        <v>78</v>
      </c>
      <c r="H5596" t="s">
        <v>14770</v>
      </c>
      <c r="I5596" t="s">
        <v>79</v>
      </c>
      <c r="K5596" t="s">
        <v>14771</v>
      </c>
      <c r="M5596" t="s">
        <v>11004</v>
      </c>
      <c r="N5596" t="s">
        <v>7398</v>
      </c>
      <c r="O5596" t="s">
        <v>18</v>
      </c>
      <c r="P5596" t="s">
        <v>10967</v>
      </c>
    </row>
    <row r="5597" spans="1:17" hidden="1" x14ac:dyDescent="0.35">
      <c r="A5597" s="72">
        <f t="shared" si="87"/>
        <v>141947</v>
      </c>
      <c r="B5597" t="s">
        <v>12506</v>
      </c>
      <c r="C5597" s="66">
        <v>92438</v>
      </c>
      <c r="D5597" t="s">
        <v>77</v>
      </c>
      <c r="E5597" t="s">
        <v>12507</v>
      </c>
      <c r="F5597" s="66">
        <v>141947</v>
      </c>
      <c r="G5597" t="s">
        <v>78</v>
      </c>
      <c r="I5597" t="s">
        <v>79</v>
      </c>
      <c r="K5597" t="s">
        <v>12508</v>
      </c>
      <c r="M5597" t="s">
        <v>12504</v>
      </c>
      <c r="N5597" t="s">
        <v>12432</v>
      </c>
      <c r="O5597" t="s">
        <v>18</v>
      </c>
      <c r="P5597" t="s">
        <v>12505</v>
      </c>
    </row>
    <row r="5598" spans="1:17" hidden="1" x14ac:dyDescent="0.35">
      <c r="A5598" s="72">
        <f t="shared" si="87"/>
        <v>142105</v>
      </c>
      <c r="B5598" t="s">
        <v>13313</v>
      </c>
      <c r="C5598" s="66">
        <v>92947</v>
      </c>
      <c r="D5598" t="s">
        <v>77</v>
      </c>
      <c r="E5598" t="s">
        <v>13306</v>
      </c>
      <c r="F5598" s="66">
        <v>142105</v>
      </c>
      <c r="G5598" t="s">
        <v>78</v>
      </c>
      <c r="I5598" t="s">
        <v>79</v>
      </c>
      <c r="K5598" t="s">
        <v>13314</v>
      </c>
      <c r="M5598" t="s">
        <v>13302</v>
      </c>
      <c r="N5598" t="s">
        <v>13252</v>
      </c>
      <c r="O5598" t="s">
        <v>18</v>
      </c>
      <c r="P5598" t="s">
        <v>13303</v>
      </c>
      <c r="Q5598" t="s">
        <v>13315</v>
      </c>
    </row>
    <row r="5599" spans="1:17" hidden="1" x14ac:dyDescent="0.35">
      <c r="A5599" s="72">
        <f t="shared" si="87"/>
        <v>142105</v>
      </c>
      <c r="B5599" t="s">
        <v>13305</v>
      </c>
      <c r="C5599" s="66">
        <v>92943</v>
      </c>
      <c r="D5599" t="s">
        <v>77</v>
      </c>
      <c r="E5599" t="s">
        <v>13306</v>
      </c>
      <c r="F5599" s="66">
        <v>142105</v>
      </c>
      <c r="G5599" t="s">
        <v>78</v>
      </c>
      <c r="I5599" t="s">
        <v>79</v>
      </c>
      <c r="K5599" t="s">
        <v>13307</v>
      </c>
      <c r="L5599" t="s">
        <v>13308</v>
      </c>
      <c r="M5599" t="s">
        <v>13302</v>
      </c>
      <c r="N5599" t="s">
        <v>13253</v>
      </c>
      <c r="O5599" t="s">
        <v>18</v>
      </c>
      <c r="P5599" t="s">
        <v>13303</v>
      </c>
      <c r="Q5599" t="s">
        <v>13304</v>
      </c>
    </row>
    <row r="5600" spans="1:17" hidden="1" x14ac:dyDescent="0.35">
      <c r="A5600" s="72">
        <f t="shared" si="87"/>
        <v>141947</v>
      </c>
      <c r="B5600" t="s">
        <v>12509</v>
      </c>
      <c r="C5600" s="66">
        <v>92439</v>
      </c>
      <c r="D5600" t="s">
        <v>77</v>
      </c>
      <c r="E5600" t="s">
        <v>12507</v>
      </c>
      <c r="F5600" s="66">
        <v>141947</v>
      </c>
      <c r="G5600" t="s">
        <v>78</v>
      </c>
      <c r="I5600" t="s">
        <v>79</v>
      </c>
      <c r="K5600" t="s">
        <v>12508</v>
      </c>
      <c r="M5600" t="s">
        <v>12504</v>
      </c>
      <c r="N5600" t="s">
        <v>8366</v>
      </c>
      <c r="O5600" t="s">
        <v>18</v>
      </c>
      <c r="P5600" t="s">
        <v>12505</v>
      </c>
    </row>
    <row r="5601" spans="1:17" hidden="1" x14ac:dyDescent="0.35">
      <c r="A5601" s="72">
        <f t="shared" si="87"/>
        <v>210543</v>
      </c>
      <c r="B5601" t="s">
        <v>13375</v>
      </c>
      <c r="C5601" s="66">
        <v>92980</v>
      </c>
      <c r="D5601" t="s">
        <v>77</v>
      </c>
      <c r="E5601" t="s">
        <v>13376</v>
      </c>
      <c r="F5601" s="66">
        <v>210543</v>
      </c>
      <c r="G5601" t="s">
        <v>78</v>
      </c>
      <c r="I5601" t="s">
        <v>79</v>
      </c>
      <c r="K5601" t="s">
        <v>13377</v>
      </c>
      <c r="M5601" t="s">
        <v>7395</v>
      </c>
      <c r="N5601" t="s">
        <v>7395</v>
      </c>
      <c r="O5601" t="s">
        <v>18</v>
      </c>
      <c r="P5601" t="s">
        <v>13371</v>
      </c>
      <c r="Q5601" t="s">
        <v>4692</v>
      </c>
    </row>
    <row r="5602" spans="1:17" hidden="1" x14ac:dyDescent="0.35">
      <c r="A5602" s="72">
        <f t="shared" si="87"/>
        <v>210543</v>
      </c>
      <c r="B5602" t="s">
        <v>13379</v>
      </c>
      <c r="C5602" s="66">
        <v>92982</v>
      </c>
      <c r="D5602" t="s">
        <v>77</v>
      </c>
      <c r="E5602" t="s">
        <v>13376</v>
      </c>
      <c r="F5602" s="66">
        <v>210543</v>
      </c>
      <c r="G5602" t="s">
        <v>78</v>
      </c>
      <c r="I5602" t="s">
        <v>79</v>
      </c>
      <c r="K5602" t="s">
        <v>13380</v>
      </c>
      <c r="M5602" t="s">
        <v>7395</v>
      </c>
      <c r="N5602" t="s">
        <v>7395</v>
      </c>
      <c r="O5602" t="s">
        <v>18</v>
      </c>
      <c r="P5602" t="s">
        <v>13371</v>
      </c>
      <c r="Q5602" t="s">
        <v>1723</v>
      </c>
    </row>
    <row r="5603" spans="1:17" hidden="1" x14ac:dyDescent="0.35">
      <c r="A5603" s="72">
        <f t="shared" si="87"/>
        <v>210543</v>
      </c>
      <c r="B5603" t="s">
        <v>13378</v>
      </c>
      <c r="C5603" s="66">
        <v>92981</v>
      </c>
      <c r="D5603" t="s">
        <v>77</v>
      </c>
      <c r="E5603" t="s">
        <v>13376</v>
      </c>
      <c r="F5603" s="66">
        <v>210543</v>
      </c>
      <c r="G5603" t="s">
        <v>78</v>
      </c>
      <c r="I5603" t="s">
        <v>79</v>
      </c>
      <c r="K5603" t="s">
        <v>13377</v>
      </c>
      <c r="M5603" t="s">
        <v>7395</v>
      </c>
      <c r="N5603" t="s">
        <v>7395</v>
      </c>
      <c r="O5603" t="s">
        <v>18</v>
      </c>
      <c r="P5603" t="s">
        <v>13371</v>
      </c>
      <c r="Q5603" t="s">
        <v>4692</v>
      </c>
    </row>
    <row r="5604" spans="1:17" hidden="1" x14ac:dyDescent="0.35">
      <c r="A5604" s="72">
        <f t="shared" si="87"/>
        <v>141656</v>
      </c>
      <c r="B5604" t="s">
        <v>11044</v>
      </c>
      <c r="C5604" s="66">
        <v>91471</v>
      </c>
      <c r="D5604" t="s">
        <v>77</v>
      </c>
      <c r="E5604" t="s">
        <v>11035</v>
      </c>
      <c r="F5604" s="66">
        <v>141656</v>
      </c>
      <c r="G5604" t="s">
        <v>78</v>
      </c>
      <c r="I5604" t="s">
        <v>79</v>
      </c>
      <c r="K5604" t="s">
        <v>11045</v>
      </c>
      <c r="M5604" t="s">
        <v>11039</v>
      </c>
      <c r="N5604" t="s">
        <v>5082</v>
      </c>
      <c r="O5604" t="s">
        <v>18</v>
      </c>
      <c r="P5604" t="s">
        <v>11040</v>
      </c>
    </row>
    <row r="5605" spans="1:17" hidden="1" x14ac:dyDescent="0.35">
      <c r="A5605" s="72">
        <f t="shared" si="87"/>
        <v>141656</v>
      </c>
      <c r="B5605" t="s">
        <v>16074</v>
      </c>
      <c r="C5605" s="66">
        <v>16031913</v>
      </c>
      <c r="D5605" t="s">
        <v>77</v>
      </c>
      <c r="E5605" t="s">
        <v>11035</v>
      </c>
      <c r="F5605" s="66">
        <v>141656</v>
      </c>
      <c r="G5605" t="s">
        <v>78</v>
      </c>
      <c r="I5605" t="s">
        <v>79</v>
      </c>
      <c r="K5605" t="s">
        <v>16075</v>
      </c>
      <c r="M5605" t="s">
        <v>11039</v>
      </c>
      <c r="N5605" t="s">
        <v>5082</v>
      </c>
      <c r="O5605" t="s">
        <v>18</v>
      </c>
      <c r="P5605" t="s">
        <v>11040</v>
      </c>
    </row>
    <row r="5606" spans="1:17" hidden="1" x14ac:dyDescent="0.35">
      <c r="A5606" s="72">
        <f t="shared" si="87"/>
        <v>141656</v>
      </c>
      <c r="B5606" t="s">
        <v>27553</v>
      </c>
      <c r="C5606" s="85">
        <v>141656</v>
      </c>
      <c r="D5606" t="s">
        <v>78</v>
      </c>
      <c r="E5606" t="s">
        <v>23177</v>
      </c>
      <c r="F5606" s="85">
        <v>17016080</v>
      </c>
      <c r="G5606" t="s">
        <v>1750</v>
      </c>
      <c r="H5606">
        <v>11639663</v>
      </c>
      <c r="I5606" t="s">
        <v>79</v>
      </c>
      <c r="J5606" t="s">
        <v>200</v>
      </c>
      <c r="K5606" t="s">
        <v>27554</v>
      </c>
      <c r="M5606" t="s">
        <v>22690</v>
      </c>
      <c r="N5606" t="s">
        <v>10825</v>
      </c>
      <c r="O5606" t="s">
        <v>18</v>
      </c>
      <c r="P5606">
        <v>78566</v>
      </c>
    </row>
    <row r="5607" spans="1:17" hidden="1" x14ac:dyDescent="0.35">
      <c r="A5607" s="72">
        <f t="shared" si="87"/>
        <v>141656</v>
      </c>
      <c r="B5607" t="s">
        <v>11046</v>
      </c>
      <c r="C5607" s="66">
        <v>91472</v>
      </c>
      <c r="D5607" t="s">
        <v>77</v>
      </c>
      <c r="E5607" t="s">
        <v>11035</v>
      </c>
      <c r="F5607" s="66">
        <v>141656</v>
      </c>
      <c r="G5607" t="s">
        <v>78</v>
      </c>
      <c r="I5607" t="s">
        <v>79</v>
      </c>
      <c r="K5607" t="s">
        <v>11047</v>
      </c>
      <c r="M5607" t="s">
        <v>11039</v>
      </c>
      <c r="N5607" t="s">
        <v>5082</v>
      </c>
      <c r="O5607" t="s">
        <v>18</v>
      </c>
      <c r="P5607" t="s">
        <v>11040</v>
      </c>
    </row>
    <row r="5608" spans="1:17" hidden="1" x14ac:dyDescent="0.35">
      <c r="A5608" s="72">
        <f t="shared" si="87"/>
        <v>141656</v>
      </c>
      <c r="B5608" t="s">
        <v>11048</v>
      </c>
      <c r="C5608" s="66">
        <v>91473</v>
      </c>
      <c r="D5608" t="s">
        <v>77</v>
      </c>
      <c r="E5608" t="s">
        <v>11035</v>
      </c>
      <c r="F5608" s="66">
        <v>141656</v>
      </c>
      <c r="G5608" t="s">
        <v>78</v>
      </c>
      <c r="I5608" t="s">
        <v>79</v>
      </c>
      <c r="K5608" t="s">
        <v>11049</v>
      </c>
      <c r="M5608" t="s">
        <v>11039</v>
      </c>
      <c r="N5608" t="s">
        <v>5082</v>
      </c>
      <c r="O5608" t="s">
        <v>18</v>
      </c>
      <c r="P5608" t="s">
        <v>11040</v>
      </c>
      <c r="Q5608" t="s">
        <v>11050</v>
      </c>
    </row>
    <row r="5609" spans="1:17" hidden="1" x14ac:dyDescent="0.35">
      <c r="A5609" s="72">
        <f t="shared" si="87"/>
        <v>141656</v>
      </c>
      <c r="B5609" t="s">
        <v>22688</v>
      </c>
      <c r="C5609" s="66">
        <v>17025836</v>
      </c>
      <c r="D5609" t="s">
        <v>83</v>
      </c>
      <c r="E5609" t="s">
        <v>11035</v>
      </c>
      <c r="F5609" s="66">
        <v>141656</v>
      </c>
      <c r="G5609" t="s">
        <v>78</v>
      </c>
      <c r="I5609" t="s">
        <v>79</v>
      </c>
      <c r="K5609" t="s">
        <v>22689</v>
      </c>
      <c r="M5609" t="s">
        <v>22690</v>
      </c>
      <c r="N5609" t="s">
        <v>10825</v>
      </c>
      <c r="O5609" t="s">
        <v>18</v>
      </c>
      <c r="P5609" t="s">
        <v>11040</v>
      </c>
    </row>
    <row r="5610" spans="1:17" hidden="1" x14ac:dyDescent="0.35">
      <c r="A5610" s="72">
        <f t="shared" si="87"/>
        <v>141656</v>
      </c>
      <c r="B5610" t="s">
        <v>16607</v>
      </c>
      <c r="C5610" s="66">
        <v>16044860</v>
      </c>
      <c r="D5610" t="s">
        <v>77</v>
      </c>
      <c r="E5610" t="s">
        <v>11035</v>
      </c>
      <c r="F5610" s="66">
        <v>141656</v>
      </c>
      <c r="G5610" t="s">
        <v>78</v>
      </c>
      <c r="I5610" t="s">
        <v>79</v>
      </c>
      <c r="K5610" t="s">
        <v>16608</v>
      </c>
      <c r="L5610" t="s">
        <v>11053</v>
      </c>
      <c r="M5610" t="s">
        <v>11037</v>
      </c>
      <c r="N5610" t="s">
        <v>5082</v>
      </c>
      <c r="O5610" t="s">
        <v>18</v>
      </c>
      <c r="P5610" t="s">
        <v>11038</v>
      </c>
    </row>
    <row r="5611" spans="1:17" hidden="1" x14ac:dyDescent="0.35">
      <c r="A5611" s="72">
        <f t="shared" si="87"/>
        <v>141487</v>
      </c>
      <c r="B5611" t="s">
        <v>9372</v>
      </c>
      <c r="C5611" s="66">
        <v>90402</v>
      </c>
      <c r="D5611" t="s">
        <v>77</v>
      </c>
      <c r="E5611" t="s">
        <v>9269</v>
      </c>
      <c r="F5611" s="66">
        <v>141487</v>
      </c>
      <c r="G5611" t="s">
        <v>78</v>
      </c>
      <c r="I5611" t="s">
        <v>79</v>
      </c>
      <c r="K5611" t="s">
        <v>9373</v>
      </c>
      <c r="M5611" t="s">
        <v>9216</v>
      </c>
      <c r="N5611" t="s">
        <v>9217</v>
      </c>
      <c r="O5611" t="s">
        <v>18</v>
      </c>
      <c r="P5611" t="s">
        <v>9301</v>
      </c>
      <c r="Q5611" t="s">
        <v>9374</v>
      </c>
    </row>
    <row r="5612" spans="1:17" hidden="1" x14ac:dyDescent="0.35">
      <c r="A5612" s="72">
        <f t="shared" si="87"/>
        <v>141555</v>
      </c>
      <c r="B5612" t="s">
        <v>17639</v>
      </c>
      <c r="C5612" s="66">
        <v>16066226</v>
      </c>
      <c r="D5612" t="s">
        <v>77</v>
      </c>
      <c r="E5612" t="s">
        <v>4810</v>
      </c>
      <c r="F5612" s="66">
        <v>141555</v>
      </c>
      <c r="G5612" t="s">
        <v>78</v>
      </c>
      <c r="I5612" t="s">
        <v>79</v>
      </c>
      <c r="K5612" t="s">
        <v>17640</v>
      </c>
      <c r="M5612" t="s">
        <v>7383</v>
      </c>
      <c r="N5612" t="s">
        <v>9526</v>
      </c>
      <c r="O5612" t="s">
        <v>18</v>
      </c>
      <c r="P5612" t="s">
        <v>9181</v>
      </c>
    </row>
    <row r="5613" spans="1:17" hidden="1" x14ac:dyDescent="0.35">
      <c r="A5613" s="72">
        <f t="shared" si="87"/>
        <v>141547</v>
      </c>
      <c r="B5613" t="s">
        <v>10068</v>
      </c>
      <c r="C5613" s="66">
        <v>90781</v>
      </c>
      <c r="D5613" t="s">
        <v>77</v>
      </c>
      <c r="E5613" t="s">
        <v>10069</v>
      </c>
      <c r="F5613" s="66">
        <v>141547</v>
      </c>
      <c r="G5613" t="s">
        <v>78</v>
      </c>
      <c r="I5613" t="s">
        <v>79</v>
      </c>
      <c r="K5613" t="s">
        <v>10070</v>
      </c>
      <c r="M5613" t="s">
        <v>7383</v>
      </c>
      <c r="N5613" t="s">
        <v>7384</v>
      </c>
      <c r="O5613" t="s">
        <v>18</v>
      </c>
      <c r="P5613" t="s">
        <v>9966</v>
      </c>
      <c r="Q5613" t="s">
        <v>10071</v>
      </c>
    </row>
    <row r="5614" spans="1:17" hidden="1" x14ac:dyDescent="0.35">
      <c r="A5614" s="72">
        <f t="shared" si="87"/>
        <v>141604</v>
      </c>
      <c r="B5614" t="s">
        <v>10628</v>
      </c>
      <c r="C5614" s="66">
        <v>91112</v>
      </c>
      <c r="D5614" t="s">
        <v>77</v>
      </c>
      <c r="E5614" t="s">
        <v>10614</v>
      </c>
      <c r="F5614" s="66">
        <v>141604</v>
      </c>
      <c r="G5614" t="s">
        <v>78</v>
      </c>
      <c r="I5614" t="s">
        <v>79</v>
      </c>
      <c r="K5614" t="s">
        <v>10629</v>
      </c>
      <c r="M5614" t="s">
        <v>10616</v>
      </c>
      <c r="N5614" t="s">
        <v>10456</v>
      </c>
      <c r="O5614" t="s">
        <v>18</v>
      </c>
      <c r="P5614" t="s">
        <v>10617</v>
      </c>
      <c r="Q5614" t="s">
        <v>3317</v>
      </c>
    </row>
    <row r="5615" spans="1:17" hidden="1" x14ac:dyDescent="0.35">
      <c r="A5615" s="72">
        <f t="shared" si="87"/>
        <v>141063</v>
      </c>
      <c r="B5615" t="s">
        <v>21348</v>
      </c>
      <c r="C5615" s="85">
        <v>17013434</v>
      </c>
      <c r="D5615" t="s">
        <v>77</v>
      </c>
      <c r="E5615" t="s">
        <v>23207</v>
      </c>
      <c r="F5615" s="85">
        <v>141063</v>
      </c>
      <c r="G5615" t="s">
        <v>78</v>
      </c>
      <c r="I5615" t="s">
        <v>79</v>
      </c>
      <c r="K5615" t="s">
        <v>26414</v>
      </c>
      <c r="M5615" t="s">
        <v>20074</v>
      </c>
      <c r="N5615" t="s">
        <v>5106</v>
      </c>
      <c r="O5615" t="s">
        <v>18</v>
      </c>
      <c r="P5615">
        <v>78626</v>
      </c>
      <c r="Q5615">
        <v>6389</v>
      </c>
    </row>
    <row r="5616" spans="1:17" hidden="1" x14ac:dyDescent="0.35">
      <c r="A5616" s="72">
        <f t="shared" si="87"/>
        <v>141063</v>
      </c>
      <c r="B5616" t="s">
        <v>21348</v>
      </c>
      <c r="C5616" s="66">
        <v>17013434</v>
      </c>
      <c r="D5616" t="s">
        <v>77</v>
      </c>
      <c r="E5616" t="s">
        <v>5151</v>
      </c>
      <c r="F5616" s="66">
        <v>141063</v>
      </c>
      <c r="G5616" t="s">
        <v>78</v>
      </c>
      <c r="I5616" t="s">
        <v>79</v>
      </c>
      <c r="K5616" t="s">
        <v>21349</v>
      </c>
      <c r="M5616" t="s">
        <v>11425</v>
      </c>
      <c r="N5616" t="s">
        <v>5106</v>
      </c>
      <c r="O5616" t="s">
        <v>18</v>
      </c>
      <c r="P5616" t="s">
        <v>11426</v>
      </c>
      <c r="Q5616" t="s">
        <v>21157</v>
      </c>
    </row>
    <row r="5617" spans="1:17" hidden="1" x14ac:dyDescent="0.35">
      <c r="A5617" s="72">
        <f t="shared" si="87"/>
        <v>141555</v>
      </c>
      <c r="B5617" t="s">
        <v>16623</v>
      </c>
      <c r="C5617" s="66">
        <v>16045112</v>
      </c>
      <c r="D5617" t="s">
        <v>77</v>
      </c>
      <c r="E5617" t="s">
        <v>4810</v>
      </c>
      <c r="F5617" s="66">
        <v>141555</v>
      </c>
      <c r="G5617" t="s">
        <v>78</v>
      </c>
      <c r="I5617" t="s">
        <v>79</v>
      </c>
      <c r="K5617" t="s">
        <v>16624</v>
      </c>
      <c r="M5617" t="s">
        <v>7383</v>
      </c>
      <c r="N5617" t="s">
        <v>7384</v>
      </c>
      <c r="O5617" t="s">
        <v>18</v>
      </c>
      <c r="P5617" t="s">
        <v>10347</v>
      </c>
    </row>
    <row r="5618" spans="1:17" hidden="1" x14ac:dyDescent="0.35">
      <c r="A5618" s="72">
        <f t="shared" si="87"/>
        <v>141332</v>
      </c>
      <c r="B5618" t="s">
        <v>20152</v>
      </c>
      <c r="C5618" s="85">
        <v>17002346</v>
      </c>
      <c r="D5618" t="s">
        <v>77</v>
      </c>
      <c r="E5618" t="s">
        <v>23245</v>
      </c>
      <c r="F5618" s="85">
        <v>141332</v>
      </c>
      <c r="G5618" t="s">
        <v>78</v>
      </c>
      <c r="H5618">
        <v>14683924</v>
      </c>
      <c r="I5618" t="s">
        <v>79</v>
      </c>
      <c r="K5618" t="s">
        <v>24613</v>
      </c>
      <c r="M5618" t="s">
        <v>20153</v>
      </c>
      <c r="N5618" t="s">
        <v>8314</v>
      </c>
      <c r="O5618" t="s">
        <v>18</v>
      </c>
      <c r="P5618">
        <v>77573</v>
      </c>
    </row>
    <row r="5619" spans="1:17" hidden="1" x14ac:dyDescent="0.35">
      <c r="A5619" s="72">
        <f t="shared" si="87"/>
        <v>141688</v>
      </c>
      <c r="B5619" t="s">
        <v>19526</v>
      </c>
      <c r="C5619" s="66">
        <v>16060002</v>
      </c>
      <c r="D5619" t="s">
        <v>83</v>
      </c>
      <c r="E5619" t="s">
        <v>11324</v>
      </c>
      <c r="F5619" s="66">
        <v>141688</v>
      </c>
      <c r="G5619" t="s">
        <v>78</v>
      </c>
      <c r="I5619" t="s">
        <v>79</v>
      </c>
      <c r="K5619" t="s">
        <v>11346</v>
      </c>
      <c r="M5619" t="s">
        <v>11326</v>
      </c>
      <c r="N5619" t="s">
        <v>7398</v>
      </c>
      <c r="O5619" t="s">
        <v>18</v>
      </c>
      <c r="P5619" t="s">
        <v>11327</v>
      </c>
    </row>
    <row r="5620" spans="1:17" hidden="1" x14ac:dyDescent="0.35">
      <c r="A5620" s="72">
        <f t="shared" si="87"/>
        <v>140867</v>
      </c>
      <c r="B5620" t="s">
        <v>27107</v>
      </c>
      <c r="C5620" s="85">
        <v>16038291</v>
      </c>
      <c r="D5620" t="s">
        <v>77</v>
      </c>
      <c r="E5620" t="s">
        <v>23184</v>
      </c>
      <c r="F5620" s="85">
        <v>140867</v>
      </c>
      <c r="G5620" t="s">
        <v>78</v>
      </c>
      <c r="I5620" t="s">
        <v>79</v>
      </c>
      <c r="K5620" t="s">
        <v>27108</v>
      </c>
      <c r="M5620" t="s">
        <v>18305</v>
      </c>
      <c r="N5620" t="s">
        <v>571</v>
      </c>
      <c r="O5620" t="s">
        <v>18</v>
      </c>
      <c r="P5620">
        <v>75052</v>
      </c>
    </row>
    <row r="5621" spans="1:17" hidden="1" x14ac:dyDescent="0.35">
      <c r="A5621" s="72">
        <f t="shared" si="87"/>
        <v>141288</v>
      </c>
      <c r="B5621" t="s">
        <v>7896</v>
      </c>
      <c r="C5621" s="66">
        <v>89474</v>
      </c>
      <c r="D5621" t="s">
        <v>77</v>
      </c>
      <c r="E5621" t="s">
        <v>7897</v>
      </c>
      <c r="F5621" s="66">
        <v>141288</v>
      </c>
      <c r="G5621" t="s">
        <v>78</v>
      </c>
      <c r="H5621" t="s">
        <v>350</v>
      </c>
      <c r="I5621" t="s">
        <v>79</v>
      </c>
      <c r="K5621" t="s">
        <v>7898</v>
      </c>
      <c r="L5621" t="s">
        <v>80</v>
      </c>
      <c r="M5621" t="s">
        <v>7894</v>
      </c>
      <c r="N5621" t="s">
        <v>7777</v>
      </c>
      <c r="O5621" t="s">
        <v>18</v>
      </c>
      <c r="P5621" t="s">
        <v>7895</v>
      </c>
      <c r="Q5621" t="s">
        <v>87</v>
      </c>
    </row>
    <row r="5622" spans="1:17" hidden="1" x14ac:dyDescent="0.35">
      <c r="A5622" s="72">
        <f t="shared" si="87"/>
        <v>141288</v>
      </c>
      <c r="B5622" t="s">
        <v>7899</v>
      </c>
      <c r="C5622" s="66">
        <v>89475</v>
      </c>
      <c r="D5622" t="s">
        <v>77</v>
      </c>
      <c r="E5622" t="s">
        <v>7897</v>
      </c>
      <c r="F5622" s="66">
        <v>141288</v>
      </c>
      <c r="G5622" t="s">
        <v>78</v>
      </c>
      <c r="H5622" t="s">
        <v>350</v>
      </c>
      <c r="I5622" t="s">
        <v>79</v>
      </c>
      <c r="K5622" t="s">
        <v>7900</v>
      </c>
      <c r="L5622" t="s">
        <v>80</v>
      </c>
      <c r="M5622" t="s">
        <v>7894</v>
      </c>
      <c r="N5622" t="s">
        <v>7777</v>
      </c>
      <c r="O5622" t="s">
        <v>18</v>
      </c>
      <c r="P5622" t="s">
        <v>7895</v>
      </c>
      <c r="Q5622" t="s">
        <v>87</v>
      </c>
    </row>
    <row r="5623" spans="1:17" hidden="1" x14ac:dyDescent="0.35">
      <c r="A5623" s="72">
        <f t="shared" si="87"/>
        <v>141288</v>
      </c>
      <c r="B5623" t="s">
        <v>16691</v>
      </c>
      <c r="C5623" s="66">
        <v>16047347</v>
      </c>
      <c r="D5623" t="s">
        <v>77</v>
      </c>
      <c r="E5623" t="s">
        <v>7897</v>
      </c>
      <c r="F5623" s="66">
        <v>141288</v>
      </c>
      <c r="G5623" t="s">
        <v>78</v>
      </c>
      <c r="H5623" t="s">
        <v>350</v>
      </c>
      <c r="I5623" t="s">
        <v>79</v>
      </c>
      <c r="K5623" t="s">
        <v>7898</v>
      </c>
      <c r="L5623" t="s">
        <v>80</v>
      </c>
      <c r="M5623" t="s">
        <v>7894</v>
      </c>
      <c r="N5623" t="s">
        <v>7777</v>
      </c>
      <c r="O5623" t="s">
        <v>18</v>
      </c>
      <c r="P5623" t="s">
        <v>7895</v>
      </c>
      <c r="Q5623" t="s">
        <v>87</v>
      </c>
    </row>
    <row r="5624" spans="1:17" hidden="1" x14ac:dyDescent="0.35">
      <c r="A5624" s="72">
        <f t="shared" si="87"/>
        <v>141223</v>
      </c>
      <c r="B5624" t="s">
        <v>6140</v>
      </c>
      <c r="C5624" s="66">
        <v>88439</v>
      </c>
      <c r="D5624" t="s">
        <v>77</v>
      </c>
      <c r="E5624" t="s">
        <v>6077</v>
      </c>
      <c r="F5624" s="66">
        <v>141223</v>
      </c>
      <c r="G5624" t="s">
        <v>78</v>
      </c>
      <c r="H5624" t="s">
        <v>6141</v>
      </c>
      <c r="I5624" t="s">
        <v>79</v>
      </c>
      <c r="K5624" t="s">
        <v>6142</v>
      </c>
      <c r="M5624" t="s">
        <v>3090</v>
      </c>
      <c r="N5624" t="s">
        <v>6071</v>
      </c>
      <c r="O5624" t="s">
        <v>18</v>
      </c>
      <c r="P5624" t="s">
        <v>6126</v>
      </c>
      <c r="Q5624" t="s">
        <v>6143</v>
      </c>
    </row>
    <row r="5625" spans="1:17" hidden="1" x14ac:dyDescent="0.35">
      <c r="A5625" s="72">
        <f t="shared" si="87"/>
        <v>140441</v>
      </c>
      <c r="B5625" t="s">
        <v>181</v>
      </c>
      <c r="C5625" s="66">
        <v>85408</v>
      </c>
      <c r="D5625" t="s">
        <v>77</v>
      </c>
      <c r="E5625" t="s">
        <v>182</v>
      </c>
      <c r="F5625" s="66">
        <v>140441</v>
      </c>
      <c r="G5625" t="s">
        <v>78</v>
      </c>
      <c r="H5625" t="s">
        <v>183</v>
      </c>
      <c r="I5625" t="s">
        <v>79</v>
      </c>
      <c r="K5625" t="s">
        <v>184</v>
      </c>
      <c r="M5625" t="s">
        <v>175</v>
      </c>
      <c r="N5625" t="s">
        <v>185</v>
      </c>
      <c r="O5625" t="s">
        <v>18</v>
      </c>
      <c r="P5625" t="s">
        <v>177</v>
      </c>
      <c r="Q5625" t="s">
        <v>186</v>
      </c>
    </row>
    <row r="5626" spans="1:17" hidden="1" x14ac:dyDescent="0.35">
      <c r="A5626" s="72">
        <f t="shared" si="87"/>
        <v>140441</v>
      </c>
      <c r="B5626" t="s">
        <v>16259</v>
      </c>
      <c r="C5626" s="66">
        <v>16035864</v>
      </c>
      <c r="D5626" t="s">
        <v>77</v>
      </c>
      <c r="E5626" t="s">
        <v>182</v>
      </c>
      <c r="F5626" s="66">
        <v>140441</v>
      </c>
      <c r="G5626" t="s">
        <v>78</v>
      </c>
      <c r="I5626" t="s">
        <v>79</v>
      </c>
      <c r="K5626" t="s">
        <v>16260</v>
      </c>
      <c r="M5626" t="s">
        <v>15304</v>
      </c>
      <c r="N5626" t="s">
        <v>185</v>
      </c>
      <c r="O5626" t="s">
        <v>18</v>
      </c>
      <c r="P5626" t="s">
        <v>177</v>
      </c>
    </row>
    <row r="5627" spans="1:17" hidden="1" x14ac:dyDescent="0.35">
      <c r="A5627" s="72">
        <f t="shared" si="87"/>
        <v>140441</v>
      </c>
      <c r="B5627" t="s">
        <v>24924</v>
      </c>
      <c r="C5627" s="85">
        <v>140441</v>
      </c>
      <c r="D5627" t="s">
        <v>78</v>
      </c>
      <c r="E5627" t="s">
        <v>23240</v>
      </c>
      <c r="F5627" s="85">
        <v>16048959</v>
      </c>
      <c r="G5627" t="s">
        <v>1750</v>
      </c>
      <c r="H5627">
        <v>11958816</v>
      </c>
      <c r="I5627" t="s">
        <v>79</v>
      </c>
      <c r="K5627" t="s">
        <v>24925</v>
      </c>
      <c r="M5627" t="s">
        <v>20950</v>
      </c>
      <c r="N5627" t="s">
        <v>176</v>
      </c>
      <c r="O5627" t="s">
        <v>18</v>
      </c>
      <c r="P5627">
        <v>75002</v>
      </c>
      <c r="Q5627">
        <v>7643</v>
      </c>
    </row>
    <row r="5628" spans="1:17" hidden="1" x14ac:dyDescent="0.35">
      <c r="A5628" s="72">
        <f t="shared" si="87"/>
        <v>140441</v>
      </c>
      <c r="B5628" t="s">
        <v>19477</v>
      </c>
      <c r="C5628" s="66">
        <v>16059234</v>
      </c>
      <c r="D5628" t="s">
        <v>83</v>
      </c>
      <c r="E5628" t="s">
        <v>182</v>
      </c>
      <c r="F5628" s="66">
        <v>140441</v>
      </c>
      <c r="G5628" t="s">
        <v>78</v>
      </c>
      <c r="H5628" t="s">
        <v>13630</v>
      </c>
      <c r="I5628" t="s">
        <v>79</v>
      </c>
      <c r="K5628" t="s">
        <v>19478</v>
      </c>
      <c r="M5628" t="s">
        <v>175</v>
      </c>
      <c r="N5628" t="s">
        <v>185</v>
      </c>
      <c r="O5628" t="s">
        <v>18</v>
      </c>
      <c r="P5628" t="s">
        <v>177</v>
      </c>
    </row>
    <row r="5629" spans="1:17" hidden="1" x14ac:dyDescent="0.35">
      <c r="A5629" s="72">
        <f t="shared" si="87"/>
        <v>140441</v>
      </c>
      <c r="B5629" t="s">
        <v>19741</v>
      </c>
      <c r="C5629" s="66">
        <v>16056001</v>
      </c>
      <c r="D5629" t="s">
        <v>83</v>
      </c>
      <c r="E5629" t="s">
        <v>182</v>
      </c>
      <c r="F5629" s="66">
        <v>140441</v>
      </c>
      <c r="G5629" t="s">
        <v>78</v>
      </c>
      <c r="H5629" t="s">
        <v>350</v>
      </c>
      <c r="I5629" t="s">
        <v>79</v>
      </c>
      <c r="K5629" t="s">
        <v>19742</v>
      </c>
      <c r="L5629" t="s">
        <v>80</v>
      </c>
      <c r="M5629" t="s">
        <v>15304</v>
      </c>
      <c r="N5629" t="s">
        <v>185</v>
      </c>
      <c r="O5629" t="s">
        <v>18</v>
      </c>
      <c r="P5629" t="s">
        <v>177</v>
      </c>
      <c r="Q5629" t="s">
        <v>87</v>
      </c>
    </row>
    <row r="5630" spans="1:17" hidden="1" x14ac:dyDescent="0.35">
      <c r="A5630" s="72">
        <f t="shared" si="87"/>
        <v>140776</v>
      </c>
      <c r="B5630" t="s">
        <v>3154</v>
      </c>
      <c r="C5630" s="66">
        <v>86970</v>
      </c>
      <c r="D5630" t="s">
        <v>77</v>
      </c>
      <c r="E5630" t="s">
        <v>3155</v>
      </c>
      <c r="F5630" s="66">
        <v>140776</v>
      </c>
      <c r="G5630" t="s">
        <v>78</v>
      </c>
      <c r="H5630" t="s">
        <v>3156</v>
      </c>
      <c r="I5630" t="s">
        <v>79</v>
      </c>
      <c r="K5630" t="s">
        <v>3157</v>
      </c>
      <c r="M5630" t="s">
        <v>3158</v>
      </c>
      <c r="N5630" t="s">
        <v>3090</v>
      </c>
      <c r="O5630" t="s">
        <v>18</v>
      </c>
      <c r="P5630" t="s">
        <v>3159</v>
      </c>
    </row>
    <row r="5631" spans="1:17" hidden="1" x14ac:dyDescent="0.35">
      <c r="A5631" s="72">
        <f t="shared" si="87"/>
        <v>140776</v>
      </c>
      <c r="B5631" t="s">
        <v>3160</v>
      </c>
      <c r="C5631" s="66">
        <v>86971</v>
      </c>
      <c r="D5631" t="s">
        <v>77</v>
      </c>
      <c r="E5631" t="s">
        <v>3155</v>
      </c>
      <c r="F5631" s="66">
        <v>140776</v>
      </c>
      <c r="G5631" t="s">
        <v>78</v>
      </c>
      <c r="H5631" t="s">
        <v>3156</v>
      </c>
      <c r="I5631" t="s">
        <v>79</v>
      </c>
      <c r="K5631" t="s">
        <v>3157</v>
      </c>
      <c r="M5631" t="s">
        <v>3158</v>
      </c>
      <c r="N5631" t="s">
        <v>3090</v>
      </c>
      <c r="O5631" t="s">
        <v>18</v>
      </c>
      <c r="P5631" t="s">
        <v>3159</v>
      </c>
    </row>
    <row r="5632" spans="1:17" hidden="1" x14ac:dyDescent="0.35">
      <c r="A5632" s="72">
        <f t="shared" si="87"/>
        <v>140776</v>
      </c>
      <c r="B5632" t="s">
        <v>20824</v>
      </c>
      <c r="C5632" s="66">
        <v>17009075</v>
      </c>
      <c r="D5632" t="s">
        <v>83</v>
      </c>
      <c r="E5632" t="s">
        <v>3155</v>
      </c>
      <c r="F5632" s="66">
        <v>140776</v>
      </c>
      <c r="G5632" t="s">
        <v>78</v>
      </c>
      <c r="H5632" t="s">
        <v>3156</v>
      </c>
      <c r="I5632" t="s">
        <v>79</v>
      </c>
      <c r="K5632" t="s">
        <v>20825</v>
      </c>
      <c r="M5632" t="s">
        <v>20826</v>
      </c>
      <c r="N5632" t="s">
        <v>6795</v>
      </c>
      <c r="O5632" t="s">
        <v>18</v>
      </c>
      <c r="P5632" t="s">
        <v>3159</v>
      </c>
    </row>
    <row r="5633" spans="1:17" hidden="1" x14ac:dyDescent="0.35">
      <c r="A5633" s="72">
        <f t="shared" si="87"/>
        <v>141223</v>
      </c>
      <c r="B5633" t="s">
        <v>7227</v>
      </c>
      <c r="C5633" s="66">
        <v>89041</v>
      </c>
      <c r="D5633" t="s">
        <v>77</v>
      </c>
      <c r="E5633" t="s">
        <v>6077</v>
      </c>
      <c r="F5633" s="66">
        <v>141223</v>
      </c>
      <c r="G5633" t="s">
        <v>78</v>
      </c>
      <c r="H5633" t="s">
        <v>7228</v>
      </c>
      <c r="I5633" t="s">
        <v>79</v>
      </c>
      <c r="K5633" t="s">
        <v>7229</v>
      </c>
      <c r="M5633" t="s">
        <v>3090</v>
      </c>
      <c r="N5633" t="s">
        <v>6071</v>
      </c>
      <c r="O5633" t="s">
        <v>18</v>
      </c>
      <c r="P5633" t="s">
        <v>7222</v>
      </c>
      <c r="Q5633" t="s">
        <v>121</v>
      </c>
    </row>
    <row r="5634" spans="1:17" hidden="1" x14ac:dyDescent="0.35">
      <c r="A5634" s="72">
        <f t="shared" ref="A5634:A5697" si="88">IF(F5634="", "", IF(D5634="School District", C5634, F5634))</f>
        <v>140562</v>
      </c>
      <c r="B5634" t="s">
        <v>22121</v>
      </c>
      <c r="C5634" s="66">
        <v>17020592</v>
      </c>
      <c r="D5634" t="s">
        <v>77</v>
      </c>
      <c r="E5634" t="s">
        <v>1885</v>
      </c>
      <c r="F5634" s="66">
        <v>140562</v>
      </c>
      <c r="G5634" t="s">
        <v>78</v>
      </c>
      <c r="I5634" t="s">
        <v>79</v>
      </c>
      <c r="K5634" t="s">
        <v>22122</v>
      </c>
      <c r="M5634" t="s">
        <v>1887</v>
      </c>
      <c r="N5634" t="s">
        <v>176</v>
      </c>
      <c r="O5634" t="s">
        <v>18</v>
      </c>
      <c r="P5634" t="s">
        <v>1888</v>
      </c>
    </row>
    <row r="5635" spans="1:17" hidden="1" x14ac:dyDescent="0.35">
      <c r="A5635" s="72">
        <f t="shared" si="88"/>
        <v>140470</v>
      </c>
      <c r="B5635" t="s">
        <v>22306</v>
      </c>
      <c r="C5635" s="85">
        <v>17022244</v>
      </c>
      <c r="D5635" t="s">
        <v>77</v>
      </c>
      <c r="E5635" t="s">
        <v>23189</v>
      </c>
      <c r="F5635" s="85">
        <v>140470</v>
      </c>
      <c r="G5635" t="s">
        <v>78</v>
      </c>
      <c r="I5635" t="s">
        <v>79</v>
      </c>
      <c r="K5635" t="s">
        <v>27016</v>
      </c>
      <c r="M5635" t="s">
        <v>21595</v>
      </c>
      <c r="N5635" t="s">
        <v>762</v>
      </c>
      <c r="O5635" t="s">
        <v>18</v>
      </c>
      <c r="P5635">
        <v>75056</v>
      </c>
    </row>
    <row r="5636" spans="1:17" hidden="1" x14ac:dyDescent="0.35">
      <c r="A5636" s="72">
        <f t="shared" si="88"/>
        <v>140470</v>
      </c>
      <c r="B5636" t="s">
        <v>22306</v>
      </c>
      <c r="C5636" s="66">
        <v>17022244</v>
      </c>
      <c r="D5636" t="s">
        <v>77</v>
      </c>
      <c r="E5636" t="s">
        <v>824</v>
      </c>
      <c r="F5636" s="66">
        <v>140470</v>
      </c>
      <c r="G5636" t="s">
        <v>78</v>
      </c>
      <c r="I5636" t="s">
        <v>79</v>
      </c>
      <c r="K5636" t="s">
        <v>22307</v>
      </c>
      <c r="M5636" t="s">
        <v>21595</v>
      </c>
      <c r="O5636" t="s">
        <v>18</v>
      </c>
      <c r="P5636" t="s">
        <v>633</v>
      </c>
    </row>
    <row r="5637" spans="1:17" hidden="1" x14ac:dyDescent="0.35">
      <c r="A5637" s="72">
        <f t="shared" si="88"/>
        <v>141544</v>
      </c>
      <c r="B5637" t="s">
        <v>10111</v>
      </c>
      <c r="C5637" s="66">
        <v>90816</v>
      </c>
      <c r="D5637" t="s">
        <v>77</v>
      </c>
      <c r="E5637" t="s">
        <v>9751</v>
      </c>
      <c r="F5637" s="66">
        <v>141544</v>
      </c>
      <c r="G5637" t="s">
        <v>78</v>
      </c>
      <c r="H5637" t="s">
        <v>9752</v>
      </c>
      <c r="I5637" t="s">
        <v>79</v>
      </c>
      <c r="K5637" t="s">
        <v>10112</v>
      </c>
      <c r="M5637" t="s">
        <v>7383</v>
      </c>
      <c r="N5637" t="s">
        <v>7384</v>
      </c>
      <c r="O5637" t="s">
        <v>18</v>
      </c>
      <c r="P5637" t="s">
        <v>10110</v>
      </c>
      <c r="Q5637" t="s">
        <v>10113</v>
      </c>
    </row>
    <row r="5638" spans="1:17" hidden="1" x14ac:dyDescent="0.35">
      <c r="A5638" s="72">
        <f t="shared" si="88"/>
        <v>140445</v>
      </c>
      <c r="B5638" t="s">
        <v>23334</v>
      </c>
      <c r="C5638" s="85">
        <v>212765</v>
      </c>
      <c r="D5638" t="s">
        <v>77</v>
      </c>
      <c r="E5638" t="s">
        <v>23272</v>
      </c>
      <c r="F5638" s="85">
        <v>140445</v>
      </c>
      <c r="G5638" t="s">
        <v>78</v>
      </c>
      <c r="I5638" t="s">
        <v>79</v>
      </c>
      <c r="K5638" t="s">
        <v>14607</v>
      </c>
      <c r="M5638" t="s">
        <v>20950</v>
      </c>
      <c r="N5638" t="s">
        <v>176</v>
      </c>
      <c r="O5638" t="s">
        <v>18</v>
      </c>
      <c r="P5638">
        <v>75002</v>
      </c>
    </row>
    <row r="5639" spans="1:17" hidden="1" x14ac:dyDescent="0.35">
      <c r="A5639" s="72">
        <f t="shared" si="88"/>
        <v>140887</v>
      </c>
      <c r="B5639" t="s">
        <v>25345</v>
      </c>
      <c r="C5639" s="85">
        <v>235282</v>
      </c>
      <c r="D5639" t="s">
        <v>77</v>
      </c>
      <c r="E5639" t="s">
        <v>23231</v>
      </c>
      <c r="F5639" s="85">
        <v>140887</v>
      </c>
      <c r="G5639" t="s">
        <v>78</v>
      </c>
      <c r="H5639">
        <v>12046744</v>
      </c>
      <c r="I5639" t="s">
        <v>79</v>
      </c>
      <c r="K5639" t="s">
        <v>25346</v>
      </c>
      <c r="M5639" t="s">
        <v>20648</v>
      </c>
      <c r="N5639" t="s">
        <v>571</v>
      </c>
      <c r="O5639" t="s">
        <v>18</v>
      </c>
      <c r="P5639">
        <v>76120</v>
      </c>
    </row>
    <row r="5640" spans="1:17" hidden="1" x14ac:dyDescent="0.35">
      <c r="A5640" s="72">
        <f t="shared" si="88"/>
        <v>140887</v>
      </c>
      <c r="B5640" t="s">
        <v>15622</v>
      </c>
      <c r="C5640" s="66">
        <v>235282</v>
      </c>
      <c r="D5640" t="s">
        <v>77</v>
      </c>
      <c r="E5640" t="s">
        <v>3907</v>
      </c>
      <c r="F5640" s="66">
        <v>140887</v>
      </c>
      <c r="G5640" t="s">
        <v>78</v>
      </c>
      <c r="H5640" t="s">
        <v>15623</v>
      </c>
      <c r="I5640" t="s">
        <v>79</v>
      </c>
      <c r="K5640" t="s">
        <v>14657</v>
      </c>
      <c r="M5640" t="s">
        <v>3904</v>
      </c>
      <c r="N5640" t="s">
        <v>573</v>
      </c>
      <c r="O5640" t="s">
        <v>18</v>
      </c>
      <c r="P5640" t="s">
        <v>4180</v>
      </c>
    </row>
    <row r="5641" spans="1:17" hidden="1" x14ac:dyDescent="0.35">
      <c r="A5641" s="72">
        <f t="shared" si="88"/>
        <v>141986</v>
      </c>
      <c r="B5641" t="s">
        <v>15046</v>
      </c>
      <c r="C5641" s="66">
        <v>226695</v>
      </c>
      <c r="D5641" t="s">
        <v>77</v>
      </c>
      <c r="E5641" t="s">
        <v>12702</v>
      </c>
      <c r="F5641" s="66">
        <v>141986</v>
      </c>
      <c r="G5641" t="s">
        <v>78</v>
      </c>
      <c r="H5641" t="s">
        <v>15047</v>
      </c>
      <c r="I5641" t="s">
        <v>79</v>
      </c>
      <c r="K5641" t="s">
        <v>12723</v>
      </c>
      <c r="M5641" t="s">
        <v>12447</v>
      </c>
      <c r="N5641" t="s">
        <v>12609</v>
      </c>
      <c r="O5641" t="s">
        <v>18</v>
      </c>
      <c r="P5641" t="s">
        <v>12724</v>
      </c>
    </row>
    <row r="5642" spans="1:17" hidden="1" x14ac:dyDescent="0.35">
      <c r="A5642" s="72">
        <f t="shared" si="88"/>
        <v>141982</v>
      </c>
      <c r="B5642" t="s">
        <v>25615</v>
      </c>
      <c r="C5642" s="85">
        <v>17016609</v>
      </c>
      <c r="D5642" t="s">
        <v>77</v>
      </c>
      <c r="E5642" t="s">
        <v>23230</v>
      </c>
      <c r="F5642" s="85">
        <v>141982</v>
      </c>
      <c r="G5642" t="s">
        <v>78</v>
      </c>
      <c r="I5642" t="s">
        <v>79</v>
      </c>
      <c r="K5642" t="s">
        <v>21628</v>
      </c>
      <c r="M5642" t="s">
        <v>12609</v>
      </c>
      <c r="N5642" t="s">
        <v>12609</v>
      </c>
      <c r="O5642" t="s">
        <v>18</v>
      </c>
      <c r="P5642">
        <v>79415</v>
      </c>
    </row>
    <row r="5643" spans="1:17" hidden="1" x14ac:dyDescent="0.35">
      <c r="A5643" s="72">
        <f t="shared" si="88"/>
        <v>141982</v>
      </c>
      <c r="B5643" t="s">
        <v>21627</v>
      </c>
      <c r="C5643" s="66">
        <v>17016609</v>
      </c>
      <c r="D5643" t="s">
        <v>77</v>
      </c>
      <c r="E5643" t="s">
        <v>12679</v>
      </c>
      <c r="F5643" s="66">
        <v>141982</v>
      </c>
      <c r="G5643" t="s">
        <v>78</v>
      </c>
      <c r="I5643" t="s">
        <v>79</v>
      </c>
      <c r="K5643" t="s">
        <v>21628</v>
      </c>
      <c r="M5643" t="s">
        <v>21629</v>
      </c>
      <c r="N5643" t="s">
        <v>12609</v>
      </c>
      <c r="O5643" t="s">
        <v>18</v>
      </c>
      <c r="P5643" t="s">
        <v>12812</v>
      </c>
    </row>
    <row r="5644" spans="1:17" hidden="1" x14ac:dyDescent="0.35">
      <c r="A5644" s="72">
        <f t="shared" si="88"/>
        <v>141986</v>
      </c>
      <c r="B5644" t="s">
        <v>14344</v>
      </c>
      <c r="C5644" s="66">
        <v>207745</v>
      </c>
      <c r="D5644" t="s">
        <v>77</v>
      </c>
      <c r="E5644" t="s">
        <v>12702</v>
      </c>
      <c r="F5644" s="66">
        <v>141986</v>
      </c>
      <c r="G5644" t="s">
        <v>78</v>
      </c>
      <c r="I5644" t="s">
        <v>79</v>
      </c>
      <c r="K5644" t="s">
        <v>14345</v>
      </c>
      <c r="M5644" t="s">
        <v>12447</v>
      </c>
      <c r="N5644" t="s">
        <v>12609</v>
      </c>
      <c r="O5644" t="s">
        <v>18</v>
      </c>
      <c r="P5644" t="s">
        <v>12812</v>
      </c>
      <c r="Q5644" t="s">
        <v>10834</v>
      </c>
    </row>
    <row r="5645" spans="1:17" hidden="1" x14ac:dyDescent="0.35">
      <c r="A5645" s="72">
        <f t="shared" si="88"/>
        <v>141986</v>
      </c>
      <c r="B5645" t="s">
        <v>12708</v>
      </c>
      <c r="C5645" s="66">
        <v>92525</v>
      </c>
      <c r="D5645" t="s">
        <v>77</v>
      </c>
      <c r="E5645" t="s">
        <v>12702</v>
      </c>
      <c r="F5645" s="66">
        <v>141986</v>
      </c>
      <c r="G5645" t="s">
        <v>78</v>
      </c>
      <c r="H5645" t="s">
        <v>12709</v>
      </c>
      <c r="I5645" t="s">
        <v>79</v>
      </c>
      <c r="K5645" t="s">
        <v>12710</v>
      </c>
      <c r="M5645" t="s">
        <v>12447</v>
      </c>
      <c r="N5645" t="s">
        <v>12609</v>
      </c>
      <c r="O5645" t="s">
        <v>18</v>
      </c>
      <c r="P5645" t="s">
        <v>12705</v>
      </c>
      <c r="Q5645" t="s">
        <v>9955</v>
      </c>
    </row>
    <row r="5646" spans="1:17" hidden="1" x14ac:dyDescent="0.35">
      <c r="A5646" s="72">
        <f t="shared" si="88"/>
        <v>141986</v>
      </c>
      <c r="B5646" t="s">
        <v>19920</v>
      </c>
      <c r="C5646" s="66">
        <v>16075302</v>
      </c>
      <c r="D5646" t="s">
        <v>83</v>
      </c>
      <c r="E5646" t="s">
        <v>12702</v>
      </c>
      <c r="F5646" s="66">
        <v>141986</v>
      </c>
      <c r="G5646" t="s">
        <v>78</v>
      </c>
      <c r="I5646" t="s">
        <v>79</v>
      </c>
      <c r="K5646" t="s">
        <v>19921</v>
      </c>
      <c r="M5646" t="s">
        <v>12447</v>
      </c>
      <c r="N5646" t="s">
        <v>12447</v>
      </c>
      <c r="O5646" t="s">
        <v>18</v>
      </c>
      <c r="P5646" t="s">
        <v>12695</v>
      </c>
    </row>
    <row r="5647" spans="1:17" hidden="1" x14ac:dyDescent="0.35">
      <c r="A5647" s="72">
        <f t="shared" si="88"/>
        <v>141986</v>
      </c>
      <c r="B5647" t="s">
        <v>19969</v>
      </c>
      <c r="C5647" s="66">
        <v>16076292</v>
      </c>
      <c r="D5647" t="s">
        <v>83</v>
      </c>
      <c r="E5647" t="s">
        <v>12702</v>
      </c>
      <c r="F5647" s="66">
        <v>141986</v>
      </c>
      <c r="G5647" t="s">
        <v>78</v>
      </c>
      <c r="I5647" t="s">
        <v>79</v>
      </c>
      <c r="K5647" t="s">
        <v>19970</v>
      </c>
      <c r="M5647" t="s">
        <v>12447</v>
      </c>
      <c r="N5647" t="s">
        <v>12447</v>
      </c>
      <c r="O5647" t="s">
        <v>18</v>
      </c>
      <c r="P5647" t="s">
        <v>12724</v>
      </c>
    </row>
    <row r="5648" spans="1:17" hidden="1" x14ac:dyDescent="0.35">
      <c r="A5648" s="72">
        <f t="shared" si="88"/>
        <v>141986</v>
      </c>
      <c r="B5648" t="s">
        <v>19189</v>
      </c>
      <c r="C5648" s="66">
        <v>16026135</v>
      </c>
      <c r="D5648" t="s">
        <v>83</v>
      </c>
      <c r="E5648" t="s">
        <v>12702</v>
      </c>
      <c r="F5648" s="66">
        <v>141986</v>
      </c>
      <c r="G5648" t="s">
        <v>78</v>
      </c>
      <c r="H5648" t="s">
        <v>19190</v>
      </c>
      <c r="I5648" t="s">
        <v>79</v>
      </c>
      <c r="K5648" t="s">
        <v>14161</v>
      </c>
      <c r="M5648" t="s">
        <v>12447</v>
      </c>
      <c r="N5648" t="s">
        <v>12447</v>
      </c>
      <c r="O5648" t="s">
        <v>18</v>
      </c>
      <c r="P5648" t="s">
        <v>12705</v>
      </c>
    </row>
    <row r="5649" spans="1:17" hidden="1" x14ac:dyDescent="0.35">
      <c r="A5649" s="72">
        <f t="shared" si="88"/>
        <v>141986</v>
      </c>
      <c r="B5649" t="s">
        <v>19194</v>
      </c>
      <c r="C5649" s="66">
        <v>16026137</v>
      </c>
      <c r="D5649" t="s">
        <v>83</v>
      </c>
      <c r="E5649" t="s">
        <v>12702</v>
      </c>
      <c r="F5649" s="66">
        <v>141986</v>
      </c>
      <c r="G5649" t="s">
        <v>78</v>
      </c>
      <c r="H5649" t="s">
        <v>19195</v>
      </c>
      <c r="I5649" t="s">
        <v>79</v>
      </c>
      <c r="K5649" t="s">
        <v>19196</v>
      </c>
      <c r="M5649" t="s">
        <v>12447</v>
      </c>
      <c r="N5649" t="s">
        <v>12447</v>
      </c>
      <c r="O5649" t="s">
        <v>18</v>
      </c>
      <c r="P5649" t="s">
        <v>12724</v>
      </c>
    </row>
    <row r="5650" spans="1:17" hidden="1" x14ac:dyDescent="0.35">
      <c r="A5650" s="72">
        <f t="shared" si="88"/>
        <v>141986</v>
      </c>
      <c r="B5650" t="s">
        <v>22438</v>
      </c>
      <c r="C5650" s="66">
        <v>17022906</v>
      </c>
      <c r="D5650" t="s">
        <v>83</v>
      </c>
      <c r="E5650" t="s">
        <v>12702</v>
      </c>
      <c r="F5650" s="66">
        <v>141986</v>
      </c>
      <c r="G5650" t="s">
        <v>78</v>
      </c>
      <c r="I5650" t="s">
        <v>79</v>
      </c>
      <c r="K5650" t="s">
        <v>22439</v>
      </c>
      <c r="M5650" t="s">
        <v>12609</v>
      </c>
      <c r="N5650" t="s">
        <v>12609</v>
      </c>
      <c r="O5650" t="s">
        <v>18</v>
      </c>
      <c r="P5650" t="s">
        <v>12724</v>
      </c>
    </row>
    <row r="5651" spans="1:17" hidden="1" x14ac:dyDescent="0.35">
      <c r="A5651" s="72">
        <f t="shared" si="88"/>
        <v>141989</v>
      </c>
      <c r="B5651" t="s">
        <v>17613</v>
      </c>
      <c r="C5651" s="66">
        <v>16065623</v>
      </c>
      <c r="D5651" t="s">
        <v>77</v>
      </c>
      <c r="E5651" t="s">
        <v>12842</v>
      </c>
      <c r="F5651" s="66">
        <v>141989</v>
      </c>
      <c r="G5651" t="s">
        <v>78</v>
      </c>
      <c r="I5651" t="s">
        <v>79</v>
      </c>
      <c r="K5651" t="s">
        <v>17614</v>
      </c>
      <c r="M5651" t="s">
        <v>12447</v>
      </c>
      <c r="N5651" t="s">
        <v>12609</v>
      </c>
      <c r="O5651" t="s">
        <v>18</v>
      </c>
      <c r="P5651" t="s">
        <v>12836</v>
      </c>
      <c r="Q5651" t="s">
        <v>17615</v>
      </c>
    </row>
    <row r="5652" spans="1:17" hidden="1" x14ac:dyDescent="0.35">
      <c r="A5652" s="72">
        <f t="shared" si="88"/>
        <v>141989</v>
      </c>
      <c r="B5652" t="s">
        <v>21165</v>
      </c>
      <c r="C5652" s="66">
        <v>17012504</v>
      </c>
      <c r="D5652" t="s">
        <v>77</v>
      </c>
      <c r="E5652" t="s">
        <v>12842</v>
      </c>
      <c r="F5652" s="66">
        <v>141989</v>
      </c>
      <c r="G5652" t="s">
        <v>78</v>
      </c>
      <c r="I5652" t="s">
        <v>79</v>
      </c>
      <c r="K5652" t="s">
        <v>21166</v>
      </c>
      <c r="M5652" t="s">
        <v>12447</v>
      </c>
      <c r="N5652" t="s">
        <v>12609</v>
      </c>
      <c r="O5652" t="s">
        <v>18</v>
      </c>
      <c r="P5652" t="s">
        <v>12836</v>
      </c>
      <c r="Q5652" t="s">
        <v>21167</v>
      </c>
    </row>
    <row r="5653" spans="1:17" hidden="1" x14ac:dyDescent="0.35">
      <c r="A5653" s="72">
        <f t="shared" si="88"/>
        <v>141989</v>
      </c>
      <c r="B5653" t="s">
        <v>12841</v>
      </c>
      <c r="C5653" s="66">
        <v>92588</v>
      </c>
      <c r="D5653" t="s">
        <v>77</v>
      </c>
      <c r="E5653" t="s">
        <v>12842</v>
      </c>
      <c r="F5653" s="66">
        <v>141989</v>
      </c>
      <c r="G5653" t="s">
        <v>78</v>
      </c>
      <c r="I5653" t="s">
        <v>79</v>
      </c>
      <c r="K5653" t="s">
        <v>12843</v>
      </c>
      <c r="M5653" t="s">
        <v>12447</v>
      </c>
      <c r="N5653" t="s">
        <v>12609</v>
      </c>
      <c r="O5653" t="s">
        <v>18</v>
      </c>
      <c r="P5653" t="s">
        <v>12836</v>
      </c>
    </row>
    <row r="5654" spans="1:17" hidden="1" x14ac:dyDescent="0.35">
      <c r="A5654" s="72">
        <f t="shared" si="88"/>
        <v>141989</v>
      </c>
      <c r="B5654" t="s">
        <v>17611</v>
      </c>
      <c r="C5654" s="66">
        <v>16065621</v>
      </c>
      <c r="D5654" t="s">
        <v>77</v>
      </c>
      <c r="E5654" t="s">
        <v>12842</v>
      </c>
      <c r="F5654" s="66">
        <v>141989</v>
      </c>
      <c r="G5654" t="s">
        <v>78</v>
      </c>
      <c r="I5654" t="s">
        <v>79</v>
      </c>
      <c r="K5654" t="s">
        <v>17612</v>
      </c>
      <c r="M5654" t="s">
        <v>12447</v>
      </c>
      <c r="N5654" t="s">
        <v>12609</v>
      </c>
      <c r="O5654" t="s">
        <v>18</v>
      </c>
      <c r="P5654" t="s">
        <v>12836</v>
      </c>
      <c r="Q5654" t="s">
        <v>8970</v>
      </c>
    </row>
    <row r="5655" spans="1:17" hidden="1" x14ac:dyDescent="0.35">
      <c r="A5655" s="72">
        <f t="shared" si="88"/>
        <v>141989</v>
      </c>
      <c r="B5655" t="s">
        <v>12844</v>
      </c>
      <c r="C5655" s="66">
        <v>92590</v>
      </c>
      <c r="D5655" t="s">
        <v>77</v>
      </c>
      <c r="E5655" t="s">
        <v>12842</v>
      </c>
      <c r="F5655" s="66">
        <v>141989</v>
      </c>
      <c r="G5655" t="s">
        <v>78</v>
      </c>
      <c r="I5655" t="s">
        <v>79</v>
      </c>
      <c r="K5655" t="s">
        <v>12845</v>
      </c>
      <c r="M5655" t="s">
        <v>12447</v>
      </c>
      <c r="N5655" t="s">
        <v>12609</v>
      </c>
      <c r="O5655" t="s">
        <v>18</v>
      </c>
      <c r="P5655" t="s">
        <v>12836</v>
      </c>
    </row>
    <row r="5656" spans="1:17" hidden="1" x14ac:dyDescent="0.35">
      <c r="A5656" s="72">
        <f t="shared" si="88"/>
        <v>141989</v>
      </c>
      <c r="B5656" t="s">
        <v>21075</v>
      </c>
      <c r="C5656" s="66">
        <v>17011811</v>
      </c>
      <c r="D5656" t="s">
        <v>77</v>
      </c>
      <c r="E5656" t="s">
        <v>12842</v>
      </c>
      <c r="F5656" s="66">
        <v>141989</v>
      </c>
      <c r="G5656" t="s">
        <v>78</v>
      </c>
      <c r="I5656" t="s">
        <v>79</v>
      </c>
      <c r="K5656" t="s">
        <v>21076</v>
      </c>
      <c r="M5656" t="s">
        <v>12447</v>
      </c>
      <c r="N5656" t="s">
        <v>12609</v>
      </c>
      <c r="O5656" t="s">
        <v>18</v>
      </c>
      <c r="P5656" t="s">
        <v>12836</v>
      </c>
    </row>
    <row r="5657" spans="1:17" hidden="1" x14ac:dyDescent="0.35">
      <c r="A5657" s="72">
        <f t="shared" si="88"/>
        <v>141989</v>
      </c>
      <c r="B5657" t="s">
        <v>14781</v>
      </c>
      <c r="C5657" s="66">
        <v>222429</v>
      </c>
      <c r="D5657" t="s">
        <v>77</v>
      </c>
      <c r="E5657" t="s">
        <v>12842</v>
      </c>
      <c r="F5657" s="66">
        <v>141989</v>
      </c>
      <c r="G5657" t="s">
        <v>78</v>
      </c>
      <c r="I5657" t="s">
        <v>79</v>
      </c>
      <c r="K5657" t="s">
        <v>14782</v>
      </c>
      <c r="M5657" t="s">
        <v>12447</v>
      </c>
      <c r="N5657" t="s">
        <v>12609</v>
      </c>
      <c r="O5657" t="s">
        <v>18</v>
      </c>
      <c r="P5657" t="s">
        <v>12836</v>
      </c>
      <c r="Q5657" t="s">
        <v>14783</v>
      </c>
    </row>
    <row r="5658" spans="1:17" hidden="1" x14ac:dyDescent="0.35">
      <c r="A5658" s="72">
        <f t="shared" si="88"/>
        <v>141989</v>
      </c>
      <c r="B5658" t="s">
        <v>14473</v>
      </c>
      <c r="C5658" s="66">
        <v>211339</v>
      </c>
      <c r="D5658" t="s">
        <v>77</v>
      </c>
      <c r="E5658" t="s">
        <v>12842</v>
      </c>
      <c r="F5658" s="66">
        <v>141989</v>
      </c>
      <c r="G5658" t="s">
        <v>78</v>
      </c>
      <c r="I5658" t="s">
        <v>79</v>
      </c>
      <c r="K5658" t="s">
        <v>14474</v>
      </c>
      <c r="M5658" t="s">
        <v>12447</v>
      </c>
      <c r="N5658" t="s">
        <v>12609</v>
      </c>
      <c r="O5658" t="s">
        <v>18</v>
      </c>
      <c r="P5658" t="s">
        <v>12836</v>
      </c>
    </row>
    <row r="5659" spans="1:17" hidden="1" x14ac:dyDescent="0.35">
      <c r="A5659" s="72">
        <f t="shared" si="88"/>
        <v>141989</v>
      </c>
      <c r="B5659" t="s">
        <v>16996</v>
      </c>
      <c r="C5659" s="66">
        <v>16051900</v>
      </c>
      <c r="D5659" t="s">
        <v>77</v>
      </c>
      <c r="E5659" t="s">
        <v>12842</v>
      </c>
      <c r="F5659" s="66">
        <v>141989</v>
      </c>
      <c r="G5659" t="s">
        <v>78</v>
      </c>
      <c r="I5659" t="s">
        <v>79</v>
      </c>
      <c r="K5659" t="s">
        <v>16997</v>
      </c>
      <c r="M5659" t="s">
        <v>12447</v>
      </c>
      <c r="N5659" t="s">
        <v>12609</v>
      </c>
      <c r="O5659" t="s">
        <v>18</v>
      </c>
      <c r="P5659" t="s">
        <v>12686</v>
      </c>
      <c r="Q5659" t="s">
        <v>16998</v>
      </c>
    </row>
    <row r="5660" spans="1:17" hidden="1" x14ac:dyDescent="0.35">
      <c r="A5660" s="72">
        <f t="shared" si="88"/>
        <v>141633</v>
      </c>
      <c r="B5660" t="s">
        <v>16795</v>
      </c>
      <c r="C5660" s="66">
        <v>16047969</v>
      </c>
      <c r="D5660" t="s">
        <v>77</v>
      </c>
      <c r="E5660" t="s">
        <v>10736</v>
      </c>
      <c r="F5660" s="66">
        <v>141633</v>
      </c>
      <c r="G5660" t="s">
        <v>78</v>
      </c>
      <c r="I5660" t="s">
        <v>79</v>
      </c>
      <c r="K5660" t="s">
        <v>16796</v>
      </c>
      <c r="M5660" t="s">
        <v>10734</v>
      </c>
      <c r="N5660" t="s">
        <v>10739</v>
      </c>
      <c r="O5660" t="s">
        <v>18</v>
      </c>
      <c r="P5660" t="s">
        <v>10799</v>
      </c>
    </row>
    <row r="5661" spans="1:17" hidden="1" x14ac:dyDescent="0.35">
      <c r="A5661" s="72">
        <f t="shared" si="88"/>
        <v>140510</v>
      </c>
      <c r="B5661" t="s">
        <v>26508</v>
      </c>
      <c r="C5661" s="85">
        <v>85917</v>
      </c>
      <c r="D5661" t="s">
        <v>77</v>
      </c>
      <c r="E5661" t="s">
        <v>23205</v>
      </c>
      <c r="F5661" s="85">
        <v>140510</v>
      </c>
      <c r="G5661" t="s">
        <v>78</v>
      </c>
      <c r="H5661">
        <v>1647460</v>
      </c>
      <c r="I5661" t="s">
        <v>79</v>
      </c>
      <c r="K5661" t="s">
        <v>26509</v>
      </c>
      <c r="M5661" t="s">
        <v>1182</v>
      </c>
      <c r="N5661" t="s">
        <v>1182</v>
      </c>
      <c r="O5661" t="s">
        <v>18</v>
      </c>
      <c r="P5661">
        <v>75142</v>
      </c>
    </row>
    <row r="5662" spans="1:17" hidden="1" x14ac:dyDescent="0.35">
      <c r="A5662" s="72">
        <f t="shared" si="88"/>
        <v>140510</v>
      </c>
      <c r="B5662" t="s">
        <v>1290</v>
      </c>
      <c r="C5662" s="66">
        <v>85917</v>
      </c>
      <c r="D5662" t="s">
        <v>77</v>
      </c>
      <c r="E5662" t="s">
        <v>1291</v>
      </c>
      <c r="F5662" s="66">
        <v>140510</v>
      </c>
      <c r="G5662" t="s">
        <v>78</v>
      </c>
      <c r="H5662" t="s">
        <v>1292</v>
      </c>
      <c r="I5662" t="s">
        <v>79</v>
      </c>
      <c r="K5662" t="s">
        <v>1293</v>
      </c>
      <c r="M5662" t="s">
        <v>1248</v>
      </c>
      <c r="N5662" t="s">
        <v>1248</v>
      </c>
      <c r="O5662" t="s">
        <v>18</v>
      </c>
      <c r="P5662" t="s">
        <v>1294</v>
      </c>
    </row>
    <row r="5663" spans="1:17" hidden="1" x14ac:dyDescent="0.35">
      <c r="A5663" s="72">
        <f t="shared" si="88"/>
        <v>141465</v>
      </c>
      <c r="B5663" t="s">
        <v>21082</v>
      </c>
      <c r="C5663" s="66">
        <v>17011900</v>
      </c>
      <c r="D5663" t="s">
        <v>77</v>
      </c>
      <c r="E5663" t="s">
        <v>9150</v>
      </c>
      <c r="F5663" s="66">
        <v>141465</v>
      </c>
      <c r="G5663" t="s">
        <v>78</v>
      </c>
      <c r="I5663" t="s">
        <v>79</v>
      </c>
      <c r="K5663" t="s">
        <v>21083</v>
      </c>
      <c r="M5663" t="s">
        <v>9155</v>
      </c>
      <c r="N5663" t="s">
        <v>9526</v>
      </c>
      <c r="O5663" t="s">
        <v>18</v>
      </c>
      <c r="P5663" t="s">
        <v>7385</v>
      </c>
    </row>
    <row r="5664" spans="1:17" hidden="1" x14ac:dyDescent="0.35">
      <c r="A5664" s="72">
        <f t="shared" si="88"/>
        <v>140501</v>
      </c>
      <c r="B5664" t="s">
        <v>15816</v>
      </c>
      <c r="C5664" s="66">
        <v>16024022</v>
      </c>
      <c r="D5664" t="s">
        <v>77</v>
      </c>
      <c r="E5664" t="s">
        <v>1232</v>
      </c>
      <c r="F5664" s="66">
        <v>140501</v>
      </c>
      <c r="G5664" t="s">
        <v>78</v>
      </c>
      <c r="H5664" t="s">
        <v>1233</v>
      </c>
      <c r="I5664" t="s">
        <v>79</v>
      </c>
      <c r="K5664" t="s">
        <v>15817</v>
      </c>
      <c r="M5664" t="s">
        <v>1235</v>
      </c>
      <c r="N5664" t="s">
        <v>1206</v>
      </c>
      <c r="O5664" t="s">
        <v>18</v>
      </c>
      <c r="P5664" t="s">
        <v>1236</v>
      </c>
    </row>
    <row r="5665" spans="1:17" hidden="1" x14ac:dyDescent="0.35">
      <c r="A5665" s="72">
        <f t="shared" si="88"/>
        <v>140899</v>
      </c>
      <c r="B5665" t="s">
        <v>26685</v>
      </c>
      <c r="C5665" s="85">
        <v>16036614</v>
      </c>
      <c r="D5665" t="s">
        <v>77</v>
      </c>
      <c r="E5665" t="s">
        <v>23196</v>
      </c>
      <c r="F5665" s="85">
        <v>140899</v>
      </c>
      <c r="G5665" t="s">
        <v>78</v>
      </c>
      <c r="H5665">
        <v>11623055</v>
      </c>
      <c r="I5665" t="s">
        <v>79</v>
      </c>
      <c r="K5665" t="s">
        <v>26686</v>
      </c>
      <c r="M5665" t="s">
        <v>20648</v>
      </c>
      <c r="N5665" t="s">
        <v>571</v>
      </c>
      <c r="O5665" t="s">
        <v>18</v>
      </c>
      <c r="P5665">
        <v>76106</v>
      </c>
    </row>
    <row r="5666" spans="1:17" hidden="1" x14ac:dyDescent="0.35">
      <c r="A5666" s="72">
        <f t="shared" si="88"/>
        <v>140899</v>
      </c>
      <c r="B5666" t="s">
        <v>16298</v>
      </c>
      <c r="C5666" s="66">
        <v>16036614</v>
      </c>
      <c r="D5666" t="s">
        <v>77</v>
      </c>
      <c r="E5666" t="s">
        <v>4370</v>
      </c>
      <c r="F5666" s="66">
        <v>140899</v>
      </c>
      <c r="G5666" t="s">
        <v>78</v>
      </c>
      <c r="H5666" t="s">
        <v>4371</v>
      </c>
      <c r="I5666" t="s">
        <v>79</v>
      </c>
      <c r="K5666" t="s">
        <v>16299</v>
      </c>
      <c r="M5666" t="s">
        <v>3904</v>
      </c>
      <c r="N5666" t="s">
        <v>571</v>
      </c>
      <c r="O5666" t="s">
        <v>18</v>
      </c>
      <c r="P5666" t="s">
        <v>3982</v>
      </c>
    </row>
    <row r="5667" spans="1:17" hidden="1" x14ac:dyDescent="0.35">
      <c r="A5667" s="72">
        <f t="shared" si="88"/>
        <v>142016</v>
      </c>
      <c r="B5667" t="s">
        <v>12931</v>
      </c>
      <c r="C5667" s="66">
        <v>92639</v>
      </c>
      <c r="D5667" t="s">
        <v>77</v>
      </c>
      <c r="E5667" t="s">
        <v>12856</v>
      </c>
      <c r="F5667" s="66">
        <v>142016</v>
      </c>
      <c r="G5667" t="s">
        <v>78</v>
      </c>
      <c r="I5667" t="s">
        <v>79</v>
      </c>
      <c r="K5667" t="s">
        <v>12857</v>
      </c>
      <c r="M5667" t="s">
        <v>12858</v>
      </c>
      <c r="N5667" t="s">
        <v>12854</v>
      </c>
      <c r="O5667" t="s">
        <v>18</v>
      </c>
      <c r="P5667" t="s">
        <v>12859</v>
      </c>
    </row>
    <row r="5668" spans="1:17" hidden="1" x14ac:dyDescent="0.35">
      <c r="A5668" s="72">
        <f t="shared" si="88"/>
        <v>142016</v>
      </c>
      <c r="B5668" t="s">
        <v>12855</v>
      </c>
      <c r="C5668" s="66">
        <v>92601</v>
      </c>
      <c r="D5668" t="s">
        <v>77</v>
      </c>
      <c r="E5668" t="s">
        <v>12856</v>
      </c>
      <c r="F5668" s="66">
        <v>142016</v>
      </c>
      <c r="G5668" t="s">
        <v>78</v>
      </c>
      <c r="I5668" t="s">
        <v>79</v>
      </c>
      <c r="K5668" t="s">
        <v>12857</v>
      </c>
      <c r="M5668" t="s">
        <v>12858</v>
      </c>
      <c r="N5668" t="s">
        <v>12854</v>
      </c>
      <c r="O5668" t="s">
        <v>18</v>
      </c>
      <c r="P5668" t="s">
        <v>12859</v>
      </c>
    </row>
    <row r="5669" spans="1:17" hidden="1" x14ac:dyDescent="0.35">
      <c r="A5669" s="72">
        <f t="shared" si="88"/>
        <v>140887</v>
      </c>
      <c r="B5669" t="s">
        <v>25522</v>
      </c>
      <c r="C5669" s="85">
        <v>87546</v>
      </c>
      <c r="D5669" t="s">
        <v>77</v>
      </c>
      <c r="E5669" t="s">
        <v>23231</v>
      </c>
      <c r="F5669" s="85">
        <v>140887</v>
      </c>
      <c r="G5669" t="s">
        <v>78</v>
      </c>
      <c r="H5669">
        <v>12047536</v>
      </c>
      <c r="I5669" t="s">
        <v>79</v>
      </c>
      <c r="K5669" t="s">
        <v>25523</v>
      </c>
      <c r="M5669" t="s">
        <v>20648</v>
      </c>
      <c r="N5669" t="s">
        <v>571</v>
      </c>
      <c r="O5669" t="s">
        <v>18</v>
      </c>
      <c r="P5669">
        <v>76116</v>
      </c>
      <c r="Q5669">
        <v>9434</v>
      </c>
    </row>
    <row r="5670" spans="1:17" hidden="1" x14ac:dyDescent="0.35">
      <c r="A5670" s="72">
        <f t="shared" si="88"/>
        <v>140887</v>
      </c>
      <c r="B5670" t="s">
        <v>4251</v>
      </c>
      <c r="C5670" s="66">
        <v>87546</v>
      </c>
      <c r="D5670" t="s">
        <v>77</v>
      </c>
      <c r="E5670" t="s">
        <v>3907</v>
      </c>
      <c r="F5670" s="66">
        <v>140887</v>
      </c>
      <c r="G5670" t="s">
        <v>78</v>
      </c>
      <c r="H5670" t="s">
        <v>4252</v>
      </c>
      <c r="I5670" t="s">
        <v>79</v>
      </c>
      <c r="K5670" t="s">
        <v>4253</v>
      </c>
      <c r="M5670" t="s">
        <v>3904</v>
      </c>
      <c r="N5670" t="s">
        <v>573</v>
      </c>
      <c r="O5670" t="s">
        <v>18</v>
      </c>
      <c r="P5670" t="s">
        <v>4224</v>
      </c>
      <c r="Q5670" t="s">
        <v>4254</v>
      </c>
    </row>
    <row r="5671" spans="1:17" hidden="1" x14ac:dyDescent="0.35">
      <c r="A5671" s="72">
        <f t="shared" si="88"/>
        <v>140783</v>
      </c>
      <c r="B5671" t="s">
        <v>19615</v>
      </c>
      <c r="C5671" s="66">
        <v>16061271</v>
      </c>
      <c r="D5671" t="s">
        <v>83</v>
      </c>
      <c r="E5671" t="s">
        <v>3192</v>
      </c>
      <c r="F5671" s="66">
        <v>140783</v>
      </c>
      <c r="G5671" t="s">
        <v>78</v>
      </c>
      <c r="H5671" t="s">
        <v>350</v>
      </c>
      <c r="I5671" t="s">
        <v>79</v>
      </c>
      <c r="K5671" t="s">
        <v>19616</v>
      </c>
      <c r="L5671" t="s">
        <v>80</v>
      </c>
      <c r="M5671" t="s">
        <v>3188</v>
      </c>
      <c r="N5671" t="s">
        <v>3189</v>
      </c>
      <c r="O5671" t="s">
        <v>18</v>
      </c>
      <c r="P5671" t="s">
        <v>3190</v>
      </c>
      <c r="Q5671" t="s">
        <v>87</v>
      </c>
    </row>
    <row r="5672" spans="1:17" hidden="1" x14ac:dyDescent="0.35">
      <c r="A5672" s="72">
        <f t="shared" si="88"/>
        <v>140783</v>
      </c>
      <c r="B5672" t="s">
        <v>3199</v>
      </c>
      <c r="C5672" s="66">
        <v>86986</v>
      </c>
      <c r="D5672" t="s">
        <v>77</v>
      </c>
      <c r="E5672" t="s">
        <v>3192</v>
      </c>
      <c r="F5672" s="66">
        <v>140783</v>
      </c>
      <c r="G5672" t="s">
        <v>78</v>
      </c>
      <c r="I5672" t="s">
        <v>79</v>
      </c>
      <c r="K5672" t="s">
        <v>3200</v>
      </c>
      <c r="M5672" t="s">
        <v>3188</v>
      </c>
      <c r="N5672" t="s">
        <v>3189</v>
      </c>
      <c r="O5672" t="s">
        <v>18</v>
      </c>
      <c r="P5672" t="s">
        <v>3190</v>
      </c>
      <c r="Q5672" t="s">
        <v>3201</v>
      </c>
    </row>
    <row r="5673" spans="1:17" hidden="1" x14ac:dyDescent="0.35">
      <c r="A5673" s="72">
        <f t="shared" si="88"/>
        <v>140783</v>
      </c>
      <c r="B5673" t="s">
        <v>19613</v>
      </c>
      <c r="C5673" s="66">
        <v>16061270</v>
      </c>
      <c r="D5673" t="s">
        <v>83</v>
      </c>
      <c r="E5673" t="s">
        <v>3192</v>
      </c>
      <c r="F5673" s="66">
        <v>140783</v>
      </c>
      <c r="G5673" t="s">
        <v>78</v>
      </c>
      <c r="H5673" t="s">
        <v>350</v>
      </c>
      <c r="I5673" t="s">
        <v>79</v>
      </c>
      <c r="K5673" t="s">
        <v>19614</v>
      </c>
      <c r="L5673" t="s">
        <v>80</v>
      </c>
      <c r="M5673" t="s">
        <v>3188</v>
      </c>
      <c r="N5673" t="s">
        <v>3189</v>
      </c>
      <c r="O5673" t="s">
        <v>18</v>
      </c>
      <c r="P5673" t="s">
        <v>3213</v>
      </c>
      <c r="Q5673" t="s">
        <v>87</v>
      </c>
    </row>
    <row r="5674" spans="1:17" hidden="1" x14ac:dyDescent="0.35">
      <c r="A5674" s="72">
        <f t="shared" si="88"/>
        <v>140783</v>
      </c>
      <c r="B5674" t="s">
        <v>21986</v>
      </c>
      <c r="C5674" s="66">
        <v>17019610</v>
      </c>
      <c r="D5674" t="s">
        <v>83</v>
      </c>
      <c r="E5674" t="s">
        <v>3192</v>
      </c>
      <c r="F5674" s="66">
        <v>140783</v>
      </c>
      <c r="G5674" t="s">
        <v>78</v>
      </c>
      <c r="H5674" t="s">
        <v>13694</v>
      </c>
      <c r="I5674" t="s">
        <v>79</v>
      </c>
      <c r="K5674" t="s">
        <v>21987</v>
      </c>
      <c r="M5674" t="s">
        <v>20516</v>
      </c>
      <c r="N5674" t="s">
        <v>3251</v>
      </c>
      <c r="O5674" t="s">
        <v>18</v>
      </c>
      <c r="P5674" t="s">
        <v>3190</v>
      </c>
    </row>
    <row r="5675" spans="1:17" hidden="1" x14ac:dyDescent="0.35">
      <c r="A5675" s="72">
        <f t="shared" si="88"/>
        <v>140783</v>
      </c>
      <c r="B5675" t="s">
        <v>19660</v>
      </c>
      <c r="C5675" s="66">
        <v>16061776</v>
      </c>
      <c r="D5675" t="s">
        <v>83</v>
      </c>
      <c r="E5675" t="s">
        <v>3192</v>
      </c>
      <c r="F5675" s="66">
        <v>140783</v>
      </c>
      <c r="G5675" t="s">
        <v>78</v>
      </c>
      <c r="H5675" t="s">
        <v>350</v>
      </c>
      <c r="I5675" t="s">
        <v>79</v>
      </c>
      <c r="K5675" t="s">
        <v>19661</v>
      </c>
      <c r="L5675" t="s">
        <v>80</v>
      </c>
      <c r="M5675" t="s">
        <v>3188</v>
      </c>
      <c r="N5675" t="s">
        <v>3189</v>
      </c>
      <c r="O5675" t="s">
        <v>18</v>
      </c>
      <c r="P5675" t="s">
        <v>3190</v>
      </c>
      <c r="Q5675" t="s">
        <v>87</v>
      </c>
    </row>
    <row r="5676" spans="1:17" hidden="1" x14ac:dyDescent="0.35">
      <c r="A5676" s="72">
        <f t="shared" si="88"/>
        <v>140783</v>
      </c>
      <c r="B5676" t="s">
        <v>18588</v>
      </c>
      <c r="C5676" s="66">
        <v>16025222</v>
      </c>
      <c r="D5676" t="s">
        <v>83</v>
      </c>
      <c r="E5676" t="s">
        <v>3192</v>
      </c>
      <c r="F5676" s="66">
        <v>140783</v>
      </c>
      <c r="G5676" t="s">
        <v>78</v>
      </c>
      <c r="I5676" t="s">
        <v>79</v>
      </c>
      <c r="K5676" t="s">
        <v>18589</v>
      </c>
      <c r="M5676" t="s">
        <v>3188</v>
      </c>
      <c r="N5676" t="s">
        <v>3251</v>
      </c>
      <c r="O5676" t="s">
        <v>18</v>
      </c>
      <c r="P5676" t="s">
        <v>3190</v>
      </c>
    </row>
    <row r="5677" spans="1:17" hidden="1" x14ac:dyDescent="0.35">
      <c r="A5677" s="72">
        <f t="shared" si="88"/>
        <v>140783</v>
      </c>
      <c r="B5677" t="s">
        <v>18586</v>
      </c>
      <c r="C5677" s="66">
        <v>16025221</v>
      </c>
      <c r="D5677" t="s">
        <v>83</v>
      </c>
      <c r="E5677" t="s">
        <v>3192</v>
      </c>
      <c r="F5677" s="66">
        <v>140783</v>
      </c>
      <c r="G5677" t="s">
        <v>78</v>
      </c>
      <c r="H5677" t="s">
        <v>350</v>
      </c>
      <c r="I5677" t="s">
        <v>79</v>
      </c>
      <c r="K5677" t="s">
        <v>18587</v>
      </c>
      <c r="L5677" t="s">
        <v>80</v>
      </c>
      <c r="M5677" t="s">
        <v>3188</v>
      </c>
      <c r="N5677" t="s">
        <v>3189</v>
      </c>
      <c r="O5677" t="s">
        <v>18</v>
      </c>
      <c r="P5677" t="s">
        <v>3190</v>
      </c>
      <c r="Q5677" t="s">
        <v>87</v>
      </c>
    </row>
    <row r="5678" spans="1:17" hidden="1" x14ac:dyDescent="0.35">
      <c r="A5678" s="72">
        <f t="shared" si="88"/>
        <v>140783</v>
      </c>
      <c r="B5678" t="s">
        <v>18590</v>
      </c>
      <c r="C5678" s="66">
        <v>16025224</v>
      </c>
      <c r="D5678" t="s">
        <v>83</v>
      </c>
      <c r="E5678" t="s">
        <v>3192</v>
      </c>
      <c r="F5678" s="66">
        <v>140783</v>
      </c>
      <c r="G5678" t="s">
        <v>78</v>
      </c>
      <c r="H5678" t="s">
        <v>350</v>
      </c>
      <c r="I5678" t="s">
        <v>79</v>
      </c>
      <c r="K5678" t="s">
        <v>18591</v>
      </c>
      <c r="L5678" t="s">
        <v>80</v>
      </c>
      <c r="M5678" t="s">
        <v>3188</v>
      </c>
      <c r="N5678" t="s">
        <v>3189</v>
      </c>
      <c r="O5678" t="s">
        <v>18</v>
      </c>
      <c r="P5678" t="s">
        <v>3190</v>
      </c>
      <c r="Q5678" t="s">
        <v>87</v>
      </c>
    </row>
    <row r="5679" spans="1:17" hidden="1" x14ac:dyDescent="0.35">
      <c r="A5679" s="72">
        <f t="shared" si="88"/>
        <v>140783</v>
      </c>
      <c r="B5679" t="s">
        <v>3222</v>
      </c>
      <c r="C5679" s="66">
        <v>86995</v>
      </c>
      <c r="D5679" t="s">
        <v>77</v>
      </c>
      <c r="E5679" t="s">
        <v>3192</v>
      </c>
      <c r="F5679" s="66">
        <v>140783</v>
      </c>
      <c r="G5679" t="s">
        <v>78</v>
      </c>
      <c r="I5679" t="s">
        <v>79</v>
      </c>
      <c r="K5679" t="s">
        <v>3223</v>
      </c>
      <c r="M5679" t="s">
        <v>3188</v>
      </c>
      <c r="N5679" t="s">
        <v>3189</v>
      </c>
      <c r="O5679" t="s">
        <v>18</v>
      </c>
      <c r="P5679" t="s">
        <v>3190</v>
      </c>
      <c r="Q5679" t="s">
        <v>1718</v>
      </c>
    </row>
    <row r="5680" spans="1:17" hidden="1" x14ac:dyDescent="0.35">
      <c r="A5680" s="72">
        <f t="shared" si="88"/>
        <v>140783</v>
      </c>
      <c r="B5680" t="s">
        <v>19617</v>
      </c>
      <c r="C5680" s="66">
        <v>16061272</v>
      </c>
      <c r="D5680" t="s">
        <v>83</v>
      </c>
      <c r="E5680" t="s">
        <v>3192</v>
      </c>
      <c r="F5680" s="66">
        <v>140783</v>
      </c>
      <c r="G5680" t="s">
        <v>78</v>
      </c>
      <c r="H5680" t="s">
        <v>350</v>
      </c>
      <c r="I5680" t="s">
        <v>79</v>
      </c>
      <c r="K5680" t="s">
        <v>19618</v>
      </c>
      <c r="L5680" t="s">
        <v>80</v>
      </c>
      <c r="M5680" t="s">
        <v>3188</v>
      </c>
      <c r="N5680" t="s">
        <v>3189</v>
      </c>
      <c r="O5680" t="s">
        <v>18</v>
      </c>
      <c r="P5680" t="s">
        <v>3190</v>
      </c>
      <c r="Q5680" t="s">
        <v>87</v>
      </c>
    </row>
    <row r="5681" spans="1:17" hidden="1" x14ac:dyDescent="0.35">
      <c r="A5681" s="72">
        <f t="shared" si="88"/>
        <v>142116</v>
      </c>
      <c r="B5681" t="s">
        <v>15194</v>
      </c>
      <c r="C5681" s="66">
        <v>230166</v>
      </c>
      <c r="D5681" t="s">
        <v>77</v>
      </c>
      <c r="E5681" t="s">
        <v>13524</v>
      </c>
      <c r="F5681" s="66">
        <v>142116</v>
      </c>
      <c r="G5681" t="s">
        <v>78</v>
      </c>
      <c r="H5681" t="s">
        <v>15195</v>
      </c>
      <c r="I5681" t="s">
        <v>79</v>
      </c>
      <c r="K5681" t="s">
        <v>15196</v>
      </c>
      <c r="L5681" t="s">
        <v>80</v>
      </c>
      <c r="M5681" t="s">
        <v>7395</v>
      </c>
      <c r="N5681" t="s">
        <v>7395</v>
      </c>
      <c r="O5681" t="s">
        <v>18</v>
      </c>
      <c r="P5681" t="s">
        <v>7396</v>
      </c>
      <c r="Q5681" t="s">
        <v>87</v>
      </c>
    </row>
    <row r="5682" spans="1:17" hidden="1" x14ac:dyDescent="0.35">
      <c r="A5682" s="72">
        <f t="shared" si="88"/>
        <v>141725</v>
      </c>
      <c r="B5682" t="s">
        <v>11556</v>
      </c>
      <c r="C5682" s="66">
        <v>91726</v>
      </c>
      <c r="D5682" t="s">
        <v>77</v>
      </c>
      <c r="E5682" t="s">
        <v>11557</v>
      </c>
      <c r="F5682" s="66">
        <v>141725</v>
      </c>
      <c r="G5682" t="s">
        <v>78</v>
      </c>
      <c r="I5682" t="s">
        <v>79</v>
      </c>
      <c r="K5682" t="s">
        <v>11558</v>
      </c>
      <c r="M5682" t="s">
        <v>11554</v>
      </c>
      <c r="N5682" t="s">
        <v>11516</v>
      </c>
      <c r="O5682" t="s">
        <v>18</v>
      </c>
      <c r="P5682" t="s">
        <v>11555</v>
      </c>
      <c r="Q5682" t="s">
        <v>11559</v>
      </c>
    </row>
    <row r="5683" spans="1:17" hidden="1" x14ac:dyDescent="0.35">
      <c r="A5683" s="72">
        <f t="shared" si="88"/>
        <v>141725</v>
      </c>
      <c r="B5683" t="s">
        <v>22295</v>
      </c>
      <c r="C5683" s="66">
        <v>17022100</v>
      </c>
      <c r="D5683" t="s">
        <v>83</v>
      </c>
      <c r="E5683" t="s">
        <v>11557</v>
      </c>
      <c r="F5683" s="66">
        <v>141725</v>
      </c>
      <c r="G5683" t="s">
        <v>78</v>
      </c>
      <c r="I5683" t="s">
        <v>79</v>
      </c>
      <c r="K5683" t="s">
        <v>22296</v>
      </c>
      <c r="M5683" t="s">
        <v>22297</v>
      </c>
      <c r="O5683" t="s">
        <v>18</v>
      </c>
      <c r="P5683" t="s">
        <v>11555</v>
      </c>
    </row>
    <row r="5684" spans="1:17" hidden="1" x14ac:dyDescent="0.35">
      <c r="A5684" s="72">
        <f t="shared" si="88"/>
        <v>141725</v>
      </c>
      <c r="B5684" t="s">
        <v>11560</v>
      </c>
      <c r="C5684" s="66">
        <v>91727</v>
      </c>
      <c r="D5684" t="s">
        <v>77</v>
      </c>
      <c r="E5684" t="s">
        <v>11557</v>
      </c>
      <c r="F5684" s="66">
        <v>141725</v>
      </c>
      <c r="G5684" t="s">
        <v>78</v>
      </c>
      <c r="I5684" t="s">
        <v>79</v>
      </c>
      <c r="K5684" t="s">
        <v>11561</v>
      </c>
      <c r="M5684" t="s">
        <v>11554</v>
      </c>
      <c r="N5684" t="s">
        <v>11516</v>
      </c>
      <c r="O5684" t="s">
        <v>18</v>
      </c>
      <c r="P5684" t="s">
        <v>11555</v>
      </c>
      <c r="Q5684" t="s">
        <v>8250</v>
      </c>
    </row>
    <row r="5685" spans="1:17" hidden="1" x14ac:dyDescent="0.35">
      <c r="A5685" s="72">
        <f t="shared" si="88"/>
        <v>141725</v>
      </c>
      <c r="B5685" t="s">
        <v>11562</v>
      </c>
      <c r="C5685" s="66">
        <v>91728</v>
      </c>
      <c r="D5685" t="s">
        <v>77</v>
      </c>
      <c r="E5685" t="s">
        <v>11557</v>
      </c>
      <c r="F5685" s="66">
        <v>141725</v>
      </c>
      <c r="G5685" t="s">
        <v>78</v>
      </c>
      <c r="I5685" t="s">
        <v>79</v>
      </c>
      <c r="K5685" t="s">
        <v>11563</v>
      </c>
      <c r="M5685" t="s">
        <v>11554</v>
      </c>
      <c r="N5685" t="s">
        <v>11516</v>
      </c>
      <c r="O5685" t="s">
        <v>18</v>
      </c>
      <c r="P5685" t="s">
        <v>11555</v>
      </c>
      <c r="Q5685" t="s">
        <v>10585</v>
      </c>
    </row>
    <row r="5686" spans="1:17" hidden="1" x14ac:dyDescent="0.35">
      <c r="A5686" s="72">
        <f t="shared" si="88"/>
        <v>141307</v>
      </c>
      <c r="B5686" t="s">
        <v>15282</v>
      </c>
      <c r="C5686" s="66">
        <v>230992</v>
      </c>
      <c r="D5686" t="s">
        <v>77</v>
      </c>
      <c r="E5686" t="s">
        <v>6769</v>
      </c>
      <c r="F5686" s="66">
        <v>141307</v>
      </c>
      <c r="G5686" t="s">
        <v>78</v>
      </c>
      <c r="I5686" t="s">
        <v>79</v>
      </c>
      <c r="K5686" t="s">
        <v>15283</v>
      </c>
      <c r="M5686" t="s">
        <v>8386</v>
      </c>
      <c r="N5686" t="s">
        <v>6771</v>
      </c>
      <c r="O5686" t="s">
        <v>18</v>
      </c>
      <c r="P5686" t="s">
        <v>8387</v>
      </c>
    </row>
    <row r="5687" spans="1:17" hidden="1" x14ac:dyDescent="0.35">
      <c r="A5687" s="72">
        <f t="shared" si="88"/>
        <v>141385</v>
      </c>
      <c r="B5687" t="s">
        <v>21761</v>
      </c>
      <c r="C5687" s="66">
        <v>17017670</v>
      </c>
      <c r="D5687" t="s">
        <v>83</v>
      </c>
      <c r="E5687" t="s">
        <v>8824</v>
      </c>
      <c r="F5687" s="66">
        <v>141385</v>
      </c>
      <c r="G5687" t="s">
        <v>78</v>
      </c>
      <c r="I5687" t="s">
        <v>79</v>
      </c>
      <c r="K5687" t="s">
        <v>21762</v>
      </c>
      <c r="M5687" t="s">
        <v>21763</v>
      </c>
      <c r="O5687" t="s">
        <v>18</v>
      </c>
      <c r="P5687" t="s">
        <v>5266</v>
      </c>
    </row>
    <row r="5688" spans="1:17" hidden="1" x14ac:dyDescent="0.35">
      <c r="A5688" s="72">
        <f t="shared" si="88"/>
        <v>141385</v>
      </c>
      <c r="B5688" t="s">
        <v>8823</v>
      </c>
      <c r="C5688" s="66">
        <v>90013</v>
      </c>
      <c r="D5688" t="s">
        <v>77</v>
      </c>
      <c r="E5688" t="s">
        <v>8824</v>
      </c>
      <c r="F5688" s="66">
        <v>141385</v>
      </c>
      <c r="G5688" t="s">
        <v>78</v>
      </c>
      <c r="I5688" t="s">
        <v>79</v>
      </c>
      <c r="K5688" t="s">
        <v>8825</v>
      </c>
      <c r="L5688" t="s">
        <v>8826</v>
      </c>
      <c r="M5688" t="s">
        <v>8827</v>
      </c>
      <c r="N5688" t="s">
        <v>8454</v>
      </c>
      <c r="O5688" t="s">
        <v>18</v>
      </c>
      <c r="P5688" t="s">
        <v>8828</v>
      </c>
    </row>
    <row r="5689" spans="1:17" hidden="1" x14ac:dyDescent="0.35">
      <c r="A5689" s="72">
        <f t="shared" si="88"/>
        <v>141385</v>
      </c>
      <c r="B5689" t="s">
        <v>8830</v>
      </c>
      <c r="C5689" s="66">
        <v>90014</v>
      </c>
      <c r="D5689" t="s">
        <v>77</v>
      </c>
      <c r="E5689" t="s">
        <v>8824</v>
      </c>
      <c r="F5689" s="66">
        <v>141385</v>
      </c>
      <c r="G5689" t="s">
        <v>78</v>
      </c>
      <c r="I5689" t="s">
        <v>79</v>
      </c>
      <c r="K5689" t="s">
        <v>8831</v>
      </c>
      <c r="M5689" t="s">
        <v>8827</v>
      </c>
      <c r="N5689" t="s">
        <v>8454</v>
      </c>
      <c r="O5689" t="s">
        <v>18</v>
      </c>
      <c r="P5689" t="s">
        <v>8828</v>
      </c>
      <c r="Q5689" t="s">
        <v>8829</v>
      </c>
    </row>
    <row r="5690" spans="1:17" hidden="1" x14ac:dyDescent="0.35">
      <c r="A5690" s="72">
        <f t="shared" si="88"/>
        <v>141385</v>
      </c>
      <c r="B5690" t="s">
        <v>8832</v>
      </c>
      <c r="C5690" s="66">
        <v>90015</v>
      </c>
      <c r="D5690" t="s">
        <v>77</v>
      </c>
      <c r="E5690" t="s">
        <v>8824</v>
      </c>
      <c r="F5690" s="66">
        <v>141385</v>
      </c>
      <c r="G5690" t="s">
        <v>78</v>
      </c>
      <c r="I5690" t="s">
        <v>79</v>
      </c>
      <c r="K5690" t="s">
        <v>8833</v>
      </c>
      <c r="M5690" t="s">
        <v>8827</v>
      </c>
      <c r="N5690" t="s">
        <v>8454</v>
      </c>
      <c r="O5690" t="s">
        <v>18</v>
      </c>
      <c r="P5690" t="s">
        <v>8828</v>
      </c>
      <c r="Q5690" t="s">
        <v>8829</v>
      </c>
    </row>
    <row r="5691" spans="1:17" hidden="1" x14ac:dyDescent="0.35">
      <c r="A5691" s="72">
        <f t="shared" si="88"/>
        <v>141385</v>
      </c>
      <c r="B5691" t="s">
        <v>21756</v>
      </c>
      <c r="C5691" s="66">
        <v>17017562</v>
      </c>
      <c r="D5691" t="s">
        <v>83</v>
      </c>
      <c r="E5691" t="s">
        <v>8824</v>
      </c>
      <c r="F5691" s="66">
        <v>141385</v>
      </c>
      <c r="G5691" t="s">
        <v>78</v>
      </c>
      <c r="I5691" t="s">
        <v>79</v>
      </c>
      <c r="K5691" t="s">
        <v>21757</v>
      </c>
      <c r="M5691" t="s">
        <v>21758</v>
      </c>
      <c r="N5691" t="s">
        <v>8537</v>
      </c>
      <c r="O5691" t="s">
        <v>18</v>
      </c>
      <c r="P5691" t="s">
        <v>8828</v>
      </c>
    </row>
    <row r="5692" spans="1:17" hidden="1" x14ac:dyDescent="0.35">
      <c r="A5692" s="72">
        <f t="shared" si="88"/>
        <v>141385</v>
      </c>
      <c r="B5692" t="s">
        <v>21764</v>
      </c>
      <c r="C5692" s="66">
        <v>17017671</v>
      </c>
      <c r="D5692" t="s">
        <v>83</v>
      </c>
      <c r="E5692" t="s">
        <v>8824</v>
      </c>
      <c r="F5692" s="66">
        <v>141385</v>
      </c>
      <c r="G5692" t="s">
        <v>78</v>
      </c>
      <c r="I5692" t="s">
        <v>79</v>
      </c>
      <c r="K5692" t="s">
        <v>21765</v>
      </c>
      <c r="M5692" t="s">
        <v>21763</v>
      </c>
      <c r="O5692" t="s">
        <v>18</v>
      </c>
      <c r="P5692" t="s">
        <v>5266</v>
      </c>
    </row>
    <row r="5693" spans="1:17" hidden="1" x14ac:dyDescent="0.35">
      <c r="A5693" s="72">
        <f t="shared" si="88"/>
        <v>141385</v>
      </c>
      <c r="B5693" t="s">
        <v>8834</v>
      </c>
      <c r="C5693" s="66">
        <v>90016</v>
      </c>
      <c r="D5693" t="s">
        <v>77</v>
      </c>
      <c r="E5693" t="s">
        <v>8824</v>
      </c>
      <c r="F5693" s="66">
        <v>141385</v>
      </c>
      <c r="G5693" t="s">
        <v>78</v>
      </c>
      <c r="I5693" t="s">
        <v>79</v>
      </c>
      <c r="K5693" t="s">
        <v>8835</v>
      </c>
      <c r="M5693" t="s">
        <v>8827</v>
      </c>
      <c r="N5693" t="s">
        <v>8454</v>
      </c>
      <c r="O5693" t="s">
        <v>18</v>
      </c>
      <c r="P5693" t="s">
        <v>8828</v>
      </c>
      <c r="Q5693" t="s">
        <v>8829</v>
      </c>
    </row>
    <row r="5694" spans="1:17" hidden="1" x14ac:dyDescent="0.35">
      <c r="A5694" s="72">
        <f t="shared" si="88"/>
        <v>141385</v>
      </c>
      <c r="B5694" t="s">
        <v>8836</v>
      </c>
      <c r="C5694" s="66">
        <v>90017</v>
      </c>
      <c r="D5694" t="s">
        <v>77</v>
      </c>
      <c r="E5694" t="s">
        <v>8824</v>
      </c>
      <c r="F5694" s="66">
        <v>141385</v>
      </c>
      <c r="G5694" t="s">
        <v>78</v>
      </c>
      <c r="I5694" t="s">
        <v>79</v>
      </c>
      <c r="K5694" t="s">
        <v>8837</v>
      </c>
      <c r="M5694" t="s">
        <v>8827</v>
      </c>
      <c r="N5694" t="s">
        <v>8454</v>
      </c>
      <c r="O5694" t="s">
        <v>18</v>
      </c>
      <c r="P5694" t="s">
        <v>8828</v>
      </c>
      <c r="Q5694" t="s">
        <v>8829</v>
      </c>
    </row>
    <row r="5695" spans="1:17" hidden="1" x14ac:dyDescent="0.35">
      <c r="A5695" s="72">
        <f t="shared" si="88"/>
        <v>141385</v>
      </c>
      <c r="B5695" t="s">
        <v>21766</v>
      </c>
      <c r="C5695" s="66">
        <v>17017672</v>
      </c>
      <c r="D5695" t="s">
        <v>83</v>
      </c>
      <c r="E5695" t="s">
        <v>8824</v>
      </c>
      <c r="F5695" s="66">
        <v>141385</v>
      </c>
      <c r="G5695" t="s">
        <v>78</v>
      </c>
      <c r="I5695" t="s">
        <v>79</v>
      </c>
      <c r="K5695" t="s">
        <v>21767</v>
      </c>
      <c r="M5695" t="s">
        <v>21763</v>
      </c>
      <c r="O5695" t="s">
        <v>18</v>
      </c>
      <c r="P5695" t="s">
        <v>5266</v>
      </c>
    </row>
    <row r="5696" spans="1:17" hidden="1" x14ac:dyDescent="0.35">
      <c r="A5696" s="72">
        <f t="shared" si="88"/>
        <v>17000598</v>
      </c>
      <c r="B5696" t="s">
        <v>14814</v>
      </c>
      <c r="C5696" s="66">
        <v>223530</v>
      </c>
      <c r="D5696" t="s">
        <v>77</v>
      </c>
      <c r="E5696" t="s">
        <v>14814</v>
      </c>
      <c r="F5696" s="66">
        <v>17000598</v>
      </c>
      <c r="G5696" t="s">
        <v>78</v>
      </c>
      <c r="H5696" t="s">
        <v>14817</v>
      </c>
      <c r="I5696" t="s">
        <v>79</v>
      </c>
      <c r="K5696" t="s">
        <v>14818</v>
      </c>
      <c r="L5696" t="s">
        <v>80</v>
      </c>
      <c r="M5696" t="s">
        <v>189</v>
      </c>
      <c r="N5696" t="s">
        <v>80</v>
      </c>
      <c r="O5696" t="s">
        <v>18</v>
      </c>
      <c r="P5696" t="s">
        <v>1727</v>
      </c>
      <c r="Q5696" t="s">
        <v>87</v>
      </c>
    </row>
    <row r="5697" spans="1:17" hidden="1" x14ac:dyDescent="0.35">
      <c r="A5697" s="72">
        <f t="shared" si="88"/>
        <v>17000598</v>
      </c>
      <c r="B5697" t="s">
        <v>18415</v>
      </c>
      <c r="C5697" s="66">
        <v>16081217</v>
      </c>
      <c r="D5697" t="s">
        <v>77</v>
      </c>
      <c r="E5697" t="s">
        <v>14814</v>
      </c>
      <c r="F5697" s="66">
        <v>17000598</v>
      </c>
      <c r="G5697" t="s">
        <v>78</v>
      </c>
      <c r="H5697" t="s">
        <v>350</v>
      </c>
      <c r="I5697" t="s">
        <v>79</v>
      </c>
      <c r="K5697" t="s">
        <v>18416</v>
      </c>
      <c r="L5697" t="s">
        <v>80</v>
      </c>
      <c r="M5697" t="s">
        <v>189</v>
      </c>
      <c r="N5697" t="s">
        <v>189</v>
      </c>
      <c r="O5697" t="s">
        <v>18</v>
      </c>
      <c r="P5697" t="s">
        <v>1689</v>
      </c>
      <c r="Q5697" t="s">
        <v>87</v>
      </c>
    </row>
    <row r="5698" spans="1:17" hidden="1" x14ac:dyDescent="0.35">
      <c r="A5698" s="72">
        <f t="shared" ref="A5698:A5761" si="89">IF(F5698="", "", IF(D5698="School District", C5698, F5698))</f>
        <v>140461</v>
      </c>
      <c r="B5698" t="s">
        <v>25677</v>
      </c>
      <c r="C5698" s="85">
        <v>85564</v>
      </c>
      <c r="D5698" t="s">
        <v>77</v>
      </c>
      <c r="E5698" t="s">
        <v>23227</v>
      </c>
      <c r="F5698" s="85">
        <v>140461</v>
      </c>
      <c r="G5698" t="s">
        <v>78</v>
      </c>
      <c r="H5698">
        <v>1647890</v>
      </c>
      <c r="I5698" t="s">
        <v>79</v>
      </c>
      <c r="K5698" t="s">
        <v>25678</v>
      </c>
      <c r="M5698" t="s">
        <v>20923</v>
      </c>
      <c r="N5698" t="s">
        <v>232</v>
      </c>
      <c r="O5698" t="s">
        <v>18</v>
      </c>
      <c r="P5698">
        <v>75044</v>
      </c>
      <c r="Q5698">
        <v>3422</v>
      </c>
    </row>
    <row r="5699" spans="1:17" hidden="1" x14ac:dyDescent="0.35">
      <c r="A5699" s="72">
        <f t="shared" si="89"/>
        <v>140461</v>
      </c>
      <c r="B5699" t="s">
        <v>521</v>
      </c>
      <c r="C5699" s="66">
        <v>85564</v>
      </c>
      <c r="D5699" t="s">
        <v>77</v>
      </c>
      <c r="E5699" t="s">
        <v>371</v>
      </c>
      <c r="F5699" s="66">
        <v>140461</v>
      </c>
      <c r="G5699" t="s">
        <v>78</v>
      </c>
      <c r="H5699" t="s">
        <v>372</v>
      </c>
      <c r="I5699" t="s">
        <v>79</v>
      </c>
      <c r="K5699" t="s">
        <v>522</v>
      </c>
      <c r="M5699" t="s">
        <v>374</v>
      </c>
      <c r="N5699" t="s">
        <v>189</v>
      </c>
      <c r="O5699" t="s">
        <v>18</v>
      </c>
      <c r="P5699" t="s">
        <v>520</v>
      </c>
      <c r="Q5699" t="s">
        <v>523</v>
      </c>
    </row>
    <row r="5700" spans="1:17" hidden="1" x14ac:dyDescent="0.35">
      <c r="A5700" s="72">
        <f t="shared" si="89"/>
        <v>141555</v>
      </c>
      <c r="B5700" t="s">
        <v>15649</v>
      </c>
      <c r="C5700" s="66">
        <v>14749359</v>
      </c>
      <c r="D5700" t="s">
        <v>77</v>
      </c>
      <c r="E5700" t="s">
        <v>4810</v>
      </c>
      <c r="F5700" s="66">
        <v>141555</v>
      </c>
      <c r="G5700" t="s">
        <v>78</v>
      </c>
      <c r="H5700" t="s">
        <v>15650</v>
      </c>
      <c r="I5700" t="s">
        <v>79</v>
      </c>
      <c r="K5700" t="s">
        <v>15651</v>
      </c>
      <c r="M5700" t="s">
        <v>7383</v>
      </c>
      <c r="N5700" t="s">
        <v>7384</v>
      </c>
      <c r="O5700" t="s">
        <v>18</v>
      </c>
      <c r="P5700" t="s">
        <v>10431</v>
      </c>
    </row>
    <row r="5701" spans="1:17" hidden="1" x14ac:dyDescent="0.35">
      <c r="A5701" s="72">
        <f t="shared" si="89"/>
        <v>142118</v>
      </c>
      <c r="B5701" t="s">
        <v>16897</v>
      </c>
      <c r="C5701" s="66">
        <v>16050431</v>
      </c>
      <c r="D5701" t="s">
        <v>77</v>
      </c>
      <c r="E5701" t="s">
        <v>13343</v>
      </c>
      <c r="F5701" s="66">
        <v>142118</v>
      </c>
      <c r="G5701" t="s">
        <v>78</v>
      </c>
      <c r="I5701" t="s">
        <v>79</v>
      </c>
      <c r="K5701" t="s">
        <v>16898</v>
      </c>
      <c r="M5701" t="s">
        <v>7395</v>
      </c>
      <c r="N5701" t="s">
        <v>13252</v>
      </c>
      <c r="O5701" t="s">
        <v>18</v>
      </c>
      <c r="P5701" t="s">
        <v>13439</v>
      </c>
    </row>
    <row r="5702" spans="1:17" hidden="1" x14ac:dyDescent="0.35">
      <c r="A5702" s="72">
        <f t="shared" si="89"/>
        <v>140480</v>
      </c>
      <c r="B5702" t="s">
        <v>22678</v>
      </c>
      <c r="C5702" s="66">
        <v>17025743</v>
      </c>
      <c r="D5702" t="s">
        <v>77</v>
      </c>
      <c r="E5702" t="s">
        <v>1041</v>
      </c>
      <c r="F5702" s="66">
        <v>140480</v>
      </c>
      <c r="G5702" t="s">
        <v>78</v>
      </c>
      <c r="I5702" t="s">
        <v>79</v>
      </c>
      <c r="K5702" t="s">
        <v>22679</v>
      </c>
      <c r="M5702" t="s">
        <v>22264</v>
      </c>
      <c r="N5702" t="s">
        <v>14542</v>
      </c>
      <c r="O5702" t="s">
        <v>18</v>
      </c>
      <c r="P5702" t="s">
        <v>17193</v>
      </c>
    </row>
    <row r="5703" spans="1:17" hidden="1" x14ac:dyDescent="0.35">
      <c r="A5703" s="72">
        <f t="shared" si="89"/>
        <v>88531</v>
      </c>
      <c r="B5703" t="s">
        <v>20456</v>
      </c>
      <c r="C5703" s="66">
        <v>17004532</v>
      </c>
      <c r="D5703" t="s">
        <v>83</v>
      </c>
      <c r="E5703" t="s">
        <v>6229</v>
      </c>
      <c r="F5703" s="66">
        <v>88531</v>
      </c>
      <c r="G5703" t="s">
        <v>78</v>
      </c>
      <c r="I5703" t="s">
        <v>79</v>
      </c>
      <c r="K5703" t="s">
        <v>20457</v>
      </c>
      <c r="M5703" t="s">
        <v>20458</v>
      </c>
      <c r="N5703" t="s">
        <v>20459</v>
      </c>
      <c r="O5703" t="s">
        <v>18</v>
      </c>
      <c r="P5703" t="s">
        <v>6605</v>
      </c>
    </row>
    <row r="5704" spans="1:17" hidden="1" x14ac:dyDescent="0.35">
      <c r="A5704" s="72">
        <f t="shared" si="89"/>
        <v>88531</v>
      </c>
      <c r="B5704" t="s">
        <v>6341</v>
      </c>
      <c r="C5704" s="66">
        <v>88532</v>
      </c>
      <c r="D5704" t="s">
        <v>77</v>
      </c>
      <c r="E5704" t="s">
        <v>6229</v>
      </c>
      <c r="F5704" s="66">
        <v>88531</v>
      </c>
      <c r="G5704" t="s">
        <v>78</v>
      </c>
      <c r="I5704" t="s">
        <v>79</v>
      </c>
      <c r="K5704" t="s">
        <v>6342</v>
      </c>
      <c r="M5704" t="s">
        <v>3090</v>
      </c>
      <c r="N5704" t="s">
        <v>6073</v>
      </c>
      <c r="O5704" t="s">
        <v>18</v>
      </c>
      <c r="P5704" t="s">
        <v>6120</v>
      </c>
      <c r="Q5704" t="s">
        <v>6343</v>
      </c>
    </row>
    <row r="5705" spans="1:17" hidden="1" x14ac:dyDescent="0.35">
      <c r="A5705" s="72">
        <f t="shared" si="89"/>
        <v>88531</v>
      </c>
      <c r="B5705" t="s">
        <v>6228</v>
      </c>
      <c r="C5705" s="66">
        <v>88478</v>
      </c>
      <c r="D5705" t="s">
        <v>77</v>
      </c>
      <c r="E5705" t="s">
        <v>6229</v>
      </c>
      <c r="F5705" s="66">
        <v>88531</v>
      </c>
      <c r="G5705" t="s">
        <v>78</v>
      </c>
      <c r="I5705" t="s">
        <v>79</v>
      </c>
      <c r="K5705" t="s">
        <v>6230</v>
      </c>
      <c r="M5705" t="s">
        <v>3090</v>
      </c>
      <c r="N5705" t="s">
        <v>6073</v>
      </c>
      <c r="O5705" t="s">
        <v>18</v>
      </c>
      <c r="P5705" t="s">
        <v>6231</v>
      </c>
    </row>
    <row r="5706" spans="1:17" hidden="1" x14ac:dyDescent="0.35">
      <c r="A5706" s="72">
        <f t="shared" si="89"/>
        <v>141658</v>
      </c>
      <c r="B5706" t="s">
        <v>23186</v>
      </c>
      <c r="C5706" s="85">
        <v>141658</v>
      </c>
      <c r="D5706" t="s">
        <v>78</v>
      </c>
      <c r="E5706" t="s">
        <v>23177</v>
      </c>
      <c r="F5706" s="85">
        <v>17016080</v>
      </c>
      <c r="G5706" t="s">
        <v>1750</v>
      </c>
      <c r="H5706">
        <v>11612405</v>
      </c>
      <c r="I5706" t="s">
        <v>79</v>
      </c>
      <c r="J5706" t="s">
        <v>200</v>
      </c>
      <c r="K5706" t="s">
        <v>27515</v>
      </c>
      <c r="M5706" t="s">
        <v>22236</v>
      </c>
      <c r="N5706" t="s">
        <v>11190</v>
      </c>
      <c r="O5706" t="s">
        <v>18</v>
      </c>
      <c r="P5706">
        <v>78569</v>
      </c>
    </row>
    <row r="5707" spans="1:17" hidden="1" x14ac:dyDescent="0.35">
      <c r="A5707" s="72">
        <f t="shared" si="89"/>
        <v>141658</v>
      </c>
      <c r="B5707" t="s">
        <v>27059</v>
      </c>
      <c r="C5707" s="85">
        <v>91477</v>
      </c>
      <c r="D5707" t="s">
        <v>77</v>
      </c>
      <c r="E5707" t="s">
        <v>23186</v>
      </c>
      <c r="F5707" s="85">
        <v>141658</v>
      </c>
      <c r="G5707" t="s">
        <v>78</v>
      </c>
      <c r="I5707" t="s">
        <v>79</v>
      </c>
      <c r="K5707" t="s">
        <v>27060</v>
      </c>
      <c r="M5707" t="s">
        <v>22236</v>
      </c>
      <c r="N5707" t="s">
        <v>11190</v>
      </c>
      <c r="O5707" t="s">
        <v>18</v>
      </c>
      <c r="P5707">
        <v>78569</v>
      </c>
      <c r="Q5707">
        <v>220</v>
      </c>
    </row>
    <row r="5708" spans="1:17" hidden="1" x14ac:dyDescent="0.35">
      <c r="A5708" s="72">
        <f t="shared" si="89"/>
        <v>141658</v>
      </c>
      <c r="B5708" t="s">
        <v>11059</v>
      </c>
      <c r="C5708" s="66">
        <v>91477</v>
      </c>
      <c r="D5708" t="s">
        <v>77</v>
      </c>
      <c r="E5708" t="s">
        <v>11060</v>
      </c>
      <c r="F5708" s="66">
        <v>141658</v>
      </c>
      <c r="G5708" t="s">
        <v>78</v>
      </c>
      <c r="I5708" t="s">
        <v>79</v>
      </c>
      <c r="K5708" t="s">
        <v>11061</v>
      </c>
      <c r="M5708" t="s">
        <v>11062</v>
      </c>
      <c r="N5708" t="s">
        <v>11025</v>
      </c>
      <c r="O5708" t="s">
        <v>18</v>
      </c>
      <c r="P5708" t="s">
        <v>11063</v>
      </c>
      <c r="Q5708" t="s">
        <v>11064</v>
      </c>
    </row>
    <row r="5709" spans="1:17" hidden="1" x14ac:dyDescent="0.35">
      <c r="A5709" s="72">
        <f t="shared" si="89"/>
        <v>141658</v>
      </c>
      <c r="B5709" t="s">
        <v>27057</v>
      </c>
      <c r="C5709" s="85">
        <v>91478</v>
      </c>
      <c r="D5709" t="s">
        <v>77</v>
      </c>
      <c r="E5709" t="s">
        <v>23186</v>
      </c>
      <c r="F5709" s="85">
        <v>141658</v>
      </c>
      <c r="G5709" t="s">
        <v>78</v>
      </c>
      <c r="I5709" t="s">
        <v>79</v>
      </c>
      <c r="K5709" t="s">
        <v>27058</v>
      </c>
      <c r="M5709" t="s">
        <v>22236</v>
      </c>
      <c r="N5709" t="s">
        <v>11190</v>
      </c>
      <c r="O5709" t="s">
        <v>18</v>
      </c>
      <c r="P5709">
        <v>78569</v>
      </c>
      <c r="Q5709">
        <v>220</v>
      </c>
    </row>
    <row r="5710" spans="1:17" hidden="1" x14ac:dyDescent="0.35">
      <c r="A5710" s="72">
        <f t="shared" si="89"/>
        <v>141658</v>
      </c>
      <c r="B5710" t="s">
        <v>11066</v>
      </c>
      <c r="C5710" s="66">
        <v>91478</v>
      </c>
      <c r="D5710" t="s">
        <v>77</v>
      </c>
      <c r="E5710" t="s">
        <v>11060</v>
      </c>
      <c r="F5710" s="66">
        <v>141658</v>
      </c>
      <c r="G5710" t="s">
        <v>78</v>
      </c>
      <c r="I5710" t="s">
        <v>79</v>
      </c>
      <c r="K5710" t="s">
        <v>11067</v>
      </c>
      <c r="M5710" t="s">
        <v>11062</v>
      </c>
      <c r="N5710" t="s">
        <v>11025</v>
      </c>
      <c r="O5710" t="s">
        <v>18</v>
      </c>
      <c r="P5710" t="s">
        <v>11063</v>
      </c>
      <c r="Q5710" t="s">
        <v>11064</v>
      </c>
    </row>
    <row r="5711" spans="1:17" hidden="1" x14ac:dyDescent="0.35">
      <c r="A5711" s="72">
        <f t="shared" si="89"/>
        <v>141658</v>
      </c>
      <c r="B5711" t="s">
        <v>27061</v>
      </c>
      <c r="C5711" s="85">
        <v>91479</v>
      </c>
      <c r="D5711" t="s">
        <v>77</v>
      </c>
      <c r="E5711" t="s">
        <v>23186</v>
      </c>
      <c r="F5711" s="85">
        <v>141658</v>
      </c>
      <c r="G5711" t="s">
        <v>78</v>
      </c>
      <c r="I5711" t="s">
        <v>79</v>
      </c>
      <c r="K5711" t="s">
        <v>27062</v>
      </c>
      <c r="M5711" t="s">
        <v>22236</v>
      </c>
      <c r="N5711" t="s">
        <v>11190</v>
      </c>
      <c r="O5711" t="s">
        <v>18</v>
      </c>
      <c r="P5711">
        <v>78569</v>
      </c>
      <c r="Q5711">
        <v>220</v>
      </c>
    </row>
    <row r="5712" spans="1:17" hidden="1" x14ac:dyDescent="0.35">
      <c r="A5712" s="72">
        <f t="shared" si="89"/>
        <v>141658</v>
      </c>
      <c r="B5712" t="s">
        <v>11068</v>
      </c>
      <c r="C5712" s="66">
        <v>91479</v>
      </c>
      <c r="D5712" t="s">
        <v>77</v>
      </c>
      <c r="E5712" t="s">
        <v>11060</v>
      </c>
      <c r="F5712" s="66">
        <v>141658</v>
      </c>
      <c r="G5712" t="s">
        <v>78</v>
      </c>
      <c r="I5712" t="s">
        <v>79</v>
      </c>
      <c r="K5712" t="s">
        <v>11069</v>
      </c>
      <c r="M5712" t="s">
        <v>11062</v>
      </c>
      <c r="N5712" t="s">
        <v>11025</v>
      </c>
      <c r="O5712" t="s">
        <v>18</v>
      </c>
      <c r="P5712" t="s">
        <v>11063</v>
      </c>
      <c r="Q5712" t="s">
        <v>11064</v>
      </c>
    </row>
    <row r="5713" spans="1:17" hidden="1" x14ac:dyDescent="0.35">
      <c r="A5713" s="72">
        <f t="shared" si="89"/>
        <v>140461</v>
      </c>
      <c r="B5713" t="s">
        <v>25732</v>
      </c>
      <c r="C5713" s="85">
        <v>85553</v>
      </c>
      <c r="D5713" t="s">
        <v>77</v>
      </c>
      <c r="E5713" t="s">
        <v>23227</v>
      </c>
      <c r="F5713" s="85">
        <v>140461</v>
      </c>
      <c r="G5713" t="s">
        <v>78</v>
      </c>
      <c r="H5713">
        <v>1647890</v>
      </c>
      <c r="I5713" t="s">
        <v>79</v>
      </c>
      <c r="K5713" t="s">
        <v>25733</v>
      </c>
      <c r="M5713" t="s">
        <v>20923</v>
      </c>
      <c r="N5713" t="s">
        <v>232</v>
      </c>
      <c r="O5713" t="s">
        <v>18</v>
      </c>
      <c r="P5713">
        <v>75043</v>
      </c>
      <c r="Q5713">
        <v>1846</v>
      </c>
    </row>
    <row r="5714" spans="1:17" hidden="1" x14ac:dyDescent="0.35">
      <c r="A5714" s="72">
        <f t="shared" si="89"/>
        <v>140461</v>
      </c>
      <c r="B5714" t="s">
        <v>488</v>
      </c>
      <c r="C5714" s="66">
        <v>85553</v>
      </c>
      <c r="D5714" t="s">
        <v>77</v>
      </c>
      <c r="E5714" t="s">
        <v>371</v>
      </c>
      <c r="F5714" s="66">
        <v>140461</v>
      </c>
      <c r="G5714" t="s">
        <v>78</v>
      </c>
      <c r="H5714" t="s">
        <v>372</v>
      </c>
      <c r="I5714" t="s">
        <v>79</v>
      </c>
      <c r="K5714" t="s">
        <v>489</v>
      </c>
      <c r="M5714" t="s">
        <v>374</v>
      </c>
      <c r="N5714" t="s">
        <v>189</v>
      </c>
      <c r="O5714" t="s">
        <v>18</v>
      </c>
      <c r="P5714" t="s">
        <v>480</v>
      </c>
      <c r="Q5714" t="s">
        <v>490</v>
      </c>
    </row>
    <row r="5715" spans="1:17" hidden="1" x14ac:dyDescent="0.35">
      <c r="A5715" s="72">
        <f t="shared" si="89"/>
        <v>140464</v>
      </c>
      <c r="B5715" t="s">
        <v>25921</v>
      </c>
      <c r="C5715" s="85">
        <v>85588</v>
      </c>
      <c r="D5715" t="s">
        <v>77</v>
      </c>
      <c r="E5715" t="s">
        <v>23223</v>
      </c>
      <c r="F5715" s="85">
        <v>140464</v>
      </c>
      <c r="G5715" t="s">
        <v>78</v>
      </c>
      <c r="H5715">
        <v>14512545</v>
      </c>
      <c r="I5715" t="s">
        <v>79</v>
      </c>
      <c r="K5715" t="s">
        <v>25922</v>
      </c>
      <c r="M5715" t="s">
        <v>18305</v>
      </c>
      <c r="N5715" t="s">
        <v>232</v>
      </c>
      <c r="O5715" t="s">
        <v>18</v>
      </c>
      <c r="P5715">
        <v>75052</v>
      </c>
      <c r="Q5715">
        <v>5646</v>
      </c>
    </row>
    <row r="5716" spans="1:17" hidden="1" x14ac:dyDescent="0.35">
      <c r="A5716" s="72">
        <f t="shared" si="89"/>
        <v>140464</v>
      </c>
      <c r="B5716" t="s">
        <v>578</v>
      </c>
      <c r="C5716" s="66">
        <v>85588</v>
      </c>
      <c r="D5716" t="s">
        <v>77</v>
      </c>
      <c r="E5716" t="s">
        <v>541</v>
      </c>
      <c r="F5716" s="66">
        <v>140464</v>
      </c>
      <c r="G5716" t="s">
        <v>78</v>
      </c>
      <c r="H5716" t="s">
        <v>542</v>
      </c>
      <c r="I5716" t="s">
        <v>79</v>
      </c>
      <c r="K5716" t="s">
        <v>579</v>
      </c>
      <c r="M5716" t="s">
        <v>544</v>
      </c>
      <c r="N5716" t="s">
        <v>189</v>
      </c>
      <c r="O5716" t="s">
        <v>18</v>
      </c>
      <c r="P5716" t="s">
        <v>576</v>
      </c>
      <c r="Q5716" t="s">
        <v>580</v>
      </c>
    </row>
    <row r="5717" spans="1:17" hidden="1" x14ac:dyDescent="0.35">
      <c r="A5717" s="72">
        <f t="shared" si="89"/>
        <v>141487</v>
      </c>
      <c r="B5717" t="s">
        <v>14890</v>
      </c>
      <c r="C5717" s="66">
        <v>224669</v>
      </c>
      <c r="D5717" t="s">
        <v>77</v>
      </c>
      <c r="E5717" t="s">
        <v>9269</v>
      </c>
      <c r="F5717" s="66">
        <v>141487</v>
      </c>
      <c r="G5717" t="s">
        <v>78</v>
      </c>
      <c r="I5717" t="s">
        <v>79</v>
      </c>
      <c r="K5717" t="s">
        <v>14891</v>
      </c>
      <c r="M5717" t="s">
        <v>9216</v>
      </c>
      <c r="N5717" t="s">
        <v>9217</v>
      </c>
      <c r="O5717" t="s">
        <v>18</v>
      </c>
      <c r="P5717" t="s">
        <v>9301</v>
      </c>
    </row>
    <row r="5718" spans="1:17" hidden="1" x14ac:dyDescent="0.35">
      <c r="A5718" s="72">
        <f t="shared" si="89"/>
        <v>127700</v>
      </c>
      <c r="B5718" t="s">
        <v>24092</v>
      </c>
      <c r="C5718" s="85">
        <v>36219</v>
      </c>
      <c r="D5718" t="s">
        <v>77</v>
      </c>
      <c r="E5718" t="s">
        <v>23260</v>
      </c>
      <c r="F5718" s="85">
        <v>127700</v>
      </c>
      <c r="G5718" t="s">
        <v>78</v>
      </c>
      <c r="H5718">
        <v>13033261</v>
      </c>
      <c r="I5718" t="s">
        <v>79</v>
      </c>
      <c r="K5718" t="s">
        <v>24093</v>
      </c>
      <c r="M5718" t="s">
        <v>23996</v>
      </c>
      <c r="N5718" t="s">
        <v>23987</v>
      </c>
      <c r="O5718" t="s">
        <v>23988</v>
      </c>
      <c r="P5718">
        <v>32935</v>
      </c>
      <c r="Q5718">
        <v>3337</v>
      </c>
    </row>
    <row r="5719" spans="1:17" hidden="1" x14ac:dyDescent="0.35">
      <c r="A5719" s="72">
        <f t="shared" si="89"/>
        <v>141268</v>
      </c>
      <c r="B5719" t="s">
        <v>7635</v>
      </c>
      <c r="C5719" s="66">
        <v>89305</v>
      </c>
      <c r="D5719" t="s">
        <v>77</v>
      </c>
      <c r="E5719" t="s">
        <v>7628</v>
      </c>
      <c r="F5719" s="66">
        <v>141268</v>
      </c>
      <c r="G5719" t="s">
        <v>78</v>
      </c>
      <c r="H5719" t="s">
        <v>7629</v>
      </c>
      <c r="I5719" t="s">
        <v>79</v>
      </c>
      <c r="K5719" t="s">
        <v>7636</v>
      </c>
      <c r="M5719" t="s">
        <v>7631</v>
      </c>
      <c r="N5719" t="s">
        <v>7268</v>
      </c>
      <c r="O5719" t="s">
        <v>18</v>
      </c>
      <c r="P5719" t="s">
        <v>7632</v>
      </c>
      <c r="Q5719" t="s">
        <v>7637</v>
      </c>
    </row>
    <row r="5720" spans="1:17" hidden="1" x14ac:dyDescent="0.35">
      <c r="A5720" s="72">
        <f t="shared" si="89"/>
        <v>141223</v>
      </c>
      <c r="B5720" t="s">
        <v>6947</v>
      </c>
      <c r="C5720" s="66">
        <v>88890</v>
      </c>
      <c r="D5720" t="s">
        <v>77</v>
      </c>
      <c r="E5720" t="s">
        <v>6077</v>
      </c>
      <c r="F5720" s="66">
        <v>141223</v>
      </c>
      <c r="G5720" t="s">
        <v>78</v>
      </c>
      <c r="H5720" t="s">
        <v>6948</v>
      </c>
      <c r="I5720" t="s">
        <v>79</v>
      </c>
      <c r="K5720" t="s">
        <v>6949</v>
      </c>
      <c r="M5720" t="s">
        <v>3090</v>
      </c>
      <c r="N5720" t="s">
        <v>6071</v>
      </c>
      <c r="O5720" t="s">
        <v>18</v>
      </c>
      <c r="P5720" t="s">
        <v>6932</v>
      </c>
      <c r="Q5720" t="s">
        <v>6950</v>
      </c>
    </row>
    <row r="5721" spans="1:17" hidden="1" x14ac:dyDescent="0.35">
      <c r="A5721" s="72">
        <f t="shared" si="89"/>
        <v>141488</v>
      </c>
      <c r="B5721" t="s">
        <v>9395</v>
      </c>
      <c r="C5721" s="66">
        <v>90409</v>
      </c>
      <c r="D5721" t="s">
        <v>77</v>
      </c>
      <c r="E5721" t="s">
        <v>9388</v>
      </c>
      <c r="F5721" s="66">
        <v>141488</v>
      </c>
      <c r="G5721" t="s">
        <v>78</v>
      </c>
      <c r="I5721" t="s">
        <v>79</v>
      </c>
      <c r="K5721" t="s">
        <v>9396</v>
      </c>
      <c r="M5721" t="s">
        <v>9390</v>
      </c>
      <c r="N5721" t="s">
        <v>9391</v>
      </c>
      <c r="O5721" t="s">
        <v>18</v>
      </c>
      <c r="P5721" t="s">
        <v>9392</v>
      </c>
    </row>
    <row r="5722" spans="1:17" hidden="1" x14ac:dyDescent="0.35">
      <c r="A5722" s="72">
        <f t="shared" si="89"/>
        <v>141488</v>
      </c>
      <c r="B5722" t="s">
        <v>9387</v>
      </c>
      <c r="C5722" s="66">
        <v>90407</v>
      </c>
      <c r="D5722" t="s">
        <v>77</v>
      </c>
      <c r="E5722" t="s">
        <v>9388</v>
      </c>
      <c r="F5722" s="66">
        <v>141488</v>
      </c>
      <c r="G5722" t="s">
        <v>78</v>
      </c>
      <c r="I5722" t="s">
        <v>79</v>
      </c>
      <c r="K5722" t="s">
        <v>9389</v>
      </c>
      <c r="M5722" t="s">
        <v>9390</v>
      </c>
      <c r="N5722" t="s">
        <v>9391</v>
      </c>
      <c r="O5722" t="s">
        <v>18</v>
      </c>
      <c r="P5722" t="s">
        <v>9392</v>
      </c>
    </row>
    <row r="5723" spans="1:17" hidden="1" x14ac:dyDescent="0.35">
      <c r="A5723" s="72">
        <f t="shared" si="89"/>
        <v>141488</v>
      </c>
      <c r="B5723" t="s">
        <v>25161</v>
      </c>
      <c r="C5723" s="85">
        <v>141488</v>
      </c>
      <c r="D5723" t="s">
        <v>78</v>
      </c>
      <c r="E5723" t="s">
        <v>23237</v>
      </c>
      <c r="F5723" s="85">
        <v>17015391</v>
      </c>
      <c r="G5723" t="s">
        <v>1750</v>
      </c>
      <c r="H5723">
        <v>14042337</v>
      </c>
      <c r="I5723" t="s">
        <v>79</v>
      </c>
      <c r="J5723" t="s">
        <v>200</v>
      </c>
      <c r="K5723" t="s">
        <v>25162</v>
      </c>
      <c r="M5723" t="s">
        <v>25163</v>
      </c>
      <c r="N5723" t="s">
        <v>9391</v>
      </c>
      <c r="O5723" t="s">
        <v>18</v>
      </c>
      <c r="P5723">
        <v>78052</v>
      </c>
    </row>
    <row r="5724" spans="1:17" hidden="1" x14ac:dyDescent="0.35">
      <c r="A5724" s="72">
        <f t="shared" si="89"/>
        <v>141488</v>
      </c>
      <c r="B5724" t="s">
        <v>9393</v>
      </c>
      <c r="C5724" s="66">
        <v>90408</v>
      </c>
      <c r="D5724" t="s">
        <v>77</v>
      </c>
      <c r="E5724" t="s">
        <v>9388</v>
      </c>
      <c r="F5724" s="66">
        <v>141488</v>
      </c>
      <c r="G5724" t="s">
        <v>78</v>
      </c>
      <c r="I5724" t="s">
        <v>79</v>
      </c>
      <c r="K5724" t="s">
        <v>9394</v>
      </c>
      <c r="M5724" t="s">
        <v>9390</v>
      </c>
      <c r="N5724" t="s">
        <v>9391</v>
      </c>
      <c r="O5724" t="s">
        <v>18</v>
      </c>
      <c r="P5724" t="s">
        <v>9392</v>
      </c>
    </row>
    <row r="5725" spans="1:17" hidden="1" x14ac:dyDescent="0.35">
      <c r="A5725" s="72">
        <f t="shared" si="89"/>
        <v>141488</v>
      </c>
      <c r="B5725" t="s">
        <v>14926</v>
      </c>
      <c r="C5725" s="66">
        <v>225609</v>
      </c>
      <c r="D5725" t="s">
        <v>77</v>
      </c>
      <c r="E5725" t="s">
        <v>9388</v>
      </c>
      <c r="F5725" s="66">
        <v>141488</v>
      </c>
      <c r="G5725" t="s">
        <v>78</v>
      </c>
      <c r="I5725" t="s">
        <v>79</v>
      </c>
      <c r="K5725" t="s">
        <v>14927</v>
      </c>
      <c r="M5725" t="s">
        <v>9390</v>
      </c>
      <c r="N5725" t="s">
        <v>9391</v>
      </c>
      <c r="O5725" t="s">
        <v>18</v>
      </c>
      <c r="P5725" t="s">
        <v>9392</v>
      </c>
    </row>
    <row r="5726" spans="1:17" hidden="1" x14ac:dyDescent="0.35">
      <c r="A5726" s="72">
        <f t="shared" si="89"/>
        <v>141517</v>
      </c>
      <c r="B5726" t="s">
        <v>24494</v>
      </c>
      <c r="C5726" s="85">
        <v>224099</v>
      </c>
      <c r="D5726" t="s">
        <v>77</v>
      </c>
      <c r="E5726" t="s">
        <v>23250</v>
      </c>
      <c r="F5726" s="85">
        <v>141517</v>
      </c>
      <c r="G5726" t="s">
        <v>78</v>
      </c>
      <c r="H5726">
        <v>11635042</v>
      </c>
      <c r="I5726" t="s">
        <v>79</v>
      </c>
      <c r="K5726" t="s">
        <v>24495</v>
      </c>
      <c r="M5726" t="s">
        <v>9155</v>
      </c>
      <c r="N5726" t="s">
        <v>9526</v>
      </c>
      <c r="O5726" t="s">
        <v>18</v>
      </c>
      <c r="P5726">
        <v>78260</v>
      </c>
    </row>
    <row r="5727" spans="1:17" hidden="1" x14ac:dyDescent="0.35">
      <c r="A5727" s="72">
        <f t="shared" si="89"/>
        <v>140887</v>
      </c>
      <c r="B5727" t="s">
        <v>25378</v>
      </c>
      <c r="C5727" s="85">
        <v>87535</v>
      </c>
      <c r="D5727" t="s">
        <v>77</v>
      </c>
      <c r="E5727" t="s">
        <v>23231</v>
      </c>
      <c r="F5727" s="85">
        <v>140887</v>
      </c>
      <c r="G5727" t="s">
        <v>78</v>
      </c>
      <c r="H5727">
        <v>12056156</v>
      </c>
      <c r="I5727" t="s">
        <v>79</v>
      </c>
      <c r="K5727" t="s">
        <v>25379</v>
      </c>
      <c r="M5727" t="s">
        <v>20648</v>
      </c>
      <c r="N5727" t="s">
        <v>571</v>
      </c>
      <c r="O5727" t="s">
        <v>18</v>
      </c>
      <c r="P5727">
        <v>76116</v>
      </c>
      <c r="Q5727">
        <v>4308</v>
      </c>
    </row>
    <row r="5728" spans="1:17" hidden="1" x14ac:dyDescent="0.35">
      <c r="A5728" s="72">
        <f t="shared" si="89"/>
        <v>140887</v>
      </c>
      <c r="B5728" t="s">
        <v>4226</v>
      </c>
      <c r="C5728" s="66">
        <v>87535</v>
      </c>
      <c r="D5728" t="s">
        <v>77</v>
      </c>
      <c r="E5728" t="s">
        <v>3907</v>
      </c>
      <c r="F5728" s="66">
        <v>140887</v>
      </c>
      <c r="G5728" t="s">
        <v>78</v>
      </c>
      <c r="H5728" t="s">
        <v>4227</v>
      </c>
      <c r="I5728" t="s">
        <v>79</v>
      </c>
      <c r="K5728" t="s">
        <v>4228</v>
      </c>
      <c r="M5728" t="s">
        <v>3904</v>
      </c>
      <c r="N5728" t="s">
        <v>573</v>
      </c>
      <c r="O5728" t="s">
        <v>18</v>
      </c>
      <c r="P5728" t="s">
        <v>4224</v>
      </c>
      <c r="Q5728" t="s">
        <v>4229</v>
      </c>
    </row>
    <row r="5729" spans="1:17" hidden="1" x14ac:dyDescent="0.35">
      <c r="A5729" s="72">
        <f t="shared" si="89"/>
        <v>141223</v>
      </c>
      <c r="B5729" t="s">
        <v>7171</v>
      </c>
      <c r="C5729" s="66">
        <v>89004</v>
      </c>
      <c r="D5729" t="s">
        <v>77</v>
      </c>
      <c r="E5729" t="s">
        <v>6077</v>
      </c>
      <c r="F5729" s="66">
        <v>141223</v>
      </c>
      <c r="G5729" t="s">
        <v>78</v>
      </c>
      <c r="H5729" t="s">
        <v>7172</v>
      </c>
      <c r="I5729" t="s">
        <v>79</v>
      </c>
      <c r="K5729" t="s">
        <v>7173</v>
      </c>
      <c r="M5729" t="s">
        <v>3090</v>
      </c>
      <c r="N5729" t="s">
        <v>6071</v>
      </c>
      <c r="O5729" t="s">
        <v>18</v>
      </c>
      <c r="P5729" t="s">
        <v>7165</v>
      </c>
      <c r="Q5729" t="s">
        <v>7174</v>
      </c>
    </row>
    <row r="5730" spans="1:17" hidden="1" x14ac:dyDescent="0.35">
      <c r="A5730" s="72">
        <f t="shared" si="89"/>
        <v>140887</v>
      </c>
      <c r="B5730" t="s">
        <v>25380</v>
      </c>
      <c r="C5730" s="85">
        <v>235283</v>
      </c>
      <c r="D5730" t="s">
        <v>77</v>
      </c>
      <c r="E5730" t="s">
        <v>23231</v>
      </c>
      <c r="F5730" s="85">
        <v>140887</v>
      </c>
      <c r="G5730" t="s">
        <v>78</v>
      </c>
      <c r="H5730">
        <v>12042222</v>
      </c>
      <c r="I5730" t="s">
        <v>79</v>
      </c>
      <c r="K5730" t="s">
        <v>25381</v>
      </c>
      <c r="M5730" t="s">
        <v>20648</v>
      </c>
      <c r="N5730" t="s">
        <v>571</v>
      </c>
      <c r="O5730" t="s">
        <v>18</v>
      </c>
      <c r="P5730">
        <v>76106</v>
      </c>
    </row>
    <row r="5731" spans="1:17" hidden="1" x14ac:dyDescent="0.35">
      <c r="A5731" s="72">
        <f t="shared" si="89"/>
        <v>140887</v>
      </c>
      <c r="B5731" t="s">
        <v>15624</v>
      </c>
      <c r="C5731" s="66">
        <v>235283</v>
      </c>
      <c r="D5731" t="s">
        <v>77</v>
      </c>
      <c r="E5731" t="s">
        <v>3907</v>
      </c>
      <c r="F5731" s="66">
        <v>140887</v>
      </c>
      <c r="G5731" t="s">
        <v>78</v>
      </c>
      <c r="H5731" t="s">
        <v>15625</v>
      </c>
      <c r="I5731" t="s">
        <v>79</v>
      </c>
      <c r="K5731" t="s">
        <v>15626</v>
      </c>
      <c r="M5731" t="s">
        <v>3904</v>
      </c>
      <c r="N5731" t="s">
        <v>573</v>
      </c>
      <c r="O5731" t="s">
        <v>18</v>
      </c>
      <c r="P5731" t="s">
        <v>3982</v>
      </c>
    </row>
    <row r="5732" spans="1:17" hidden="1" x14ac:dyDescent="0.35">
      <c r="A5732" s="72">
        <f t="shared" si="89"/>
        <v>141544</v>
      </c>
      <c r="B5732" t="s">
        <v>10041</v>
      </c>
      <c r="C5732" s="66">
        <v>90762</v>
      </c>
      <c r="D5732" t="s">
        <v>77</v>
      </c>
      <c r="E5732" t="s">
        <v>9751</v>
      </c>
      <c r="F5732" s="66">
        <v>141544</v>
      </c>
      <c r="G5732" t="s">
        <v>78</v>
      </c>
      <c r="H5732" t="s">
        <v>9752</v>
      </c>
      <c r="I5732" t="s">
        <v>79</v>
      </c>
      <c r="K5732" t="s">
        <v>10042</v>
      </c>
      <c r="M5732" t="s">
        <v>7383</v>
      </c>
      <c r="N5732" t="s">
        <v>7384</v>
      </c>
      <c r="O5732" t="s">
        <v>18</v>
      </c>
      <c r="P5732" t="s">
        <v>10034</v>
      </c>
      <c r="Q5732" t="s">
        <v>10043</v>
      </c>
    </row>
    <row r="5733" spans="1:17" hidden="1" x14ac:dyDescent="0.35">
      <c r="A5733" s="72">
        <f t="shared" si="89"/>
        <v>140516</v>
      </c>
      <c r="B5733" t="s">
        <v>27071</v>
      </c>
      <c r="C5733" s="85">
        <v>85943</v>
      </c>
      <c r="D5733" t="s">
        <v>77</v>
      </c>
      <c r="E5733" t="s">
        <v>23185</v>
      </c>
      <c r="F5733" s="85">
        <v>140516</v>
      </c>
      <c r="G5733" t="s">
        <v>78</v>
      </c>
      <c r="H5733">
        <v>8786907</v>
      </c>
      <c r="I5733" t="s">
        <v>79</v>
      </c>
      <c r="K5733" t="s">
        <v>27072</v>
      </c>
      <c r="M5733" t="s">
        <v>24963</v>
      </c>
      <c r="N5733" t="s">
        <v>1182</v>
      </c>
      <c r="O5733" t="s">
        <v>18</v>
      </c>
      <c r="P5733">
        <v>75147</v>
      </c>
    </row>
    <row r="5734" spans="1:17" hidden="1" x14ac:dyDescent="0.35">
      <c r="A5734" s="72">
        <f t="shared" si="89"/>
        <v>140516</v>
      </c>
      <c r="B5734" t="s">
        <v>1352</v>
      </c>
      <c r="C5734" s="66">
        <v>85943</v>
      </c>
      <c r="D5734" t="s">
        <v>77</v>
      </c>
      <c r="E5734" t="s">
        <v>1345</v>
      </c>
      <c r="F5734" s="66">
        <v>140516</v>
      </c>
      <c r="G5734" t="s">
        <v>78</v>
      </c>
      <c r="H5734" t="s">
        <v>1346</v>
      </c>
      <c r="I5734" t="s">
        <v>79</v>
      </c>
      <c r="K5734" t="s">
        <v>1353</v>
      </c>
      <c r="L5734" t="s">
        <v>80</v>
      </c>
      <c r="M5734" t="s">
        <v>1348</v>
      </c>
      <c r="N5734" t="s">
        <v>1248</v>
      </c>
      <c r="O5734" t="s">
        <v>18</v>
      </c>
      <c r="P5734" t="s">
        <v>1349</v>
      </c>
      <c r="Q5734" t="s">
        <v>87</v>
      </c>
    </row>
    <row r="5735" spans="1:17" hidden="1" x14ac:dyDescent="0.35">
      <c r="A5735" s="72">
        <f t="shared" si="89"/>
        <v>140516</v>
      </c>
      <c r="B5735" t="s">
        <v>23185</v>
      </c>
      <c r="C5735" s="85">
        <v>140516</v>
      </c>
      <c r="D5735" t="s">
        <v>78</v>
      </c>
      <c r="E5735" t="s">
        <v>23240</v>
      </c>
      <c r="F5735" s="85">
        <v>16048959</v>
      </c>
      <c r="G5735" t="s">
        <v>1750</v>
      </c>
      <c r="H5735">
        <v>8786907</v>
      </c>
      <c r="I5735" t="s">
        <v>79</v>
      </c>
      <c r="J5735" t="s">
        <v>200</v>
      </c>
      <c r="K5735" t="s">
        <v>24962</v>
      </c>
      <c r="M5735" t="s">
        <v>24963</v>
      </c>
      <c r="N5735" t="s">
        <v>1182</v>
      </c>
      <c r="O5735" t="s">
        <v>18</v>
      </c>
      <c r="P5735">
        <v>75147</v>
      </c>
    </row>
    <row r="5736" spans="1:17" hidden="1" x14ac:dyDescent="0.35">
      <c r="A5736" s="72">
        <f t="shared" si="89"/>
        <v>140516</v>
      </c>
      <c r="B5736" t="s">
        <v>27069</v>
      </c>
      <c r="C5736" s="85">
        <v>16051663</v>
      </c>
      <c r="D5736" t="s">
        <v>77</v>
      </c>
      <c r="E5736" t="s">
        <v>23185</v>
      </c>
      <c r="F5736" s="85">
        <v>140516</v>
      </c>
      <c r="G5736" t="s">
        <v>78</v>
      </c>
      <c r="H5736">
        <v>8786907</v>
      </c>
      <c r="I5736" t="s">
        <v>79</v>
      </c>
      <c r="K5736" t="s">
        <v>27070</v>
      </c>
      <c r="M5736" t="s">
        <v>24963</v>
      </c>
      <c r="N5736" t="s">
        <v>1182</v>
      </c>
      <c r="O5736" t="s">
        <v>18</v>
      </c>
      <c r="P5736">
        <v>75147</v>
      </c>
    </row>
    <row r="5737" spans="1:17" hidden="1" x14ac:dyDescent="0.35">
      <c r="A5737" s="72">
        <f t="shared" si="89"/>
        <v>140516</v>
      </c>
      <c r="B5737" t="s">
        <v>16986</v>
      </c>
      <c r="C5737" s="66">
        <v>16051663</v>
      </c>
      <c r="D5737" t="s">
        <v>77</v>
      </c>
      <c r="E5737" t="s">
        <v>1345</v>
      </c>
      <c r="F5737" s="66">
        <v>140516</v>
      </c>
      <c r="G5737" t="s">
        <v>78</v>
      </c>
      <c r="H5737" t="s">
        <v>1346</v>
      </c>
      <c r="I5737" t="s">
        <v>79</v>
      </c>
      <c r="K5737" t="s">
        <v>16987</v>
      </c>
      <c r="L5737" t="s">
        <v>80</v>
      </c>
      <c r="M5737" t="s">
        <v>1348</v>
      </c>
      <c r="N5737" t="s">
        <v>1248</v>
      </c>
      <c r="O5737" t="s">
        <v>18</v>
      </c>
      <c r="P5737" t="s">
        <v>1349</v>
      </c>
      <c r="Q5737" t="s">
        <v>87</v>
      </c>
    </row>
    <row r="5738" spans="1:17" hidden="1" x14ac:dyDescent="0.35">
      <c r="A5738" s="72">
        <f t="shared" si="89"/>
        <v>140516</v>
      </c>
      <c r="B5738" t="s">
        <v>27080</v>
      </c>
      <c r="C5738" s="85">
        <v>16049080</v>
      </c>
      <c r="D5738" t="s">
        <v>23281</v>
      </c>
      <c r="E5738" t="s">
        <v>23185</v>
      </c>
      <c r="F5738" s="85">
        <v>140516</v>
      </c>
      <c r="G5738" t="s">
        <v>78</v>
      </c>
      <c r="H5738">
        <v>8786907</v>
      </c>
      <c r="I5738" t="s">
        <v>79</v>
      </c>
      <c r="K5738" t="s">
        <v>27081</v>
      </c>
      <c r="M5738" t="s">
        <v>24963</v>
      </c>
      <c r="N5738" t="s">
        <v>1182</v>
      </c>
      <c r="O5738" t="s">
        <v>18</v>
      </c>
      <c r="P5738">
        <v>75147</v>
      </c>
    </row>
    <row r="5739" spans="1:17" hidden="1" x14ac:dyDescent="0.35">
      <c r="A5739" s="72">
        <f t="shared" si="89"/>
        <v>140516</v>
      </c>
      <c r="B5739" t="s">
        <v>18179</v>
      </c>
      <c r="C5739" s="66">
        <v>16049080</v>
      </c>
      <c r="D5739" t="s">
        <v>83</v>
      </c>
      <c r="E5739" t="s">
        <v>1345</v>
      </c>
      <c r="F5739" s="66">
        <v>140516</v>
      </c>
      <c r="G5739" t="s">
        <v>78</v>
      </c>
      <c r="H5739" t="s">
        <v>1346</v>
      </c>
      <c r="I5739" t="s">
        <v>79</v>
      </c>
      <c r="K5739" t="s">
        <v>18180</v>
      </c>
      <c r="L5739" t="s">
        <v>80</v>
      </c>
      <c r="M5739" t="s">
        <v>1348</v>
      </c>
      <c r="N5739" t="s">
        <v>1248</v>
      </c>
      <c r="O5739" t="s">
        <v>18</v>
      </c>
      <c r="P5739" t="s">
        <v>1349</v>
      </c>
      <c r="Q5739" t="s">
        <v>87</v>
      </c>
    </row>
    <row r="5740" spans="1:17" hidden="1" x14ac:dyDescent="0.35">
      <c r="A5740" s="72">
        <f t="shared" si="89"/>
        <v>140516</v>
      </c>
      <c r="B5740" t="s">
        <v>27075</v>
      </c>
      <c r="C5740" s="85">
        <v>85944</v>
      </c>
      <c r="D5740" t="s">
        <v>77</v>
      </c>
      <c r="E5740" t="s">
        <v>23185</v>
      </c>
      <c r="F5740" s="85">
        <v>140516</v>
      </c>
      <c r="G5740" t="s">
        <v>78</v>
      </c>
      <c r="H5740">
        <v>8786907</v>
      </c>
      <c r="I5740" t="s">
        <v>79</v>
      </c>
      <c r="K5740" t="s">
        <v>27076</v>
      </c>
      <c r="M5740" t="s">
        <v>24963</v>
      </c>
      <c r="N5740" t="s">
        <v>1182</v>
      </c>
      <c r="O5740" t="s">
        <v>18</v>
      </c>
      <c r="P5740">
        <v>75147</v>
      </c>
    </row>
    <row r="5741" spans="1:17" hidden="1" x14ac:dyDescent="0.35">
      <c r="A5741" s="72">
        <f t="shared" si="89"/>
        <v>140516</v>
      </c>
      <c r="B5741" t="s">
        <v>1354</v>
      </c>
      <c r="C5741" s="66">
        <v>85944</v>
      </c>
      <c r="D5741" t="s">
        <v>77</v>
      </c>
      <c r="E5741" t="s">
        <v>1345</v>
      </c>
      <c r="F5741" s="66">
        <v>140516</v>
      </c>
      <c r="G5741" t="s">
        <v>78</v>
      </c>
      <c r="H5741" t="s">
        <v>1346</v>
      </c>
      <c r="I5741" t="s">
        <v>79</v>
      </c>
      <c r="K5741" t="s">
        <v>1355</v>
      </c>
      <c r="L5741" t="s">
        <v>80</v>
      </c>
      <c r="M5741" t="s">
        <v>1348</v>
      </c>
      <c r="N5741" t="s">
        <v>1248</v>
      </c>
      <c r="O5741" t="s">
        <v>18</v>
      </c>
      <c r="P5741" t="s">
        <v>1349</v>
      </c>
      <c r="Q5741" t="s">
        <v>87</v>
      </c>
    </row>
    <row r="5742" spans="1:17" hidden="1" x14ac:dyDescent="0.35">
      <c r="A5742" s="72">
        <f t="shared" si="89"/>
        <v>141307</v>
      </c>
      <c r="B5742" t="s">
        <v>8059</v>
      </c>
      <c r="C5742" s="66">
        <v>89551</v>
      </c>
      <c r="D5742" t="s">
        <v>77</v>
      </c>
      <c r="E5742" t="s">
        <v>6769</v>
      </c>
      <c r="F5742" s="66">
        <v>141307</v>
      </c>
      <c r="G5742" t="s">
        <v>78</v>
      </c>
      <c r="I5742" t="s">
        <v>79</v>
      </c>
      <c r="K5742" t="s">
        <v>8060</v>
      </c>
      <c r="M5742" t="s">
        <v>8036</v>
      </c>
      <c r="N5742" t="s">
        <v>6771</v>
      </c>
      <c r="O5742" t="s">
        <v>18</v>
      </c>
      <c r="P5742" t="s">
        <v>8037</v>
      </c>
    </row>
    <row r="5743" spans="1:17" hidden="1" x14ac:dyDescent="0.35">
      <c r="A5743" s="72">
        <f t="shared" si="89"/>
        <v>141337</v>
      </c>
      <c r="B5743" t="s">
        <v>8406</v>
      </c>
      <c r="C5743" s="66">
        <v>89791</v>
      </c>
      <c r="D5743" t="s">
        <v>77</v>
      </c>
      <c r="E5743" t="s">
        <v>6256</v>
      </c>
      <c r="F5743" s="66">
        <v>141337</v>
      </c>
      <c r="G5743" t="s">
        <v>78</v>
      </c>
      <c r="I5743" t="s">
        <v>79</v>
      </c>
      <c r="K5743" t="s">
        <v>8407</v>
      </c>
      <c r="M5743" t="s">
        <v>8404</v>
      </c>
      <c r="N5743" t="s">
        <v>6073</v>
      </c>
      <c r="O5743" t="s">
        <v>18</v>
      </c>
      <c r="P5743" t="s">
        <v>8405</v>
      </c>
      <c r="Q5743" t="s">
        <v>8408</v>
      </c>
    </row>
    <row r="5744" spans="1:17" hidden="1" x14ac:dyDescent="0.35">
      <c r="A5744" s="72">
        <f t="shared" si="89"/>
        <v>142118</v>
      </c>
      <c r="B5744" t="s">
        <v>13520</v>
      </c>
      <c r="C5744" s="66">
        <v>93102</v>
      </c>
      <c r="D5744" t="s">
        <v>77</v>
      </c>
      <c r="E5744" t="s">
        <v>13343</v>
      </c>
      <c r="F5744" s="66">
        <v>142118</v>
      </c>
      <c r="G5744" t="s">
        <v>78</v>
      </c>
      <c r="H5744" t="s">
        <v>13521</v>
      </c>
      <c r="I5744" t="s">
        <v>79</v>
      </c>
      <c r="K5744" t="s">
        <v>13522</v>
      </c>
      <c r="M5744" t="s">
        <v>7395</v>
      </c>
      <c r="N5744" t="s">
        <v>13252</v>
      </c>
      <c r="O5744" t="s">
        <v>18</v>
      </c>
      <c r="P5744" t="s">
        <v>13430</v>
      </c>
      <c r="Q5744" t="s">
        <v>3440</v>
      </c>
    </row>
    <row r="5745" spans="1:17" hidden="1" x14ac:dyDescent="0.35">
      <c r="A5745" s="72">
        <f t="shared" si="89"/>
        <v>140448</v>
      </c>
      <c r="B5745" t="s">
        <v>26328</v>
      </c>
      <c r="C5745" s="85">
        <v>85654</v>
      </c>
      <c r="D5745" t="s">
        <v>77</v>
      </c>
      <c r="E5745" t="s">
        <v>23209</v>
      </c>
      <c r="F5745" s="85">
        <v>140448</v>
      </c>
      <c r="G5745" t="s">
        <v>78</v>
      </c>
      <c r="H5745">
        <v>12698908</v>
      </c>
      <c r="I5745" t="s">
        <v>79</v>
      </c>
      <c r="K5745" t="s">
        <v>26329</v>
      </c>
      <c r="M5745" t="s">
        <v>13920</v>
      </c>
      <c r="N5745" t="s">
        <v>232</v>
      </c>
      <c r="O5745" t="s">
        <v>18</v>
      </c>
      <c r="P5745">
        <v>75062</v>
      </c>
      <c r="Q5745">
        <v>3639</v>
      </c>
    </row>
    <row r="5746" spans="1:17" hidden="1" x14ac:dyDescent="0.35">
      <c r="A5746" s="72">
        <f t="shared" si="89"/>
        <v>141546</v>
      </c>
      <c r="B5746" t="s">
        <v>26328</v>
      </c>
      <c r="C5746" s="85">
        <v>90740</v>
      </c>
      <c r="D5746" t="s">
        <v>77</v>
      </c>
      <c r="E5746" t="s">
        <v>23179</v>
      </c>
      <c r="F5746" s="85">
        <v>141546</v>
      </c>
      <c r="G5746" t="s">
        <v>78</v>
      </c>
      <c r="H5746">
        <v>1664853</v>
      </c>
      <c r="I5746" t="s">
        <v>79</v>
      </c>
      <c r="K5746" t="s">
        <v>27336</v>
      </c>
      <c r="M5746" t="s">
        <v>9155</v>
      </c>
      <c r="N5746" t="s">
        <v>9526</v>
      </c>
      <c r="O5746" t="s">
        <v>18</v>
      </c>
      <c r="P5746">
        <v>78217</v>
      </c>
      <c r="Q5746">
        <v>4505</v>
      </c>
    </row>
    <row r="5747" spans="1:17" hidden="1" x14ac:dyDescent="0.35">
      <c r="A5747" s="72">
        <f t="shared" si="89"/>
        <v>140448</v>
      </c>
      <c r="B5747" t="s">
        <v>732</v>
      </c>
      <c r="C5747" s="66">
        <v>85654</v>
      </c>
      <c r="D5747" t="s">
        <v>77</v>
      </c>
      <c r="E5747" t="s">
        <v>366</v>
      </c>
      <c r="F5747" s="66">
        <v>140448</v>
      </c>
      <c r="G5747" t="s">
        <v>78</v>
      </c>
      <c r="H5747" t="s">
        <v>672</v>
      </c>
      <c r="I5747" t="s">
        <v>79</v>
      </c>
      <c r="K5747" t="s">
        <v>733</v>
      </c>
      <c r="M5747" t="s">
        <v>226</v>
      </c>
      <c r="N5747" t="s">
        <v>189</v>
      </c>
      <c r="O5747" t="s">
        <v>18</v>
      </c>
      <c r="P5747" t="s">
        <v>728</v>
      </c>
      <c r="Q5747" t="s">
        <v>734</v>
      </c>
    </row>
    <row r="5748" spans="1:17" hidden="1" x14ac:dyDescent="0.35">
      <c r="A5748" s="72">
        <f t="shared" si="89"/>
        <v>141546</v>
      </c>
      <c r="B5748" t="s">
        <v>732</v>
      </c>
      <c r="C5748" s="66">
        <v>90740</v>
      </c>
      <c r="D5748" t="s">
        <v>77</v>
      </c>
      <c r="E5748" t="s">
        <v>9849</v>
      </c>
      <c r="F5748" s="66">
        <v>141546</v>
      </c>
      <c r="G5748" t="s">
        <v>78</v>
      </c>
      <c r="H5748" t="s">
        <v>9850</v>
      </c>
      <c r="I5748" t="s">
        <v>79</v>
      </c>
      <c r="K5748" t="s">
        <v>10011</v>
      </c>
      <c r="M5748" t="s">
        <v>7383</v>
      </c>
      <c r="N5748" t="s">
        <v>7384</v>
      </c>
      <c r="O5748" t="s">
        <v>18</v>
      </c>
      <c r="P5748" t="s">
        <v>9997</v>
      </c>
      <c r="Q5748" t="s">
        <v>986</v>
      </c>
    </row>
    <row r="5749" spans="1:17" hidden="1" x14ac:dyDescent="0.35">
      <c r="A5749" s="72">
        <f t="shared" si="89"/>
        <v>141486</v>
      </c>
      <c r="B5749" t="s">
        <v>26731</v>
      </c>
      <c r="C5749" s="85">
        <v>90346</v>
      </c>
      <c r="D5749" t="s">
        <v>77</v>
      </c>
      <c r="E5749" t="s">
        <v>23195</v>
      </c>
      <c r="F5749" s="85">
        <v>141486</v>
      </c>
      <c r="G5749" t="s">
        <v>78</v>
      </c>
      <c r="H5749">
        <v>12729448</v>
      </c>
      <c r="I5749" t="s">
        <v>79</v>
      </c>
      <c r="K5749" t="s">
        <v>9238</v>
      </c>
      <c r="M5749" t="s">
        <v>9223</v>
      </c>
      <c r="N5749" t="s">
        <v>20296</v>
      </c>
      <c r="O5749" t="s">
        <v>18</v>
      </c>
      <c r="P5749">
        <v>78040</v>
      </c>
      <c r="Q5749">
        <v>3754</v>
      </c>
    </row>
    <row r="5750" spans="1:17" hidden="1" x14ac:dyDescent="0.35">
      <c r="A5750" s="72">
        <f t="shared" si="89"/>
        <v>141486</v>
      </c>
      <c r="B5750" t="s">
        <v>9236</v>
      </c>
      <c r="C5750" s="66">
        <v>90346</v>
      </c>
      <c r="D5750" t="s">
        <v>77</v>
      </c>
      <c r="E5750" t="s">
        <v>9220</v>
      </c>
      <c r="F5750" s="66">
        <v>141486</v>
      </c>
      <c r="G5750" t="s">
        <v>78</v>
      </c>
      <c r="H5750" t="s">
        <v>9237</v>
      </c>
      <c r="I5750" t="s">
        <v>79</v>
      </c>
      <c r="K5750" t="s">
        <v>9238</v>
      </c>
      <c r="M5750" t="s">
        <v>9223</v>
      </c>
      <c r="N5750" t="s">
        <v>9217</v>
      </c>
      <c r="O5750" t="s">
        <v>18</v>
      </c>
      <c r="P5750" t="s">
        <v>9218</v>
      </c>
      <c r="Q5750" t="s">
        <v>9239</v>
      </c>
    </row>
    <row r="5751" spans="1:17" hidden="1" x14ac:dyDescent="0.35">
      <c r="A5751" s="72">
        <f t="shared" si="89"/>
        <v>141223</v>
      </c>
      <c r="B5751" t="s">
        <v>6088</v>
      </c>
      <c r="C5751" s="66">
        <v>88402</v>
      </c>
      <c r="D5751" t="s">
        <v>77</v>
      </c>
      <c r="E5751" t="s">
        <v>6077</v>
      </c>
      <c r="F5751" s="66">
        <v>141223</v>
      </c>
      <c r="G5751" t="s">
        <v>78</v>
      </c>
      <c r="H5751" t="s">
        <v>6089</v>
      </c>
      <c r="I5751" t="s">
        <v>79</v>
      </c>
      <c r="K5751" t="s">
        <v>6090</v>
      </c>
      <c r="M5751" t="s">
        <v>3090</v>
      </c>
      <c r="N5751" t="s">
        <v>6071</v>
      </c>
      <c r="O5751" t="s">
        <v>18</v>
      </c>
      <c r="P5751" t="s">
        <v>6081</v>
      </c>
      <c r="Q5751" t="s">
        <v>6091</v>
      </c>
    </row>
    <row r="5752" spans="1:17" hidden="1" x14ac:dyDescent="0.35">
      <c r="A5752" s="72">
        <f t="shared" si="89"/>
        <v>141986</v>
      </c>
      <c r="B5752" t="s">
        <v>12827</v>
      </c>
      <c r="C5752" s="66">
        <v>92583</v>
      </c>
      <c r="D5752" t="s">
        <v>77</v>
      </c>
      <c r="E5752" t="s">
        <v>12702</v>
      </c>
      <c r="F5752" s="66">
        <v>141986</v>
      </c>
      <c r="G5752" t="s">
        <v>78</v>
      </c>
      <c r="H5752" t="s">
        <v>12828</v>
      </c>
      <c r="I5752" t="s">
        <v>79</v>
      </c>
      <c r="K5752" t="s">
        <v>12829</v>
      </c>
      <c r="M5752" t="s">
        <v>12447</v>
      </c>
      <c r="N5752" t="s">
        <v>12609</v>
      </c>
      <c r="O5752" t="s">
        <v>18</v>
      </c>
      <c r="P5752" t="s">
        <v>12692</v>
      </c>
      <c r="Q5752" t="s">
        <v>3681</v>
      </c>
    </row>
    <row r="5753" spans="1:17" hidden="1" x14ac:dyDescent="0.35">
      <c r="A5753" s="72">
        <f t="shared" si="89"/>
        <v>140521</v>
      </c>
      <c r="B5753" t="s">
        <v>15865</v>
      </c>
      <c r="C5753" s="66">
        <v>16026033</v>
      </c>
      <c r="D5753" t="s">
        <v>77</v>
      </c>
      <c r="E5753" t="s">
        <v>511</v>
      </c>
      <c r="F5753" s="66">
        <v>140521</v>
      </c>
      <c r="G5753" t="s">
        <v>78</v>
      </c>
      <c r="H5753" t="s">
        <v>15866</v>
      </c>
      <c r="I5753" t="s">
        <v>79</v>
      </c>
      <c r="K5753" t="s">
        <v>15867</v>
      </c>
      <c r="M5753" t="s">
        <v>1614</v>
      </c>
      <c r="N5753" t="s">
        <v>232</v>
      </c>
      <c r="O5753" t="s">
        <v>18</v>
      </c>
      <c r="P5753" t="s">
        <v>1615</v>
      </c>
    </row>
    <row r="5754" spans="1:17" hidden="1" x14ac:dyDescent="0.35">
      <c r="A5754" s="72">
        <f t="shared" si="89"/>
        <v>141259</v>
      </c>
      <c r="B5754" t="s">
        <v>17098</v>
      </c>
      <c r="C5754" s="66">
        <v>16053886</v>
      </c>
      <c r="D5754" t="s">
        <v>77</v>
      </c>
      <c r="E5754" t="s">
        <v>7492</v>
      </c>
      <c r="F5754" s="66">
        <v>141259</v>
      </c>
      <c r="G5754" t="s">
        <v>78</v>
      </c>
      <c r="I5754" t="s">
        <v>79</v>
      </c>
      <c r="K5754" t="s">
        <v>17099</v>
      </c>
      <c r="M5754" t="s">
        <v>7265</v>
      </c>
      <c r="N5754" t="s">
        <v>7265</v>
      </c>
      <c r="O5754" t="s">
        <v>18</v>
      </c>
      <c r="P5754" t="s">
        <v>7491</v>
      </c>
      <c r="Q5754" t="s">
        <v>11990</v>
      </c>
    </row>
    <row r="5755" spans="1:17" hidden="1" x14ac:dyDescent="0.35">
      <c r="A5755" s="72">
        <f t="shared" si="89"/>
        <v>141223</v>
      </c>
      <c r="B5755" t="s">
        <v>6587</v>
      </c>
      <c r="C5755" s="66">
        <v>88653</v>
      </c>
      <c r="D5755" t="s">
        <v>77</v>
      </c>
      <c r="E5755" t="s">
        <v>6077</v>
      </c>
      <c r="F5755" s="66">
        <v>141223</v>
      </c>
      <c r="G5755" t="s">
        <v>78</v>
      </c>
      <c r="H5755" t="s">
        <v>6588</v>
      </c>
      <c r="I5755" t="s">
        <v>79</v>
      </c>
      <c r="K5755" t="s">
        <v>6589</v>
      </c>
      <c r="M5755" t="s">
        <v>3090</v>
      </c>
      <c r="N5755" t="s">
        <v>6071</v>
      </c>
      <c r="O5755" t="s">
        <v>18</v>
      </c>
      <c r="P5755" t="s">
        <v>6590</v>
      </c>
      <c r="Q5755" t="s">
        <v>4077</v>
      </c>
    </row>
    <row r="5756" spans="1:17" hidden="1" x14ac:dyDescent="0.35">
      <c r="A5756" s="72">
        <f t="shared" si="89"/>
        <v>141544</v>
      </c>
      <c r="B5756" t="s">
        <v>10178</v>
      </c>
      <c r="C5756" s="66">
        <v>90847</v>
      </c>
      <c r="D5756" t="s">
        <v>77</v>
      </c>
      <c r="E5756" t="s">
        <v>9751</v>
      </c>
      <c r="F5756" s="66">
        <v>141544</v>
      </c>
      <c r="G5756" t="s">
        <v>78</v>
      </c>
      <c r="H5756" t="s">
        <v>9752</v>
      </c>
      <c r="I5756" t="s">
        <v>79</v>
      </c>
      <c r="K5756" t="s">
        <v>10179</v>
      </c>
      <c r="M5756" t="s">
        <v>7383</v>
      </c>
      <c r="N5756" t="s">
        <v>7384</v>
      </c>
      <c r="O5756" t="s">
        <v>18</v>
      </c>
      <c r="P5756" t="s">
        <v>9156</v>
      </c>
      <c r="Q5756" t="s">
        <v>3861</v>
      </c>
    </row>
    <row r="5757" spans="1:17" hidden="1" x14ac:dyDescent="0.35">
      <c r="A5757" s="72">
        <f t="shared" si="89"/>
        <v>141546</v>
      </c>
      <c r="B5757" t="s">
        <v>27372</v>
      </c>
      <c r="C5757" s="85">
        <v>90943</v>
      </c>
      <c r="D5757" t="s">
        <v>77</v>
      </c>
      <c r="E5757" t="s">
        <v>23179</v>
      </c>
      <c r="F5757" s="85">
        <v>141546</v>
      </c>
      <c r="G5757" t="s">
        <v>78</v>
      </c>
      <c r="H5757">
        <v>1664853</v>
      </c>
      <c r="I5757" t="s">
        <v>79</v>
      </c>
      <c r="K5757" t="s">
        <v>27373</v>
      </c>
      <c r="M5757" t="s">
        <v>9155</v>
      </c>
      <c r="N5757" t="s">
        <v>9526</v>
      </c>
      <c r="O5757" t="s">
        <v>18</v>
      </c>
      <c r="P5757">
        <v>78247</v>
      </c>
      <c r="Q5757">
        <v>1710</v>
      </c>
    </row>
    <row r="5758" spans="1:17" hidden="1" x14ac:dyDescent="0.35">
      <c r="A5758" s="72">
        <f t="shared" si="89"/>
        <v>141223</v>
      </c>
      <c r="B5758" t="s">
        <v>6692</v>
      </c>
      <c r="C5758" s="66">
        <v>88739</v>
      </c>
      <c r="D5758" t="s">
        <v>77</v>
      </c>
      <c r="E5758" t="s">
        <v>6077</v>
      </c>
      <c r="F5758" s="66">
        <v>141223</v>
      </c>
      <c r="G5758" t="s">
        <v>78</v>
      </c>
      <c r="H5758" t="s">
        <v>6693</v>
      </c>
      <c r="I5758" t="s">
        <v>79</v>
      </c>
      <c r="K5758" t="s">
        <v>6694</v>
      </c>
      <c r="M5758" t="s">
        <v>3090</v>
      </c>
      <c r="N5758" t="s">
        <v>6071</v>
      </c>
      <c r="O5758" t="s">
        <v>18</v>
      </c>
      <c r="P5758" t="s">
        <v>6688</v>
      </c>
      <c r="Q5758" t="s">
        <v>6695</v>
      </c>
    </row>
    <row r="5759" spans="1:17" hidden="1" x14ac:dyDescent="0.35">
      <c r="A5759" s="72">
        <f t="shared" si="89"/>
        <v>141546</v>
      </c>
      <c r="B5759" t="s">
        <v>6692</v>
      </c>
      <c r="C5759" s="66">
        <v>90943</v>
      </c>
      <c r="D5759" t="s">
        <v>77</v>
      </c>
      <c r="E5759" t="s">
        <v>9849</v>
      </c>
      <c r="F5759" s="66">
        <v>141546</v>
      </c>
      <c r="G5759" t="s">
        <v>78</v>
      </c>
      <c r="H5759" t="s">
        <v>9850</v>
      </c>
      <c r="I5759" t="s">
        <v>79</v>
      </c>
      <c r="K5759" t="s">
        <v>10332</v>
      </c>
      <c r="L5759" t="s">
        <v>80</v>
      </c>
      <c r="M5759" t="s">
        <v>7383</v>
      </c>
      <c r="N5759" t="s">
        <v>7384</v>
      </c>
      <c r="O5759" t="s">
        <v>18</v>
      </c>
      <c r="P5759" t="s">
        <v>10328</v>
      </c>
      <c r="Q5759" t="s">
        <v>1667</v>
      </c>
    </row>
    <row r="5760" spans="1:17" hidden="1" x14ac:dyDescent="0.35">
      <c r="A5760" s="72">
        <f t="shared" si="89"/>
        <v>173418</v>
      </c>
      <c r="B5760" t="s">
        <v>8949</v>
      </c>
      <c r="C5760" s="66">
        <v>90165</v>
      </c>
      <c r="D5760" t="s">
        <v>77</v>
      </c>
      <c r="E5760" t="s">
        <v>8942</v>
      </c>
      <c r="F5760" s="66">
        <v>173418</v>
      </c>
      <c r="G5760" t="s">
        <v>78</v>
      </c>
      <c r="I5760" t="s">
        <v>79</v>
      </c>
      <c r="K5760" t="s">
        <v>8950</v>
      </c>
      <c r="M5760" t="s">
        <v>8944</v>
      </c>
      <c r="N5760" t="s">
        <v>8945</v>
      </c>
      <c r="O5760" t="s">
        <v>18</v>
      </c>
      <c r="P5760" t="s">
        <v>8946</v>
      </c>
    </row>
    <row r="5761" spans="1:17" hidden="1" x14ac:dyDescent="0.35">
      <c r="A5761" s="72">
        <f t="shared" si="89"/>
        <v>173418</v>
      </c>
      <c r="B5761" t="s">
        <v>8951</v>
      </c>
      <c r="C5761" s="66">
        <v>90166</v>
      </c>
      <c r="D5761" t="s">
        <v>77</v>
      </c>
      <c r="E5761" t="s">
        <v>8942</v>
      </c>
      <c r="F5761" s="66">
        <v>173418</v>
      </c>
      <c r="G5761" t="s">
        <v>78</v>
      </c>
      <c r="I5761" t="s">
        <v>79</v>
      </c>
      <c r="K5761" t="s">
        <v>8952</v>
      </c>
      <c r="M5761" t="s">
        <v>8944</v>
      </c>
      <c r="N5761" t="s">
        <v>8945</v>
      </c>
      <c r="O5761" t="s">
        <v>18</v>
      </c>
      <c r="P5761" t="s">
        <v>8946</v>
      </c>
    </row>
    <row r="5762" spans="1:17" hidden="1" x14ac:dyDescent="0.35">
      <c r="A5762" s="72">
        <f t="shared" ref="A5762:A5825" si="90">IF(F5762="", "", IF(D5762="School District", C5762, F5762))</f>
        <v>173418</v>
      </c>
      <c r="B5762" t="s">
        <v>8941</v>
      </c>
      <c r="C5762" s="66">
        <v>90163</v>
      </c>
      <c r="D5762" t="s">
        <v>77</v>
      </c>
      <c r="E5762" t="s">
        <v>8942</v>
      </c>
      <c r="F5762" s="66">
        <v>173418</v>
      </c>
      <c r="G5762" t="s">
        <v>78</v>
      </c>
      <c r="I5762" t="s">
        <v>79</v>
      </c>
      <c r="K5762" t="s">
        <v>8943</v>
      </c>
      <c r="M5762" t="s">
        <v>8944</v>
      </c>
      <c r="N5762" t="s">
        <v>8945</v>
      </c>
      <c r="O5762" t="s">
        <v>18</v>
      </c>
      <c r="P5762" t="s">
        <v>8946</v>
      </c>
    </row>
    <row r="5763" spans="1:17" hidden="1" x14ac:dyDescent="0.35">
      <c r="A5763" s="72">
        <f t="shared" si="90"/>
        <v>173418</v>
      </c>
      <c r="B5763" t="s">
        <v>8947</v>
      </c>
      <c r="C5763" s="66">
        <v>90164</v>
      </c>
      <c r="D5763" t="s">
        <v>77</v>
      </c>
      <c r="E5763" t="s">
        <v>8942</v>
      </c>
      <c r="F5763" s="66">
        <v>173418</v>
      </c>
      <c r="G5763" t="s">
        <v>78</v>
      </c>
      <c r="I5763" t="s">
        <v>79</v>
      </c>
      <c r="K5763" t="s">
        <v>8948</v>
      </c>
      <c r="M5763" t="s">
        <v>8944</v>
      </c>
      <c r="N5763" t="s">
        <v>8945</v>
      </c>
      <c r="O5763" t="s">
        <v>18</v>
      </c>
      <c r="P5763" t="s">
        <v>8946</v>
      </c>
    </row>
    <row r="5764" spans="1:17" hidden="1" x14ac:dyDescent="0.35">
      <c r="A5764" s="72">
        <f t="shared" si="90"/>
        <v>145196</v>
      </c>
      <c r="B5764" t="s">
        <v>26150</v>
      </c>
      <c r="C5764" s="85">
        <v>115306</v>
      </c>
      <c r="D5764" t="s">
        <v>77</v>
      </c>
      <c r="E5764" t="s">
        <v>23216</v>
      </c>
      <c r="F5764" s="85">
        <v>145196</v>
      </c>
      <c r="G5764" t="s">
        <v>78</v>
      </c>
      <c r="H5764">
        <v>12957759</v>
      </c>
      <c r="I5764" t="s">
        <v>79</v>
      </c>
      <c r="K5764" t="s">
        <v>26151</v>
      </c>
      <c r="M5764" t="s">
        <v>26152</v>
      </c>
      <c r="N5764" t="s">
        <v>26084</v>
      </c>
      <c r="O5764" t="s">
        <v>26085</v>
      </c>
      <c r="P5764">
        <v>98198</v>
      </c>
      <c r="Q5764">
        <v>5825</v>
      </c>
    </row>
    <row r="5765" spans="1:17" hidden="1" x14ac:dyDescent="0.35">
      <c r="A5765" s="72">
        <f t="shared" si="90"/>
        <v>140648</v>
      </c>
      <c r="B5765" t="s">
        <v>2373</v>
      </c>
      <c r="C5765" s="66">
        <v>86633</v>
      </c>
      <c r="D5765" t="s">
        <v>77</v>
      </c>
      <c r="E5765" t="s">
        <v>2366</v>
      </c>
      <c r="F5765" s="66">
        <v>140648</v>
      </c>
      <c r="G5765" t="s">
        <v>78</v>
      </c>
      <c r="H5765" t="s">
        <v>2367</v>
      </c>
      <c r="I5765" t="s">
        <v>79</v>
      </c>
      <c r="K5765" t="s">
        <v>2374</v>
      </c>
      <c r="M5765" t="s">
        <v>2369</v>
      </c>
      <c r="N5765" t="s">
        <v>2340</v>
      </c>
      <c r="O5765" t="s">
        <v>18</v>
      </c>
      <c r="P5765" t="s">
        <v>2370</v>
      </c>
    </row>
    <row r="5766" spans="1:17" hidden="1" x14ac:dyDescent="0.35">
      <c r="A5766" s="72">
        <f t="shared" si="90"/>
        <v>141312</v>
      </c>
      <c r="B5766" t="s">
        <v>8204</v>
      </c>
      <c r="C5766" s="66">
        <v>89618</v>
      </c>
      <c r="D5766" t="s">
        <v>77</v>
      </c>
      <c r="E5766" t="s">
        <v>6602</v>
      </c>
      <c r="F5766" s="66">
        <v>141312</v>
      </c>
      <c r="G5766" t="s">
        <v>78</v>
      </c>
      <c r="H5766" t="s">
        <v>8205</v>
      </c>
      <c r="I5766" t="s">
        <v>79</v>
      </c>
      <c r="K5766" t="s">
        <v>8206</v>
      </c>
      <c r="M5766" t="s">
        <v>8194</v>
      </c>
      <c r="N5766" t="s">
        <v>6071</v>
      </c>
      <c r="O5766" t="s">
        <v>18</v>
      </c>
      <c r="P5766" t="s">
        <v>8195</v>
      </c>
    </row>
    <row r="5767" spans="1:17" hidden="1" x14ac:dyDescent="0.35">
      <c r="A5767" s="72">
        <f t="shared" si="90"/>
        <v>141986</v>
      </c>
      <c r="B5767" t="s">
        <v>12783</v>
      </c>
      <c r="C5767" s="66">
        <v>92562</v>
      </c>
      <c r="D5767" t="s">
        <v>77</v>
      </c>
      <c r="E5767" t="s">
        <v>12702</v>
      </c>
      <c r="F5767" s="66">
        <v>141986</v>
      </c>
      <c r="G5767" t="s">
        <v>78</v>
      </c>
      <c r="H5767" t="s">
        <v>12784</v>
      </c>
      <c r="I5767" t="s">
        <v>79</v>
      </c>
      <c r="K5767" t="s">
        <v>12785</v>
      </c>
      <c r="M5767" t="s">
        <v>12447</v>
      </c>
      <c r="N5767" t="s">
        <v>12609</v>
      </c>
      <c r="O5767" t="s">
        <v>18</v>
      </c>
      <c r="P5767" t="s">
        <v>12782</v>
      </c>
      <c r="Q5767" t="s">
        <v>12786</v>
      </c>
    </row>
    <row r="5768" spans="1:17" hidden="1" x14ac:dyDescent="0.35">
      <c r="A5768" s="72">
        <f t="shared" si="90"/>
        <v>141296</v>
      </c>
      <c r="B5768" t="s">
        <v>8026</v>
      </c>
      <c r="C5768" s="66">
        <v>89529</v>
      </c>
      <c r="D5768" t="s">
        <v>77</v>
      </c>
      <c r="E5768" t="s">
        <v>8019</v>
      </c>
      <c r="F5768" s="66">
        <v>141296</v>
      </c>
      <c r="G5768" t="s">
        <v>78</v>
      </c>
      <c r="I5768" t="s">
        <v>79</v>
      </c>
      <c r="K5768" t="s">
        <v>8027</v>
      </c>
      <c r="M5768" t="s">
        <v>8021</v>
      </c>
      <c r="N5768" t="s">
        <v>126</v>
      </c>
      <c r="O5768" t="s">
        <v>18</v>
      </c>
      <c r="P5768" t="s">
        <v>8022</v>
      </c>
      <c r="Q5768" t="s">
        <v>8028</v>
      </c>
    </row>
    <row r="5769" spans="1:17" hidden="1" x14ac:dyDescent="0.35">
      <c r="A5769" s="72">
        <f t="shared" si="90"/>
        <v>141258</v>
      </c>
      <c r="B5769" t="s">
        <v>15185</v>
      </c>
      <c r="C5769" s="66">
        <v>230143</v>
      </c>
      <c r="D5769" t="s">
        <v>77</v>
      </c>
      <c r="E5769" t="s">
        <v>7475</v>
      </c>
      <c r="F5769" s="66">
        <v>141258</v>
      </c>
      <c r="G5769" t="s">
        <v>78</v>
      </c>
      <c r="I5769" t="s">
        <v>79</v>
      </c>
      <c r="K5769" t="s">
        <v>15186</v>
      </c>
      <c r="M5769" t="s">
        <v>7477</v>
      </c>
      <c r="N5769" t="s">
        <v>7507</v>
      </c>
      <c r="O5769" t="s">
        <v>18</v>
      </c>
      <c r="P5769" t="s">
        <v>7479</v>
      </c>
      <c r="Q5769" t="s">
        <v>5445</v>
      </c>
    </row>
    <row r="5770" spans="1:17" hidden="1" x14ac:dyDescent="0.35">
      <c r="A5770" s="72">
        <f t="shared" si="90"/>
        <v>141354</v>
      </c>
      <c r="B5770" t="s">
        <v>16571</v>
      </c>
      <c r="C5770" s="66">
        <v>16043012</v>
      </c>
      <c r="D5770" t="s">
        <v>77</v>
      </c>
      <c r="E5770" t="s">
        <v>8566</v>
      </c>
      <c r="F5770" s="66">
        <v>141354</v>
      </c>
      <c r="G5770" t="s">
        <v>78</v>
      </c>
      <c r="I5770" t="s">
        <v>79</v>
      </c>
      <c r="K5770" t="s">
        <v>16572</v>
      </c>
      <c r="M5770" t="s">
        <v>8531</v>
      </c>
      <c r="N5770" t="s">
        <v>7998</v>
      </c>
      <c r="O5770" t="s">
        <v>18</v>
      </c>
      <c r="P5770" t="s">
        <v>8568</v>
      </c>
    </row>
    <row r="5771" spans="1:17" hidden="1" x14ac:dyDescent="0.35">
      <c r="A5771" s="72">
        <f t="shared" si="90"/>
        <v>141258</v>
      </c>
      <c r="B5771" t="s">
        <v>7485</v>
      </c>
      <c r="C5771" s="66">
        <v>89248</v>
      </c>
      <c r="D5771" t="s">
        <v>77</v>
      </c>
      <c r="E5771" t="s">
        <v>7475</v>
      </c>
      <c r="F5771" s="66">
        <v>141258</v>
      </c>
      <c r="G5771" t="s">
        <v>78</v>
      </c>
      <c r="I5771" t="s">
        <v>79</v>
      </c>
      <c r="K5771" t="s">
        <v>7486</v>
      </c>
      <c r="M5771" t="s">
        <v>7477</v>
      </c>
      <c r="N5771" t="s">
        <v>7265</v>
      </c>
      <c r="O5771" t="s">
        <v>18</v>
      </c>
      <c r="P5771" t="s">
        <v>7478</v>
      </c>
    </row>
    <row r="5772" spans="1:17" hidden="1" x14ac:dyDescent="0.35">
      <c r="A5772" s="72">
        <f t="shared" si="90"/>
        <v>141258</v>
      </c>
      <c r="B5772" t="s">
        <v>7480</v>
      </c>
      <c r="C5772" s="66">
        <v>208869</v>
      </c>
      <c r="D5772" t="s">
        <v>77</v>
      </c>
      <c r="E5772" t="s">
        <v>7475</v>
      </c>
      <c r="F5772" s="66">
        <v>141258</v>
      </c>
      <c r="G5772" t="s">
        <v>78</v>
      </c>
      <c r="I5772" t="s">
        <v>79</v>
      </c>
      <c r="K5772" t="s">
        <v>14359</v>
      </c>
      <c r="M5772" t="s">
        <v>7477</v>
      </c>
      <c r="N5772" t="s">
        <v>7265</v>
      </c>
      <c r="O5772" t="s">
        <v>18</v>
      </c>
      <c r="P5772" t="s">
        <v>7490</v>
      </c>
    </row>
    <row r="5773" spans="1:17" hidden="1" x14ac:dyDescent="0.35">
      <c r="A5773" s="72">
        <f t="shared" si="90"/>
        <v>141258</v>
      </c>
      <c r="B5773" t="s">
        <v>22093</v>
      </c>
      <c r="C5773" s="66">
        <v>17020374</v>
      </c>
      <c r="D5773" t="s">
        <v>77</v>
      </c>
      <c r="E5773" t="s">
        <v>7475</v>
      </c>
      <c r="F5773" s="66">
        <v>141258</v>
      </c>
      <c r="G5773" t="s">
        <v>78</v>
      </c>
      <c r="H5773" t="s">
        <v>13772</v>
      </c>
      <c r="I5773" t="s">
        <v>79</v>
      </c>
      <c r="K5773" t="s">
        <v>22094</v>
      </c>
      <c r="M5773" t="s">
        <v>22092</v>
      </c>
      <c r="N5773" t="s">
        <v>7268</v>
      </c>
      <c r="O5773" t="s">
        <v>18</v>
      </c>
      <c r="P5773" t="s">
        <v>7479</v>
      </c>
    </row>
    <row r="5774" spans="1:17" hidden="1" x14ac:dyDescent="0.35">
      <c r="A5774" s="72">
        <f t="shared" si="90"/>
        <v>141258</v>
      </c>
      <c r="B5774" t="s">
        <v>15244</v>
      </c>
      <c r="C5774" s="66">
        <v>230313</v>
      </c>
      <c r="D5774" t="s">
        <v>83</v>
      </c>
      <c r="E5774" t="s">
        <v>7475</v>
      </c>
      <c r="F5774" s="66">
        <v>141258</v>
      </c>
      <c r="G5774" t="s">
        <v>78</v>
      </c>
      <c r="I5774" t="s">
        <v>79</v>
      </c>
      <c r="K5774" t="s">
        <v>15245</v>
      </c>
      <c r="M5774" t="s">
        <v>7477</v>
      </c>
      <c r="N5774" t="s">
        <v>7265</v>
      </c>
      <c r="O5774" t="s">
        <v>18</v>
      </c>
      <c r="P5774" t="s">
        <v>7478</v>
      </c>
    </row>
    <row r="5775" spans="1:17" hidden="1" x14ac:dyDescent="0.35">
      <c r="A5775" s="72">
        <f t="shared" si="90"/>
        <v>141258</v>
      </c>
      <c r="B5775" t="s">
        <v>7481</v>
      </c>
      <c r="C5775" s="66">
        <v>89246</v>
      </c>
      <c r="D5775" t="s">
        <v>77</v>
      </c>
      <c r="E5775" t="s">
        <v>7475</v>
      </c>
      <c r="F5775" s="66">
        <v>141258</v>
      </c>
      <c r="G5775" t="s">
        <v>78</v>
      </c>
      <c r="I5775" t="s">
        <v>79</v>
      </c>
      <c r="K5775" t="s">
        <v>7482</v>
      </c>
      <c r="M5775" t="s">
        <v>7477</v>
      </c>
      <c r="N5775" t="s">
        <v>7265</v>
      </c>
      <c r="O5775" t="s">
        <v>18</v>
      </c>
      <c r="P5775" t="s">
        <v>7478</v>
      </c>
    </row>
    <row r="5776" spans="1:17" hidden="1" x14ac:dyDescent="0.35">
      <c r="A5776" s="72">
        <f t="shared" si="90"/>
        <v>17014022</v>
      </c>
      <c r="B5776" t="s">
        <v>21429</v>
      </c>
      <c r="C5776" s="66">
        <v>17014083</v>
      </c>
      <c r="D5776" t="s">
        <v>77</v>
      </c>
      <c r="E5776" t="s">
        <v>21427</v>
      </c>
      <c r="F5776" s="66">
        <v>17014022</v>
      </c>
      <c r="G5776" t="s">
        <v>78</v>
      </c>
      <c r="H5776" t="s">
        <v>21428</v>
      </c>
      <c r="I5776" t="s">
        <v>79</v>
      </c>
      <c r="K5776" t="s">
        <v>21430</v>
      </c>
      <c r="M5776" t="s">
        <v>126</v>
      </c>
      <c r="O5776" t="s">
        <v>18</v>
      </c>
      <c r="P5776" t="s">
        <v>150</v>
      </c>
      <c r="Q5776" t="s">
        <v>6767</v>
      </c>
    </row>
    <row r="5777" spans="1:17" hidden="1" x14ac:dyDescent="0.35">
      <c r="A5777" s="72">
        <f t="shared" si="90"/>
        <v>141258</v>
      </c>
      <c r="B5777" t="s">
        <v>16868</v>
      </c>
      <c r="C5777" s="66">
        <v>16049961</v>
      </c>
      <c r="D5777" t="s">
        <v>77</v>
      </c>
      <c r="E5777" t="s">
        <v>7475</v>
      </c>
      <c r="F5777" s="66">
        <v>141258</v>
      </c>
      <c r="G5777" t="s">
        <v>78</v>
      </c>
      <c r="I5777" t="s">
        <v>79</v>
      </c>
      <c r="K5777" t="s">
        <v>16869</v>
      </c>
      <c r="M5777" t="s">
        <v>7477</v>
      </c>
      <c r="N5777" t="s">
        <v>7265</v>
      </c>
      <c r="O5777" t="s">
        <v>18</v>
      </c>
      <c r="P5777" t="s">
        <v>7490</v>
      </c>
    </row>
    <row r="5778" spans="1:17" hidden="1" x14ac:dyDescent="0.35">
      <c r="A5778" s="72">
        <f t="shared" si="90"/>
        <v>141258</v>
      </c>
      <c r="B5778" t="s">
        <v>16439</v>
      </c>
      <c r="C5778" s="66">
        <v>16039567</v>
      </c>
      <c r="D5778" t="s">
        <v>77</v>
      </c>
      <c r="E5778" t="s">
        <v>7475</v>
      </c>
      <c r="F5778" s="66">
        <v>141258</v>
      </c>
      <c r="G5778" t="s">
        <v>78</v>
      </c>
      <c r="I5778" t="s">
        <v>79</v>
      </c>
      <c r="K5778" t="s">
        <v>16440</v>
      </c>
      <c r="M5778" t="s">
        <v>7477</v>
      </c>
      <c r="N5778" t="s">
        <v>7265</v>
      </c>
      <c r="O5778" t="s">
        <v>18</v>
      </c>
      <c r="P5778" t="s">
        <v>7490</v>
      </c>
    </row>
    <row r="5779" spans="1:17" hidden="1" x14ac:dyDescent="0.35">
      <c r="A5779" s="72">
        <f t="shared" si="90"/>
        <v>142118</v>
      </c>
      <c r="B5779" t="s">
        <v>13388</v>
      </c>
      <c r="C5779" s="66">
        <v>92988</v>
      </c>
      <c r="D5779" t="s">
        <v>77</v>
      </c>
      <c r="E5779" t="s">
        <v>13343</v>
      </c>
      <c r="F5779" s="66">
        <v>142118</v>
      </c>
      <c r="G5779" t="s">
        <v>78</v>
      </c>
      <c r="H5779" t="s">
        <v>13389</v>
      </c>
      <c r="I5779" t="s">
        <v>79</v>
      </c>
      <c r="K5779" t="s">
        <v>13390</v>
      </c>
      <c r="M5779" t="s">
        <v>7395</v>
      </c>
      <c r="N5779" t="s">
        <v>13252</v>
      </c>
      <c r="O5779" t="s">
        <v>18</v>
      </c>
      <c r="P5779" t="s">
        <v>13384</v>
      </c>
      <c r="Q5779" t="s">
        <v>430</v>
      </c>
    </row>
    <row r="5780" spans="1:17" hidden="1" x14ac:dyDescent="0.35">
      <c r="A5780" s="72">
        <f t="shared" si="90"/>
        <v>141269</v>
      </c>
      <c r="B5780" t="s">
        <v>20525</v>
      </c>
      <c r="C5780" s="66">
        <v>17005601</v>
      </c>
      <c r="D5780" t="s">
        <v>77</v>
      </c>
      <c r="E5780" t="s">
        <v>6855</v>
      </c>
      <c r="F5780" s="66">
        <v>141269</v>
      </c>
      <c r="G5780" t="s">
        <v>78</v>
      </c>
      <c r="H5780" t="s">
        <v>20526</v>
      </c>
      <c r="I5780" t="s">
        <v>79</v>
      </c>
      <c r="K5780" t="s">
        <v>20527</v>
      </c>
      <c r="M5780" t="s">
        <v>7609</v>
      </c>
      <c r="N5780" t="s">
        <v>6071</v>
      </c>
      <c r="O5780" t="s">
        <v>18</v>
      </c>
      <c r="P5780" t="s">
        <v>7610</v>
      </c>
    </row>
    <row r="5781" spans="1:17" hidden="1" x14ac:dyDescent="0.35">
      <c r="A5781" s="72">
        <f t="shared" si="90"/>
        <v>141986</v>
      </c>
      <c r="B5781" t="s">
        <v>19846</v>
      </c>
      <c r="C5781" s="66">
        <v>16072868</v>
      </c>
      <c r="D5781" t="s">
        <v>83</v>
      </c>
      <c r="E5781" t="s">
        <v>12702</v>
      </c>
      <c r="F5781" s="66">
        <v>141986</v>
      </c>
      <c r="G5781" t="s">
        <v>78</v>
      </c>
      <c r="H5781" t="s">
        <v>19847</v>
      </c>
      <c r="I5781" t="s">
        <v>79</v>
      </c>
      <c r="K5781" t="s">
        <v>19848</v>
      </c>
      <c r="M5781" t="s">
        <v>12447</v>
      </c>
      <c r="N5781" t="s">
        <v>12447</v>
      </c>
      <c r="O5781" t="s">
        <v>18</v>
      </c>
      <c r="P5781" t="s">
        <v>12812</v>
      </c>
    </row>
    <row r="5782" spans="1:17" hidden="1" x14ac:dyDescent="0.35">
      <c r="A5782" s="72">
        <f t="shared" si="90"/>
        <v>141188</v>
      </c>
      <c r="B5782" t="s">
        <v>20790</v>
      </c>
      <c r="C5782" s="66">
        <v>17008865</v>
      </c>
      <c r="D5782" t="s">
        <v>83</v>
      </c>
      <c r="E5782" t="s">
        <v>5662</v>
      </c>
      <c r="F5782" s="66">
        <v>141188</v>
      </c>
      <c r="G5782" t="s">
        <v>77</v>
      </c>
      <c r="H5782" t="s">
        <v>350</v>
      </c>
      <c r="I5782" t="s">
        <v>79</v>
      </c>
      <c r="K5782" t="s">
        <v>20791</v>
      </c>
      <c r="L5782" t="s">
        <v>80</v>
      </c>
      <c r="M5782" t="s">
        <v>5874</v>
      </c>
      <c r="N5782" t="s">
        <v>5862</v>
      </c>
      <c r="O5782" t="s">
        <v>18</v>
      </c>
      <c r="P5782" t="s">
        <v>5914</v>
      </c>
      <c r="Q5782" t="s">
        <v>87</v>
      </c>
    </row>
    <row r="5783" spans="1:17" hidden="1" x14ac:dyDescent="0.35">
      <c r="A5783" s="72">
        <f t="shared" si="90"/>
        <v>141234</v>
      </c>
      <c r="B5783" t="s">
        <v>19507</v>
      </c>
      <c r="C5783" s="66">
        <v>16059828</v>
      </c>
      <c r="D5783" t="s">
        <v>83</v>
      </c>
      <c r="E5783" t="s">
        <v>6473</v>
      </c>
      <c r="F5783" s="66">
        <v>141234</v>
      </c>
      <c r="G5783" t="s">
        <v>78</v>
      </c>
      <c r="I5783" t="s">
        <v>79</v>
      </c>
      <c r="K5783" t="s">
        <v>19508</v>
      </c>
      <c r="M5783" t="s">
        <v>3090</v>
      </c>
      <c r="N5783" t="s">
        <v>6073</v>
      </c>
      <c r="O5783" t="s">
        <v>18</v>
      </c>
      <c r="P5783" t="s">
        <v>6655</v>
      </c>
    </row>
    <row r="5784" spans="1:17" hidden="1" x14ac:dyDescent="0.35">
      <c r="A5784" s="72">
        <f t="shared" si="90"/>
        <v>141081</v>
      </c>
      <c r="B5784" t="s">
        <v>5322</v>
      </c>
      <c r="C5784" s="66">
        <v>88075</v>
      </c>
      <c r="D5784" t="s">
        <v>77</v>
      </c>
      <c r="E5784" t="s">
        <v>5318</v>
      </c>
      <c r="F5784" s="66">
        <v>141081</v>
      </c>
      <c r="G5784" t="s">
        <v>78</v>
      </c>
      <c r="I5784" t="s">
        <v>79</v>
      </c>
      <c r="K5784" t="s">
        <v>5323</v>
      </c>
      <c r="M5784" t="s">
        <v>5320</v>
      </c>
      <c r="N5784" t="s">
        <v>5129</v>
      </c>
      <c r="O5784" t="s">
        <v>18</v>
      </c>
      <c r="P5784" t="s">
        <v>5321</v>
      </c>
      <c r="Q5784" t="s">
        <v>2844</v>
      </c>
    </row>
    <row r="5785" spans="1:17" hidden="1" x14ac:dyDescent="0.35">
      <c r="A5785" s="72">
        <f t="shared" si="90"/>
        <v>232165</v>
      </c>
      <c r="B5785" t="s">
        <v>20433</v>
      </c>
      <c r="C5785" s="66">
        <v>17004244</v>
      </c>
      <c r="D5785" t="s">
        <v>77</v>
      </c>
      <c r="E5785" t="s">
        <v>15416</v>
      </c>
      <c r="F5785" s="66">
        <v>232165</v>
      </c>
      <c r="G5785" t="s">
        <v>78</v>
      </c>
      <c r="H5785" t="s">
        <v>15417</v>
      </c>
      <c r="I5785" t="s">
        <v>79</v>
      </c>
      <c r="K5785" t="s">
        <v>20434</v>
      </c>
      <c r="L5785" t="s">
        <v>80</v>
      </c>
      <c r="M5785" t="s">
        <v>8479</v>
      </c>
      <c r="N5785" t="s">
        <v>8314</v>
      </c>
      <c r="O5785" t="s">
        <v>18</v>
      </c>
      <c r="P5785" t="s">
        <v>8480</v>
      </c>
      <c r="Q5785" t="s">
        <v>6982</v>
      </c>
    </row>
    <row r="5786" spans="1:17" hidden="1" x14ac:dyDescent="0.35">
      <c r="A5786" s="72">
        <f t="shared" si="90"/>
        <v>232165</v>
      </c>
      <c r="B5786" t="s">
        <v>28093</v>
      </c>
      <c r="C5786" s="85">
        <v>17004244</v>
      </c>
      <c r="D5786" t="s">
        <v>77</v>
      </c>
      <c r="E5786" t="s">
        <v>23159</v>
      </c>
      <c r="F5786" s="85">
        <v>232165</v>
      </c>
      <c r="G5786" t="s">
        <v>78</v>
      </c>
      <c r="H5786">
        <v>21103312</v>
      </c>
      <c r="I5786" t="s">
        <v>79</v>
      </c>
      <c r="K5786" t="s">
        <v>28094</v>
      </c>
      <c r="M5786" t="s">
        <v>21942</v>
      </c>
      <c r="N5786" t="s">
        <v>8314</v>
      </c>
      <c r="O5786" t="s">
        <v>18</v>
      </c>
      <c r="P5786">
        <v>77568</v>
      </c>
      <c r="Q5786">
        <v>3440</v>
      </c>
    </row>
    <row r="5787" spans="1:17" hidden="1" x14ac:dyDescent="0.35">
      <c r="A5787" s="72">
        <f t="shared" si="90"/>
        <v>141739</v>
      </c>
      <c r="B5787" t="s">
        <v>23761</v>
      </c>
      <c r="C5787" s="85">
        <v>17023755</v>
      </c>
      <c r="D5787" t="s">
        <v>77</v>
      </c>
      <c r="E5787" t="s">
        <v>23266</v>
      </c>
      <c r="F5787" s="85">
        <v>141739</v>
      </c>
      <c r="G5787" t="s">
        <v>78</v>
      </c>
      <c r="I5787" t="s">
        <v>79</v>
      </c>
      <c r="K5787" t="s">
        <v>23762</v>
      </c>
      <c r="M5787" t="s">
        <v>125</v>
      </c>
      <c r="N5787" t="s">
        <v>137</v>
      </c>
      <c r="O5787" t="s">
        <v>18</v>
      </c>
      <c r="P5787">
        <v>78704</v>
      </c>
    </row>
    <row r="5788" spans="1:17" hidden="1" x14ac:dyDescent="0.35">
      <c r="A5788" s="72">
        <f t="shared" si="90"/>
        <v>141982</v>
      </c>
      <c r="B5788" t="s">
        <v>25627</v>
      </c>
      <c r="C5788" s="85">
        <v>16070758</v>
      </c>
      <c r="D5788" t="s">
        <v>23281</v>
      </c>
      <c r="E5788" t="s">
        <v>23230</v>
      </c>
      <c r="F5788" s="85">
        <v>141982</v>
      </c>
      <c r="G5788" t="s">
        <v>78</v>
      </c>
      <c r="I5788" t="s">
        <v>79</v>
      </c>
      <c r="K5788" t="s">
        <v>25628</v>
      </c>
      <c r="M5788" t="s">
        <v>25608</v>
      </c>
      <c r="N5788" t="s">
        <v>12609</v>
      </c>
      <c r="O5788" t="s">
        <v>18</v>
      </c>
      <c r="P5788">
        <v>79382</v>
      </c>
    </row>
    <row r="5789" spans="1:17" hidden="1" x14ac:dyDescent="0.35">
      <c r="A5789" s="72">
        <f t="shared" si="90"/>
        <v>141982</v>
      </c>
      <c r="B5789" t="s">
        <v>18630</v>
      </c>
      <c r="C5789" s="66">
        <v>16070758</v>
      </c>
      <c r="D5789" t="s">
        <v>83</v>
      </c>
      <c r="E5789" t="s">
        <v>12679</v>
      </c>
      <c r="F5789" s="66">
        <v>141982</v>
      </c>
      <c r="G5789" t="s">
        <v>78</v>
      </c>
      <c r="I5789" t="s">
        <v>79</v>
      </c>
      <c r="K5789" t="s">
        <v>19778</v>
      </c>
      <c r="M5789" t="s">
        <v>12682</v>
      </c>
      <c r="N5789" t="s">
        <v>12447</v>
      </c>
      <c r="O5789" t="s">
        <v>18</v>
      </c>
      <c r="P5789" t="s">
        <v>12683</v>
      </c>
    </row>
    <row r="5790" spans="1:17" hidden="1" x14ac:dyDescent="0.35">
      <c r="A5790" s="72">
        <f t="shared" si="90"/>
        <v>140673</v>
      </c>
      <c r="B5790" t="s">
        <v>18630</v>
      </c>
      <c r="C5790" s="66">
        <v>16034628</v>
      </c>
      <c r="D5790" t="s">
        <v>83</v>
      </c>
      <c r="E5790" t="s">
        <v>2561</v>
      </c>
      <c r="F5790" s="66">
        <v>140673</v>
      </c>
      <c r="G5790" t="s">
        <v>78</v>
      </c>
      <c r="I5790" t="s">
        <v>79</v>
      </c>
      <c r="K5790" t="s">
        <v>19180</v>
      </c>
      <c r="M5790" t="s">
        <v>2563</v>
      </c>
      <c r="N5790" t="s">
        <v>2532</v>
      </c>
      <c r="O5790" t="s">
        <v>18</v>
      </c>
      <c r="P5790" t="s">
        <v>2564</v>
      </c>
    </row>
    <row r="5791" spans="1:17" hidden="1" x14ac:dyDescent="0.35">
      <c r="A5791" s="72">
        <f t="shared" si="90"/>
        <v>141295</v>
      </c>
      <c r="B5791" t="s">
        <v>18630</v>
      </c>
      <c r="C5791" s="66">
        <v>16023466</v>
      </c>
      <c r="D5791" t="s">
        <v>83</v>
      </c>
      <c r="E5791" t="s">
        <v>7764</v>
      </c>
      <c r="F5791" s="66">
        <v>141295</v>
      </c>
      <c r="G5791" t="s">
        <v>78</v>
      </c>
      <c r="H5791" t="s">
        <v>350</v>
      </c>
      <c r="I5791" t="s">
        <v>79</v>
      </c>
      <c r="K5791" t="s">
        <v>18660</v>
      </c>
      <c r="L5791" t="s">
        <v>80</v>
      </c>
      <c r="M5791" t="s">
        <v>7982</v>
      </c>
      <c r="N5791" t="s">
        <v>7262</v>
      </c>
      <c r="O5791" t="s">
        <v>18</v>
      </c>
      <c r="P5791" t="s">
        <v>7983</v>
      </c>
      <c r="Q5791" t="s">
        <v>87</v>
      </c>
    </row>
    <row r="5792" spans="1:17" hidden="1" x14ac:dyDescent="0.35">
      <c r="A5792" s="72">
        <f t="shared" si="90"/>
        <v>142043</v>
      </c>
      <c r="B5792" t="s">
        <v>18630</v>
      </c>
      <c r="C5792" s="66">
        <v>16023667</v>
      </c>
      <c r="D5792" t="s">
        <v>83</v>
      </c>
      <c r="E5792" t="s">
        <v>13037</v>
      </c>
      <c r="F5792" s="66">
        <v>142043</v>
      </c>
      <c r="G5792" t="s">
        <v>78</v>
      </c>
      <c r="I5792" t="s">
        <v>79</v>
      </c>
      <c r="K5792" t="s">
        <v>18671</v>
      </c>
      <c r="M5792" t="s">
        <v>13039</v>
      </c>
      <c r="N5792" t="s">
        <v>13039</v>
      </c>
      <c r="O5792" t="s">
        <v>18</v>
      </c>
      <c r="P5792" t="s">
        <v>13040</v>
      </c>
    </row>
    <row r="5793" spans="1:17" hidden="1" x14ac:dyDescent="0.35">
      <c r="A5793" s="72">
        <f t="shared" si="90"/>
        <v>141190</v>
      </c>
      <c r="B5793" t="s">
        <v>18630</v>
      </c>
      <c r="C5793" s="66">
        <v>16037459</v>
      </c>
      <c r="D5793" t="s">
        <v>83</v>
      </c>
      <c r="E5793" t="s">
        <v>5877</v>
      </c>
      <c r="F5793" s="66">
        <v>141190</v>
      </c>
      <c r="G5793" t="s">
        <v>78</v>
      </c>
      <c r="H5793" t="s">
        <v>350</v>
      </c>
      <c r="I5793" t="s">
        <v>79</v>
      </c>
      <c r="K5793" t="s">
        <v>19016</v>
      </c>
      <c r="L5793" t="s">
        <v>80</v>
      </c>
      <c r="M5793" t="s">
        <v>5874</v>
      </c>
      <c r="N5793" t="s">
        <v>5862</v>
      </c>
      <c r="O5793" t="s">
        <v>18</v>
      </c>
      <c r="P5793" t="s">
        <v>5914</v>
      </c>
      <c r="Q5793" t="s">
        <v>87</v>
      </c>
    </row>
    <row r="5794" spans="1:17" hidden="1" x14ac:dyDescent="0.35">
      <c r="A5794" s="72">
        <f t="shared" si="90"/>
        <v>141978</v>
      </c>
      <c r="B5794" t="s">
        <v>18630</v>
      </c>
      <c r="C5794" s="66">
        <v>16026482</v>
      </c>
      <c r="D5794" t="s">
        <v>83</v>
      </c>
      <c r="E5794" t="s">
        <v>12661</v>
      </c>
      <c r="F5794" s="66">
        <v>141978</v>
      </c>
      <c r="G5794" t="s">
        <v>78</v>
      </c>
      <c r="H5794" t="s">
        <v>19236</v>
      </c>
      <c r="I5794" t="s">
        <v>79</v>
      </c>
      <c r="K5794" t="s">
        <v>12668</v>
      </c>
      <c r="M5794" t="s">
        <v>12664</v>
      </c>
      <c r="N5794" t="s">
        <v>12429</v>
      </c>
      <c r="O5794" t="s">
        <v>18</v>
      </c>
      <c r="P5794" t="s">
        <v>12665</v>
      </c>
    </row>
    <row r="5795" spans="1:17" hidden="1" x14ac:dyDescent="0.35">
      <c r="A5795" s="72">
        <f t="shared" si="90"/>
        <v>141379</v>
      </c>
      <c r="B5795" t="s">
        <v>22007</v>
      </c>
      <c r="C5795" s="66">
        <v>17019877</v>
      </c>
      <c r="D5795" t="s">
        <v>83</v>
      </c>
      <c r="E5795" t="s">
        <v>8633</v>
      </c>
      <c r="F5795" s="66">
        <v>141379</v>
      </c>
      <c r="G5795" t="s">
        <v>78</v>
      </c>
      <c r="I5795" t="s">
        <v>79</v>
      </c>
      <c r="K5795" t="s">
        <v>22008</v>
      </c>
      <c r="M5795" t="s">
        <v>22009</v>
      </c>
      <c r="O5795" t="s">
        <v>18</v>
      </c>
      <c r="P5795" t="s">
        <v>8785</v>
      </c>
    </row>
    <row r="5796" spans="1:17" hidden="1" x14ac:dyDescent="0.35">
      <c r="A5796" s="72">
        <f t="shared" si="90"/>
        <v>140530</v>
      </c>
      <c r="B5796" t="s">
        <v>19275</v>
      </c>
      <c r="C5796" s="66">
        <v>16036058</v>
      </c>
      <c r="D5796" t="s">
        <v>83</v>
      </c>
      <c r="E5796" t="s">
        <v>1576</v>
      </c>
      <c r="F5796" s="66">
        <v>140530</v>
      </c>
      <c r="G5796" t="s">
        <v>78</v>
      </c>
      <c r="I5796" t="s">
        <v>79</v>
      </c>
      <c r="K5796" t="s">
        <v>19276</v>
      </c>
      <c r="M5796" t="s">
        <v>1578</v>
      </c>
      <c r="N5796" t="s">
        <v>1206</v>
      </c>
      <c r="O5796" t="s">
        <v>18</v>
      </c>
      <c r="P5796" t="s">
        <v>1579</v>
      </c>
    </row>
    <row r="5797" spans="1:17" hidden="1" x14ac:dyDescent="0.35">
      <c r="A5797" s="72">
        <f t="shared" si="90"/>
        <v>141139</v>
      </c>
      <c r="B5797" t="s">
        <v>19735</v>
      </c>
      <c r="C5797" s="66">
        <v>16055761</v>
      </c>
      <c r="D5797" t="s">
        <v>83</v>
      </c>
      <c r="E5797" t="s">
        <v>5535</v>
      </c>
      <c r="F5797" s="66">
        <v>141139</v>
      </c>
      <c r="G5797" t="s">
        <v>78</v>
      </c>
      <c r="I5797" t="s">
        <v>79</v>
      </c>
      <c r="K5797" t="s">
        <v>19736</v>
      </c>
      <c r="M5797" t="s">
        <v>5356</v>
      </c>
      <c r="N5797" t="s">
        <v>5256</v>
      </c>
      <c r="O5797" t="s">
        <v>18</v>
      </c>
      <c r="P5797" t="s">
        <v>5631</v>
      </c>
    </row>
    <row r="5798" spans="1:17" hidden="1" x14ac:dyDescent="0.35">
      <c r="A5798" s="72">
        <f t="shared" si="90"/>
        <v>141312</v>
      </c>
      <c r="B5798" t="s">
        <v>21017</v>
      </c>
      <c r="C5798" s="66">
        <v>17010697</v>
      </c>
      <c r="D5798" t="s">
        <v>83</v>
      </c>
      <c r="E5798" t="s">
        <v>6602</v>
      </c>
      <c r="F5798" s="66">
        <v>141312</v>
      </c>
      <c r="G5798" t="s">
        <v>78</v>
      </c>
      <c r="I5798" t="s">
        <v>79</v>
      </c>
      <c r="K5798" t="s">
        <v>21018</v>
      </c>
      <c r="M5798" t="s">
        <v>8556</v>
      </c>
      <c r="N5798" t="s">
        <v>6071</v>
      </c>
      <c r="O5798" t="s">
        <v>18</v>
      </c>
      <c r="P5798" t="s">
        <v>8240</v>
      </c>
    </row>
    <row r="5799" spans="1:17" hidden="1" x14ac:dyDescent="0.35">
      <c r="A5799" s="72">
        <f t="shared" si="90"/>
        <v>141517</v>
      </c>
      <c r="B5799" t="s">
        <v>22589</v>
      </c>
      <c r="C5799" s="85">
        <v>16037043</v>
      </c>
      <c r="D5799" t="s">
        <v>23281</v>
      </c>
      <c r="E5799" t="s">
        <v>23250</v>
      </c>
      <c r="F5799" s="85">
        <v>141517</v>
      </c>
      <c r="G5799" t="s">
        <v>78</v>
      </c>
      <c r="I5799" t="s">
        <v>79</v>
      </c>
      <c r="K5799" t="s">
        <v>24464</v>
      </c>
      <c r="M5799" t="s">
        <v>21474</v>
      </c>
      <c r="N5799" t="s">
        <v>9473</v>
      </c>
      <c r="O5799" t="s">
        <v>18</v>
      </c>
      <c r="P5799">
        <v>78130</v>
      </c>
    </row>
    <row r="5800" spans="1:17" hidden="1" x14ac:dyDescent="0.35">
      <c r="A5800" s="72">
        <f t="shared" si="90"/>
        <v>142027</v>
      </c>
      <c r="B5800" t="s">
        <v>22589</v>
      </c>
      <c r="C5800" s="66">
        <v>17024326</v>
      </c>
      <c r="D5800" t="s">
        <v>83</v>
      </c>
      <c r="E5800" t="s">
        <v>12979</v>
      </c>
      <c r="F5800" s="66">
        <v>142027</v>
      </c>
      <c r="G5800" t="s">
        <v>78</v>
      </c>
      <c r="I5800" t="s">
        <v>79</v>
      </c>
      <c r="K5800" t="s">
        <v>22590</v>
      </c>
      <c r="M5800" t="s">
        <v>22591</v>
      </c>
      <c r="N5800" t="s">
        <v>12983</v>
      </c>
      <c r="O5800" t="s">
        <v>18</v>
      </c>
      <c r="P5800" t="s">
        <v>12977</v>
      </c>
    </row>
    <row r="5801" spans="1:17" hidden="1" x14ac:dyDescent="0.35">
      <c r="A5801" s="72">
        <f t="shared" si="90"/>
        <v>140841</v>
      </c>
      <c r="B5801" t="s">
        <v>23401</v>
      </c>
      <c r="C5801" s="85">
        <v>17026974</v>
      </c>
      <c r="D5801" t="s">
        <v>23281</v>
      </c>
      <c r="E5801" t="s">
        <v>23268</v>
      </c>
      <c r="F5801" s="85">
        <v>140841</v>
      </c>
      <c r="G5801" t="s">
        <v>78</v>
      </c>
      <c r="I5801" t="s">
        <v>79</v>
      </c>
      <c r="K5801" t="s">
        <v>23402</v>
      </c>
      <c r="M5801" t="s">
        <v>19690</v>
      </c>
      <c r="N5801" t="s">
        <v>571</v>
      </c>
      <c r="O5801" t="s">
        <v>18</v>
      </c>
      <c r="P5801">
        <v>76015</v>
      </c>
    </row>
    <row r="5802" spans="1:17" hidden="1" x14ac:dyDescent="0.35">
      <c r="A5802" s="72">
        <f t="shared" si="90"/>
        <v>141517</v>
      </c>
      <c r="B5802" t="s">
        <v>20161</v>
      </c>
      <c r="C5802" s="85">
        <v>17002399</v>
      </c>
      <c r="D5802" t="s">
        <v>23281</v>
      </c>
      <c r="E5802" t="s">
        <v>23250</v>
      </c>
      <c r="F5802" s="85">
        <v>141517</v>
      </c>
      <c r="G5802" t="s">
        <v>78</v>
      </c>
      <c r="H5802">
        <v>11635042</v>
      </c>
      <c r="I5802" t="s">
        <v>79</v>
      </c>
      <c r="K5802" t="s">
        <v>24461</v>
      </c>
      <c r="M5802" t="s">
        <v>22654</v>
      </c>
      <c r="N5802" t="s">
        <v>9473</v>
      </c>
      <c r="O5802" t="s">
        <v>18</v>
      </c>
      <c r="P5802">
        <v>78070</v>
      </c>
    </row>
    <row r="5803" spans="1:17" hidden="1" x14ac:dyDescent="0.35">
      <c r="A5803" s="72">
        <f t="shared" si="90"/>
        <v>141571</v>
      </c>
      <c r="B5803" t="s">
        <v>20636</v>
      </c>
      <c r="C5803" s="85">
        <v>17007105</v>
      </c>
      <c r="D5803" t="s">
        <v>23281</v>
      </c>
      <c r="E5803" t="s">
        <v>23257</v>
      </c>
      <c r="F5803" s="85">
        <v>141571</v>
      </c>
      <c r="G5803" t="s">
        <v>78</v>
      </c>
      <c r="I5803" t="s">
        <v>79</v>
      </c>
      <c r="K5803" t="s">
        <v>20637</v>
      </c>
      <c r="M5803" t="s">
        <v>20634</v>
      </c>
      <c r="O5803" t="s">
        <v>18</v>
      </c>
      <c r="P5803">
        <v>78355</v>
      </c>
    </row>
    <row r="5804" spans="1:17" hidden="1" x14ac:dyDescent="0.35">
      <c r="A5804" s="72">
        <f t="shared" si="90"/>
        <v>141225</v>
      </c>
      <c r="B5804" t="s">
        <v>28336</v>
      </c>
      <c r="C5804" s="85">
        <v>16065772</v>
      </c>
      <c r="D5804" t="s">
        <v>23281</v>
      </c>
      <c r="E5804" t="s">
        <v>23150</v>
      </c>
      <c r="F5804" s="85">
        <v>141225</v>
      </c>
      <c r="G5804" t="s">
        <v>78</v>
      </c>
      <c r="H5804">
        <v>11676418</v>
      </c>
      <c r="I5804" t="s">
        <v>79</v>
      </c>
      <c r="K5804" t="s">
        <v>28337</v>
      </c>
      <c r="M5804" t="s">
        <v>6795</v>
      </c>
      <c r="N5804" t="s">
        <v>6071</v>
      </c>
      <c r="O5804" t="s">
        <v>18</v>
      </c>
      <c r="P5804">
        <v>77044</v>
      </c>
    </row>
    <row r="5805" spans="1:17" hidden="1" x14ac:dyDescent="0.35">
      <c r="A5805" s="72">
        <f t="shared" si="90"/>
        <v>141225</v>
      </c>
      <c r="B5805" t="s">
        <v>19452</v>
      </c>
      <c r="C5805" s="66">
        <v>16065772</v>
      </c>
      <c r="D5805" t="s">
        <v>83</v>
      </c>
      <c r="E5805" t="s">
        <v>6679</v>
      </c>
      <c r="F5805" s="66">
        <v>141225</v>
      </c>
      <c r="G5805" t="s">
        <v>78</v>
      </c>
      <c r="H5805" t="s">
        <v>6680</v>
      </c>
      <c r="I5805" t="s">
        <v>79</v>
      </c>
      <c r="K5805" t="s">
        <v>19453</v>
      </c>
      <c r="M5805" t="s">
        <v>3090</v>
      </c>
      <c r="N5805" t="s">
        <v>6073</v>
      </c>
      <c r="O5805" t="s">
        <v>18</v>
      </c>
      <c r="P5805" t="s">
        <v>6682</v>
      </c>
    </row>
    <row r="5806" spans="1:17" hidden="1" x14ac:dyDescent="0.35">
      <c r="A5806" s="72">
        <f t="shared" si="90"/>
        <v>141545</v>
      </c>
      <c r="B5806" t="s">
        <v>19173</v>
      </c>
      <c r="C5806" s="66">
        <v>16031665</v>
      </c>
      <c r="D5806" t="s">
        <v>83</v>
      </c>
      <c r="E5806" t="s">
        <v>9891</v>
      </c>
      <c r="F5806" s="66">
        <v>141545</v>
      </c>
      <c r="G5806" t="s">
        <v>78</v>
      </c>
      <c r="H5806" t="s">
        <v>350</v>
      </c>
      <c r="I5806" t="s">
        <v>79</v>
      </c>
      <c r="K5806" t="s">
        <v>19174</v>
      </c>
      <c r="L5806" t="s">
        <v>80</v>
      </c>
      <c r="M5806" t="s">
        <v>7383</v>
      </c>
      <c r="N5806" t="s">
        <v>7384</v>
      </c>
      <c r="O5806" t="s">
        <v>18</v>
      </c>
      <c r="P5806" t="s">
        <v>9966</v>
      </c>
      <c r="Q5806" t="s">
        <v>87</v>
      </c>
    </row>
    <row r="5807" spans="1:17" hidden="1" x14ac:dyDescent="0.35">
      <c r="A5807" s="72">
        <f t="shared" si="90"/>
        <v>141334</v>
      </c>
      <c r="B5807" t="s">
        <v>23979</v>
      </c>
      <c r="C5807" s="85">
        <v>16024147</v>
      </c>
      <c r="D5807" t="s">
        <v>23281</v>
      </c>
      <c r="E5807" t="s">
        <v>23261</v>
      </c>
      <c r="F5807" s="85">
        <v>141334</v>
      </c>
      <c r="G5807" t="s">
        <v>78</v>
      </c>
      <c r="H5807">
        <v>4542296</v>
      </c>
      <c r="I5807" t="s">
        <v>79</v>
      </c>
      <c r="K5807" t="s">
        <v>23980</v>
      </c>
      <c r="M5807" t="s">
        <v>22368</v>
      </c>
      <c r="N5807" t="s">
        <v>7998</v>
      </c>
      <c r="O5807" t="s">
        <v>18</v>
      </c>
      <c r="P5807">
        <v>77531</v>
      </c>
    </row>
    <row r="5808" spans="1:17" hidden="1" x14ac:dyDescent="0.35">
      <c r="A5808" s="72">
        <f t="shared" si="90"/>
        <v>141356</v>
      </c>
      <c r="B5808" t="s">
        <v>18187</v>
      </c>
      <c r="C5808" s="66">
        <v>16054639</v>
      </c>
      <c r="D5808" t="s">
        <v>83</v>
      </c>
      <c r="E5808" t="s">
        <v>8483</v>
      </c>
      <c r="F5808" s="66">
        <v>141356</v>
      </c>
      <c r="G5808" t="s">
        <v>78</v>
      </c>
      <c r="I5808" t="s">
        <v>79</v>
      </c>
      <c r="K5808" t="s">
        <v>18188</v>
      </c>
      <c r="M5808" t="s">
        <v>8590</v>
      </c>
      <c r="N5808" t="s">
        <v>6827</v>
      </c>
      <c r="O5808" t="s">
        <v>18</v>
      </c>
      <c r="P5808" t="s">
        <v>8591</v>
      </c>
    </row>
    <row r="5809" spans="1:17" hidden="1" x14ac:dyDescent="0.35">
      <c r="A5809" s="72">
        <f t="shared" si="90"/>
        <v>141074</v>
      </c>
      <c r="B5809" t="s">
        <v>19140</v>
      </c>
      <c r="C5809" s="66">
        <v>16038438</v>
      </c>
      <c r="D5809" t="s">
        <v>83</v>
      </c>
      <c r="E5809" t="s">
        <v>5279</v>
      </c>
      <c r="F5809" s="66">
        <v>141074</v>
      </c>
      <c r="G5809" t="s">
        <v>78</v>
      </c>
      <c r="H5809" t="s">
        <v>350</v>
      </c>
      <c r="I5809" t="s">
        <v>79</v>
      </c>
      <c r="K5809" t="s">
        <v>19141</v>
      </c>
      <c r="L5809" t="s">
        <v>80</v>
      </c>
      <c r="M5809" t="s">
        <v>5281</v>
      </c>
      <c r="N5809" t="s">
        <v>5080</v>
      </c>
      <c r="O5809" t="s">
        <v>18</v>
      </c>
      <c r="P5809" t="s">
        <v>5282</v>
      </c>
      <c r="Q5809" t="s">
        <v>87</v>
      </c>
    </row>
    <row r="5810" spans="1:17" hidden="1" x14ac:dyDescent="0.35">
      <c r="A5810" s="72">
        <f t="shared" si="90"/>
        <v>141296</v>
      </c>
      <c r="B5810" t="s">
        <v>20417</v>
      </c>
      <c r="C5810" s="66">
        <v>17025179</v>
      </c>
      <c r="D5810" t="s">
        <v>83</v>
      </c>
      <c r="E5810" t="s">
        <v>8019</v>
      </c>
      <c r="F5810" s="66">
        <v>141296</v>
      </c>
      <c r="G5810" t="s">
        <v>78</v>
      </c>
      <c r="I5810" t="s">
        <v>79</v>
      </c>
      <c r="K5810" t="s">
        <v>22626</v>
      </c>
      <c r="M5810" t="s">
        <v>22541</v>
      </c>
      <c r="N5810" t="s">
        <v>125</v>
      </c>
      <c r="O5810" t="s">
        <v>18</v>
      </c>
      <c r="P5810" t="s">
        <v>8022</v>
      </c>
    </row>
    <row r="5811" spans="1:17" hidden="1" x14ac:dyDescent="0.35">
      <c r="A5811" s="72">
        <f t="shared" si="90"/>
        <v>141151</v>
      </c>
      <c r="B5811" t="s">
        <v>22145</v>
      </c>
      <c r="C5811" s="85">
        <v>17020865</v>
      </c>
      <c r="D5811" t="s">
        <v>23281</v>
      </c>
      <c r="E5811" t="s">
        <v>23264</v>
      </c>
      <c r="F5811" s="85">
        <v>141151</v>
      </c>
      <c r="G5811" t="s">
        <v>78</v>
      </c>
      <c r="I5811" t="s">
        <v>79</v>
      </c>
      <c r="K5811" t="s">
        <v>22146</v>
      </c>
      <c r="M5811" t="s">
        <v>22133</v>
      </c>
      <c r="O5811" t="s">
        <v>18</v>
      </c>
      <c r="P5811">
        <v>76821</v>
      </c>
    </row>
    <row r="5812" spans="1:17" hidden="1" x14ac:dyDescent="0.35">
      <c r="A5812" s="72">
        <f t="shared" si="90"/>
        <v>140854</v>
      </c>
      <c r="B5812" t="s">
        <v>18576</v>
      </c>
      <c r="C5812" s="66">
        <v>16072401</v>
      </c>
      <c r="D5812" t="s">
        <v>83</v>
      </c>
      <c r="E5812" t="s">
        <v>3567</v>
      </c>
      <c r="F5812" s="66">
        <v>140854</v>
      </c>
      <c r="G5812" t="s">
        <v>78</v>
      </c>
      <c r="H5812" t="s">
        <v>350</v>
      </c>
      <c r="I5812" t="s">
        <v>79</v>
      </c>
      <c r="K5812" t="s">
        <v>19841</v>
      </c>
      <c r="L5812" t="s">
        <v>3572</v>
      </c>
      <c r="M5812" t="s">
        <v>3569</v>
      </c>
      <c r="N5812" t="s">
        <v>3578</v>
      </c>
      <c r="O5812" t="s">
        <v>18</v>
      </c>
      <c r="P5812" t="s">
        <v>3571</v>
      </c>
      <c r="Q5812" t="s">
        <v>87</v>
      </c>
    </row>
    <row r="5813" spans="1:17" hidden="1" x14ac:dyDescent="0.35">
      <c r="A5813" s="72">
        <f t="shared" si="90"/>
        <v>140809</v>
      </c>
      <c r="B5813" t="s">
        <v>18576</v>
      </c>
      <c r="C5813" s="66">
        <v>16033575</v>
      </c>
      <c r="D5813" t="s">
        <v>83</v>
      </c>
      <c r="E5813" t="s">
        <v>3276</v>
      </c>
      <c r="F5813" s="66">
        <v>140809</v>
      </c>
      <c r="G5813" t="s">
        <v>78</v>
      </c>
      <c r="I5813" t="s">
        <v>79</v>
      </c>
      <c r="K5813" t="s">
        <v>19008</v>
      </c>
      <c r="M5813" t="s">
        <v>3278</v>
      </c>
      <c r="N5813" t="s">
        <v>3189</v>
      </c>
      <c r="O5813" t="s">
        <v>18</v>
      </c>
      <c r="P5813" t="s">
        <v>3279</v>
      </c>
    </row>
    <row r="5814" spans="1:17" hidden="1" x14ac:dyDescent="0.35">
      <c r="A5814" s="72">
        <f t="shared" si="90"/>
        <v>141794</v>
      </c>
      <c r="B5814" t="s">
        <v>18576</v>
      </c>
      <c r="C5814" s="66">
        <v>16026459</v>
      </c>
      <c r="D5814" t="s">
        <v>83</v>
      </c>
      <c r="E5814" t="s">
        <v>11921</v>
      </c>
      <c r="F5814" s="66">
        <v>141794</v>
      </c>
      <c r="G5814" t="s">
        <v>78</v>
      </c>
      <c r="H5814" t="s">
        <v>19220</v>
      </c>
      <c r="I5814" t="s">
        <v>79</v>
      </c>
      <c r="K5814" t="s">
        <v>19219</v>
      </c>
      <c r="M5814" t="s">
        <v>11924</v>
      </c>
      <c r="N5814" t="s">
        <v>8915</v>
      </c>
      <c r="O5814" t="s">
        <v>18</v>
      </c>
      <c r="P5814" t="s">
        <v>11925</v>
      </c>
    </row>
    <row r="5815" spans="1:17" hidden="1" x14ac:dyDescent="0.35">
      <c r="A5815" s="72">
        <f t="shared" si="90"/>
        <v>141716</v>
      </c>
      <c r="B5815" t="s">
        <v>18576</v>
      </c>
      <c r="C5815" s="66">
        <v>16025212</v>
      </c>
      <c r="D5815" t="s">
        <v>83</v>
      </c>
      <c r="E5815" t="s">
        <v>11490</v>
      </c>
      <c r="F5815" s="66">
        <v>141716</v>
      </c>
      <c r="G5815" t="s">
        <v>78</v>
      </c>
      <c r="H5815" t="s">
        <v>18577</v>
      </c>
      <c r="I5815" t="s">
        <v>79</v>
      </c>
      <c r="K5815" t="s">
        <v>18578</v>
      </c>
      <c r="M5815" t="s">
        <v>11493</v>
      </c>
      <c r="N5815" t="s">
        <v>5129</v>
      </c>
      <c r="O5815" t="s">
        <v>18</v>
      </c>
      <c r="P5815" t="s">
        <v>11494</v>
      </c>
    </row>
    <row r="5816" spans="1:17" hidden="1" x14ac:dyDescent="0.35">
      <c r="A5816" s="72">
        <f t="shared" si="90"/>
        <v>141261</v>
      </c>
      <c r="B5816" t="s">
        <v>20205</v>
      </c>
      <c r="C5816" s="66">
        <v>17026960</v>
      </c>
      <c r="D5816" t="s">
        <v>83</v>
      </c>
      <c r="E5816" t="s">
        <v>7522</v>
      </c>
      <c r="F5816" s="66">
        <v>141261</v>
      </c>
      <c r="G5816" t="s">
        <v>78</v>
      </c>
      <c r="I5816" t="s">
        <v>79</v>
      </c>
      <c r="K5816" t="s">
        <v>22846</v>
      </c>
      <c r="M5816" t="s">
        <v>13775</v>
      </c>
      <c r="N5816" t="s">
        <v>7355</v>
      </c>
      <c r="O5816" t="s">
        <v>18</v>
      </c>
      <c r="P5816" t="s">
        <v>7520</v>
      </c>
    </row>
    <row r="5817" spans="1:17" hidden="1" x14ac:dyDescent="0.35">
      <c r="A5817" s="72">
        <f t="shared" si="90"/>
        <v>142029</v>
      </c>
      <c r="B5817" t="s">
        <v>18576</v>
      </c>
      <c r="C5817" s="66">
        <v>16043078</v>
      </c>
      <c r="D5817" t="s">
        <v>83</v>
      </c>
      <c r="E5817" t="s">
        <v>12987</v>
      </c>
      <c r="F5817" s="66">
        <v>142029</v>
      </c>
      <c r="G5817" t="s">
        <v>78</v>
      </c>
      <c r="H5817" t="s">
        <v>350</v>
      </c>
      <c r="I5817" t="s">
        <v>79</v>
      </c>
      <c r="K5817" t="s">
        <v>16580</v>
      </c>
      <c r="L5817" t="s">
        <v>80</v>
      </c>
      <c r="M5817" t="s">
        <v>12989</v>
      </c>
      <c r="N5817" t="s">
        <v>12854</v>
      </c>
      <c r="O5817" t="s">
        <v>18</v>
      </c>
      <c r="P5817" t="s">
        <v>12990</v>
      </c>
      <c r="Q5817" t="s">
        <v>87</v>
      </c>
    </row>
    <row r="5818" spans="1:17" hidden="1" x14ac:dyDescent="0.35">
      <c r="A5818" s="72">
        <f t="shared" si="90"/>
        <v>140679</v>
      </c>
      <c r="B5818" t="s">
        <v>20205</v>
      </c>
      <c r="C5818" s="66">
        <v>17002587</v>
      </c>
      <c r="D5818" t="s">
        <v>83</v>
      </c>
      <c r="E5818" t="s">
        <v>2585</v>
      </c>
      <c r="F5818" s="66">
        <v>140679</v>
      </c>
      <c r="G5818" t="s">
        <v>78</v>
      </c>
      <c r="I5818" t="s">
        <v>79</v>
      </c>
      <c r="K5818" t="s">
        <v>20206</v>
      </c>
      <c r="M5818" t="s">
        <v>18120</v>
      </c>
      <c r="N5818" t="s">
        <v>2589</v>
      </c>
      <c r="O5818" t="s">
        <v>18</v>
      </c>
      <c r="P5818" t="s">
        <v>2590</v>
      </c>
    </row>
    <row r="5819" spans="1:17" hidden="1" x14ac:dyDescent="0.35">
      <c r="A5819" s="72">
        <f t="shared" si="90"/>
        <v>140521</v>
      </c>
      <c r="B5819" t="s">
        <v>18330</v>
      </c>
      <c r="C5819" s="66">
        <v>16079473</v>
      </c>
      <c r="D5819" t="s">
        <v>83</v>
      </c>
      <c r="E5819" t="s">
        <v>511</v>
      </c>
      <c r="F5819" s="66">
        <v>140521</v>
      </c>
      <c r="G5819" t="s">
        <v>78</v>
      </c>
      <c r="I5819" t="s">
        <v>79</v>
      </c>
      <c r="K5819" t="s">
        <v>18331</v>
      </c>
      <c r="M5819" t="s">
        <v>1375</v>
      </c>
      <c r="N5819" t="s">
        <v>232</v>
      </c>
      <c r="O5819" t="s">
        <v>18</v>
      </c>
      <c r="P5819" t="s">
        <v>1376</v>
      </c>
    </row>
    <row r="5820" spans="1:17" hidden="1" x14ac:dyDescent="0.35">
      <c r="A5820" s="72">
        <f t="shared" si="90"/>
        <v>141303</v>
      </c>
      <c r="B5820" t="s">
        <v>18887</v>
      </c>
      <c r="C5820" s="66">
        <v>16049966</v>
      </c>
      <c r="D5820" t="s">
        <v>83</v>
      </c>
      <c r="E5820" t="s">
        <v>7830</v>
      </c>
      <c r="F5820" s="66">
        <v>141303</v>
      </c>
      <c r="G5820" t="s">
        <v>78</v>
      </c>
      <c r="H5820" t="s">
        <v>350</v>
      </c>
      <c r="I5820" t="s">
        <v>79</v>
      </c>
      <c r="K5820" t="s">
        <v>19336</v>
      </c>
      <c r="L5820" t="s">
        <v>80</v>
      </c>
      <c r="M5820" t="s">
        <v>7626</v>
      </c>
      <c r="N5820" t="s">
        <v>7626</v>
      </c>
      <c r="O5820" t="s">
        <v>18</v>
      </c>
      <c r="P5820" t="s">
        <v>8119</v>
      </c>
      <c r="Q5820" t="s">
        <v>87</v>
      </c>
    </row>
    <row r="5821" spans="1:17" hidden="1" x14ac:dyDescent="0.35">
      <c r="A5821" s="72">
        <f t="shared" si="90"/>
        <v>141354</v>
      </c>
      <c r="B5821" t="s">
        <v>19409</v>
      </c>
      <c r="C5821" s="66">
        <v>16043023</v>
      </c>
      <c r="D5821" t="s">
        <v>83</v>
      </c>
      <c r="E5821" t="s">
        <v>8566</v>
      </c>
      <c r="F5821" s="66">
        <v>141354</v>
      </c>
      <c r="G5821" t="s">
        <v>78</v>
      </c>
      <c r="I5821" t="s">
        <v>79</v>
      </c>
      <c r="K5821" t="s">
        <v>19410</v>
      </c>
      <c r="M5821" t="s">
        <v>8531</v>
      </c>
      <c r="O5821" t="s">
        <v>18</v>
      </c>
      <c r="P5821" t="s">
        <v>8532</v>
      </c>
    </row>
    <row r="5822" spans="1:17" hidden="1" x14ac:dyDescent="0.35">
      <c r="A5822" s="72">
        <f t="shared" si="90"/>
        <v>141258</v>
      </c>
      <c r="B5822" t="s">
        <v>19157</v>
      </c>
      <c r="C5822" s="66">
        <v>16034370</v>
      </c>
      <c r="D5822" t="s">
        <v>83</v>
      </c>
      <c r="E5822" t="s">
        <v>7475</v>
      </c>
      <c r="F5822" s="66">
        <v>141258</v>
      </c>
      <c r="G5822" t="s">
        <v>78</v>
      </c>
      <c r="I5822" t="s">
        <v>79</v>
      </c>
      <c r="K5822" t="s">
        <v>19158</v>
      </c>
      <c r="M5822" t="s">
        <v>7477</v>
      </c>
      <c r="N5822" t="s">
        <v>7265</v>
      </c>
      <c r="O5822" t="s">
        <v>18</v>
      </c>
      <c r="P5822" t="s">
        <v>7490</v>
      </c>
    </row>
    <row r="5823" spans="1:17" hidden="1" x14ac:dyDescent="0.35">
      <c r="A5823" s="72">
        <f t="shared" si="90"/>
        <v>140480</v>
      </c>
      <c r="B5823" t="s">
        <v>19324</v>
      </c>
      <c r="C5823" s="66">
        <v>16047765</v>
      </c>
      <c r="D5823" t="s">
        <v>83</v>
      </c>
      <c r="E5823" t="s">
        <v>1041</v>
      </c>
      <c r="F5823" s="66">
        <v>140480</v>
      </c>
      <c r="G5823" t="s">
        <v>78</v>
      </c>
      <c r="I5823" t="s">
        <v>79</v>
      </c>
      <c r="K5823" t="s">
        <v>19709</v>
      </c>
      <c r="M5823" t="s">
        <v>1048</v>
      </c>
      <c r="N5823" t="s">
        <v>1048</v>
      </c>
      <c r="O5823" t="s">
        <v>18</v>
      </c>
      <c r="P5823" t="s">
        <v>1049</v>
      </c>
    </row>
    <row r="5824" spans="1:17" hidden="1" x14ac:dyDescent="0.35">
      <c r="A5824" s="72">
        <f t="shared" si="90"/>
        <v>140849</v>
      </c>
      <c r="B5824" t="s">
        <v>24312</v>
      </c>
      <c r="C5824" s="85">
        <v>17018966</v>
      </c>
      <c r="D5824" t="s">
        <v>23281</v>
      </c>
      <c r="E5824" t="s">
        <v>23256</v>
      </c>
      <c r="F5824" s="85">
        <v>140849</v>
      </c>
      <c r="G5824" t="s">
        <v>78</v>
      </c>
      <c r="I5824" t="s">
        <v>79</v>
      </c>
      <c r="K5824" t="s">
        <v>24313</v>
      </c>
      <c r="M5824" t="s">
        <v>8911</v>
      </c>
      <c r="O5824" t="s">
        <v>18</v>
      </c>
      <c r="P5824">
        <v>76028</v>
      </c>
    </row>
    <row r="5825" spans="1:17" hidden="1" x14ac:dyDescent="0.35">
      <c r="A5825" s="72">
        <f t="shared" si="90"/>
        <v>141146</v>
      </c>
      <c r="B5825" t="s">
        <v>22311</v>
      </c>
      <c r="C5825" s="66">
        <v>17022268</v>
      </c>
      <c r="D5825" t="s">
        <v>83</v>
      </c>
      <c r="E5825" t="s">
        <v>4753</v>
      </c>
      <c r="F5825" s="66">
        <v>141146</v>
      </c>
      <c r="G5825" t="s">
        <v>78</v>
      </c>
      <c r="I5825" t="s">
        <v>79</v>
      </c>
      <c r="K5825" t="s">
        <v>22312</v>
      </c>
      <c r="M5825" t="s">
        <v>20177</v>
      </c>
      <c r="O5825" t="s">
        <v>18</v>
      </c>
      <c r="P5825" t="s">
        <v>5644</v>
      </c>
    </row>
    <row r="5826" spans="1:17" hidden="1" x14ac:dyDescent="0.35">
      <c r="A5826" s="72">
        <f t="shared" ref="A5826:A5889" si="91">IF(F5826="", "", IF(D5826="School District", C5826, F5826))</f>
        <v>141314</v>
      </c>
      <c r="B5826" t="s">
        <v>18605</v>
      </c>
      <c r="C5826" s="66">
        <v>16025257</v>
      </c>
      <c r="D5826" t="s">
        <v>83</v>
      </c>
      <c r="E5826" t="s">
        <v>8293</v>
      </c>
      <c r="F5826" s="66">
        <v>141314</v>
      </c>
      <c r="G5826" t="s">
        <v>78</v>
      </c>
      <c r="H5826" t="s">
        <v>18606</v>
      </c>
      <c r="I5826" t="s">
        <v>79</v>
      </c>
      <c r="K5826" t="s">
        <v>8303</v>
      </c>
      <c r="M5826" t="s">
        <v>8296</v>
      </c>
      <c r="N5826" t="s">
        <v>6827</v>
      </c>
      <c r="O5826" t="s">
        <v>18</v>
      </c>
      <c r="P5826" t="s">
        <v>8297</v>
      </c>
    </row>
    <row r="5827" spans="1:17" hidden="1" x14ac:dyDescent="0.35">
      <c r="A5827" s="72">
        <f t="shared" si="91"/>
        <v>141258</v>
      </c>
      <c r="B5827" t="s">
        <v>19155</v>
      </c>
      <c r="C5827" s="66">
        <v>16034368</v>
      </c>
      <c r="D5827" t="s">
        <v>83</v>
      </c>
      <c r="E5827" t="s">
        <v>7475</v>
      </c>
      <c r="F5827" s="66">
        <v>141258</v>
      </c>
      <c r="G5827" t="s">
        <v>78</v>
      </c>
      <c r="I5827" t="s">
        <v>79</v>
      </c>
      <c r="K5827" t="s">
        <v>19156</v>
      </c>
      <c r="M5827" t="s">
        <v>7477</v>
      </c>
      <c r="N5827" t="s">
        <v>7265</v>
      </c>
      <c r="O5827" t="s">
        <v>18</v>
      </c>
      <c r="P5827" t="s">
        <v>7478</v>
      </c>
    </row>
    <row r="5828" spans="1:17" hidden="1" x14ac:dyDescent="0.35">
      <c r="A5828" s="72">
        <f t="shared" si="91"/>
        <v>141234</v>
      </c>
      <c r="B5828" t="s">
        <v>19229</v>
      </c>
      <c r="C5828" s="66">
        <v>16031972</v>
      </c>
      <c r="D5828" t="s">
        <v>83</v>
      </c>
      <c r="E5828" t="s">
        <v>6473</v>
      </c>
      <c r="F5828" s="66">
        <v>141234</v>
      </c>
      <c r="G5828" t="s">
        <v>78</v>
      </c>
      <c r="I5828" t="s">
        <v>79</v>
      </c>
      <c r="K5828" t="s">
        <v>19230</v>
      </c>
      <c r="M5828" t="s">
        <v>3090</v>
      </c>
      <c r="N5828" t="s">
        <v>6073</v>
      </c>
      <c r="O5828" t="s">
        <v>18</v>
      </c>
      <c r="P5828" t="s">
        <v>6783</v>
      </c>
    </row>
    <row r="5829" spans="1:17" hidden="1" x14ac:dyDescent="0.35">
      <c r="A5829" s="72">
        <f t="shared" si="91"/>
        <v>140519</v>
      </c>
      <c r="B5829" t="s">
        <v>22625</v>
      </c>
      <c r="C5829" s="66">
        <v>17025103</v>
      </c>
      <c r="D5829" t="s">
        <v>83</v>
      </c>
      <c r="E5829" t="s">
        <v>1360</v>
      </c>
      <c r="F5829" s="66">
        <v>140519</v>
      </c>
      <c r="G5829" t="s">
        <v>78</v>
      </c>
      <c r="I5829" t="s">
        <v>79</v>
      </c>
      <c r="K5829" t="s">
        <v>13646</v>
      </c>
      <c r="M5829" t="s">
        <v>22492</v>
      </c>
      <c r="N5829" t="s">
        <v>1221</v>
      </c>
      <c r="O5829" t="s">
        <v>18</v>
      </c>
      <c r="P5829" t="s">
        <v>1363</v>
      </c>
    </row>
    <row r="5830" spans="1:17" hidden="1" x14ac:dyDescent="0.35">
      <c r="A5830" s="72">
        <f t="shared" si="91"/>
        <v>140519</v>
      </c>
      <c r="B5830" t="s">
        <v>1364</v>
      </c>
      <c r="C5830" s="66">
        <v>85947</v>
      </c>
      <c r="D5830" t="s">
        <v>77</v>
      </c>
      <c r="E5830" t="s">
        <v>1360</v>
      </c>
      <c r="F5830" s="66">
        <v>140519</v>
      </c>
      <c r="G5830" t="s">
        <v>78</v>
      </c>
      <c r="I5830" t="s">
        <v>79</v>
      </c>
      <c r="K5830" t="s">
        <v>1365</v>
      </c>
      <c r="M5830" t="s">
        <v>1362</v>
      </c>
      <c r="N5830" t="s">
        <v>1221</v>
      </c>
      <c r="O5830" t="s">
        <v>18</v>
      </c>
      <c r="P5830" t="s">
        <v>1363</v>
      </c>
    </row>
    <row r="5831" spans="1:17" hidden="1" x14ac:dyDescent="0.35">
      <c r="A5831" s="72">
        <f t="shared" si="91"/>
        <v>140519</v>
      </c>
      <c r="B5831" t="s">
        <v>22622</v>
      </c>
      <c r="C5831" s="66">
        <v>17025102</v>
      </c>
      <c r="D5831" t="s">
        <v>83</v>
      </c>
      <c r="E5831" t="s">
        <v>1360</v>
      </c>
      <c r="F5831" s="66">
        <v>140519</v>
      </c>
      <c r="G5831" t="s">
        <v>78</v>
      </c>
      <c r="I5831" t="s">
        <v>79</v>
      </c>
      <c r="K5831" t="s">
        <v>22623</v>
      </c>
      <c r="M5831" t="s">
        <v>22624</v>
      </c>
      <c r="N5831" t="s">
        <v>1221</v>
      </c>
      <c r="O5831" t="s">
        <v>18</v>
      </c>
      <c r="P5831" t="s">
        <v>1363</v>
      </c>
    </row>
    <row r="5832" spans="1:17" hidden="1" x14ac:dyDescent="0.35">
      <c r="A5832" s="72">
        <f t="shared" si="91"/>
        <v>140519</v>
      </c>
      <c r="B5832" t="s">
        <v>22620</v>
      </c>
      <c r="C5832" s="66">
        <v>17025101</v>
      </c>
      <c r="D5832" t="s">
        <v>83</v>
      </c>
      <c r="E5832" t="s">
        <v>1360</v>
      </c>
      <c r="F5832" s="66">
        <v>140519</v>
      </c>
      <c r="G5832" t="s">
        <v>78</v>
      </c>
      <c r="I5832" t="s">
        <v>79</v>
      </c>
      <c r="K5832" t="s">
        <v>22621</v>
      </c>
      <c r="M5832" t="s">
        <v>22492</v>
      </c>
      <c r="N5832" t="s">
        <v>1221</v>
      </c>
      <c r="O5832" t="s">
        <v>18</v>
      </c>
      <c r="P5832" t="s">
        <v>1363</v>
      </c>
    </row>
    <row r="5833" spans="1:17" hidden="1" x14ac:dyDescent="0.35">
      <c r="A5833" s="72">
        <f t="shared" si="91"/>
        <v>141487</v>
      </c>
      <c r="B5833" t="s">
        <v>15814</v>
      </c>
      <c r="C5833" s="66">
        <v>16023950</v>
      </c>
      <c r="D5833" t="s">
        <v>77</v>
      </c>
      <c r="E5833" t="s">
        <v>9269</v>
      </c>
      <c r="F5833" s="66">
        <v>141487</v>
      </c>
      <c r="G5833" t="s">
        <v>78</v>
      </c>
      <c r="I5833" t="s">
        <v>79</v>
      </c>
      <c r="K5833" t="s">
        <v>15815</v>
      </c>
      <c r="M5833" t="s">
        <v>9216</v>
      </c>
      <c r="N5833" t="s">
        <v>9217</v>
      </c>
      <c r="O5833" t="s">
        <v>18</v>
      </c>
      <c r="P5833" t="s">
        <v>9325</v>
      </c>
    </row>
    <row r="5834" spans="1:17" hidden="1" x14ac:dyDescent="0.35">
      <c r="A5834" s="72">
        <f t="shared" si="91"/>
        <v>140519</v>
      </c>
      <c r="B5834" t="s">
        <v>1359</v>
      </c>
      <c r="C5834" s="66">
        <v>85946</v>
      </c>
      <c r="D5834" t="s">
        <v>77</v>
      </c>
      <c r="E5834" t="s">
        <v>1360</v>
      </c>
      <c r="F5834" s="66">
        <v>140519</v>
      </c>
      <c r="G5834" t="s">
        <v>78</v>
      </c>
      <c r="I5834" t="s">
        <v>79</v>
      </c>
      <c r="K5834" t="s">
        <v>1361</v>
      </c>
      <c r="M5834" t="s">
        <v>1362</v>
      </c>
      <c r="N5834" t="s">
        <v>1221</v>
      </c>
      <c r="O5834" t="s">
        <v>18</v>
      </c>
      <c r="P5834" t="s">
        <v>1363</v>
      </c>
    </row>
    <row r="5835" spans="1:17" hidden="1" x14ac:dyDescent="0.35">
      <c r="A5835" s="72">
        <f t="shared" si="91"/>
        <v>140519</v>
      </c>
      <c r="B5835" t="s">
        <v>1367</v>
      </c>
      <c r="C5835" s="66">
        <v>85948</v>
      </c>
      <c r="D5835" t="s">
        <v>77</v>
      </c>
      <c r="E5835" t="s">
        <v>1360</v>
      </c>
      <c r="F5835" s="66">
        <v>140519</v>
      </c>
      <c r="G5835" t="s">
        <v>78</v>
      </c>
      <c r="I5835" t="s">
        <v>79</v>
      </c>
      <c r="K5835" t="s">
        <v>1368</v>
      </c>
      <c r="M5835" t="s">
        <v>1362</v>
      </c>
      <c r="N5835" t="s">
        <v>1221</v>
      </c>
      <c r="O5835" t="s">
        <v>18</v>
      </c>
      <c r="P5835" t="s">
        <v>1363</v>
      </c>
      <c r="Q5835" t="s">
        <v>1369</v>
      </c>
    </row>
    <row r="5836" spans="1:17" hidden="1" x14ac:dyDescent="0.35">
      <c r="A5836" s="72">
        <f t="shared" si="91"/>
        <v>140519</v>
      </c>
      <c r="B5836" t="s">
        <v>1370</v>
      </c>
      <c r="C5836" s="66">
        <v>85949</v>
      </c>
      <c r="D5836" t="s">
        <v>77</v>
      </c>
      <c r="E5836" t="s">
        <v>1360</v>
      </c>
      <c r="F5836" s="66">
        <v>140519</v>
      </c>
      <c r="G5836" t="s">
        <v>78</v>
      </c>
      <c r="I5836" t="s">
        <v>79</v>
      </c>
      <c r="K5836" t="s">
        <v>1371</v>
      </c>
      <c r="M5836" t="s">
        <v>1362</v>
      </c>
      <c r="N5836" t="s">
        <v>1221</v>
      </c>
      <c r="O5836" t="s">
        <v>18</v>
      </c>
      <c r="P5836" t="s">
        <v>1363</v>
      </c>
      <c r="Q5836" t="s">
        <v>1369</v>
      </c>
    </row>
    <row r="5837" spans="1:17" hidden="1" x14ac:dyDescent="0.35">
      <c r="A5837" s="72">
        <f t="shared" si="91"/>
        <v>141307</v>
      </c>
      <c r="B5837" t="s">
        <v>21825</v>
      </c>
      <c r="C5837" s="66">
        <v>17018679</v>
      </c>
      <c r="D5837" t="s">
        <v>77</v>
      </c>
      <c r="E5837" t="s">
        <v>6769</v>
      </c>
      <c r="F5837" s="66">
        <v>141307</v>
      </c>
      <c r="G5837" t="s">
        <v>78</v>
      </c>
      <c r="I5837" t="s">
        <v>79</v>
      </c>
      <c r="K5837" t="s">
        <v>21666</v>
      </c>
      <c r="M5837" t="s">
        <v>20836</v>
      </c>
      <c r="N5837" t="s">
        <v>6771</v>
      </c>
      <c r="O5837" t="s">
        <v>18</v>
      </c>
      <c r="P5837" t="s">
        <v>15607</v>
      </c>
    </row>
    <row r="5838" spans="1:17" hidden="1" x14ac:dyDescent="0.35">
      <c r="A5838" s="72">
        <f t="shared" si="91"/>
        <v>140819</v>
      </c>
      <c r="B5838" t="s">
        <v>16760</v>
      </c>
      <c r="C5838" s="66">
        <v>16047703</v>
      </c>
      <c r="D5838" t="s">
        <v>77</v>
      </c>
      <c r="E5838" t="s">
        <v>3308</v>
      </c>
      <c r="F5838" s="66">
        <v>140819</v>
      </c>
      <c r="G5838" t="s">
        <v>78</v>
      </c>
      <c r="I5838" t="s">
        <v>79</v>
      </c>
      <c r="K5838" t="s">
        <v>16761</v>
      </c>
      <c r="M5838" t="s">
        <v>2895</v>
      </c>
      <c r="N5838" t="s">
        <v>2895</v>
      </c>
      <c r="O5838" t="s">
        <v>18</v>
      </c>
      <c r="P5838" t="s">
        <v>3316</v>
      </c>
      <c r="Q5838" t="s">
        <v>16762</v>
      </c>
    </row>
    <row r="5839" spans="1:17" hidden="1" x14ac:dyDescent="0.35">
      <c r="A5839" s="72">
        <f t="shared" si="91"/>
        <v>141117</v>
      </c>
      <c r="B5839" t="s">
        <v>5438</v>
      </c>
      <c r="C5839" s="66">
        <v>88146</v>
      </c>
      <c r="D5839" t="s">
        <v>77</v>
      </c>
      <c r="E5839" t="s">
        <v>5439</v>
      </c>
      <c r="F5839" s="66">
        <v>141117</v>
      </c>
      <c r="G5839" t="s">
        <v>78</v>
      </c>
      <c r="I5839" t="s">
        <v>79</v>
      </c>
      <c r="K5839" t="s">
        <v>5440</v>
      </c>
      <c r="M5839" t="s">
        <v>5441</v>
      </c>
      <c r="N5839" t="s">
        <v>3700</v>
      </c>
      <c r="O5839" t="s">
        <v>18</v>
      </c>
      <c r="P5839" t="s">
        <v>5442</v>
      </c>
      <c r="Q5839" t="s">
        <v>4657</v>
      </c>
    </row>
    <row r="5840" spans="1:17" hidden="1" x14ac:dyDescent="0.35">
      <c r="A5840" s="72">
        <f t="shared" si="91"/>
        <v>140654</v>
      </c>
      <c r="B5840" t="s">
        <v>2401</v>
      </c>
      <c r="C5840" s="66">
        <v>86641</v>
      </c>
      <c r="D5840" t="s">
        <v>77</v>
      </c>
      <c r="E5840" t="s">
        <v>2402</v>
      </c>
      <c r="F5840" s="66">
        <v>140654</v>
      </c>
      <c r="G5840" t="s">
        <v>78</v>
      </c>
      <c r="H5840" t="s">
        <v>2403</v>
      </c>
      <c r="I5840" t="s">
        <v>79</v>
      </c>
      <c r="K5840" t="s">
        <v>2404</v>
      </c>
      <c r="M5840" t="s">
        <v>2391</v>
      </c>
      <c r="N5840" t="s">
        <v>2272</v>
      </c>
      <c r="O5840" t="s">
        <v>18</v>
      </c>
      <c r="P5840" t="s">
        <v>2392</v>
      </c>
    </row>
    <row r="5841" spans="1:17" hidden="1" x14ac:dyDescent="0.35">
      <c r="A5841" s="72">
        <f t="shared" si="91"/>
        <v>140471</v>
      </c>
      <c r="B5841" t="s">
        <v>14702</v>
      </c>
      <c r="C5841" s="66">
        <v>220842</v>
      </c>
      <c r="D5841" t="s">
        <v>77</v>
      </c>
      <c r="E5841" t="s">
        <v>833</v>
      </c>
      <c r="F5841" s="66">
        <v>140471</v>
      </c>
      <c r="G5841" t="s">
        <v>78</v>
      </c>
      <c r="H5841" t="s">
        <v>14703</v>
      </c>
      <c r="I5841" t="s">
        <v>79</v>
      </c>
      <c r="K5841" t="s">
        <v>14704</v>
      </c>
      <c r="M5841" t="s">
        <v>841</v>
      </c>
      <c r="N5841" t="s">
        <v>176</v>
      </c>
      <c r="O5841" t="s">
        <v>18</v>
      </c>
      <c r="P5841" t="s">
        <v>837</v>
      </c>
    </row>
    <row r="5842" spans="1:17" hidden="1" x14ac:dyDescent="0.35">
      <c r="A5842" s="72">
        <f t="shared" si="91"/>
        <v>140857</v>
      </c>
      <c r="B5842" t="s">
        <v>25842</v>
      </c>
      <c r="C5842" s="85">
        <v>87292</v>
      </c>
      <c r="D5842" t="s">
        <v>77</v>
      </c>
      <c r="E5842" t="s">
        <v>23224</v>
      </c>
      <c r="F5842" s="85">
        <v>140857</v>
      </c>
      <c r="G5842" t="s">
        <v>78</v>
      </c>
      <c r="H5842">
        <v>12728705</v>
      </c>
      <c r="I5842" t="s">
        <v>79</v>
      </c>
      <c r="K5842" t="s">
        <v>25843</v>
      </c>
      <c r="M5842" t="s">
        <v>21828</v>
      </c>
      <c r="N5842" t="s">
        <v>3604</v>
      </c>
      <c r="O5842" t="s">
        <v>18</v>
      </c>
      <c r="P5842">
        <v>76048</v>
      </c>
    </row>
    <row r="5843" spans="1:17" hidden="1" x14ac:dyDescent="0.35">
      <c r="A5843" s="72">
        <f t="shared" si="91"/>
        <v>140857</v>
      </c>
      <c r="B5843" t="s">
        <v>3614</v>
      </c>
      <c r="C5843" s="66">
        <v>87292</v>
      </c>
      <c r="D5843" t="s">
        <v>77</v>
      </c>
      <c r="E5843" t="s">
        <v>3597</v>
      </c>
      <c r="F5843" s="66">
        <v>140857</v>
      </c>
      <c r="G5843" t="s">
        <v>78</v>
      </c>
      <c r="H5843" t="s">
        <v>3615</v>
      </c>
      <c r="I5843" t="s">
        <v>79</v>
      </c>
      <c r="K5843" t="s">
        <v>3616</v>
      </c>
      <c r="L5843" t="s">
        <v>80</v>
      </c>
      <c r="M5843" t="s">
        <v>3593</v>
      </c>
      <c r="N5843" t="s">
        <v>3595</v>
      </c>
      <c r="O5843" t="s">
        <v>18</v>
      </c>
      <c r="P5843" t="s">
        <v>3594</v>
      </c>
      <c r="Q5843" t="s">
        <v>87</v>
      </c>
    </row>
    <row r="5844" spans="1:17" hidden="1" x14ac:dyDescent="0.35">
      <c r="A5844" s="72">
        <f t="shared" si="91"/>
        <v>17015391</v>
      </c>
      <c r="B5844" t="s">
        <v>25180</v>
      </c>
      <c r="C5844" s="85">
        <v>141537</v>
      </c>
      <c r="D5844" t="s">
        <v>25065</v>
      </c>
      <c r="E5844" t="s">
        <v>23237</v>
      </c>
      <c r="F5844" s="85">
        <v>17015391</v>
      </c>
      <c r="G5844" t="s">
        <v>1750</v>
      </c>
      <c r="H5844">
        <v>27220912</v>
      </c>
      <c r="I5844" t="s">
        <v>79</v>
      </c>
      <c r="J5844" t="s">
        <v>2894</v>
      </c>
      <c r="K5844" t="s">
        <v>25181</v>
      </c>
      <c r="M5844" t="s">
        <v>24471</v>
      </c>
      <c r="N5844" t="s">
        <v>9473</v>
      </c>
      <c r="O5844" t="s">
        <v>18</v>
      </c>
      <c r="P5844">
        <v>78163</v>
      </c>
    </row>
    <row r="5845" spans="1:17" hidden="1" x14ac:dyDescent="0.35">
      <c r="A5845" s="72">
        <f t="shared" si="91"/>
        <v>17002254</v>
      </c>
      <c r="B5845" t="s">
        <v>17414</v>
      </c>
      <c r="C5845" s="66">
        <v>16061445</v>
      </c>
      <c r="D5845" t="s">
        <v>77</v>
      </c>
      <c r="E5845" t="s">
        <v>17415</v>
      </c>
      <c r="F5845" s="66">
        <v>17002254</v>
      </c>
      <c r="G5845" t="s">
        <v>78</v>
      </c>
      <c r="H5845" t="s">
        <v>17416</v>
      </c>
      <c r="I5845" t="s">
        <v>79</v>
      </c>
      <c r="K5845" t="s">
        <v>17417</v>
      </c>
      <c r="M5845" t="s">
        <v>226</v>
      </c>
      <c r="N5845" t="s">
        <v>189</v>
      </c>
      <c r="O5845" t="s">
        <v>18</v>
      </c>
      <c r="P5845" t="s">
        <v>751</v>
      </c>
    </row>
    <row r="5846" spans="1:17" hidden="1" x14ac:dyDescent="0.35">
      <c r="A5846" s="72">
        <f t="shared" si="91"/>
        <v>17002254</v>
      </c>
      <c r="B5846" t="s">
        <v>20019</v>
      </c>
      <c r="C5846" s="66">
        <v>17016366</v>
      </c>
      <c r="D5846" t="s">
        <v>77</v>
      </c>
      <c r="E5846" t="s">
        <v>17415</v>
      </c>
      <c r="F5846" s="66">
        <v>17002254</v>
      </c>
      <c r="G5846" t="s">
        <v>78</v>
      </c>
      <c r="I5846" t="s">
        <v>79</v>
      </c>
      <c r="K5846" t="s">
        <v>21605</v>
      </c>
      <c r="M5846" t="s">
        <v>226</v>
      </c>
      <c r="O5846" t="s">
        <v>18</v>
      </c>
      <c r="P5846" t="s">
        <v>751</v>
      </c>
    </row>
    <row r="5847" spans="1:17" hidden="1" x14ac:dyDescent="0.35">
      <c r="A5847" s="72">
        <f t="shared" si="91"/>
        <v>17002254</v>
      </c>
      <c r="B5847" t="s">
        <v>18052</v>
      </c>
      <c r="C5847" s="66">
        <v>16079075</v>
      </c>
      <c r="D5847" t="s">
        <v>77</v>
      </c>
      <c r="E5847" t="s">
        <v>17415</v>
      </c>
      <c r="F5847" s="66">
        <v>17002254</v>
      </c>
      <c r="G5847" t="s">
        <v>78</v>
      </c>
      <c r="I5847" t="s">
        <v>79</v>
      </c>
      <c r="K5847" t="s">
        <v>18053</v>
      </c>
      <c r="M5847" t="s">
        <v>3401</v>
      </c>
      <c r="N5847" t="s">
        <v>573</v>
      </c>
      <c r="O5847" t="s">
        <v>18</v>
      </c>
      <c r="P5847" t="s">
        <v>3425</v>
      </c>
    </row>
    <row r="5848" spans="1:17" hidden="1" x14ac:dyDescent="0.35">
      <c r="A5848" s="72">
        <f t="shared" si="91"/>
        <v>127700</v>
      </c>
      <c r="B5848" t="s">
        <v>24223</v>
      </c>
      <c r="C5848" s="85">
        <v>17009314</v>
      </c>
      <c r="D5848" t="s">
        <v>23281</v>
      </c>
      <c r="E5848" t="s">
        <v>23260</v>
      </c>
      <c r="F5848" s="85">
        <v>127700</v>
      </c>
      <c r="G5848" t="s">
        <v>78</v>
      </c>
      <c r="I5848" t="s">
        <v>79</v>
      </c>
      <c r="K5848" t="s">
        <v>24065</v>
      </c>
      <c r="M5848" t="s">
        <v>23996</v>
      </c>
      <c r="N5848" t="s">
        <v>23987</v>
      </c>
      <c r="O5848" t="s">
        <v>23988</v>
      </c>
      <c r="P5848">
        <v>32940</v>
      </c>
    </row>
    <row r="5849" spans="1:17" hidden="1" x14ac:dyDescent="0.35">
      <c r="A5849" s="72">
        <f t="shared" si="91"/>
        <v>127700</v>
      </c>
      <c r="B5849" t="s">
        <v>24064</v>
      </c>
      <c r="C5849" s="85">
        <v>235509</v>
      </c>
      <c r="D5849" t="s">
        <v>77</v>
      </c>
      <c r="E5849" t="s">
        <v>23260</v>
      </c>
      <c r="F5849" s="85">
        <v>127700</v>
      </c>
      <c r="G5849" t="s">
        <v>78</v>
      </c>
      <c r="H5849">
        <v>13034897</v>
      </c>
      <c r="I5849" t="s">
        <v>79</v>
      </c>
      <c r="K5849" t="s">
        <v>24065</v>
      </c>
      <c r="M5849" t="s">
        <v>24046</v>
      </c>
      <c r="N5849" t="s">
        <v>23987</v>
      </c>
      <c r="O5849" t="s">
        <v>23988</v>
      </c>
      <c r="P5849">
        <v>32940</v>
      </c>
    </row>
    <row r="5850" spans="1:17" hidden="1" x14ac:dyDescent="0.35">
      <c r="A5850" s="72">
        <f t="shared" si="91"/>
        <v>141249</v>
      </c>
      <c r="B5850" t="s">
        <v>7369</v>
      </c>
      <c r="C5850" s="66">
        <v>89134</v>
      </c>
      <c r="D5850" t="s">
        <v>77</v>
      </c>
      <c r="E5850" t="s">
        <v>7352</v>
      </c>
      <c r="F5850" s="66">
        <v>141249</v>
      </c>
      <c r="G5850" t="s">
        <v>78</v>
      </c>
      <c r="H5850" t="s">
        <v>7370</v>
      </c>
      <c r="I5850" t="s">
        <v>79</v>
      </c>
      <c r="K5850" t="s">
        <v>7371</v>
      </c>
      <c r="M5850" t="s">
        <v>7348</v>
      </c>
      <c r="N5850" t="s">
        <v>7355</v>
      </c>
      <c r="O5850" t="s">
        <v>18</v>
      </c>
      <c r="P5850" t="s">
        <v>7359</v>
      </c>
    </row>
    <row r="5851" spans="1:17" hidden="1" x14ac:dyDescent="0.35">
      <c r="A5851" s="72">
        <f t="shared" si="91"/>
        <v>141223</v>
      </c>
      <c r="B5851" t="s">
        <v>7727</v>
      </c>
      <c r="C5851" s="66">
        <v>89360</v>
      </c>
      <c r="D5851" t="s">
        <v>77</v>
      </c>
      <c r="E5851" t="s">
        <v>6077</v>
      </c>
      <c r="F5851" s="66">
        <v>141223</v>
      </c>
      <c r="G5851" t="s">
        <v>78</v>
      </c>
      <c r="H5851" t="s">
        <v>7728</v>
      </c>
      <c r="I5851" t="s">
        <v>79</v>
      </c>
      <c r="K5851" t="s">
        <v>7729</v>
      </c>
      <c r="M5851" t="s">
        <v>3090</v>
      </c>
      <c r="N5851" t="s">
        <v>6071</v>
      </c>
      <c r="O5851" t="s">
        <v>18</v>
      </c>
      <c r="P5851" t="s">
        <v>6805</v>
      </c>
    </row>
    <row r="5852" spans="1:17" hidden="1" x14ac:dyDescent="0.35">
      <c r="A5852" s="72">
        <f t="shared" si="91"/>
        <v>210303</v>
      </c>
      <c r="B5852" t="s">
        <v>17658</v>
      </c>
      <c r="C5852" s="66">
        <v>16066926</v>
      </c>
      <c r="D5852" t="s">
        <v>77</v>
      </c>
      <c r="E5852" t="s">
        <v>14417</v>
      </c>
      <c r="F5852" s="66">
        <v>210303</v>
      </c>
      <c r="G5852" t="s">
        <v>78</v>
      </c>
      <c r="I5852" t="s">
        <v>79</v>
      </c>
      <c r="K5852" t="s">
        <v>17659</v>
      </c>
      <c r="M5852" t="s">
        <v>3090</v>
      </c>
      <c r="N5852" t="s">
        <v>7264</v>
      </c>
      <c r="O5852" t="s">
        <v>18</v>
      </c>
      <c r="P5852" t="s">
        <v>7179</v>
      </c>
    </row>
    <row r="5853" spans="1:17" hidden="1" x14ac:dyDescent="0.35">
      <c r="A5853" s="72">
        <f t="shared" si="91"/>
        <v>141727</v>
      </c>
      <c r="B5853" t="s">
        <v>20099</v>
      </c>
      <c r="C5853" s="66">
        <v>17025787</v>
      </c>
      <c r="D5853" t="s">
        <v>83</v>
      </c>
      <c r="E5853" t="s">
        <v>11570</v>
      </c>
      <c r="F5853" s="66">
        <v>141727</v>
      </c>
      <c r="G5853" t="s">
        <v>78</v>
      </c>
      <c r="I5853" t="s">
        <v>79</v>
      </c>
      <c r="K5853" t="s">
        <v>20100</v>
      </c>
      <c r="M5853" t="s">
        <v>20098</v>
      </c>
      <c r="N5853" t="s">
        <v>137</v>
      </c>
      <c r="O5853" t="s">
        <v>18</v>
      </c>
      <c r="P5853" t="s">
        <v>11568</v>
      </c>
    </row>
    <row r="5854" spans="1:17" hidden="1" x14ac:dyDescent="0.35">
      <c r="A5854" s="72">
        <f t="shared" si="91"/>
        <v>141727</v>
      </c>
      <c r="B5854" t="s">
        <v>21616</v>
      </c>
      <c r="C5854" s="66">
        <v>17016417</v>
      </c>
      <c r="D5854" t="s">
        <v>83</v>
      </c>
      <c r="E5854" t="s">
        <v>11570</v>
      </c>
      <c r="F5854" s="66">
        <v>141727</v>
      </c>
      <c r="G5854" t="s">
        <v>78</v>
      </c>
      <c r="H5854" t="s">
        <v>13851</v>
      </c>
      <c r="I5854" t="s">
        <v>79</v>
      </c>
      <c r="K5854" t="s">
        <v>21617</v>
      </c>
      <c r="M5854" t="s">
        <v>11567</v>
      </c>
      <c r="O5854" t="s">
        <v>18</v>
      </c>
      <c r="P5854" t="s">
        <v>11568</v>
      </c>
    </row>
    <row r="5855" spans="1:17" hidden="1" x14ac:dyDescent="0.35">
      <c r="A5855" s="72">
        <f t="shared" si="91"/>
        <v>141727</v>
      </c>
      <c r="B5855" t="s">
        <v>22680</v>
      </c>
      <c r="C5855" s="66">
        <v>17025786</v>
      </c>
      <c r="D5855" t="s">
        <v>83</v>
      </c>
      <c r="E5855" t="s">
        <v>11570</v>
      </c>
      <c r="F5855" s="66">
        <v>141727</v>
      </c>
      <c r="G5855" t="s">
        <v>78</v>
      </c>
      <c r="I5855" t="s">
        <v>79</v>
      </c>
      <c r="K5855" t="s">
        <v>22681</v>
      </c>
      <c r="M5855" t="s">
        <v>20098</v>
      </c>
      <c r="N5855" t="s">
        <v>137</v>
      </c>
      <c r="O5855" t="s">
        <v>18</v>
      </c>
      <c r="P5855" t="s">
        <v>11568</v>
      </c>
    </row>
    <row r="5856" spans="1:17" hidden="1" x14ac:dyDescent="0.35">
      <c r="A5856" s="72">
        <f t="shared" si="91"/>
        <v>141727</v>
      </c>
      <c r="B5856" t="s">
        <v>14144</v>
      </c>
      <c r="C5856" s="66">
        <v>201192</v>
      </c>
      <c r="D5856" t="s">
        <v>77</v>
      </c>
      <c r="E5856" t="s">
        <v>11570</v>
      </c>
      <c r="F5856" s="66">
        <v>141727</v>
      </c>
      <c r="G5856" t="s">
        <v>78</v>
      </c>
      <c r="I5856" t="s">
        <v>79</v>
      </c>
      <c r="K5856" t="s">
        <v>14145</v>
      </c>
      <c r="M5856" t="s">
        <v>11567</v>
      </c>
      <c r="N5856" t="s">
        <v>136</v>
      </c>
      <c r="O5856" t="s">
        <v>18</v>
      </c>
      <c r="P5856" t="s">
        <v>11568</v>
      </c>
    </row>
    <row r="5857" spans="1:17" hidden="1" x14ac:dyDescent="0.35">
      <c r="A5857" s="72">
        <f t="shared" si="91"/>
        <v>141727</v>
      </c>
      <c r="B5857" t="s">
        <v>13998</v>
      </c>
      <c r="C5857" s="66">
        <v>184074</v>
      </c>
      <c r="D5857" t="s">
        <v>77</v>
      </c>
      <c r="E5857" t="s">
        <v>11570</v>
      </c>
      <c r="F5857" s="66">
        <v>141727</v>
      </c>
      <c r="G5857" t="s">
        <v>78</v>
      </c>
      <c r="I5857" t="s">
        <v>79</v>
      </c>
      <c r="K5857" t="s">
        <v>13999</v>
      </c>
      <c r="M5857" t="s">
        <v>11567</v>
      </c>
      <c r="N5857" t="s">
        <v>137</v>
      </c>
      <c r="O5857" t="s">
        <v>18</v>
      </c>
      <c r="P5857" t="s">
        <v>11568</v>
      </c>
    </row>
    <row r="5858" spans="1:17" hidden="1" x14ac:dyDescent="0.35">
      <c r="A5858" s="72">
        <f t="shared" si="91"/>
        <v>141727</v>
      </c>
      <c r="B5858" t="s">
        <v>11569</v>
      </c>
      <c r="C5858" s="66">
        <v>91736</v>
      </c>
      <c r="D5858" t="s">
        <v>77</v>
      </c>
      <c r="E5858" t="s">
        <v>11570</v>
      </c>
      <c r="F5858" s="66">
        <v>141727</v>
      </c>
      <c r="G5858" t="s">
        <v>78</v>
      </c>
      <c r="I5858" t="s">
        <v>79</v>
      </c>
      <c r="K5858" t="s">
        <v>11571</v>
      </c>
      <c r="M5858" t="s">
        <v>11567</v>
      </c>
      <c r="N5858" t="s">
        <v>136</v>
      </c>
      <c r="O5858" t="s">
        <v>18</v>
      </c>
      <c r="P5858" t="s">
        <v>11568</v>
      </c>
    </row>
    <row r="5859" spans="1:17" hidden="1" x14ac:dyDescent="0.35">
      <c r="A5859" s="72">
        <f t="shared" si="91"/>
        <v>141727</v>
      </c>
      <c r="B5859" t="s">
        <v>19435</v>
      </c>
      <c r="C5859" s="66">
        <v>16043520</v>
      </c>
      <c r="D5859" t="s">
        <v>83</v>
      </c>
      <c r="E5859" t="s">
        <v>11570</v>
      </c>
      <c r="F5859" s="66">
        <v>141727</v>
      </c>
      <c r="G5859" t="s">
        <v>78</v>
      </c>
      <c r="I5859" t="s">
        <v>79</v>
      </c>
      <c r="K5859" t="s">
        <v>19436</v>
      </c>
      <c r="M5859" t="s">
        <v>11567</v>
      </c>
      <c r="N5859" t="s">
        <v>136</v>
      </c>
      <c r="O5859" t="s">
        <v>18</v>
      </c>
      <c r="P5859" t="s">
        <v>11568</v>
      </c>
    </row>
    <row r="5860" spans="1:17" hidden="1" x14ac:dyDescent="0.35">
      <c r="A5860" s="72">
        <f t="shared" si="91"/>
        <v>141727</v>
      </c>
      <c r="B5860" t="s">
        <v>22516</v>
      </c>
      <c r="C5860" s="66">
        <v>17023451</v>
      </c>
      <c r="D5860" t="s">
        <v>83</v>
      </c>
      <c r="E5860" t="s">
        <v>11570</v>
      </c>
      <c r="F5860" s="66">
        <v>141727</v>
      </c>
      <c r="G5860" t="s">
        <v>78</v>
      </c>
      <c r="I5860" t="s">
        <v>79</v>
      </c>
      <c r="K5860" t="s">
        <v>22517</v>
      </c>
      <c r="M5860" t="s">
        <v>20098</v>
      </c>
      <c r="N5860" t="s">
        <v>137</v>
      </c>
      <c r="O5860" t="s">
        <v>18</v>
      </c>
      <c r="P5860" t="s">
        <v>11568</v>
      </c>
    </row>
    <row r="5861" spans="1:17" hidden="1" x14ac:dyDescent="0.35">
      <c r="A5861" s="72">
        <f t="shared" si="91"/>
        <v>141727</v>
      </c>
      <c r="B5861" t="s">
        <v>19653</v>
      </c>
      <c r="C5861" s="66">
        <v>16061443</v>
      </c>
      <c r="D5861" t="s">
        <v>83</v>
      </c>
      <c r="E5861" t="s">
        <v>11570</v>
      </c>
      <c r="F5861" s="66">
        <v>141727</v>
      </c>
      <c r="G5861" t="s">
        <v>78</v>
      </c>
      <c r="I5861" t="s">
        <v>79</v>
      </c>
      <c r="K5861" t="s">
        <v>19654</v>
      </c>
      <c r="M5861" t="s">
        <v>11567</v>
      </c>
      <c r="N5861" t="s">
        <v>136</v>
      </c>
      <c r="O5861" t="s">
        <v>18</v>
      </c>
      <c r="P5861" t="s">
        <v>11568</v>
      </c>
    </row>
    <row r="5862" spans="1:17" hidden="1" x14ac:dyDescent="0.35">
      <c r="A5862" s="72">
        <f t="shared" si="91"/>
        <v>141727</v>
      </c>
      <c r="B5862" t="s">
        <v>19651</v>
      </c>
      <c r="C5862" s="66">
        <v>16061442</v>
      </c>
      <c r="D5862" t="s">
        <v>83</v>
      </c>
      <c r="E5862" t="s">
        <v>11570</v>
      </c>
      <c r="F5862" s="66">
        <v>141727</v>
      </c>
      <c r="G5862" t="s">
        <v>78</v>
      </c>
      <c r="I5862" t="s">
        <v>79</v>
      </c>
      <c r="K5862" t="s">
        <v>19652</v>
      </c>
      <c r="M5862" t="s">
        <v>11567</v>
      </c>
      <c r="N5862" t="s">
        <v>136</v>
      </c>
      <c r="O5862" t="s">
        <v>18</v>
      </c>
      <c r="P5862" t="s">
        <v>11568</v>
      </c>
    </row>
    <row r="5863" spans="1:17" hidden="1" x14ac:dyDescent="0.35">
      <c r="A5863" s="72">
        <f t="shared" si="91"/>
        <v>141065</v>
      </c>
      <c r="B5863" t="s">
        <v>5201</v>
      </c>
      <c r="C5863" s="66">
        <v>88031</v>
      </c>
      <c r="D5863" t="s">
        <v>77</v>
      </c>
      <c r="E5863" t="s">
        <v>5158</v>
      </c>
      <c r="F5863" s="66">
        <v>141065</v>
      </c>
      <c r="G5863" t="s">
        <v>78</v>
      </c>
      <c r="I5863" t="s">
        <v>79</v>
      </c>
      <c r="K5863" t="s">
        <v>5202</v>
      </c>
      <c r="M5863" t="s">
        <v>5156</v>
      </c>
      <c r="N5863" t="s">
        <v>5040</v>
      </c>
      <c r="O5863" t="s">
        <v>18</v>
      </c>
      <c r="P5863" t="s">
        <v>5162</v>
      </c>
      <c r="Q5863" t="s">
        <v>92</v>
      </c>
    </row>
    <row r="5864" spans="1:17" hidden="1" x14ac:dyDescent="0.35">
      <c r="A5864" s="72">
        <f t="shared" si="91"/>
        <v>141727</v>
      </c>
      <c r="B5864" t="s">
        <v>5201</v>
      </c>
      <c r="C5864" s="66">
        <v>201193</v>
      </c>
      <c r="D5864" t="s">
        <v>77</v>
      </c>
      <c r="E5864" t="s">
        <v>11570</v>
      </c>
      <c r="F5864" s="66">
        <v>141727</v>
      </c>
      <c r="G5864" t="s">
        <v>78</v>
      </c>
      <c r="I5864" t="s">
        <v>79</v>
      </c>
      <c r="K5864" t="s">
        <v>14146</v>
      </c>
      <c r="M5864" t="s">
        <v>11567</v>
      </c>
      <c r="N5864" t="s">
        <v>136</v>
      </c>
      <c r="O5864" t="s">
        <v>18</v>
      </c>
      <c r="P5864" t="s">
        <v>11568</v>
      </c>
    </row>
    <row r="5865" spans="1:17" hidden="1" x14ac:dyDescent="0.35">
      <c r="A5865" s="72">
        <f t="shared" si="91"/>
        <v>141727</v>
      </c>
      <c r="B5865" t="s">
        <v>16565</v>
      </c>
      <c r="C5865" s="66">
        <v>16042900</v>
      </c>
      <c r="D5865" t="s">
        <v>77</v>
      </c>
      <c r="E5865" t="s">
        <v>11570</v>
      </c>
      <c r="F5865" s="66">
        <v>141727</v>
      </c>
      <c r="G5865" t="s">
        <v>78</v>
      </c>
      <c r="I5865" t="s">
        <v>79</v>
      </c>
      <c r="K5865" t="s">
        <v>16566</v>
      </c>
      <c r="M5865" t="s">
        <v>11567</v>
      </c>
      <c r="N5865" t="s">
        <v>136</v>
      </c>
      <c r="O5865" t="s">
        <v>18</v>
      </c>
      <c r="P5865" t="s">
        <v>11568</v>
      </c>
    </row>
    <row r="5866" spans="1:17" hidden="1" x14ac:dyDescent="0.35">
      <c r="A5866" s="72">
        <f t="shared" si="91"/>
        <v>141727</v>
      </c>
      <c r="B5866" t="s">
        <v>21264</v>
      </c>
      <c r="C5866" s="66">
        <v>17013110</v>
      </c>
      <c r="D5866" t="s">
        <v>77</v>
      </c>
      <c r="E5866" t="s">
        <v>11570</v>
      </c>
      <c r="F5866" s="66">
        <v>141727</v>
      </c>
      <c r="G5866" t="s">
        <v>78</v>
      </c>
      <c r="H5866" t="s">
        <v>13851</v>
      </c>
      <c r="I5866" t="s">
        <v>79</v>
      </c>
      <c r="K5866" t="s">
        <v>21265</v>
      </c>
      <c r="M5866" t="s">
        <v>11567</v>
      </c>
      <c r="O5866" t="s">
        <v>18</v>
      </c>
      <c r="P5866" t="s">
        <v>11568</v>
      </c>
    </row>
    <row r="5867" spans="1:17" hidden="1" x14ac:dyDescent="0.35">
      <c r="A5867" s="72">
        <f t="shared" si="91"/>
        <v>140867</v>
      </c>
      <c r="B5867" t="s">
        <v>27166</v>
      </c>
      <c r="C5867" s="85">
        <v>223990</v>
      </c>
      <c r="D5867" t="s">
        <v>77</v>
      </c>
      <c r="E5867" t="s">
        <v>23184</v>
      </c>
      <c r="F5867" s="85">
        <v>140867</v>
      </c>
      <c r="G5867" t="s">
        <v>78</v>
      </c>
      <c r="I5867" t="s">
        <v>79</v>
      </c>
      <c r="K5867" t="s">
        <v>27167</v>
      </c>
      <c r="M5867" t="s">
        <v>21981</v>
      </c>
      <c r="N5867" t="s">
        <v>571</v>
      </c>
      <c r="O5867" t="s">
        <v>18</v>
      </c>
      <c r="P5867">
        <v>76063</v>
      </c>
    </row>
    <row r="5868" spans="1:17" hidden="1" x14ac:dyDescent="0.35">
      <c r="A5868" s="72">
        <f t="shared" si="91"/>
        <v>140867</v>
      </c>
      <c r="B5868" t="s">
        <v>14832</v>
      </c>
      <c r="C5868" s="66">
        <v>223990</v>
      </c>
      <c r="D5868" t="s">
        <v>77</v>
      </c>
      <c r="E5868" t="s">
        <v>3405</v>
      </c>
      <c r="F5868" s="66">
        <v>140867</v>
      </c>
      <c r="G5868" t="s">
        <v>78</v>
      </c>
      <c r="I5868" t="s">
        <v>79</v>
      </c>
      <c r="K5868" t="s">
        <v>14833</v>
      </c>
      <c r="M5868" t="s">
        <v>3741</v>
      </c>
      <c r="N5868" t="s">
        <v>571</v>
      </c>
      <c r="O5868" t="s">
        <v>18</v>
      </c>
      <c r="P5868" t="s">
        <v>3742</v>
      </c>
    </row>
    <row r="5869" spans="1:17" hidden="1" x14ac:dyDescent="0.35">
      <c r="A5869" s="72">
        <f t="shared" si="91"/>
        <v>140867</v>
      </c>
      <c r="B5869" t="s">
        <v>23184</v>
      </c>
      <c r="C5869" s="85">
        <v>140867</v>
      </c>
      <c r="D5869" t="s">
        <v>78</v>
      </c>
      <c r="E5869" t="s">
        <v>23238</v>
      </c>
      <c r="F5869" s="85">
        <v>17002993</v>
      </c>
      <c r="G5869" t="s">
        <v>1750</v>
      </c>
      <c r="H5869">
        <v>11728615</v>
      </c>
      <c r="I5869" t="s">
        <v>79</v>
      </c>
      <c r="J5869" t="s">
        <v>200</v>
      </c>
      <c r="K5869" t="s">
        <v>24989</v>
      </c>
      <c r="M5869" t="s">
        <v>21981</v>
      </c>
      <c r="N5869" t="s">
        <v>571</v>
      </c>
      <c r="O5869" t="s">
        <v>18</v>
      </c>
      <c r="P5869">
        <v>76063</v>
      </c>
      <c r="Q5869">
        <v>1766</v>
      </c>
    </row>
    <row r="5870" spans="1:17" hidden="1" x14ac:dyDescent="0.35">
      <c r="A5870" s="72">
        <f t="shared" si="91"/>
        <v>140867</v>
      </c>
      <c r="B5870" t="s">
        <v>27149</v>
      </c>
      <c r="C5870" s="85">
        <v>17027807</v>
      </c>
      <c r="D5870" t="s">
        <v>23281</v>
      </c>
      <c r="E5870" t="s">
        <v>23184</v>
      </c>
      <c r="F5870" s="85">
        <v>140867</v>
      </c>
      <c r="G5870" t="s">
        <v>78</v>
      </c>
      <c r="I5870" t="s">
        <v>79</v>
      </c>
      <c r="K5870" t="s">
        <v>22937</v>
      </c>
      <c r="M5870" t="s">
        <v>21981</v>
      </c>
      <c r="N5870" t="s">
        <v>571</v>
      </c>
      <c r="O5870" t="s">
        <v>18</v>
      </c>
      <c r="P5870">
        <v>76063</v>
      </c>
    </row>
    <row r="5871" spans="1:17" hidden="1" x14ac:dyDescent="0.35">
      <c r="A5871" s="72">
        <f t="shared" si="91"/>
        <v>140867</v>
      </c>
      <c r="B5871" t="s">
        <v>22936</v>
      </c>
      <c r="C5871" s="66">
        <v>17027807</v>
      </c>
      <c r="D5871" t="s">
        <v>83</v>
      </c>
      <c r="E5871" t="s">
        <v>3405</v>
      </c>
      <c r="F5871" s="66">
        <v>140867</v>
      </c>
      <c r="G5871" t="s">
        <v>78</v>
      </c>
      <c r="I5871" t="s">
        <v>79</v>
      </c>
      <c r="K5871" t="s">
        <v>22937</v>
      </c>
      <c r="M5871" t="s">
        <v>21981</v>
      </c>
      <c r="N5871" t="s">
        <v>571</v>
      </c>
      <c r="O5871" t="s">
        <v>18</v>
      </c>
      <c r="P5871" t="s">
        <v>3742</v>
      </c>
    </row>
    <row r="5872" spans="1:17" hidden="1" x14ac:dyDescent="0.35">
      <c r="A5872" s="72">
        <f t="shared" si="91"/>
        <v>140867</v>
      </c>
      <c r="B5872" t="s">
        <v>27140</v>
      </c>
      <c r="C5872" s="85">
        <v>231592</v>
      </c>
      <c r="D5872" t="s">
        <v>77</v>
      </c>
      <c r="E5872" t="s">
        <v>23184</v>
      </c>
      <c r="F5872" s="85">
        <v>140867</v>
      </c>
      <c r="G5872" t="s">
        <v>78</v>
      </c>
      <c r="H5872">
        <v>11732831</v>
      </c>
      <c r="I5872" t="s">
        <v>79</v>
      </c>
      <c r="K5872" t="s">
        <v>27141</v>
      </c>
      <c r="M5872" t="s">
        <v>19690</v>
      </c>
      <c r="N5872" t="s">
        <v>571</v>
      </c>
      <c r="O5872" t="s">
        <v>18</v>
      </c>
      <c r="P5872">
        <v>76002</v>
      </c>
    </row>
    <row r="5873" spans="1:17" hidden="1" x14ac:dyDescent="0.35">
      <c r="A5873" s="72">
        <f t="shared" si="91"/>
        <v>140867</v>
      </c>
      <c r="B5873" t="s">
        <v>15363</v>
      </c>
      <c r="C5873" s="66">
        <v>231592</v>
      </c>
      <c r="D5873" t="s">
        <v>77</v>
      </c>
      <c r="E5873" t="s">
        <v>3405</v>
      </c>
      <c r="F5873" s="66">
        <v>140867</v>
      </c>
      <c r="G5873" t="s">
        <v>78</v>
      </c>
      <c r="H5873" t="s">
        <v>15364</v>
      </c>
      <c r="I5873" t="s">
        <v>79</v>
      </c>
      <c r="K5873" t="s">
        <v>15365</v>
      </c>
      <c r="M5873" t="s">
        <v>3401</v>
      </c>
      <c r="N5873" t="s">
        <v>573</v>
      </c>
      <c r="O5873" t="s">
        <v>18</v>
      </c>
      <c r="P5873" t="s">
        <v>3415</v>
      </c>
    </row>
    <row r="5874" spans="1:17" hidden="1" x14ac:dyDescent="0.35">
      <c r="A5874" s="72">
        <f t="shared" si="91"/>
        <v>140461</v>
      </c>
      <c r="B5874" t="s">
        <v>25805</v>
      </c>
      <c r="C5874" s="85">
        <v>17009896</v>
      </c>
      <c r="D5874" t="s">
        <v>23281</v>
      </c>
      <c r="E5874" t="s">
        <v>23227</v>
      </c>
      <c r="F5874" s="85">
        <v>140461</v>
      </c>
      <c r="G5874" t="s">
        <v>78</v>
      </c>
      <c r="I5874" t="s">
        <v>79</v>
      </c>
      <c r="K5874" t="s">
        <v>20942</v>
      </c>
      <c r="M5874" t="s">
        <v>20923</v>
      </c>
      <c r="O5874" t="s">
        <v>18</v>
      </c>
      <c r="P5874">
        <v>75040</v>
      </c>
      <c r="Q5874">
        <v>4616</v>
      </c>
    </row>
    <row r="5875" spans="1:17" hidden="1" x14ac:dyDescent="0.35">
      <c r="A5875" s="72">
        <f t="shared" si="91"/>
        <v>140461</v>
      </c>
      <c r="B5875" t="s">
        <v>20941</v>
      </c>
      <c r="C5875" s="66">
        <v>17009896</v>
      </c>
      <c r="D5875" t="s">
        <v>83</v>
      </c>
      <c r="E5875" t="s">
        <v>371</v>
      </c>
      <c r="F5875" s="66">
        <v>140461</v>
      </c>
      <c r="G5875" t="s">
        <v>78</v>
      </c>
      <c r="I5875" t="s">
        <v>79</v>
      </c>
      <c r="K5875" t="s">
        <v>20942</v>
      </c>
      <c r="M5875" t="s">
        <v>20923</v>
      </c>
      <c r="O5875" t="s">
        <v>18</v>
      </c>
      <c r="P5875" t="s">
        <v>375</v>
      </c>
      <c r="Q5875" t="s">
        <v>6236</v>
      </c>
    </row>
    <row r="5876" spans="1:17" hidden="1" x14ac:dyDescent="0.35">
      <c r="A5876" s="72">
        <f t="shared" si="91"/>
        <v>140887</v>
      </c>
      <c r="B5876" t="s">
        <v>25412</v>
      </c>
      <c r="C5876" s="85">
        <v>87450</v>
      </c>
      <c r="D5876" t="s">
        <v>77</v>
      </c>
      <c r="E5876" t="s">
        <v>23231</v>
      </c>
      <c r="F5876" s="85">
        <v>140887</v>
      </c>
      <c r="G5876" t="s">
        <v>78</v>
      </c>
      <c r="H5876">
        <v>12046215</v>
      </c>
      <c r="I5876" t="s">
        <v>79</v>
      </c>
      <c r="K5876" t="s">
        <v>25413</v>
      </c>
      <c r="M5876" t="s">
        <v>20648</v>
      </c>
      <c r="N5876" t="s">
        <v>571</v>
      </c>
      <c r="O5876" t="s">
        <v>18</v>
      </c>
      <c r="P5876">
        <v>76106</v>
      </c>
      <c r="Q5876">
        <v>8036</v>
      </c>
    </row>
    <row r="5877" spans="1:17" hidden="1" x14ac:dyDescent="0.35">
      <c r="A5877" s="72">
        <f t="shared" si="91"/>
        <v>140887</v>
      </c>
      <c r="B5877" t="s">
        <v>4026</v>
      </c>
      <c r="C5877" s="66">
        <v>87450</v>
      </c>
      <c r="D5877" t="s">
        <v>77</v>
      </c>
      <c r="E5877" t="s">
        <v>3907</v>
      </c>
      <c r="F5877" s="66">
        <v>140887</v>
      </c>
      <c r="G5877" t="s">
        <v>78</v>
      </c>
      <c r="H5877" t="s">
        <v>4027</v>
      </c>
      <c r="I5877" t="s">
        <v>79</v>
      </c>
      <c r="K5877" t="s">
        <v>4028</v>
      </c>
      <c r="M5877" t="s">
        <v>3904</v>
      </c>
      <c r="N5877" t="s">
        <v>573</v>
      </c>
      <c r="O5877" t="s">
        <v>18</v>
      </c>
      <c r="P5877" t="s">
        <v>3982</v>
      </c>
      <c r="Q5877" t="s">
        <v>4029</v>
      </c>
    </row>
    <row r="5878" spans="1:17" hidden="1" x14ac:dyDescent="0.35">
      <c r="A5878" s="72">
        <f t="shared" si="91"/>
        <v>141252</v>
      </c>
      <c r="B5878" t="s">
        <v>15101</v>
      </c>
      <c r="C5878" s="66">
        <v>228114</v>
      </c>
      <c r="D5878" t="s">
        <v>77</v>
      </c>
      <c r="E5878" t="s">
        <v>7310</v>
      </c>
      <c r="F5878" s="66">
        <v>141252</v>
      </c>
      <c r="G5878" t="s">
        <v>78</v>
      </c>
      <c r="H5878" t="s">
        <v>15102</v>
      </c>
      <c r="I5878" t="s">
        <v>79</v>
      </c>
      <c r="K5878" t="s">
        <v>15103</v>
      </c>
      <c r="M5878" t="s">
        <v>7307</v>
      </c>
      <c r="N5878" t="s">
        <v>6073</v>
      </c>
      <c r="O5878" t="s">
        <v>18</v>
      </c>
      <c r="P5878" t="s">
        <v>7430</v>
      </c>
    </row>
    <row r="5879" spans="1:17" hidden="1" x14ac:dyDescent="0.35">
      <c r="A5879" s="72">
        <f t="shared" si="91"/>
        <v>141739</v>
      </c>
      <c r="B5879" t="s">
        <v>23710</v>
      </c>
      <c r="C5879" s="85">
        <v>91841</v>
      </c>
      <c r="D5879" t="s">
        <v>77</v>
      </c>
      <c r="E5879" t="s">
        <v>23266</v>
      </c>
      <c r="F5879" s="85">
        <v>141739</v>
      </c>
      <c r="G5879" t="s">
        <v>78</v>
      </c>
      <c r="H5879">
        <v>7097322</v>
      </c>
      <c r="I5879" t="s">
        <v>79</v>
      </c>
      <c r="K5879" t="s">
        <v>23711</v>
      </c>
      <c r="M5879" t="s">
        <v>125</v>
      </c>
      <c r="N5879" t="s">
        <v>137</v>
      </c>
      <c r="O5879" t="s">
        <v>18</v>
      </c>
      <c r="P5879">
        <v>78722</v>
      </c>
      <c r="Q5879">
        <v>1599</v>
      </c>
    </row>
    <row r="5880" spans="1:17" hidden="1" x14ac:dyDescent="0.35">
      <c r="A5880" s="72">
        <f t="shared" si="91"/>
        <v>142098</v>
      </c>
      <c r="B5880" t="s">
        <v>13282</v>
      </c>
      <c r="C5880" s="66">
        <v>92931</v>
      </c>
      <c r="D5880" t="s">
        <v>77</v>
      </c>
      <c r="E5880" t="s">
        <v>13280</v>
      </c>
      <c r="F5880" s="66">
        <v>142098</v>
      </c>
      <c r="G5880" t="s">
        <v>78</v>
      </c>
      <c r="I5880" t="s">
        <v>79</v>
      </c>
      <c r="K5880" t="s">
        <v>13283</v>
      </c>
      <c r="M5880" t="s">
        <v>13281</v>
      </c>
      <c r="N5880" t="s">
        <v>13284</v>
      </c>
      <c r="O5880" t="s">
        <v>18</v>
      </c>
      <c r="P5880" t="s">
        <v>13279</v>
      </c>
    </row>
    <row r="5881" spans="1:17" hidden="1" x14ac:dyDescent="0.35">
      <c r="A5881" s="72">
        <f t="shared" si="91"/>
        <v>142098</v>
      </c>
      <c r="B5881" t="s">
        <v>24763</v>
      </c>
      <c r="C5881" s="85">
        <v>142098</v>
      </c>
      <c r="D5881" t="s">
        <v>78</v>
      </c>
      <c r="E5881" t="s">
        <v>13757</v>
      </c>
      <c r="F5881" s="85">
        <v>17019123</v>
      </c>
      <c r="G5881" t="s">
        <v>1750</v>
      </c>
      <c r="H5881">
        <v>9462755</v>
      </c>
      <c r="I5881" t="s">
        <v>79</v>
      </c>
      <c r="J5881" t="s">
        <v>200</v>
      </c>
      <c r="K5881" t="s">
        <v>24764</v>
      </c>
      <c r="M5881" t="s">
        <v>24765</v>
      </c>
      <c r="N5881" t="s">
        <v>13284</v>
      </c>
      <c r="O5881" t="s">
        <v>18</v>
      </c>
      <c r="P5881">
        <v>79842</v>
      </c>
    </row>
    <row r="5882" spans="1:17" hidden="1" x14ac:dyDescent="0.35">
      <c r="A5882" s="72">
        <f t="shared" si="91"/>
        <v>141728</v>
      </c>
      <c r="B5882" t="s">
        <v>11579</v>
      </c>
      <c r="C5882" s="66">
        <v>91739</v>
      </c>
      <c r="D5882" t="s">
        <v>77</v>
      </c>
      <c r="E5882" t="s">
        <v>11573</v>
      </c>
      <c r="F5882" s="66">
        <v>141728</v>
      </c>
      <c r="G5882" t="s">
        <v>78</v>
      </c>
      <c r="I5882" t="s">
        <v>79</v>
      </c>
      <c r="K5882" t="s">
        <v>11580</v>
      </c>
      <c r="M5882" t="s">
        <v>11575</v>
      </c>
      <c r="N5882" t="s">
        <v>135</v>
      </c>
      <c r="O5882" t="s">
        <v>18</v>
      </c>
      <c r="P5882" t="s">
        <v>11576</v>
      </c>
      <c r="Q5882" t="s">
        <v>1862</v>
      </c>
    </row>
    <row r="5883" spans="1:17" hidden="1" x14ac:dyDescent="0.35">
      <c r="A5883" s="72">
        <f t="shared" si="91"/>
        <v>141728</v>
      </c>
      <c r="B5883" t="s">
        <v>11577</v>
      </c>
      <c r="C5883" s="66">
        <v>91738</v>
      </c>
      <c r="D5883" t="s">
        <v>77</v>
      </c>
      <c r="E5883" t="s">
        <v>11573</v>
      </c>
      <c r="F5883" s="66">
        <v>141728</v>
      </c>
      <c r="G5883" t="s">
        <v>78</v>
      </c>
      <c r="I5883" t="s">
        <v>79</v>
      </c>
      <c r="K5883" t="s">
        <v>11578</v>
      </c>
      <c r="M5883" t="s">
        <v>11575</v>
      </c>
      <c r="N5883" t="s">
        <v>135</v>
      </c>
      <c r="O5883" t="s">
        <v>18</v>
      </c>
      <c r="P5883" t="s">
        <v>11576</v>
      </c>
    </row>
    <row r="5884" spans="1:17" hidden="1" x14ac:dyDescent="0.35">
      <c r="A5884" s="72">
        <f t="shared" si="91"/>
        <v>141728</v>
      </c>
      <c r="B5884" t="s">
        <v>19472</v>
      </c>
      <c r="C5884" s="66">
        <v>16051923</v>
      </c>
      <c r="D5884" t="s">
        <v>83</v>
      </c>
      <c r="E5884" t="s">
        <v>11573</v>
      </c>
      <c r="F5884" s="66">
        <v>141728</v>
      </c>
      <c r="G5884" t="s">
        <v>78</v>
      </c>
      <c r="I5884" t="s">
        <v>79</v>
      </c>
      <c r="K5884" t="s">
        <v>13852</v>
      </c>
      <c r="M5884" t="s">
        <v>11575</v>
      </c>
      <c r="N5884" t="s">
        <v>11359</v>
      </c>
      <c r="O5884" t="s">
        <v>18</v>
      </c>
      <c r="P5884" t="s">
        <v>11576</v>
      </c>
    </row>
    <row r="5885" spans="1:17" hidden="1" x14ac:dyDescent="0.35">
      <c r="A5885" s="72">
        <f t="shared" si="91"/>
        <v>141728</v>
      </c>
      <c r="B5885" t="s">
        <v>11581</v>
      </c>
      <c r="C5885" s="66">
        <v>91740</v>
      </c>
      <c r="D5885" t="s">
        <v>77</v>
      </c>
      <c r="E5885" t="s">
        <v>11573</v>
      </c>
      <c r="F5885" s="66">
        <v>141728</v>
      </c>
      <c r="G5885" t="s">
        <v>78</v>
      </c>
      <c r="I5885" t="s">
        <v>79</v>
      </c>
      <c r="K5885" t="s">
        <v>11582</v>
      </c>
      <c r="M5885" t="s">
        <v>11575</v>
      </c>
      <c r="N5885" t="s">
        <v>135</v>
      </c>
      <c r="O5885" t="s">
        <v>18</v>
      </c>
      <c r="P5885" t="s">
        <v>11576</v>
      </c>
    </row>
    <row r="5886" spans="1:17" hidden="1" x14ac:dyDescent="0.35">
      <c r="A5886" s="72">
        <f t="shared" si="91"/>
        <v>141663</v>
      </c>
      <c r="B5886" t="s">
        <v>11111</v>
      </c>
      <c r="C5886" s="66">
        <v>91499</v>
      </c>
      <c r="D5886" t="s">
        <v>77</v>
      </c>
      <c r="E5886" t="s">
        <v>11096</v>
      </c>
      <c r="F5886" s="66">
        <v>141663</v>
      </c>
      <c r="G5886" t="s">
        <v>78</v>
      </c>
      <c r="I5886" t="s">
        <v>79</v>
      </c>
      <c r="K5886" t="s">
        <v>11112</v>
      </c>
      <c r="M5886" t="s">
        <v>10987</v>
      </c>
      <c r="N5886" t="s">
        <v>10739</v>
      </c>
      <c r="O5886" t="s">
        <v>18</v>
      </c>
      <c r="P5886" t="s">
        <v>10978</v>
      </c>
      <c r="Q5886" t="s">
        <v>2219</v>
      </c>
    </row>
    <row r="5887" spans="1:17" hidden="1" x14ac:dyDescent="0.35">
      <c r="A5887" s="72">
        <f t="shared" si="91"/>
        <v>141667</v>
      </c>
      <c r="B5887" t="s">
        <v>17602</v>
      </c>
      <c r="C5887" s="66">
        <v>16065541</v>
      </c>
      <c r="D5887" t="s">
        <v>77</v>
      </c>
      <c r="E5887" t="s">
        <v>10820</v>
      </c>
      <c r="F5887" s="66">
        <v>141667</v>
      </c>
      <c r="G5887" t="s">
        <v>78</v>
      </c>
      <c r="I5887" t="s">
        <v>79</v>
      </c>
      <c r="K5887" t="s">
        <v>17603</v>
      </c>
      <c r="M5887" t="s">
        <v>17604</v>
      </c>
      <c r="N5887" t="s">
        <v>7398</v>
      </c>
      <c r="O5887" t="s">
        <v>18</v>
      </c>
      <c r="P5887" t="s">
        <v>10818</v>
      </c>
    </row>
    <row r="5888" spans="1:17" hidden="1" x14ac:dyDescent="0.35">
      <c r="A5888" s="72">
        <f t="shared" si="91"/>
        <v>140469</v>
      </c>
      <c r="B5888" t="s">
        <v>26882</v>
      </c>
      <c r="C5888" s="85">
        <v>85492</v>
      </c>
      <c r="D5888" t="s">
        <v>77</v>
      </c>
      <c r="E5888" t="s">
        <v>23191</v>
      </c>
      <c r="F5888" s="85">
        <v>140469</v>
      </c>
      <c r="G5888" t="s">
        <v>78</v>
      </c>
      <c r="H5888">
        <v>13461769</v>
      </c>
      <c r="I5888" t="s">
        <v>79</v>
      </c>
      <c r="K5888" t="s">
        <v>26883</v>
      </c>
      <c r="M5888" t="s">
        <v>20146</v>
      </c>
      <c r="N5888" t="s">
        <v>205</v>
      </c>
      <c r="O5888" t="s">
        <v>18</v>
      </c>
      <c r="P5888">
        <v>75028</v>
      </c>
      <c r="Q5888">
        <v>3730</v>
      </c>
    </row>
    <row r="5889" spans="1:17" hidden="1" x14ac:dyDescent="0.35">
      <c r="A5889" s="72">
        <f t="shared" si="91"/>
        <v>140469</v>
      </c>
      <c r="B5889" t="s">
        <v>327</v>
      </c>
      <c r="C5889" s="66">
        <v>85492</v>
      </c>
      <c r="D5889" t="s">
        <v>77</v>
      </c>
      <c r="E5889" t="s">
        <v>212</v>
      </c>
      <c r="F5889" s="66">
        <v>140469</v>
      </c>
      <c r="G5889" t="s">
        <v>78</v>
      </c>
      <c r="H5889" t="s">
        <v>213</v>
      </c>
      <c r="I5889" t="s">
        <v>79</v>
      </c>
      <c r="K5889" t="s">
        <v>328</v>
      </c>
      <c r="L5889" t="s">
        <v>80</v>
      </c>
      <c r="M5889" t="s">
        <v>311</v>
      </c>
      <c r="N5889" t="s">
        <v>215</v>
      </c>
      <c r="O5889" t="s">
        <v>18</v>
      </c>
      <c r="P5889" t="s">
        <v>312</v>
      </c>
      <c r="Q5889" t="s">
        <v>329</v>
      </c>
    </row>
    <row r="5890" spans="1:17" hidden="1" x14ac:dyDescent="0.35">
      <c r="A5890" s="72">
        <f t="shared" ref="A5890:A5953" si="92">IF(F5890="", "", IF(D5890="School District", C5890, F5890))</f>
        <v>142099</v>
      </c>
      <c r="B5890" t="s">
        <v>13285</v>
      </c>
      <c r="C5890" s="66">
        <v>92932</v>
      </c>
      <c r="D5890" t="s">
        <v>77</v>
      </c>
      <c r="E5890" t="s">
        <v>13286</v>
      </c>
      <c r="F5890" s="66">
        <v>142099</v>
      </c>
      <c r="G5890" t="s">
        <v>78</v>
      </c>
      <c r="I5890" t="s">
        <v>79</v>
      </c>
      <c r="K5890" t="s">
        <v>13287</v>
      </c>
      <c r="M5890" t="s">
        <v>13288</v>
      </c>
      <c r="N5890" t="s">
        <v>13289</v>
      </c>
      <c r="O5890" t="s">
        <v>18</v>
      </c>
      <c r="P5890" t="s">
        <v>13290</v>
      </c>
    </row>
    <row r="5891" spans="1:17" hidden="1" x14ac:dyDescent="0.35">
      <c r="A5891" s="72">
        <f t="shared" si="92"/>
        <v>142099</v>
      </c>
      <c r="B5891" t="s">
        <v>13291</v>
      </c>
      <c r="C5891" s="66">
        <v>92933</v>
      </c>
      <c r="D5891" t="s">
        <v>77</v>
      </c>
      <c r="E5891" t="s">
        <v>13286</v>
      </c>
      <c r="F5891" s="66">
        <v>142099</v>
      </c>
      <c r="G5891" t="s">
        <v>78</v>
      </c>
      <c r="I5891" t="s">
        <v>79</v>
      </c>
      <c r="K5891" t="s">
        <v>13292</v>
      </c>
      <c r="M5891" t="s">
        <v>13288</v>
      </c>
      <c r="N5891" t="s">
        <v>13289</v>
      </c>
      <c r="O5891" t="s">
        <v>18</v>
      </c>
      <c r="P5891" t="s">
        <v>13290</v>
      </c>
    </row>
    <row r="5892" spans="1:17" hidden="1" x14ac:dyDescent="0.35">
      <c r="A5892" s="72">
        <f t="shared" si="92"/>
        <v>142099</v>
      </c>
      <c r="B5892" t="s">
        <v>24815</v>
      </c>
      <c r="C5892" s="85">
        <v>142099</v>
      </c>
      <c r="D5892" t="s">
        <v>78</v>
      </c>
      <c r="E5892" t="s">
        <v>13757</v>
      </c>
      <c r="F5892" s="85">
        <v>17019123</v>
      </c>
      <c r="G5892" t="s">
        <v>1750</v>
      </c>
      <c r="H5892">
        <v>15680721</v>
      </c>
      <c r="I5892" t="s">
        <v>79</v>
      </c>
      <c r="J5892" t="s">
        <v>200</v>
      </c>
      <c r="K5892" t="s">
        <v>13884</v>
      </c>
      <c r="M5892" t="s">
        <v>13885</v>
      </c>
      <c r="N5892" t="s">
        <v>13886</v>
      </c>
      <c r="O5892" t="s">
        <v>18</v>
      </c>
      <c r="P5892">
        <v>79843</v>
      </c>
    </row>
    <row r="5893" spans="1:17" hidden="1" x14ac:dyDescent="0.35">
      <c r="A5893" s="72">
        <f t="shared" si="92"/>
        <v>142099</v>
      </c>
      <c r="B5893" t="s">
        <v>24815</v>
      </c>
      <c r="C5893" s="85">
        <v>142099</v>
      </c>
      <c r="D5893" t="s">
        <v>78</v>
      </c>
      <c r="E5893" t="s">
        <v>23241</v>
      </c>
      <c r="F5893" s="85">
        <v>142047</v>
      </c>
      <c r="G5893" t="s">
        <v>78</v>
      </c>
      <c r="H5893">
        <v>15680721</v>
      </c>
      <c r="I5893" t="s">
        <v>79</v>
      </c>
      <c r="J5893" t="s">
        <v>200</v>
      </c>
      <c r="K5893" t="s">
        <v>13884</v>
      </c>
      <c r="M5893" t="s">
        <v>13885</v>
      </c>
      <c r="N5893" t="s">
        <v>13886</v>
      </c>
      <c r="O5893" t="s">
        <v>18</v>
      </c>
      <c r="P5893">
        <v>79843</v>
      </c>
    </row>
    <row r="5894" spans="1:17" hidden="1" x14ac:dyDescent="0.35">
      <c r="A5894" s="72">
        <f t="shared" si="92"/>
        <v>142099</v>
      </c>
      <c r="B5894" t="s">
        <v>21223</v>
      </c>
      <c r="C5894" s="66">
        <v>17012771</v>
      </c>
      <c r="D5894" t="s">
        <v>77</v>
      </c>
      <c r="E5894" t="s">
        <v>13286</v>
      </c>
      <c r="F5894" s="66">
        <v>142099</v>
      </c>
      <c r="G5894" t="s">
        <v>78</v>
      </c>
      <c r="I5894" t="s">
        <v>79</v>
      </c>
      <c r="K5894" t="s">
        <v>21224</v>
      </c>
      <c r="M5894" t="s">
        <v>13885</v>
      </c>
      <c r="N5894" t="s">
        <v>13886</v>
      </c>
      <c r="O5894" t="s">
        <v>18</v>
      </c>
      <c r="P5894" t="s">
        <v>13290</v>
      </c>
    </row>
    <row r="5895" spans="1:17" hidden="1" x14ac:dyDescent="0.35">
      <c r="A5895" s="72">
        <f t="shared" si="92"/>
        <v>142099</v>
      </c>
      <c r="B5895" t="s">
        <v>20062</v>
      </c>
      <c r="C5895" s="66">
        <v>17001397</v>
      </c>
      <c r="D5895" t="s">
        <v>77</v>
      </c>
      <c r="E5895" t="s">
        <v>13286</v>
      </c>
      <c r="F5895" s="66">
        <v>142099</v>
      </c>
      <c r="G5895" t="s">
        <v>78</v>
      </c>
      <c r="H5895" t="s">
        <v>350</v>
      </c>
      <c r="I5895" t="s">
        <v>79</v>
      </c>
      <c r="K5895" t="s">
        <v>20063</v>
      </c>
      <c r="L5895" t="s">
        <v>80</v>
      </c>
      <c r="M5895" t="s">
        <v>13885</v>
      </c>
      <c r="N5895" t="s">
        <v>13886</v>
      </c>
      <c r="O5895" t="s">
        <v>18</v>
      </c>
      <c r="P5895" t="s">
        <v>13290</v>
      </c>
      <c r="Q5895" t="s">
        <v>87</v>
      </c>
    </row>
    <row r="5896" spans="1:17" hidden="1" x14ac:dyDescent="0.35">
      <c r="A5896" s="72">
        <f t="shared" si="92"/>
        <v>140637</v>
      </c>
      <c r="B5896" t="s">
        <v>21945</v>
      </c>
      <c r="C5896" s="66">
        <v>17019409</v>
      </c>
      <c r="D5896" t="s">
        <v>77</v>
      </c>
      <c r="E5896" t="s">
        <v>2311</v>
      </c>
      <c r="F5896" s="66">
        <v>140637</v>
      </c>
      <c r="G5896" t="s">
        <v>78</v>
      </c>
      <c r="H5896" t="s">
        <v>2316</v>
      </c>
      <c r="I5896" t="s">
        <v>79</v>
      </c>
      <c r="K5896" t="s">
        <v>21946</v>
      </c>
      <c r="M5896" t="s">
        <v>14654</v>
      </c>
      <c r="N5896" t="s">
        <v>2272</v>
      </c>
      <c r="O5896" t="s">
        <v>18</v>
      </c>
      <c r="P5896" t="s">
        <v>2273</v>
      </c>
    </row>
    <row r="5897" spans="1:17" hidden="1" x14ac:dyDescent="0.35">
      <c r="A5897" s="72">
        <f t="shared" si="92"/>
        <v>140926</v>
      </c>
      <c r="B5897" t="s">
        <v>25639</v>
      </c>
      <c r="C5897" s="85">
        <v>16067813</v>
      </c>
      <c r="D5897" t="s">
        <v>77</v>
      </c>
      <c r="E5897" t="s">
        <v>23228</v>
      </c>
      <c r="F5897" s="85">
        <v>140926</v>
      </c>
      <c r="G5897" t="s">
        <v>78</v>
      </c>
      <c r="H5897">
        <v>9997263</v>
      </c>
      <c r="I5897" t="s">
        <v>79</v>
      </c>
      <c r="K5897" t="s">
        <v>25640</v>
      </c>
      <c r="M5897" t="s">
        <v>20475</v>
      </c>
      <c r="N5897" t="s">
        <v>4459</v>
      </c>
      <c r="O5897" t="s">
        <v>18</v>
      </c>
      <c r="P5897">
        <v>76240</v>
      </c>
    </row>
    <row r="5898" spans="1:17" hidden="1" x14ac:dyDescent="0.35">
      <c r="A5898" s="72">
        <f t="shared" si="92"/>
        <v>140926</v>
      </c>
      <c r="B5898" t="s">
        <v>17677</v>
      </c>
      <c r="C5898" s="66">
        <v>16067813</v>
      </c>
      <c r="D5898" t="s">
        <v>77</v>
      </c>
      <c r="E5898" t="s">
        <v>4455</v>
      </c>
      <c r="F5898" s="66">
        <v>140926</v>
      </c>
      <c r="G5898" t="s">
        <v>78</v>
      </c>
      <c r="H5898" t="s">
        <v>4456</v>
      </c>
      <c r="I5898" t="s">
        <v>79</v>
      </c>
      <c r="K5898" t="s">
        <v>17678</v>
      </c>
      <c r="M5898" t="s">
        <v>4458</v>
      </c>
      <c r="N5898" t="s">
        <v>4447</v>
      </c>
      <c r="O5898" t="s">
        <v>18</v>
      </c>
      <c r="P5898" t="s">
        <v>4460</v>
      </c>
    </row>
    <row r="5899" spans="1:17" hidden="1" x14ac:dyDescent="0.35">
      <c r="A5899" s="72">
        <f t="shared" si="92"/>
        <v>140530</v>
      </c>
      <c r="B5899" t="s">
        <v>16723</v>
      </c>
      <c r="C5899" s="66">
        <v>16047607</v>
      </c>
      <c r="D5899" t="s">
        <v>77</v>
      </c>
      <c r="E5899" t="s">
        <v>1576</v>
      </c>
      <c r="F5899" s="66">
        <v>140530</v>
      </c>
      <c r="G5899" t="s">
        <v>78</v>
      </c>
      <c r="I5899" t="s">
        <v>79</v>
      </c>
      <c r="K5899" t="s">
        <v>16724</v>
      </c>
      <c r="M5899" t="s">
        <v>1578</v>
      </c>
      <c r="N5899" t="s">
        <v>1197</v>
      </c>
      <c r="O5899" t="s">
        <v>18</v>
      </c>
      <c r="P5899" t="s">
        <v>1579</v>
      </c>
    </row>
    <row r="5900" spans="1:17" hidden="1" x14ac:dyDescent="0.35">
      <c r="A5900" s="72">
        <f t="shared" si="92"/>
        <v>140503</v>
      </c>
      <c r="B5900" t="s">
        <v>25273</v>
      </c>
      <c r="C5900" s="85">
        <v>16048317</v>
      </c>
      <c r="D5900" t="s">
        <v>77</v>
      </c>
      <c r="E5900" t="s">
        <v>23232</v>
      </c>
      <c r="F5900" s="85">
        <v>140503</v>
      </c>
      <c r="G5900" t="s">
        <v>78</v>
      </c>
      <c r="H5900">
        <v>4965059</v>
      </c>
      <c r="I5900" t="s">
        <v>79</v>
      </c>
      <c r="K5900" t="s">
        <v>25274</v>
      </c>
      <c r="M5900" t="s">
        <v>20811</v>
      </c>
      <c r="N5900" t="s">
        <v>1182</v>
      </c>
      <c r="O5900" t="s">
        <v>18</v>
      </c>
      <c r="P5900">
        <v>75126</v>
      </c>
      <c r="Q5900">
        <v>6720</v>
      </c>
    </row>
    <row r="5901" spans="1:17" hidden="1" x14ac:dyDescent="0.35">
      <c r="A5901" s="72">
        <f t="shared" si="92"/>
        <v>140503</v>
      </c>
      <c r="B5901" t="s">
        <v>16806</v>
      </c>
      <c r="C5901" s="66">
        <v>16048317</v>
      </c>
      <c r="D5901" t="s">
        <v>77</v>
      </c>
      <c r="E5901" t="s">
        <v>1244</v>
      </c>
      <c r="F5901" s="66">
        <v>140503</v>
      </c>
      <c r="G5901" t="s">
        <v>78</v>
      </c>
      <c r="H5901" t="s">
        <v>1245</v>
      </c>
      <c r="I5901" t="s">
        <v>79</v>
      </c>
      <c r="K5901" t="s">
        <v>16807</v>
      </c>
      <c r="M5901" t="s">
        <v>1247</v>
      </c>
      <c r="N5901" t="s">
        <v>1248</v>
      </c>
      <c r="O5901" t="s">
        <v>18</v>
      </c>
      <c r="P5901" t="s">
        <v>1249</v>
      </c>
      <c r="Q5901" t="s">
        <v>16808</v>
      </c>
    </row>
    <row r="5902" spans="1:17" hidden="1" x14ac:dyDescent="0.35">
      <c r="A5902" s="72">
        <f t="shared" si="92"/>
        <v>141602</v>
      </c>
      <c r="B5902" t="s">
        <v>18474</v>
      </c>
      <c r="C5902" s="66">
        <v>16082597</v>
      </c>
      <c r="D5902" t="s">
        <v>83</v>
      </c>
      <c r="E5902" t="s">
        <v>10608</v>
      </c>
      <c r="F5902" s="66">
        <v>141602</v>
      </c>
      <c r="G5902" t="s">
        <v>78</v>
      </c>
      <c r="H5902" t="s">
        <v>350</v>
      </c>
      <c r="I5902" t="s">
        <v>79</v>
      </c>
      <c r="K5902" t="s">
        <v>18471</v>
      </c>
      <c r="L5902" t="s">
        <v>80</v>
      </c>
      <c r="M5902" t="s">
        <v>10610</v>
      </c>
      <c r="N5902" t="s">
        <v>10513</v>
      </c>
      <c r="O5902" t="s">
        <v>18</v>
      </c>
      <c r="P5902" t="s">
        <v>10611</v>
      </c>
      <c r="Q5902" t="s">
        <v>87</v>
      </c>
    </row>
    <row r="5903" spans="1:17" hidden="1" x14ac:dyDescent="0.35">
      <c r="A5903" s="72">
        <f t="shared" si="92"/>
        <v>141544</v>
      </c>
      <c r="B5903" t="s">
        <v>9812</v>
      </c>
      <c r="C5903" s="66">
        <v>90610</v>
      </c>
      <c r="D5903" t="s">
        <v>77</v>
      </c>
      <c r="E5903" t="s">
        <v>9751</v>
      </c>
      <c r="F5903" s="66">
        <v>141544</v>
      </c>
      <c r="G5903" t="s">
        <v>78</v>
      </c>
      <c r="H5903" t="s">
        <v>9752</v>
      </c>
      <c r="I5903" t="s">
        <v>79</v>
      </c>
      <c r="K5903" t="s">
        <v>9813</v>
      </c>
      <c r="M5903" t="s">
        <v>7383</v>
      </c>
      <c r="N5903" t="s">
        <v>7384</v>
      </c>
      <c r="O5903" t="s">
        <v>18</v>
      </c>
      <c r="P5903" t="s">
        <v>9806</v>
      </c>
      <c r="Q5903" t="s">
        <v>9814</v>
      </c>
    </row>
    <row r="5904" spans="1:17" hidden="1" x14ac:dyDescent="0.35">
      <c r="A5904" s="72">
        <f t="shared" si="92"/>
        <v>141688</v>
      </c>
      <c r="B5904" t="s">
        <v>11347</v>
      </c>
      <c r="C5904" s="66">
        <v>91609</v>
      </c>
      <c r="D5904" t="s">
        <v>77</v>
      </c>
      <c r="E5904" t="s">
        <v>11324</v>
      </c>
      <c r="F5904" s="66">
        <v>141688</v>
      </c>
      <c r="G5904" t="s">
        <v>78</v>
      </c>
      <c r="I5904" t="s">
        <v>79</v>
      </c>
      <c r="K5904" t="s">
        <v>11348</v>
      </c>
      <c r="M5904" t="s">
        <v>11326</v>
      </c>
      <c r="N5904" t="s">
        <v>7398</v>
      </c>
      <c r="O5904" t="s">
        <v>18</v>
      </c>
      <c r="P5904" t="s">
        <v>11327</v>
      </c>
    </row>
    <row r="5905" spans="1:17" hidden="1" x14ac:dyDescent="0.35">
      <c r="A5905" s="72">
        <f t="shared" si="92"/>
        <v>140699</v>
      </c>
      <c r="B5905" t="s">
        <v>22514</v>
      </c>
      <c r="C5905" s="66">
        <v>17023441</v>
      </c>
      <c r="D5905" t="s">
        <v>77</v>
      </c>
      <c r="E5905" t="s">
        <v>2705</v>
      </c>
      <c r="F5905" s="66">
        <v>140699</v>
      </c>
      <c r="G5905" t="s">
        <v>78</v>
      </c>
      <c r="I5905" t="s">
        <v>79</v>
      </c>
      <c r="K5905" t="s">
        <v>22515</v>
      </c>
      <c r="M5905" t="s">
        <v>20038</v>
      </c>
      <c r="N5905" t="s">
        <v>2545</v>
      </c>
      <c r="O5905" t="s">
        <v>18</v>
      </c>
      <c r="P5905" t="s">
        <v>2700</v>
      </c>
    </row>
    <row r="5906" spans="1:17" hidden="1" x14ac:dyDescent="0.35">
      <c r="A5906" s="72">
        <f t="shared" si="92"/>
        <v>140444</v>
      </c>
      <c r="B5906" t="s">
        <v>24383</v>
      </c>
      <c r="C5906" s="85">
        <v>85430</v>
      </c>
      <c r="D5906" t="s">
        <v>77</v>
      </c>
      <c r="E5906" t="s">
        <v>23254</v>
      </c>
      <c r="F5906" s="85">
        <v>140444</v>
      </c>
      <c r="G5906" t="s">
        <v>78</v>
      </c>
      <c r="H5906">
        <v>12719050</v>
      </c>
      <c r="I5906" t="s">
        <v>79</v>
      </c>
      <c r="K5906" t="s">
        <v>24384</v>
      </c>
      <c r="M5906" t="s">
        <v>20080</v>
      </c>
      <c r="N5906" t="s">
        <v>205</v>
      </c>
      <c r="O5906" t="s">
        <v>18</v>
      </c>
      <c r="P5906">
        <v>75007</v>
      </c>
      <c r="Q5906">
        <v>5327</v>
      </c>
    </row>
    <row r="5907" spans="1:17" hidden="1" x14ac:dyDescent="0.35">
      <c r="A5907" s="72">
        <f t="shared" si="92"/>
        <v>140899</v>
      </c>
      <c r="B5907" t="s">
        <v>26687</v>
      </c>
      <c r="C5907" s="85">
        <v>16036615</v>
      </c>
      <c r="D5907" t="s">
        <v>77</v>
      </c>
      <c r="E5907" t="s">
        <v>23196</v>
      </c>
      <c r="F5907" s="85">
        <v>140899</v>
      </c>
      <c r="G5907" t="s">
        <v>78</v>
      </c>
      <c r="H5907">
        <v>11623055</v>
      </c>
      <c r="I5907" t="s">
        <v>79</v>
      </c>
      <c r="K5907" t="s">
        <v>26688</v>
      </c>
      <c r="M5907" t="s">
        <v>20648</v>
      </c>
      <c r="N5907" t="s">
        <v>571</v>
      </c>
      <c r="O5907" t="s">
        <v>18</v>
      </c>
      <c r="P5907">
        <v>76106</v>
      </c>
    </row>
    <row r="5908" spans="1:17" hidden="1" x14ac:dyDescent="0.35">
      <c r="A5908" s="72">
        <f t="shared" si="92"/>
        <v>140899</v>
      </c>
      <c r="B5908" t="s">
        <v>16300</v>
      </c>
      <c r="C5908" s="66">
        <v>16036615</v>
      </c>
      <c r="D5908" t="s">
        <v>77</v>
      </c>
      <c r="E5908" t="s">
        <v>4370</v>
      </c>
      <c r="F5908" s="66">
        <v>140899</v>
      </c>
      <c r="G5908" t="s">
        <v>78</v>
      </c>
      <c r="H5908" t="s">
        <v>4371</v>
      </c>
      <c r="I5908" t="s">
        <v>79</v>
      </c>
      <c r="K5908" t="s">
        <v>16301</v>
      </c>
      <c r="M5908" t="s">
        <v>3904</v>
      </c>
      <c r="N5908" t="s">
        <v>571</v>
      </c>
      <c r="O5908" t="s">
        <v>18</v>
      </c>
      <c r="P5908" t="s">
        <v>3982</v>
      </c>
    </row>
    <row r="5909" spans="1:17" hidden="1" x14ac:dyDescent="0.35">
      <c r="A5909" s="72">
        <f t="shared" si="92"/>
        <v>140887</v>
      </c>
      <c r="B5909" t="s">
        <v>21360</v>
      </c>
      <c r="C5909" s="85">
        <v>17013526</v>
      </c>
      <c r="D5909" t="s">
        <v>77</v>
      </c>
      <c r="E5909" t="s">
        <v>23231</v>
      </c>
      <c r="F5909" s="85">
        <v>140887</v>
      </c>
      <c r="G5909" t="s">
        <v>78</v>
      </c>
      <c r="I5909" t="s">
        <v>79</v>
      </c>
      <c r="K5909" t="s">
        <v>25320</v>
      </c>
      <c r="M5909" t="s">
        <v>20648</v>
      </c>
      <c r="N5909" t="s">
        <v>571</v>
      </c>
      <c r="O5909" t="s">
        <v>18</v>
      </c>
      <c r="P5909">
        <v>76107</v>
      </c>
      <c r="Q5909">
        <v>4310</v>
      </c>
    </row>
    <row r="5910" spans="1:17" hidden="1" x14ac:dyDescent="0.35">
      <c r="A5910" s="72">
        <f t="shared" si="92"/>
        <v>140887</v>
      </c>
      <c r="B5910" t="s">
        <v>21360</v>
      </c>
      <c r="C5910" s="66">
        <v>17013526</v>
      </c>
      <c r="D5910" t="s">
        <v>77</v>
      </c>
      <c r="E5910" t="s">
        <v>3907</v>
      </c>
      <c r="F5910" s="66">
        <v>140887</v>
      </c>
      <c r="G5910" t="s">
        <v>78</v>
      </c>
      <c r="I5910" t="s">
        <v>79</v>
      </c>
      <c r="K5910" t="s">
        <v>21361</v>
      </c>
      <c r="M5910" t="s">
        <v>3904</v>
      </c>
      <c r="N5910" t="s">
        <v>573</v>
      </c>
      <c r="O5910" t="s">
        <v>18</v>
      </c>
      <c r="P5910" t="s">
        <v>3978</v>
      </c>
      <c r="Q5910" t="s">
        <v>243</v>
      </c>
    </row>
    <row r="5911" spans="1:17" hidden="1" x14ac:dyDescent="0.35">
      <c r="A5911" s="72">
        <f t="shared" si="92"/>
        <v>140899</v>
      </c>
      <c r="B5911" t="s">
        <v>26679</v>
      </c>
      <c r="C5911" s="85">
        <v>230850</v>
      </c>
      <c r="D5911" t="s">
        <v>77</v>
      </c>
      <c r="E5911" t="s">
        <v>23196</v>
      </c>
      <c r="F5911" s="85">
        <v>140899</v>
      </c>
      <c r="G5911" t="s">
        <v>78</v>
      </c>
      <c r="H5911">
        <v>11623055</v>
      </c>
      <c r="I5911" t="s">
        <v>79</v>
      </c>
      <c r="K5911" t="s">
        <v>26680</v>
      </c>
      <c r="M5911" t="s">
        <v>20648</v>
      </c>
      <c r="N5911" t="s">
        <v>571</v>
      </c>
      <c r="O5911" t="s">
        <v>18</v>
      </c>
      <c r="P5911">
        <v>76135</v>
      </c>
      <c r="Q5911">
        <v>2547</v>
      </c>
    </row>
    <row r="5912" spans="1:17" hidden="1" x14ac:dyDescent="0.35">
      <c r="A5912" s="72">
        <f t="shared" si="92"/>
        <v>140899</v>
      </c>
      <c r="B5912" t="s">
        <v>15272</v>
      </c>
      <c r="C5912" s="66">
        <v>230850</v>
      </c>
      <c r="D5912" t="s">
        <v>77</v>
      </c>
      <c r="E5912" t="s">
        <v>4370</v>
      </c>
      <c r="F5912" s="66">
        <v>140899</v>
      </c>
      <c r="G5912" t="s">
        <v>78</v>
      </c>
      <c r="H5912" t="s">
        <v>4371</v>
      </c>
      <c r="I5912" t="s">
        <v>79</v>
      </c>
      <c r="K5912" t="s">
        <v>15273</v>
      </c>
      <c r="M5912" t="s">
        <v>3904</v>
      </c>
      <c r="N5912" t="s">
        <v>571</v>
      </c>
      <c r="O5912" t="s">
        <v>18</v>
      </c>
      <c r="P5912" t="s">
        <v>4374</v>
      </c>
      <c r="Q5912" t="s">
        <v>8460</v>
      </c>
    </row>
    <row r="5913" spans="1:17" hidden="1" x14ac:dyDescent="0.35">
      <c r="A5913" s="72">
        <f t="shared" si="92"/>
        <v>140906</v>
      </c>
      <c r="B5913" t="s">
        <v>22383</v>
      </c>
      <c r="C5913" s="85">
        <v>17022812</v>
      </c>
      <c r="D5913" t="s">
        <v>77</v>
      </c>
      <c r="E5913" t="s">
        <v>23244</v>
      </c>
      <c r="F5913" s="85">
        <v>140906</v>
      </c>
      <c r="G5913" t="s">
        <v>78</v>
      </c>
      <c r="I5913" t="s">
        <v>79</v>
      </c>
      <c r="K5913" t="s">
        <v>22384</v>
      </c>
      <c r="M5913" t="s">
        <v>20648</v>
      </c>
      <c r="N5913" t="s">
        <v>571</v>
      </c>
      <c r="O5913" t="s">
        <v>18</v>
      </c>
      <c r="P5913">
        <v>76179</v>
      </c>
    </row>
    <row r="5914" spans="1:17" hidden="1" x14ac:dyDescent="0.35">
      <c r="A5914" s="72">
        <f t="shared" si="92"/>
        <v>141516</v>
      </c>
      <c r="B5914" t="s">
        <v>9594</v>
      </c>
      <c r="C5914" s="66">
        <v>90493</v>
      </c>
      <c r="D5914" t="s">
        <v>77</v>
      </c>
      <c r="E5914" t="s">
        <v>9589</v>
      </c>
      <c r="F5914" s="66">
        <v>141516</v>
      </c>
      <c r="G5914" t="s">
        <v>78</v>
      </c>
      <c r="I5914" t="s">
        <v>79</v>
      </c>
      <c r="K5914" t="s">
        <v>9595</v>
      </c>
      <c r="M5914" t="s">
        <v>2670</v>
      </c>
      <c r="N5914" t="s">
        <v>9511</v>
      </c>
      <c r="O5914" t="s">
        <v>18</v>
      </c>
      <c r="P5914" t="s">
        <v>9591</v>
      </c>
    </row>
    <row r="5915" spans="1:17" hidden="1" x14ac:dyDescent="0.35">
      <c r="A5915" s="72">
        <f t="shared" si="92"/>
        <v>141516</v>
      </c>
      <c r="B5915" t="s">
        <v>9588</v>
      </c>
      <c r="C5915" s="66">
        <v>90491</v>
      </c>
      <c r="D5915" t="s">
        <v>77</v>
      </c>
      <c r="E5915" t="s">
        <v>9589</v>
      </c>
      <c r="F5915" s="66">
        <v>141516</v>
      </c>
      <c r="G5915" t="s">
        <v>78</v>
      </c>
      <c r="I5915" t="s">
        <v>79</v>
      </c>
      <c r="K5915" t="s">
        <v>9590</v>
      </c>
      <c r="M5915" t="s">
        <v>2670</v>
      </c>
      <c r="N5915" t="s">
        <v>9511</v>
      </c>
      <c r="O5915" t="s">
        <v>18</v>
      </c>
      <c r="P5915" t="s">
        <v>9591</v>
      </c>
    </row>
    <row r="5916" spans="1:17" hidden="1" x14ac:dyDescent="0.35">
      <c r="A5916" s="72">
        <f t="shared" si="92"/>
        <v>140469</v>
      </c>
      <c r="B5916" t="s">
        <v>26864</v>
      </c>
      <c r="C5916" s="85">
        <v>233269</v>
      </c>
      <c r="D5916" t="s">
        <v>77</v>
      </c>
      <c r="E5916" t="s">
        <v>23191</v>
      </c>
      <c r="F5916" s="85">
        <v>140469</v>
      </c>
      <c r="G5916" t="s">
        <v>78</v>
      </c>
      <c r="H5916">
        <v>13461769</v>
      </c>
      <c r="I5916" t="s">
        <v>79</v>
      </c>
      <c r="K5916" t="s">
        <v>26865</v>
      </c>
      <c r="M5916" t="s">
        <v>20146</v>
      </c>
      <c r="N5916" t="s">
        <v>205</v>
      </c>
      <c r="O5916" t="s">
        <v>18</v>
      </c>
      <c r="P5916">
        <v>75028</v>
      </c>
      <c r="Q5916">
        <v>1405</v>
      </c>
    </row>
    <row r="5917" spans="1:17" hidden="1" x14ac:dyDescent="0.35">
      <c r="A5917" s="72">
        <f t="shared" si="92"/>
        <v>140469</v>
      </c>
      <c r="B5917" t="s">
        <v>15513</v>
      </c>
      <c r="C5917" s="66">
        <v>233269</v>
      </c>
      <c r="D5917" t="s">
        <v>77</v>
      </c>
      <c r="E5917" t="s">
        <v>212</v>
      </c>
      <c r="F5917" s="66">
        <v>140469</v>
      </c>
      <c r="G5917" t="s">
        <v>78</v>
      </c>
      <c r="H5917" t="s">
        <v>213</v>
      </c>
      <c r="I5917" t="s">
        <v>79</v>
      </c>
      <c r="K5917" t="s">
        <v>15514</v>
      </c>
      <c r="M5917" t="s">
        <v>311</v>
      </c>
      <c r="N5917" t="s">
        <v>215</v>
      </c>
      <c r="O5917" t="s">
        <v>18</v>
      </c>
      <c r="P5917" t="s">
        <v>312</v>
      </c>
      <c r="Q5917" t="s">
        <v>6241</v>
      </c>
    </row>
    <row r="5918" spans="1:17" hidden="1" x14ac:dyDescent="0.35">
      <c r="A5918" s="72">
        <f t="shared" si="92"/>
        <v>140477</v>
      </c>
      <c r="B5918" t="s">
        <v>1019</v>
      </c>
      <c r="C5918" s="66">
        <v>85767</v>
      </c>
      <c r="D5918" t="s">
        <v>77</v>
      </c>
      <c r="E5918" t="s">
        <v>450</v>
      </c>
      <c r="F5918" s="66">
        <v>140477</v>
      </c>
      <c r="G5918" t="s">
        <v>78</v>
      </c>
      <c r="I5918" t="s">
        <v>79</v>
      </c>
      <c r="K5918" t="s">
        <v>1020</v>
      </c>
      <c r="M5918" t="s">
        <v>963</v>
      </c>
      <c r="N5918" t="s">
        <v>189</v>
      </c>
      <c r="O5918" t="s">
        <v>18</v>
      </c>
      <c r="P5918" t="s">
        <v>1004</v>
      </c>
      <c r="Q5918" t="s">
        <v>1021</v>
      </c>
    </row>
    <row r="5919" spans="1:17" hidden="1" x14ac:dyDescent="0.35">
      <c r="A5919" s="72">
        <f t="shared" si="92"/>
        <v>141223</v>
      </c>
      <c r="B5919" t="s">
        <v>18495</v>
      </c>
      <c r="C5919" s="66">
        <v>16083337</v>
      </c>
      <c r="D5919" t="s">
        <v>77</v>
      </c>
      <c r="E5919" t="s">
        <v>6077</v>
      </c>
      <c r="F5919" s="66">
        <v>141223</v>
      </c>
      <c r="G5919" t="s">
        <v>78</v>
      </c>
      <c r="I5919" t="s">
        <v>79</v>
      </c>
      <c r="K5919" t="s">
        <v>18496</v>
      </c>
      <c r="M5919" t="s">
        <v>3090</v>
      </c>
      <c r="N5919" t="s">
        <v>6073</v>
      </c>
      <c r="O5919" t="s">
        <v>18</v>
      </c>
      <c r="P5919" t="s">
        <v>6845</v>
      </c>
    </row>
    <row r="5920" spans="1:17" hidden="1" x14ac:dyDescent="0.35">
      <c r="A5920" s="72">
        <f t="shared" si="92"/>
        <v>141284</v>
      </c>
      <c r="B5920" t="s">
        <v>7901</v>
      </c>
      <c r="C5920" s="66">
        <v>89476</v>
      </c>
      <c r="D5920" t="s">
        <v>77</v>
      </c>
      <c r="E5920" t="s">
        <v>7771</v>
      </c>
      <c r="F5920" s="66">
        <v>141284</v>
      </c>
      <c r="G5920" t="s">
        <v>78</v>
      </c>
      <c r="H5920" t="s">
        <v>7902</v>
      </c>
      <c r="I5920" t="s">
        <v>79</v>
      </c>
      <c r="K5920" t="s">
        <v>7903</v>
      </c>
      <c r="M5920" t="s">
        <v>7904</v>
      </c>
      <c r="N5920" t="s">
        <v>7775</v>
      </c>
      <c r="O5920" t="s">
        <v>18</v>
      </c>
      <c r="P5920" t="s">
        <v>7905</v>
      </c>
    </row>
    <row r="5921" spans="1:17" hidden="1" x14ac:dyDescent="0.35">
      <c r="A5921" s="72">
        <f t="shared" si="92"/>
        <v>141118</v>
      </c>
      <c r="B5921" t="s">
        <v>5451</v>
      </c>
      <c r="C5921" s="66">
        <v>88152</v>
      </c>
      <c r="D5921" t="s">
        <v>77</v>
      </c>
      <c r="E5921" t="s">
        <v>5447</v>
      </c>
      <c r="F5921" s="66">
        <v>141118</v>
      </c>
      <c r="G5921" t="s">
        <v>78</v>
      </c>
      <c r="I5921" t="s">
        <v>79</v>
      </c>
      <c r="K5921" t="s">
        <v>5452</v>
      </c>
      <c r="M5921" t="s">
        <v>5443</v>
      </c>
      <c r="N5921" t="s">
        <v>5300</v>
      </c>
      <c r="O5921" t="s">
        <v>18</v>
      </c>
      <c r="P5921" t="s">
        <v>5444</v>
      </c>
    </row>
    <row r="5922" spans="1:17" hidden="1" x14ac:dyDescent="0.35">
      <c r="A5922" s="72">
        <f t="shared" si="92"/>
        <v>141118</v>
      </c>
      <c r="B5922" t="s">
        <v>5446</v>
      </c>
      <c r="C5922" s="66">
        <v>88148</v>
      </c>
      <c r="D5922" t="s">
        <v>77</v>
      </c>
      <c r="E5922" t="s">
        <v>5447</v>
      </c>
      <c r="F5922" s="66">
        <v>141118</v>
      </c>
      <c r="G5922" t="s">
        <v>78</v>
      </c>
      <c r="I5922" t="s">
        <v>79</v>
      </c>
      <c r="K5922" t="s">
        <v>5448</v>
      </c>
      <c r="M5922" t="s">
        <v>5443</v>
      </c>
      <c r="N5922" t="s">
        <v>5300</v>
      </c>
      <c r="O5922" t="s">
        <v>18</v>
      </c>
      <c r="P5922" t="s">
        <v>5444</v>
      </c>
    </row>
    <row r="5923" spans="1:17" hidden="1" x14ac:dyDescent="0.35">
      <c r="A5923" s="72">
        <f t="shared" si="92"/>
        <v>141118</v>
      </c>
      <c r="B5923" t="s">
        <v>16362</v>
      </c>
      <c r="C5923" s="66">
        <v>17025622</v>
      </c>
      <c r="D5923" t="s">
        <v>83</v>
      </c>
      <c r="E5923" t="s">
        <v>5447</v>
      </c>
      <c r="F5923" s="66">
        <v>141118</v>
      </c>
      <c r="G5923" t="s">
        <v>78</v>
      </c>
      <c r="I5923" t="s">
        <v>79</v>
      </c>
      <c r="K5923" t="s">
        <v>15850</v>
      </c>
      <c r="M5923" t="s">
        <v>5443</v>
      </c>
      <c r="N5923" t="s">
        <v>5300</v>
      </c>
      <c r="O5923" t="s">
        <v>18</v>
      </c>
      <c r="P5923" t="s">
        <v>5444</v>
      </c>
    </row>
    <row r="5924" spans="1:17" hidden="1" x14ac:dyDescent="0.35">
      <c r="A5924" s="72">
        <f t="shared" si="92"/>
        <v>141118</v>
      </c>
      <c r="B5924" t="s">
        <v>22756</v>
      </c>
      <c r="C5924" s="66">
        <v>17026444</v>
      </c>
      <c r="D5924" t="s">
        <v>83</v>
      </c>
      <c r="E5924" t="s">
        <v>5447</v>
      </c>
      <c r="F5924" s="66">
        <v>141118</v>
      </c>
      <c r="G5924" t="s">
        <v>78</v>
      </c>
      <c r="I5924" t="s">
        <v>79</v>
      </c>
      <c r="K5924" t="s">
        <v>22757</v>
      </c>
      <c r="M5924" t="s">
        <v>22755</v>
      </c>
      <c r="N5924" t="s">
        <v>5300</v>
      </c>
      <c r="O5924" t="s">
        <v>18</v>
      </c>
      <c r="P5924" t="s">
        <v>5444</v>
      </c>
    </row>
    <row r="5925" spans="1:17" hidden="1" x14ac:dyDescent="0.35">
      <c r="A5925" s="72">
        <f t="shared" si="92"/>
        <v>141118</v>
      </c>
      <c r="B5925" t="s">
        <v>5449</v>
      </c>
      <c r="C5925" s="66">
        <v>88151</v>
      </c>
      <c r="D5925" t="s">
        <v>77</v>
      </c>
      <c r="E5925" t="s">
        <v>5447</v>
      </c>
      <c r="F5925" s="66">
        <v>141118</v>
      </c>
      <c r="G5925" t="s">
        <v>78</v>
      </c>
      <c r="I5925" t="s">
        <v>79</v>
      </c>
      <c r="K5925" t="s">
        <v>5450</v>
      </c>
      <c r="M5925" t="s">
        <v>5443</v>
      </c>
      <c r="N5925" t="s">
        <v>5308</v>
      </c>
      <c r="O5925" t="s">
        <v>18</v>
      </c>
      <c r="P5925" t="s">
        <v>5444</v>
      </c>
    </row>
    <row r="5926" spans="1:17" hidden="1" x14ac:dyDescent="0.35">
      <c r="A5926" s="72">
        <f t="shared" si="92"/>
        <v>140469</v>
      </c>
      <c r="B5926" t="s">
        <v>26945</v>
      </c>
      <c r="C5926" s="85">
        <v>230055</v>
      </c>
      <c r="D5926" t="s">
        <v>77</v>
      </c>
      <c r="E5926" t="s">
        <v>23191</v>
      </c>
      <c r="F5926" s="85">
        <v>140469</v>
      </c>
      <c r="G5926" t="s">
        <v>78</v>
      </c>
      <c r="H5926">
        <v>13461769</v>
      </c>
      <c r="I5926" t="s">
        <v>79</v>
      </c>
      <c r="K5926" t="s">
        <v>26946</v>
      </c>
      <c r="M5926" t="s">
        <v>13635</v>
      </c>
      <c r="N5926" t="s">
        <v>205</v>
      </c>
      <c r="O5926" t="s">
        <v>18</v>
      </c>
      <c r="P5926">
        <v>75067</v>
      </c>
      <c r="Q5926">
        <v>6155</v>
      </c>
    </row>
    <row r="5927" spans="1:17" hidden="1" x14ac:dyDescent="0.35">
      <c r="A5927" s="72">
        <f t="shared" si="92"/>
        <v>140469</v>
      </c>
      <c r="B5927" t="s">
        <v>15162</v>
      </c>
      <c r="C5927" s="66">
        <v>230055</v>
      </c>
      <c r="D5927" t="s">
        <v>77</v>
      </c>
      <c r="E5927" t="s">
        <v>212</v>
      </c>
      <c r="F5927" s="66">
        <v>140469</v>
      </c>
      <c r="G5927" t="s">
        <v>78</v>
      </c>
      <c r="H5927" t="s">
        <v>213</v>
      </c>
      <c r="I5927" t="s">
        <v>79</v>
      </c>
      <c r="K5927" t="s">
        <v>15163</v>
      </c>
      <c r="M5927" t="s">
        <v>343</v>
      </c>
      <c r="N5927" t="s">
        <v>205</v>
      </c>
      <c r="O5927" t="s">
        <v>18</v>
      </c>
      <c r="P5927" t="s">
        <v>797</v>
      </c>
      <c r="Q5927" t="s">
        <v>10184</v>
      </c>
    </row>
    <row r="5928" spans="1:17" hidden="1" x14ac:dyDescent="0.35">
      <c r="A5928" s="72">
        <f t="shared" si="92"/>
        <v>140699</v>
      </c>
      <c r="B5928" t="s">
        <v>22575</v>
      </c>
      <c r="C5928" s="66">
        <v>17024079</v>
      </c>
      <c r="D5928" t="s">
        <v>77</v>
      </c>
      <c r="E5928" t="s">
        <v>2705</v>
      </c>
      <c r="F5928" s="66">
        <v>140699</v>
      </c>
      <c r="G5928" t="s">
        <v>78</v>
      </c>
      <c r="H5928" t="s">
        <v>2701</v>
      </c>
      <c r="I5928" t="s">
        <v>79</v>
      </c>
      <c r="K5928" t="s">
        <v>22576</v>
      </c>
      <c r="M5928" t="s">
        <v>20038</v>
      </c>
      <c r="N5928" t="s">
        <v>2545</v>
      </c>
      <c r="O5928" t="s">
        <v>18</v>
      </c>
      <c r="P5928" t="s">
        <v>2700</v>
      </c>
    </row>
    <row r="5929" spans="1:17" hidden="1" x14ac:dyDescent="0.35">
      <c r="A5929" s="72">
        <f t="shared" si="92"/>
        <v>141223</v>
      </c>
      <c r="B5929" t="s">
        <v>6285</v>
      </c>
      <c r="C5929" s="66">
        <v>88498</v>
      </c>
      <c r="D5929" t="s">
        <v>77</v>
      </c>
      <c r="E5929" t="s">
        <v>6077</v>
      </c>
      <c r="F5929" s="66">
        <v>141223</v>
      </c>
      <c r="G5929" t="s">
        <v>78</v>
      </c>
      <c r="I5929" t="s">
        <v>79</v>
      </c>
      <c r="K5929" t="s">
        <v>6286</v>
      </c>
      <c r="M5929" t="s">
        <v>3090</v>
      </c>
      <c r="N5929" t="s">
        <v>6071</v>
      </c>
      <c r="O5929" t="s">
        <v>18</v>
      </c>
      <c r="P5929" t="s">
        <v>6287</v>
      </c>
    </row>
    <row r="5930" spans="1:17" hidden="1" x14ac:dyDescent="0.35">
      <c r="A5930" s="72">
        <f t="shared" si="92"/>
        <v>140699</v>
      </c>
      <c r="B5930" t="s">
        <v>2704</v>
      </c>
      <c r="C5930" s="66">
        <v>86769</v>
      </c>
      <c r="D5930" t="s">
        <v>77</v>
      </c>
      <c r="E5930" t="s">
        <v>2705</v>
      </c>
      <c r="F5930" s="66">
        <v>140699</v>
      </c>
      <c r="G5930" t="s">
        <v>78</v>
      </c>
      <c r="H5930" t="s">
        <v>2701</v>
      </c>
      <c r="I5930" t="s">
        <v>79</v>
      </c>
      <c r="K5930" t="s">
        <v>2706</v>
      </c>
      <c r="M5930" t="s">
        <v>2699</v>
      </c>
      <c r="N5930" t="s">
        <v>2545</v>
      </c>
      <c r="O5930" t="s">
        <v>18</v>
      </c>
      <c r="P5930" t="s">
        <v>2700</v>
      </c>
      <c r="Q5930" t="s">
        <v>2707</v>
      </c>
    </row>
    <row r="5931" spans="1:17" hidden="1" x14ac:dyDescent="0.35">
      <c r="A5931" s="72">
        <f t="shared" si="92"/>
        <v>141555</v>
      </c>
      <c r="B5931" t="s">
        <v>2704</v>
      </c>
      <c r="C5931" s="66">
        <v>90923</v>
      </c>
      <c r="D5931" t="s">
        <v>77</v>
      </c>
      <c r="E5931" t="s">
        <v>4810</v>
      </c>
      <c r="F5931" s="66">
        <v>141555</v>
      </c>
      <c r="G5931" t="s">
        <v>78</v>
      </c>
      <c r="H5931" t="s">
        <v>10287</v>
      </c>
      <c r="I5931" t="s">
        <v>79</v>
      </c>
      <c r="K5931" t="s">
        <v>10288</v>
      </c>
      <c r="M5931" t="s">
        <v>7383</v>
      </c>
      <c r="N5931" t="s">
        <v>7384</v>
      </c>
      <c r="O5931" t="s">
        <v>18</v>
      </c>
      <c r="P5931" t="s">
        <v>10277</v>
      </c>
      <c r="Q5931" t="s">
        <v>10289</v>
      </c>
    </row>
    <row r="5932" spans="1:17" hidden="1" x14ac:dyDescent="0.35">
      <c r="A5932" s="72">
        <f t="shared" si="92"/>
        <v>141223</v>
      </c>
      <c r="B5932" t="s">
        <v>6173</v>
      </c>
      <c r="C5932" s="66">
        <v>88453</v>
      </c>
      <c r="D5932" t="s">
        <v>77</v>
      </c>
      <c r="E5932" t="s">
        <v>6077</v>
      </c>
      <c r="F5932" s="66">
        <v>141223</v>
      </c>
      <c r="G5932" t="s">
        <v>78</v>
      </c>
      <c r="H5932" t="s">
        <v>6174</v>
      </c>
      <c r="I5932" t="s">
        <v>79</v>
      </c>
      <c r="K5932" t="s">
        <v>6175</v>
      </c>
      <c r="M5932" t="s">
        <v>3090</v>
      </c>
      <c r="N5932" t="s">
        <v>6071</v>
      </c>
      <c r="O5932" t="s">
        <v>18</v>
      </c>
      <c r="P5932" t="s">
        <v>6150</v>
      </c>
      <c r="Q5932" t="s">
        <v>6176</v>
      </c>
    </row>
    <row r="5933" spans="1:17" hidden="1" x14ac:dyDescent="0.35">
      <c r="A5933" s="72">
        <f t="shared" si="92"/>
        <v>141120</v>
      </c>
      <c r="B5933" t="s">
        <v>20496</v>
      </c>
      <c r="C5933" s="66">
        <v>17004908</v>
      </c>
      <c r="D5933" t="s">
        <v>77</v>
      </c>
      <c r="E5933" t="s">
        <v>5454</v>
      </c>
      <c r="F5933" s="66">
        <v>141120</v>
      </c>
      <c r="G5933" t="s">
        <v>78</v>
      </c>
      <c r="H5933" t="s">
        <v>350</v>
      </c>
      <c r="I5933" t="s">
        <v>79</v>
      </c>
      <c r="K5933" t="s">
        <v>5459</v>
      </c>
      <c r="L5933" t="s">
        <v>80</v>
      </c>
      <c r="M5933" t="s">
        <v>5456</v>
      </c>
      <c r="N5933" t="s">
        <v>5091</v>
      </c>
      <c r="O5933" t="s">
        <v>18</v>
      </c>
      <c r="P5933" t="s">
        <v>5457</v>
      </c>
      <c r="Q5933" t="s">
        <v>1654</v>
      </c>
    </row>
    <row r="5934" spans="1:17" hidden="1" x14ac:dyDescent="0.35">
      <c r="A5934" s="72">
        <f t="shared" si="92"/>
        <v>141120</v>
      </c>
      <c r="B5934" t="s">
        <v>22599</v>
      </c>
      <c r="C5934" s="66">
        <v>17024352</v>
      </c>
      <c r="D5934" t="s">
        <v>83</v>
      </c>
      <c r="E5934" t="s">
        <v>5454</v>
      </c>
      <c r="F5934" s="66">
        <v>141120</v>
      </c>
      <c r="G5934" t="s">
        <v>78</v>
      </c>
      <c r="I5934" t="s">
        <v>79</v>
      </c>
      <c r="K5934" t="s">
        <v>22600</v>
      </c>
      <c r="M5934" t="s">
        <v>17436</v>
      </c>
      <c r="N5934" t="s">
        <v>5355</v>
      </c>
      <c r="O5934" t="s">
        <v>18</v>
      </c>
      <c r="P5934" t="s">
        <v>5457</v>
      </c>
    </row>
    <row r="5935" spans="1:17" hidden="1" x14ac:dyDescent="0.35">
      <c r="A5935" s="72">
        <f t="shared" si="92"/>
        <v>141120</v>
      </c>
      <c r="B5935" t="s">
        <v>5453</v>
      </c>
      <c r="C5935" s="66">
        <v>88153</v>
      </c>
      <c r="D5935" t="s">
        <v>77</v>
      </c>
      <c r="E5935" t="s">
        <v>5454</v>
      </c>
      <c r="F5935" s="66">
        <v>141120</v>
      </c>
      <c r="G5935" t="s">
        <v>78</v>
      </c>
      <c r="I5935" t="s">
        <v>79</v>
      </c>
      <c r="K5935" t="s">
        <v>5455</v>
      </c>
      <c r="M5935" t="s">
        <v>5456</v>
      </c>
      <c r="N5935" t="s">
        <v>5426</v>
      </c>
      <c r="O5935" t="s">
        <v>18</v>
      </c>
      <c r="P5935" t="s">
        <v>5457</v>
      </c>
      <c r="Q5935" t="s">
        <v>1654</v>
      </c>
    </row>
    <row r="5936" spans="1:17" hidden="1" x14ac:dyDescent="0.35">
      <c r="A5936" s="72">
        <f t="shared" si="92"/>
        <v>141120</v>
      </c>
      <c r="B5936" t="s">
        <v>5458</v>
      </c>
      <c r="C5936" s="66">
        <v>88154</v>
      </c>
      <c r="D5936" t="s">
        <v>77</v>
      </c>
      <c r="E5936" t="s">
        <v>5454</v>
      </c>
      <c r="F5936" s="66">
        <v>141120</v>
      </c>
      <c r="G5936" t="s">
        <v>78</v>
      </c>
      <c r="H5936" t="s">
        <v>350</v>
      </c>
      <c r="I5936" t="s">
        <v>79</v>
      </c>
      <c r="K5936" t="s">
        <v>5459</v>
      </c>
      <c r="L5936" t="s">
        <v>80</v>
      </c>
      <c r="M5936" t="s">
        <v>5456</v>
      </c>
      <c r="N5936" t="s">
        <v>5256</v>
      </c>
      <c r="O5936" t="s">
        <v>18</v>
      </c>
      <c r="P5936" t="s">
        <v>5457</v>
      </c>
      <c r="Q5936" t="s">
        <v>1654</v>
      </c>
    </row>
    <row r="5937" spans="1:17" hidden="1" x14ac:dyDescent="0.35">
      <c r="A5937" s="72">
        <f t="shared" si="92"/>
        <v>141120</v>
      </c>
      <c r="B5937" t="s">
        <v>21688</v>
      </c>
      <c r="C5937" s="66">
        <v>17016939</v>
      </c>
      <c r="D5937" t="s">
        <v>77</v>
      </c>
      <c r="E5937" t="s">
        <v>5454</v>
      </c>
      <c r="F5937" s="66">
        <v>141120</v>
      </c>
      <c r="G5937" t="s">
        <v>78</v>
      </c>
      <c r="I5937" t="s">
        <v>79</v>
      </c>
      <c r="K5937" t="s">
        <v>13749</v>
      </c>
      <c r="M5937" t="s">
        <v>17436</v>
      </c>
      <c r="N5937" t="s">
        <v>5426</v>
      </c>
      <c r="O5937" t="s">
        <v>18</v>
      </c>
      <c r="P5937" t="s">
        <v>5457</v>
      </c>
      <c r="Q5937" t="s">
        <v>1654</v>
      </c>
    </row>
    <row r="5938" spans="1:17" hidden="1" x14ac:dyDescent="0.35">
      <c r="A5938" s="72">
        <f t="shared" si="92"/>
        <v>141120</v>
      </c>
      <c r="B5938" t="s">
        <v>17434</v>
      </c>
      <c r="C5938" s="66">
        <v>16061972</v>
      </c>
      <c r="D5938" t="s">
        <v>77</v>
      </c>
      <c r="E5938" t="s">
        <v>5454</v>
      </c>
      <c r="F5938" s="66">
        <v>141120</v>
      </c>
      <c r="G5938" t="s">
        <v>78</v>
      </c>
      <c r="H5938" t="s">
        <v>350</v>
      </c>
      <c r="I5938" t="s">
        <v>79</v>
      </c>
      <c r="K5938" t="s">
        <v>17435</v>
      </c>
      <c r="L5938" t="s">
        <v>80</v>
      </c>
      <c r="M5938" t="s">
        <v>5456</v>
      </c>
      <c r="N5938" t="s">
        <v>5256</v>
      </c>
      <c r="O5938" t="s">
        <v>18</v>
      </c>
      <c r="P5938" t="s">
        <v>5457</v>
      </c>
      <c r="Q5938" t="s">
        <v>702</v>
      </c>
    </row>
    <row r="5939" spans="1:17" hidden="1" x14ac:dyDescent="0.35">
      <c r="A5939" s="72">
        <f t="shared" si="92"/>
        <v>140638</v>
      </c>
      <c r="B5939" t="s">
        <v>28455</v>
      </c>
      <c r="C5939" s="85">
        <v>16046467</v>
      </c>
      <c r="D5939" t="s">
        <v>77</v>
      </c>
      <c r="E5939" t="s">
        <v>23139</v>
      </c>
      <c r="F5939" s="85">
        <v>140638</v>
      </c>
      <c r="G5939" t="s">
        <v>78</v>
      </c>
      <c r="I5939" t="s">
        <v>79</v>
      </c>
      <c r="K5939" t="s">
        <v>28456</v>
      </c>
      <c r="M5939" t="s">
        <v>14654</v>
      </c>
      <c r="N5939" t="s">
        <v>2272</v>
      </c>
      <c r="O5939" t="s">
        <v>18</v>
      </c>
      <c r="P5939">
        <v>75503</v>
      </c>
    </row>
    <row r="5940" spans="1:17" hidden="1" x14ac:dyDescent="0.35">
      <c r="A5940" s="72">
        <f t="shared" si="92"/>
        <v>140638</v>
      </c>
      <c r="B5940" t="s">
        <v>16675</v>
      </c>
      <c r="C5940" s="66">
        <v>16046467</v>
      </c>
      <c r="D5940" t="s">
        <v>77</v>
      </c>
      <c r="E5940" t="s">
        <v>2268</v>
      </c>
      <c r="F5940" s="66">
        <v>140638</v>
      </c>
      <c r="G5940" t="s">
        <v>78</v>
      </c>
      <c r="I5940" t="s">
        <v>79</v>
      </c>
      <c r="K5940" t="s">
        <v>16676</v>
      </c>
      <c r="M5940" t="s">
        <v>2271</v>
      </c>
      <c r="N5940" t="s">
        <v>2272</v>
      </c>
      <c r="O5940" t="s">
        <v>18</v>
      </c>
      <c r="P5940" t="s">
        <v>2273</v>
      </c>
    </row>
    <row r="5941" spans="1:17" hidden="1" x14ac:dyDescent="0.35">
      <c r="A5941" s="72">
        <f t="shared" si="92"/>
        <v>140473</v>
      </c>
      <c r="B5941" t="s">
        <v>27676</v>
      </c>
      <c r="C5941" s="85">
        <v>16022224</v>
      </c>
      <c r="D5941" t="s">
        <v>77</v>
      </c>
      <c r="E5941" t="s">
        <v>23171</v>
      </c>
      <c r="F5941" s="85">
        <v>140473</v>
      </c>
      <c r="G5941" t="s">
        <v>78</v>
      </c>
      <c r="I5941" t="s">
        <v>79</v>
      </c>
      <c r="K5941" t="s">
        <v>27677</v>
      </c>
      <c r="M5941" t="s">
        <v>27678</v>
      </c>
      <c r="N5941" t="s">
        <v>176</v>
      </c>
      <c r="O5941" t="s">
        <v>18</v>
      </c>
      <c r="P5941">
        <v>75094</v>
      </c>
      <c r="Q5941">
        <v>5124</v>
      </c>
    </row>
    <row r="5942" spans="1:17" hidden="1" x14ac:dyDescent="0.35">
      <c r="A5942" s="72">
        <f t="shared" si="92"/>
        <v>140473</v>
      </c>
      <c r="B5942" t="s">
        <v>15770</v>
      </c>
      <c r="C5942" s="66">
        <v>16022224</v>
      </c>
      <c r="D5942" t="s">
        <v>77</v>
      </c>
      <c r="E5942" t="s">
        <v>252</v>
      </c>
      <c r="F5942" s="66">
        <v>140473</v>
      </c>
      <c r="G5942" t="s">
        <v>78</v>
      </c>
      <c r="I5942" t="s">
        <v>79</v>
      </c>
      <c r="K5942" t="s">
        <v>15771</v>
      </c>
      <c r="M5942" t="s">
        <v>14852</v>
      </c>
      <c r="N5942" t="s">
        <v>185</v>
      </c>
      <c r="O5942" t="s">
        <v>18</v>
      </c>
      <c r="P5942" t="s">
        <v>14853</v>
      </c>
    </row>
    <row r="5943" spans="1:17" hidden="1" x14ac:dyDescent="0.35">
      <c r="A5943" s="72">
        <f t="shared" si="92"/>
        <v>141555</v>
      </c>
      <c r="B5943" t="s">
        <v>16178</v>
      </c>
      <c r="C5943" s="66">
        <v>16035239</v>
      </c>
      <c r="D5943" t="s">
        <v>77</v>
      </c>
      <c r="E5943" t="s">
        <v>4810</v>
      </c>
      <c r="F5943" s="66">
        <v>141555</v>
      </c>
      <c r="G5943" t="s">
        <v>78</v>
      </c>
      <c r="H5943" t="s">
        <v>350</v>
      </c>
      <c r="I5943" t="s">
        <v>79</v>
      </c>
      <c r="K5943" t="s">
        <v>16179</v>
      </c>
      <c r="L5943" t="s">
        <v>80</v>
      </c>
      <c r="M5943" t="s">
        <v>7383</v>
      </c>
      <c r="N5943" t="s">
        <v>7384</v>
      </c>
      <c r="O5943" t="s">
        <v>18</v>
      </c>
      <c r="P5943" t="s">
        <v>10189</v>
      </c>
      <c r="Q5943" t="s">
        <v>16180</v>
      </c>
    </row>
    <row r="5944" spans="1:17" hidden="1" x14ac:dyDescent="0.35">
      <c r="A5944" s="72">
        <f t="shared" si="92"/>
        <v>140867</v>
      </c>
      <c r="B5944" t="s">
        <v>27186</v>
      </c>
      <c r="C5944" s="85">
        <v>16020050</v>
      </c>
      <c r="D5944" t="s">
        <v>77</v>
      </c>
      <c r="E5944" t="s">
        <v>23184</v>
      </c>
      <c r="F5944" s="85">
        <v>140867</v>
      </c>
      <c r="G5944" t="s">
        <v>78</v>
      </c>
      <c r="H5944">
        <v>11739729</v>
      </c>
      <c r="I5944" t="s">
        <v>79</v>
      </c>
      <c r="K5944" t="s">
        <v>27187</v>
      </c>
      <c r="M5944" t="s">
        <v>19690</v>
      </c>
      <c r="N5944" t="s">
        <v>571</v>
      </c>
      <c r="O5944" t="s">
        <v>18</v>
      </c>
      <c r="P5944">
        <v>76002</v>
      </c>
    </row>
    <row r="5945" spans="1:17" hidden="1" x14ac:dyDescent="0.35">
      <c r="A5945" s="72">
        <f t="shared" si="92"/>
        <v>140867</v>
      </c>
      <c r="B5945" t="s">
        <v>15664</v>
      </c>
      <c r="C5945" s="66">
        <v>16020050</v>
      </c>
      <c r="D5945" t="s">
        <v>77</v>
      </c>
      <c r="E5945" t="s">
        <v>3405</v>
      </c>
      <c r="F5945" s="66">
        <v>140867</v>
      </c>
      <c r="G5945" t="s">
        <v>78</v>
      </c>
      <c r="H5945" t="s">
        <v>15665</v>
      </c>
      <c r="I5945" t="s">
        <v>79</v>
      </c>
      <c r="K5945" t="s">
        <v>15666</v>
      </c>
      <c r="M5945" t="s">
        <v>3401</v>
      </c>
      <c r="N5945" t="s">
        <v>573</v>
      </c>
      <c r="O5945" t="s">
        <v>18</v>
      </c>
      <c r="P5945" t="s">
        <v>3415</v>
      </c>
    </row>
    <row r="5946" spans="1:17" hidden="1" x14ac:dyDescent="0.35">
      <c r="A5946" s="72">
        <f t="shared" si="92"/>
        <v>140879</v>
      </c>
      <c r="B5946" t="s">
        <v>28512</v>
      </c>
      <c r="C5946" s="85">
        <v>87392</v>
      </c>
      <c r="D5946" t="s">
        <v>77</v>
      </c>
      <c r="E5946" t="s">
        <v>23133</v>
      </c>
      <c r="F5946" s="85">
        <v>140879</v>
      </c>
      <c r="G5946" t="s">
        <v>78</v>
      </c>
      <c r="H5946">
        <v>1646520</v>
      </c>
      <c r="I5946" t="s">
        <v>79</v>
      </c>
      <c r="K5946" t="s">
        <v>28513</v>
      </c>
      <c r="M5946" t="s">
        <v>22224</v>
      </c>
      <c r="N5946" t="s">
        <v>3797</v>
      </c>
      <c r="O5946" t="s">
        <v>18</v>
      </c>
      <c r="P5946">
        <v>76087</v>
      </c>
      <c r="Q5946">
        <v>7778</v>
      </c>
    </row>
    <row r="5947" spans="1:17" hidden="1" x14ac:dyDescent="0.35">
      <c r="A5947" s="72">
        <f t="shared" si="92"/>
        <v>140879</v>
      </c>
      <c r="B5947" t="s">
        <v>3876</v>
      </c>
      <c r="C5947" s="66">
        <v>87392</v>
      </c>
      <c r="D5947" t="s">
        <v>77</v>
      </c>
      <c r="E5947" t="s">
        <v>3858</v>
      </c>
      <c r="F5947" s="66">
        <v>140879</v>
      </c>
      <c r="G5947" t="s">
        <v>78</v>
      </c>
      <c r="H5947" t="s">
        <v>3859</v>
      </c>
      <c r="I5947" t="s">
        <v>79</v>
      </c>
      <c r="K5947" t="s">
        <v>3877</v>
      </c>
      <c r="L5947" t="s">
        <v>80</v>
      </c>
      <c r="M5947" t="s">
        <v>3855</v>
      </c>
      <c r="N5947" t="s">
        <v>3417</v>
      </c>
      <c r="O5947" t="s">
        <v>18</v>
      </c>
      <c r="P5947" t="s">
        <v>3871</v>
      </c>
      <c r="Q5947" t="s">
        <v>3878</v>
      </c>
    </row>
    <row r="5948" spans="1:17" hidden="1" x14ac:dyDescent="0.35">
      <c r="A5948" s="72">
        <f t="shared" si="92"/>
        <v>140841</v>
      </c>
      <c r="B5948" t="s">
        <v>23458</v>
      </c>
      <c r="C5948" s="85">
        <v>87181</v>
      </c>
      <c r="D5948" t="s">
        <v>77</v>
      </c>
      <c r="E5948" t="s">
        <v>23268</v>
      </c>
      <c r="F5948" s="85">
        <v>140841</v>
      </c>
      <c r="G5948" t="s">
        <v>78</v>
      </c>
      <c r="H5948">
        <v>12691507</v>
      </c>
      <c r="I5948" t="s">
        <v>79</v>
      </c>
      <c r="K5948" t="s">
        <v>23459</v>
      </c>
      <c r="M5948" t="s">
        <v>19690</v>
      </c>
      <c r="N5948" t="s">
        <v>571</v>
      </c>
      <c r="O5948" t="s">
        <v>18</v>
      </c>
      <c r="P5948">
        <v>76016</v>
      </c>
      <c r="Q5948">
        <v>3410</v>
      </c>
    </row>
    <row r="5949" spans="1:17" hidden="1" x14ac:dyDescent="0.35">
      <c r="A5949" s="72">
        <f t="shared" si="92"/>
        <v>141486</v>
      </c>
      <c r="B5949" t="s">
        <v>23458</v>
      </c>
      <c r="C5949" s="85">
        <v>90344</v>
      </c>
      <c r="D5949" t="s">
        <v>77</v>
      </c>
      <c r="E5949" t="s">
        <v>23195</v>
      </c>
      <c r="F5949" s="85">
        <v>141486</v>
      </c>
      <c r="G5949" t="s">
        <v>78</v>
      </c>
      <c r="H5949">
        <v>12729455</v>
      </c>
      <c r="I5949" t="s">
        <v>79</v>
      </c>
      <c r="K5949" t="s">
        <v>9232</v>
      </c>
      <c r="M5949" t="s">
        <v>9223</v>
      </c>
      <c r="N5949" t="s">
        <v>20296</v>
      </c>
      <c r="O5949" t="s">
        <v>18</v>
      </c>
      <c r="P5949">
        <v>78040</v>
      </c>
      <c r="Q5949">
        <v>3142</v>
      </c>
    </row>
    <row r="5950" spans="1:17" hidden="1" x14ac:dyDescent="0.35">
      <c r="A5950" s="72">
        <f t="shared" si="92"/>
        <v>141486</v>
      </c>
      <c r="B5950" t="s">
        <v>3449</v>
      </c>
      <c r="C5950" s="66">
        <v>90344</v>
      </c>
      <c r="D5950" t="s">
        <v>77</v>
      </c>
      <c r="E5950" t="s">
        <v>9220</v>
      </c>
      <c r="F5950" s="66">
        <v>141486</v>
      </c>
      <c r="G5950" t="s">
        <v>78</v>
      </c>
      <c r="H5950" t="s">
        <v>9231</v>
      </c>
      <c r="I5950" t="s">
        <v>79</v>
      </c>
      <c r="K5950" t="s">
        <v>9232</v>
      </c>
      <c r="M5950" t="s">
        <v>9223</v>
      </c>
      <c r="N5950" t="s">
        <v>9217</v>
      </c>
      <c r="O5950" t="s">
        <v>18</v>
      </c>
      <c r="P5950" t="s">
        <v>9218</v>
      </c>
      <c r="Q5950" t="s">
        <v>1682</v>
      </c>
    </row>
    <row r="5951" spans="1:17" hidden="1" x14ac:dyDescent="0.35">
      <c r="A5951" s="72">
        <f t="shared" si="92"/>
        <v>141223</v>
      </c>
      <c r="B5951" t="s">
        <v>16199</v>
      </c>
      <c r="C5951" s="66">
        <v>16035308</v>
      </c>
      <c r="D5951" t="s">
        <v>77</v>
      </c>
      <c r="E5951" t="s">
        <v>6077</v>
      </c>
      <c r="F5951" s="66">
        <v>141223</v>
      </c>
      <c r="G5951" t="s">
        <v>78</v>
      </c>
      <c r="I5951" t="s">
        <v>79</v>
      </c>
      <c r="K5951" t="s">
        <v>16200</v>
      </c>
      <c r="M5951" t="s">
        <v>3090</v>
      </c>
      <c r="N5951" t="s">
        <v>6071</v>
      </c>
      <c r="O5951" t="s">
        <v>18</v>
      </c>
      <c r="P5951" t="s">
        <v>6688</v>
      </c>
    </row>
    <row r="5952" spans="1:17" hidden="1" x14ac:dyDescent="0.35">
      <c r="A5952" s="72">
        <f t="shared" si="92"/>
        <v>141739</v>
      </c>
      <c r="B5952" t="s">
        <v>23564</v>
      </c>
      <c r="C5952" s="85">
        <v>91806</v>
      </c>
      <c r="D5952" t="s">
        <v>77</v>
      </c>
      <c r="E5952" t="s">
        <v>23266</v>
      </c>
      <c r="F5952" s="85">
        <v>141739</v>
      </c>
      <c r="G5952" t="s">
        <v>78</v>
      </c>
      <c r="H5952">
        <v>12688636</v>
      </c>
      <c r="I5952" t="s">
        <v>79</v>
      </c>
      <c r="K5952" t="s">
        <v>23565</v>
      </c>
      <c r="M5952" t="s">
        <v>125</v>
      </c>
      <c r="N5952" t="s">
        <v>137</v>
      </c>
      <c r="O5952" t="s">
        <v>18</v>
      </c>
      <c r="P5952">
        <v>78702</v>
      </c>
      <c r="Q5952">
        <v>5499</v>
      </c>
    </row>
    <row r="5953" spans="1:17" hidden="1" x14ac:dyDescent="0.35">
      <c r="A5953" s="72">
        <f t="shared" si="92"/>
        <v>141665</v>
      </c>
      <c r="B5953" t="s">
        <v>14071</v>
      </c>
      <c r="C5953" s="66">
        <v>194265</v>
      </c>
      <c r="D5953" t="s">
        <v>77</v>
      </c>
      <c r="E5953" t="s">
        <v>11132</v>
      </c>
      <c r="F5953" s="66">
        <v>141665</v>
      </c>
      <c r="G5953" t="s">
        <v>78</v>
      </c>
      <c r="I5953" t="s">
        <v>79</v>
      </c>
      <c r="K5953" t="s">
        <v>14072</v>
      </c>
      <c r="M5953" t="s">
        <v>10987</v>
      </c>
      <c r="N5953" t="s">
        <v>7398</v>
      </c>
      <c r="O5953" t="s">
        <v>18</v>
      </c>
      <c r="P5953" t="s">
        <v>10978</v>
      </c>
    </row>
    <row r="5954" spans="1:17" hidden="1" x14ac:dyDescent="0.35">
      <c r="A5954" s="72">
        <f t="shared" ref="A5954:A6017" si="93">IF(F5954="", "", IF(D5954="School District", C5954, F5954))</f>
        <v>140696</v>
      </c>
      <c r="B5954" t="s">
        <v>20567</v>
      </c>
      <c r="C5954" s="66">
        <v>17006150</v>
      </c>
      <c r="D5954" t="s">
        <v>83</v>
      </c>
      <c r="E5954" t="s">
        <v>13674</v>
      </c>
      <c r="F5954" s="66">
        <v>140696</v>
      </c>
      <c r="G5954" t="s">
        <v>77</v>
      </c>
      <c r="I5954" t="s">
        <v>79</v>
      </c>
      <c r="K5954" t="s">
        <v>2890</v>
      </c>
      <c r="M5954" t="s">
        <v>2891</v>
      </c>
      <c r="N5954" t="s">
        <v>1160</v>
      </c>
      <c r="O5954" t="s">
        <v>18</v>
      </c>
      <c r="P5954" t="s">
        <v>2892</v>
      </c>
      <c r="Q5954" t="s">
        <v>20568</v>
      </c>
    </row>
    <row r="5955" spans="1:17" hidden="1" x14ac:dyDescent="0.35">
      <c r="A5955" s="72">
        <f t="shared" si="93"/>
        <v>140720</v>
      </c>
      <c r="B5955" t="s">
        <v>14303</v>
      </c>
      <c r="C5955" s="66">
        <v>204636</v>
      </c>
      <c r="D5955" t="s">
        <v>77</v>
      </c>
      <c r="E5955" t="s">
        <v>2889</v>
      </c>
      <c r="F5955" s="66">
        <v>140720</v>
      </c>
      <c r="G5955" t="s">
        <v>78</v>
      </c>
      <c r="I5955" t="s">
        <v>79</v>
      </c>
      <c r="K5955" t="s">
        <v>2890</v>
      </c>
      <c r="M5955" t="s">
        <v>2891</v>
      </c>
      <c r="N5955" t="s">
        <v>1160</v>
      </c>
      <c r="O5955" t="s">
        <v>18</v>
      </c>
      <c r="P5955" t="s">
        <v>2892</v>
      </c>
      <c r="Q5955" t="s">
        <v>2893</v>
      </c>
    </row>
    <row r="5956" spans="1:17" hidden="1" x14ac:dyDescent="0.35">
      <c r="A5956" s="72">
        <f t="shared" si="93"/>
        <v>140720</v>
      </c>
      <c r="B5956" t="s">
        <v>2888</v>
      </c>
      <c r="C5956" s="66">
        <v>86855</v>
      </c>
      <c r="D5956" t="s">
        <v>77</v>
      </c>
      <c r="E5956" t="s">
        <v>2889</v>
      </c>
      <c r="F5956" s="66">
        <v>140720</v>
      </c>
      <c r="G5956" t="s">
        <v>78</v>
      </c>
      <c r="I5956" t="s">
        <v>79</v>
      </c>
      <c r="K5956" t="s">
        <v>2890</v>
      </c>
      <c r="M5956" t="s">
        <v>2891</v>
      </c>
      <c r="N5956" t="s">
        <v>1160</v>
      </c>
      <c r="O5956" t="s">
        <v>18</v>
      </c>
      <c r="P5956" t="s">
        <v>2892</v>
      </c>
      <c r="Q5956" t="s">
        <v>2893</v>
      </c>
    </row>
    <row r="5957" spans="1:17" hidden="1" x14ac:dyDescent="0.35">
      <c r="A5957" s="72">
        <f t="shared" si="93"/>
        <v>140720</v>
      </c>
      <c r="B5957" t="s">
        <v>20261</v>
      </c>
      <c r="C5957" s="66">
        <v>17003075</v>
      </c>
      <c r="D5957" t="s">
        <v>83</v>
      </c>
      <c r="E5957" t="s">
        <v>2889</v>
      </c>
      <c r="F5957" s="66">
        <v>140720</v>
      </c>
      <c r="G5957" t="s">
        <v>78</v>
      </c>
      <c r="H5957" t="s">
        <v>13683</v>
      </c>
      <c r="I5957" t="s">
        <v>79</v>
      </c>
      <c r="K5957" t="s">
        <v>20262</v>
      </c>
      <c r="L5957" t="s">
        <v>80</v>
      </c>
      <c r="M5957" t="s">
        <v>20260</v>
      </c>
      <c r="N5957" t="s">
        <v>80</v>
      </c>
      <c r="O5957" t="s">
        <v>18</v>
      </c>
      <c r="P5957" t="s">
        <v>2892</v>
      </c>
      <c r="Q5957" t="s">
        <v>87</v>
      </c>
    </row>
    <row r="5958" spans="1:17" hidden="1" x14ac:dyDescent="0.35">
      <c r="A5958" s="72">
        <f t="shared" si="93"/>
        <v>140720</v>
      </c>
      <c r="B5958" t="s">
        <v>20258</v>
      </c>
      <c r="C5958" s="66">
        <v>17003073</v>
      </c>
      <c r="D5958" t="s">
        <v>83</v>
      </c>
      <c r="E5958" t="s">
        <v>2889</v>
      </c>
      <c r="F5958" s="66">
        <v>140720</v>
      </c>
      <c r="G5958" t="s">
        <v>78</v>
      </c>
      <c r="H5958" t="s">
        <v>13683</v>
      </c>
      <c r="I5958" t="s">
        <v>79</v>
      </c>
      <c r="K5958" t="s">
        <v>20259</v>
      </c>
      <c r="L5958" t="s">
        <v>80</v>
      </c>
      <c r="M5958" t="s">
        <v>20260</v>
      </c>
      <c r="N5958" t="s">
        <v>80</v>
      </c>
      <c r="O5958" t="s">
        <v>18</v>
      </c>
      <c r="P5958" t="s">
        <v>2892</v>
      </c>
      <c r="Q5958" t="s">
        <v>87</v>
      </c>
    </row>
    <row r="5959" spans="1:17" hidden="1" x14ac:dyDescent="0.35">
      <c r="A5959" s="72">
        <f t="shared" si="93"/>
        <v>140815</v>
      </c>
      <c r="B5959" t="s">
        <v>3300</v>
      </c>
      <c r="C5959" s="66">
        <v>87058</v>
      </c>
      <c r="D5959" t="s">
        <v>77</v>
      </c>
      <c r="E5959" t="s">
        <v>3301</v>
      </c>
      <c r="F5959" s="66">
        <v>140815</v>
      </c>
      <c r="G5959" t="s">
        <v>78</v>
      </c>
      <c r="H5959" t="s">
        <v>3302</v>
      </c>
      <c r="I5959" t="s">
        <v>79</v>
      </c>
      <c r="K5959" t="s">
        <v>3303</v>
      </c>
      <c r="M5959" t="s">
        <v>3304</v>
      </c>
      <c r="O5959" t="s">
        <v>18</v>
      </c>
      <c r="P5959" t="s">
        <v>3305</v>
      </c>
    </row>
    <row r="5960" spans="1:17" hidden="1" x14ac:dyDescent="0.35">
      <c r="A5960" s="72">
        <f t="shared" si="93"/>
        <v>140530</v>
      </c>
      <c r="B5960" t="s">
        <v>1584</v>
      </c>
      <c r="C5960" s="66">
        <v>86019</v>
      </c>
      <c r="D5960" t="s">
        <v>77</v>
      </c>
      <c r="E5960" t="s">
        <v>1576</v>
      </c>
      <c r="F5960" s="66">
        <v>140530</v>
      </c>
      <c r="G5960" t="s">
        <v>78</v>
      </c>
      <c r="I5960" t="s">
        <v>79</v>
      </c>
      <c r="K5960" t="s">
        <v>1585</v>
      </c>
      <c r="M5960" t="s">
        <v>1578</v>
      </c>
      <c r="N5960" t="s">
        <v>1197</v>
      </c>
      <c r="O5960" t="s">
        <v>18</v>
      </c>
      <c r="P5960" t="s">
        <v>1579</v>
      </c>
      <c r="Q5960" t="s">
        <v>1586</v>
      </c>
    </row>
    <row r="5961" spans="1:17" hidden="1" x14ac:dyDescent="0.35">
      <c r="A5961" s="72">
        <f t="shared" si="93"/>
        <v>145196</v>
      </c>
      <c r="B5961" t="s">
        <v>26174</v>
      </c>
      <c r="C5961" s="85">
        <v>115262</v>
      </c>
      <c r="D5961" t="s">
        <v>77</v>
      </c>
      <c r="E5961" t="s">
        <v>23216</v>
      </c>
      <c r="F5961" s="85">
        <v>145196</v>
      </c>
      <c r="G5961" t="s">
        <v>78</v>
      </c>
      <c r="H5961">
        <v>12957791</v>
      </c>
      <c r="I5961" t="s">
        <v>79</v>
      </c>
      <c r="K5961" t="s">
        <v>26175</v>
      </c>
      <c r="M5961" t="s">
        <v>26176</v>
      </c>
      <c r="N5961" t="s">
        <v>26084</v>
      </c>
      <c r="O5961" t="s">
        <v>26085</v>
      </c>
      <c r="P5961">
        <v>98166</v>
      </c>
      <c r="Q5961">
        <v>4120</v>
      </c>
    </row>
    <row r="5962" spans="1:17" hidden="1" x14ac:dyDescent="0.35">
      <c r="A5962" s="72">
        <f t="shared" si="93"/>
        <v>141872</v>
      </c>
      <c r="B5962" t="s">
        <v>12244</v>
      </c>
      <c r="C5962" s="66">
        <v>92254</v>
      </c>
      <c r="D5962" t="s">
        <v>77</v>
      </c>
      <c r="E5962" t="s">
        <v>12245</v>
      </c>
      <c r="F5962" s="66">
        <v>141872</v>
      </c>
      <c r="G5962" t="s">
        <v>78</v>
      </c>
      <c r="I5962" t="s">
        <v>79</v>
      </c>
      <c r="K5962" t="s">
        <v>12246</v>
      </c>
      <c r="M5962" t="s">
        <v>12247</v>
      </c>
      <c r="N5962" t="s">
        <v>1102</v>
      </c>
      <c r="O5962" t="s">
        <v>18</v>
      </c>
      <c r="P5962" t="s">
        <v>12248</v>
      </c>
    </row>
    <row r="5963" spans="1:17" hidden="1" x14ac:dyDescent="0.35">
      <c r="A5963" s="72">
        <f t="shared" si="93"/>
        <v>141307</v>
      </c>
      <c r="B5963" t="s">
        <v>16746</v>
      </c>
      <c r="C5963" s="66">
        <v>16047670</v>
      </c>
      <c r="D5963" t="s">
        <v>77</v>
      </c>
      <c r="E5963" t="s">
        <v>6769</v>
      </c>
      <c r="F5963" s="66">
        <v>141307</v>
      </c>
      <c r="G5963" t="s">
        <v>78</v>
      </c>
      <c r="I5963" t="s">
        <v>79</v>
      </c>
      <c r="K5963" t="s">
        <v>16747</v>
      </c>
      <c r="M5963" t="s">
        <v>3090</v>
      </c>
      <c r="N5963" t="s">
        <v>6071</v>
      </c>
      <c r="O5963" t="s">
        <v>18</v>
      </c>
      <c r="P5963" t="s">
        <v>7044</v>
      </c>
    </row>
    <row r="5964" spans="1:17" hidden="1" x14ac:dyDescent="0.35">
      <c r="A5964" s="72">
        <f t="shared" si="93"/>
        <v>140445</v>
      </c>
      <c r="B5964" t="s">
        <v>23291</v>
      </c>
      <c r="C5964" s="85">
        <v>16045440</v>
      </c>
      <c r="D5964" t="s">
        <v>77</v>
      </c>
      <c r="E5964" t="s">
        <v>23272</v>
      </c>
      <c r="F5964" s="85">
        <v>140445</v>
      </c>
      <c r="G5964" t="s">
        <v>78</v>
      </c>
      <c r="I5964" t="s">
        <v>79</v>
      </c>
      <c r="K5964" t="s">
        <v>23292</v>
      </c>
      <c r="M5964" t="s">
        <v>20950</v>
      </c>
      <c r="N5964" t="s">
        <v>176</v>
      </c>
      <c r="O5964" t="s">
        <v>18</v>
      </c>
      <c r="P5964">
        <v>75013</v>
      </c>
    </row>
    <row r="5965" spans="1:17" hidden="1" x14ac:dyDescent="0.35">
      <c r="A5965" s="72">
        <f t="shared" si="93"/>
        <v>140444</v>
      </c>
      <c r="B5965" t="s">
        <v>24361</v>
      </c>
      <c r="C5965" s="85">
        <v>85418</v>
      </c>
      <c r="D5965" t="s">
        <v>77</v>
      </c>
      <c r="E5965" t="s">
        <v>23254</v>
      </c>
      <c r="F5965" s="85">
        <v>140444</v>
      </c>
      <c r="G5965" t="s">
        <v>78</v>
      </c>
      <c r="H5965">
        <v>12718755</v>
      </c>
      <c r="I5965" t="s">
        <v>79</v>
      </c>
      <c r="K5965" t="s">
        <v>24362</v>
      </c>
      <c r="M5965" t="s">
        <v>20080</v>
      </c>
      <c r="N5965" t="s">
        <v>232</v>
      </c>
      <c r="O5965" t="s">
        <v>18</v>
      </c>
      <c r="P5965">
        <v>75006</v>
      </c>
      <c r="Q5965">
        <v>6617</v>
      </c>
    </row>
    <row r="5966" spans="1:17" hidden="1" x14ac:dyDescent="0.35">
      <c r="A5966" s="72">
        <f t="shared" si="93"/>
        <v>141555</v>
      </c>
      <c r="B5966" t="s">
        <v>10136</v>
      </c>
      <c r="C5966" s="66">
        <v>90828</v>
      </c>
      <c r="D5966" t="s">
        <v>77</v>
      </c>
      <c r="E5966" t="s">
        <v>4810</v>
      </c>
      <c r="F5966" s="66">
        <v>141555</v>
      </c>
      <c r="G5966" t="s">
        <v>78</v>
      </c>
      <c r="H5966" t="s">
        <v>10137</v>
      </c>
      <c r="I5966" t="s">
        <v>79</v>
      </c>
      <c r="K5966" t="s">
        <v>10138</v>
      </c>
      <c r="M5966" t="s">
        <v>7383</v>
      </c>
      <c r="N5966" t="s">
        <v>7384</v>
      </c>
      <c r="O5966" t="s">
        <v>18</v>
      </c>
      <c r="P5966" t="s">
        <v>10119</v>
      </c>
      <c r="Q5966" t="s">
        <v>2886</v>
      </c>
    </row>
    <row r="5967" spans="1:17" hidden="1" x14ac:dyDescent="0.35">
      <c r="A5967" s="72">
        <f t="shared" si="93"/>
        <v>140867</v>
      </c>
      <c r="B5967" t="s">
        <v>27145</v>
      </c>
      <c r="C5967" s="85">
        <v>16025529</v>
      </c>
      <c r="D5967" t="s">
        <v>77</v>
      </c>
      <c r="E5967" t="s">
        <v>23184</v>
      </c>
      <c r="F5967" s="85">
        <v>140867</v>
      </c>
      <c r="G5967" t="s">
        <v>78</v>
      </c>
      <c r="H5967">
        <v>11741840</v>
      </c>
      <c r="I5967" t="s">
        <v>79</v>
      </c>
      <c r="K5967" t="s">
        <v>27146</v>
      </c>
      <c r="M5967" t="s">
        <v>21981</v>
      </c>
      <c r="N5967" t="s">
        <v>571</v>
      </c>
      <c r="O5967" t="s">
        <v>18</v>
      </c>
      <c r="P5967">
        <v>76063</v>
      </c>
    </row>
    <row r="5968" spans="1:17" hidden="1" x14ac:dyDescent="0.35">
      <c r="A5968" s="72">
        <f t="shared" si="93"/>
        <v>140867</v>
      </c>
      <c r="B5968" t="s">
        <v>15851</v>
      </c>
      <c r="C5968" s="66">
        <v>16025529</v>
      </c>
      <c r="D5968" t="s">
        <v>77</v>
      </c>
      <c r="E5968" t="s">
        <v>3405</v>
      </c>
      <c r="F5968" s="66">
        <v>140867</v>
      </c>
      <c r="G5968" t="s">
        <v>78</v>
      </c>
      <c r="H5968" t="s">
        <v>15852</v>
      </c>
      <c r="I5968" t="s">
        <v>79</v>
      </c>
      <c r="K5968" t="s">
        <v>15853</v>
      </c>
      <c r="M5968" t="s">
        <v>3741</v>
      </c>
      <c r="N5968" t="s">
        <v>573</v>
      </c>
      <c r="O5968" t="s">
        <v>18</v>
      </c>
      <c r="P5968" t="s">
        <v>3742</v>
      </c>
    </row>
    <row r="5969" spans="1:17" hidden="1" x14ac:dyDescent="0.35">
      <c r="A5969" s="72">
        <f t="shared" si="93"/>
        <v>140867</v>
      </c>
      <c r="B5969" t="s">
        <v>27198</v>
      </c>
      <c r="C5969" s="85">
        <v>16033805</v>
      </c>
      <c r="D5969" t="s">
        <v>77</v>
      </c>
      <c r="E5969" t="s">
        <v>23184</v>
      </c>
      <c r="F5969" s="85">
        <v>140867</v>
      </c>
      <c r="G5969" t="s">
        <v>78</v>
      </c>
      <c r="I5969" t="s">
        <v>79</v>
      </c>
      <c r="K5969" t="s">
        <v>27199</v>
      </c>
      <c r="M5969" t="s">
        <v>21981</v>
      </c>
      <c r="N5969" t="s">
        <v>571</v>
      </c>
      <c r="O5969" t="s">
        <v>18</v>
      </c>
      <c r="P5969">
        <v>76063</v>
      </c>
    </row>
    <row r="5970" spans="1:17" hidden="1" x14ac:dyDescent="0.35">
      <c r="A5970" s="72">
        <f t="shared" si="93"/>
        <v>140867</v>
      </c>
      <c r="B5970" t="s">
        <v>16119</v>
      </c>
      <c r="C5970" s="66">
        <v>16033805</v>
      </c>
      <c r="D5970" t="s">
        <v>77</v>
      </c>
      <c r="E5970" t="s">
        <v>3405</v>
      </c>
      <c r="F5970" s="66">
        <v>140867</v>
      </c>
      <c r="G5970" t="s">
        <v>78</v>
      </c>
      <c r="I5970" t="s">
        <v>79</v>
      </c>
      <c r="K5970" t="s">
        <v>16120</v>
      </c>
      <c r="M5970" t="s">
        <v>3741</v>
      </c>
      <c r="N5970" t="s">
        <v>573</v>
      </c>
      <c r="O5970" t="s">
        <v>18</v>
      </c>
      <c r="P5970" t="s">
        <v>3742</v>
      </c>
    </row>
    <row r="5971" spans="1:17" hidden="1" x14ac:dyDescent="0.35">
      <c r="A5971" s="72">
        <f t="shared" si="93"/>
        <v>141555</v>
      </c>
      <c r="B5971" t="s">
        <v>16176</v>
      </c>
      <c r="C5971" s="66">
        <v>16035238</v>
      </c>
      <c r="D5971" t="s">
        <v>77</v>
      </c>
      <c r="E5971" t="s">
        <v>4810</v>
      </c>
      <c r="F5971" s="66">
        <v>141555</v>
      </c>
      <c r="G5971" t="s">
        <v>78</v>
      </c>
      <c r="I5971" t="s">
        <v>79</v>
      </c>
      <c r="K5971" t="s">
        <v>16177</v>
      </c>
      <c r="M5971" t="s">
        <v>7383</v>
      </c>
      <c r="N5971" t="s">
        <v>7384</v>
      </c>
      <c r="O5971" t="s">
        <v>18</v>
      </c>
      <c r="P5971" t="s">
        <v>10314</v>
      </c>
    </row>
    <row r="5972" spans="1:17" hidden="1" x14ac:dyDescent="0.35">
      <c r="A5972" s="72">
        <f t="shared" si="93"/>
        <v>141550</v>
      </c>
      <c r="B5972" t="s">
        <v>26429</v>
      </c>
      <c r="C5972" s="85">
        <v>235071</v>
      </c>
      <c r="D5972" t="s">
        <v>77</v>
      </c>
      <c r="E5972" t="s">
        <v>23206</v>
      </c>
      <c r="F5972" s="85">
        <v>141550</v>
      </c>
      <c r="G5972" t="s">
        <v>78</v>
      </c>
      <c r="H5972">
        <v>10499812</v>
      </c>
      <c r="I5972" t="s">
        <v>79</v>
      </c>
      <c r="K5972" t="s">
        <v>26430</v>
      </c>
      <c r="M5972" t="s">
        <v>9155</v>
      </c>
      <c r="N5972" t="s">
        <v>9526</v>
      </c>
      <c r="O5972" t="s">
        <v>18</v>
      </c>
      <c r="P5972">
        <v>78218</v>
      </c>
    </row>
    <row r="5973" spans="1:17" hidden="1" x14ac:dyDescent="0.35">
      <c r="A5973" s="72">
        <f t="shared" si="93"/>
        <v>141555</v>
      </c>
      <c r="B5973" t="s">
        <v>14430</v>
      </c>
      <c r="C5973" s="66">
        <v>210959</v>
      </c>
      <c r="D5973" t="s">
        <v>77</v>
      </c>
      <c r="E5973" t="s">
        <v>4810</v>
      </c>
      <c r="F5973" s="66">
        <v>141555</v>
      </c>
      <c r="G5973" t="s">
        <v>78</v>
      </c>
      <c r="H5973" t="s">
        <v>14431</v>
      </c>
      <c r="I5973" t="s">
        <v>79</v>
      </c>
      <c r="K5973" t="s">
        <v>14432</v>
      </c>
      <c r="M5973" t="s">
        <v>7383</v>
      </c>
      <c r="N5973" t="s">
        <v>9526</v>
      </c>
      <c r="O5973" t="s">
        <v>18</v>
      </c>
      <c r="P5973" t="s">
        <v>10314</v>
      </c>
    </row>
    <row r="5974" spans="1:17" hidden="1" x14ac:dyDescent="0.35">
      <c r="A5974" s="72">
        <f t="shared" si="93"/>
        <v>140841</v>
      </c>
      <c r="B5974" t="s">
        <v>23379</v>
      </c>
      <c r="C5974" s="85">
        <v>87191</v>
      </c>
      <c r="D5974" t="s">
        <v>77</v>
      </c>
      <c r="E5974" t="s">
        <v>23268</v>
      </c>
      <c r="F5974" s="85">
        <v>140841</v>
      </c>
      <c r="G5974" t="s">
        <v>78</v>
      </c>
      <c r="H5974">
        <v>12691523</v>
      </c>
      <c r="I5974" t="s">
        <v>79</v>
      </c>
      <c r="K5974" t="s">
        <v>23380</v>
      </c>
      <c r="M5974" t="s">
        <v>19690</v>
      </c>
      <c r="N5974" t="s">
        <v>571</v>
      </c>
      <c r="O5974" t="s">
        <v>18</v>
      </c>
      <c r="P5974">
        <v>76017</v>
      </c>
      <c r="Q5974">
        <v>4100</v>
      </c>
    </row>
    <row r="5975" spans="1:17" hidden="1" x14ac:dyDescent="0.35">
      <c r="A5975" s="72">
        <f t="shared" si="93"/>
        <v>140867</v>
      </c>
      <c r="B5975" t="s">
        <v>27158</v>
      </c>
      <c r="C5975" s="85">
        <v>87345</v>
      </c>
      <c r="D5975" t="s">
        <v>77</v>
      </c>
      <c r="E5975" t="s">
        <v>23184</v>
      </c>
      <c r="F5975" s="85">
        <v>140867</v>
      </c>
      <c r="G5975" t="s">
        <v>78</v>
      </c>
      <c r="I5975" t="s">
        <v>79</v>
      </c>
      <c r="K5975" t="s">
        <v>27159</v>
      </c>
      <c r="M5975" t="s">
        <v>21981</v>
      </c>
      <c r="N5975" t="s">
        <v>571</v>
      </c>
      <c r="O5975" t="s">
        <v>18</v>
      </c>
      <c r="P5975">
        <v>76063</v>
      </c>
    </row>
    <row r="5976" spans="1:17" hidden="1" x14ac:dyDescent="0.35">
      <c r="A5976" s="72">
        <f t="shared" si="93"/>
        <v>140867</v>
      </c>
      <c r="B5976" t="s">
        <v>3748</v>
      </c>
      <c r="C5976" s="66">
        <v>87345</v>
      </c>
      <c r="D5976" t="s">
        <v>77</v>
      </c>
      <c r="E5976" t="s">
        <v>3405</v>
      </c>
      <c r="F5976" s="66">
        <v>140867</v>
      </c>
      <c r="G5976" t="s">
        <v>78</v>
      </c>
      <c r="I5976" t="s">
        <v>79</v>
      </c>
      <c r="K5976" t="s">
        <v>3749</v>
      </c>
      <c r="M5976" t="s">
        <v>3741</v>
      </c>
      <c r="N5976" t="s">
        <v>573</v>
      </c>
      <c r="O5976" t="s">
        <v>18</v>
      </c>
      <c r="P5976" t="s">
        <v>3742</v>
      </c>
    </row>
    <row r="5977" spans="1:17" hidden="1" x14ac:dyDescent="0.35">
      <c r="A5977" s="72">
        <f t="shared" si="93"/>
        <v>142118</v>
      </c>
      <c r="B5977" t="s">
        <v>15998</v>
      </c>
      <c r="C5977" s="66">
        <v>16030634</v>
      </c>
      <c r="D5977" t="s">
        <v>77</v>
      </c>
      <c r="E5977" t="s">
        <v>13343</v>
      </c>
      <c r="F5977" s="66">
        <v>142118</v>
      </c>
      <c r="G5977" t="s">
        <v>78</v>
      </c>
      <c r="H5977" t="s">
        <v>15999</v>
      </c>
      <c r="I5977" t="s">
        <v>79</v>
      </c>
      <c r="K5977" t="s">
        <v>16000</v>
      </c>
      <c r="M5977" t="s">
        <v>7395</v>
      </c>
      <c r="N5977" t="s">
        <v>13252</v>
      </c>
      <c r="O5977" t="s">
        <v>18</v>
      </c>
      <c r="P5977" t="s">
        <v>13439</v>
      </c>
    </row>
    <row r="5978" spans="1:17" hidden="1" x14ac:dyDescent="0.35">
      <c r="A5978" s="72">
        <f t="shared" si="93"/>
        <v>141188</v>
      </c>
      <c r="B5978" t="s">
        <v>5774</v>
      </c>
      <c r="C5978" s="66">
        <v>88295</v>
      </c>
      <c r="D5978" t="s">
        <v>77</v>
      </c>
      <c r="E5978" t="s">
        <v>5662</v>
      </c>
      <c r="F5978" s="66">
        <v>141188</v>
      </c>
      <c r="G5978" t="s">
        <v>77</v>
      </c>
      <c r="H5978" t="s">
        <v>5775</v>
      </c>
      <c r="I5978" t="s">
        <v>79</v>
      </c>
      <c r="K5978" t="s">
        <v>5776</v>
      </c>
      <c r="M5978" t="s">
        <v>5770</v>
      </c>
      <c r="N5978" t="s">
        <v>5771</v>
      </c>
      <c r="O5978" t="s">
        <v>18</v>
      </c>
      <c r="P5978" t="s">
        <v>5772</v>
      </c>
      <c r="Q5978" t="s">
        <v>5777</v>
      </c>
    </row>
    <row r="5979" spans="1:17" hidden="1" x14ac:dyDescent="0.35">
      <c r="A5979" s="72">
        <f t="shared" si="93"/>
        <v>141166</v>
      </c>
      <c r="B5979" t="s">
        <v>5774</v>
      </c>
      <c r="C5979" s="66">
        <v>88295</v>
      </c>
      <c r="D5979" t="s">
        <v>77</v>
      </c>
      <c r="E5979" t="s">
        <v>5773</v>
      </c>
      <c r="F5979" s="66">
        <v>141166</v>
      </c>
      <c r="G5979" t="s">
        <v>78</v>
      </c>
      <c r="H5979" t="s">
        <v>5775</v>
      </c>
      <c r="I5979" t="s">
        <v>79</v>
      </c>
      <c r="K5979" t="s">
        <v>5776</v>
      </c>
      <c r="M5979" t="s">
        <v>5770</v>
      </c>
      <c r="N5979" t="s">
        <v>5771</v>
      </c>
      <c r="O5979" t="s">
        <v>18</v>
      </c>
      <c r="P5979" t="s">
        <v>5772</v>
      </c>
      <c r="Q5979" t="s">
        <v>5777</v>
      </c>
    </row>
    <row r="5980" spans="1:17" hidden="1" x14ac:dyDescent="0.35">
      <c r="A5980" s="72">
        <f t="shared" si="93"/>
        <v>141188</v>
      </c>
      <c r="B5980" t="s">
        <v>5767</v>
      </c>
      <c r="C5980" s="66">
        <v>88294</v>
      </c>
      <c r="D5980" t="s">
        <v>77</v>
      </c>
      <c r="E5980" t="s">
        <v>5662</v>
      </c>
      <c r="F5980" s="66">
        <v>141188</v>
      </c>
      <c r="G5980" t="s">
        <v>77</v>
      </c>
      <c r="H5980" t="s">
        <v>5768</v>
      </c>
      <c r="I5980" t="s">
        <v>79</v>
      </c>
      <c r="K5980" t="s">
        <v>5769</v>
      </c>
      <c r="M5980" t="s">
        <v>5770</v>
      </c>
      <c r="N5980" t="s">
        <v>5771</v>
      </c>
      <c r="O5980" t="s">
        <v>18</v>
      </c>
      <c r="P5980" t="s">
        <v>5772</v>
      </c>
    </row>
    <row r="5981" spans="1:17" hidden="1" x14ac:dyDescent="0.35">
      <c r="A5981" s="72">
        <f t="shared" si="93"/>
        <v>141166</v>
      </c>
      <c r="B5981" t="s">
        <v>5767</v>
      </c>
      <c r="C5981" s="66">
        <v>88294</v>
      </c>
      <c r="D5981" t="s">
        <v>77</v>
      </c>
      <c r="E5981" t="s">
        <v>5773</v>
      </c>
      <c r="F5981" s="66">
        <v>141166</v>
      </c>
      <c r="G5981" t="s">
        <v>78</v>
      </c>
      <c r="H5981" t="s">
        <v>5768</v>
      </c>
      <c r="I5981" t="s">
        <v>79</v>
      </c>
      <c r="K5981" t="s">
        <v>5769</v>
      </c>
      <c r="M5981" t="s">
        <v>5770</v>
      </c>
      <c r="N5981" t="s">
        <v>5771</v>
      </c>
      <c r="O5981" t="s">
        <v>18</v>
      </c>
      <c r="P5981" t="s">
        <v>5772</v>
      </c>
    </row>
    <row r="5982" spans="1:17" hidden="1" x14ac:dyDescent="0.35">
      <c r="A5982" s="72">
        <f t="shared" si="93"/>
        <v>141188</v>
      </c>
      <c r="B5982" t="s">
        <v>16109</v>
      </c>
      <c r="C5982" s="66">
        <v>16033578</v>
      </c>
      <c r="D5982" t="s">
        <v>77</v>
      </c>
      <c r="E5982" t="s">
        <v>5662</v>
      </c>
      <c r="F5982" s="66">
        <v>141188</v>
      </c>
      <c r="G5982" t="s">
        <v>77</v>
      </c>
      <c r="I5982" t="s">
        <v>79</v>
      </c>
      <c r="K5982" t="s">
        <v>16110</v>
      </c>
      <c r="M5982" t="s">
        <v>5770</v>
      </c>
      <c r="N5982" t="s">
        <v>13752</v>
      </c>
      <c r="O5982" t="s">
        <v>18</v>
      </c>
      <c r="P5982" t="s">
        <v>5772</v>
      </c>
    </row>
    <row r="5983" spans="1:17" hidden="1" x14ac:dyDescent="0.35">
      <c r="A5983" s="72">
        <f t="shared" si="93"/>
        <v>141166</v>
      </c>
      <c r="B5983" t="s">
        <v>16109</v>
      </c>
      <c r="C5983" s="66">
        <v>16033578</v>
      </c>
      <c r="D5983" t="s">
        <v>77</v>
      </c>
      <c r="E5983" t="s">
        <v>5773</v>
      </c>
      <c r="F5983" s="66">
        <v>141166</v>
      </c>
      <c r="G5983" t="s">
        <v>78</v>
      </c>
      <c r="I5983" t="s">
        <v>79</v>
      </c>
      <c r="K5983" t="s">
        <v>16110</v>
      </c>
      <c r="M5983" t="s">
        <v>5770</v>
      </c>
      <c r="N5983" t="s">
        <v>13752</v>
      </c>
      <c r="O5983" t="s">
        <v>18</v>
      </c>
      <c r="P5983" t="s">
        <v>5772</v>
      </c>
    </row>
    <row r="5984" spans="1:17" hidden="1" x14ac:dyDescent="0.35">
      <c r="A5984" s="72">
        <f t="shared" si="93"/>
        <v>141354</v>
      </c>
      <c r="B5984" t="s">
        <v>16575</v>
      </c>
      <c r="C5984" s="66">
        <v>16043014</v>
      </c>
      <c r="D5984" t="s">
        <v>77</v>
      </c>
      <c r="E5984" t="s">
        <v>8566</v>
      </c>
      <c r="F5984" s="66">
        <v>141354</v>
      </c>
      <c r="G5984" t="s">
        <v>78</v>
      </c>
      <c r="I5984" t="s">
        <v>79</v>
      </c>
      <c r="K5984" t="s">
        <v>16576</v>
      </c>
      <c r="M5984" t="s">
        <v>8531</v>
      </c>
      <c r="N5984" t="s">
        <v>7998</v>
      </c>
      <c r="O5984" t="s">
        <v>18</v>
      </c>
      <c r="P5984" t="s">
        <v>8568</v>
      </c>
    </row>
    <row r="5985" spans="1:17" hidden="1" x14ac:dyDescent="0.35">
      <c r="A5985" s="72">
        <f t="shared" si="93"/>
        <v>141289</v>
      </c>
      <c r="B5985" t="s">
        <v>7906</v>
      </c>
      <c r="C5985" s="66">
        <v>89477</v>
      </c>
      <c r="D5985" t="s">
        <v>77</v>
      </c>
      <c r="E5985" t="s">
        <v>7907</v>
      </c>
      <c r="F5985" s="66">
        <v>141289</v>
      </c>
      <c r="G5985" t="s">
        <v>78</v>
      </c>
      <c r="I5985" t="s">
        <v>79</v>
      </c>
      <c r="K5985" t="s">
        <v>7908</v>
      </c>
      <c r="M5985" t="s">
        <v>7741</v>
      </c>
      <c r="N5985" t="s">
        <v>7741</v>
      </c>
      <c r="O5985" t="s">
        <v>18</v>
      </c>
      <c r="P5985" t="s">
        <v>7909</v>
      </c>
    </row>
    <row r="5986" spans="1:17" hidden="1" x14ac:dyDescent="0.35">
      <c r="A5986" s="72">
        <f t="shared" si="93"/>
        <v>141544</v>
      </c>
      <c r="B5986" t="s">
        <v>19463</v>
      </c>
      <c r="C5986" s="66">
        <v>16044082</v>
      </c>
      <c r="D5986" t="s">
        <v>83</v>
      </c>
      <c r="E5986" t="s">
        <v>9751</v>
      </c>
      <c r="F5986" s="66">
        <v>141544</v>
      </c>
      <c r="G5986" t="s">
        <v>78</v>
      </c>
      <c r="H5986" t="s">
        <v>9752</v>
      </c>
      <c r="I5986" t="s">
        <v>79</v>
      </c>
      <c r="K5986" t="s">
        <v>19464</v>
      </c>
      <c r="M5986" t="s">
        <v>7383</v>
      </c>
      <c r="N5986" t="s">
        <v>7384</v>
      </c>
      <c r="O5986" t="s">
        <v>18</v>
      </c>
      <c r="P5986" t="s">
        <v>9845</v>
      </c>
    </row>
    <row r="5987" spans="1:17" hidden="1" x14ac:dyDescent="0.35">
      <c r="A5987" s="72">
        <f t="shared" si="93"/>
        <v>140477</v>
      </c>
      <c r="B5987" t="s">
        <v>1006</v>
      </c>
      <c r="C5987" s="66">
        <v>85761</v>
      </c>
      <c r="D5987" t="s">
        <v>77</v>
      </c>
      <c r="E5987" t="s">
        <v>450</v>
      </c>
      <c r="F5987" s="66">
        <v>140477</v>
      </c>
      <c r="G5987" t="s">
        <v>78</v>
      </c>
      <c r="I5987" t="s">
        <v>79</v>
      </c>
      <c r="K5987" t="s">
        <v>1007</v>
      </c>
      <c r="M5987" t="s">
        <v>963</v>
      </c>
      <c r="N5987" t="s">
        <v>189</v>
      </c>
      <c r="O5987" t="s">
        <v>18</v>
      </c>
      <c r="P5987" t="s">
        <v>1004</v>
      </c>
      <c r="Q5987" t="s">
        <v>1008</v>
      </c>
    </row>
    <row r="5988" spans="1:17" hidden="1" x14ac:dyDescent="0.35">
      <c r="A5988" s="72">
        <f t="shared" si="93"/>
        <v>141739</v>
      </c>
      <c r="B5988" t="s">
        <v>23611</v>
      </c>
      <c r="C5988" s="85">
        <v>91813</v>
      </c>
      <c r="D5988" t="s">
        <v>77</v>
      </c>
      <c r="E5988" t="s">
        <v>23266</v>
      </c>
      <c r="F5988" s="85">
        <v>141739</v>
      </c>
      <c r="G5988" t="s">
        <v>78</v>
      </c>
      <c r="H5988">
        <v>12688644</v>
      </c>
      <c r="I5988" t="s">
        <v>79</v>
      </c>
      <c r="K5988" t="s">
        <v>23612</v>
      </c>
      <c r="M5988" t="s">
        <v>125</v>
      </c>
      <c r="N5988" t="s">
        <v>137</v>
      </c>
      <c r="O5988" t="s">
        <v>18</v>
      </c>
      <c r="P5988">
        <v>78703</v>
      </c>
      <c r="Q5988">
        <v>4799</v>
      </c>
    </row>
    <row r="5989" spans="1:17" hidden="1" x14ac:dyDescent="0.35">
      <c r="A5989" s="72">
        <f t="shared" si="93"/>
        <v>140473</v>
      </c>
      <c r="B5989" t="s">
        <v>23611</v>
      </c>
      <c r="C5989" s="85">
        <v>85480</v>
      </c>
      <c r="D5989" t="s">
        <v>77</v>
      </c>
      <c r="E5989" t="s">
        <v>23171</v>
      </c>
      <c r="F5989" s="85">
        <v>140473</v>
      </c>
      <c r="G5989" t="s">
        <v>78</v>
      </c>
      <c r="I5989" t="s">
        <v>79</v>
      </c>
      <c r="K5989" t="s">
        <v>27671</v>
      </c>
      <c r="M5989" t="s">
        <v>20750</v>
      </c>
      <c r="N5989" t="s">
        <v>176</v>
      </c>
      <c r="O5989" t="s">
        <v>18</v>
      </c>
      <c r="P5989">
        <v>75025</v>
      </c>
    </row>
    <row r="5990" spans="1:17" hidden="1" x14ac:dyDescent="0.35">
      <c r="A5990" s="72">
        <f t="shared" si="93"/>
        <v>140473</v>
      </c>
      <c r="B5990" t="s">
        <v>84</v>
      </c>
      <c r="C5990" s="66">
        <v>85480</v>
      </c>
      <c r="D5990" t="s">
        <v>77</v>
      </c>
      <c r="E5990" t="s">
        <v>252</v>
      </c>
      <c r="F5990" s="66">
        <v>140473</v>
      </c>
      <c r="G5990" t="s">
        <v>78</v>
      </c>
      <c r="I5990" t="s">
        <v>79</v>
      </c>
      <c r="K5990" t="s">
        <v>293</v>
      </c>
      <c r="M5990" t="s">
        <v>254</v>
      </c>
      <c r="N5990" t="s">
        <v>185</v>
      </c>
      <c r="O5990" t="s">
        <v>18</v>
      </c>
      <c r="P5990" t="s">
        <v>294</v>
      </c>
    </row>
    <row r="5991" spans="1:17" hidden="1" x14ac:dyDescent="0.35">
      <c r="A5991" s="72">
        <f t="shared" si="93"/>
        <v>141589</v>
      </c>
      <c r="B5991" t="s">
        <v>14575</v>
      </c>
      <c r="C5991" s="66">
        <v>212489</v>
      </c>
      <c r="D5991" t="s">
        <v>77</v>
      </c>
      <c r="E5991" t="s">
        <v>10541</v>
      </c>
      <c r="F5991" s="66">
        <v>141589</v>
      </c>
      <c r="G5991" t="s">
        <v>78</v>
      </c>
      <c r="I5991" t="s">
        <v>79</v>
      </c>
      <c r="K5991" t="s">
        <v>14576</v>
      </c>
      <c r="M5991" t="s">
        <v>10543</v>
      </c>
      <c r="N5991" t="s">
        <v>10455</v>
      </c>
      <c r="O5991" t="s">
        <v>18</v>
      </c>
      <c r="P5991" t="s">
        <v>10544</v>
      </c>
      <c r="Q5991" t="s">
        <v>112</v>
      </c>
    </row>
    <row r="5992" spans="1:17" hidden="1" x14ac:dyDescent="0.35">
      <c r="A5992" s="72">
        <f t="shared" si="93"/>
        <v>141589</v>
      </c>
      <c r="B5992" t="s">
        <v>10540</v>
      </c>
      <c r="C5992" s="66">
        <v>91071</v>
      </c>
      <c r="D5992" t="s">
        <v>77</v>
      </c>
      <c r="E5992" t="s">
        <v>10541</v>
      </c>
      <c r="F5992" s="66">
        <v>141589</v>
      </c>
      <c r="G5992" t="s">
        <v>78</v>
      </c>
      <c r="I5992" t="s">
        <v>79</v>
      </c>
      <c r="K5992" t="s">
        <v>10542</v>
      </c>
      <c r="M5992" t="s">
        <v>10543</v>
      </c>
      <c r="N5992" t="s">
        <v>10455</v>
      </c>
      <c r="O5992" t="s">
        <v>18</v>
      </c>
      <c r="P5992" t="s">
        <v>10544</v>
      </c>
      <c r="Q5992" t="s">
        <v>10545</v>
      </c>
    </row>
    <row r="5993" spans="1:17" hidden="1" x14ac:dyDescent="0.35">
      <c r="A5993" s="72">
        <f t="shared" si="93"/>
        <v>141589</v>
      </c>
      <c r="B5993" t="s">
        <v>18169</v>
      </c>
      <c r="C5993" s="66">
        <v>16037501</v>
      </c>
      <c r="D5993" t="s">
        <v>83</v>
      </c>
      <c r="E5993" t="s">
        <v>10541</v>
      </c>
      <c r="F5993" s="66">
        <v>141589</v>
      </c>
      <c r="G5993" t="s">
        <v>78</v>
      </c>
      <c r="I5993" t="s">
        <v>79</v>
      </c>
      <c r="K5993" t="s">
        <v>18168</v>
      </c>
      <c r="M5993" t="s">
        <v>10543</v>
      </c>
      <c r="N5993" t="s">
        <v>10454</v>
      </c>
      <c r="O5993" t="s">
        <v>18</v>
      </c>
      <c r="P5993" t="s">
        <v>10544</v>
      </c>
    </row>
    <row r="5994" spans="1:17" hidden="1" x14ac:dyDescent="0.35">
      <c r="A5994" s="72">
        <f t="shared" si="93"/>
        <v>141589</v>
      </c>
      <c r="B5994" t="s">
        <v>27996</v>
      </c>
      <c r="C5994" s="85">
        <v>141589</v>
      </c>
      <c r="D5994" t="s">
        <v>78</v>
      </c>
      <c r="E5994" t="s">
        <v>23161</v>
      </c>
      <c r="F5994" s="85">
        <v>17019384</v>
      </c>
      <c r="G5994" t="s">
        <v>1750</v>
      </c>
      <c r="H5994">
        <v>11930856</v>
      </c>
      <c r="I5994" t="s">
        <v>79</v>
      </c>
      <c r="J5994" t="s">
        <v>200</v>
      </c>
      <c r="K5994" t="s">
        <v>27997</v>
      </c>
      <c r="M5994" t="s">
        <v>27998</v>
      </c>
      <c r="N5994" t="s">
        <v>10455</v>
      </c>
      <c r="O5994" t="s">
        <v>18</v>
      </c>
      <c r="P5994">
        <v>78368</v>
      </c>
    </row>
    <row r="5995" spans="1:17" hidden="1" x14ac:dyDescent="0.35">
      <c r="A5995" s="72">
        <f t="shared" si="93"/>
        <v>141589</v>
      </c>
      <c r="B5995" t="s">
        <v>10547</v>
      </c>
      <c r="C5995" s="66">
        <v>91072</v>
      </c>
      <c r="D5995" t="s">
        <v>77</v>
      </c>
      <c r="E5995" t="s">
        <v>10541</v>
      </c>
      <c r="F5995" s="66">
        <v>141589</v>
      </c>
      <c r="G5995" t="s">
        <v>78</v>
      </c>
      <c r="I5995" t="s">
        <v>79</v>
      </c>
      <c r="K5995" t="s">
        <v>10548</v>
      </c>
      <c r="M5995" t="s">
        <v>10543</v>
      </c>
      <c r="N5995" t="s">
        <v>10455</v>
      </c>
      <c r="O5995" t="s">
        <v>18</v>
      </c>
      <c r="P5995" t="s">
        <v>10544</v>
      </c>
    </row>
    <row r="5996" spans="1:17" hidden="1" x14ac:dyDescent="0.35">
      <c r="A5996" s="72">
        <f t="shared" si="93"/>
        <v>141589</v>
      </c>
      <c r="B5996" t="s">
        <v>19019</v>
      </c>
      <c r="C5996" s="66">
        <v>16037499</v>
      </c>
      <c r="D5996" t="s">
        <v>83</v>
      </c>
      <c r="E5996" t="s">
        <v>10541</v>
      </c>
      <c r="F5996" s="66">
        <v>141589</v>
      </c>
      <c r="G5996" t="s">
        <v>78</v>
      </c>
      <c r="I5996" t="s">
        <v>79</v>
      </c>
      <c r="K5996" t="s">
        <v>19020</v>
      </c>
      <c r="M5996" t="s">
        <v>10543</v>
      </c>
      <c r="N5996" t="s">
        <v>10454</v>
      </c>
      <c r="O5996" t="s">
        <v>18</v>
      </c>
      <c r="P5996" t="s">
        <v>10544</v>
      </c>
    </row>
    <row r="5997" spans="1:17" hidden="1" x14ac:dyDescent="0.35">
      <c r="A5997" s="72">
        <f t="shared" si="93"/>
        <v>141589</v>
      </c>
      <c r="B5997" t="s">
        <v>18167</v>
      </c>
      <c r="C5997" s="66">
        <v>16037500</v>
      </c>
      <c r="D5997" t="s">
        <v>83</v>
      </c>
      <c r="E5997" t="s">
        <v>10541</v>
      </c>
      <c r="F5997" s="66">
        <v>141589</v>
      </c>
      <c r="G5997" t="s">
        <v>78</v>
      </c>
      <c r="I5997" t="s">
        <v>79</v>
      </c>
      <c r="K5997" t="s">
        <v>18168</v>
      </c>
      <c r="M5997" t="s">
        <v>10543</v>
      </c>
      <c r="N5997" t="s">
        <v>10454</v>
      </c>
      <c r="O5997" t="s">
        <v>18</v>
      </c>
      <c r="P5997" t="s">
        <v>10544</v>
      </c>
    </row>
    <row r="5998" spans="1:17" hidden="1" x14ac:dyDescent="0.35">
      <c r="A5998" s="72">
        <f t="shared" si="93"/>
        <v>141589</v>
      </c>
      <c r="B5998" t="s">
        <v>10551</v>
      </c>
      <c r="C5998" s="66">
        <v>91074</v>
      </c>
      <c r="D5998" t="s">
        <v>77</v>
      </c>
      <c r="E5998" t="s">
        <v>10541</v>
      </c>
      <c r="F5998" s="66">
        <v>141589</v>
      </c>
      <c r="G5998" t="s">
        <v>78</v>
      </c>
      <c r="I5998" t="s">
        <v>79</v>
      </c>
      <c r="K5998" t="s">
        <v>10552</v>
      </c>
      <c r="M5998" t="s">
        <v>10543</v>
      </c>
      <c r="N5998" t="s">
        <v>10454</v>
      </c>
      <c r="O5998" t="s">
        <v>18</v>
      </c>
      <c r="P5998" t="s">
        <v>10544</v>
      </c>
    </row>
    <row r="5999" spans="1:17" hidden="1" x14ac:dyDescent="0.35">
      <c r="A5999" s="72">
        <f t="shared" si="93"/>
        <v>141589</v>
      </c>
      <c r="B5999" t="s">
        <v>10549</v>
      </c>
      <c r="C5999" s="66">
        <v>91073</v>
      </c>
      <c r="D5999" t="s">
        <v>77</v>
      </c>
      <c r="E5999" t="s">
        <v>10541</v>
      </c>
      <c r="F5999" s="66">
        <v>141589</v>
      </c>
      <c r="G5999" t="s">
        <v>78</v>
      </c>
      <c r="I5999" t="s">
        <v>79</v>
      </c>
      <c r="K5999" t="s">
        <v>10550</v>
      </c>
      <c r="M5999" t="s">
        <v>10543</v>
      </c>
      <c r="N5999" t="s">
        <v>10455</v>
      </c>
      <c r="O5999" t="s">
        <v>18</v>
      </c>
      <c r="P5999" t="s">
        <v>10544</v>
      </c>
      <c r="Q5999" t="s">
        <v>10545</v>
      </c>
    </row>
    <row r="6000" spans="1:17" hidden="1" x14ac:dyDescent="0.35">
      <c r="A6000" s="72">
        <f t="shared" si="93"/>
        <v>141487</v>
      </c>
      <c r="B6000" t="s">
        <v>9338</v>
      </c>
      <c r="C6000" s="66">
        <v>90389</v>
      </c>
      <c r="D6000" t="s">
        <v>77</v>
      </c>
      <c r="E6000" t="s">
        <v>9269</v>
      </c>
      <c r="F6000" s="66">
        <v>141487</v>
      </c>
      <c r="G6000" t="s">
        <v>78</v>
      </c>
      <c r="I6000" t="s">
        <v>79</v>
      </c>
      <c r="K6000" t="s">
        <v>9339</v>
      </c>
      <c r="M6000" t="s">
        <v>9216</v>
      </c>
      <c r="N6000" t="s">
        <v>9217</v>
      </c>
      <c r="O6000" t="s">
        <v>18</v>
      </c>
      <c r="P6000" t="s">
        <v>9325</v>
      </c>
      <c r="Q6000" t="s">
        <v>9340</v>
      </c>
    </row>
    <row r="6001" spans="1:17" hidden="1" x14ac:dyDescent="0.35">
      <c r="A6001" s="72">
        <f t="shared" si="93"/>
        <v>141986</v>
      </c>
      <c r="B6001" t="s">
        <v>12814</v>
      </c>
      <c r="C6001" s="66">
        <v>92577</v>
      </c>
      <c r="D6001" t="s">
        <v>77</v>
      </c>
      <c r="E6001" t="s">
        <v>12702</v>
      </c>
      <c r="F6001" s="66">
        <v>141986</v>
      </c>
      <c r="G6001" t="s">
        <v>78</v>
      </c>
      <c r="H6001" t="s">
        <v>12815</v>
      </c>
      <c r="I6001" t="s">
        <v>79</v>
      </c>
      <c r="K6001" t="s">
        <v>12816</v>
      </c>
      <c r="M6001" t="s">
        <v>12447</v>
      </c>
      <c r="N6001" t="s">
        <v>12609</v>
      </c>
      <c r="O6001" t="s">
        <v>18</v>
      </c>
      <c r="P6001" t="s">
        <v>12812</v>
      </c>
      <c r="Q6001" t="s">
        <v>3702</v>
      </c>
    </row>
    <row r="6002" spans="1:17" hidden="1" x14ac:dyDescent="0.35">
      <c r="A6002" s="72">
        <f t="shared" si="93"/>
        <v>141547</v>
      </c>
      <c r="B6002" t="s">
        <v>16336</v>
      </c>
      <c r="C6002" s="66">
        <v>16037330</v>
      </c>
      <c r="D6002" t="s">
        <v>77</v>
      </c>
      <c r="E6002" t="s">
        <v>10069</v>
      </c>
      <c r="F6002" s="66">
        <v>141547</v>
      </c>
      <c r="G6002" t="s">
        <v>78</v>
      </c>
      <c r="I6002" t="s">
        <v>79</v>
      </c>
      <c r="K6002" t="s">
        <v>16337</v>
      </c>
      <c r="M6002" t="s">
        <v>7383</v>
      </c>
      <c r="N6002" t="s">
        <v>9526</v>
      </c>
      <c r="O6002" t="s">
        <v>18</v>
      </c>
      <c r="P6002" t="s">
        <v>14322</v>
      </c>
    </row>
    <row r="6003" spans="1:17" hidden="1" x14ac:dyDescent="0.35">
      <c r="A6003" s="72">
        <f t="shared" si="93"/>
        <v>140887</v>
      </c>
      <c r="B6003" t="s">
        <v>25443</v>
      </c>
      <c r="C6003" s="85">
        <v>87433</v>
      </c>
      <c r="D6003" t="s">
        <v>77</v>
      </c>
      <c r="E6003" t="s">
        <v>23231</v>
      </c>
      <c r="F6003" s="85">
        <v>140887</v>
      </c>
      <c r="G6003" t="s">
        <v>78</v>
      </c>
      <c r="H6003">
        <v>12046611</v>
      </c>
      <c r="I6003" t="s">
        <v>79</v>
      </c>
      <c r="K6003" t="s">
        <v>25444</v>
      </c>
      <c r="M6003" t="s">
        <v>20648</v>
      </c>
      <c r="N6003" t="s">
        <v>571</v>
      </c>
      <c r="O6003" t="s">
        <v>18</v>
      </c>
      <c r="P6003">
        <v>76105</v>
      </c>
      <c r="Q6003">
        <v>3818</v>
      </c>
    </row>
    <row r="6004" spans="1:17" hidden="1" x14ac:dyDescent="0.35">
      <c r="A6004" s="72">
        <f t="shared" si="93"/>
        <v>140887</v>
      </c>
      <c r="B6004" t="s">
        <v>3966</v>
      </c>
      <c r="C6004" s="66">
        <v>87433</v>
      </c>
      <c r="D6004" t="s">
        <v>77</v>
      </c>
      <c r="E6004" t="s">
        <v>3907</v>
      </c>
      <c r="F6004" s="66">
        <v>140887</v>
      </c>
      <c r="G6004" t="s">
        <v>78</v>
      </c>
      <c r="H6004" t="s">
        <v>3967</v>
      </c>
      <c r="I6004" t="s">
        <v>79</v>
      </c>
      <c r="K6004" t="s">
        <v>3968</v>
      </c>
      <c r="M6004" t="s">
        <v>3904</v>
      </c>
      <c r="N6004" t="s">
        <v>573</v>
      </c>
      <c r="O6004" t="s">
        <v>18</v>
      </c>
      <c r="P6004" t="s">
        <v>3953</v>
      </c>
      <c r="Q6004" t="s">
        <v>1745</v>
      </c>
    </row>
    <row r="6005" spans="1:17" hidden="1" x14ac:dyDescent="0.35">
      <c r="A6005" s="72">
        <f t="shared" si="93"/>
        <v>141065</v>
      </c>
      <c r="B6005" t="s">
        <v>22346</v>
      </c>
      <c r="C6005" s="66">
        <v>17022467</v>
      </c>
      <c r="D6005" t="s">
        <v>77</v>
      </c>
      <c r="E6005" t="s">
        <v>5158</v>
      </c>
      <c r="F6005" s="66">
        <v>141065</v>
      </c>
      <c r="G6005" t="s">
        <v>78</v>
      </c>
      <c r="I6005" t="s">
        <v>79</v>
      </c>
      <c r="K6005" t="s">
        <v>22347</v>
      </c>
      <c r="M6005" t="s">
        <v>22348</v>
      </c>
      <c r="N6005" t="s">
        <v>5044</v>
      </c>
      <c r="O6005" t="s">
        <v>18</v>
      </c>
      <c r="P6005" t="s">
        <v>5171</v>
      </c>
    </row>
    <row r="6006" spans="1:17" hidden="1" x14ac:dyDescent="0.35">
      <c r="A6006" s="72">
        <f t="shared" si="93"/>
        <v>140887</v>
      </c>
      <c r="B6006" t="s">
        <v>25449</v>
      </c>
      <c r="C6006" s="85">
        <v>87519</v>
      </c>
      <c r="D6006" t="s">
        <v>77</v>
      </c>
      <c r="E6006" t="s">
        <v>23231</v>
      </c>
      <c r="F6006" s="85">
        <v>140887</v>
      </c>
      <c r="G6006" t="s">
        <v>78</v>
      </c>
      <c r="H6006">
        <v>12060364</v>
      </c>
      <c r="I6006" t="s">
        <v>79</v>
      </c>
      <c r="K6006" t="s">
        <v>25450</v>
      </c>
      <c r="M6006" t="s">
        <v>20648</v>
      </c>
      <c r="N6006" t="s">
        <v>571</v>
      </c>
      <c r="O6006" t="s">
        <v>18</v>
      </c>
      <c r="P6006">
        <v>76112</v>
      </c>
      <c r="Q6006">
        <v>7911</v>
      </c>
    </row>
    <row r="6007" spans="1:17" hidden="1" x14ac:dyDescent="0.35">
      <c r="A6007" s="72">
        <f t="shared" si="93"/>
        <v>140887</v>
      </c>
      <c r="B6007" t="s">
        <v>4193</v>
      </c>
      <c r="C6007" s="66">
        <v>87519</v>
      </c>
      <c r="D6007" t="s">
        <v>77</v>
      </c>
      <c r="E6007" t="s">
        <v>3907</v>
      </c>
      <c r="F6007" s="66">
        <v>140887</v>
      </c>
      <c r="G6007" t="s">
        <v>78</v>
      </c>
      <c r="H6007" t="s">
        <v>4194</v>
      </c>
      <c r="I6007" t="s">
        <v>79</v>
      </c>
      <c r="K6007" t="s">
        <v>4195</v>
      </c>
      <c r="M6007" t="s">
        <v>3904</v>
      </c>
      <c r="N6007" t="s">
        <v>573</v>
      </c>
      <c r="O6007" t="s">
        <v>18</v>
      </c>
      <c r="P6007" t="s">
        <v>4171</v>
      </c>
      <c r="Q6007" t="s">
        <v>4196</v>
      </c>
    </row>
    <row r="6008" spans="1:17" hidden="1" x14ac:dyDescent="0.35">
      <c r="A6008" s="72">
        <f t="shared" si="93"/>
        <v>141375</v>
      </c>
      <c r="B6008" t="s">
        <v>8720</v>
      </c>
      <c r="C6008" s="66">
        <v>89969</v>
      </c>
      <c r="D6008" t="s">
        <v>77</v>
      </c>
      <c r="E6008" t="s">
        <v>8705</v>
      </c>
      <c r="F6008" s="66">
        <v>141375</v>
      </c>
      <c r="G6008" t="s">
        <v>78</v>
      </c>
      <c r="H6008" t="s">
        <v>8721</v>
      </c>
      <c r="I6008" t="s">
        <v>79</v>
      </c>
      <c r="K6008" t="s">
        <v>8722</v>
      </c>
      <c r="M6008" t="s">
        <v>8607</v>
      </c>
      <c r="N6008" t="s">
        <v>8618</v>
      </c>
      <c r="O6008" t="s">
        <v>18</v>
      </c>
      <c r="P6008" t="s">
        <v>8619</v>
      </c>
      <c r="Q6008" t="s">
        <v>8723</v>
      </c>
    </row>
    <row r="6009" spans="1:17" hidden="1" x14ac:dyDescent="0.35">
      <c r="A6009" s="72">
        <f t="shared" si="93"/>
        <v>141375</v>
      </c>
      <c r="B6009" t="s">
        <v>8716</v>
      </c>
      <c r="C6009" s="66">
        <v>89968</v>
      </c>
      <c r="D6009" t="s">
        <v>77</v>
      </c>
      <c r="E6009" t="s">
        <v>8705</v>
      </c>
      <c r="F6009" s="66">
        <v>141375</v>
      </c>
      <c r="G6009" t="s">
        <v>78</v>
      </c>
      <c r="H6009" t="s">
        <v>8717</v>
      </c>
      <c r="I6009" t="s">
        <v>79</v>
      </c>
      <c r="K6009" t="s">
        <v>8718</v>
      </c>
      <c r="M6009" t="s">
        <v>8607</v>
      </c>
      <c r="N6009" t="s">
        <v>8618</v>
      </c>
      <c r="O6009" t="s">
        <v>18</v>
      </c>
      <c r="P6009" t="s">
        <v>8619</v>
      </c>
      <c r="Q6009" t="s">
        <v>8719</v>
      </c>
    </row>
    <row r="6010" spans="1:17" hidden="1" x14ac:dyDescent="0.35">
      <c r="A6010" s="72">
        <f t="shared" si="93"/>
        <v>140480</v>
      </c>
      <c r="B6010" t="s">
        <v>14540</v>
      </c>
      <c r="C6010" s="66">
        <v>212138</v>
      </c>
      <c r="D6010" t="s">
        <v>77</v>
      </c>
      <c r="E6010" t="s">
        <v>1041</v>
      </c>
      <c r="F6010" s="66">
        <v>140480</v>
      </c>
      <c r="G6010" t="s">
        <v>78</v>
      </c>
      <c r="I6010" t="s">
        <v>79</v>
      </c>
      <c r="K6010" t="s">
        <v>14541</v>
      </c>
      <c r="M6010" t="s">
        <v>1048</v>
      </c>
      <c r="N6010" t="s">
        <v>14542</v>
      </c>
      <c r="O6010" t="s">
        <v>18</v>
      </c>
      <c r="P6010" t="s">
        <v>1045</v>
      </c>
    </row>
    <row r="6011" spans="1:17" hidden="1" x14ac:dyDescent="0.35">
      <c r="A6011" s="72">
        <f t="shared" si="93"/>
        <v>140457</v>
      </c>
      <c r="B6011" t="s">
        <v>17165</v>
      </c>
      <c r="C6011" s="66">
        <v>16055753</v>
      </c>
      <c r="D6011" t="s">
        <v>77</v>
      </c>
      <c r="E6011" t="s">
        <v>345</v>
      </c>
      <c r="F6011" s="66">
        <v>140457</v>
      </c>
      <c r="G6011" t="s">
        <v>78</v>
      </c>
      <c r="H6011" t="s">
        <v>350</v>
      </c>
      <c r="I6011" t="s">
        <v>79</v>
      </c>
      <c r="K6011" t="s">
        <v>17166</v>
      </c>
      <c r="L6011" t="s">
        <v>80</v>
      </c>
      <c r="M6011" t="s">
        <v>347</v>
      </c>
      <c r="N6011" t="s">
        <v>215</v>
      </c>
      <c r="O6011" t="s">
        <v>18</v>
      </c>
      <c r="P6011" t="s">
        <v>352</v>
      </c>
      <c r="Q6011" t="s">
        <v>87</v>
      </c>
    </row>
    <row r="6012" spans="1:17" hidden="1" x14ac:dyDescent="0.35">
      <c r="A6012" s="72">
        <f t="shared" si="93"/>
        <v>141544</v>
      </c>
      <c r="B6012" t="s">
        <v>9754</v>
      </c>
      <c r="C6012" s="66">
        <v>90569</v>
      </c>
      <c r="D6012" t="s">
        <v>77</v>
      </c>
      <c r="E6012" t="s">
        <v>9751</v>
      </c>
      <c r="F6012" s="66">
        <v>141544</v>
      </c>
      <c r="G6012" t="s">
        <v>78</v>
      </c>
      <c r="H6012" t="s">
        <v>9752</v>
      </c>
      <c r="I6012" t="s">
        <v>79</v>
      </c>
      <c r="K6012" t="s">
        <v>9755</v>
      </c>
      <c r="M6012" t="s">
        <v>7383</v>
      </c>
      <c r="N6012" t="s">
        <v>7384</v>
      </c>
      <c r="O6012" t="s">
        <v>18</v>
      </c>
      <c r="P6012" t="s">
        <v>9750</v>
      </c>
      <c r="Q6012" t="s">
        <v>4692</v>
      </c>
    </row>
    <row r="6013" spans="1:17" hidden="1" x14ac:dyDescent="0.35">
      <c r="A6013" s="72">
        <f t="shared" si="93"/>
        <v>140445</v>
      </c>
      <c r="B6013" t="s">
        <v>23324</v>
      </c>
      <c r="C6013" s="85">
        <v>85407</v>
      </c>
      <c r="D6013" t="s">
        <v>77</v>
      </c>
      <c r="E6013" t="s">
        <v>23272</v>
      </c>
      <c r="F6013" s="85">
        <v>140445</v>
      </c>
      <c r="G6013" t="s">
        <v>78</v>
      </c>
      <c r="I6013" t="s">
        <v>79</v>
      </c>
      <c r="K6013" t="s">
        <v>23325</v>
      </c>
      <c r="M6013" t="s">
        <v>20950</v>
      </c>
      <c r="N6013" t="s">
        <v>176</v>
      </c>
      <c r="O6013" t="s">
        <v>18</v>
      </c>
      <c r="P6013">
        <v>75002</v>
      </c>
      <c r="Q6013">
        <v>13</v>
      </c>
    </row>
    <row r="6014" spans="1:17" hidden="1" x14ac:dyDescent="0.35">
      <c r="A6014" s="72">
        <f t="shared" si="93"/>
        <v>141065</v>
      </c>
      <c r="B6014" t="s">
        <v>15250</v>
      </c>
      <c r="C6014" s="66">
        <v>230327</v>
      </c>
      <c r="D6014" t="s">
        <v>77</v>
      </c>
      <c r="E6014" t="s">
        <v>5158</v>
      </c>
      <c r="F6014" s="66">
        <v>141065</v>
      </c>
      <c r="G6014" t="s">
        <v>78</v>
      </c>
      <c r="I6014" t="s">
        <v>79</v>
      </c>
      <c r="K6014" t="s">
        <v>15251</v>
      </c>
      <c r="M6014" t="s">
        <v>5156</v>
      </c>
      <c r="N6014" t="s">
        <v>5044</v>
      </c>
      <c r="O6014" t="s">
        <v>18</v>
      </c>
      <c r="P6014" t="s">
        <v>5169</v>
      </c>
    </row>
    <row r="6015" spans="1:17" hidden="1" x14ac:dyDescent="0.35">
      <c r="A6015" s="72">
        <f t="shared" si="93"/>
        <v>141020</v>
      </c>
      <c r="B6015" t="s">
        <v>4917</v>
      </c>
      <c r="C6015" s="66">
        <v>87894</v>
      </c>
      <c r="D6015" t="s">
        <v>77</v>
      </c>
      <c r="E6015" t="s">
        <v>4912</v>
      </c>
      <c r="F6015" s="66">
        <v>141020</v>
      </c>
      <c r="G6015" t="s">
        <v>78</v>
      </c>
      <c r="I6015" t="s">
        <v>79</v>
      </c>
      <c r="K6015" t="s">
        <v>4913</v>
      </c>
      <c r="M6015" t="s">
        <v>4914</v>
      </c>
      <c r="N6015" t="s">
        <v>4874</v>
      </c>
      <c r="O6015" t="s">
        <v>18</v>
      </c>
      <c r="P6015" t="s">
        <v>4915</v>
      </c>
    </row>
    <row r="6016" spans="1:17" hidden="1" x14ac:dyDescent="0.35">
      <c r="A6016" s="72">
        <f t="shared" si="93"/>
        <v>141188</v>
      </c>
      <c r="B6016" t="s">
        <v>5778</v>
      </c>
      <c r="C6016" s="66">
        <v>88296</v>
      </c>
      <c r="D6016" t="s">
        <v>77</v>
      </c>
      <c r="E6016" t="s">
        <v>5662</v>
      </c>
      <c r="F6016" s="66">
        <v>141188</v>
      </c>
      <c r="G6016" t="s">
        <v>77</v>
      </c>
      <c r="I6016" t="s">
        <v>79</v>
      </c>
      <c r="K6016" t="s">
        <v>5780</v>
      </c>
      <c r="M6016" t="s">
        <v>5781</v>
      </c>
      <c r="N6016" t="s">
        <v>4872</v>
      </c>
      <c r="O6016" t="s">
        <v>18</v>
      </c>
      <c r="P6016" t="s">
        <v>5782</v>
      </c>
    </row>
    <row r="6017" spans="1:17" hidden="1" x14ac:dyDescent="0.35">
      <c r="A6017" s="72">
        <f t="shared" si="93"/>
        <v>141168</v>
      </c>
      <c r="B6017" t="s">
        <v>5778</v>
      </c>
      <c r="C6017" s="66">
        <v>88296</v>
      </c>
      <c r="D6017" t="s">
        <v>77</v>
      </c>
      <c r="E6017" t="s">
        <v>5779</v>
      </c>
      <c r="F6017" s="66">
        <v>141168</v>
      </c>
      <c r="G6017" t="s">
        <v>78</v>
      </c>
      <c r="I6017" t="s">
        <v>79</v>
      </c>
      <c r="K6017" t="s">
        <v>5780</v>
      </c>
      <c r="M6017" t="s">
        <v>5781</v>
      </c>
      <c r="N6017" t="s">
        <v>4872</v>
      </c>
      <c r="O6017" t="s">
        <v>18</v>
      </c>
      <c r="P6017" t="s">
        <v>5782</v>
      </c>
    </row>
    <row r="6018" spans="1:17" hidden="1" x14ac:dyDescent="0.35">
      <c r="A6018" s="72">
        <f t="shared" ref="A6018:A6081" si="94">IF(F6018="", "", IF(D6018="School District", C6018, F6018))</f>
        <v>141188</v>
      </c>
      <c r="B6018" t="s">
        <v>5783</v>
      </c>
      <c r="C6018" s="66">
        <v>88297</v>
      </c>
      <c r="D6018" t="s">
        <v>77</v>
      </c>
      <c r="E6018" t="s">
        <v>5662</v>
      </c>
      <c r="F6018" s="66">
        <v>141188</v>
      </c>
      <c r="G6018" t="s">
        <v>77</v>
      </c>
      <c r="I6018" t="s">
        <v>79</v>
      </c>
      <c r="K6018" t="s">
        <v>5780</v>
      </c>
      <c r="M6018" t="s">
        <v>5781</v>
      </c>
      <c r="N6018" t="s">
        <v>4872</v>
      </c>
      <c r="O6018" t="s">
        <v>18</v>
      </c>
      <c r="P6018" t="s">
        <v>5782</v>
      </c>
    </row>
    <row r="6019" spans="1:17" hidden="1" x14ac:dyDescent="0.35">
      <c r="A6019" s="72">
        <f t="shared" si="94"/>
        <v>141168</v>
      </c>
      <c r="B6019" t="s">
        <v>5783</v>
      </c>
      <c r="C6019" s="66">
        <v>88297</v>
      </c>
      <c r="D6019" t="s">
        <v>77</v>
      </c>
      <c r="E6019" t="s">
        <v>5779</v>
      </c>
      <c r="F6019" s="66">
        <v>141168</v>
      </c>
      <c r="G6019" t="s">
        <v>78</v>
      </c>
      <c r="I6019" t="s">
        <v>79</v>
      </c>
      <c r="K6019" t="s">
        <v>5780</v>
      </c>
      <c r="M6019" t="s">
        <v>5781</v>
      </c>
      <c r="N6019" t="s">
        <v>4872</v>
      </c>
      <c r="O6019" t="s">
        <v>18</v>
      </c>
      <c r="P6019" t="s">
        <v>5782</v>
      </c>
    </row>
    <row r="6020" spans="1:17" hidden="1" x14ac:dyDescent="0.35">
      <c r="A6020" s="72">
        <f t="shared" si="94"/>
        <v>141168</v>
      </c>
      <c r="B6020" t="s">
        <v>19975</v>
      </c>
      <c r="C6020" s="66">
        <v>16069338</v>
      </c>
      <c r="D6020" t="s">
        <v>83</v>
      </c>
      <c r="E6020" t="s">
        <v>5779</v>
      </c>
      <c r="F6020" s="66">
        <v>141168</v>
      </c>
      <c r="G6020" t="s">
        <v>78</v>
      </c>
      <c r="I6020" t="s">
        <v>79</v>
      </c>
      <c r="K6020" t="s">
        <v>19964</v>
      </c>
      <c r="M6020" t="s">
        <v>5781</v>
      </c>
      <c r="N6020" t="s">
        <v>4872</v>
      </c>
      <c r="O6020" t="s">
        <v>18</v>
      </c>
      <c r="P6020" t="s">
        <v>5782</v>
      </c>
    </row>
    <row r="6021" spans="1:17" hidden="1" x14ac:dyDescent="0.35">
      <c r="A6021" s="72">
        <f t="shared" si="94"/>
        <v>141168</v>
      </c>
      <c r="B6021" t="s">
        <v>19966</v>
      </c>
      <c r="C6021" s="66">
        <v>16069337</v>
      </c>
      <c r="D6021" t="s">
        <v>83</v>
      </c>
      <c r="E6021" t="s">
        <v>5779</v>
      </c>
      <c r="F6021" s="66">
        <v>141168</v>
      </c>
      <c r="G6021" t="s">
        <v>78</v>
      </c>
      <c r="I6021" t="s">
        <v>79</v>
      </c>
      <c r="K6021" t="s">
        <v>19964</v>
      </c>
      <c r="M6021" t="s">
        <v>5781</v>
      </c>
      <c r="N6021" t="s">
        <v>4872</v>
      </c>
      <c r="O6021" t="s">
        <v>18</v>
      </c>
      <c r="P6021" t="s">
        <v>5782</v>
      </c>
    </row>
    <row r="6022" spans="1:17" hidden="1" x14ac:dyDescent="0.35">
      <c r="A6022" s="72">
        <f t="shared" si="94"/>
        <v>141168</v>
      </c>
      <c r="B6022" t="s">
        <v>19977</v>
      </c>
      <c r="C6022" s="66">
        <v>16069341</v>
      </c>
      <c r="D6022" t="s">
        <v>83</v>
      </c>
      <c r="E6022" t="s">
        <v>5779</v>
      </c>
      <c r="F6022" s="66">
        <v>141168</v>
      </c>
      <c r="G6022" t="s">
        <v>78</v>
      </c>
      <c r="I6022" t="s">
        <v>79</v>
      </c>
      <c r="K6022" t="s">
        <v>19964</v>
      </c>
      <c r="M6022" t="s">
        <v>5781</v>
      </c>
      <c r="N6022" t="s">
        <v>4872</v>
      </c>
      <c r="O6022" t="s">
        <v>18</v>
      </c>
      <c r="P6022" t="s">
        <v>5782</v>
      </c>
    </row>
    <row r="6023" spans="1:17" hidden="1" x14ac:dyDescent="0.35">
      <c r="A6023" s="72">
        <f t="shared" si="94"/>
        <v>141168</v>
      </c>
      <c r="B6023" t="s">
        <v>19965</v>
      </c>
      <c r="C6023" s="66">
        <v>16069336</v>
      </c>
      <c r="D6023" t="s">
        <v>83</v>
      </c>
      <c r="E6023" t="s">
        <v>5779</v>
      </c>
      <c r="F6023" s="66">
        <v>141168</v>
      </c>
      <c r="G6023" t="s">
        <v>78</v>
      </c>
      <c r="I6023" t="s">
        <v>79</v>
      </c>
      <c r="K6023" t="s">
        <v>19964</v>
      </c>
      <c r="M6023" t="s">
        <v>5781</v>
      </c>
      <c r="N6023" t="s">
        <v>4872</v>
      </c>
      <c r="O6023" t="s">
        <v>18</v>
      </c>
      <c r="P6023" t="s">
        <v>5782</v>
      </c>
    </row>
    <row r="6024" spans="1:17" hidden="1" x14ac:dyDescent="0.35">
      <c r="A6024" s="72">
        <f t="shared" si="94"/>
        <v>141168</v>
      </c>
      <c r="B6024" t="s">
        <v>19976</v>
      </c>
      <c r="C6024" s="66">
        <v>16069340</v>
      </c>
      <c r="D6024" t="s">
        <v>83</v>
      </c>
      <c r="E6024" t="s">
        <v>5779</v>
      </c>
      <c r="F6024" s="66">
        <v>141168</v>
      </c>
      <c r="G6024" t="s">
        <v>78</v>
      </c>
      <c r="I6024" t="s">
        <v>79</v>
      </c>
      <c r="K6024" t="s">
        <v>19964</v>
      </c>
      <c r="M6024" t="s">
        <v>5781</v>
      </c>
      <c r="N6024" t="s">
        <v>4872</v>
      </c>
      <c r="O6024" t="s">
        <v>18</v>
      </c>
      <c r="P6024" t="s">
        <v>5782</v>
      </c>
    </row>
    <row r="6025" spans="1:17" hidden="1" x14ac:dyDescent="0.35">
      <c r="A6025" s="72">
        <f t="shared" si="94"/>
        <v>141168</v>
      </c>
      <c r="B6025" t="s">
        <v>19963</v>
      </c>
      <c r="C6025" s="66">
        <v>16069335</v>
      </c>
      <c r="D6025" t="s">
        <v>83</v>
      </c>
      <c r="E6025" t="s">
        <v>5779</v>
      </c>
      <c r="F6025" s="66">
        <v>141168</v>
      </c>
      <c r="G6025" t="s">
        <v>78</v>
      </c>
      <c r="I6025" t="s">
        <v>79</v>
      </c>
      <c r="K6025" t="s">
        <v>19964</v>
      </c>
      <c r="M6025" t="s">
        <v>5781</v>
      </c>
      <c r="N6025" t="s">
        <v>4872</v>
      </c>
      <c r="O6025" t="s">
        <v>18</v>
      </c>
      <c r="P6025" t="s">
        <v>5782</v>
      </c>
    </row>
    <row r="6026" spans="1:17" hidden="1" x14ac:dyDescent="0.35">
      <c r="A6026" s="72">
        <f t="shared" si="94"/>
        <v>141311</v>
      </c>
      <c r="B6026" t="s">
        <v>7060</v>
      </c>
      <c r="C6026" s="66">
        <v>88954</v>
      </c>
      <c r="D6026" t="s">
        <v>77</v>
      </c>
      <c r="E6026" t="s">
        <v>6973</v>
      </c>
      <c r="F6026" s="66">
        <v>141311</v>
      </c>
      <c r="G6026" t="s">
        <v>78</v>
      </c>
      <c r="H6026" t="s">
        <v>7061</v>
      </c>
      <c r="I6026" t="s">
        <v>79</v>
      </c>
      <c r="K6026" t="s">
        <v>7062</v>
      </c>
      <c r="M6026" t="s">
        <v>3090</v>
      </c>
      <c r="N6026" t="s">
        <v>6071</v>
      </c>
      <c r="O6026" t="s">
        <v>18</v>
      </c>
      <c r="P6026" t="s">
        <v>7056</v>
      </c>
      <c r="Q6026" t="s">
        <v>1717</v>
      </c>
    </row>
    <row r="6027" spans="1:17" hidden="1" x14ac:dyDescent="0.35">
      <c r="A6027" s="72">
        <f t="shared" si="94"/>
        <v>141311</v>
      </c>
      <c r="B6027" t="s">
        <v>7067</v>
      </c>
      <c r="C6027" s="66">
        <v>88956</v>
      </c>
      <c r="D6027" t="s">
        <v>77</v>
      </c>
      <c r="E6027" t="s">
        <v>6973</v>
      </c>
      <c r="F6027" s="66">
        <v>141311</v>
      </c>
      <c r="G6027" t="s">
        <v>78</v>
      </c>
      <c r="H6027" t="s">
        <v>7068</v>
      </c>
      <c r="I6027" t="s">
        <v>79</v>
      </c>
      <c r="K6027" t="s">
        <v>7069</v>
      </c>
      <c r="M6027" t="s">
        <v>3090</v>
      </c>
      <c r="N6027" t="s">
        <v>6071</v>
      </c>
      <c r="O6027" t="s">
        <v>18</v>
      </c>
      <c r="P6027" t="s">
        <v>7056</v>
      </c>
      <c r="Q6027" t="s">
        <v>7070</v>
      </c>
    </row>
    <row r="6028" spans="1:17" hidden="1" x14ac:dyDescent="0.35">
      <c r="A6028" s="72">
        <f t="shared" si="94"/>
        <v>141311</v>
      </c>
      <c r="B6028" t="s">
        <v>7063</v>
      </c>
      <c r="C6028" s="66">
        <v>88955</v>
      </c>
      <c r="D6028" t="s">
        <v>77</v>
      </c>
      <c r="E6028" t="s">
        <v>6973</v>
      </c>
      <c r="F6028" s="66">
        <v>141311</v>
      </c>
      <c r="G6028" t="s">
        <v>78</v>
      </c>
      <c r="H6028" t="s">
        <v>7064</v>
      </c>
      <c r="I6028" t="s">
        <v>79</v>
      </c>
      <c r="K6028" t="s">
        <v>7065</v>
      </c>
      <c r="M6028" t="s">
        <v>3090</v>
      </c>
      <c r="N6028" t="s">
        <v>6071</v>
      </c>
      <c r="O6028" t="s">
        <v>18</v>
      </c>
      <c r="P6028" t="s">
        <v>7056</v>
      </c>
      <c r="Q6028" t="s">
        <v>7066</v>
      </c>
    </row>
    <row r="6029" spans="1:17" hidden="1" x14ac:dyDescent="0.35">
      <c r="A6029" s="72">
        <f t="shared" si="94"/>
        <v>141311</v>
      </c>
      <c r="B6029" t="s">
        <v>20662</v>
      </c>
      <c r="C6029" s="66">
        <v>17007585</v>
      </c>
      <c r="D6029" t="s">
        <v>77</v>
      </c>
      <c r="E6029" t="s">
        <v>6973</v>
      </c>
      <c r="F6029" s="66">
        <v>141311</v>
      </c>
      <c r="G6029" t="s">
        <v>78</v>
      </c>
      <c r="I6029" t="s">
        <v>79</v>
      </c>
      <c r="K6029" t="s">
        <v>20663</v>
      </c>
      <c r="M6029" t="s">
        <v>20404</v>
      </c>
      <c r="N6029" t="s">
        <v>7264</v>
      </c>
      <c r="O6029" t="s">
        <v>18</v>
      </c>
      <c r="P6029" t="s">
        <v>8177</v>
      </c>
    </row>
    <row r="6030" spans="1:17" hidden="1" x14ac:dyDescent="0.35">
      <c r="A6030" s="72">
        <f t="shared" si="94"/>
        <v>17016080</v>
      </c>
      <c r="B6030" t="s">
        <v>27536</v>
      </c>
      <c r="C6030" s="85">
        <v>141687</v>
      </c>
      <c r="D6030" t="s">
        <v>25065</v>
      </c>
      <c r="E6030" t="s">
        <v>23177</v>
      </c>
      <c r="F6030" s="85">
        <v>17016080</v>
      </c>
      <c r="G6030" t="s">
        <v>1750</v>
      </c>
      <c r="H6030">
        <v>11959509</v>
      </c>
      <c r="I6030" t="s">
        <v>79</v>
      </c>
      <c r="J6030" t="s">
        <v>200</v>
      </c>
      <c r="K6030" t="s">
        <v>27537</v>
      </c>
      <c r="M6030" t="s">
        <v>26195</v>
      </c>
      <c r="N6030" t="s">
        <v>10739</v>
      </c>
      <c r="O6030" t="s">
        <v>18</v>
      </c>
      <c r="P6030">
        <v>78596</v>
      </c>
      <c r="Q6030">
        <v>6215</v>
      </c>
    </row>
    <row r="6031" spans="1:17" hidden="1" x14ac:dyDescent="0.35">
      <c r="A6031" s="72">
        <f t="shared" si="94"/>
        <v>140869</v>
      </c>
      <c r="B6031" t="s">
        <v>27205</v>
      </c>
      <c r="C6031" s="85">
        <v>87350</v>
      </c>
      <c r="D6031" t="s">
        <v>77</v>
      </c>
      <c r="E6031" t="s">
        <v>23183</v>
      </c>
      <c r="F6031" s="85">
        <v>140869</v>
      </c>
      <c r="G6031" t="s">
        <v>78</v>
      </c>
      <c r="H6031">
        <v>12763488</v>
      </c>
      <c r="I6031" t="s">
        <v>79</v>
      </c>
      <c r="K6031" t="s">
        <v>27206</v>
      </c>
      <c r="M6031" t="s">
        <v>22356</v>
      </c>
      <c r="N6031" t="s">
        <v>1197</v>
      </c>
      <c r="O6031" t="s">
        <v>18</v>
      </c>
      <c r="P6031">
        <v>76064</v>
      </c>
    </row>
    <row r="6032" spans="1:17" hidden="1" x14ac:dyDescent="0.35">
      <c r="A6032" s="72">
        <f t="shared" si="94"/>
        <v>140869</v>
      </c>
      <c r="B6032" t="s">
        <v>3765</v>
      </c>
      <c r="C6032" s="66">
        <v>87350</v>
      </c>
      <c r="D6032" t="s">
        <v>77</v>
      </c>
      <c r="E6032" t="s">
        <v>3760</v>
      </c>
      <c r="F6032" s="66">
        <v>140869</v>
      </c>
      <c r="G6032" t="s">
        <v>78</v>
      </c>
      <c r="H6032" t="s">
        <v>3766</v>
      </c>
      <c r="I6032" t="s">
        <v>79</v>
      </c>
      <c r="K6032" t="s">
        <v>3767</v>
      </c>
      <c r="M6032" t="s">
        <v>3763</v>
      </c>
      <c r="N6032" t="s">
        <v>1197</v>
      </c>
      <c r="O6032" t="s">
        <v>18</v>
      </c>
      <c r="P6032" t="s">
        <v>3764</v>
      </c>
    </row>
    <row r="6033" spans="1:17" hidden="1" x14ac:dyDescent="0.35">
      <c r="A6033" s="72">
        <f t="shared" si="94"/>
        <v>140869</v>
      </c>
      <c r="B6033" t="s">
        <v>23183</v>
      </c>
      <c r="C6033" s="85">
        <v>140869</v>
      </c>
      <c r="D6033" t="s">
        <v>78</v>
      </c>
      <c r="E6033" t="s">
        <v>23240</v>
      </c>
      <c r="F6033" s="85">
        <v>16048959</v>
      </c>
      <c r="G6033" t="s">
        <v>1750</v>
      </c>
      <c r="H6033">
        <v>12763017</v>
      </c>
      <c r="I6033" t="s">
        <v>79</v>
      </c>
      <c r="J6033" t="s">
        <v>200</v>
      </c>
      <c r="K6033" t="s">
        <v>24850</v>
      </c>
      <c r="M6033" t="s">
        <v>22356</v>
      </c>
      <c r="N6033" t="s">
        <v>1197</v>
      </c>
      <c r="O6033" t="s">
        <v>18</v>
      </c>
      <c r="P6033">
        <v>76064</v>
      </c>
    </row>
    <row r="6034" spans="1:17" hidden="1" x14ac:dyDescent="0.35">
      <c r="A6034" s="72">
        <f t="shared" si="94"/>
        <v>140869</v>
      </c>
      <c r="B6034" t="s">
        <v>27207</v>
      </c>
      <c r="C6034" s="85">
        <v>16064756</v>
      </c>
      <c r="D6034" t="s">
        <v>23281</v>
      </c>
      <c r="E6034" t="s">
        <v>23183</v>
      </c>
      <c r="F6034" s="85">
        <v>140869</v>
      </c>
      <c r="G6034" t="s">
        <v>78</v>
      </c>
      <c r="I6034" t="s">
        <v>79</v>
      </c>
      <c r="K6034" t="s">
        <v>27208</v>
      </c>
      <c r="M6034" t="s">
        <v>22356</v>
      </c>
      <c r="N6034" t="s">
        <v>1197</v>
      </c>
      <c r="O6034" t="s">
        <v>18</v>
      </c>
      <c r="P6034">
        <v>76064</v>
      </c>
    </row>
    <row r="6035" spans="1:17" hidden="1" x14ac:dyDescent="0.35">
      <c r="A6035" s="72">
        <f t="shared" si="94"/>
        <v>140869</v>
      </c>
      <c r="B6035" t="s">
        <v>19345</v>
      </c>
      <c r="C6035" s="66">
        <v>16064756</v>
      </c>
      <c r="D6035" t="s">
        <v>83</v>
      </c>
      <c r="E6035" t="s">
        <v>3760</v>
      </c>
      <c r="F6035" s="66">
        <v>140869</v>
      </c>
      <c r="G6035" t="s">
        <v>78</v>
      </c>
      <c r="H6035" t="s">
        <v>350</v>
      </c>
      <c r="I6035" t="s">
        <v>79</v>
      </c>
      <c r="K6035" t="s">
        <v>19346</v>
      </c>
      <c r="L6035" t="s">
        <v>80</v>
      </c>
      <c r="M6035" t="s">
        <v>3763</v>
      </c>
      <c r="N6035" t="s">
        <v>1206</v>
      </c>
      <c r="O6035" t="s">
        <v>18</v>
      </c>
      <c r="P6035" t="s">
        <v>3764</v>
      </c>
      <c r="Q6035" t="s">
        <v>87</v>
      </c>
    </row>
    <row r="6036" spans="1:17" hidden="1" x14ac:dyDescent="0.35">
      <c r="A6036" s="72">
        <f t="shared" si="94"/>
        <v>140869</v>
      </c>
      <c r="B6036" t="s">
        <v>27201</v>
      </c>
      <c r="C6036" s="85">
        <v>87351</v>
      </c>
      <c r="D6036" t="s">
        <v>77</v>
      </c>
      <c r="E6036" t="s">
        <v>23183</v>
      </c>
      <c r="F6036" s="85">
        <v>140869</v>
      </c>
      <c r="G6036" t="s">
        <v>78</v>
      </c>
      <c r="H6036">
        <v>12763421</v>
      </c>
      <c r="I6036" t="s">
        <v>79</v>
      </c>
      <c r="K6036" t="s">
        <v>27202</v>
      </c>
      <c r="M6036" t="s">
        <v>22356</v>
      </c>
      <c r="N6036" t="s">
        <v>1197</v>
      </c>
      <c r="O6036" t="s">
        <v>18</v>
      </c>
      <c r="P6036">
        <v>76064</v>
      </c>
    </row>
    <row r="6037" spans="1:17" hidden="1" x14ac:dyDescent="0.35">
      <c r="A6037" s="72">
        <f t="shared" si="94"/>
        <v>140869</v>
      </c>
      <c r="B6037" t="s">
        <v>3768</v>
      </c>
      <c r="C6037" s="66">
        <v>87351</v>
      </c>
      <c r="D6037" t="s">
        <v>77</v>
      </c>
      <c r="E6037" t="s">
        <v>3760</v>
      </c>
      <c r="F6037" s="66">
        <v>140869</v>
      </c>
      <c r="G6037" t="s">
        <v>78</v>
      </c>
      <c r="H6037" t="s">
        <v>3769</v>
      </c>
      <c r="I6037" t="s">
        <v>79</v>
      </c>
      <c r="K6037" t="s">
        <v>3770</v>
      </c>
      <c r="L6037" t="s">
        <v>80</v>
      </c>
      <c r="M6037" t="s">
        <v>3763</v>
      </c>
      <c r="N6037" t="s">
        <v>1206</v>
      </c>
      <c r="O6037" t="s">
        <v>18</v>
      </c>
      <c r="P6037" t="s">
        <v>3764</v>
      </c>
      <c r="Q6037" t="s">
        <v>87</v>
      </c>
    </row>
    <row r="6038" spans="1:17" hidden="1" x14ac:dyDescent="0.35">
      <c r="A6038" s="72">
        <f t="shared" si="94"/>
        <v>140869</v>
      </c>
      <c r="B6038" t="s">
        <v>22354</v>
      </c>
      <c r="C6038" s="85">
        <v>17022500</v>
      </c>
      <c r="D6038" t="s">
        <v>77</v>
      </c>
      <c r="E6038" t="s">
        <v>23183</v>
      </c>
      <c r="F6038" s="85">
        <v>140869</v>
      </c>
      <c r="G6038" t="s">
        <v>78</v>
      </c>
      <c r="I6038" t="s">
        <v>79</v>
      </c>
      <c r="K6038" t="s">
        <v>22355</v>
      </c>
      <c r="M6038" t="s">
        <v>22356</v>
      </c>
      <c r="N6038" t="s">
        <v>1197</v>
      </c>
      <c r="O6038" t="s">
        <v>18</v>
      </c>
      <c r="P6038">
        <v>76064</v>
      </c>
    </row>
    <row r="6039" spans="1:17" hidden="1" x14ac:dyDescent="0.35">
      <c r="A6039" s="72">
        <f t="shared" si="94"/>
        <v>140869</v>
      </c>
      <c r="B6039" t="s">
        <v>22354</v>
      </c>
      <c r="C6039" s="66">
        <v>17022500</v>
      </c>
      <c r="D6039" t="s">
        <v>77</v>
      </c>
      <c r="E6039" t="s">
        <v>3760</v>
      </c>
      <c r="F6039" s="66">
        <v>140869</v>
      </c>
      <c r="G6039" t="s">
        <v>78</v>
      </c>
      <c r="I6039" t="s">
        <v>79</v>
      </c>
      <c r="K6039" t="s">
        <v>22355</v>
      </c>
      <c r="M6039" t="s">
        <v>22356</v>
      </c>
      <c r="N6039" t="s">
        <v>1197</v>
      </c>
      <c r="O6039" t="s">
        <v>18</v>
      </c>
      <c r="P6039" t="s">
        <v>3764</v>
      </c>
    </row>
    <row r="6040" spans="1:17" hidden="1" x14ac:dyDescent="0.35">
      <c r="A6040" s="72">
        <f t="shared" si="94"/>
        <v>145196</v>
      </c>
      <c r="B6040" t="s">
        <v>26093</v>
      </c>
      <c r="C6040" s="85">
        <v>16075697</v>
      </c>
      <c r="D6040" t="s">
        <v>23281</v>
      </c>
      <c r="E6040" t="s">
        <v>23216</v>
      </c>
      <c r="F6040" s="85">
        <v>145196</v>
      </c>
      <c r="G6040" t="s">
        <v>78</v>
      </c>
      <c r="I6040" t="s">
        <v>79</v>
      </c>
      <c r="K6040" t="s">
        <v>26094</v>
      </c>
      <c r="M6040" t="s">
        <v>26095</v>
      </c>
      <c r="N6040" t="s">
        <v>26084</v>
      </c>
      <c r="O6040" t="s">
        <v>26085</v>
      </c>
      <c r="P6040">
        <v>98198</v>
      </c>
    </row>
    <row r="6041" spans="1:17" hidden="1" x14ac:dyDescent="0.35">
      <c r="A6041" s="72">
        <f t="shared" si="94"/>
        <v>141373</v>
      </c>
      <c r="B6041" t="s">
        <v>8694</v>
      </c>
      <c r="C6041" s="66">
        <v>89958</v>
      </c>
      <c r="D6041" t="s">
        <v>77</v>
      </c>
      <c r="E6041" t="s">
        <v>8695</v>
      </c>
      <c r="F6041" s="66">
        <v>141373</v>
      </c>
      <c r="G6041" t="s">
        <v>78</v>
      </c>
      <c r="I6041" t="s">
        <v>79</v>
      </c>
      <c r="K6041" t="s">
        <v>8696</v>
      </c>
      <c r="M6041" t="s">
        <v>8607</v>
      </c>
      <c r="N6041" t="s">
        <v>8618</v>
      </c>
      <c r="O6041" t="s">
        <v>18</v>
      </c>
      <c r="P6041" t="s">
        <v>8692</v>
      </c>
      <c r="Q6041" t="s">
        <v>8697</v>
      </c>
    </row>
    <row r="6042" spans="1:17" hidden="1" x14ac:dyDescent="0.35">
      <c r="A6042" s="72">
        <f t="shared" si="94"/>
        <v>140921</v>
      </c>
      <c r="B6042" t="s">
        <v>24552</v>
      </c>
      <c r="C6042" s="85">
        <v>16067772</v>
      </c>
      <c r="D6042" t="s">
        <v>77</v>
      </c>
      <c r="E6042" t="s">
        <v>23247</v>
      </c>
      <c r="F6042" s="85">
        <v>140921</v>
      </c>
      <c r="G6042" t="s">
        <v>78</v>
      </c>
      <c r="H6042">
        <v>7380116</v>
      </c>
      <c r="I6042" t="s">
        <v>79</v>
      </c>
      <c r="K6042" t="s">
        <v>24553</v>
      </c>
      <c r="M6042" t="s">
        <v>22006</v>
      </c>
      <c r="N6042" t="s">
        <v>3829</v>
      </c>
      <c r="O6042" t="s">
        <v>18</v>
      </c>
      <c r="P6042">
        <v>76234</v>
      </c>
    </row>
    <row r="6043" spans="1:17" hidden="1" x14ac:dyDescent="0.35">
      <c r="A6043" s="72">
        <f t="shared" si="94"/>
        <v>141332</v>
      </c>
      <c r="B6043" t="s">
        <v>24609</v>
      </c>
      <c r="C6043" s="85">
        <v>16052613</v>
      </c>
      <c r="D6043" t="s">
        <v>77</v>
      </c>
      <c r="E6043" t="s">
        <v>23245</v>
      </c>
      <c r="F6043" s="85">
        <v>141332</v>
      </c>
      <c r="G6043" t="s">
        <v>78</v>
      </c>
      <c r="H6043">
        <v>14683924</v>
      </c>
      <c r="I6043" t="s">
        <v>79</v>
      </c>
      <c r="K6043" t="s">
        <v>24610</v>
      </c>
      <c r="M6043" t="s">
        <v>24600</v>
      </c>
      <c r="N6043" t="s">
        <v>8314</v>
      </c>
      <c r="O6043" t="s">
        <v>18</v>
      </c>
      <c r="P6043">
        <v>77539</v>
      </c>
      <c r="Q6043">
        <v>7436</v>
      </c>
    </row>
    <row r="6044" spans="1:17" hidden="1" x14ac:dyDescent="0.35">
      <c r="A6044" s="72">
        <f t="shared" si="94"/>
        <v>141633</v>
      </c>
      <c r="B6044" t="s">
        <v>10764</v>
      </c>
      <c r="C6044" s="66">
        <v>91275</v>
      </c>
      <c r="D6044" t="s">
        <v>77</v>
      </c>
      <c r="E6044" t="s">
        <v>10736</v>
      </c>
      <c r="F6044" s="66">
        <v>141633</v>
      </c>
      <c r="G6044" t="s">
        <v>78</v>
      </c>
      <c r="H6044" t="s">
        <v>10765</v>
      </c>
      <c r="I6044" t="s">
        <v>79</v>
      </c>
      <c r="K6044" t="s">
        <v>10766</v>
      </c>
      <c r="M6044" t="s">
        <v>10734</v>
      </c>
      <c r="N6044" t="s">
        <v>10739</v>
      </c>
      <c r="O6044" t="s">
        <v>18</v>
      </c>
      <c r="P6044" t="s">
        <v>10735</v>
      </c>
      <c r="Q6044" t="s">
        <v>10767</v>
      </c>
    </row>
    <row r="6045" spans="1:17" hidden="1" x14ac:dyDescent="0.35">
      <c r="A6045" s="72">
        <f t="shared" si="94"/>
        <v>141633</v>
      </c>
      <c r="B6045" t="s">
        <v>27545</v>
      </c>
      <c r="C6045" s="85">
        <v>141633</v>
      </c>
      <c r="D6045" t="s">
        <v>78</v>
      </c>
      <c r="E6045" t="s">
        <v>23177</v>
      </c>
      <c r="F6045" s="85">
        <v>17016080</v>
      </c>
      <c r="G6045" t="s">
        <v>1750</v>
      </c>
      <c r="H6045">
        <v>11829777</v>
      </c>
      <c r="I6045" t="s">
        <v>79</v>
      </c>
      <c r="J6045" t="s">
        <v>200</v>
      </c>
      <c r="K6045" t="s">
        <v>27546</v>
      </c>
      <c r="M6045" t="s">
        <v>23098</v>
      </c>
      <c r="N6045" t="s">
        <v>10739</v>
      </c>
      <c r="O6045" t="s">
        <v>18</v>
      </c>
      <c r="P6045">
        <v>78501</v>
      </c>
      <c r="Q6045">
        <v>6126</v>
      </c>
    </row>
    <row r="6046" spans="1:17" hidden="1" x14ac:dyDescent="0.35">
      <c r="A6046" s="72">
        <f t="shared" si="94"/>
        <v>141633</v>
      </c>
      <c r="B6046" t="s">
        <v>22823</v>
      </c>
      <c r="C6046" s="66">
        <v>17026846</v>
      </c>
      <c r="D6046" t="s">
        <v>83</v>
      </c>
      <c r="E6046" t="s">
        <v>10736</v>
      </c>
      <c r="F6046" s="66">
        <v>141633</v>
      </c>
      <c r="G6046" t="s">
        <v>78</v>
      </c>
      <c r="I6046" t="s">
        <v>79</v>
      </c>
      <c r="K6046" t="s">
        <v>22824</v>
      </c>
      <c r="M6046" t="s">
        <v>20289</v>
      </c>
      <c r="N6046" t="s">
        <v>10739</v>
      </c>
      <c r="O6046" t="s">
        <v>18</v>
      </c>
      <c r="P6046" t="s">
        <v>10799</v>
      </c>
    </row>
    <row r="6047" spans="1:17" hidden="1" x14ac:dyDescent="0.35">
      <c r="A6047" s="72">
        <f t="shared" si="94"/>
        <v>140469</v>
      </c>
      <c r="B6047" t="s">
        <v>26955</v>
      </c>
      <c r="C6047" s="85">
        <v>85687</v>
      </c>
      <c r="D6047" t="s">
        <v>77</v>
      </c>
      <c r="E6047" t="s">
        <v>23191</v>
      </c>
      <c r="F6047" s="85">
        <v>140469</v>
      </c>
      <c r="G6047" t="s">
        <v>78</v>
      </c>
      <c r="H6047">
        <v>13461769</v>
      </c>
      <c r="I6047" t="s">
        <v>79</v>
      </c>
      <c r="K6047" t="s">
        <v>26956</v>
      </c>
      <c r="M6047" t="s">
        <v>26942</v>
      </c>
      <c r="N6047" t="s">
        <v>205</v>
      </c>
      <c r="O6047" t="s">
        <v>18</v>
      </c>
      <c r="P6047">
        <v>75077</v>
      </c>
      <c r="Q6047">
        <v>7060</v>
      </c>
    </row>
    <row r="6048" spans="1:17" hidden="1" x14ac:dyDescent="0.35">
      <c r="A6048" s="72">
        <f t="shared" si="94"/>
        <v>140469</v>
      </c>
      <c r="B6048" t="s">
        <v>814</v>
      </c>
      <c r="C6048" s="66">
        <v>85687</v>
      </c>
      <c r="D6048" t="s">
        <v>77</v>
      </c>
      <c r="E6048" t="s">
        <v>212</v>
      </c>
      <c r="F6048" s="66">
        <v>140469</v>
      </c>
      <c r="G6048" t="s">
        <v>78</v>
      </c>
      <c r="H6048" t="s">
        <v>213</v>
      </c>
      <c r="I6048" t="s">
        <v>79</v>
      </c>
      <c r="K6048" t="s">
        <v>815</v>
      </c>
      <c r="M6048" t="s">
        <v>790</v>
      </c>
      <c r="N6048" t="s">
        <v>205</v>
      </c>
      <c r="O6048" t="s">
        <v>18</v>
      </c>
      <c r="P6048" t="s">
        <v>780</v>
      </c>
      <c r="Q6048" t="s">
        <v>816</v>
      </c>
    </row>
    <row r="6049" spans="1:17" hidden="1" x14ac:dyDescent="0.35">
      <c r="A6049" s="72">
        <f t="shared" si="94"/>
        <v>141633</v>
      </c>
      <c r="B6049" t="s">
        <v>814</v>
      </c>
      <c r="C6049" s="66">
        <v>91273</v>
      </c>
      <c r="D6049" t="s">
        <v>77</v>
      </c>
      <c r="E6049" t="s">
        <v>10736</v>
      </c>
      <c r="F6049" s="66">
        <v>141633</v>
      </c>
      <c r="G6049" t="s">
        <v>78</v>
      </c>
      <c r="H6049" t="s">
        <v>10759</v>
      </c>
      <c r="I6049" t="s">
        <v>79</v>
      </c>
      <c r="K6049" t="s">
        <v>10760</v>
      </c>
      <c r="M6049" t="s">
        <v>10734</v>
      </c>
      <c r="N6049" t="s">
        <v>10739</v>
      </c>
      <c r="O6049" t="s">
        <v>18</v>
      </c>
      <c r="P6049" t="s">
        <v>10735</v>
      </c>
      <c r="Q6049" t="s">
        <v>6844</v>
      </c>
    </row>
    <row r="6050" spans="1:17" hidden="1" x14ac:dyDescent="0.35">
      <c r="A6050" s="72">
        <f t="shared" si="94"/>
        <v>141307</v>
      </c>
      <c r="B6050" t="s">
        <v>6778</v>
      </c>
      <c r="C6050" s="66">
        <v>88776</v>
      </c>
      <c r="D6050" t="s">
        <v>77</v>
      </c>
      <c r="E6050" t="s">
        <v>6769</v>
      </c>
      <c r="F6050" s="66">
        <v>141307</v>
      </c>
      <c r="G6050" t="s">
        <v>78</v>
      </c>
      <c r="I6050" t="s">
        <v>79</v>
      </c>
      <c r="K6050" t="s">
        <v>6779</v>
      </c>
      <c r="M6050" t="s">
        <v>3090</v>
      </c>
      <c r="N6050" t="s">
        <v>6771</v>
      </c>
      <c r="O6050" t="s">
        <v>18</v>
      </c>
      <c r="P6050" t="s">
        <v>6772</v>
      </c>
      <c r="Q6050" t="s">
        <v>6780</v>
      </c>
    </row>
    <row r="6051" spans="1:17" hidden="1" x14ac:dyDescent="0.35">
      <c r="A6051" s="72">
        <f t="shared" si="94"/>
        <v>141739</v>
      </c>
      <c r="B6051" t="s">
        <v>23640</v>
      </c>
      <c r="C6051" s="85">
        <v>209014</v>
      </c>
      <c r="D6051" t="s">
        <v>77</v>
      </c>
      <c r="E6051" t="s">
        <v>23266</v>
      </c>
      <c r="F6051" s="85">
        <v>141739</v>
      </c>
      <c r="G6051" t="s">
        <v>78</v>
      </c>
      <c r="H6051">
        <v>12688651</v>
      </c>
      <c r="I6051" t="s">
        <v>79</v>
      </c>
      <c r="K6051" t="s">
        <v>23641</v>
      </c>
      <c r="M6051" t="s">
        <v>125</v>
      </c>
      <c r="N6051" t="s">
        <v>137</v>
      </c>
      <c r="O6051" t="s">
        <v>18</v>
      </c>
      <c r="P6051">
        <v>78758</v>
      </c>
    </row>
    <row r="6052" spans="1:17" hidden="1" x14ac:dyDescent="0.35">
      <c r="A6052" s="72">
        <f t="shared" si="94"/>
        <v>141739</v>
      </c>
      <c r="B6052" t="s">
        <v>23684</v>
      </c>
      <c r="C6052" s="85">
        <v>91952</v>
      </c>
      <c r="D6052" t="s">
        <v>77</v>
      </c>
      <c r="E6052" t="s">
        <v>23266</v>
      </c>
      <c r="F6052" s="85">
        <v>141739</v>
      </c>
      <c r="G6052" t="s">
        <v>78</v>
      </c>
      <c r="H6052">
        <v>12688669</v>
      </c>
      <c r="I6052" t="s">
        <v>79</v>
      </c>
      <c r="K6052" t="s">
        <v>23685</v>
      </c>
      <c r="M6052" t="s">
        <v>125</v>
      </c>
      <c r="N6052" t="s">
        <v>137</v>
      </c>
      <c r="O6052" t="s">
        <v>18</v>
      </c>
      <c r="P6052">
        <v>78756</v>
      </c>
      <c r="Q6052">
        <v>1598</v>
      </c>
    </row>
    <row r="6053" spans="1:17" hidden="1" x14ac:dyDescent="0.35">
      <c r="A6053" s="72">
        <f t="shared" si="94"/>
        <v>142073</v>
      </c>
      <c r="B6053" t="s">
        <v>13189</v>
      </c>
      <c r="C6053" s="66">
        <v>92828</v>
      </c>
      <c r="D6053" t="s">
        <v>77</v>
      </c>
      <c r="E6053" t="s">
        <v>13190</v>
      </c>
      <c r="F6053" s="66">
        <v>142073</v>
      </c>
      <c r="G6053" t="s">
        <v>78</v>
      </c>
      <c r="I6053" t="s">
        <v>79</v>
      </c>
      <c r="K6053" t="s">
        <v>13191</v>
      </c>
      <c r="M6053" t="s">
        <v>13192</v>
      </c>
      <c r="N6053" t="s">
        <v>13193</v>
      </c>
      <c r="O6053" t="s">
        <v>18</v>
      </c>
      <c r="P6053" t="s">
        <v>13194</v>
      </c>
    </row>
    <row r="6054" spans="1:17" hidden="1" x14ac:dyDescent="0.35">
      <c r="A6054" s="72">
        <f t="shared" si="94"/>
        <v>142073</v>
      </c>
      <c r="B6054" t="s">
        <v>24816</v>
      </c>
      <c r="C6054" s="85">
        <v>142073</v>
      </c>
      <c r="D6054" t="s">
        <v>78</v>
      </c>
      <c r="E6054" t="s">
        <v>13757</v>
      </c>
      <c r="F6054" s="85">
        <v>17019123</v>
      </c>
      <c r="G6054" t="s">
        <v>1750</v>
      </c>
      <c r="H6054">
        <v>13255666</v>
      </c>
      <c r="I6054" t="s">
        <v>79</v>
      </c>
      <c r="J6054" t="s">
        <v>200</v>
      </c>
      <c r="K6054" t="s">
        <v>24817</v>
      </c>
      <c r="M6054" t="s">
        <v>24818</v>
      </c>
      <c r="N6054" t="s">
        <v>13235</v>
      </c>
      <c r="O6054" t="s">
        <v>18</v>
      </c>
      <c r="P6054">
        <v>79752</v>
      </c>
    </row>
    <row r="6055" spans="1:17" hidden="1" x14ac:dyDescent="0.35">
      <c r="A6055" s="72">
        <f t="shared" si="94"/>
        <v>142073</v>
      </c>
      <c r="B6055" t="s">
        <v>24816</v>
      </c>
      <c r="C6055" s="85">
        <v>142073</v>
      </c>
      <c r="D6055" t="s">
        <v>78</v>
      </c>
      <c r="E6055" t="s">
        <v>23241</v>
      </c>
      <c r="F6055" s="85">
        <v>142047</v>
      </c>
      <c r="G6055" t="s">
        <v>78</v>
      </c>
      <c r="H6055">
        <v>13255666</v>
      </c>
      <c r="I6055" t="s">
        <v>79</v>
      </c>
      <c r="J6055" t="s">
        <v>200</v>
      </c>
      <c r="K6055" t="s">
        <v>24817</v>
      </c>
      <c r="M6055" t="s">
        <v>24818</v>
      </c>
      <c r="N6055" t="s">
        <v>13235</v>
      </c>
      <c r="O6055" t="s">
        <v>18</v>
      </c>
      <c r="P6055">
        <v>79752</v>
      </c>
    </row>
    <row r="6056" spans="1:17" hidden="1" x14ac:dyDescent="0.35">
      <c r="A6056" s="72">
        <f t="shared" si="94"/>
        <v>142073</v>
      </c>
      <c r="B6056" t="s">
        <v>13195</v>
      </c>
      <c r="C6056" s="66">
        <v>92829</v>
      </c>
      <c r="D6056" t="s">
        <v>77</v>
      </c>
      <c r="E6056" t="s">
        <v>13190</v>
      </c>
      <c r="F6056" s="66">
        <v>142073</v>
      </c>
      <c r="G6056" t="s">
        <v>78</v>
      </c>
      <c r="I6056" t="s">
        <v>79</v>
      </c>
      <c r="K6056" t="s">
        <v>13191</v>
      </c>
      <c r="M6056" t="s">
        <v>13192</v>
      </c>
      <c r="N6056" t="s">
        <v>13193</v>
      </c>
      <c r="O6056" t="s">
        <v>18</v>
      </c>
      <c r="P6056" t="s">
        <v>13194</v>
      </c>
    </row>
    <row r="6057" spans="1:17" hidden="1" x14ac:dyDescent="0.35">
      <c r="A6057" s="72">
        <f t="shared" si="94"/>
        <v>142073</v>
      </c>
      <c r="B6057" t="s">
        <v>13196</v>
      </c>
      <c r="C6057" s="66">
        <v>92830</v>
      </c>
      <c r="D6057" t="s">
        <v>77</v>
      </c>
      <c r="E6057" t="s">
        <v>13190</v>
      </c>
      <c r="F6057" s="66">
        <v>142073</v>
      </c>
      <c r="G6057" t="s">
        <v>78</v>
      </c>
      <c r="I6057" t="s">
        <v>79</v>
      </c>
      <c r="K6057" t="s">
        <v>13191</v>
      </c>
      <c r="M6057" t="s">
        <v>13192</v>
      </c>
      <c r="N6057" t="s">
        <v>13193</v>
      </c>
      <c r="O6057" t="s">
        <v>18</v>
      </c>
      <c r="P6057" t="s">
        <v>13194</v>
      </c>
    </row>
    <row r="6058" spans="1:17" hidden="1" x14ac:dyDescent="0.35">
      <c r="A6058" s="72">
        <f t="shared" si="94"/>
        <v>141555</v>
      </c>
      <c r="B6058" t="s">
        <v>19584</v>
      </c>
      <c r="C6058" s="66">
        <v>16066296</v>
      </c>
      <c r="D6058" t="s">
        <v>83</v>
      </c>
      <c r="E6058" t="s">
        <v>4810</v>
      </c>
      <c r="F6058" s="66">
        <v>141555</v>
      </c>
      <c r="G6058" t="s">
        <v>78</v>
      </c>
      <c r="H6058" t="s">
        <v>350</v>
      </c>
      <c r="I6058" t="s">
        <v>79</v>
      </c>
      <c r="K6058" t="s">
        <v>19585</v>
      </c>
      <c r="L6058" t="s">
        <v>80</v>
      </c>
      <c r="M6058" t="s">
        <v>7383</v>
      </c>
      <c r="N6058" t="s">
        <v>7384</v>
      </c>
      <c r="O6058" t="s">
        <v>18</v>
      </c>
      <c r="P6058" t="s">
        <v>10431</v>
      </c>
      <c r="Q6058" t="s">
        <v>87</v>
      </c>
    </row>
    <row r="6059" spans="1:17" hidden="1" x14ac:dyDescent="0.35">
      <c r="A6059" s="72">
        <f t="shared" si="94"/>
        <v>141545</v>
      </c>
      <c r="B6059" t="s">
        <v>10058</v>
      </c>
      <c r="C6059" s="66">
        <v>90776</v>
      </c>
      <c r="D6059" t="s">
        <v>77</v>
      </c>
      <c r="E6059" t="s">
        <v>9891</v>
      </c>
      <c r="F6059" s="66">
        <v>141545</v>
      </c>
      <c r="G6059" t="s">
        <v>78</v>
      </c>
      <c r="H6059" t="s">
        <v>350</v>
      </c>
      <c r="I6059" t="s">
        <v>79</v>
      </c>
      <c r="K6059" t="s">
        <v>10059</v>
      </c>
      <c r="L6059" t="s">
        <v>80</v>
      </c>
      <c r="M6059" t="s">
        <v>7383</v>
      </c>
      <c r="N6059" t="s">
        <v>7384</v>
      </c>
      <c r="O6059" t="s">
        <v>18</v>
      </c>
      <c r="P6059" t="s">
        <v>9966</v>
      </c>
      <c r="Q6059" t="s">
        <v>376</v>
      </c>
    </row>
    <row r="6060" spans="1:17" hidden="1" x14ac:dyDescent="0.35">
      <c r="A6060" s="72">
        <f t="shared" si="94"/>
        <v>140986</v>
      </c>
      <c r="B6060" t="s">
        <v>4828</v>
      </c>
      <c r="C6060" s="66">
        <v>87838</v>
      </c>
      <c r="D6060" t="s">
        <v>77</v>
      </c>
      <c r="E6060" t="s">
        <v>4816</v>
      </c>
      <c r="F6060" s="66">
        <v>140986</v>
      </c>
      <c r="G6060" t="s">
        <v>78</v>
      </c>
      <c r="I6060" t="s">
        <v>79</v>
      </c>
      <c r="K6060" t="s">
        <v>4829</v>
      </c>
      <c r="M6060" t="s">
        <v>4812</v>
      </c>
      <c r="N6060" t="s">
        <v>4740</v>
      </c>
      <c r="O6060" t="s">
        <v>18</v>
      </c>
      <c r="P6060" t="s">
        <v>4813</v>
      </c>
      <c r="Q6060" t="s">
        <v>4830</v>
      </c>
    </row>
    <row r="6061" spans="1:17" hidden="1" x14ac:dyDescent="0.35">
      <c r="A6061" s="72">
        <f t="shared" si="94"/>
        <v>141715</v>
      </c>
      <c r="B6061" t="s">
        <v>20660</v>
      </c>
      <c r="C6061" s="66">
        <v>17007574</v>
      </c>
      <c r="D6061" t="s">
        <v>77</v>
      </c>
      <c r="E6061" t="s">
        <v>11361</v>
      </c>
      <c r="F6061" s="66">
        <v>141715</v>
      </c>
      <c r="G6061" t="s">
        <v>78</v>
      </c>
      <c r="H6061" t="s">
        <v>350</v>
      </c>
      <c r="I6061" t="s">
        <v>79</v>
      </c>
      <c r="K6061" t="s">
        <v>20661</v>
      </c>
      <c r="L6061" t="s">
        <v>80</v>
      </c>
      <c r="M6061" t="s">
        <v>11363</v>
      </c>
      <c r="N6061" t="s">
        <v>80</v>
      </c>
      <c r="O6061" t="s">
        <v>18</v>
      </c>
      <c r="P6061" t="s">
        <v>11365</v>
      </c>
      <c r="Q6061" t="s">
        <v>87</v>
      </c>
    </row>
    <row r="6062" spans="1:17" hidden="1" x14ac:dyDescent="0.35">
      <c r="A6062" s="72">
        <f t="shared" si="94"/>
        <v>140444</v>
      </c>
      <c r="B6062" t="s">
        <v>24359</v>
      </c>
      <c r="C6062" s="85">
        <v>85409</v>
      </c>
      <c r="D6062" t="s">
        <v>77</v>
      </c>
      <c r="E6062" t="s">
        <v>23254</v>
      </c>
      <c r="F6062" s="85">
        <v>140444</v>
      </c>
      <c r="G6062" t="s">
        <v>78</v>
      </c>
      <c r="H6062">
        <v>12718672</v>
      </c>
      <c r="I6062" t="s">
        <v>79</v>
      </c>
      <c r="K6062" t="s">
        <v>24360</v>
      </c>
      <c r="M6062" t="s">
        <v>20080</v>
      </c>
      <c r="N6062" t="s">
        <v>232</v>
      </c>
      <c r="O6062" t="s">
        <v>18</v>
      </c>
      <c r="P6062">
        <v>75006</v>
      </c>
      <c r="Q6062">
        <v>1408</v>
      </c>
    </row>
    <row r="6063" spans="1:17" hidden="1" x14ac:dyDescent="0.35">
      <c r="A6063" s="72">
        <f t="shared" si="94"/>
        <v>141707</v>
      </c>
      <c r="B6063" t="s">
        <v>187</v>
      </c>
      <c r="C6063" s="66">
        <v>91679</v>
      </c>
      <c r="D6063" t="s">
        <v>77</v>
      </c>
      <c r="E6063" t="s">
        <v>11428</v>
      </c>
      <c r="F6063" s="66">
        <v>141707</v>
      </c>
      <c r="G6063" t="s">
        <v>78</v>
      </c>
      <c r="I6063" t="s">
        <v>79</v>
      </c>
      <c r="K6063" t="s">
        <v>11436</v>
      </c>
      <c r="M6063" t="s">
        <v>11425</v>
      </c>
      <c r="N6063" t="s">
        <v>5129</v>
      </c>
      <c r="O6063" t="s">
        <v>18</v>
      </c>
      <c r="P6063" t="s">
        <v>11430</v>
      </c>
    </row>
    <row r="6064" spans="1:17" hidden="1" x14ac:dyDescent="0.35">
      <c r="A6064" s="72">
        <f t="shared" si="94"/>
        <v>140544</v>
      </c>
      <c r="B6064" t="s">
        <v>1671</v>
      </c>
      <c r="C6064" s="66">
        <v>86080</v>
      </c>
      <c r="D6064" t="s">
        <v>77</v>
      </c>
      <c r="E6064" t="s">
        <v>1663</v>
      </c>
      <c r="F6064" s="66">
        <v>140544</v>
      </c>
      <c r="G6064" t="s">
        <v>78</v>
      </c>
      <c r="I6064" t="s">
        <v>79</v>
      </c>
      <c r="K6064" t="s">
        <v>1669</v>
      </c>
      <c r="M6064" t="s">
        <v>189</v>
      </c>
      <c r="N6064" t="s">
        <v>189</v>
      </c>
      <c r="O6064" t="s">
        <v>18</v>
      </c>
      <c r="P6064" t="s">
        <v>1665</v>
      </c>
      <c r="Q6064" t="s">
        <v>1670</v>
      </c>
    </row>
    <row r="6065" spans="1:17" hidden="1" x14ac:dyDescent="0.35">
      <c r="A6065" s="72">
        <f t="shared" si="94"/>
        <v>16080275</v>
      </c>
      <c r="B6065" t="s">
        <v>21768</v>
      </c>
      <c r="C6065" s="66">
        <v>17017686</v>
      </c>
      <c r="D6065" t="s">
        <v>83</v>
      </c>
      <c r="E6065" t="s">
        <v>18069</v>
      </c>
      <c r="F6065" s="66">
        <v>16080275</v>
      </c>
      <c r="G6065" t="s">
        <v>78</v>
      </c>
      <c r="I6065" t="s">
        <v>79</v>
      </c>
      <c r="K6065" t="s">
        <v>21769</v>
      </c>
      <c r="L6065" t="s">
        <v>17824</v>
      </c>
      <c r="M6065" t="s">
        <v>21770</v>
      </c>
      <c r="O6065" t="s">
        <v>18</v>
      </c>
      <c r="P6065" t="s">
        <v>21771</v>
      </c>
    </row>
    <row r="6066" spans="1:17" hidden="1" x14ac:dyDescent="0.35">
      <c r="A6066" s="72">
        <f t="shared" si="94"/>
        <v>141726</v>
      </c>
      <c r="B6066" t="s">
        <v>22820</v>
      </c>
      <c r="C6066" s="66">
        <v>17026732</v>
      </c>
      <c r="D6066" t="s">
        <v>83</v>
      </c>
      <c r="E6066" t="s">
        <v>13849</v>
      </c>
      <c r="F6066" s="66">
        <v>141726</v>
      </c>
      <c r="G6066" t="s">
        <v>78</v>
      </c>
      <c r="I6066" t="s">
        <v>79</v>
      </c>
      <c r="K6066" t="s">
        <v>13850</v>
      </c>
      <c r="M6066" t="s">
        <v>22812</v>
      </c>
      <c r="N6066" t="s">
        <v>11358</v>
      </c>
      <c r="O6066" t="s">
        <v>18</v>
      </c>
      <c r="P6066" t="s">
        <v>11566</v>
      </c>
    </row>
    <row r="6067" spans="1:17" hidden="1" x14ac:dyDescent="0.35">
      <c r="A6067" s="72">
        <f t="shared" si="94"/>
        <v>141726</v>
      </c>
      <c r="B6067" t="s">
        <v>22813</v>
      </c>
      <c r="C6067" s="66">
        <v>17026692</v>
      </c>
      <c r="D6067" t="s">
        <v>77</v>
      </c>
      <c r="E6067" t="s">
        <v>13849</v>
      </c>
      <c r="F6067" s="66">
        <v>141726</v>
      </c>
      <c r="G6067" t="s">
        <v>78</v>
      </c>
      <c r="I6067" t="s">
        <v>79</v>
      </c>
      <c r="K6067" t="s">
        <v>13850</v>
      </c>
      <c r="M6067" t="s">
        <v>22812</v>
      </c>
      <c r="N6067" t="s">
        <v>11358</v>
      </c>
      <c r="O6067" t="s">
        <v>18</v>
      </c>
      <c r="P6067" t="s">
        <v>11566</v>
      </c>
    </row>
    <row r="6068" spans="1:17" hidden="1" x14ac:dyDescent="0.35">
      <c r="A6068" s="72">
        <f t="shared" si="94"/>
        <v>141726</v>
      </c>
      <c r="B6068" t="s">
        <v>22811</v>
      </c>
      <c r="C6068" s="66">
        <v>17026691</v>
      </c>
      <c r="D6068" t="s">
        <v>77</v>
      </c>
      <c r="E6068" t="s">
        <v>13849</v>
      </c>
      <c r="F6068" s="66">
        <v>141726</v>
      </c>
      <c r="G6068" t="s">
        <v>78</v>
      </c>
      <c r="I6068" t="s">
        <v>79</v>
      </c>
      <c r="K6068" t="s">
        <v>13850</v>
      </c>
      <c r="M6068" t="s">
        <v>22812</v>
      </c>
      <c r="N6068" t="s">
        <v>11358</v>
      </c>
      <c r="O6068" t="s">
        <v>18</v>
      </c>
      <c r="P6068" t="s">
        <v>11566</v>
      </c>
      <c r="Q6068" t="s">
        <v>1325</v>
      </c>
    </row>
    <row r="6069" spans="1:17" hidden="1" x14ac:dyDescent="0.35">
      <c r="A6069" s="72">
        <f t="shared" si="94"/>
        <v>141555</v>
      </c>
      <c r="B6069" t="s">
        <v>10294</v>
      </c>
      <c r="C6069" s="66">
        <v>90926</v>
      </c>
      <c r="D6069" t="s">
        <v>77</v>
      </c>
      <c r="E6069" t="s">
        <v>4810</v>
      </c>
      <c r="F6069" s="66">
        <v>141555</v>
      </c>
      <c r="G6069" t="s">
        <v>78</v>
      </c>
      <c r="H6069" t="s">
        <v>10295</v>
      </c>
      <c r="I6069" t="s">
        <v>79</v>
      </c>
      <c r="K6069" t="s">
        <v>10296</v>
      </c>
      <c r="M6069" t="s">
        <v>7383</v>
      </c>
      <c r="N6069" t="s">
        <v>7384</v>
      </c>
      <c r="O6069" t="s">
        <v>18</v>
      </c>
      <c r="P6069" t="s">
        <v>10277</v>
      </c>
      <c r="Q6069" t="s">
        <v>8908</v>
      </c>
    </row>
    <row r="6070" spans="1:17" hidden="1" x14ac:dyDescent="0.35">
      <c r="A6070" s="72">
        <f t="shared" si="94"/>
        <v>141311</v>
      </c>
      <c r="B6070" t="s">
        <v>7853</v>
      </c>
      <c r="C6070" s="66">
        <v>89458</v>
      </c>
      <c r="D6070" t="s">
        <v>77</v>
      </c>
      <c r="E6070" t="s">
        <v>6973</v>
      </c>
      <c r="F6070" s="66">
        <v>141311</v>
      </c>
      <c r="G6070" t="s">
        <v>78</v>
      </c>
      <c r="H6070" t="s">
        <v>7854</v>
      </c>
      <c r="I6070" t="s">
        <v>79</v>
      </c>
      <c r="K6070" t="s">
        <v>7855</v>
      </c>
      <c r="M6070" t="s">
        <v>7841</v>
      </c>
      <c r="N6070" t="s">
        <v>6071</v>
      </c>
      <c r="O6070" t="s">
        <v>18</v>
      </c>
      <c r="P6070" t="s">
        <v>7842</v>
      </c>
      <c r="Q6070" t="s">
        <v>7856</v>
      </c>
    </row>
    <row r="6071" spans="1:17" hidden="1" x14ac:dyDescent="0.35">
      <c r="A6071" s="72">
        <f t="shared" si="94"/>
        <v>140521</v>
      </c>
      <c r="B6071" t="s">
        <v>1464</v>
      </c>
      <c r="C6071" s="66">
        <v>85979</v>
      </c>
      <c r="D6071" t="s">
        <v>77</v>
      </c>
      <c r="E6071" t="s">
        <v>511</v>
      </c>
      <c r="F6071" s="66">
        <v>140521</v>
      </c>
      <c r="G6071" t="s">
        <v>78</v>
      </c>
      <c r="H6071" t="s">
        <v>1465</v>
      </c>
      <c r="I6071" t="s">
        <v>79</v>
      </c>
      <c r="K6071" t="s">
        <v>1466</v>
      </c>
      <c r="M6071" t="s">
        <v>1375</v>
      </c>
      <c r="N6071" t="s">
        <v>232</v>
      </c>
      <c r="O6071" t="s">
        <v>18</v>
      </c>
      <c r="P6071" t="s">
        <v>1405</v>
      </c>
      <c r="Q6071" t="s">
        <v>1467</v>
      </c>
    </row>
    <row r="6072" spans="1:17" hidden="1" x14ac:dyDescent="0.35">
      <c r="A6072" s="72">
        <f t="shared" si="94"/>
        <v>141269</v>
      </c>
      <c r="B6072" t="s">
        <v>16192</v>
      </c>
      <c r="C6072" s="66">
        <v>16035270</v>
      </c>
      <c r="D6072" t="s">
        <v>77</v>
      </c>
      <c r="E6072" t="s">
        <v>6855</v>
      </c>
      <c r="F6072" s="66">
        <v>141269</v>
      </c>
      <c r="G6072" t="s">
        <v>78</v>
      </c>
      <c r="H6072" t="s">
        <v>16193</v>
      </c>
      <c r="I6072" t="s">
        <v>79</v>
      </c>
      <c r="K6072" t="s">
        <v>16194</v>
      </c>
      <c r="M6072" t="s">
        <v>3090</v>
      </c>
      <c r="N6072" t="s">
        <v>6073</v>
      </c>
      <c r="O6072" t="s">
        <v>18</v>
      </c>
      <c r="P6072" t="s">
        <v>7080</v>
      </c>
    </row>
    <row r="6073" spans="1:17" hidden="1" x14ac:dyDescent="0.35">
      <c r="A6073" s="72">
        <f t="shared" si="94"/>
        <v>141774</v>
      </c>
      <c r="B6073" t="s">
        <v>11834</v>
      </c>
      <c r="C6073" s="66">
        <v>92051</v>
      </c>
      <c r="D6073" t="s">
        <v>77</v>
      </c>
      <c r="E6073" t="s">
        <v>11835</v>
      </c>
      <c r="F6073" s="66">
        <v>141774</v>
      </c>
      <c r="G6073" t="s">
        <v>78</v>
      </c>
      <c r="I6073" t="s">
        <v>79</v>
      </c>
      <c r="K6073" t="s">
        <v>11836</v>
      </c>
      <c r="M6073" t="s">
        <v>11837</v>
      </c>
      <c r="N6073" t="s">
        <v>9407</v>
      </c>
      <c r="O6073" t="s">
        <v>18</v>
      </c>
      <c r="P6073" t="s">
        <v>11838</v>
      </c>
      <c r="Q6073" t="s">
        <v>7112</v>
      </c>
    </row>
    <row r="6074" spans="1:17" hidden="1" x14ac:dyDescent="0.35">
      <c r="A6074" s="72">
        <f t="shared" si="94"/>
        <v>141188</v>
      </c>
      <c r="B6074" t="s">
        <v>5885</v>
      </c>
      <c r="C6074" s="66">
        <v>88327</v>
      </c>
      <c r="D6074" t="s">
        <v>77</v>
      </c>
      <c r="E6074" t="s">
        <v>5662</v>
      </c>
      <c r="F6074" s="66">
        <v>141188</v>
      </c>
      <c r="G6074" t="s">
        <v>77</v>
      </c>
      <c r="H6074" t="s">
        <v>5886</v>
      </c>
      <c r="I6074" t="s">
        <v>79</v>
      </c>
      <c r="K6074" t="s">
        <v>5887</v>
      </c>
      <c r="M6074" t="s">
        <v>5874</v>
      </c>
      <c r="N6074" t="s">
        <v>5875</v>
      </c>
      <c r="O6074" t="s">
        <v>18</v>
      </c>
      <c r="P6074" t="s">
        <v>5876</v>
      </c>
      <c r="Q6074" t="s">
        <v>5888</v>
      </c>
    </row>
    <row r="6075" spans="1:17" hidden="1" x14ac:dyDescent="0.35">
      <c r="A6075" s="72">
        <f t="shared" si="94"/>
        <v>141190</v>
      </c>
      <c r="B6075" t="s">
        <v>5885</v>
      </c>
      <c r="C6075" s="66">
        <v>88327</v>
      </c>
      <c r="D6075" t="s">
        <v>77</v>
      </c>
      <c r="E6075" t="s">
        <v>5877</v>
      </c>
      <c r="F6075" s="66">
        <v>141190</v>
      </c>
      <c r="G6075" t="s">
        <v>78</v>
      </c>
      <c r="H6075" t="s">
        <v>5886</v>
      </c>
      <c r="I6075" t="s">
        <v>79</v>
      </c>
      <c r="K6075" t="s">
        <v>5887</v>
      </c>
      <c r="M6075" t="s">
        <v>5874</v>
      </c>
      <c r="N6075" t="s">
        <v>5875</v>
      </c>
      <c r="O6075" t="s">
        <v>18</v>
      </c>
      <c r="P6075" t="s">
        <v>5876</v>
      </c>
      <c r="Q6075" t="s">
        <v>5888</v>
      </c>
    </row>
    <row r="6076" spans="1:17" hidden="1" x14ac:dyDescent="0.35">
      <c r="A6076" s="72">
        <f t="shared" si="94"/>
        <v>141223</v>
      </c>
      <c r="B6076" t="s">
        <v>6549</v>
      </c>
      <c r="C6076" s="66">
        <v>88634</v>
      </c>
      <c r="D6076" t="s">
        <v>77</v>
      </c>
      <c r="E6076" t="s">
        <v>6077</v>
      </c>
      <c r="F6076" s="66">
        <v>141223</v>
      </c>
      <c r="G6076" t="s">
        <v>78</v>
      </c>
      <c r="H6076" t="s">
        <v>6550</v>
      </c>
      <c r="I6076" t="s">
        <v>79</v>
      </c>
      <c r="K6076" t="s">
        <v>6551</v>
      </c>
      <c r="M6076" t="s">
        <v>3090</v>
      </c>
      <c r="N6076" t="s">
        <v>6071</v>
      </c>
      <c r="O6076" t="s">
        <v>18</v>
      </c>
      <c r="P6076" t="s">
        <v>6541</v>
      </c>
      <c r="Q6076" t="s">
        <v>6552</v>
      </c>
    </row>
    <row r="6077" spans="1:17" hidden="1" x14ac:dyDescent="0.35">
      <c r="A6077" s="72">
        <f t="shared" si="94"/>
        <v>140471</v>
      </c>
      <c r="B6077" t="s">
        <v>6549</v>
      </c>
      <c r="C6077" s="66">
        <v>16047617</v>
      </c>
      <c r="D6077" t="s">
        <v>77</v>
      </c>
      <c r="E6077" t="s">
        <v>833</v>
      </c>
      <c r="F6077" s="66">
        <v>140471</v>
      </c>
      <c r="G6077" t="s">
        <v>78</v>
      </c>
      <c r="I6077" t="s">
        <v>79</v>
      </c>
      <c r="K6077" t="s">
        <v>16730</v>
      </c>
      <c r="M6077" t="s">
        <v>841</v>
      </c>
      <c r="N6077" t="s">
        <v>185</v>
      </c>
      <c r="O6077" t="s">
        <v>18</v>
      </c>
      <c r="P6077" t="s">
        <v>842</v>
      </c>
    </row>
    <row r="6078" spans="1:17" hidden="1" x14ac:dyDescent="0.35">
      <c r="A6078" s="72">
        <f t="shared" si="94"/>
        <v>141115</v>
      </c>
      <c r="B6078" t="s">
        <v>18834</v>
      </c>
      <c r="C6078" s="66">
        <v>16030337</v>
      </c>
      <c r="D6078" t="s">
        <v>83</v>
      </c>
      <c r="E6078" t="s">
        <v>5432</v>
      </c>
      <c r="F6078" s="66">
        <v>141115</v>
      </c>
      <c r="G6078" t="s">
        <v>78</v>
      </c>
      <c r="H6078" t="s">
        <v>350</v>
      </c>
      <c r="I6078" t="s">
        <v>79</v>
      </c>
      <c r="K6078" t="s">
        <v>14041</v>
      </c>
      <c r="L6078" t="s">
        <v>80</v>
      </c>
      <c r="M6078" t="s">
        <v>14042</v>
      </c>
      <c r="N6078" t="s">
        <v>5256</v>
      </c>
      <c r="O6078" t="s">
        <v>18</v>
      </c>
      <c r="P6078" t="s">
        <v>5266</v>
      </c>
      <c r="Q6078" t="s">
        <v>87</v>
      </c>
    </row>
    <row r="6079" spans="1:17" hidden="1" x14ac:dyDescent="0.35">
      <c r="A6079" s="72">
        <f t="shared" si="94"/>
        <v>141115</v>
      </c>
      <c r="B6079" t="s">
        <v>15506</v>
      </c>
      <c r="C6079" s="66">
        <v>233172</v>
      </c>
      <c r="D6079" t="s">
        <v>77</v>
      </c>
      <c r="E6079" t="s">
        <v>5432</v>
      </c>
      <c r="F6079" s="66">
        <v>141115</v>
      </c>
      <c r="G6079" t="s">
        <v>78</v>
      </c>
      <c r="I6079" t="s">
        <v>79</v>
      </c>
      <c r="K6079" t="s">
        <v>15507</v>
      </c>
      <c r="M6079" t="s">
        <v>14042</v>
      </c>
      <c r="N6079" t="s">
        <v>5426</v>
      </c>
      <c r="O6079" t="s">
        <v>18</v>
      </c>
      <c r="P6079" t="s">
        <v>5266</v>
      </c>
    </row>
    <row r="6080" spans="1:17" hidden="1" x14ac:dyDescent="0.35">
      <c r="A6080" s="72">
        <f t="shared" si="94"/>
        <v>141115</v>
      </c>
      <c r="B6080" t="s">
        <v>5436</v>
      </c>
      <c r="C6080" s="66">
        <v>88145</v>
      </c>
      <c r="D6080" t="s">
        <v>77</v>
      </c>
      <c r="E6080" t="s">
        <v>5432</v>
      </c>
      <c r="F6080" s="66">
        <v>141115</v>
      </c>
      <c r="G6080" t="s">
        <v>78</v>
      </c>
      <c r="I6080" t="s">
        <v>79</v>
      </c>
      <c r="K6080" t="s">
        <v>5437</v>
      </c>
      <c r="M6080" t="s">
        <v>5435</v>
      </c>
      <c r="N6080" t="s">
        <v>5091</v>
      </c>
      <c r="O6080" t="s">
        <v>18</v>
      </c>
      <c r="P6080" t="s">
        <v>5266</v>
      </c>
    </row>
    <row r="6081" spans="1:17" hidden="1" x14ac:dyDescent="0.35">
      <c r="A6081" s="72">
        <f t="shared" si="94"/>
        <v>141115</v>
      </c>
      <c r="B6081" t="s">
        <v>17965</v>
      </c>
      <c r="C6081" s="66">
        <v>16075925</v>
      </c>
      <c r="D6081" t="s">
        <v>77</v>
      </c>
      <c r="E6081" t="s">
        <v>5432</v>
      </c>
      <c r="F6081" s="66">
        <v>141115</v>
      </c>
      <c r="G6081" t="s">
        <v>78</v>
      </c>
      <c r="I6081" t="s">
        <v>79</v>
      </c>
      <c r="K6081" t="s">
        <v>17966</v>
      </c>
      <c r="M6081" t="s">
        <v>14042</v>
      </c>
      <c r="N6081" t="s">
        <v>5355</v>
      </c>
      <c r="O6081" t="s">
        <v>18</v>
      </c>
      <c r="P6081" t="s">
        <v>5266</v>
      </c>
    </row>
    <row r="6082" spans="1:17" hidden="1" x14ac:dyDescent="0.35">
      <c r="A6082" s="72">
        <f t="shared" ref="A6082:A6145" si="95">IF(F6082="", "", IF(D6082="School District", C6082, F6082))</f>
        <v>141663</v>
      </c>
      <c r="B6082" t="s">
        <v>18830</v>
      </c>
      <c r="C6082" s="66">
        <v>16030222</v>
      </c>
      <c r="D6082" t="s">
        <v>83</v>
      </c>
      <c r="E6082" t="s">
        <v>11096</v>
      </c>
      <c r="F6082" s="66">
        <v>141663</v>
      </c>
      <c r="G6082" t="s">
        <v>78</v>
      </c>
      <c r="I6082" t="s">
        <v>79</v>
      </c>
      <c r="K6082" t="s">
        <v>18831</v>
      </c>
      <c r="M6082" t="s">
        <v>10987</v>
      </c>
      <c r="N6082" t="s">
        <v>7398</v>
      </c>
      <c r="O6082" t="s">
        <v>18</v>
      </c>
      <c r="P6082" t="s">
        <v>10978</v>
      </c>
    </row>
    <row r="6083" spans="1:17" hidden="1" x14ac:dyDescent="0.35">
      <c r="A6083" s="72">
        <f t="shared" si="95"/>
        <v>141058</v>
      </c>
      <c r="B6083" t="s">
        <v>21503</v>
      </c>
      <c r="C6083" s="66">
        <v>17015841</v>
      </c>
      <c r="D6083" t="s">
        <v>83</v>
      </c>
      <c r="E6083" t="s">
        <v>5112</v>
      </c>
      <c r="F6083" s="66">
        <v>141058</v>
      </c>
      <c r="G6083" t="s">
        <v>78</v>
      </c>
      <c r="I6083" t="s">
        <v>79</v>
      </c>
      <c r="K6083" t="s">
        <v>21504</v>
      </c>
      <c r="M6083" t="s">
        <v>13737</v>
      </c>
      <c r="N6083" t="s">
        <v>5116</v>
      </c>
      <c r="O6083" t="s">
        <v>18</v>
      </c>
      <c r="P6083" t="s">
        <v>5117</v>
      </c>
      <c r="Q6083" t="s">
        <v>1710</v>
      </c>
    </row>
    <row r="6084" spans="1:17" hidden="1" x14ac:dyDescent="0.35">
      <c r="A6084" s="72">
        <f t="shared" si="95"/>
        <v>140444</v>
      </c>
      <c r="B6084" t="s">
        <v>24371</v>
      </c>
      <c r="C6084" s="85">
        <v>86417</v>
      </c>
      <c r="D6084" t="s">
        <v>77</v>
      </c>
      <c r="E6084" t="s">
        <v>23254</v>
      </c>
      <c r="F6084" s="85">
        <v>140444</v>
      </c>
      <c r="G6084" t="s">
        <v>78</v>
      </c>
      <c r="H6084">
        <v>12718862</v>
      </c>
      <c r="I6084" t="s">
        <v>79</v>
      </c>
      <c r="K6084" t="s">
        <v>24372</v>
      </c>
      <c r="M6084" t="s">
        <v>232</v>
      </c>
      <c r="N6084" t="s">
        <v>232</v>
      </c>
      <c r="O6084" t="s">
        <v>18</v>
      </c>
      <c r="P6084">
        <v>75287</v>
      </c>
      <c r="Q6084">
        <v>6001</v>
      </c>
    </row>
    <row r="6085" spans="1:17" hidden="1" x14ac:dyDescent="0.35">
      <c r="A6085" s="72">
        <f t="shared" si="95"/>
        <v>140469</v>
      </c>
      <c r="B6085" t="s">
        <v>26892</v>
      </c>
      <c r="C6085" s="85">
        <v>85494</v>
      </c>
      <c r="D6085" t="s">
        <v>77</v>
      </c>
      <c r="E6085" t="s">
        <v>23191</v>
      </c>
      <c r="F6085" s="85">
        <v>140469</v>
      </c>
      <c r="G6085" t="s">
        <v>78</v>
      </c>
      <c r="H6085">
        <v>13461769</v>
      </c>
      <c r="I6085" t="s">
        <v>79</v>
      </c>
      <c r="K6085" t="s">
        <v>26893</v>
      </c>
      <c r="M6085" t="s">
        <v>20146</v>
      </c>
      <c r="N6085" t="s">
        <v>205</v>
      </c>
      <c r="O6085" t="s">
        <v>18</v>
      </c>
      <c r="P6085">
        <v>75022</v>
      </c>
      <c r="Q6085">
        <v>4722</v>
      </c>
    </row>
    <row r="6086" spans="1:17" hidden="1" x14ac:dyDescent="0.35">
      <c r="A6086" s="72">
        <f t="shared" si="95"/>
        <v>140469</v>
      </c>
      <c r="B6086" t="s">
        <v>333</v>
      </c>
      <c r="C6086" s="66">
        <v>85494</v>
      </c>
      <c r="D6086" t="s">
        <v>77</v>
      </c>
      <c r="E6086" t="s">
        <v>212</v>
      </c>
      <c r="F6086" s="66">
        <v>140469</v>
      </c>
      <c r="G6086" t="s">
        <v>78</v>
      </c>
      <c r="H6086" t="s">
        <v>213</v>
      </c>
      <c r="I6086" t="s">
        <v>79</v>
      </c>
      <c r="K6086" t="s">
        <v>334</v>
      </c>
      <c r="M6086" t="s">
        <v>311</v>
      </c>
      <c r="N6086" t="s">
        <v>215</v>
      </c>
      <c r="O6086" t="s">
        <v>18</v>
      </c>
      <c r="P6086" t="s">
        <v>335</v>
      </c>
      <c r="Q6086" t="s">
        <v>336</v>
      </c>
    </row>
    <row r="6087" spans="1:17" hidden="1" x14ac:dyDescent="0.35">
      <c r="A6087" s="72">
        <f t="shared" si="95"/>
        <v>140521</v>
      </c>
      <c r="B6087" t="s">
        <v>1460</v>
      </c>
      <c r="C6087" s="66">
        <v>85978</v>
      </c>
      <c r="D6087" t="s">
        <v>77</v>
      </c>
      <c r="E6087" t="s">
        <v>511</v>
      </c>
      <c r="F6087" s="66">
        <v>140521</v>
      </c>
      <c r="G6087" t="s">
        <v>78</v>
      </c>
      <c r="H6087" t="s">
        <v>1461</v>
      </c>
      <c r="I6087" t="s">
        <v>79</v>
      </c>
      <c r="K6087" t="s">
        <v>1462</v>
      </c>
      <c r="M6087" t="s">
        <v>1375</v>
      </c>
      <c r="N6087" t="s">
        <v>232</v>
      </c>
      <c r="O6087" t="s">
        <v>18</v>
      </c>
      <c r="P6087" t="s">
        <v>1405</v>
      </c>
      <c r="Q6087" t="s">
        <v>1463</v>
      </c>
    </row>
    <row r="6088" spans="1:17" hidden="1" x14ac:dyDescent="0.35">
      <c r="A6088" s="72">
        <f t="shared" si="95"/>
        <v>140471</v>
      </c>
      <c r="B6088" t="s">
        <v>14819</v>
      </c>
      <c r="C6088" s="66">
        <v>223803</v>
      </c>
      <c r="D6088" t="s">
        <v>77</v>
      </c>
      <c r="E6088" t="s">
        <v>833</v>
      </c>
      <c r="F6088" s="66">
        <v>140471</v>
      </c>
      <c r="G6088" t="s">
        <v>78</v>
      </c>
      <c r="H6088" t="s">
        <v>14820</v>
      </c>
      <c r="I6088" t="s">
        <v>79</v>
      </c>
      <c r="K6088" t="s">
        <v>14821</v>
      </c>
      <c r="M6088" t="s">
        <v>841</v>
      </c>
      <c r="N6088" t="s">
        <v>176</v>
      </c>
      <c r="O6088" t="s">
        <v>18</v>
      </c>
      <c r="P6088" t="s">
        <v>869</v>
      </c>
    </row>
    <row r="6089" spans="1:17" hidden="1" x14ac:dyDescent="0.35">
      <c r="A6089" s="72">
        <f t="shared" si="95"/>
        <v>140471</v>
      </c>
      <c r="B6089" t="s">
        <v>854</v>
      </c>
      <c r="C6089" s="66">
        <v>85700</v>
      </c>
      <c r="D6089" t="s">
        <v>77</v>
      </c>
      <c r="E6089" t="s">
        <v>833</v>
      </c>
      <c r="F6089" s="66">
        <v>140471</v>
      </c>
      <c r="G6089" t="s">
        <v>78</v>
      </c>
      <c r="H6089" t="s">
        <v>855</v>
      </c>
      <c r="I6089" t="s">
        <v>79</v>
      </c>
      <c r="K6089" t="s">
        <v>856</v>
      </c>
      <c r="M6089" t="s">
        <v>836</v>
      </c>
      <c r="N6089" t="s">
        <v>185</v>
      </c>
      <c r="O6089" t="s">
        <v>18</v>
      </c>
      <c r="P6089" t="s">
        <v>837</v>
      </c>
      <c r="Q6089" t="s">
        <v>857</v>
      </c>
    </row>
    <row r="6090" spans="1:17" hidden="1" x14ac:dyDescent="0.35">
      <c r="A6090" s="72">
        <f t="shared" si="95"/>
        <v>140471</v>
      </c>
      <c r="B6090" t="s">
        <v>14354</v>
      </c>
      <c r="C6090" s="66">
        <v>208761</v>
      </c>
      <c r="D6090" t="s">
        <v>77</v>
      </c>
      <c r="E6090" t="s">
        <v>833</v>
      </c>
      <c r="F6090" s="66">
        <v>140471</v>
      </c>
      <c r="G6090" t="s">
        <v>78</v>
      </c>
      <c r="H6090" t="s">
        <v>14355</v>
      </c>
      <c r="I6090" t="s">
        <v>79</v>
      </c>
      <c r="K6090" t="s">
        <v>14356</v>
      </c>
      <c r="M6090" t="s">
        <v>841</v>
      </c>
      <c r="N6090" t="s">
        <v>176</v>
      </c>
      <c r="O6090" t="s">
        <v>18</v>
      </c>
      <c r="P6090" t="s">
        <v>842</v>
      </c>
    </row>
    <row r="6091" spans="1:17" hidden="1" x14ac:dyDescent="0.35">
      <c r="A6091" s="72">
        <f t="shared" si="95"/>
        <v>140471</v>
      </c>
      <c r="B6091" t="s">
        <v>24880</v>
      </c>
      <c r="C6091" s="85">
        <v>140471</v>
      </c>
      <c r="D6091" t="s">
        <v>78</v>
      </c>
      <c r="E6091" t="s">
        <v>23240</v>
      </c>
      <c r="F6091" s="85">
        <v>16048959</v>
      </c>
      <c r="G6091" t="s">
        <v>1750</v>
      </c>
      <c r="H6091">
        <v>12699971</v>
      </c>
      <c r="I6091" t="s">
        <v>79</v>
      </c>
      <c r="J6091" t="s">
        <v>200</v>
      </c>
      <c r="K6091" t="s">
        <v>24881</v>
      </c>
      <c r="M6091" t="s">
        <v>24882</v>
      </c>
      <c r="N6091" t="s">
        <v>176</v>
      </c>
      <c r="O6091" t="s">
        <v>18</v>
      </c>
      <c r="P6091">
        <v>75069</v>
      </c>
      <c r="Q6091">
        <v>3210</v>
      </c>
    </row>
    <row r="6092" spans="1:17" hidden="1" x14ac:dyDescent="0.35">
      <c r="A6092" s="72">
        <f t="shared" si="95"/>
        <v>140471</v>
      </c>
      <c r="B6092" t="s">
        <v>23012</v>
      </c>
      <c r="C6092" s="66">
        <v>17028612</v>
      </c>
      <c r="D6092" t="s">
        <v>83</v>
      </c>
      <c r="E6092" t="s">
        <v>833</v>
      </c>
      <c r="F6092" s="66">
        <v>140471</v>
      </c>
      <c r="G6092" t="s">
        <v>78</v>
      </c>
      <c r="I6092" t="s">
        <v>79</v>
      </c>
      <c r="K6092" t="s">
        <v>23013</v>
      </c>
      <c r="M6092" t="s">
        <v>14204</v>
      </c>
      <c r="N6092" t="s">
        <v>176</v>
      </c>
      <c r="O6092" t="s">
        <v>18</v>
      </c>
      <c r="P6092" t="s">
        <v>869</v>
      </c>
    </row>
    <row r="6093" spans="1:17" hidden="1" x14ac:dyDescent="0.35">
      <c r="A6093" s="72">
        <f t="shared" si="95"/>
        <v>140444</v>
      </c>
      <c r="B6093" t="s">
        <v>24401</v>
      </c>
      <c r="C6093" s="85">
        <v>85421</v>
      </c>
      <c r="D6093" t="s">
        <v>77</v>
      </c>
      <c r="E6093" t="s">
        <v>23254</v>
      </c>
      <c r="F6093" s="85">
        <v>140444</v>
      </c>
      <c r="G6093" t="s">
        <v>78</v>
      </c>
      <c r="H6093">
        <v>12718789</v>
      </c>
      <c r="I6093" t="s">
        <v>79</v>
      </c>
      <c r="K6093" t="s">
        <v>24402</v>
      </c>
      <c r="M6093" t="s">
        <v>20080</v>
      </c>
      <c r="N6093" t="s">
        <v>232</v>
      </c>
      <c r="O6093" t="s">
        <v>18</v>
      </c>
      <c r="P6093">
        <v>75006</v>
      </c>
      <c r="Q6093">
        <v>7741</v>
      </c>
    </row>
    <row r="6094" spans="1:17" hidden="1" x14ac:dyDescent="0.35">
      <c r="A6094" s="72">
        <f t="shared" si="95"/>
        <v>140887</v>
      </c>
      <c r="B6094" t="s">
        <v>25445</v>
      </c>
      <c r="C6094" s="85">
        <v>225796</v>
      </c>
      <c r="D6094" t="s">
        <v>77</v>
      </c>
      <c r="E6094" t="s">
        <v>23231</v>
      </c>
      <c r="F6094" s="85">
        <v>140887</v>
      </c>
      <c r="G6094" t="s">
        <v>78</v>
      </c>
      <c r="H6094">
        <v>11994787</v>
      </c>
      <c r="I6094" t="s">
        <v>79</v>
      </c>
      <c r="K6094" t="s">
        <v>25446</v>
      </c>
      <c r="M6094" t="s">
        <v>20648</v>
      </c>
      <c r="N6094" t="s">
        <v>571</v>
      </c>
      <c r="O6094" t="s">
        <v>18</v>
      </c>
      <c r="P6094">
        <v>76116</v>
      </c>
    </row>
    <row r="6095" spans="1:17" hidden="1" x14ac:dyDescent="0.35">
      <c r="A6095" s="72">
        <f t="shared" si="95"/>
        <v>140887</v>
      </c>
      <c r="B6095" t="s">
        <v>14934</v>
      </c>
      <c r="C6095" s="66">
        <v>225796</v>
      </c>
      <c r="D6095" t="s">
        <v>77</v>
      </c>
      <c r="E6095" t="s">
        <v>3907</v>
      </c>
      <c r="F6095" s="66">
        <v>140887</v>
      </c>
      <c r="G6095" t="s">
        <v>78</v>
      </c>
      <c r="H6095" t="s">
        <v>4107</v>
      </c>
      <c r="I6095" t="s">
        <v>79</v>
      </c>
      <c r="K6095" t="s">
        <v>14935</v>
      </c>
      <c r="M6095" t="s">
        <v>3904</v>
      </c>
      <c r="N6095" t="s">
        <v>571</v>
      </c>
      <c r="O6095" t="s">
        <v>18</v>
      </c>
      <c r="P6095" t="s">
        <v>4224</v>
      </c>
    </row>
    <row r="6096" spans="1:17" hidden="1" x14ac:dyDescent="0.35">
      <c r="A6096" s="72">
        <f t="shared" si="95"/>
        <v>140887</v>
      </c>
      <c r="B6096" t="s">
        <v>25303</v>
      </c>
      <c r="C6096" s="85">
        <v>87482</v>
      </c>
      <c r="D6096" t="s">
        <v>77</v>
      </c>
      <c r="E6096" t="s">
        <v>23231</v>
      </c>
      <c r="F6096" s="85">
        <v>140887</v>
      </c>
      <c r="G6096" t="s">
        <v>78</v>
      </c>
      <c r="H6096">
        <v>11994787</v>
      </c>
      <c r="I6096" t="s">
        <v>79</v>
      </c>
      <c r="K6096" t="s">
        <v>25304</v>
      </c>
      <c r="M6096" t="s">
        <v>20648</v>
      </c>
      <c r="N6096" t="s">
        <v>571</v>
      </c>
      <c r="O6096" t="s">
        <v>18</v>
      </c>
      <c r="P6096">
        <v>76109</v>
      </c>
      <c r="Q6096">
        <v>3712</v>
      </c>
    </row>
    <row r="6097" spans="1:17" hidden="1" x14ac:dyDescent="0.35">
      <c r="A6097" s="72">
        <f t="shared" si="95"/>
        <v>140887</v>
      </c>
      <c r="B6097" t="s">
        <v>4106</v>
      </c>
      <c r="C6097" s="66">
        <v>87482</v>
      </c>
      <c r="D6097" t="s">
        <v>77</v>
      </c>
      <c r="E6097" t="s">
        <v>3907</v>
      </c>
      <c r="F6097" s="66">
        <v>140887</v>
      </c>
      <c r="G6097" t="s">
        <v>78</v>
      </c>
      <c r="H6097" t="s">
        <v>4107</v>
      </c>
      <c r="I6097" t="s">
        <v>79</v>
      </c>
      <c r="K6097" t="s">
        <v>4108</v>
      </c>
      <c r="M6097" t="s">
        <v>3904</v>
      </c>
      <c r="N6097" t="s">
        <v>573</v>
      </c>
      <c r="O6097" t="s">
        <v>18</v>
      </c>
      <c r="P6097" t="s">
        <v>4098</v>
      </c>
      <c r="Q6097" t="s">
        <v>604</v>
      </c>
    </row>
    <row r="6098" spans="1:17" hidden="1" x14ac:dyDescent="0.35">
      <c r="A6098" s="72">
        <f t="shared" si="95"/>
        <v>141850</v>
      </c>
      <c r="B6098" t="s">
        <v>12124</v>
      </c>
      <c r="C6098" s="66">
        <v>92200</v>
      </c>
      <c r="D6098" t="s">
        <v>77</v>
      </c>
      <c r="E6098" t="s">
        <v>12125</v>
      </c>
      <c r="F6098" s="66">
        <v>141850</v>
      </c>
      <c r="G6098" t="s">
        <v>78</v>
      </c>
      <c r="I6098" t="s">
        <v>79</v>
      </c>
      <c r="K6098" t="s">
        <v>12126</v>
      </c>
      <c r="M6098" t="s">
        <v>12127</v>
      </c>
      <c r="N6098" t="s">
        <v>12128</v>
      </c>
      <c r="O6098" t="s">
        <v>18</v>
      </c>
      <c r="P6098" t="s">
        <v>12129</v>
      </c>
    </row>
    <row r="6099" spans="1:17" hidden="1" x14ac:dyDescent="0.35">
      <c r="A6099" s="72">
        <f t="shared" si="95"/>
        <v>225355</v>
      </c>
      <c r="B6099" t="s">
        <v>14915</v>
      </c>
      <c r="C6099" s="66">
        <v>225361</v>
      </c>
      <c r="D6099" t="s">
        <v>77</v>
      </c>
      <c r="E6099" t="s">
        <v>14913</v>
      </c>
      <c r="F6099" s="66">
        <v>225355</v>
      </c>
      <c r="G6099" t="s">
        <v>78</v>
      </c>
      <c r="I6099" t="s">
        <v>79</v>
      </c>
      <c r="K6099" t="s">
        <v>14916</v>
      </c>
      <c r="M6099" t="s">
        <v>5456</v>
      </c>
      <c r="O6099" t="s">
        <v>18</v>
      </c>
      <c r="P6099" t="s">
        <v>5457</v>
      </c>
    </row>
    <row r="6100" spans="1:17" hidden="1" x14ac:dyDescent="0.35">
      <c r="A6100" s="72">
        <f t="shared" si="95"/>
        <v>225355</v>
      </c>
      <c r="B6100" t="s">
        <v>22105</v>
      </c>
      <c r="C6100" s="66">
        <v>17020448</v>
      </c>
      <c r="D6100" t="s">
        <v>77</v>
      </c>
      <c r="E6100" t="s">
        <v>14913</v>
      </c>
      <c r="F6100" s="66">
        <v>225355</v>
      </c>
      <c r="G6100" t="s">
        <v>78</v>
      </c>
      <c r="I6100" t="s">
        <v>79</v>
      </c>
      <c r="K6100" t="s">
        <v>22106</v>
      </c>
      <c r="M6100" t="s">
        <v>22107</v>
      </c>
      <c r="O6100" t="s">
        <v>18</v>
      </c>
      <c r="P6100" t="s">
        <v>5457</v>
      </c>
    </row>
    <row r="6101" spans="1:17" hidden="1" x14ac:dyDescent="0.35">
      <c r="A6101" s="72">
        <f t="shared" si="95"/>
        <v>140649</v>
      </c>
      <c r="B6101" t="s">
        <v>13980</v>
      </c>
      <c r="C6101" s="66">
        <v>179416</v>
      </c>
      <c r="D6101" t="s">
        <v>77</v>
      </c>
      <c r="E6101" t="s">
        <v>2376</v>
      </c>
      <c r="F6101" s="66">
        <v>140649</v>
      </c>
      <c r="G6101" t="s">
        <v>78</v>
      </c>
      <c r="H6101" t="s">
        <v>13981</v>
      </c>
      <c r="I6101" t="s">
        <v>79</v>
      </c>
      <c r="K6101" t="s">
        <v>2378</v>
      </c>
      <c r="M6101" t="s">
        <v>2379</v>
      </c>
      <c r="N6101" t="s">
        <v>2340</v>
      </c>
      <c r="O6101" t="s">
        <v>18</v>
      </c>
      <c r="P6101" t="s">
        <v>2380</v>
      </c>
    </row>
    <row r="6102" spans="1:17" hidden="1" x14ac:dyDescent="0.35">
      <c r="A6102" s="72">
        <f t="shared" si="95"/>
        <v>140649</v>
      </c>
      <c r="B6102" t="s">
        <v>2375</v>
      </c>
      <c r="C6102" s="66">
        <v>86634</v>
      </c>
      <c r="D6102" t="s">
        <v>77</v>
      </c>
      <c r="E6102" t="s">
        <v>2376</v>
      </c>
      <c r="F6102" s="66">
        <v>140649</v>
      </c>
      <c r="G6102" t="s">
        <v>78</v>
      </c>
      <c r="H6102" t="s">
        <v>2377</v>
      </c>
      <c r="I6102" t="s">
        <v>79</v>
      </c>
      <c r="K6102" t="s">
        <v>2378</v>
      </c>
      <c r="M6102" t="s">
        <v>2379</v>
      </c>
      <c r="N6102" t="s">
        <v>2340</v>
      </c>
      <c r="O6102" t="s">
        <v>18</v>
      </c>
      <c r="P6102" t="s">
        <v>2380</v>
      </c>
    </row>
    <row r="6103" spans="1:17" hidden="1" x14ac:dyDescent="0.35">
      <c r="A6103" s="72">
        <f t="shared" si="95"/>
        <v>140649</v>
      </c>
      <c r="B6103" t="s">
        <v>18228</v>
      </c>
      <c r="C6103" s="66">
        <v>16071383</v>
      </c>
      <c r="D6103" t="s">
        <v>83</v>
      </c>
      <c r="E6103" t="s">
        <v>2376</v>
      </c>
      <c r="F6103" s="66">
        <v>140649</v>
      </c>
      <c r="G6103" t="s">
        <v>78</v>
      </c>
      <c r="I6103" t="s">
        <v>79</v>
      </c>
      <c r="K6103" t="s">
        <v>18229</v>
      </c>
      <c r="M6103" t="s">
        <v>2379</v>
      </c>
      <c r="N6103" t="s">
        <v>2340</v>
      </c>
      <c r="O6103" t="s">
        <v>18</v>
      </c>
      <c r="P6103" t="s">
        <v>2380</v>
      </c>
    </row>
    <row r="6104" spans="1:17" hidden="1" x14ac:dyDescent="0.35">
      <c r="A6104" s="72">
        <f t="shared" si="95"/>
        <v>140649</v>
      </c>
      <c r="B6104" t="s">
        <v>13982</v>
      </c>
      <c r="C6104" s="66">
        <v>179418</v>
      </c>
      <c r="D6104" t="s">
        <v>77</v>
      </c>
      <c r="E6104" t="s">
        <v>2376</v>
      </c>
      <c r="F6104" s="66">
        <v>140649</v>
      </c>
      <c r="G6104" t="s">
        <v>78</v>
      </c>
      <c r="H6104" t="s">
        <v>13983</v>
      </c>
      <c r="I6104" t="s">
        <v>79</v>
      </c>
      <c r="K6104" t="s">
        <v>13984</v>
      </c>
      <c r="M6104" t="s">
        <v>2379</v>
      </c>
      <c r="N6104" t="s">
        <v>2336</v>
      </c>
      <c r="O6104" t="s">
        <v>18</v>
      </c>
      <c r="P6104" t="s">
        <v>2380</v>
      </c>
    </row>
    <row r="6105" spans="1:17" hidden="1" x14ac:dyDescent="0.35">
      <c r="A6105" s="72">
        <f t="shared" si="95"/>
        <v>141312</v>
      </c>
      <c r="B6105" t="s">
        <v>8226</v>
      </c>
      <c r="C6105" s="66">
        <v>89628</v>
      </c>
      <c r="D6105" t="s">
        <v>77</v>
      </c>
      <c r="E6105" t="s">
        <v>6602</v>
      </c>
      <c r="F6105" s="66">
        <v>141312</v>
      </c>
      <c r="G6105" t="s">
        <v>78</v>
      </c>
      <c r="H6105" t="s">
        <v>8227</v>
      </c>
      <c r="I6105" t="s">
        <v>79</v>
      </c>
      <c r="K6105" t="s">
        <v>8228</v>
      </c>
      <c r="M6105" t="s">
        <v>8194</v>
      </c>
      <c r="N6105" t="s">
        <v>6071</v>
      </c>
      <c r="O6105" t="s">
        <v>18</v>
      </c>
      <c r="P6105" t="s">
        <v>8225</v>
      </c>
      <c r="Q6105" t="s">
        <v>8229</v>
      </c>
    </row>
    <row r="6106" spans="1:17" hidden="1" x14ac:dyDescent="0.35">
      <c r="A6106" s="72">
        <f t="shared" si="95"/>
        <v>140819</v>
      </c>
      <c r="B6106" t="s">
        <v>15805</v>
      </c>
      <c r="C6106" s="66">
        <v>16023829</v>
      </c>
      <c r="D6106" t="s">
        <v>77</v>
      </c>
      <c r="E6106" t="s">
        <v>3308</v>
      </c>
      <c r="F6106" s="66">
        <v>140819</v>
      </c>
      <c r="G6106" t="s">
        <v>78</v>
      </c>
      <c r="H6106" t="s">
        <v>15806</v>
      </c>
      <c r="I6106" t="s">
        <v>79</v>
      </c>
      <c r="K6106" t="s">
        <v>15807</v>
      </c>
      <c r="M6106" t="s">
        <v>2895</v>
      </c>
      <c r="N6106" t="s">
        <v>2895</v>
      </c>
      <c r="O6106" t="s">
        <v>18</v>
      </c>
      <c r="P6106" t="s">
        <v>3306</v>
      </c>
      <c r="Q6106" t="s">
        <v>15808</v>
      </c>
    </row>
    <row r="6107" spans="1:17" hidden="1" x14ac:dyDescent="0.35">
      <c r="A6107" s="72">
        <f t="shared" si="95"/>
        <v>145196</v>
      </c>
      <c r="B6107" t="s">
        <v>26161</v>
      </c>
      <c r="C6107" s="85">
        <v>115293</v>
      </c>
      <c r="D6107" t="s">
        <v>77</v>
      </c>
      <c r="E6107" t="s">
        <v>23216</v>
      </c>
      <c r="F6107" s="85">
        <v>145196</v>
      </c>
      <c r="G6107" t="s">
        <v>78</v>
      </c>
      <c r="H6107">
        <v>12965117</v>
      </c>
      <c r="I6107" t="s">
        <v>79</v>
      </c>
      <c r="K6107" t="s">
        <v>26162</v>
      </c>
      <c r="M6107" t="s">
        <v>26095</v>
      </c>
      <c r="N6107" t="s">
        <v>26084</v>
      </c>
      <c r="O6107" t="s">
        <v>26085</v>
      </c>
      <c r="P6107">
        <v>98188</v>
      </c>
      <c r="Q6107">
        <v>3149</v>
      </c>
    </row>
    <row r="6108" spans="1:17" hidden="1" x14ac:dyDescent="0.35">
      <c r="A6108" s="72">
        <f t="shared" si="95"/>
        <v>140473</v>
      </c>
      <c r="B6108" t="s">
        <v>27699</v>
      </c>
      <c r="C6108" s="85">
        <v>16061277</v>
      </c>
      <c r="D6108" t="s">
        <v>77</v>
      </c>
      <c r="E6108" t="s">
        <v>23171</v>
      </c>
      <c r="F6108" s="85">
        <v>140473</v>
      </c>
      <c r="G6108" t="s">
        <v>78</v>
      </c>
      <c r="I6108" t="s">
        <v>79</v>
      </c>
      <c r="K6108" t="s">
        <v>27700</v>
      </c>
      <c r="M6108" t="s">
        <v>27678</v>
      </c>
      <c r="N6108" t="s">
        <v>176</v>
      </c>
      <c r="O6108" t="s">
        <v>18</v>
      </c>
      <c r="P6108">
        <v>75094</v>
      </c>
    </row>
    <row r="6109" spans="1:17" hidden="1" x14ac:dyDescent="0.35">
      <c r="A6109" s="72">
        <f t="shared" si="95"/>
        <v>140473</v>
      </c>
      <c r="B6109" t="s">
        <v>17407</v>
      </c>
      <c r="C6109" s="66">
        <v>16061277</v>
      </c>
      <c r="D6109" t="s">
        <v>77</v>
      </c>
      <c r="E6109" t="s">
        <v>252</v>
      </c>
      <c r="F6109" s="66">
        <v>140473</v>
      </c>
      <c r="G6109" t="s">
        <v>78</v>
      </c>
      <c r="I6109" t="s">
        <v>79</v>
      </c>
      <c r="K6109" t="s">
        <v>17408</v>
      </c>
      <c r="M6109" t="s">
        <v>14852</v>
      </c>
      <c r="N6109" t="s">
        <v>185</v>
      </c>
      <c r="O6109" t="s">
        <v>18</v>
      </c>
      <c r="P6109" t="s">
        <v>14853</v>
      </c>
    </row>
    <row r="6110" spans="1:17" hidden="1" x14ac:dyDescent="0.35">
      <c r="A6110" s="72">
        <f t="shared" si="95"/>
        <v>141501</v>
      </c>
      <c r="B6110" t="s">
        <v>27983</v>
      </c>
      <c r="C6110" s="85">
        <v>141501</v>
      </c>
      <c r="D6110" t="s">
        <v>78</v>
      </c>
      <c r="E6110" t="s">
        <v>23161</v>
      </c>
      <c r="F6110" s="85">
        <v>17019384</v>
      </c>
      <c r="G6110" t="s">
        <v>1750</v>
      </c>
      <c r="H6110">
        <v>12698510</v>
      </c>
      <c r="I6110" t="s">
        <v>79</v>
      </c>
      <c r="J6110" t="s">
        <v>200</v>
      </c>
      <c r="K6110" t="s">
        <v>27984</v>
      </c>
      <c r="L6110" t="s">
        <v>27985</v>
      </c>
      <c r="M6110" t="s">
        <v>27986</v>
      </c>
      <c r="N6110" t="s">
        <v>27987</v>
      </c>
      <c r="O6110" t="s">
        <v>18</v>
      </c>
      <c r="P6110">
        <v>78072</v>
      </c>
    </row>
    <row r="6111" spans="1:17" hidden="1" x14ac:dyDescent="0.35">
      <c r="A6111" s="72">
        <f t="shared" si="95"/>
        <v>141501</v>
      </c>
      <c r="B6111" t="s">
        <v>9484</v>
      </c>
      <c r="C6111" s="66">
        <v>90443</v>
      </c>
      <c r="D6111" t="s">
        <v>77</v>
      </c>
      <c r="E6111" t="s">
        <v>9485</v>
      </c>
      <c r="F6111" s="66">
        <v>141501</v>
      </c>
      <c r="G6111" t="s">
        <v>78</v>
      </c>
      <c r="H6111" t="s">
        <v>9486</v>
      </c>
      <c r="I6111" t="s">
        <v>79</v>
      </c>
      <c r="K6111" t="s">
        <v>9487</v>
      </c>
      <c r="M6111" t="s">
        <v>9488</v>
      </c>
      <c r="N6111" t="s">
        <v>9489</v>
      </c>
      <c r="O6111" t="s">
        <v>18</v>
      </c>
      <c r="P6111" t="s">
        <v>9490</v>
      </c>
      <c r="Q6111" t="s">
        <v>8763</v>
      </c>
    </row>
    <row r="6112" spans="1:17" hidden="1" x14ac:dyDescent="0.35">
      <c r="A6112" s="72">
        <f t="shared" si="95"/>
        <v>141223</v>
      </c>
      <c r="B6112" t="s">
        <v>6915</v>
      </c>
      <c r="C6112" s="66">
        <v>88877</v>
      </c>
      <c r="D6112" t="s">
        <v>77</v>
      </c>
      <c r="E6112" t="s">
        <v>6077</v>
      </c>
      <c r="F6112" s="66">
        <v>141223</v>
      </c>
      <c r="G6112" t="s">
        <v>78</v>
      </c>
      <c r="H6112" t="s">
        <v>6916</v>
      </c>
      <c r="I6112" t="s">
        <v>79</v>
      </c>
      <c r="K6112" t="s">
        <v>6917</v>
      </c>
      <c r="M6112" t="s">
        <v>3090</v>
      </c>
      <c r="N6112" t="s">
        <v>6071</v>
      </c>
      <c r="O6112" t="s">
        <v>18</v>
      </c>
      <c r="P6112" t="s">
        <v>6897</v>
      </c>
      <c r="Q6112" t="s">
        <v>6918</v>
      </c>
    </row>
    <row r="6113" spans="1:17" hidden="1" x14ac:dyDescent="0.35">
      <c r="A6113" s="72">
        <f t="shared" si="95"/>
        <v>140471</v>
      </c>
      <c r="B6113" t="s">
        <v>14705</v>
      </c>
      <c r="C6113" s="66">
        <v>220843</v>
      </c>
      <c r="D6113" t="s">
        <v>77</v>
      </c>
      <c r="E6113" t="s">
        <v>833</v>
      </c>
      <c r="F6113" s="66">
        <v>140471</v>
      </c>
      <c r="G6113" t="s">
        <v>78</v>
      </c>
      <c r="H6113" t="s">
        <v>14706</v>
      </c>
      <c r="I6113" t="s">
        <v>79</v>
      </c>
      <c r="K6113" t="s">
        <v>14707</v>
      </c>
      <c r="M6113" t="s">
        <v>841</v>
      </c>
      <c r="N6113" t="s">
        <v>176</v>
      </c>
      <c r="O6113" t="s">
        <v>18</v>
      </c>
      <c r="P6113" t="s">
        <v>842</v>
      </c>
    </row>
    <row r="6114" spans="1:17" hidden="1" x14ac:dyDescent="0.35">
      <c r="A6114" s="72">
        <f t="shared" si="95"/>
        <v>141736</v>
      </c>
      <c r="B6114" t="s">
        <v>11714</v>
      </c>
      <c r="C6114" s="66">
        <v>91867</v>
      </c>
      <c r="D6114" t="s">
        <v>77</v>
      </c>
      <c r="E6114" t="s">
        <v>11615</v>
      </c>
      <c r="F6114" s="66">
        <v>141736</v>
      </c>
      <c r="G6114" t="s">
        <v>78</v>
      </c>
      <c r="I6114" t="s">
        <v>79</v>
      </c>
      <c r="K6114" t="s">
        <v>11715</v>
      </c>
      <c r="M6114" t="s">
        <v>126</v>
      </c>
      <c r="N6114" t="s">
        <v>5106</v>
      </c>
      <c r="O6114" t="s">
        <v>18</v>
      </c>
      <c r="P6114" t="s">
        <v>11705</v>
      </c>
      <c r="Q6114" t="s">
        <v>11716</v>
      </c>
    </row>
    <row r="6115" spans="1:17" hidden="1" x14ac:dyDescent="0.35">
      <c r="A6115" s="72">
        <f t="shared" si="95"/>
        <v>140959</v>
      </c>
      <c r="B6115" t="s">
        <v>4705</v>
      </c>
      <c r="C6115" s="66">
        <v>87793</v>
      </c>
      <c r="D6115" t="s">
        <v>77</v>
      </c>
      <c r="E6115" t="s">
        <v>4629</v>
      </c>
      <c r="F6115" s="66">
        <v>140959</v>
      </c>
      <c r="G6115" t="s">
        <v>78</v>
      </c>
      <c r="I6115" t="s">
        <v>79</v>
      </c>
      <c r="K6115" t="s">
        <v>4706</v>
      </c>
      <c r="M6115" t="s">
        <v>4632</v>
      </c>
      <c r="N6115" t="s">
        <v>4645</v>
      </c>
      <c r="O6115" t="s">
        <v>18</v>
      </c>
      <c r="P6115" t="s">
        <v>4698</v>
      </c>
      <c r="Q6115" t="s">
        <v>1843</v>
      </c>
    </row>
    <row r="6116" spans="1:17" hidden="1" x14ac:dyDescent="0.35">
      <c r="A6116" s="72">
        <f t="shared" si="95"/>
        <v>141295</v>
      </c>
      <c r="B6116" t="s">
        <v>16625</v>
      </c>
      <c r="C6116" s="66">
        <v>16045140</v>
      </c>
      <c r="D6116" t="s">
        <v>77</v>
      </c>
      <c r="E6116" t="s">
        <v>7764</v>
      </c>
      <c r="F6116" s="66">
        <v>141295</v>
      </c>
      <c r="G6116" t="s">
        <v>78</v>
      </c>
      <c r="I6116" t="s">
        <v>79</v>
      </c>
      <c r="K6116" t="s">
        <v>16626</v>
      </c>
      <c r="M6116" t="s">
        <v>7391</v>
      </c>
      <c r="N6116" t="s">
        <v>7262</v>
      </c>
      <c r="O6116" t="s">
        <v>18</v>
      </c>
      <c r="P6116" t="s">
        <v>15607</v>
      </c>
    </row>
    <row r="6117" spans="1:17" hidden="1" x14ac:dyDescent="0.35">
      <c r="A6117" s="72">
        <f t="shared" si="95"/>
        <v>140841</v>
      </c>
      <c r="B6117" t="s">
        <v>23525</v>
      </c>
      <c r="C6117" s="85">
        <v>17002415</v>
      </c>
      <c r="D6117" t="s">
        <v>77</v>
      </c>
      <c r="E6117" t="s">
        <v>23268</v>
      </c>
      <c r="F6117" s="85">
        <v>140841</v>
      </c>
      <c r="G6117" t="s">
        <v>78</v>
      </c>
      <c r="I6117" t="s">
        <v>79</v>
      </c>
      <c r="K6117" t="s">
        <v>23526</v>
      </c>
      <c r="M6117" t="s">
        <v>19690</v>
      </c>
      <c r="N6117" t="s">
        <v>571</v>
      </c>
      <c r="O6117" t="s">
        <v>18</v>
      </c>
      <c r="P6117">
        <v>76014</v>
      </c>
    </row>
    <row r="6118" spans="1:17" hidden="1" x14ac:dyDescent="0.35">
      <c r="A6118" s="72">
        <f t="shared" si="95"/>
        <v>141534</v>
      </c>
      <c r="B6118" t="s">
        <v>28285</v>
      </c>
      <c r="C6118" s="85">
        <v>90490</v>
      </c>
      <c r="D6118" t="s">
        <v>77</v>
      </c>
      <c r="E6118" t="s">
        <v>23151</v>
      </c>
      <c r="F6118" s="85">
        <v>141534</v>
      </c>
      <c r="G6118" t="s">
        <v>78</v>
      </c>
      <c r="I6118" t="s">
        <v>79</v>
      </c>
      <c r="K6118" t="s">
        <v>28286</v>
      </c>
      <c r="M6118" t="s">
        <v>28287</v>
      </c>
      <c r="N6118" t="s">
        <v>9697</v>
      </c>
      <c r="O6118" t="s">
        <v>18</v>
      </c>
      <c r="P6118">
        <v>78123</v>
      </c>
      <c r="Q6118">
        <v>9715</v>
      </c>
    </row>
    <row r="6119" spans="1:17" hidden="1" x14ac:dyDescent="0.35">
      <c r="A6119" s="72">
        <f t="shared" si="95"/>
        <v>141534</v>
      </c>
      <c r="B6119" t="s">
        <v>9583</v>
      </c>
      <c r="C6119" s="66">
        <v>90490</v>
      </c>
      <c r="D6119" t="s">
        <v>77</v>
      </c>
      <c r="E6119" t="s">
        <v>9584</v>
      </c>
      <c r="F6119" s="66">
        <v>141534</v>
      </c>
      <c r="G6119" t="s">
        <v>78</v>
      </c>
      <c r="I6119" t="s">
        <v>79</v>
      </c>
      <c r="K6119" t="s">
        <v>9585</v>
      </c>
      <c r="M6119" t="s">
        <v>9586</v>
      </c>
      <c r="N6119" t="s">
        <v>9511</v>
      </c>
      <c r="O6119" t="s">
        <v>18</v>
      </c>
      <c r="P6119" t="s">
        <v>9587</v>
      </c>
      <c r="Q6119" t="s">
        <v>8891</v>
      </c>
    </row>
    <row r="6120" spans="1:17" hidden="1" x14ac:dyDescent="0.35">
      <c r="A6120" s="72">
        <f t="shared" si="95"/>
        <v>140887</v>
      </c>
      <c r="B6120" t="s">
        <v>25600</v>
      </c>
      <c r="C6120" s="85">
        <v>87431</v>
      </c>
      <c r="D6120" t="s">
        <v>77</v>
      </c>
      <c r="E6120" t="s">
        <v>23231</v>
      </c>
      <c r="F6120" s="85">
        <v>140887</v>
      </c>
      <c r="G6120" t="s">
        <v>78</v>
      </c>
      <c r="H6120">
        <v>12047148</v>
      </c>
      <c r="I6120" t="s">
        <v>79</v>
      </c>
      <c r="K6120" t="s">
        <v>25601</v>
      </c>
      <c r="M6120" t="s">
        <v>20648</v>
      </c>
      <c r="N6120" t="s">
        <v>571</v>
      </c>
      <c r="O6120" t="s">
        <v>18</v>
      </c>
      <c r="P6120">
        <v>76105</v>
      </c>
      <c r="Q6120">
        <v>3434</v>
      </c>
    </row>
    <row r="6121" spans="1:17" hidden="1" x14ac:dyDescent="0.35">
      <c r="A6121" s="72">
        <f t="shared" si="95"/>
        <v>140887</v>
      </c>
      <c r="B6121" t="s">
        <v>3958</v>
      </c>
      <c r="C6121" s="66">
        <v>87431</v>
      </c>
      <c r="D6121" t="s">
        <v>77</v>
      </c>
      <c r="E6121" t="s">
        <v>3907</v>
      </c>
      <c r="F6121" s="66">
        <v>140887</v>
      </c>
      <c r="G6121" t="s">
        <v>78</v>
      </c>
      <c r="H6121" t="s">
        <v>3959</v>
      </c>
      <c r="I6121" t="s">
        <v>79</v>
      </c>
      <c r="K6121" t="s">
        <v>3960</v>
      </c>
      <c r="M6121" t="s">
        <v>3904</v>
      </c>
      <c r="N6121" t="s">
        <v>573</v>
      </c>
      <c r="O6121" t="s">
        <v>18</v>
      </c>
      <c r="P6121" t="s">
        <v>3953</v>
      </c>
      <c r="Q6121" t="s">
        <v>3961</v>
      </c>
    </row>
    <row r="6122" spans="1:17" hidden="1" x14ac:dyDescent="0.35">
      <c r="A6122" s="72">
        <f t="shared" si="95"/>
        <v>141223</v>
      </c>
      <c r="B6122" t="s">
        <v>6376</v>
      </c>
      <c r="C6122" s="66">
        <v>88552</v>
      </c>
      <c r="D6122" t="s">
        <v>77</v>
      </c>
      <c r="E6122" t="s">
        <v>6077</v>
      </c>
      <c r="F6122" s="66">
        <v>141223</v>
      </c>
      <c r="G6122" t="s">
        <v>78</v>
      </c>
      <c r="H6122" t="s">
        <v>6377</v>
      </c>
      <c r="I6122" t="s">
        <v>79</v>
      </c>
      <c r="K6122" t="s">
        <v>6378</v>
      </c>
      <c r="M6122" t="s">
        <v>3090</v>
      </c>
      <c r="N6122" t="s">
        <v>6071</v>
      </c>
      <c r="O6122" t="s">
        <v>18</v>
      </c>
      <c r="P6122" t="s">
        <v>6084</v>
      </c>
      <c r="Q6122" t="s">
        <v>6143</v>
      </c>
    </row>
    <row r="6123" spans="1:17" hidden="1" x14ac:dyDescent="0.35">
      <c r="A6123" s="72">
        <f t="shared" si="95"/>
        <v>141311</v>
      </c>
      <c r="B6123" t="s">
        <v>7838</v>
      </c>
      <c r="C6123" s="66">
        <v>89454</v>
      </c>
      <c r="D6123" t="s">
        <v>77</v>
      </c>
      <c r="E6123" t="s">
        <v>6973</v>
      </c>
      <c r="F6123" s="66">
        <v>141311</v>
      </c>
      <c r="G6123" t="s">
        <v>78</v>
      </c>
      <c r="H6123" t="s">
        <v>7839</v>
      </c>
      <c r="I6123" t="s">
        <v>79</v>
      </c>
      <c r="K6123" t="s">
        <v>7840</v>
      </c>
      <c r="M6123" t="s">
        <v>7841</v>
      </c>
      <c r="N6123" t="s">
        <v>7264</v>
      </c>
      <c r="O6123" t="s">
        <v>18</v>
      </c>
      <c r="P6123" t="s">
        <v>7842</v>
      </c>
    </row>
    <row r="6124" spans="1:17" hidden="1" x14ac:dyDescent="0.35">
      <c r="A6124" s="72">
        <f t="shared" si="95"/>
        <v>140457</v>
      </c>
      <c r="B6124" t="s">
        <v>17947</v>
      </c>
      <c r="C6124" s="66">
        <v>16075331</v>
      </c>
      <c r="D6124" t="s">
        <v>77</v>
      </c>
      <c r="E6124" t="s">
        <v>345</v>
      </c>
      <c r="F6124" s="66">
        <v>140457</v>
      </c>
      <c r="G6124" t="s">
        <v>78</v>
      </c>
      <c r="I6124" t="s">
        <v>79</v>
      </c>
      <c r="K6124" t="s">
        <v>17948</v>
      </c>
      <c r="M6124" t="s">
        <v>347</v>
      </c>
      <c r="N6124" t="s">
        <v>185</v>
      </c>
      <c r="O6124" t="s">
        <v>18</v>
      </c>
      <c r="P6124" t="s">
        <v>352</v>
      </c>
    </row>
    <row r="6125" spans="1:17" hidden="1" x14ac:dyDescent="0.35">
      <c r="A6125" s="72">
        <f t="shared" si="95"/>
        <v>140444</v>
      </c>
      <c r="B6125" t="s">
        <v>24369</v>
      </c>
      <c r="C6125" s="85">
        <v>224088</v>
      </c>
      <c r="D6125" t="s">
        <v>77</v>
      </c>
      <c r="E6125" t="s">
        <v>23254</v>
      </c>
      <c r="F6125" s="85">
        <v>140444</v>
      </c>
      <c r="G6125" t="s">
        <v>78</v>
      </c>
      <c r="H6125">
        <v>12719043</v>
      </c>
      <c r="I6125" t="s">
        <v>79</v>
      </c>
      <c r="K6125" t="s">
        <v>24370</v>
      </c>
      <c r="M6125" t="s">
        <v>232</v>
      </c>
      <c r="N6125" t="s">
        <v>232</v>
      </c>
      <c r="O6125" t="s">
        <v>18</v>
      </c>
      <c r="P6125">
        <v>75287</v>
      </c>
    </row>
    <row r="6126" spans="1:17" hidden="1" x14ac:dyDescent="0.35">
      <c r="A6126" s="72">
        <f t="shared" si="95"/>
        <v>141986</v>
      </c>
      <c r="B6126" t="s">
        <v>1425</v>
      </c>
      <c r="C6126" s="66">
        <v>92580</v>
      </c>
      <c r="D6126" t="s">
        <v>77</v>
      </c>
      <c r="E6126" t="s">
        <v>12702</v>
      </c>
      <c r="F6126" s="66">
        <v>141986</v>
      </c>
      <c r="G6126" t="s">
        <v>78</v>
      </c>
      <c r="H6126" t="s">
        <v>12820</v>
      </c>
      <c r="I6126" t="s">
        <v>79</v>
      </c>
      <c r="K6126" t="s">
        <v>12821</v>
      </c>
      <c r="M6126" t="s">
        <v>12447</v>
      </c>
      <c r="N6126" t="s">
        <v>12609</v>
      </c>
      <c r="O6126" t="s">
        <v>18</v>
      </c>
      <c r="P6126" t="s">
        <v>12812</v>
      </c>
      <c r="Q6126" t="s">
        <v>974</v>
      </c>
    </row>
    <row r="6127" spans="1:17" hidden="1" x14ac:dyDescent="0.35">
      <c r="A6127" s="72">
        <f t="shared" si="95"/>
        <v>140521</v>
      </c>
      <c r="B6127" t="s">
        <v>1425</v>
      </c>
      <c r="C6127" s="66">
        <v>85965</v>
      </c>
      <c r="D6127" t="s">
        <v>77</v>
      </c>
      <c r="E6127" t="s">
        <v>511</v>
      </c>
      <c r="F6127" s="66">
        <v>140521</v>
      </c>
      <c r="G6127" t="s">
        <v>78</v>
      </c>
      <c r="H6127" t="s">
        <v>1426</v>
      </c>
      <c r="I6127" t="s">
        <v>79</v>
      </c>
      <c r="K6127" t="s">
        <v>1427</v>
      </c>
      <c r="M6127" t="s">
        <v>1375</v>
      </c>
      <c r="N6127" t="s">
        <v>232</v>
      </c>
      <c r="O6127" t="s">
        <v>18</v>
      </c>
      <c r="P6127" t="s">
        <v>1376</v>
      </c>
      <c r="Q6127" t="s">
        <v>1428</v>
      </c>
    </row>
    <row r="6128" spans="1:17" hidden="1" x14ac:dyDescent="0.35">
      <c r="A6128" s="72">
        <f t="shared" si="95"/>
        <v>140887</v>
      </c>
      <c r="B6128" t="s">
        <v>25550</v>
      </c>
      <c r="C6128" s="85">
        <v>87441</v>
      </c>
      <c r="D6128" t="s">
        <v>77</v>
      </c>
      <c r="E6128" t="s">
        <v>23231</v>
      </c>
      <c r="F6128" s="85">
        <v>140887</v>
      </c>
      <c r="G6128" t="s">
        <v>78</v>
      </c>
      <c r="H6128">
        <v>11995412</v>
      </c>
      <c r="I6128" t="s">
        <v>79</v>
      </c>
      <c r="K6128" t="s">
        <v>25551</v>
      </c>
      <c r="M6128" t="s">
        <v>20648</v>
      </c>
      <c r="N6128" t="s">
        <v>571</v>
      </c>
      <c r="O6128" t="s">
        <v>18</v>
      </c>
      <c r="P6128">
        <v>76106</v>
      </c>
      <c r="Q6128">
        <v>4639</v>
      </c>
    </row>
    <row r="6129" spans="1:17" hidden="1" x14ac:dyDescent="0.35">
      <c r="A6129" s="72">
        <f t="shared" si="95"/>
        <v>140887</v>
      </c>
      <c r="B6129" t="s">
        <v>3992</v>
      </c>
      <c r="C6129" s="66">
        <v>87441</v>
      </c>
      <c r="D6129" t="s">
        <v>77</v>
      </c>
      <c r="E6129" t="s">
        <v>3907</v>
      </c>
      <c r="F6129" s="66">
        <v>140887</v>
      </c>
      <c r="G6129" t="s">
        <v>78</v>
      </c>
      <c r="H6129" t="s">
        <v>3993</v>
      </c>
      <c r="I6129" t="s">
        <v>79</v>
      </c>
      <c r="K6129" t="s">
        <v>3994</v>
      </c>
      <c r="M6129" t="s">
        <v>3904</v>
      </c>
      <c r="N6129" t="s">
        <v>573</v>
      </c>
      <c r="O6129" t="s">
        <v>18</v>
      </c>
      <c r="P6129" t="s">
        <v>3982</v>
      </c>
      <c r="Q6129" t="s">
        <v>3995</v>
      </c>
    </row>
    <row r="6130" spans="1:17" hidden="1" x14ac:dyDescent="0.35">
      <c r="A6130" s="72">
        <f t="shared" si="95"/>
        <v>141312</v>
      </c>
      <c r="B6130" t="s">
        <v>7126</v>
      </c>
      <c r="C6130" s="66">
        <v>88987</v>
      </c>
      <c r="D6130" t="s">
        <v>77</v>
      </c>
      <c r="E6130" t="s">
        <v>6602</v>
      </c>
      <c r="F6130" s="66">
        <v>141312</v>
      </c>
      <c r="G6130" t="s">
        <v>78</v>
      </c>
      <c r="H6130" t="s">
        <v>7127</v>
      </c>
      <c r="I6130" t="s">
        <v>79</v>
      </c>
      <c r="K6130" t="s">
        <v>7128</v>
      </c>
      <c r="M6130" t="s">
        <v>3090</v>
      </c>
      <c r="N6130" t="s">
        <v>6071</v>
      </c>
      <c r="O6130" t="s">
        <v>18</v>
      </c>
      <c r="P6130" t="s">
        <v>6231</v>
      </c>
      <c r="Q6130" t="s">
        <v>7129</v>
      </c>
    </row>
    <row r="6131" spans="1:17" hidden="1" x14ac:dyDescent="0.35">
      <c r="A6131" s="72">
        <f t="shared" si="95"/>
        <v>140845</v>
      </c>
      <c r="B6131" t="s">
        <v>26256</v>
      </c>
      <c r="C6131" s="85">
        <v>87215</v>
      </c>
      <c r="D6131" t="s">
        <v>77</v>
      </c>
      <c r="E6131" t="s">
        <v>23211</v>
      </c>
      <c r="F6131" s="85">
        <v>140845</v>
      </c>
      <c r="G6131" t="s">
        <v>78</v>
      </c>
      <c r="H6131">
        <v>14357479</v>
      </c>
      <c r="I6131" t="s">
        <v>79</v>
      </c>
      <c r="K6131" t="s">
        <v>26257</v>
      </c>
      <c r="M6131" t="s">
        <v>21408</v>
      </c>
      <c r="N6131" t="s">
        <v>571</v>
      </c>
      <c r="O6131" t="s">
        <v>18</v>
      </c>
      <c r="P6131">
        <v>76021</v>
      </c>
      <c r="Q6131">
        <v>3705</v>
      </c>
    </row>
    <row r="6132" spans="1:17" hidden="1" x14ac:dyDescent="0.35">
      <c r="A6132" s="72">
        <f t="shared" si="95"/>
        <v>140845</v>
      </c>
      <c r="B6132" t="s">
        <v>3474</v>
      </c>
      <c r="C6132" s="66">
        <v>87215</v>
      </c>
      <c r="D6132" t="s">
        <v>77</v>
      </c>
      <c r="E6132" t="s">
        <v>3465</v>
      </c>
      <c r="F6132" s="66">
        <v>140845</v>
      </c>
      <c r="G6132" t="s">
        <v>78</v>
      </c>
      <c r="H6132" t="s">
        <v>3466</v>
      </c>
      <c r="I6132" t="s">
        <v>79</v>
      </c>
      <c r="K6132" t="s">
        <v>3475</v>
      </c>
      <c r="L6132" t="s">
        <v>80</v>
      </c>
      <c r="M6132" t="s">
        <v>3468</v>
      </c>
      <c r="N6132" t="s">
        <v>573</v>
      </c>
      <c r="O6132" t="s">
        <v>18</v>
      </c>
      <c r="P6132" t="s">
        <v>3469</v>
      </c>
      <c r="Q6132" t="s">
        <v>3476</v>
      </c>
    </row>
    <row r="6133" spans="1:17" hidden="1" x14ac:dyDescent="0.35">
      <c r="A6133" s="72">
        <f t="shared" si="95"/>
        <v>141949</v>
      </c>
      <c r="B6133" t="s">
        <v>12511</v>
      </c>
      <c r="C6133" s="66">
        <v>92441</v>
      </c>
      <c r="D6133" t="s">
        <v>77</v>
      </c>
      <c r="E6133" t="s">
        <v>12512</v>
      </c>
      <c r="F6133" s="66">
        <v>141949</v>
      </c>
      <c r="G6133" t="s">
        <v>78</v>
      </c>
      <c r="H6133" t="s">
        <v>350</v>
      </c>
      <c r="I6133" t="s">
        <v>79</v>
      </c>
      <c r="K6133" t="s">
        <v>12513</v>
      </c>
      <c r="L6133" t="s">
        <v>80</v>
      </c>
      <c r="M6133" t="s">
        <v>12514</v>
      </c>
      <c r="N6133" t="s">
        <v>12431</v>
      </c>
      <c r="O6133" t="s">
        <v>18</v>
      </c>
      <c r="P6133" t="s">
        <v>12515</v>
      </c>
      <c r="Q6133" t="s">
        <v>1936</v>
      </c>
    </row>
    <row r="6134" spans="1:17" hidden="1" x14ac:dyDescent="0.35">
      <c r="A6134" s="72">
        <f t="shared" si="95"/>
        <v>141555</v>
      </c>
      <c r="B6134" t="s">
        <v>10126</v>
      </c>
      <c r="C6134" s="66">
        <v>90822</v>
      </c>
      <c r="D6134" t="s">
        <v>77</v>
      </c>
      <c r="E6134" t="s">
        <v>4810</v>
      </c>
      <c r="F6134" s="66">
        <v>141555</v>
      </c>
      <c r="G6134" t="s">
        <v>78</v>
      </c>
      <c r="H6134" t="s">
        <v>10127</v>
      </c>
      <c r="I6134" t="s">
        <v>79</v>
      </c>
      <c r="K6134" t="s">
        <v>10128</v>
      </c>
      <c r="M6134" t="s">
        <v>7383</v>
      </c>
      <c r="N6134" t="s">
        <v>7384</v>
      </c>
      <c r="O6134" t="s">
        <v>18</v>
      </c>
      <c r="P6134" t="s">
        <v>10119</v>
      </c>
      <c r="Q6134" t="s">
        <v>10129</v>
      </c>
    </row>
    <row r="6135" spans="1:17" hidden="1" x14ac:dyDescent="0.35">
      <c r="A6135" s="72">
        <f t="shared" si="95"/>
        <v>141234</v>
      </c>
      <c r="B6135" t="s">
        <v>6995</v>
      </c>
      <c r="C6135" s="66">
        <v>88916</v>
      </c>
      <c r="D6135" t="s">
        <v>77</v>
      </c>
      <c r="E6135" t="s">
        <v>6473</v>
      </c>
      <c r="F6135" s="66">
        <v>141234</v>
      </c>
      <c r="G6135" t="s">
        <v>78</v>
      </c>
      <c r="I6135" t="s">
        <v>79</v>
      </c>
      <c r="K6135" t="s">
        <v>6996</v>
      </c>
      <c r="M6135" t="s">
        <v>3090</v>
      </c>
      <c r="N6135" t="s">
        <v>6073</v>
      </c>
      <c r="O6135" t="s">
        <v>18</v>
      </c>
      <c r="P6135" t="s">
        <v>6971</v>
      </c>
      <c r="Q6135" t="s">
        <v>6997</v>
      </c>
    </row>
    <row r="6136" spans="1:17" hidden="1" x14ac:dyDescent="0.35">
      <c r="A6136" s="72">
        <f t="shared" si="95"/>
        <v>140887</v>
      </c>
      <c r="B6136" t="s">
        <v>25297</v>
      </c>
      <c r="C6136" s="85">
        <v>87413</v>
      </c>
      <c r="D6136" t="s">
        <v>77</v>
      </c>
      <c r="E6136" t="s">
        <v>23231</v>
      </c>
      <c r="F6136" s="85">
        <v>140887</v>
      </c>
      <c r="G6136" t="s">
        <v>78</v>
      </c>
      <c r="H6136">
        <v>12047247</v>
      </c>
      <c r="I6136" t="s">
        <v>79</v>
      </c>
      <c r="K6136" t="s">
        <v>25298</v>
      </c>
      <c r="M6136" t="s">
        <v>20648</v>
      </c>
      <c r="N6136" t="s">
        <v>571</v>
      </c>
      <c r="O6136" t="s">
        <v>18</v>
      </c>
      <c r="P6136">
        <v>76103</v>
      </c>
      <c r="Q6136">
        <v>2711</v>
      </c>
    </row>
    <row r="6137" spans="1:17" hidden="1" x14ac:dyDescent="0.35">
      <c r="A6137" s="72">
        <f t="shared" si="95"/>
        <v>140887</v>
      </c>
      <c r="B6137" t="s">
        <v>3915</v>
      </c>
      <c r="C6137" s="66">
        <v>87413</v>
      </c>
      <c r="D6137" t="s">
        <v>77</v>
      </c>
      <c r="E6137" t="s">
        <v>3907</v>
      </c>
      <c r="F6137" s="66">
        <v>140887</v>
      </c>
      <c r="G6137" t="s">
        <v>78</v>
      </c>
      <c r="H6137" t="s">
        <v>3916</v>
      </c>
      <c r="I6137" t="s">
        <v>79</v>
      </c>
      <c r="K6137" t="s">
        <v>3917</v>
      </c>
      <c r="M6137" t="s">
        <v>3904</v>
      </c>
      <c r="N6137" t="s">
        <v>573</v>
      </c>
      <c r="O6137" t="s">
        <v>18</v>
      </c>
      <c r="P6137" t="s">
        <v>3911</v>
      </c>
      <c r="Q6137" t="s">
        <v>678</v>
      </c>
    </row>
    <row r="6138" spans="1:17" hidden="1" x14ac:dyDescent="0.35">
      <c r="A6138" s="72">
        <f t="shared" si="95"/>
        <v>140887</v>
      </c>
      <c r="B6138" t="s">
        <v>25424</v>
      </c>
      <c r="C6138" s="85">
        <v>87411</v>
      </c>
      <c r="D6138" t="s">
        <v>77</v>
      </c>
      <c r="E6138" t="s">
        <v>23231</v>
      </c>
      <c r="F6138" s="85">
        <v>140887</v>
      </c>
      <c r="G6138" t="s">
        <v>78</v>
      </c>
      <c r="H6138">
        <v>11932357</v>
      </c>
      <c r="I6138" t="s">
        <v>79</v>
      </c>
      <c r="K6138" t="s">
        <v>25425</v>
      </c>
      <c r="M6138" t="s">
        <v>20648</v>
      </c>
      <c r="N6138" t="s">
        <v>1197</v>
      </c>
      <c r="O6138" t="s">
        <v>18</v>
      </c>
      <c r="P6138">
        <v>76103</v>
      </c>
      <c r="Q6138">
        <v>1510</v>
      </c>
    </row>
    <row r="6139" spans="1:17" hidden="1" x14ac:dyDescent="0.35">
      <c r="A6139" s="72">
        <f t="shared" si="95"/>
        <v>140887</v>
      </c>
      <c r="B6139" t="s">
        <v>3912</v>
      </c>
      <c r="C6139" s="66">
        <v>87411</v>
      </c>
      <c r="D6139" t="s">
        <v>77</v>
      </c>
      <c r="E6139" t="s">
        <v>3907</v>
      </c>
      <c r="F6139" s="66">
        <v>140887</v>
      </c>
      <c r="G6139" t="s">
        <v>78</v>
      </c>
      <c r="H6139" t="s">
        <v>3913</v>
      </c>
      <c r="I6139" t="s">
        <v>79</v>
      </c>
      <c r="K6139" t="s">
        <v>3914</v>
      </c>
      <c r="M6139" t="s">
        <v>3904</v>
      </c>
      <c r="N6139" t="s">
        <v>1206</v>
      </c>
      <c r="O6139" t="s">
        <v>18</v>
      </c>
      <c r="P6139" t="s">
        <v>3911</v>
      </c>
      <c r="Q6139" t="s">
        <v>1657</v>
      </c>
    </row>
    <row r="6140" spans="1:17" hidden="1" x14ac:dyDescent="0.35">
      <c r="A6140" s="72">
        <f t="shared" si="95"/>
        <v>127700</v>
      </c>
      <c r="B6140" t="s">
        <v>24182</v>
      </c>
      <c r="C6140" s="85">
        <v>16043163</v>
      </c>
      <c r="D6140" t="s">
        <v>77</v>
      </c>
      <c r="E6140" t="s">
        <v>23260</v>
      </c>
      <c r="F6140" s="85">
        <v>127700</v>
      </c>
      <c r="G6140" t="s">
        <v>78</v>
      </c>
      <c r="I6140" t="s">
        <v>79</v>
      </c>
      <c r="K6140" t="s">
        <v>24183</v>
      </c>
      <c r="M6140" t="s">
        <v>24151</v>
      </c>
      <c r="N6140" t="s">
        <v>23987</v>
      </c>
      <c r="O6140" t="s">
        <v>23988</v>
      </c>
      <c r="P6140">
        <v>32904</v>
      </c>
      <c r="Q6140">
        <v>6624</v>
      </c>
    </row>
    <row r="6141" spans="1:17" hidden="1" x14ac:dyDescent="0.35">
      <c r="A6141" s="72">
        <f t="shared" si="95"/>
        <v>127700</v>
      </c>
      <c r="B6141" t="s">
        <v>24149</v>
      </c>
      <c r="C6141" s="85">
        <v>36180</v>
      </c>
      <c r="D6141" t="s">
        <v>77</v>
      </c>
      <c r="E6141" t="s">
        <v>23260</v>
      </c>
      <c r="F6141" s="85">
        <v>127700</v>
      </c>
      <c r="G6141" t="s">
        <v>78</v>
      </c>
      <c r="H6141">
        <v>13036157</v>
      </c>
      <c r="I6141" t="s">
        <v>79</v>
      </c>
      <c r="K6141" t="s">
        <v>24150</v>
      </c>
      <c r="M6141" t="s">
        <v>24151</v>
      </c>
      <c r="N6141" t="s">
        <v>23987</v>
      </c>
      <c r="O6141" t="s">
        <v>23988</v>
      </c>
      <c r="P6141">
        <v>32904</v>
      </c>
      <c r="Q6141">
        <v>6624</v>
      </c>
    </row>
    <row r="6142" spans="1:17" hidden="1" x14ac:dyDescent="0.35">
      <c r="A6142" s="72">
        <f t="shared" si="95"/>
        <v>140473</v>
      </c>
      <c r="B6142" t="s">
        <v>27697</v>
      </c>
      <c r="C6142" s="85">
        <v>85719</v>
      </c>
      <c r="D6142" t="s">
        <v>77</v>
      </c>
      <c r="E6142" t="s">
        <v>23171</v>
      </c>
      <c r="F6142" s="85">
        <v>140473</v>
      </c>
      <c r="G6142" t="s">
        <v>78</v>
      </c>
      <c r="I6142" t="s">
        <v>79</v>
      </c>
      <c r="K6142" t="s">
        <v>27698</v>
      </c>
      <c r="M6142" t="s">
        <v>20750</v>
      </c>
      <c r="N6142" t="s">
        <v>176</v>
      </c>
      <c r="O6142" t="s">
        <v>18</v>
      </c>
      <c r="P6142">
        <v>75074</v>
      </c>
      <c r="Q6142">
        <v>4603</v>
      </c>
    </row>
    <row r="6143" spans="1:17" hidden="1" x14ac:dyDescent="0.35">
      <c r="A6143" s="72">
        <f t="shared" si="95"/>
        <v>141307</v>
      </c>
      <c r="B6143" t="s">
        <v>906</v>
      </c>
      <c r="C6143" s="66">
        <v>89531</v>
      </c>
      <c r="D6143" t="s">
        <v>77</v>
      </c>
      <c r="E6143" t="s">
        <v>6769</v>
      </c>
      <c r="F6143" s="66">
        <v>141307</v>
      </c>
      <c r="G6143" t="s">
        <v>78</v>
      </c>
      <c r="I6143" t="s">
        <v>79</v>
      </c>
      <c r="K6143" t="s">
        <v>8029</v>
      </c>
      <c r="M6143" t="s">
        <v>8030</v>
      </c>
      <c r="N6143" t="s">
        <v>6771</v>
      </c>
      <c r="O6143" t="s">
        <v>18</v>
      </c>
      <c r="P6143" t="s">
        <v>8031</v>
      </c>
      <c r="Q6143" t="s">
        <v>8032</v>
      </c>
    </row>
    <row r="6144" spans="1:17" hidden="1" x14ac:dyDescent="0.35">
      <c r="A6144" s="72">
        <f t="shared" si="95"/>
        <v>141065</v>
      </c>
      <c r="B6144" t="s">
        <v>906</v>
      </c>
      <c r="C6144" s="66">
        <v>88037</v>
      </c>
      <c r="D6144" t="s">
        <v>77</v>
      </c>
      <c r="E6144" t="s">
        <v>5158</v>
      </c>
      <c r="F6144" s="66">
        <v>141065</v>
      </c>
      <c r="G6144" t="s">
        <v>78</v>
      </c>
      <c r="I6144" t="s">
        <v>79</v>
      </c>
      <c r="K6144" t="s">
        <v>5214</v>
      </c>
      <c r="M6144" t="s">
        <v>5207</v>
      </c>
      <c r="N6144" t="s">
        <v>5040</v>
      </c>
      <c r="O6144" t="s">
        <v>18</v>
      </c>
      <c r="P6144" t="s">
        <v>5208</v>
      </c>
    </row>
    <row r="6145" spans="1:17" hidden="1" x14ac:dyDescent="0.35">
      <c r="A6145" s="72">
        <f t="shared" si="95"/>
        <v>140473</v>
      </c>
      <c r="B6145" t="s">
        <v>906</v>
      </c>
      <c r="C6145" s="66">
        <v>85719</v>
      </c>
      <c r="D6145" t="s">
        <v>77</v>
      </c>
      <c r="E6145" t="s">
        <v>252</v>
      </c>
      <c r="F6145" s="66">
        <v>140473</v>
      </c>
      <c r="G6145" t="s">
        <v>78</v>
      </c>
      <c r="I6145" t="s">
        <v>79</v>
      </c>
      <c r="K6145" t="s">
        <v>907</v>
      </c>
      <c r="M6145" t="s">
        <v>254</v>
      </c>
      <c r="N6145" t="s">
        <v>185</v>
      </c>
      <c r="O6145" t="s">
        <v>18</v>
      </c>
      <c r="P6145" t="s">
        <v>881</v>
      </c>
      <c r="Q6145" t="s">
        <v>908</v>
      </c>
    </row>
    <row r="6146" spans="1:17" hidden="1" x14ac:dyDescent="0.35">
      <c r="A6146" s="72">
        <f t="shared" ref="A6146:A6209" si="96">IF(F6146="", "", IF(D6146="School District", C6146, F6146))</f>
        <v>141649</v>
      </c>
      <c r="B6146" t="s">
        <v>26045</v>
      </c>
      <c r="C6146" s="85">
        <v>16039778</v>
      </c>
      <c r="D6146" t="s">
        <v>77</v>
      </c>
      <c r="E6146" t="s">
        <v>23220</v>
      </c>
      <c r="F6146" s="85">
        <v>141649</v>
      </c>
      <c r="G6146" t="s">
        <v>78</v>
      </c>
      <c r="I6146" t="s">
        <v>79</v>
      </c>
      <c r="K6146" t="s">
        <v>26046</v>
      </c>
      <c r="M6146" t="s">
        <v>20012</v>
      </c>
      <c r="N6146" t="s">
        <v>10825</v>
      </c>
      <c r="O6146" t="s">
        <v>18</v>
      </c>
      <c r="P6146">
        <v>78550</v>
      </c>
      <c r="Q6146">
        <v>3650</v>
      </c>
    </row>
    <row r="6147" spans="1:17" hidden="1" x14ac:dyDescent="0.35">
      <c r="A6147" s="72">
        <f t="shared" si="96"/>
        <v>141649</v>
      </c>
      <c r="B6147" t="s">
        <v>16445</v>
      </c>
      <c r="C6147" s="66">
        <v>16039778</v>
      </c>
      <c r="D6147" t="s">
        <v>77</v>
      </c>
      <c r="E6147" t="s">
        <v>10836</v>
      </c>
      <c r="F6147" s="66">
        <v>141649</v>
      </c>
      <c r="G6147" t="s">
        <v>78</v>
      </c>
      <c r="I6147" t="s">
        <v>79</v>
      </c>
      <c r="K6147" t="s">
        <v>16446</v>
      </c>
      <c r="M6147" t="s">
        <v>10876</v>
      </c>
      <c r="N6147" t="s">
        <v>10825</v>
      </c>
      <c r="O6147" t="s">
        <v>18</v>
      </c>
      <c r="P6147" t="s">
        <v>10877</v>
      </c>
      <c r="Q6147" t="s">
        <v>13835</v>
      </c>
    </row>
    <row r="6148" spans="1:17" hidden="1" x14ac:dyDescent="0.35">
      <c r="A6148" s="72">
        <f t="shared" si="96"/>
        <v>140521</v>
      </c>
      <c r="B6148" t="s">
        <v>19092</v>
      </c>
      <c r="C6148" s="66">
        <v>16028612</v>
      </c>
      <c r="D6148" t="s">
        <v>83</v>
      </c>
      <c r="E6148" t="s">
        <v>511</v>
      </c>
      <c r="F6148" s="66">
        <v>140521</v>
      </c>
      <c r="G6148" t="s">
        <v>78</v>
      </c>
      <c r="I6148" t="s">
        <v>79</v>
      </c>
      <c r="K6148" t="s">
        <v>19093</v>
      </c>
      <c r="M6148" t="s">
        <v>1375</v>
      </c>
      <c r="N6148" t="s">
        <v>232</v>
      </c>
      <c r="O6148" t="s">
        <v>18</v>
      </c>
      <c r="P6148" t="s">
        <v>1376</v>
      </c>
    </row>
    <row r="6149" spans="1:17" hidden="1" x14ac:dyDescent="0.35">
      <c r="A6149" s="72">
        <f t="shared" si="96"/>
        <v>140521</v>
      </c>
      <c r="B6149" t="s">
        <v>21690</v>
      </c>
      <c r="C6149" s="66">
        <v>17016950</v>
      </c>
      <c r="D6149" t="s">
        <v>83</v>
      </c>
      <c r="E6149" t="s">
        <v>511</v>
      </c>
      <c r="F6149" s="66">
        <v>140521</v>
      </c>
      <c r="G6149" t="s">
        <v>78</v>
      </c>
      <c r="I6149" t="s">
        <v>79</v>
      </c>
      <c r="K6149" t="s">
        <v>21691</v>
      </c>
      <c r="M6149" t="s">
        <v>1375</v>
      </c>
      <c r="N6149" t="s">
        <v>232</v>
      </c>
      <c r="O6149" t="s">
        <v>18</v>
      </c>
      <c r="P6149" t="s">
        <v>1376</v>
      </c>
    </row>
    <row r="6150" spans="1:17" hidden="1" x14ac:dyDescent="0.35">
      <c r="A6150" s="72">
        <f t="shared" si="96"/>
        <v>141649</v>
      </c>
      <c r="B6150" t="s">
        <v>25986</v>
      </c>
      <c r="C6150" s="85">
        <v>17027451</v>
      </c>
      <c r="D6150" t="s">
        <v>77</v>
      </c>
      <c r="E6150" t="s">
        <v>23220</v>
      </c>
      <c r="F6150" s="85">
        <v>141649</v>
      </c>
      <c r="G6150" t="s">
        <v>78</v>
      </c>
      <c r="I6150" t="s">
        <v>79</v>
      </c>
      <c r="K6150" t="s">
        <v>25987</v>
      </c>
      <c r="M6150" t="s">
        <v>20012</v>
      </c>
      <c r="N6150" t="s">
        <v>10825</v>
      </c>
      <c r="O6150" t="s">
        <v>18</v>
      </c>
      <c r="P6150">
        <v>78550</v>
      </c>
      <c r="Q6150">
        <v>5606</v>
      </c>
    </row>
    <row r="6151" spans="1:17" hidden="1" x14ac:dyDescent="0.35">
      <c r="A6151" s="72">
        <f t="shared" si="96"/>
        <v>141649</v>
      </c>
      <c r="B6151" t="s">
        <v>22909</v>
      </c>
      <c r="C6151" s="66">
        <v>17027451</v>
      </c>
      <c r="D6151" t="s">
        <v>77</v>
      </c>
      <c r="E6151" t="s">
        <v>10836</v>
      </c>
      <c r="F6151" s="66">
        <v>141649</v>
      </c>
      <c r="G6151" t="s">
        <v>78</v>
      </c>
      <c r="I6151" t="s">
        <v>79</v>
      </c>
      <c r="K6151" t="s">
        <v>10879</v>
      </c>
      <c r="M6151" t="s">
        <v>10876</v>
      </c>
      <c r="N6151" t="s">
        <v>10825</v>
      </c>
      <c r="O6151" t="s">
        <v>18</v>
      </c>
      <c r="P6151" t="s">
        <v>10877</v>
      </c>
      <c r="Q6151" t="s">
        <v>3872</v>
      </c>
    </row>
    <row r="6152" spans="1:17" hidden="1" x14ac:dyDescent="0.35">
      <c r="A6152" s="72">
        <f t="shared" si="96"/>
        <v>142029</v>
      </c>
      <c r="B6152" t="s">
        <v>19403</v>
      </c>
      <c r="C6152" s="66">
        <v>16042947</v>
      </c>
      <c r="D6152" t="s">
        <v>83</v>
      </c>
      <c r="E6152" t="s">
        <v>12987</v>
      </c>
      <c r="F6152" s="66">
        <v>142029</v>
      </c>
      <c r="G6152" t="s">
        <v>78</v>
      </c>
      <c r="H6152" t="s">
        <v>350</v>
      </c>
      <c r="I6152" t="s">
        <v>79</v>
      </c>
      <c r="K6152" t="s">
        <v>19404</v>
      </c>
      <c r="L6152" t="s">
        <v>80</v>
      </c>
      <c r="M6152" t="s">
        <v>12989</v>
      </c>
      <c r="N6152" t="s">
        <v>12854</v>
      </c>
      <c r="O6152" t="s">
        <v>18</v>
      </c>
      <c r="P6152" t="s">
        <v>12990</v>
      </c>
      <c r="Q6152" t="s">
        <v>87</v>
      </c>
    </row>
    <row r="6153" spans="1:17" hidden="1" x14ac:dyDescent="0.35">
      <c r="A6153" s="72">
        <f t="shared" si="96"/>
        <v>142118</v>
      </c>
      <c r="B6153" t="s">
        <v>18915</v>
      </c>
      <c r="C6153" s="66">
        <v>16030636</v>
      </c>
      <c r="D6153" t="s">
        <v>83</v>
      </c>
      <c r="E6153" t="s">
        <v>13343</v>
      </c>
      <c r="F6153" s="66">
        <v>142118</v>
      </c>
      <c r="G6153" t="s">
        <v>78</v>
      </c>
      <c r="I6153" t="s">
        <v>79</v>
      </c>
      <c r="K6153" t="s">
        <v>18916</v>
      </c>
      <c r="M6153" t="s">
        <v>7395</v>
      </c>
      <c r="N6153" t="s">
        <v>13252</v>
      </c>
      <c r="O6153" t="s">
        <v>18</v>
      </c>
      <c r="P6153" t="s">
        <v>13469</v>
      </c>
    </row>
    <row r="6154" spans="1:17" hidden="1" x14ac:dyDescent="0.35">
      <c r="A6154" s="72">
        <f t="shared" si="96"/>
        <v>141490</v>
      </c>
      <c r="B6154" t="s">
        <v>9399</v>
      </c>
      <c r="C6154" s="66">
        <v>90411</v>
      </c>
      <c r="D6154" t="s">
        <v>77</v>
      </c>
      <c r="E6154" t="s">
        <v>9400</v>
      </c>
      <c r="F6154" s="66">
        <v>141490</v>
      </c>
      <c r="G6154" t="s">
        <v>78</v>
      </c>
      <c r="H6154" t="s">
        <v>9401</v>
      </c>
      <c r="I6154" t="s">
        <v>79</v>
      </c>
      <c r="K6154" t="s">
        <v>9397</v>
      </c>
      <c r="M6154" t="s">
        <v>9153</v>
      </c>
      <c r="N6154" t="s">
        <v>9145</v>
      </c>
      <c r="O6154" t="s">
        <v>18</v>
      </c>
      <c r="P6154" t="s">
        <v>9398</v>
      </c>
    </row>
    <row r="6155" spans="1:17" hidden="1" x14ac:dyDescent="0.35">
      <c r="A6155" s="72">
        <f t="shared" si="96"/>
        <v>141465</v>
      </c>
      <c r="B6155" t="s">
        <v>9157</v>
      </c>
      <c r="C6155" s="66">
        <v>90293</v>
      </c>
      <c r="D6155" t="s">
        <v>77</v>
      </c>
      <c r="E6155" t="s">
        <v>9150</v>
      </c>
      <c r="F6155" s="66">
        <v>141465</v>
      </c>
      <c r="G6155" t="s">
        <v>78</v>
      </c>
      <c r="I6155" t="s">
        <v>79</v>
      </c>
      <c r="K6155" t="s">
        <v>9158</v>
      </c>
      <c r="M6155" t="s">
        <v>9152</v>
      </c>
      <c r="N6155" t="s">
        <v>9153</v>
      </c>
      <c r="O6155" t="s">
        <v>18</v>
      </c>
      <c r="P6155" t="s">
        <v>9154</v>
      </c>
      <c r="Q6155" t="s">
        <v>1757</v>
      </c>
    </row>
    <row r="6156" spans="1:17" hidden="1" x14ac:dyDescent="0.35">
      <c r="A6156" s="72">
        <f t="shared" si="96"/>
        <v>141465</v>
      </c>
      <c r="B6156" t="s">
        <v>25078</v>
      </c>
      <c r="C6156" s="85">
        <v>141465</v>
      </c>
      <c r="D6156" t="s">
        <v>78</v>
      </c>
      <c r="E6156" t="s">
        <v>23237</v>
      </c>
      <c r="F6156" s="85">
        <v>17015391</v>
      </c>
      <c r="G6156" t="s">
        <v>1750</v>
      </c>
      <c r="H6156">
        <v>1664275</v>
      </c>
      <c r="I6156" t="s">
        <v>79</v>
      </c>
      <c r="J6156" t="s">
        <v>200</v>
      </c>
      <c r="K6156" t="s">
        <v>25079</v>
      </c>
      <c r="M6156" t="s">
        <v>14472</v>
      </c>
      <c r="N6156" t="s">
        <v>9407</v>
      </c>
      <c r="O6156" t="s">
        <v>18</v>
      </c>
      <c r="P6156">
        <v>78009</v>
      </c>
      <c r="Q6156">
        <v>5309</v>
      </c>
    </row>
    <row r="6157" spans="1:17" hidden="1" x14ac:dyDescent="0.35">
      <c r="A6157" s="72">
        <f t="shared" si="96"/>
        <v>141465</v>
      </c>
      <c r="B6157" t="s">
        <v>14470</v>
      </c>
      <c r="C6157" s="66">
        <v>211247</v>
      </c>
      <c r="D6157" t="s">
        <v>77</v>
      </c>
      <c r="E6157" t="s">
        <v>9150</v>
      </c>
      <c r="F6157" s="66">
        <v>141465</v>
      </c>
      <c r="G6157" t="s">
        <v>78</v>
      </c>
      <c r="I6157" t="s">
        <v>79</v>
      </c>
      <c r="K6157" t="s">
        <v>14471</v>
      </c>
      <c r="M6157" t="s">
        <v>14472</v>
      </c>
      <c r="O6157" t="s">
        <v>18</v>
      </c>
      <c r="P6157" t="s">
        <v>9154</v>
      </c>
    </row>
    <row r="6158" spans="1:17" hidden="1" x14ac:dyDescent="0.35">
      <c r="A6158" s="72">
        <f t="shared" si="96"/>
        <v>141556</v>
      </c>
      <c r="B6158" t="s">
        <v>17334</v>
      </c>
      <c r="C6158" s="66">
        <v>16059192</v>
      </c>
      <c r="D6158" t="s">
        <v>77</v>
      </c>
      <c r="E6158" t="s">
        <v>10404</v>
      </c>
      <c r="F6158" s="66">
        <v>141556</v>
      </c>
      <c r="G6158" t="s">
        <v>78</v>
      </c>
      <c r="I6158" t="s">
        <v>79</v>
      </c>
      <c r="K6158" t="s">
        <v>17335</v>
      </c>
      <c r="M6158" t="s">
        <v>7383</v>
      </c>
      <c r="N6158" t="s">
        <v>9526</v>
      </c>
      <c r="O6158" t="s">
        <v>18</v>
      </c>
      <c r="P6158" t="s">
        <v>7385</v>
      </c>
      <c r="Q6158" t="s">
        <v>4220</v>
      </c>
    </row>
    <row r="6159" spans="1:17" hidden="1" x14ac:dyDescent="0.35">
      <c r="A6159" s="72">
        <f t="shared" si="96"/>
        <v>140931</v>
      </c>
      <c r="B6159" t="s">
        <v>27475</v>
      </c>
      <c r="C6159" s="85">
        <v>222026</v>
      </c>
      <c r="D6159" t="s">
        <v>77</v>
      </c>
      <c r="E6159" t="s">
        <v>23178</v>
      </c>
      <c r="F6159" s="85">
        <v>140931</v>
      </c>
      <c r="G6159" t="s">
        <v>78</v>
      </c>
      <c r="H6159">
        <v>11979168</v>
      </c>
      <c r="I6159" t="s">
        <v>79</v>
      </c>
      <c r="K6159" t="s">
        <v>27476</v>
      </c>
      <c r="M6159" t="s">
        <v>27429</v>
      </c>
      <c r="N6159" t="s">
        <v>205</v>
      </c>
      <c r="O6159" t="s">
        <v>18</v>
      </c>
      <c r="P6159">
        <v>76262</v>
      </c>
      <c r="Q6159">
        <v>8398</v>
      </c>
    </row>
    <row r="6160" spans="1:17" hidden="1" x14ac:dyDescent="0.35">
      <c r="A6160" s="72">
        <f t="shared" si="96"/>
        <v>140931</v>
      </c>
      <c r="B6160" t="s">
        <v>14742</v>
      </c>
      <c r="C6160" s="66">
        <v>222026</v>
      </c>
      <c r="D6160" t="s">
        <v>77</v>
      </c>
      <c r="E6160" t="s">
        <v>3662</v>
      </c>
      <c r="F6160" s="66">
        <v>140931</v>
      </c>
      <c r="G6160" t="s">
        <v>78</v>
      </c>
      <c r="H6160" t="s">
        <v>3663</v>
      </c>
      <c r="I6160" t="s">
        <v>79</v>
      </c>
      <c r="K6160" t="s">
        <v>14743</v>
      </c>
      <c r="M6160" t="s">
        <v>14186</v>
      </c>
      <c r="N6160" t="s">
        <v>205</v>
      </c>
      <c r="O6160" t="s">
        <v>18</v>
      </c>
      <c r="P6160" t="s">
        <v>4567</v>
      </c>
      <c r="Q6160" t="s">
        <v>4568</v>
      </c>
    </row>
    <row r="6161" spans="1:17" hidden="1" x14ac:dyDescent="0.35">
      <c r="A6161" s="72">
        <f t="shared" si="96"/>
        <v>127700</v>
      </c>
      <c r="B6161" t="s">
        <v>24213</v>
      </c>
      <c r="C6161" s="85">
        <v>17005585</v>
      </c>
      <c r="D6161" t="s">
        <v>77</v>
      </c>
      <c r="E6161" t="s">
        <v>23260</v>
      </c>
      <c r="F6161" s="85">
        <v>127700</v>
      </c>
      <c r="G6161" t="s">
        <v>78</v>
      </c>
      <c r="I6161" t="s">
        <v>79</v>
      </c>
      <c r="K6161" t="s">
        <v>24214</v>
      </c>
      <c r="M6161" t="s">
        <v>23996</v>
      </c>
      <c r="N6161" t="s">
        <v>23987</v>
      </c>
      <c r="O6161" t="s">
        <v>23988</v>
      </c>
      <c r="P6161">
        <v>32934</v>
      </c>
      <c r="Q6161">
        <v>9140</v>
      </c>
    </row>
    <row r="6162" spans="1:17" hidden="1" x14ac:dyDescent="0.35">
      <c r="A6162" s="72">
        <f t="shared" si="96"/>
        <v>127700</v>
      </c>
      <c r="B6162" t="s">
        <v>24194</v>
      </c>
      <c r="C6162" s="85">
        <v>36163</v>
      </c>
      <c r="D6162" t="s">
        <v>77</v>
      </c>
      <c r="E6162" t="s">
        <v>23260</v>
      </c>
      <c r="F6162" s="85">
        <v>127700</v>
      </c>
      <c r="G6162" t="s">
        <v>78</v>
      </c>
      <c r="H6162">
        <v>13036215</v>
      </c>
      <c r="I6162" t="s">
        <v>79</v>
      </c>
      <c r="K6162" t="s">
        <v>24195</v>
      </c>
      <c r="M6162" t="s">
        <v>23996</v>
      </c>
      <c r="N6162" t="s">
        <v>23987</v>
      </c>
      <c r="O6162" t="s">
        <v>23988</v>
      </c>
      <c r="P6162">
        <v>32901</v>
      </c>
      <c r="Q6162">
        <v>3151</v>
      </c>
    </row>
    <row r="6163" spans="1:17" hidden="1" x14ac:dyDescent="0.35">
      <c r="A6163" s="72">
        <f t="shared" si="96"/>
        <v>140595</v>
      </c>
      <c r="B6163" t="s">
        <v>16609</v>
      </c>
      <c r="C6163" s="66">
        <v>16044909</v>
      </c>
      <c r="D6163" t="s">
        <v>77</v>
      </c>
      <c r="E6163" t="s">
        <v>2012</v>
      </c>
      <c r="F6163" s="66">
        <v>140595</v>
      </c>
      <c r="G6163" t="s">
        <v>78</v>
      </c>
      <c r="I6163" t="s">
        <v>79</v>
      </c>
      <c r="K6163" t="s">
        <v>16610</v>
      </c>
      <c r="M6163" t="s">
        <v>2014</v>
      </c>
      <c r="N6163" t="s">
        <v>176</v>
      </c>
      <c r="O6163" t="s">
        <v>18</v>
      </c>
      <c r="P6163" t="s">
        <v>2015</v>
      </c>
    </row>
    <row r="6164" spans="1:17" hidden="1" x14ac:dyDescent="0.35">
      <c r="A6164" s="72">
        <f t="shared" si="96"/>
        <v>140595</v>
      </c>
      <c r="B6164" t="s">
        <v>19552</v>
      </c>
      <c r="C6164" s="66">
        <v>16044911</v>
      </c>
      <c r="D6164" t="s">
        <v>83</v>
      </c>
      <c r="E6164" t="s">
        <v>2012</v>
      </c>
      <c r="F6164" s="66">
        <v>140595</v>
      </c>
      <c r="G6164" t="s">
        <v>78</v>
      </c>
      <c r="I6164" t="s">
        <v>79</v>
      </c>
      <c r="K6164" t="s">
        <v>19553</v>
      </c>
      <c r="M6164" t="s">
        <v>2016</v>
      </c>
      <c r="N6164" t="s">
        <v>185</v>
      </c>
      <c r="O6164" t="s">
        <v>18</v>
      </c>
      <c r="P6164" t="s">
        <v>2015</v>
      </c>
    </row>
    <row r="6165" spans="1:17" hidden="1" x14ac:dyDescent="0.35">
      <c r="A6165" s="72">
        <f t="shared" si="96"/>
        <v>140595</v>
      </c>
      <c r="B6165" t="s">
        <v>2012</v>
      </c>
      <c r="C6165" s="85">
        <v>140595</v>
      </c>
      <c r="D6165" t="s">
        <v>78</v>
      </c>
      <c r="E6165" t="s">
        <v>23240</v>
      </c>
      <c r="F6165" s="85">
        <v>16048959</v>
      </c>
      <c r="G6165" t="s">
        <v>1750</v>
      </c>
      <c r="H6165">
        <v>17092750</v>
      </c>
      <c r="I6165" t="s">
        <v>79</v>
      </c>
      <c r="J6165" t="s">
        <v>200</v>
      </c>
      <c r="K6165" t="s">
        <v>24894</v>
      </c>
      <c r="M6165" t="s">
        <v>2014</v>
      </c>
      <c r="N6165" t="s">
        <v>176</v>
      </c>
      <c r="O6165" t="s">
        <v>18</v>
      </c>
      <c r="P6165">
        <v>75454</v>
      </c>
    </row>
    <row r="6166" spans="1:17" hidden="1" x14ac:dyDescent="0.35">
      <c r="A6166" s="72">
        <f t="shared" si="96"/>
        <v>140595</v>
      </c>
      <c r="B6166" t="s">
        <v>2011</v>
      </c>
      <c r="C6166" s="66">
        <v>86497</v>
      </c>
      <c r="D6166" t="s">
        <v>77</v>
      </c>
      <c r="E6166" t="s">
        <v>2012</v>
      </c>
      <c r="F6166" s="66">
        <v>140595</v>
      </c>
      <c r="G6166" t="s">
        <v>78</v>
      </c>
      <c r="I6166" t="s">
        <v>79</v>
      </c>
      <c r="K6166" t="s">
        <v>2013</v>
      </c>
      <c r="M6166" t="s">
        <v>2014</v>
      </c>
      <c r="N6166" t="s">
        <v>176</v>
      </c>
      <c r="O6166" t="s">
        <v>18</v>
      </c>
      <c r="P6166" t="s">
        <v>2015</v>
      </c>
    </row>
    <row r="6167" spans="1:17" hidden="1" x14ac:dyDescent="0.35">
      <c r="A6167" s="72">
        <f t="shared" si="96"/>
        <v>140595</v>
      </c>
      <c r="B6167" t="s">
        <v>22912</v>
      </c>
      <c r="C6167" s="66">
        <v>17027490</v>
      </c>
      <c r="D6167" t="s">
        <v>83</v>
      </c>
      <c r="E6167" t="s">
        <v>2012</v>
      </c>
      <c r="F6167" s="66">
        <v>140595</v>
      </c>
      <c r="G6167" t="s">
        <v>78</v>
      </c>
      <c r="I6167" t="s">
        <v>79</v>
      </c>
      <c r="K6167" t="s">
        <v>22913</v>
      </c>
      <c r="M6167" t="s">
        <v>2014</v>
      </c>
      <c r="N6167" t="s">
        <v>176</v>
      </c>
      <c r="O6167" t="s">
        <v>18</v>
      </c>
      <c r="P6167" t="s">
        <v>2015</v>
      </c>
    </row>
    <row r="6168" spans="1:17" hidden="1" x14ac:dyDescent="0.35">
      <c r="A6168" s="72">
        <f t="shared" si="96"/>
        <v>140595</v>
      </c>
      <c r="B6168" t="s">
        <v>22539</v>
      </c>
      <c r="C6168" s="66">
        <v>17023722</v>
      </c>
      <c r="D6168" t="s">
        <v>77</v>
      </c>
      <c r="E6168" t="s">
        <v>2012</v>
      </c>
      <c r="F6168" s="66">
        <v>140595</v>
      </c>
      <c r="G6168" t="s">
        <v>78</v>
      </c>
      <c r="I6168" t="s">
        <v>79</v>
      </c>
      <c r="K6168" t="s">
        <v>22540</v>
      </c>
      <c r="M6168" t="s">
        <v>2014</v>
      </c>
      <c r="N6168" t="s">
        <v>176</v>
      </c>
      <c r="O6168" t="s">
        <v>18</v>
      </c>
      <c r="P6168" t="s">
        <v>2015</v>
      </c>
    </row>
    <row r="6169" spans="1:17" hidden="1" x14ac:dyDescent="0.35">
      <c r="A6169" s="72">
        <f t="shared" si="96"/>
        <v>140595</v>
      </c>
      <c r="B6169" t="s">
        <v>22084</v>
      </c>
      <c r="C6169" s="66">
        <v>17020242</v>
      </c>
      <c r="D6169" t="s">
        <v>83</v>
      </c>
      <c r="E6169" t="s">
        <v>2012</v>
      </c>
      <c r="F6169" s="66">
        <v>140595</v>
      </c>
      <c r="G6169" t="s">
        <v>78</v>
      </c>
      <c r="H6169" t="s">
        <v>13653</v>
      </c>
      <c r="I6169" t="s">
        <v>79</v>
      </c>
      <c r="K6169" t="s">
        <v>16611</v>
      </c>
      <c r="M6169" t="s">
        <v>2014</v>
      </c>
      <c r="O6169" t="s">
        <v>18</v>
      </c>
      <c r="P6169" t="s">
        <v>2015</v>
      </c>
    </row>
    <row r="6170" spans="1:17" hidden="1" x14ac:dyDescent="0.35">
      <c r="A6170" s="72">
        <f t="shared" si="96"/>
        <v>140595</v>
      </c>
      <c r="B6170" t="s">
        <v>22914</v>
      </c>
      <c r="C6170" s="66">
        <v>17028966</v>
      </c>
      <c r="D6170" t="s">
        <v>77</v>
      </c>
      <c r="E6170" t="s">
        <v>2012</v>
      </c>
      <c r="F6170" s="66">
        <v>140595</v>
      </c>
      <c r="G6170" t="s">
        <v>78</v>
      </c>
      <c r="I6170" t="s">
        <v>79</v>
      </c>
      <c r="K6170" t="s">
        <v>23034</v>
      </c>
      <c r="M6170" t="s">
        <v>2014</v>
      </c>
      <c r="N6170" t="s">
        <v>176</v>
      </c>
      <c r="O6170" t="s">
        <v>18</v>
      </c>
      <c r="P6170" t="s">
        <v>2015</v>
      </c>
    </row>
    <row r="6171" spans="1:17" hidden="1" x14ac:dyDescent="0.35">
      <c r="A6171" s="72">
        <f t="shared" si="96"/>
        <v>140562</v>
      </c>
      <c r="B6171" t="s">
        <v>16686</v>
      </c>
      <c r="C6171" s="66">
        <v>16047147</v>
      </c>
      <c r="D6171" t="s">
        <v>77</v>
      </c>
      <c r="E6171" t="s">
        <v>1885</v>
      </c>
      <c r="F6171" s="66">
        <v>140562</v>
      </c>
      <c r="G6171" t="s">
        <v>78</v>
      </c>
      <c r="I6171" t="s">
        <v>79</v>
      </c>
      <c r="K6171" t="s">
        <v>16687</v>
      </c>
      <c r="M6171" t="s">
        <v>1887</v>
      </c>
      <c r="N6171" t="s">
        <v>185</v>
      </c>
      <c r="O6171" t="s">
        <v>18</v>
      </c>
      <c r="P6171" t="s">
        <v>1888</v>
      </c>
    </row>
    <row r="6172" spans="1:17" hidden="1" x14ac:dyDescent="0.35">
      <c r="A6172" s="72">
        <f t="shared" si="96"/>
        <v>141377</v>
      </c>
      <c r="B6172" t="s">
        <v>8757</v>
      </c>
      <c r="C6172" s="66">
        <v>89986</v>
      </c>
      <c r="D6172" t="s">
        <v>77</v>
      </c>
      <c r="E6172" t="s">
        <v>8739</v>
      </c>
      <c r="F6172" s="66">
        <v>141377</v>
      </c>
      <c r="G6172" t="s">
        <v>78</v>
      </c>
      <c r="H6172" t="s">
        <v>8758</v>
      </c>
      <c r="I6172" t="s">
        <v>79</v>
      </c>
      <c r="K6172" t="s">
        <v>8759</v>
      </c>
      <c r="M6172" t="s">
        <v>8742</v>
      </c>
      <c r="N6172" t="s">
        <v>8635</v>
      </c>
      <c r="O6172" t="s">
        <v>18</v>
      </c>
      <c r="P6172" t="s">
        <v>8743</v>
      </c>
    </row>
    <row r="6173" spans="1:17" hidden="1" x14ac:dyDescent="0.35">
      <c r="A6173" s="72">
        <f t="shared" si="96"/>
        <v>141234</v>
      </c>
      <c r="B6173" t="s">
        <v>6491</v>
      </c>
      <c r="C6173" s="66">
        <v>88602</v>
      </c>
      <c r="D6173" t="s">
        <v>77</v>
      </c>
      <c r="E6173" t="s">
        <v>6473</v>
      </c>
      <c r="F6173" s="66">
        <v>141234</v>
      </c>
      <c r="G6173" t="s">
        <v>78</v>
      </c>
      <c r="I6173" t="s">
        <v>79</v>
      </c>
      <c r="K6173" t="s">
        <v>6492</v>
      </c>
      <c r="M6173" t="s">
        <v>3090</v>
      </c>
      <c r="N6173" t="s">
        <v>6073</v>
      </c>
      <c r="O6173" t="s">
        <v>18</v>
      </c>
      <c r="P6173" t="s">
        <v>6471</v>
      </c>
      <c r="Q6173" t="s">
        <v>1811</v>
      </c>
    </row>
    <row r="6174" spans="1:17" hidden="1" x14ac:dyDescent="0.35">
      <c r="A6174" s="72">
        <f t="shared" si="96"/>
        <v>141517</v>
      </c>
      <c r="B6174" t="s">
        <v>24484</v>
      </c>
      <c r="C6174" s="85">
        <v>16064231</v>
      </c>
      <c r="D6174" t="s">
        <v>77</v>
      </c>
      <c r="E6174" t="s">
        <v>23250</v>
      </c>
      <c r="F6174" s="85">
        <v>141517</v>
      </c>
      <c r="G6174" t="s">
        <v>78</v>
      </c>
      <c r="H6174">
        <v>11635042</v>
      </c>
      <c r="I6174" t="s">
        <v>79</v>
      </c>
      <c r="K6174" t="s">
        <v>24485</v>
      </c>
      <c r="M6174" t="s">
        <v>21474</v>
      </c>
      <c r="N6174" t="s">
        <v>9473</v>
      </c>
      <c r="O6174" t="s">
        <v>18</v>
      </c>
      <c r="P6174">
        <v>78130</v>
      </c>
    </row>
    <row r="6175" spans="1:17" hidden="1" x14ac:dyDescent="0.35">
      <c r="A6175" s="72">
        <f t="shared" si="96"/>
        <v>141519</v>
      </c>
      <c r="B6175" t="s">
        <v>14551</v>
      </c>
      <c r="C6175" s="66">
        <v>212279</v>
      </c>
      <c r="D6175" t="s">
        <v>77</v>
      </c>
      <c r="E6175" t="s">
        <v>9597</v>
      </c>
      <c r="F6175" s="66">
        <v>141519</v>
      </c>
      <c r="G6175" t="s">
        <v>78</v>
      </c>
      <c r="H6175" t="s">
        <v>14552</v>
      </c>
      <c r="I6175" t="s">
        <v>79</v>
      </c>
      <c r="K6175" t="s">
        <v>14553</v>
      </c>
      <c r="M6175" t="s">
        <v>9600</v>
      </c>
      <c r="N6175" t="s">
        <v>9473</v>
      </c>
      <c r="O6175" t="s">
        <v>18</v>
      </c>
      <c r="P6175" t="s">
        <v>9602</v>
      </c>
    </row>
    <row r="6176" spans="1:17" hidden="1" x14ac:dyDescent="0.35">
      <c r="A6176" s="72">
        <f t="shared" si="96"/>
        <v>140473</v>
      </c>
      <c r="B6176" t="s">
        <v>27742</v>
      </c>
      <c r="C6176" s="85">
        <v>85708</v>
      </c>
      <c r="D6176" t="s">
        <v>77</v>
      </c>
      <c r="E6176" t="s">
        <v>23171</v>
      </c>
      <c r="F6176" s="85">
        <v>140473</v>
      </c>
      <c r="G6176" t="s">
        <v>78</v>
      </c>
      <c r="I6176" t="s">
        <v>79</v>
      </c>
      <c r="K6176" t="s">
        <v>27743</v>
      </c>
      <c r="M6176" t="s">
        <v>20750</v>
      </c>
      <c r="N6176" t="s">
        <v>176</v>
      </c>
      <c r="O6176" t="s">
        <v>18</v>
      </c>
      <c r="P6176">
        <v>75074</v>
      </c>
      <c r="Q6176">
        <v>5121</v>
      </c>
    </row>
    <row r="6177" spans="1:17" hidden="1" x14ac:dyDescent="0.35">
      <c r="A6177" s="72">
        <f t="shared" si="96"/>
        <v>141223</v>
      </c>
      <c r="B6177" t="s">
        <v>882</v>
      </c>
      <c r="C6177" s="66">
        <v>88420</v>
      </c>
      <c r="D6177" t="s">
        <v>77</v>
      </c>
      <c r="E6177" t="s">
        <v>6077</v>
      </c>
      <c r="F6177" s="66">
        <v>141223</v>
      </c>
      <c r="G6177" t="s">
        <v>78</v>
      </c>
      <c r="H6177" t="s">
        <v>6115</v>
      </c>
      <c r="I6177" t="s">
        <v>79</v>
      </c>
      <c r="K6177" t="s">
        <v>6116</v>
      </c>
      <c r="M6177" t="s">
        <v>3090</v>
      </c>
      <c r="N6177" t="s">
        <v>6071</v>
      </c>
      <c r="O6177" t="s">
        <v>18</v>
      </c>
      <c r="P6177" t="s">
        <v>6110</v>
      </c>
      <c r="Q6177" t="s">
        <v>6117</v>
      </c>
    </row>
    <row r="6178" spans="1:17" hidden="1" x14ac:dyDescent="0.35">
      <c r="A6178" s="72">
        <f t="shared" si="96"/>
        <v>140473</v>
      </c>
      <c r="B6178" t="s">
        <v>882</v>
      </c>
      <c r="C6178" s="66">
        <v>85708</v>
      </c>
      <c r="D6178" t="s">
        <v>77</v>
      </c>
      <c r="E6178" t="s">
        <v>252</v>
      </c>
      <c r="F6178" s="66">
        <v>140473</v>
      </c>
      <c r="G6178" t="s">
        <v>78</v>
      </c>
      <c r="I6178" t="s">
        <v>79</v>
      </c>
      <c r="K6178" t="s">
        <v>883</v>
      </c>
      <c r="M6178" t="s">
        <v>254</v>
      </c>
      <c r="N6178" t="s">
        <v>185</v>
      </c>
      <c r="O6178" t="s">
        <v>18</v>
      </c>
      <c r="P6178" t="s">
        <v>881</v>
      </c>
    </row>
    <row r="6179" spans="1:17" hidden="1" x14ac:dyDescent="0.35">
      <c r="A6179" s="72">
        <f t="shared" si="96"/>
        <v>141688</v>
      </c>
      <c r="B6179" t="s">
        <v>882</v>
      </c>
      <c r="C6179" s="66">
        <v>91610</v>
      </c>
      <c r="D6179" t="s">
        <v>77</v>
      </c>
      <c r="E6179" t="s">
        <v>11324</v>
      </c>
      <c r="F6179" s="66">
        <v>141688</v>
      </c>
      <c r="G6179" t="s">
        <v>78</v>
      </c>
      <c r="I6179" t="s">
        <v>79</v>
      </c>
      <c r="K6179" t="s">
        <v>11349</v>
      </c>
      <c r="M6179" t="s">
        <v>11326</v>
      </c>
      <c r="N6179" t="s">
        <v>7398</v>
      </c>
      <c r="O6179" t="s">
        <v>18</v>
      </c>
      <c r="P6179" t="s">
        <v>11327</v>
      </c>
    </row>
    <row r="6180" spans="1:17" hidden="1" x14ac:dyDescent="0.35">
      <c r="A6180" s="72">
        <f t="shared" si="96"/>
        <v>141633</v>
      </c>
      <c r="B6180" t="s">
        <v>10183</v>
      </c>
      <c r="C6180" s="66">
        <v>91283</v>
      </c>
      <c r="D6180" t="s">
        <v>77</v>
      </c>
      <c r="E6180" t="s">
        <v>10736</v>
      </c>
      <c r="F6180" s="66">
        <v>141633</v>
      </c>
      <c r="G6180" t="s">
        <v>78</v>
      </c>
      <c r="H6180" t="s">
        <v>10777</v>
      </c>
      <c r="I6180" t="s">
        <v>79</v>
      </c>
      <c r="K6180" t="s">
        <v>10778</v>
      </c>
      <c r="M6180" t="s">
        <v>10734</v>
      </c>
      <c r="N6180" t="s">
        <v>10739</v>
      </c>
      <c r="O6180" t="s">
        <v>18</v>
      </c>
      <c r="P6180" t="s">
        <v>10735</v>
      </c>
      <c r="Q6180" t="s">
        <v>10779</v>
      </c>
    </row>
    <row r="6181" spans="1:17" hidden="1" x14ac:dyDescent="0.35">
      <c r="A6181" s="72">
        <f t="shared" si="96"/>
        <v>141377</v>
      </c>
      <c r="B6181" t="s">
        <v>10183</v>
      </c>
      <c r="C6181" s="66">
        <v>16029867</v>
      </c>
      <c r="D6181" t="s">
        <v>77</v>
      </c>
      <c r="E6181" t="s">
        <v>8739</v>
      </c>
      <c r="F6181" s="66">
        <v>141377</v>
      </c>
      <c r="G6181" t="s">
        <v>78</v>
      </c>
      <c r="I6181" t="s">
        <v>79</v>
      </c>
      <c r="K6181" t="s">
        <v>15970</v>
      </c>
      <c r="M6181" t="s">
        <v>8742</v>
      </c>
      <c r="N6181" t="s">
        <v>8635</v>
      </c>
      <c r="O6181" t="s">
        <v>18</v>
      </c>
      <c r="P6181" t="s">
        <v>8743</v>
      </c>
    </row>
    <row r="6182" spans="1:17" hidden="1" x14ac:dyDescent="0.35">
      <c r="A6182" s="72">
        <f t="shared" si="96"/>
        <v>141267</v>
      </c>
      <c r="B6182" t="s">
        <v>10183</v>
      </c>
      <c r="C6182" s="66">
        <v>16064813</v>
      </c>
      <c r="D6182" t="s">
        <v>77</v>
      </c>
      <c r="E6182" t="s">
        <v>7612</v>
      </c>
      <c r="F6182" s="66">
        <v>141267</v>
      </c>
      <c r="G6182" t="s">
        <v>78</v>
      </c>
      <c r="I6182" t="s">
        <v>79</v>
      </c>
      <c r="K6182" t="s">
        <v>17576</v>
      </c>
      <c r="M6182" t="s">
        <v>7609</v>
      </c>
      <c r="N6182" t="s">
        <v>6073</v>
      </c>
      <c r="O6182" t="s">
        <v>18</v>
      </c>
      <c r="P6182" t="s">
        <v>14172</v>
      </c>
    </row>
    <row r="6183" spans="1:17" hidden="1" x14ac:dyDescent="0.35">
      <c r="A6183" s="72">
        <f t="shared" si="96"/>
        <v>140457</v>
      </c>
      <c r="B6183" t="s">
        <v>20855</v>
      </c>
      <c r="C6183" s="66">
        <v>17009430</v>
      </c>
      <c r="D6183" t="s">
        <v>77</v>
      </c>
      <c r="E6183" t="s">
        <v>345</v>
      </c>
      <c r="F6183" s="66">
        <v>140457</v>
      </c>
      <c r="G6183" t="s">
        <v>78</v>
      </c>
      <c r="I6183" t="s">
        <v>79</v>
      </c>
      <c r="K6183" t="s">
        <v>20856</v>
      </c>
      <c r="M6183" t="s">
        <v>347</v>
      </c>
      <c r="N6183" t="s">
        <v>185</v>
      </c>
      <c r="O6183" t="s">
        <v>18</v>
      </c>
      <c r="P6183" t="s">
        <v>360</v>
      </c>
    </row>
    <row r="6184" spans="1:17" hidden="1" x14ac:dyDescent="0.35">
      <c r="A6184" s="72">
        <f t="shared" si="96"/>
        <v>141234</v>
      </c>
      <c r="B6184" t="s">
        <v>19544</v>
      </c>
      <c r="C6184" s="66">
        <v>16066970</v>
      </c>
      <c r="D6184" t="s">
        <v>83</v>
      </c>
      <c r="E6184" t="s">
        <v>6473</v>
      </c>
      <c r="F6184" s="66">
        <v>141234</v>
      </c>
      <c r="G6184" t="s">
        <v>78</v>
      </c>
      <c r="I6184" t="s">
        <v>79</v>
      </c>
      <c r="K6184" t="s">
        <v>19545</v>
      </c>
      <c r="M6184" t="s">
        <v>3090</v>
      </c>
      <c r="N6184" t="s">
        <v>6073</v>
      </c>
      <c r="O6184" t="s">
        <v>18</v>
      </c>
      <c r="P6184" t="s">
        <v>6471</v>
      </c>
    </row>
    <row r="6185" spans="1:17" hidden="1" x14ac:dyDescent="0.35">
      <c r="A6185" s="72">
        <f t="shared" si="96"/>
        <v>141649</v>
      </c>
      <c r="B6185" t="s">
        <v>26054</v>
      </c>
      <c r="C6185" s="85">
        <v>16065059</v>
      </c>
      <c r="D6185" t="s">
        <v>77</v>
      </c>
      <c r="E6185" t="s">
        <v>23220</v>
      </c>
      <c r="F6185" s="85">
        <v>141649</v>
      </c>
      <c r="G6185" t="s">
        <v>78</v>
      </c>
      <c r="I6185" t="s">
        <v>79</v>
      </c>
      <c r="K6185" t="s">
        <v>26055</v>
      </c>
      <c r="M6185" t="s">
        <v>20012</v>
      </c>
      <c r="N6185" t="s">
        <v>10825</v>
      </c>
      <c r="O6185" t="s">
        <v>18</v>
      </c>
      <c r="P6185">
        <v>78550</v>
      </c>
      <c r="Q6185">
        <v>7113</v>
      </c>
    </row>
    <row r="6186" spans="1:17" hidden="1" x14ac:dyDescent="0.35">
      <c r="A6186" s="72">
        <f t="shared" si="96"/>
        <v>141486</v>
      </c>
      <c r="B6186" t="s">
        <v>26054</v>
      </c>
      <c r="C6186" s="85">
        <v>90349</v>
      </c>
      <c r="D6186" t="s">
        <v>77</v>
      </c>
      <c r="E6186" t="s">
        <v>23195</v>
      </c>
      <c r="F6186" s="85">
        <v>141486</v>
      </c>
      <c r="G6186" t="s">
        <v>78</v>
      </c>
      <c r="H6186">
        <v>12729463</v>
      </c>
      <c r="I6186" t="s">
        <v>79</v>
      </c>
      <c r="K6186" t="s">
        <v>9247</v>
      </c>
      <c r="M6186" t="s">
        <v>9223</v>
      </c>
      <c r="N6186" t="s">
        <v>20296</v>
      </c>
      <c r="O6186" t="s">
        <v>18</v>
      </c>
      <c r="P6186">
        <v>78043</v>
      </c>
      <c r="Q6186">
        <v>3959</v>
      </c>
    </row>
    <row r="6187" spans="1:17" hidden="1" x14ac:dyDescent="0.35">
      <c r="A6187" s="72">
        <f t="shared" si="96"/>
        <v>141649</v>
      </c>
      <c r="B6187" t="s">
        <v>6482</v>
      </c>
      <c r="C6187" s="66">
        <v>16065059</v>
      </c>
      <c r="D6187" t="s">
        <v>77</v>
      </c>
      <c r="E6187" t="s">
        <v>10836</v>
      </c>
      <c r="F6187" s="66">
        <v>141649</v>
      </c>
      <c r="G6187" t="s">
        <v>78</v>
      </c>
      <c r="I6187" t="s">
        <v>79</v>
      </c>
      <c r="K6187" t="s">
        <v>17597</v>
      </c>
      <c r="M6187" t="s">
        <v>10876</v>
      </c>
      <c r="N6187" t="s">
        <v>10825</v>
      </c>
      <c r="O6187" t="s">
        <v>18</v>
      </c>
      <c r="P6187" t="s">
        <v>10877</v>
      </c>
      <c r="Q6187" t="s">
        <v>475</v>
      </c>
    </row>
    <row r="6188" spans="1:17" hidden="1" x14ac:dyDescent="0.35">
      <c r="A6188" s="72">
        <f t="shared" si="96"/>
        <v>141586</v>
      </c>
      <c r="B6188" t="s">
        <v>6482</v>
      </c>
      <c r="C6188" s="66">
        <v>91058</v>
      </c>
      <c r="D6188" t="s">
        <v>77</v>
      </c>
      <c r="E6188" t="s">
        <v>10514</v>
      </c>
      <c r="F6188" s="66">
        <v>141586</v>
      </c>
      <c r="G6188" t="s">
        <v>78</v>
      </c>
      <c r="I6188" t="s">
        <v>79</v>
      </c>
      <c r="K6188" t="s">
        <v>10523</v>
      </c>
      <c r="M6188" t="s">
        <v>10510</v>
      </c>
      <c r="N6188" t="s">
        <v>10511</v>
      </c>
      <c r="O6188" t="s">
        <v>18</v>
      </c>
      <c r="P6188" t="s">
        <v>10512</v>
      </c>
      <c r="Q6188" t="s">
        <v>6631</v>
      </c>
    </row>
    <row r="6189" spans="1:17" hidden="1" x14ac:dyDescent="0.35">
      <c r="A6189" s="72">
        <f t="shared" si="96"/>
        <v>141653</v>
      </c>
      <c r="B6189" t="s">
        <v>6482</v>
      </c>
      <c r="C6189" s="66">
        <v>191091</v>
      </c>
      <c r="D6189" t="s">
        <v>77</v>
      </c>
      <c r="E6189" t="s">
        <v>10969</v>
      </c>
      <c r="F6189" s="66">
        <v>141653</v>
      </c>
      <c r="G6189" t="s">
        <v>78</v>
      </c>
      <c r="I6189" t="s">
        <v>79</v>
      </c>
      <c r="K6189" t="s">
        <v>14035</v>
      </c>
      <c r="M6189" t="s">
        <v>10977</v>
      </c>
      <c r="N6189" t="s">
        <v>10739</v>
      </c>
      <c r="O6189" t="s">
        <v>18</v>
      </c>
      <c r="P6189" t="s">
        <v>10978</v>
      </c>
      <c r="Q6189" t="s">
        <v>9528</v>
      </c>
    </row>
    <row r="6190" spans="1:17" hidden="1" x14ac:dyDescent="0.35">
      <c r="A6190" s="72">
        <f t="shared" si="96"/>
        <v>141486</v>
      </c>
      <c r="B6190" t="s">
        <v>6482</v>
      </c>
      <c r="C6190" s="66">
        <v>90349</v>
      </c>
      <c r="D6190" t="s">
        <v>77</v>
      </c>
      <c r="E6190" t="s">
        <v>9220</v>
      </c>
      <c r="F6190" s="66">
        <v>141486</v>
      </c>
      <c r="G6190" t="s">
        <v>78</v>
      </c>
      <c r="H6190" t="s">
        <v>9246</v>
      </c>
      <c r="I6190" t="s">
        <v>79</v>
      </c>
      <c r="K6190" t="s">
        <v>9247</v>
      </c>
      <c r="M6190" t="s">
        <v>9223</v>
      </c>
      <c r="N6190" t="s">
        <v>9217</v>
      </c>
      <c r="O6190" t="s">
        <v>18</v>
      </c>
      <c r="P6190" t="s">
        <v>9248</v>
      </c>
      <c r="Q6190" t="s">
        <v>9249</v>
      </c>
    </row>
    <row r="6191" spans="1:17" hidden="1" x14ac:dyDescent="0.35">
      <c r="A6191" s="72">
        <f t="shared" si="96"/>
        <v>141234</v>
      </c>
      <c r="B6191" t="s">
        <v>6482</v>
      </c>
      <c r="C6191" s="66">
        <v>88598</v>
      </c>
      <c r="D6191" t="s">
        <v>77</v>
      </c>
      <c r="E6191" t="s">
        <v>6473</v>
      </c>
      <c r="F6191" s="66">
        <v>141234</v>
      </c>
      <c r="G6191" t="s">
        <v>78</v>
      </c>
      <c r="I6191" t="s">
        <v>79</v>
      </c>
      <c r="K6191" t="s">
        <v>6483</v>
      </c>
      <c r="M6191" t="s">
        <v>3090</v>
      </c>
      <c r="N6191" t="s">
        <v>6073</v>
      </c>
      <c r="O6191" t="s">
        <v>18</v>
      </c>
      <c r="P6191" t="s">
        <v>6471</v>
      </c>
      <c r="Q6191" t="s">
        <v>6484</v>
      </c>
    </row>
    <row r="6192" spans="1:17" hidden="1" x14ac:dyDescent="0.35">
      <c r="A6192" s="72">
        <f t="shared" si="96"/>
        <v>140477</v>
      </c>
      <c r="B6192" t="s">
        <v>22766</v>
      </c>
      <c r="C6192" s="66">
        <v>17026588</v>
      </c>
      <c r="D6192" t="s">
        <v>77</v>
      </c>
      <c r="E6192" t="s">
        <v>450</v>
      </c>
      <c r="F6192" s="66">
        <v>140477</v>
      </c>
      <c r="G6192" t="s">
        <v>78</v>
      </c>
      <c r="I6192" t="s">
        <v>79</v>
      </c>
      <c r="K6192" t="s">
        <v>22767</v>
      </c>
      <c r="M6192" t="s">
        <v>19118</v>
      </c>
      <c r="N6192" t="s">
        <v>232</v>
      </c>
      <c r="O6192" t="s">
        <v>18</v>
      </c>
      <c r="P6192" t="s">
        <v>1004</v>
      </c>
    </row>
    <row r="6193" spans="1:17" hidden="1" x14ac:dyDescent="0.35">
      <c r="A6193" s="72">
        <f t="shared" si="96"/>
        <v>141311</v>
      </c>
      <c r="B6193" t="s">
        <v>7876</v>
      </c>
      <c r="C6193" s="66">
        <v>89467</v>
      </c>
      <c r="D6193" t="s">
        <v>77</v>
      </c>
      <c r="E6193" t="s">
        <v>6973</v>
      </c>
      <c r="F6193" s="66">
        <v>141311</v>
      </c>
      <c r="G6193" t="s">
        <v>78</v>
      </c>
      <c r="H6193" t="s">
        <v>7877</v>
      </c>
      <c r="I6193" t="s">
        <v>79</v>
      </c>
      <c r="K6193" t="s">
        <v>7878</v>
      </c>
      <c r="M6193" t="s">
        <v>7841</v>
      </c>
      <c r="N6193" t="s">
        <v>6071</v>
      </c>
      <c r="O6193" t="s">
        <v>18</v>
      </c>
      <c r="P6193" t="s">
        <v>7860</v>
      </c>
      <c r="Q6193" t="s">
        <v>7013</v>
      </c>
    </row>
    <row r="6194" spans="1:17" hidden="1" x14ac:dyDescent="0.35">
      <c r="A6194" s="72">
        <f t="shared" si="96"/>
        <v>141311</v>
      </c>
      <c r="B6194" t="s">
        <v>7883</v>
      </c>
      <c r="C6194" s="66">
        <v>89469</v>
      </c>
      <c r="D6194" t="s">
        <v>77</v>
      </c>
      <c r="E6194" t="s">
        <v>6973</v>
      </c>
      <c r="F6194" s="66">
        <v>141311</v>
      </c>
      <c r="G6194" t="s">
        <v>78</v>
      </c>
      <c r="H6194" t="s">
        <v>7884</v>
      </c>
      <c r="I6194" t="s">
        <v>79</v>
      </c>
      <c r="K6194" t="s">
        <v>7885</v>
      </c>
      <c r="M6194" t="s">
        <v>7841</v>
      </c>
      <c r="N6194" t="s">
        <v>6071</v>
      </c>
      <c r="O6194" t="s">
        <v>18</v>
      </c>
      <c r="P6194" t="s">
        <v>7860</v>
      </c>
      <c r="Q6194" t="s">
        <v>465</v>
      </c>
    </row>
    <row r="6195" spans="1:17" hidden="1" x14ac:dyDescent="0.35">
      <c r="A6195" s="72">
        <f t="shared" si="96"/>
        <v>140461</v>
      </c>
      <c r="B6195" t="s">
        <v>25796</v>
      </c>
      <c r="C6195" s="85">
        <v>85532</v>
      </c>
      <c r="D6195" t="s">
        <v>77</v>
      </c>
      <c r="E6195" t="s">
        <v>23227</v>
      </c>
      <c r="F6195" s="85">
        <v>140461</v>
      </c>
      <c r="G6195" t="s">
        <v>78</v>
      </c>
      <c r="H6195">
        <v>1647890</v>
      </c>
      <c r="I6195" t="s">
        <v>79</v>
      </c>
      <c r="K6195" t="s">
        <v>25795</v>
      </c>
      <c r="M6195" t="s">
        <v>20923</v>
      </c>
      <c r="N6195" t="s">
        <v>232</v>
      </c>
      <c r="O6195" t="s">
        <v>18</v>
      </c>
      <c r="P6195">
        <v>75041</v>
      </c>
      <c r="Q6195">
        <v>7108</v>
      </c>
    </row>
    <row r="6196" spans="1:17" hidden="1" x14ac:dyDescent="0.35">
      <c r="A6196" s="72">
        <f t="shared" si="96"/>
        <v>140461</v>
      </c>
      <c r="B6196" t="s">
        <v>431</v>
      </c>
      <c r="C6196" s="66">
        <v>85532</v>
      </c>
      <c r="D6196" t="s">
        <v>77</v>
      </c>
      <c r="E6196" t="s">
        <v>371</v>
      </c>
      <c r="F6196" s="66">
        <v>140461</v>
      </c>
      <c r="G6196" t="s">
        <v>78</v>
      </c>
      <c r="H6196" t="s">
        <v>372</v>
      </c>
      <c r="I6196" t="s">
        <v>79</v>
      </c>
      <c r="K6196" t="s">
        <v>432</v>
      </c>
      <c r="M6196" t="s">
        <v>374</v>
      </c>
      <c r="N6196" t="s">
        <v>189</v>
      </c>
      <c r="O6196" t="s">
        <v>18</v>
      </c>
      <c r="P6196" t="s">
        <v>420</v>
      </c>
      <c r="Q6196" t="s">
        <v>433</v>
      </c>
    </row>
    <row r="6197" spans="1:17" hidden="1" x14ac:dyDescent="0.35">
      <c r="A6197" s="72">
        <f t="shared" si="96"/>
        <v>140461</v>
      </c>
      <c r="B6197" t="s">
        <v>25794</v>
      </c>
      <c r="C6197" s="85">
        <v>17008361</v>
      </c>
      <c r="D6197" t="s">
        <v>77</v>
      </c>
      <c r="E6197" t="s">
        <v>23227</v>
      </c>
      <c r="F6197" s="85">
        <v>140461</v>
      </c>
      <c r="G6197" t="s">
        <v>78</v>
      </c>
      <c r="H6197">
        <v>1647890</v>
      </c>
      <c r="I6197" t="s">
        <v>79</v>
      </c>
      <c r="K6197" t="s">
        <v>25795</v>
      </c>
      <c r="M6197" t="s">
        <v>20923</v>
      </c>
      <c r="N6197" t="s">
        <v>232</v>
      </c>
      <c r="O6197" t="s">
        <v>18</v>
      </c>
      <c r="P6197">
        <v>75041</v>
      </c>
      <c r="Q6197">
        <v>3499</v>
      </c>
    </row>
    <row r="6198" spans="1:17" hidden="1" x14ac:dyDescent="0.35">
      <c r="A6198" s="72">
        <f t="shared" si="96"/>
        <v>140461</v>
      </c>
      <c r="B6198" t="s">
        <v>20739</v>
      </c>
      <c r="C6198" s="66">
        <v>17008361</v>
      </c>
      <c r="D6198" t="s">
        <v>77</v>
      </c>
      <c r="E6198" t="s">
        <v>371</v>
      </c>
      <c r="F6198" s="66">
        <v>140461</v>
      </c>
      <c r="G6198" t="s">
        <v>78</v>
      </c>
      <c r="H6198" t="s">
        <v>372</v>
      </c>
      <c r="I6198" t="s">
        <v>79</v>
      </c>
      <c r="K6198" t="s">
        <v>432</v>
      </c>
      <c r="M6198" t="s">
        <v>374</v>
      </c>
      <c r="N6198" t="s">
        <v>232</v>
      </c>
      <c r="O6198" t="s">
        <v>18</v>
      </c>
      <c r="P6198" t="s">
        <v>420</v>
      </c>
      <c r="Q6198" t="s">
        <v>3450</v>
      </c>
    </row>
    <row r="6199" spans="1:17" hidden="1" x14ac:dyDescent="0.35">
      <c r="A6199" s="72">
        <f t="shared" si="96"/>
        <v>141234</v>
      </c>
      <c r="B6199" t="s">
        <v>6475</v>
      </c>
      <c r="C6199" s="66">
        <v>88591</v>
      </c>
      <c r="D6199" t="s">
        <v>77</v>
      </c>
      <c r="E6199" t="s">
        <v>6473</v>
      </c>
      <c r="F6199" s="66">
        <v>141234</v>
      </c>
      <c r="G6199" t="s">
        <v>78</v>
      </c>
      <c r="I6199" t="s">
        <v>79</v>
      </c>
      <c r="K6199" t="s">
        <v>6476</v>
      </c>
      <c r="M6199" t="s">
        <v>3090</v>
      </c>
      <c r="N6199" t="s">
        <v>6073</v>
      </c>
      <c r="O6199" t="s">
        <v>18</v>
      </c>
      <c r="P6199" t="s">
        <v>6471</v>
      </c>
      <c r="Q6199" t="s">
        <v>1795</v>
      </c>
    </row>
    <row r="6200" spans="1:17" hidden="1" x14ac:dyDescent="0.35">
      <c r="A6200" s="72">
        <f t="shared" si="96"/>
        <v>140521</v>
      </c>
      <c r="B6200" t="s">
        <v>19095</v>
      </c>
      <c r="C6200" s="66">
        <v>16028614</v>
      </c>
      <c r="D6200" t="s">
        <v>83</v>
      </c>
      <c r="E6200" t="s">
        <v>511</v>
      </c>
      <c r="F6200" s="66">
        <v>140521</v>
      </c>
      <c r="G6200" t="s">
        <v>78</v>
      </c>
      <c r="I6200" t="s">
        <v>79</v>
      </c>
      <c r="K6200" t="s">
        <v>19096</v>
      </c>
      <c r="M6200" t="s">
        <v>1375</v>
      </c>
      <c r="N6200" t="s">
        <v>232</v>
      </c>
      <c r="O6200" t="s">
        <v>18</v>
      </c>
      <c r="P6200" t="s">
        <v>1376</v>
      </c>
    </row>
    <row r="6201" spans="1:17" hidden="1" x14ac:dyDescent="0.35">
      <c r="A6201" s="72">
        <f t="shared" si="96"/>
        <v>141914</v>
      </c>
      <c r="B6201" t="s">
        <v>12387</v>
      </c>
      <c r="C6201" s="66">
        <v>92379</v>
      </c>
      <c r="D6201" t="s">
        <v>77</v>
      </c>
      <c r="E6201" t="s">
        <v>12381</v>
      </c>
      <c r="F6201" s="66">
        <v>141914</v>
      </c>
      <c r="G6201" t="s">
        <v>78</v>
      </c>
      <c r="H6201" t="s">
        <v>12388</v>
      </c>
      <c r="I6201" t="s">
        <v>79</v>
      </c>
      <c r="K6201" t="s">
        <v>12389</v>
      </c>
      <c r="M6201" t="s">
        <v>12384</v>
      </c>
      <c r="N6201" t="s">
        <v>12385</v>
      </c>
      <c r="O6201" t="s">
        <v>18</v>
      </c>
      <c r="P6201" t="s">
        <v>12386</v>
      </c>
    </row>
    <row r="6202" spans="1:17" hidden="1" x14ac:dyDescent="0.35">
      <c r="A6202" s="72">
        <f t="shared" si="96"/>
        <v>141914</v>
      </c>
      <c r="B6202" t="s">
        <v>19181</v>
      </c>
      <c r="C6202" s="66">
        <v>16034629</v>
      </c>
      <c r="D6202" t="s">
        <v>83</v>
      </c>
      <c r="E6202" t="s">
        <v>12381</v>
      </c>
      <c r="F6202" s="66">
        <v>141914</v>
      </c>
      <c r="G6202" t="s">
        <v>78</v>
      </c>
      <c r="I6202" t="s">
        <v>79</v>
      </c>
      <c r="K6202" t="s">
        <v>19182</v>
      </c>
      <c r="M6202" t="s">
        <v>12384</v>
      </c>
      <c r="N6202" t="s">
        <v>12385</v>
      </c>
      <c r="O6202" t="s">
        <v>18</v>
      </c>
      <c r="P6202" t="s">
        <v>12386</v>
      </c>
    </row>
    <row r="6203" spans="1:17" hidden="1" x14ac:dyDescent="0.35">
      <c r="A6203" s="72">
        <f t="shared" si="96"/>
        <v>141914</v>
      </c>
      <c r="B6203" t="s">
        <v>22506</v>
      </c>
      <c r="C6203" s="66">
        <v>17023322</v>
      </c>
      <c r="D6203" t="s">
        <v>83</v>
      </c>
      <c r="E6203" t="s">
        <v>12381</v>
      </c>
      <c r="F6203" s="66">
        <v>141914</v>
      </c>
      <c r="G6203" t="s">
        <v>78</v>
      </c>
      <c r="I6203" t="s">
        <v>79</v>
      </c>
      <c r="K6203" t="s">
        <v>22507</v>
      </c>
      <c r="M6203" t="s">
        <v>22508</v>
      </c>
      <c r="N6203" t="s">
        <v>12385</v>
      </c>
      <c r="O6203" t="s">
        <v>18</v>
      </c>
      <c r="P6203" t="s">
        <v>12386</v>
      </c>
    </row>
    <row r="6204" spans="1:17" hidden="1" x14ac:dyDescent="0.35">
      <c r="A6204" s="72">
        <f t="shared" si="96"/>
        <v>141914</v>
      </c>
      <c r="B6204" t="s">
        <v>19183</v>
      </c>
      <c r="C6204" s="66">
        <v>16034631</v>
      </c>
      <c r="D6204" t="s">
        <v>83</v>
      </c>
      <c r="E6204" t="s">
        <v>12381</v>
      </c>
      <c r="F6204" s="66">
        <v>141914</v>
      </c>
      <c r="G6204" t="s">
        <v>78</v>
      </c>
      <c r="I6204" t="s">
        <v>79</v>
      </c>
      <c r="K6204" t="s">
        <v>19184</v>
      </c>
      <c r="M6204" t="s">
        <v>12384</v>
      </c>
      <c r="N6204" t="s">
        <v>12363</v>
      </c>
      <c r="O6204" t="s">
        <v>18</v>
      </c>
      <c r="P6204" t="s">
        <v>12386</v>
      </c>
    </row>
    <row r="6205" spans="1:17" hidden="1" x14ac:dyDescent="0.35">
      <c r="A6205" s="72">
        <f t="shared" si="96"/>
        <v>141914</v>
      </c>
      <c r="B6205" t="s">
        <v>12390</v>
      </c>
      <c r="C6205" s="66">
        <v>92380</v>
      </c>
      <c r="D6205" t="s">
        <v>77</v>
      </c>
      <c r="E6205" t="s">
        <v>12381</v>
      </c>
      <c r="F6205" s="66">
        <v>141914</v>
      </c>
      <c r="G6205" t="s">
        <v>78</v>
      </c>
      <c r="I6205" t="s">
        <v>79</v>
      </c>
      <c r="K6205" t="s">
        <v>12391</v>
      </c>
      <c r="M6205" t="s">
        <v>12384</v>
      </c>
      <c r="N6205" t="s">
        <v>12385</v>
      </c>
      <c r="O6205" t="s">
        <v>18</v>
      </c>
      <c r="P6205" t="s">
        <v>12386</v>
      </c>
    </row>
    <row r="6206" spans="1:17" hidden="1" x14ac:dyDescent="0.35">
      <c r="A6206" s="72">
        <f t="shared" si="96"/>
        <v>141188</v>
      </c>
      <c r="B6206" t="s">
        <v>5787</v>
      </c>
      <c r="C6206" s="66">
        <v>88299</v>
      </c>
      <c r="D6206" t="s">
        <v>77</v>
      </c>
      <c r="E6206" t="s">
        <v>5662</v>
      </c>
      <c r="F6206" s="66">
        <v>141188</v>
      </c>
      <c r="G6206" t="s">
        <v>77</v>
      </c>
      <c r="H6206" t="s">
        <v>5788</v>
      </c>
      <c r="I6206" t="s">
        <v>79</v>
      </c>
      <c r="K6206" t="s">
        <v>5789</v>
      </c>
      <c r="M6206" t="s">
        <v>5784</v>
      </c>
      <c r="N6206" t="s">
        <v>5784</v>
      </c>
      <c r="O6206" t="s">
        <v>18</v>
      </c>
      <c r="P6206" t="s">
        <v>5785</v>
      </c>
      <c r="Q6206" t="s">
        <v>5786</v>
      </c>
    </row>
    <row r="6207" spans="1:17" hidden="1" x14ac:dyDescent="0.35">
      <c r="A6207" s="72">
        <f t="shared" si="96"/>
        <v>141170</v>
      </c>
      <c r="B6207" t="s">
        <v>14036</v>
      </c>
      <c r="C6207" s="66">
        <v>191504</v>
      </c>
      <c r="D6207" t="s">
        <v>77</v>
      </c>
      <c r="E6207" t="s">
        <v>5793</v>
      </c>
      <c r="F6207" s="66">
        <v>141170</v>
      </c>
      <c r="G6207" t="s">
        <v>78</v>
      </c>
      <c r="H6207" t="s">
        <v>14037</v>
      </c>
      <c r="I6207" t="s">
        <v>79</v>
      </c>
      <c r="K6207" t="s">
        <v>14038</v>
      </c>
      <c r="M6207" t="s">
        <v>5784</v>
      </c>
      <c r="N6207" t="s">
        <v>5790</v>
      </c>
      <c r="O6207" t="s">
        <v>18</v>
      </c>
      <c r="P6207" t="s">
        <v>5785</v>
      </c>
      <c r="Q6207" t="s">
        <v>5786</v>
      </c>
    </row>
    <row r="6208" spans="1:17" hidden="1" x14ac:dyDescent="0.35">
      <c r="A6208" s="72">
        <f t="shared" si="96"/>
        <v>141188</v>
      </c>
      <c r="B6208" t="s">
        <v>5792</v>
      </c>
      <c r="C6208" s="66">
        <v>88300</v>
      </c>
      <c r="D6208" t="s">
        <v>77</v>
      </c>
      <c r="E6208" t="s">
        <v>5662</v>
      </c>
      <c r="F6208" s="66">
        <v>141188</v>
      </c>
      <c r="G6208" t="s">
        <v>77</v>
      </c>
      <c r="H6208" t="s">
        <v>5794</v>
      </c>
      <c r="I6208" t="s">
        <v>79</v>
      </c>
      <c r="K6208" t="s">
        <v>5795</v>
      </c>
      <c r="M6208" t="s">
        <v>5784</v>
      </c>
      <c r="N6208" t="s">
        <v>4945</v>
      </c>
      <c r="O6208" t="s">
        <v>18</v>
      </c>
      <c r="P6208" t="s">
        <v>5785</v>
      </c>
      <c r="Q6208" t="s">
        <v>5786</v>
      </c>
    </row>
    <row r="6209" spans="1:17" hidden="1" x14ac:dyDescent="0.35">
      <c r="A6209" s="72">
        <f t="shared" si="96"/>
        <v>141170</v>
      </c>
      <c r="B6209" t="s">
        <v>5792</v>
      </c>
      <c r="C6209" s="66">
        <v>88300</v>
      </c>
      <c r="D6209" t="s">
        <v>77</v>
      </c>
      <c r="E6209" t="s">
        <v>5793</v>
      </c>
      <c r="F6209" s="66">
        <v>141170</v>
      </c>
      <c r="G6209" t="s">
        <v>78</v>
      </c>
      <c r="H6209" t="s">
        <v>5794</v>
      </c>
      <c r="I6209" t="s">
        <v>79</v>
      </c>
      <c r="K6209" t="s">
        <v>5795</v>
      </c>
      <c r="M6209" t="s">
        <v>5784</v>
      </c>
      <c r="N6209" t="s">
        <v>4945</v>
      </c>
      <c r="O6209" t="s">
        <v>18</v>
      </c>
      <c r="P6209" t="s">
        <v>5785</v>
      </c>
      <c r="Q6209" t="s">
        <v>5786</v>
      </c>
    </row>
    <row r="6210" spans="1:17" hidden="1" x14ac:dyDescent="0.35">
      <c r="A6210" s="72">
        <f t="shared" ref="A6210:A6273" si="97">IF(F6210="", "", IF(D6210="School District", C6210, F6210))</f>
        <v>141170</v>
      </c>
      <c r="B6210" t="s">
        <v>15903</v>
      </c>
      <c r="C6210" s="66">
        <v>16027021</v>
      </c>
      <c r="D6210" t="s">
        <v>83</v>
      </c>
      <c r="E6210" t="s">
        <v>5793</v>
      </c>
      <c r="F6210" s="66">
        <v>141170</v>
      </c>
      <c r="G6210" t="s">
        <v>78</v>
      </c>
      <c r="H6210" t="s">
        <v>15904</v>
      </c>
      <c r="I6210" t="s">
        <v>79</v>
      </c>
      <c r="K6210" t="s">
        <v>15905</v>
      </c>
      <c r="L6210" t="s">
        <v>80</v>
      </c>
      <c r="M6210" t="s">
        <v>5784</v>
      </c>
      <c r="N6210" t="s">
        <v>5784</v>
      </c>
      <c r="O6210" t="s">
        <v>18</v>
      </c>
      <c r="P6210" t="s">
        <v>5785</v>
      </c>
      <c r="Q6210" t="s">
        <v>5786</v>
      </c>
    </row>
    <row r="6211" spans="1:17" hidden="1" x14ac:dyDescent="0.35">
      <c r="A6211" s="72">
        <f t="shared" si="97"/>
        <v>141188</v>
      </c>
      <c r="B6211" t="s">
        <v>15862</v>
      </c>
      <c r="C6211" s="66">
        <v>16025821</v>
      </c>
      <c r="D6211" t="s">
        <v>77</v>
      </c>
      <c r="E6211" t="s">
        <v>5662</v>
      </c>
      <c r="F6211" s="66">
        <v>141188</v>
      </c>
      <c r="G6211" t="s">
        <v>77</v>
      </c>
      <c r="H6211" t="s">
        <v>14037</v>
      </c>
      <c r="I6211" t="s">
        <v>79</v>
      </c>
      <c r="K6211" t="s">
        <v>15863</v>
      </c>
      <c r="L6211" t="s">
        <v>15864</v>
      </c>
      <c r="M6211" t="s">
        <v>5784</v>
      </c>
      <c r="N6211" t="s">
        <v>5784</v>
      </c>
      <c r="O6211" t="s">
        <v>18</v>
      </c>
      <c r="P6211" t="s">
        <v>5785</v>
      </c>
    </row>
    <row r="6212" spans="1:17" hidden="1" x14ac:dyDescent="0.35">
      <c r="A6212" s="72">
        <f t="shared" si="97"/>
        <v>141739</v>
      </c>
      <c r="B6212" t="s">
        <v>23562</v>
      </c>
      <c r="C6212" s="85">
        <v>91732</v>
      </c>
      <c r="D6212" t="s">
        <v>77</v>
      </c>
      <c r="E6212" t="s">
        <v>23266</v>
      </c>
      <c r="F6212" s="85">
        <v>141739</v>
      </c>
      <c r="G6212" t="s">
        <v>78</v>
      </c>
      <c r="H6212">
        <v>12688677</v>
      </c>
      <c r="I6212" t="s">
        <v>79</v>
      </c>
      <c r="K6212" t="s">
        <v>23563</v>
      </c>
      <c r="M6212" t="s">
        <v>125</v>
      </c>
      <c r="N6212" t="s">
        <v>137</v>
      </c>
      <c r="O6212" t="s">
        <v>18</v>
      </c>
      <c r="P6212">
        <v>78748</v>
      </c>
    </row>
    <row r="6213" spans="1:17" hidden="1" x14ac:dyDescent="0.35">
      <c r="A6213" s="72">
        <f t="shared" si="97"/>
        <v>140473</v>
      </c>
      <c r="B6213" t="s">
        <v>27683</v>
      </c>
      <c r="C6213" s="85">
        <v>85716</v>
      </c>
      <c r="D6213" t="s">
        <v>77</v>
      </c>
      <c r="E6213" t="s">
        <v>23171</v>
      </c>
      <c r="F6213" s="85">
        <v>140473</v>
      </c>
      <c r="G6213" t="s">
        <v>78</v>
      </c>
      <c r="I6213" t="s">
        <v>79</v>
      </c>
      <c r="K6213" t="s">
        <v>27684</v>
      </c>
      <c r="M6213" t="s">
        <v>20750</v>
      </c>
      <c r="N6213" t="s">
        <v>176</v>
      </c>
      <c r="O6213" t="s">
        <v>18</v>
      </c>
      <c r="P6213">
        <v>75074</v>
      </c>
      <c r="Q6213">
        <v>5909</v>
      </c>
    </row>
    <row r="6214" spans="1:17" hidden="1" x14ac:dyDescent="0.35">
      <c r="A6214" s="72">
        <f t="shared" si="97"/>
        <v>140473</v>
      </c>
      <c r="B6214" t="s">
        <v>900</v>
      </c>
      <c r="C6214" s="66">
        <v>85716</v>
      </c>
      <c r="D6214" t="s">
        <v>77</v>
      </c>
      <c r="E6214" t="s">
        <v>252</v>
      </c>
      <c r="F6214" s="66">
        <v>140473</v>
      </c>
      <c r="G6214" t="s">
        <v>78</v>
      </c>
      <c r="I6214" t="s">
        <v>79</v>
      </c>
      <c r="K6214" t="s">
        <v>901</v>
      </c>
      <c r="M6214" t="s">
        <v>254</v>
      </c>
      <c r="N6214" t="s">
        <v>185</v>
      </c>
      <c r="O6214" t="s">
        <v>18</v>
      </c>
      <c r="P6214" t="s">
        <v>881</v>
      </c>
      <c r="Q6214" t="s">
        <v>902</v>
      </c>
    </row>
    <row r="6215" spans="1:17" hidden="1" x14ac:dyDescent="0.35">
      <c r="A6215" s="72">
        <f t="shared" si="97"/>
        <v>141733</v>
      </c>
      <c r="B6215" t="s">
        <v>16858</v>
      </c>
      <c r="C6215" s="66">
        <v>16049590</v>
      </c>
      <c r="D6215" t="s">
        <v>77</v>
      </c>
      <c r="E6215" t="s">
        <v>11641</v>
      </c>
      <c r="F6215" s="66">
        <v>141733</v>
      </c>
      <c r="G6215" t="s">
        <v>78</v>
      </c>
      <c r="I6215" t="s">
        <v>79</v>
      </c>
      <c r="K6215" t="s">
        <v>16859</v>
      </c>
      <c r="M6215" t="s">
        <v>11638</v>
      </c>
      <c r="N6215" t="s">
        <v>11364</v>
      </c>
      <c r="O6215" t="s">
        <v>18</v>
      </c>
      <c r="P6215" t="s">
        <v>11639</v>
      </c>
    </row>
    <row r="6216" spans="1:17" hidden="1" x14ac:dyDescent="0.35">
      <c r="A6216" s="72">
        <f t="shared" si="97"/>
        <v>141739</v>
      </c>
      <c r="B6216" t="s">
        <v>23587</v>
      </c>
      <c r="C6216" s="85">
        <v>91892</v>
      </c>
      <c r="D6216" t="s">
        <v>77</v>
      </c>
      <c r="E6216" t="s">
        <v>23266</v>
      </c>
      <c r="F6216" s="85">
        <v>141739</v>
      </c>
      <c r="G6216" t="s">
        <v>78</v>
      </c>
      <c r="H6216">
        <v>7097322</v>
      </c>
      <c r="I6216" t="s">
        <v>79</v>
      </c>
      <c r="K6216" t="s">
        <v>23588</v>
      </c>
      <c r="M6216" t="s">
        <v>125</v>
      </c>
      <c r="N6216" t="s">
        <v>137</v>
      </c>
      <c r="O6216" t="s">
        <v>18</v>
      </c>
      <c r="P6216">
        <v>78744</v>
      </c>
      <c r="Q6216">
        <v>4462</v>
      </c>
    </row>
    <row r="6217" spans="1:17" hidden="1" x14ac:dyDescent="0.35">
      <c r="A6217" s="72">
        <f t="shared" si="97"/>
        <v>141659</v>
      </c>
      <c r="B6217" t="s">
        <v>13967</v>
      </c>
      <c r="C6217" s="66">
        <v>177168</v>
      </c>
      <c r="D6217" t="s">
        <v>77</v>
      </c>
      <c r="E6217" t="s">
        <v>11070</v>
      </c>
      <c r="F6217" s="66">
        <v>141659</v>
      </c>
      <c r="G6217" t="s">
        <v>78</v>
      </c>
      <c r="H6217" t="s">
        <v>13968</v>
      </c>
      <c r="I6217" t="s">
        <v>79</v>
      </c>
      <c r="K6217" t="s">
        <v>13969</v>
      </c>
      <c r="M6217" t="s">
        <v>11073</v>
      </c>
      <c r="N6217" t="s">
        <v>7398</v>
      </c>
      <c r="O6217" t="s">
        <v>18</v>
      </c>
      <c r="P6217" t="s">
        <v>11074</v>
      </c>
    </row>
    <row r="6218" spans="1:17" hidden="1" x14ac:dyDescent="0.35">
      <c r="A6218" s="72">
        <f t="shared" si="97"/>
        <v>141659</v>
      </c>
      <c r="B6218" t="s">
        <v>11078</v>
      </c>
      <c r="C6218" s="66">
        <v>91484</v>
      </c>
      <c r="D6218" t="s">
        <v>77</v>
      </c>
      <c r="E6218" t="s">
        <v>11070</v>
      </c>
      <c r="F6218" s="66">
        <v>141659</v>
      </c>
      <c r="G6218" t="s">
        <v>78</v>
      </c>
      <c r="H6218" t="s">
        <v>11079</v>
      </c>
      <c r="I6218" t="s">
        <v>79</v>
      </c>
      <c r="K6218" t="s">
        <v>11080</v>
      </c>
      <c r="M6218" t="s">
        <v>11073</v>
      </c>
      <c r="N6218" t="s">
        <v>7398</v>
      </c>
      <c r="O6218" t="s">
        <v>18</v>
      </c>
      <c r="P6218" t="s">
        <v>11074</v>
      </c>
    </row>
    <row r="6219" spans="1:17" hidden="1" x14ac:dyDescent="0.35">
      <c r="A6219" s="72">
        <f t="shared" si="97"/>
        <v>141659</v>
      </c>
      <c r="B6219" t="s">
        <v>17364</v>
      </c>
      <c r="C6219" s="66">
        <v>16059890</v>
      </c>
      <c r="D6219" t="s">
        <v>77</v>
      </c>
      <c r="E6219" t="s">
        <v>11070</v>
      </c>
      <c r="F6219" s="66">
        <v>141659</v>
      </c>
      <c r="G6219" t="s">
        <v>78</v>
      </c>
      <c r="H6219" t="s">
        <v>16276</v>
      </c>
      <c r="I6219" t="s">
        <v>79</v>
      </c>
      <c r="K6219" t="s">
        <v>17365</v>
      </c>
      <c r="M6219" t="s">
        <v>17366</v>
      </c>
      <c r="N6219" t="s">
        <v>7398</v>
      </c>
      <c r="O6219" t="s">
        <v>18</v>
      </c>
      <c r="P6219" t="s">
        <v>11074</v>
      </c>
    </row>
    <row r="6220" spans="1:17" hidden="1" x14ac:dyDescent="0.35">
      <c r="A6220" s="72">
        <f t="shared" si="97"/>
        <v>141659</v>
      </c>
      <c r="B6220" t="s">
        <v>11084</v>
      </c>
      <c r="C6220" s="66">
        <v>91488</v>
      </c>
      <c r="D6220" t="s">
        <v>77</v>
      </c>
      <c r="E6220" t="s">
        <v>11070</v>
      </c>
      <c r="F6220" s="66">
        <v>141659</v>
      </c>
      <c r="G6220" t="s">
        <v>78</v>
      </c>
      <c r="H6220" t="s">
        <v>11085</v>
      </c>
      <c r="I6220" t="s">
        <v>79</v>
      </c>
      <c r="K6220" t="s">
        <v>11086</v>
      </c>
      <c r="M6220" t="s">
        <v>11073</v>
      </c>
      <c r="N6220" t="s">
        <v>7398</v>
      </c>
      <c r="O6220" t="s">
        <v>18</v>
      </c>
      <c r="P6220" t="s">
        <v>11074</v>
      </c>
      <c r="Q6220" t="s">
        <v>11087</v>
      </c>
    </row>
    <row r="6221" spans="1:17" hidden="1" x14ac:dyDescent="0.35">
      <c r="A6221" s="72">
        <f t="shared" si="97"/>
        <v>141659</v>
      </c>
      <c r="B6221" t="s">
        <v>27513</v>
      </c>
      <c r="C6221" s="85">
        <v>141659</v>
      </c>
      <c r="D6221" t="s">
        <v>78</v>
      </c>
      <c r="E6221" t="s">
        <v>23177</v>
      </c>
      <c r="F6221" s="85">
        <v>17016080</v>
      </c>
      <c r="G6221" t="s">
        <v>1750</v>
      </c>
      <c r="H6221">
        <v>13036355</v>
      </c>
      <c r="I6221" t="s">
        <v>79</v>
      </c>
      <c r="J6221" t="s">
        <v>200</v>
      </c>
      <c r="K6221" t="s">
        <v>27514</v>
      </c>
      <c r="M6221" t="s">
        <v>20285</v>
      </c>
      <c r="N6221" t="s">
        <v>10739</v>
      </c>
      <c r="O6221" t="s">
        <v>18</v>
      </c>
      <c r="P6221">
        <v>78570</v>
      </c>
    </row>
    <row r="6222" spans="1:17" hidden="1" x14ac:dyDescent="0.35">
      <c r="A6222" s="72">
        <f t="shared" si="97"/>
        <v>141534</v>
      </c>
      <c r="B6222" t="s">
        <v>28301</v>
      </c>
      <c r="C6222" s="85">
        <v>192019</v>
      </c>
      <c r="D6222" t="s">
        <v>77</v>
      </c>
      <c r="E6222" t="s">
        <v>23151</v>
      </c>
      <c r="F6222" s="85">
        <v>141534</v>
      </c>
      <c r="G6222" t="s">
        <v>78</v>
      </c>
      <c r="I6222" t="s">
        <v>79</v>
      </c>
      <c r="K6222" t="s">
        <v>28277</v>
      </c>
      <c r="M6222" t="s">
        <v>25072</v>
      </c>
      <c r="N6222" t="s">
        <v>9697</v>
      </c>
      <c r="O6222" t="s">
        <v>18</v>
      </c>
      <c r="P6222">
        <v>78155</v>
      </c>
    </row>
    <row r="6223" spans="1:17" hidden="1" x14ac:dyDescent="0.35">
      <c r="A6223" s="72">
        <f t="shared" si="97"/>
        <v>141534</v>
      </c>
      <c r="B6223" t="s">
        <v>14049</v>
      </c>
      <c r="C6223" s="66">
        <v>192019</v>
      </c>
      <c r="D6223" t="s">
        <v>77</v>
      </c>
      <c r="E6223" t="s">
        <v>9584</v>
      </c>
      <c r="F6223" s="66">
        <v>141534</v>
      </c>
      <c r="G6223" t="s">
        <v>78</v>
      </c>
      <c r="I6223" t="s">
        <v>79</v>
      </c>
      <c r="K6223" t="s">
        <v>9734</v>
      </c>
      <c r="M6223" t="s">
        <v>9545</v>
      </c>
      <c r="N6223" t="s">
        <v>9697</v>
      </c>
      <c r="O6223" t="s">
        <v>18</v>
      </c>
      <c r="P6223" t="s">
        <v>9546</v>
      </c>
    </row>
    <row r="6224" spans="1:17" hidden="1" x14ac:dyDescent="0.35">
      <c r="A6224" s="72">
        <f t="shared" si="97"/>
        <v>141121</v>
      </c>
      <c r="B6224" t="s">
        <v>5460</v>
      </c>
      <c r="C6224" s="66">
        <v>88156</v>
      </c>
      <c r="D6224" t="s">
        <v>77</v>
      </c>
      <c r="E6224" t="s">
        <v>5461</v>
      </c>
      <c r="F6224" s="66">
        <v>141121</v>
      </c>
      <c r="G6224" t="s">
        <v>78</v>
      </c>
      <c r="I6224" t="s">
        <v>79</v>
      </c>
      <c r="K6224" t="s">
        <v>5462</v>
      </c>
      <c r="M6224" t="s">
        <v>5463</v>
      </c>
      <c r="N6224" t="s">
        <v>5365</v>
      </c>
      <c r="O6224" t="s">
        <v>18</v>
      </c>
      <c r="P6224" t="s">
        <v>5464</v>
      </c>
    </row>
    <row r="6225" spans="1:17" hidden="1" x14ac:dyDescent="0.35">
      <c r="A6225" s="72">
        <f t="shared" si="97"/>
        <v>141121</v>
      </c>
      <c r="B6225" t="s">
        <v>5465</v>
      </c>
      <c r="C6225" s="66">
        <v>88157</v>
      </c>
      <c r="D6225" t="s">
        <v>77</v>
      </c>
      <c r="E6225" t="s">
        <v>5461</v>
      </c>
      <c r="F6225" s="66">
        <v>141121</v>
      </c>
      <c r="G6225" t="s">
        <v>78</v>
      </c>
      <c r="I6225" t="s">
        <v>79</v>
      </c>
      <c r="K6225" t="s">
        <v>5466</v>
      </c>
      <c r="M6225" t="s">
        <v>5463</v>
      </c>
      <c r="N6225" t="s">
        <v>5365</v>
      </c>
      <c r="O6225" t="s">
        <v>18</v>
      </c>
      <c r="P6225" t="s">
        <v>5464</v>
      </c>
    </row>
    <row r="6226" spans="1:17" hidden="1" x14ac:dyDescent="0.35">
      <c r="A6226" s="72">
        <f t="shared" si="97"/>
        <v>141121</v>
      </c>
      <c r="B6226" t="s">
        <v>19982</v>
      </c>
      <c r="C6226" s="66">
        <v>16069356</v>
      </c>
      <c r="D6226" t="s">
        <v>83</v>
      </c>
      <c r="E6226" t="s">
        <v>5461</v>
      </c>
      <c r="F6226" s="66">
        <v>141121</v>
      </c>
      <c r="G6226" t="s">
        <v>78</v>
      </c>
      <c r="I6226" t="s">
        <v>79</v>
      </c>
      <c r="K6226" t="s">
        <v>19983</v>
      </c>
      <c r="M6226" t="s">
        <v>5463</v>
      </c>
      <c r="N6226" t="s">
        <v>5359</v>
      </c>
      <c r="O6226" t="s">
        <v>18</v>
      </c>
      <c r="P6226" t="s">
        <v>5464</v>
      </c>
    </row>
    <row r="6227" spans="1:17" hidden="1" x14ac:dyDescent="0.35">
      <c r="A6227" s="72">
        <f t="shared" si="97"/>
        <v>141121</v>
      </c>
      <c r="B6227" t="s">
        <v>19978</v>
      </c>
      <c r="C6227" s="66">
        <v>16069353</v>
      </c>
      <c r="D6227" t="s">
        <v>83</v>
      </c>
      <c r="E6227" t="s">
        <v>5461</v>
      </c>
      <c r="F6227" s="66">
        <v>141121</v>
      </c>
      <c r="G6227" t="s">
        <v>78</v>
      </c>
      <c r="I6227" t="s">
        <v>79</v>
      </c>
      <c r="K6227" t="s">
        <v>19979</v>
      </c>
      <c r="M6227" t="s">
        <v>5463</v>
      </c>
      <c r="N6227" t="s">
        <v>5359</v>
      </c>
      <c r="O6227" t="s">
        <v>18</v>
      </c>
      <c r="P6227" t="s">
        <v>5464</v>
      </c>
    </row>
    <row r="6228" spans="1:17" hidden="1" x14ac:dyDescent="0.35">
      <c r="A6228" s="72">
        <f t="shared" si="97"/>
        <v>141121</v>
      </c>
      <c r="B6228" t="s">
        <v>19980</v>
      </c>
      <c r="C6228" s="66">
        <v>16069354</v>
      </c>
      <c r="D6228" t="s">
        <v>83</v>
      </c>
      <c r="E6228" t="s">
        <v>5461</v>
      </c>
      <c r="F6228" s="66">
        <v>141121</v>
      </c>
      <c r="G6228" t="s">
        <v>78</v>
      </c>
      <c r="I6228" t="s">
        <v>79</v>
      </c>
      <c r="K6228" t="s">
        <v>19981</v>
      </c>
      <c r="M6228" t="s">
        <v>5463</v>
      </c>
      <c r="N6228" t="s">
        <v>5359</v>
      </c>
      <c r="O6228" t="s">
        <v>18</v>
      </c>
      <c r="P6228" t="s">
        <v>5464</v>
      </c>
    </row>
    <row r="6229" spans="1:17" hidden="1" x14ac:dyDescent="0.35">
      <c r="A6229" s="72">
        <f t="shared" si="97"/>
        <v>141043</v>
      </c>
      <c r="B6229" t="s">
        <v>14604</v>
      </c>
      <c r="C6229" s="66">
        <v>212713</v>
      </c>
      <c r="D6229" t="s">
        <v>77</v>
      </c>
      <c r="E6229" t="s">
        <v>5036</v>
      </c>
      <c r="F6229" s="66">
        <v>141043</v>
      </c>
      <c r="G6229" t="s">
        <v>78</v>
      </c>
      <c r="H6229" t="s">
        <v>14605</v>
      </c>
      <c r="I6229" t="s">
        <v>79</v>
      </c>
      <c r="K6229" t="s">
        <v>14606</v>
      </c>
      <c r="M6229" t="s">
        <v>5039</v>
      </c>
      <c r="O6229" t="s">
        <v>18</v>
      </c>
      <c r="P6229" t="s">
        <v>5041</v>
      </c>
    </row>
    <row r="6230" spans="1:17" hidden="1" x14ac:dyDescent="0.35">
      <c r="A6230" s="72">
        <f t="shared" si="97"/>
        <v>142017</v>
      </c>
      <c r="B6230" t="s">
        <v>12932</v>
      </c>
      <c r="C6230" s="66">
        <v>92640</v>
      </c>
      <c r="D6230" t="s">
        <v>77</v>
      </c>
      <c r="E6230" t="s">
        <v>12933</v>
      </c>
      <c r="F6230" s="66">
        <v>142017</v>
      </c>
      <c r="G6230" t="s">
        <v>78</v>
      </c>
      <c r="H6230" t="s">
        <v>12934</v>
      </c>
      <c r="I6230" t="s">
        <v>79</v>
      </c>
      <c r="K6230" t="s">
        <v>12935</v>
      </c>
      <c r="M6230" t="s">
        <v>12936</v>
      </c>
      <c r="N6230" t="s">
        <v>5320</v>
      </c>
      <c r="O6230" t="s">
        <v>18</v>
      </c>
      <c r="P6230" t="s">
        <v>12937</v>
      </c>
    </row>
    <row r="6231" spans="1:17" hidden="1" x14ac:dyDescent="0.35">
      <c r="A6231" s="72">
        <f t="shared" si="97"/>
        <v>142017</v>
      </c>
      <c r="B6231" t="s">
        <v>12938</v>
      </c>
      <c r="C6231" s="66">
        <v>92641</v>
      </c>
      <c r="D6231" t="s">
        <v>77</v>
      </c>
      <c r="E6231" t="s">
        <v>12933</v>
      </c>
      <c r="F6231" s="66">
        <v>142017</v>
      </c>
      <c r="G6231" t="s">
        <v>78</v>
      </c>
      <c r="H6231" t="s">
        <v>12939</v>
      </c>
      <c r="I6231" t="s">
        <v>79</v>
      </c>
      <c r="K6231" t="s">
        <v>12940</v>
      </c>
      <c r="M6231" t="s">
        <v>12936</v>
      </c>
      <c r="N6231" t="s">
        <v>5320</v>
      </c>
      <c r="O6231" t="s">
        <v>18</v>
      </c>
      <c r="P6231" t="s">
        <v>12937</v>
      </c>
    </row>
    <row r="6232" spans="1:17" hidden="1" x14ac:dyDescent="0.35">
      <c r="A6232" s="72">
        <f t="shared" si="97"/>
        <v>142017</v>
      </c>
      <c r="B6232" t="s">
        <v>12941</v>
      </c>
      <c r="C6232" s="66">
        <v>92643</v>
      </c>
      <c r="D6232" t="s">
        <v>77</v>
      </c>
      <c r="E6232" t="s">
        <v>12933</v>
      </c>
      <c r="F6232" s="66">
        <v>142017</v>
      </c>
      <c r="G6232" t="s">
        <v>78</v>
      </c>
      <c r="H6232" t="s">
        <v>12942</v>
      </c>
      <c r="I6232" t="s">
        <v>79</v>
      </c>
      <c r="K6232" t="s">
        <v>12943</v>
      </c>
      <c r="M6232" t="s">
        <v>12936</v>
      </c>
      <c r="N6232" t="s">
        <v>5320</v>
      </c>
      <c r="O6232" t="s">
        <v>18</v>
      </c>
      <c r="P6232" t="s">
        <v>12937</v>
      </c>
    </row>
    <row r="6233" spans="1:17" hidden="1" x14ac:dyDescent="0.35">
      <c r="A6233" s="72">
        <f t="shared" si="97"/>
        <v>140477</v>
      </c>
      <c r="B6233" t="s">
        <v>1760</v>
      </c>
      <c r="C6233" s="66">
        <v>86315</v>
      </c>
      <c r="D6233" t="s">
        <v>77</v>
      </c>
      <c r="E6233" t="s">
        <v>450</v>
      </c>
      <c r="F6233" s="66">
        <v>140477</v>
      </c>
      <c r="G6233" t="s">
        <v>78</v>
      </c>
      <c r="I6233" t="s">
        <v>79</v>
      </c>
      <c r="K6233" t="s">
        <v>1761</v>
      </c>
      <c r="M6233" t="s">
        <v>189</v>
      </c>
      <c r="N6233" t="s">
        <v>189</v>
      </c>
      <c r="O6233" t="s">
        <v>18</v>
      </c>
      <c r="P6233" t="s">
        <v>1758</v>
      </c>
      <c r="Q6233" t="s">
        <v>1762</v>
      </c>
    </row>
    <row r="6234" spans="1:17" hidden="1" x14ac:dyDescent="0.35">
      <c r="A6234" s="72">
        <f t="shared" si="97"/>
        <v>127700</v>
      </c>
      <c r="B6234" t="s">
        <v>24219</v>
      </c>
      <c r="C6234" s="85">
        <v>17009315</v>
      </c>
      <c r="D6234" t="s">
        <v>23281</v>
      </c>
      <c r="E6234" t="s">
        <v>23260</v>
      </c>
      <c r="F6234" s="85">
        <v>127700</v>
      </c>
      <c r="G6234" t="s">
        <v>78</v>
      </c>
      <c r="I6234" t="s">
        <v>79</v>
      </c>
      <c r="K6234" t="s">
        <v>24220</v>
      </c>
      <c r="M6234" t="s">
        <v>23986</v>
      </c>
      <c r="N6234" t="s">
        <v>23987</v>
      </c>
      <c r="O6234" t="s">
        <v>23988</v>
      </c>
      <c r="P6234">
        <v>32953</v>
      </c>
    </row>
    <row r="6235" spans="1:17" hidden="1" x14ac:dyDescent="0.35">
      <c r="A6235" s="72">
        <f t="shared" si="97"/>
        <v>127700</v>
      </c>
      <c r="B6235" t="s">
        <v>24035</v>
      </c>
      <c r="C6235" s="85">
        <v>36244</v>
      </c>
      <c r="D6235" t="s">
        <v>77</v>
      </c>
      <c r="E6235" t="s">
        <v>23260</v>
      </c>
      <c r="F6235" s="85">
        <v>127700</v>
      </c>
      <c r="G6235" t="s">
        <v>78</v>
      </c>
      <c r="H6235">
        <v>13036496</v>
      </c>
      <c r="I6235" t="s">
        <v>79</v>
      </c>
      <c r="K6235" t="s">
        <v>24036</v>
      </c>
      <c r="M6235" t="s">
        <v>23986</v>
      </c>
      <c r="N6235" t="s">
        <v>23987</v>
      </c>
      <c r="O6235" t="s">
        <v>23988</v>
      </c>
      <c r="P6235">
        <v>32953</v>
      </c>
      <c r="Q6235">
        <v>3150</v>
      </c>
    </row>
    <row r="6236" spans="1:17" hidden="1" x14ac:dyDescent="0.35">
      <c r="A6236" s="72">
        <f t="shared" si="97"/>
        <v>142118</v>
      </c>
      <c r="B6236" t="s">
        <v>13360</v>
      </c>
      <c r="C6236" s="66">
        <v>92970</v>
      </c>
      <c r="D6236" t="s">
        <v>77</v>
      </c>
      <c r="E6236" t="s">
        <v>13343</v>
      </c>
      <c r="F6236" s="66">
        <v>142118</v>
      </c>
      <c r="G6236" t="s">
        <v>78</v>
      </c>
      <c r="I6236" t="s">
        <v>79</v>
      </c>
      <c r="K6236" t="s">
        <v>13361</v>
      </c>
      <c r="M6236" t="s">
        <v>7395</v>
      </c>
      <c r="N6236" t="s">
        <v>13252</v>
      </c>
      <c r="O6236" t="s">
        <v>18</v>
      </c>
      <c r="P6236" t="s">
        <v>13353</v>
      </c>
      <c r="Q6236" t="s">
        <v>6650</v>
      </c>
    </row>
    <row r="6237" spans="1:17" hidden="1" x14ac:dyDescent="0.35">
      <c r="A6237" s="72">
        <f t="shared" si="97"/>
        <v>142118</v>
      </c>
      <c r="B6237" t="s">
        <v>13354</v>
      </c>
      <c r="C6237" s="66">
        <v>92968</v>
      </c>
      <c r="D6237" t="s">
        <v>77</v>
      </c>
      <c r="E6237" t="s">
        <v>13343</v>
      </c>
      <c r="F6237" s="66">
        <v>142118</v>
      </c>
      <c r="G6237" t="s">
        <v>78</v>
      </c>
      <c r="H6237" t="s">
        <v>13355</v>
      </c>
      <c r="I6237" t="s">
        <v>79</v>
      </c>
      <c r="K6237" t="s">
        <v>13356</v>
      </c>
      <c r="M6237" t="s">
        <v>7395</v>
      </c>
      <c r="N6237" t="s">
        <v>13252</v>
      </c>
      <c r="O6237" t="s">
        <v>18</v>
      </c>
      <c r="P6237" t="s">
        <v>13353</v>
      </c>
      <c r="Q6237" t="s">
        <v>9529</v>
      </c>
    </row>
    <row r="6238" spans="1:17" hidden="1" x14ac:dyDescent="0.35">
      <c r="A6238" s="72">
        <f t="shared" si="97"/>
        <v>222195</v>
      </c>
      <c r="B6238" t="s">
        <v>22627</v>
      </c>
      <c r="C6238" s="85">
        <v>17025201</v>
      </c>
      <c r="D6238" t="s">
        <v>77</v>
      </c>
      <c r="E6238" t="s">
        <v>23136</v>
      </c>
      <c r="F6238" s="85">
        <v>222195</v>
      </c>
      <c r="G6238" t="s">
        <v>78</v>
      </c>
      <c r="I6238" t="s">
        <v>79</v>
      </c>
      <c r="K6238" t="s">
        <v>22628</v>
      </c>
      <c r="M6238" t="s">
        <v>13903</v>
      </c>
      <c r="N6238" t="s">
        <v>232</v>
      </c>
      <c r="O6238" t="s">
        <v>18</v>
      </c>
      <c r="P6238">
        <v>75150</v>
      </c>
    </row>
    <row r="6239" spans="1:17" hidden="1" x14ac:dyDescent="0.35">
      <c r="A6239" s="72">
        <f t="shared" si="97"/>
        <v>222195</v>
      </c>
      <c r="B6239" t="s">
        <v>22627</v>
      </c>
      <c r="C6239" s="66">
        <v>17025201</v>
      </c>
      <c r="D6239" t="s">
        <v>77</v>
      </c>
      <c r="E6239" t="s">
        <v>14762</v>
      </c>
      <c r="F6239" s="66">
        <v>222195</v>
      </c>
      <c r="G6239" t="s">
        <v>78</v>
      </c>
      <c r="I6239" t="s">
        <v>79</v>
      </c>
      <c r="K6239" t="s">
        <v>22628</v>
      </c>
      <c r="M6239" t="s">
        <v>22629</v>
      </c>
      <c r="N6239" t="s">
        <v>232</v>
      </c>
      <c r="O6239" t="s">
        <v>18</v>
      </c>
      <c r="P6239" t="s">
        <v>1405</v>
      </c>
    </row>
    <row r="6240" spans="1:17" hidden="1" x14ac:dyDescent="0.35">
      <c r="A6240" s="72">
        <f t="shared" si="97"/>
        <v>140521</v>
      </c>
      <c r="B6240" t="s">
        <v>21692</v>
      </c>
      <c r="C6240" s="66">
        <v>17016951</v>
      </c>
      <c r="D6240" t="s">
        <v>83</v>
      </c>
      <c r="E6240" t="s">
        <v>511</v>
      </c>
      <c r="F6240" s="66">
        <v>140521</v>
      </c>
      <c r="G6240" t="s">
        <v>78</v>
      </c>
      <c r="I6240" t="s">
        <v>79</v>
      </c>
      <c r="K6240" t="s">
        <v>21693</v>
      </c>
      <c r="M6240" t="s">
        <v>1375</v>
      </c>
      <c r="N6240" t="s">
        <v>232</v>
      </c>
      <c r="O6240" t="s">
        <v>18</v>
      </c>
      <c r="P6240" t="s">
        <v>1376</v>
      </c>
    </row>
    <row r="6241" spans="1:17" hidden="1" x14ac:dyDescent="0.35">
      <c r="A6241" s="72">
        <f t="shared" si="97"/>
        <v>140521</v>
      </c>
      <c r="B6241" t="s">
        <v>1406</v>
      </c>
      <c r="C6241" s="66">
        <v>85959</v>
      </c>
      <c r="D6241" t="s">
        <v>77</v>
      </c>
      <c r="E6241" t="s">
        <v>511</v>
      </c>
      <c r="F6241" s="66">
        <v>140521</v>
      </c>
      <c r="G6241" t="s">
        <v>78</v>
      </c>
      <c r="H6241" t="s">
        <v>1407</v>
      </c>
      <c r="I6241" t="s">
        <v>79</v>
      </c>
      <c r="K6241" t="s">
        <v>1408</v>
      </c>
      <c r="M6241" t="s">
        <v>1375</v>
      </c>
      <c r="N6241" t="s">
        <v>232</v>
      </c>
      <c r="O6241" t="s">
        <v>18</v>
      </c>
      <c r="P6241" t="s">
        <v>1376</v>
      </c>
      <c r="Q6241" t="s">
        <v>1409</v>
      </c>
    </row>
    <row r="6242" spans="1:17" hidden="1" x14ac:dyDescent="0.35">
      <c r="A6242" s="72">
        <f t="shared" si="97"/>
        <v>16071424</v>
      </c>
      <c r="B6242" t="s">
        <v>18520</v>
      </c>
      <c r="C6242" s="66">
        <v>16083995</v>
      </c>
      <c r="D6242" t="s">
        <v>77</v>
      </c>
      <c r="E6242" t="s">
        <v>17823</v>
      </c>
      <c r="F6242" s="66">
        <v>16071424</v>
      </c>
      <c r="G6242" t="s">
        <v>78</v>
      </c>
      <c r="I6242" t="s">
        <v>79</v>
      </c>
      <c r="K6242" t="s">
        <v>18521</v>
      </c>
      <c r="M6242" t="s">
        <v>1375</v>
      </c>
      <c r="N6242" t="s">
        <v>189</v>
      </c>
      <c r="O6242" t="s">
        <v>18</v>
      </c>
      <c r="P6242" t="s">
        <v>1376</v>
      </c>
    </row>
    <row r="6243" spans="1:17" hidden="1" x14ac:dyDescent="0.35">
      <c r="A6243" s="72">
        <f t="shared" si="97"/>
        <v>140521</v>
      </c>
      <c r="B6243" t="s">
        <v>19085</v>
      </c>
      <c r="C6243" s="66">
        <v>16028608</v>
      </c>
      <c r="D6243" t="s">
        <v>83</v>
      </c>
      <c r="E6243" t="s">
        <v>511</v>
      </c>
      <c r="F6243" s="66">
        <v>140521</v>
      </c>
      <c r="G6243" t="s">
        <v>78</v>
      </c>
      <c r="I6243" t="s">
        <v>79</v>
      </c>
      <c r="K6243" t="s">
        <v>19086</v>
      </c>
      <c r="M6243" t="s">
        <v>1375</v>
      </c>
      <c r="N6243" t="s">
        <v>232</v>
      </c>
      <c r="O6243" t="s">
        <v>18</v>
      </c>
      <c r="P6243" t="s">
        <v>1376</v>
      </c>
    </row>
    <row r="6244" spans="1:17" hidden="1" x14ac:dyDescent="0.35">
      <c r="A6244" s="72">
        <f t="shared" si="97"/>
        <v>140521</v>
      </c>
      <c r="B6244" t="s">
        <v>21077</v>
      </c>
      <c r="C6244" s="66">
        <v>17011833</v>
      </c>
      <c r="D6244" t="s">
        <v>83</v>
      </c>
      <c r="E6244" t="s">
        <v>511</v>
      </c>
      <c r="F6244" s="66">
        <v>140521</v>
      </c>
      <c r="G6244" t="s">
        <v>78</v>
      </c>
      <c r="I6244" t="s">
        <v>79</v>
      </c>
      <c r="K6244" t="s">
        <v>21078</v>
      </c>
      <c r="M6244" t="s">
        <v>1375</v>
      </c>
      <c r="N6244" t="s">
        <v>232</v>
      </c>
      <c r="O6244" t="s">
        <v>18</v>
      </c>
      <c r="P6244" t="s">
        <v>1405</v>
      </c>
    </row>
    <row r="6245" spans="1:17" hidden="1" x14ac:dyDescent="0.35">
      <c r="A6245" s="72">
        <f t="shared" si="97"/>
        <v>16071424</v>
      </c>
      <c r="B6245" t="s">
        <v>26834</v>
      </c>
      <c r="C6245" s="85">
        <v>16083996</v>
      </c>
      <c r="D6245" t="s">
        <v>77</v>
      </c>
      <c r="E6245" t="s">
        <v>23193</v>
      </c>
      <c r="F6245" s="85">
        <v>16071424</v>
      </c>
      <c r="G6245" t="s">
        <v>78</v>
      </c>
      <c r="I6245" t="s">
        <v>79</v>
      </c>
      <c r="K6245" t="s">
        <v>26835</v>
      </c>
      <c r="M6245" t="s">
        <v>13903</v>
      </c>
      <c r="N6245" t="s">
        <v>232</v>
      </c>
      <c r="O6245" t="s">
        <v>18</v>
      </c>
      <c r="P6245">
        <v>75149</v>
      </c>
    </row>
    <row r="6246" spans="1:17" hidden="1" x14ac:dyDescent="0.35">
      <c r="A6246" s="72">
        <f t="shared" si="97"/>
        <v>16071424</v>
      </c>
      <c r="B6246" t="s">
        <v>18522</v>
      </c>
      <c r="C6246" s="66">
        <v>16083996</v>
      </c>
      <c r="D6246" t="s">
        <v>77</v>
      </c>
      <c r="E6246" t="s">
        <v>17823</v>
      </c>
      <c r="F6246" s="66">
        <v>16071424</v>
      </c>
      <c r="G6246" t="s">
        <v>78</v>
      </c>
      <c r="I6246" t="s">
        <v>79</v>
      </c>
      <c r="K6246" t="s">
        <v>18523</v>
      </c>
      <c r="M6246" t="s">
        <v>1375</v>
      </c>
      <c r="N6246" t="s">
        <v>189</v>
      </c>
      <c r="O6246" t="s">
        <v>18</v>
      </c>
      <c r="P6246" t="s">
        <v>1376</v>
      </c>
    </row>
    <row r="6247" spans="1:17" hidden="1" x14ac:dyDescent="0.35">
      <c r="A6247" s="72">
        <f t="shared" si="97"/>
        <v>140887</v>
      </c>
      <c r="B6247" t="s">
        <v>25504</v>
      </c>
      <c r="C6247" s="85">
        <v>87453</v>
      </c>
      <c r="D6247" t="s">
        <v>77</v>
      </c>
      <c r="E6247" t="s">
        <v>23231</v>
      </c>
      <c r="F6247" s="85">
        <v>140887</v>
      </c>
      <c r="G6247" t="s">
        <v>78</v>
      </c>
      <c r="H6247">
        <v>12000733</v>
      </c>
      <c r="I6247" t="s">
        <v>79</v>
      </c>
      <c r="K6247" t="s">
        <v>25505</v>
      </c>
      <c r="M6247" t="s">
        <v>20648</v>
      </c>
      <c r="N6247" t="s">
        <v>571</v>
      </c>
      <c r="O6247" t="s">
        <v>18</v>
      </c>
      <c r="P6247">
        <v>76106</v>
      </c>
    </row>
    <row r="6248" spans="1:17" hidden="1" x14ac:dyDescent="0.35">
      <c r="A6248" s="72">
        <f t="shared" si="97"/>
        <v>140887</v>
      </c>
      <c r="B6248" t="s">
        <v>4030</v>
      </c>
      <c r="C6248" s="66">
        <v>87453</v>
      </c>
      <c r="D6248" t="s">
        <v>77</v>
      </c>
      <c r="E6248" t="s">
        <v>3907</v>
      </c>
      <c r="F6248" s="66">
        <v>140887</v>
      </c>
      <c r="G6248" t="s">
        <v>78</v>
      </c>
      <c r="H6248" t="s">
        <v>4031</v>
      </c>
      <c r="I6248" t="s">
        <v>79</v>
      </c>
      <c r="K6248" t="s">
        <v>4032</v>
      </c>
      <c r="M6248" t="s">
        <v>3904</v>
      </c>
      <c r="N6248" t="s">
        <v>573</v>
      </c>
      <c r="O6248" t="s">
        <v>18</v>
      </c>
      <c r="P6248" t="s">
        <v>3982</v>
      </c>
    </row>
    <row r="6249" spans="1:17" hidden="1" x14ac:dyDescent="0.35">
      <c r="A6249" s="72">
        <f t="shared" si="97"/>
        <v>141739</v>
      </c>
      <c r="B6249" t="s">
        <v>23614</v>
      </c>
      <c r="C6249" s="85">
        <v>91801</v>
      </c>
      <c r="D6249" t="s">
        <v>77</v>
      </c>
      <c r="E6249" t="s">
        <v>23266</v>
      </c>
      <c r="F6249" s="85">
        <v>141739</v>
      </c>
      <c r="G6249" t="s">
        <v>78</v>
      </c>
      <c r="H6249">
        <v>7097322</v>
      </c>
      <c r="I6249" t="s">
        <v>79</v>
      </c>
      <c r="K6249" t="s">
        <v>23615</v>
      </c>
      <c r="M6249" t="s">
        <v>125</v>
      </c>
      <c r="N6249" t="s">
        <v>137</v>
      </c>
      <c r="O6249" t="s">
        <v>18</v>
      </c>
      <c r="P6249">
        <v>78702</v>
      </c>
      <c r="Q6249">
        <v>4598</v>
      </c>
    </row>
    <row r="6250" spans="1:17" hidden="1" x14ac:dyDescent="0.35">
      <c r="A6250" s="72">
        <f t="shared" si="97"/>
        <v>141269</v>
      </c>
      <c r="B6250" t="s">
        <v>16189</v>
      </c>
      <c r="C6250" s="66">
        <v>16035269</v>
      </c>
      <c r="D6250" t="s">
        <v>77</v>
      </c>
      <c r="E6250" t="s">
        <v>6855</v>
      </c>
      <c r="F6250" s="66">
        <v>141269</v>
      </c>
      <c r="G6250" t="s">
        <v>78</v>
      </c>
      <c r="H6250" t="s">
        <v>16190</v>
      </c>
      <c r="I6250" t="s">
        <v>79</v>
      </c>
      <c r="K6250" t="s">
        <v>16191</v>
      </c>
      <c r="M6250" t="s">
        <v>7579</v>
      </c>
      <c r="N6250" t="s">
        <v>6073</v>
      </c>
      <c r="O6250" t="s">
        <v>18</v>
      </c>
      <c r="P6250" t="s">
        <v>7709</v>
      </c>
    </row>
    <row r="6251" spans="1:17" hidden="1" x14ac:dyDescent="0.35">
      <c r="A6251" s="72">
        <f t="shared" si="97"/>
        <v>141122</v>
      </c>
      <c r="B6251" t="s">
        <v>18177</v>
      </c>
      <c r="C6251" s="66">
        <v>16047727</v>
      </c>
      <c r="D6251" t="s">
        <v>83</v>
      </c>
      <c r="E6251" t="s">
        <v>5468</v>
      </c>
      <c r="F6251" s="66">
        <v>141122</v>
      </c>
      <c r="G6251" t="s">
        <v>78</v>
      </c>
      <c r="I6251" t="s">
        <v>79</v>
      </c>
      <c r="K6251" t="s">
        <v>18178</v>
      </c>
      <c r="M6251" t="s">
        <v>5470</v>
      </c>
      <c r="N6251" t="s">
        <v>5373</v>
      </c>
      <c r="O6251" t="s">
        <v>18</v>
      </c>
      <c r="P6251" t="s">
        <v>5471</v>
      </c>
    </row>
    <row r="6252" spans="1:17" hidden="1" x14ac:dyDescent="0.35">
      <c r="A6252" s="72">
        <f t="shared" si="97"/>
        <v>141122</v>
      </c>
      <c r="B6252" t="s">
        <v>5472</v>
      </c>
      <c r="C6252" s="66">
        <v>88160</v>
      </c>
      <c r="D6252" t="s">
        <v>77</v>
      </c>
      <c r="E6252" t="s">
        <v>5468</v>
      </c>
      <c r="F6252" s="66">
        <v>141122</v>
      </c>
      <c r="G6252" t="s">
        <v>78</v>
      </c>
      <c r="I6252" t="s">
        <v>79</v>
      </c>
      <c r="K6252" t="s">
        <v>5473</v>
      </c>
      <c r="M6252" t="s">
        <v>5470</v>
      </c>
      <c r="N6252" t="s">
        <v>5363</v>
      </c>
      <c r="O6252" t="s">
        <v>18</v>
      </c>
      <c r="P6252" t="s">
        <v>5471</v>
      </c>
    </row>
    <row r="6253" spans="1:17" hidden="1" x14ac:dyDescent="0.35">
      <c r="A6253" s="72">
        <f t="shared" si="97"/>
        <v>141122</v>
      </c>
      <c r="B6253" t="s">
        <v>18189</v>
      </c>
      <c r="C6253" s="66">
        <v>16061376</v>
      </c>
      <c r="D6253" t="s">
        <v>83</v>
      </c>
      <c r="E6253" t="s">
        <v>5468</v>
      </c>
      <c r="F6253" s="66">
        <v>141122</v>
      </c>
      <c r="G6253" t="s">
        <v>78</v>
      </c>
      <c r="I6253" t="s">
        <v>79</v>
      </c>
      <c r="K6253" t="s">
        <v>18190</v>
      </c>
      <c r="M6253" t="s">
        <v>5470</v>
      </c>
      <c r="N6253" t="s">
        <v>5373</v>
      </c>
      <c r="O6253" t="s">
        <v>18</v>
      </c>
      <c r="P6253" t="s">
        <v>5471</v>
      </c>
    </row>
    <row r="6254" spans="1:17" hidden="1" x14ac:dyDescent="0.35">
      <c r="A6254" s="72">
        <f t="shared" si="97"/>
        <v>141122</v>
      </c>
      <c r="B6254" t="s">
        <v>5474</v>
      </c>
      <c r="C6254" s="66">
        <v>88161</v>
      </c>
      <c r="D6254" t="s">
        <v>77</v>
      </c>
      <c r="E6254" t="s">
        <v>5468</v>
      </c>
      <c r="F6254" s="66">
        <v>141122</v>
      </c>
      <c r="G6254" t="s">
        <v>78</v>
      </c>
      <c r="I6254" t="s">
        <v>79</v>
      </c>
      <c r="K6254" t="s">
        <v>5475</v>
      </c>
      <c r="M6254" t="s">
        <v>5470</v>
      </c>
      <c r="N6254" t="s">
        <v>5363</v>
      </c>
      <c r="O6254" t="s">
        <v>18</v>
      </c>
      <c r="P6254" t="s">
        <v>5471</v>
      </c>
    </row>
    <row r="6255" spans="1:17" hidden="1" x14ac:dyDescent="0.35">
      <c r="A6255" s="72">
        <f t="shared" si="97"/>
        <v>141122</v>
      </c>
      <c r="B6255" t="s">
        <v>17295</v>
      </c>
      <c r="C6255" s="66">
        <v>16058303</v>
      </c>
      <c r="D6255" t="s">
        <v>77</v>
      </c>
      <c r="E6255" t="s">
        <v>5468</v>
      </c>
      <c r="F6255" s="66">
        <v>141122</v>
      </c>
      <c r="G6255" t="s">
        <v>78</v>
      </c>
      <c r="I6255" t="s">
        <v>79</v>
      </c>
      <c r="K6255" t="s">
        <v>17296</v>
      </c>
      <c r="M6255" t="s">
        <v>5470</v>
      </c>
      <c r="N6255" t="s">
        <v>5363</v>
      </c>
      <c r="O6255" t="s">
        <v>18</v>
      </c>
      <c r="P6255" t="s">
        <v>5471</v>
      </c>
    </row>
    <row r="6256" spans="1:17" hidden="1" x14ac:dyDescent="0.35">
      <c r="A6256" s="72">
        <f t="shared" si="97"/>
        <v>141774</v>
      </c>
      <c r="B6256" t="s">
        <v>7161</v>
      </c>
      <c r="C6256" s="66">
        <v>92052</v>
      </c>
      <c r="D6256" t="s">
        <v>77</v>
      </c>
      <c r="E6256" t="s">
        <v>11835</v>
      </c>
      <c r="F6256" s="66">
        <v>141774</v>
      </c>
      <c r="G6256" t="s">
        <v>78</v>
      </c>
      <c r="I6256" t="s">
        <v>79</v>
      </c>
      <c r="K6256" t="s">
        <v>11839</v>
      </c>
      <c r="M6256" t="s">
        <v>11837</v>
      </c>
      <c r="N6256" t="s">
        <v>9407</v>
      </c>
      <c r="O6256" t="s">
        <v>18</v>
      </c>
      <c r="P6256" t="s">
        <v>11838</v>
      </c>
      <c r="Q6256" t="s">
        <v>10062</v>
      </c>
    </row>
    <row r="6257" spans="1:17" hidden="1" x14ac:dyDescent="0.35">
      <c r="A6257" s="72">
        <f t="shared" si="97"/>
        <v>141295</v>
      </c>
      <c r="B6257" t="s">
        <v>7161</v>
      </c>
      <c r="C6257" s="66">
        <v>89508</v>
      </c>
      <c r="D6257" t="s">
        <v>77</v>
      </c>
      <c r="E6257" t="s">
        <v>7764</v>
      </c>
      <c r="F6257" s="66">
        <v>141295</v>
      </c>
      <c r="G6257" t="s">
        <v>78</v>
      </c>
      <c r="H6257" t="s">
        <v>7977</v>
      </c>
      <c r="I6257" t="s">
        <v>79</v>
      </c>
      <c r="K6257" t="s">
        <v>7978</v>
      </c>
      <c r="M6257" t="s">
        <v>7391</v>
      </c>
      <c r="N6257" t="s">
        <v>7262</v>
      </c>
      <c r="O6257" t="s">
        <v>18</v>
      </c>
      <c r="P6257" t="s">
        <v>7959</v>
      </c>
      <c r="Q6257" t="s">
        <v>7979</v>
      </c>
    </row>
    <row r="6258" spans="1:17" hidden="1" x14ac:dyDescent="0.35">
      <c r="A6258" s="72">
        <f t="shared" si="97"/>
        <v>141231</v>
      </c>
      <c r="B6258" t="s">
        <v>7161</v>
      </c>
      <c r="C6258" s="66">
        <v>88998</v>
      </c>
      <c r="D6258" t="s">
        <v>77</v>
      </c>
      <c r="E6258" t="s">
        <v>6244</v>
      </c>
      <c r="F6258" s="66">
        <v>141231</v>
      </c>
      <c r="G6258" t="s">
        <v>78</v>
      </c>
      <c r="H6258" t="s">
        <v>7162</v>
      </c>
      <c r="I6258" t="s">
        <v>79</v>
      </c>
      <c r="K6258" t="s">
        <v>7163</v>
      </c>
      <c r="L6258" t="s">
        <v>80</v>
      </c>
      <c r="M6258" t="s">
        <v>3090</v>
      </c>
      <c r="N6258" t="s">
        <v>6073</v>
      </c>
      <c r="O6258" t="s">
        <v>18</v>
      </c>
      <c r="P6258" t="s">
        <v>7149</v>
      </c>
      <c r="Q6258" t="s">
        <v>7164</v>
      </c>
    </row>
    <row r="6259" spans="1:17" hidden="1" x14ac:dyDescent="0.35">
      <c r="A6259" s="72">
        <f t="shared" si="97"/>
        <v>141223</v>
      </c>
      <c r="B6259" t="s">
        <v>7242</v>
      </c>
      <c r="C6259" s="66">
        <v>89049</v>
      </c>
      <c r="D6259" t="s">
        <v>77</v>
      </c>
      <c r="E6259" t="s">
        <v>6077</v>
      </c>
      <c r="F6259" s="66">
        <v>141223</v>
      </c>
      <c r="G6259" t="s">
        <v>78</v>
      </c>
      <c r="H6259" t="s">
        <v>7243</v>
      </c>
      <c r="I6259" t="s">
        <v>79</v>
      </c>
      <c r="K6259" t="s">
        <v>7244</v>
      </c>
      <c r="M6259" t="s">
        <v>3090</v>
      </c>
      <c r="N6259" t="s">
        <v>6071</v>
      </c>
      <c r="O6259" t="s">
        <v>18</v>
      </c>
      <c r="P6259" t="s">
        <v>7222</v>
      </c>
      <c r="Q6259" t="s">
        <v>7245</v>
      </c>
    </row>
    <row r="6260" spans="1:17" hidden="1" x14ac:dyDescent="0.35">
      <c r="A6260" s="72">
        <f t="shared" si="97"/>
        <v>141448</v>
      </c>
      <c r="B6260" t="s">
        <v>9102</v>
      </c>
      <c r="C6260" s="66">
        <v>90248</v>
      </c>
      <c r="D6260" t="s">
        <v>77</v>
      </c>
      <c r="E6260" t="s">
        <v>9103</v>
      </c>
      <c r="F6260" s="66">
        <v>141448</v>
      </c>
      <c r="G6260" t="s">
        <v>78</v>
      </c>
      <c r="I6260" t="s">
        <v>79</v>
      </c>
      <c r="K6260" t="s">
        <v>9104</v>
      </c>
      <c r="M6260" t="s">
        <v>9105</v>
      </c>
      <c r="N6260" t="s">
        <v>9047</v>
      </c>
      <c r="O6260" t="s">
        <v>18</v>
      </c>
      <c r="P6260" t="s">
        <v>9106</v>
      </c>
    </row>
    <row r="6261" spans="1:17" hidden="1" x14ac:dyDescent="0.35">
      <c r="A6261" s="72">
        <f t="shared" si="97"/>
        <v>142043</v>
      </c>
      <c r="B6261" t="s">
        <v>16690</v>
      </c>
      <c r="C6261" s="66">
        <v>17020736</v>
      </c>
      <c r="D6261" t="s">
        <v>83</v>
      </c>
      <c r="E6261" t="s">
        <v>13037</v>
      </c>
      <c r="F6261" s="66">
        <v>142043</v>
      </c>
      <c r="G6261" t="s">
        <v>78</v>
      </c>
      <c r="I6261" t="s">
        <v>79</v>
      </c>
      <c r="K6261" t="s">
        <v>22124</v>
      </c>
      <c r="M6261" t="s">
        <v>13039</v>
      </c>
      <c r="O6261" t="s">
        <v>18</v>
      </c>
      <c r="P6261" t="s">
        <v>13080</v>
      </c>
      <c r="Q6261" t="s">
        <v>13665</v>
      </c>
    </row>
    <row r="6262" spans="1:17" hidden="1" x14ac:dyDescent="0.35">
      <c r="A6262" s="72">
        <f t="shared" si="97"/>
        <v>141852</v>
      </c>
      <c r="B6262" t="s">
        <v>12130</v>
      </c>
      <c r="C6262" s="66">
        <v>92201</v>
      </c>
      <c r="D6262" t="s">
        <v>77</v>
      </c>
      <c r="E6262" t="s">
        <v>12131</v>
      </c>
      <c r="F6262" s="66">
        <v>141852</v>
      </c>
      <c r="G6262" t="s">
        <v>78</v>
      </c>
      <c r="I6262" t="s">
        <v>79</v>
      </c>
      <c r="K6262" t="s">
        <v>12132</v>
      </c>
      <c r="M6262" t="s">
        <v>12133</v>
      </c>
      <c r="N6262" t="s">
        <v>12134</v>
      </c>
      <c r="O6262" t="s">
        <v>18</v>
      </c>
      <c r="P6262" t="s">
        <v>12135</v>
      </c>
    </row>
    <row r="6263" spans="1:17" hidden="1" x14ac:dyDescent="0.35">
      <c r="A6263" s="72">
        <f t="shared" si="97"/>
        <v>141223</v>
      </c>
      <c r="B6263" t="s">
        <v>6389</v>
      </c>
      <c r="C6263" s="66">
        <v>88558</v>
      </c>
      <c r="D6263" t="s">
        <v>77</v>
      </c>
      <c r="E6263" t="s">
        <v>6077</v>
      </c>
      <c r="F6263" s="66">
        <v>141223</v>
      </c>
      <c r="G6263" t="s">
        <v>78</v>
      </c>
      <c r="H6263" t="s">
        <v>6390</v>
      </c>
      <c r="I6263" t="s">
        <v>79</v>
      </c>
      <c r="K6263" t="s">
        <v>6391</v>
      </c>
      <c r="M6263" t="s">
        <v>3090</v>
      </c>
      <c r="N6263" t="s">
        <v>6071</v>
      </c>
      <c r="O6263" t="s">
        <v>18</v>
      </c>
      <c r="P6263" t="s">
        <v>6392</v>
      </c>
      <c r="Q6263" t="s">
        <v>6393</v>
      </c>
    </row>
    <row r="6264" spans="1:17" hidden="1" x14ac:dyDescent="0.35">
      <c r="A6264" s="72">
        <f t="shared" si="97"/>
        <v>141311</v>
      </c>
      <c r="B6264" t="s">
        <v>16130</v>
      </c>
      <c r="C6264" s="66">
        <v>16034134</v>
      </c>
      <c r="D6264" t="s">
        <v>77</v>
      </c>
      <c r="E6264" t="s">
        <v>6973</v>
      </c>
      <c r="F6264" s="66">
        <v>141311</v>
      </c>
      <c r="G6264" t="s">
        <v>78</v>
      </c>
      <c r="I6264" t="s">
        <v>79</v>
      </c>
      <c r="K6264" t="s">
        <v>16131</v>
      </c>
      <c r="M6264" t="s">
        <v>7841</v>
      </c>
      <c r="N6264" t="s">
        <v>6771</v>
      </c>
      <c r="O6264" t="s">
        <v>18</v>
      </c>
      <c r="P6264" t="s">
        <v>8177</v>
      </c>
    </row>
    <row r="6265" spans="1:17" hidden="1" x14ac:dyDescent="0.35">
      <c r="A6265" s="72">
        <f t="shared" si="97"/>
        <v>141225</v>
      </c>
      <c r="B6265" t="s">
        <v>28309</v>
      </c>
      <c r="C6265" s="85">
        <v>16052750</v>
      </c>
      <c r="D6265" t="s">
        <v>77</v>
      </c>
      <c r="E6265" t="s">
        <v>23150</v>
      </c>
      <c r="F6265" s="85">
        <v>141225</v>
      </c>
      <c r="G6265" t="s">
        <v>78</v>
      </c>
      <c r="H6265">
        <v>11676418</v>
      </c>
      <c r="I6265" t="s">
        <v>79</v>
      </c>
      <c r="K6265" t="s">
        <v>28310</v>
      </c>
      <c r="M6265" t="s">
        <v>6795</v>
      </c>
      <c r="N6265" t="s">
        <v>6071</v>
      </c>
      <c r="O6265" t="s">
        <v>18</v>
      </c>
      <c r="P6265">
        <v>77044</v>
      </c>
    </row>
    <row r="6266" spans="1:17" hidden="1" x14ac:dyDescent="0.35">
      <c r="A6266" s="72">
        <f t="shared" si="97"/>
        <v>141225</v>
      </c>
      <c r="B6266" t="s">
        <v>17034</v>
      </c>
      <c r="C6266" s="66">
        <v>16052750</v>
      </c>
      <c r="D6266" t="s">
        <v>77</v>
      </c>
      <c r="E6266" t="s">
        <v>6679</v>
      </c>
      <c r="F6266" s="66">
        <v>141225</v>
      </c>
      <c r="G6266" t="s">
        <v>78</v>
      </c>
      <c r="H6266" t="s">
        <v>6680</v>
      </c>
      <c r="I6266" t="s">
        <v>79</v>
      </c>
      <c r="K6266" t="s">
        <v>17035</v>
      </c>
      <c r="M6266" t="s">
        <v>3090</v>
      </c>
      <c r="N6266" t="s">
        <v>6073</v>
      </c>
      <c r="O6266" t="s">
        <v>18</v>
      </c>
      <c r="P6266" t="s">
        <v>6682</v>
      </c>
    </row>
    <row r="6267" spans="1:17" hidden="1" x14ac:dyDescent="0.35">
      <c r="A6267" s="72">
        <f t="shared" si="97"/>
        <v>141223</v>
      </c>
      <c r="B6267" t="s">
        <v>17622</v>
      </c>
      <c r="C6267" s="66">
        <v>16065829</v>
      </c>
      <c r="D6267" t="s">
        <v>77</v>
      </c>
      <c r="E6267" t="s">
        <v>6077</v>
      </c>
      <c r="F6267" s="66">
        <v>141223</v>
      </c>
      <c r="G6267" t="s">
        <v>78</v>
      </c>
      <c r="I6267" t="s">
        <v>79</v>
      </c>
      <c r="K6267" t="s">
        <v>17623</v>
      </c>
      <c r="M6267" t="s">
        <v>3090</v>
      </c>
      <c r="N6267" t="s">
        <v>6073</v>
      </c>
      <c r="O6267" t="s">
        <v>18</v>
      </c>
      <c r="P6267" t="s">
        <v>6084</v>
      </c>
    </row>
    <row r="6268" spans="1:17" hidden="1" x14ac:dyDescent="0.35">
      <c r="A6268" s="72">
        <f t="shared" si="97"/>
        <v>17003094</v>
      </c>
      <c r="B6268" t="s">
        <v>22023</v>
      </c>
      <c r="C6268" s="66">
        <v>17019905</v>
      </c>
      <c r="D6268" t="s">
        <v>77</v>
      </c>
      <c r="E6268" t="s">
        <v>20263</v>
      </c>
      <c r="F6268" s="66">
        <v>17003094</v>
      </c>
      <c r="G6268" t="s">
        <v>78</v>
      </c>
      <c r="I6268" t="s">
        <v>79</v>
      </c>
      <c r="K6268" t="s">
        <v>22024</v>
      </c>
      <c r="M6268" t="s">
        <v>21244</v>
      </c>
      <c r="O6268" t="s">
        <v>18</v>
      </c>
      <c r="P6268" t="s">
        <v>10826</v>
      </c>
    </row>
    <row r="6269" spans="1:17" hidden="1" x14ac:dyDescent="0.35">
      <c r="A6269" s="72">
        <f t="shared" si="97"/>
        <v>17003094</v>
      </c>
      <c r="B6269" t="s">
        <v>20286</v>
      </c>
      <c r="C6269" s="66">
        <v>17003244</v>
      </c>
      <c r="D6269" t="s">
        <v>77</v>
      </c>
      <c r="E6269" t="s">
        <v>20263</v>
      </c>
      <c r="F6269" s="66">
        <v>17003094</v>
      </c>
      <c r="G6269" t="s">
        <v>78</v>
      </c>
      <c r="H6269" t="s">
        <v>20287</v>
      </c>
      <c r="I6269" t="s">
        <v>79</v>
      </c>
      <c r="K6269" t="s">
        <v>20288</v>
      </c>
      <c r="L6269" t="s">
        <v>80</v>
      </c>
      <c r="M6269" t="s">
        <v>20289</v>
      </c>
      <c r="N6269" t="s">
        <v>10739</v>
      </c>
      <c r="O6269" t="s">
        <v>18</v>
      </c>
      <c r="P6269" t="s">
        <v>10735</v>
      </c>
      <c r="Q6269" t="s">
        <v>87</v>
      </c>
    </row>
    <row r="6270" spans="1:17" hidden="1" x14ac:dyDescent="0.35">
      <c r="A6270" s="72">
        <f t="shared" si="97"/>
        <v>17003094</v>
      </c>
      <c r="B6270" t="s">
        <v>20282</v>
      </c>
      <c r="C6270" s="66">
        <v>17003243</v>
      </c>
      <c r="D6270" t="s">
        <v>77</v>
      </c>
      <c r="E6270" t="s">
        <v>20263</v>
      </c>
      <c r="F6270" s="66">
        <v>17003094</v>
      </c>
      <c r="G6270" t="s">
        <v>78</v>
      </c>
      <c r="H6270" t="s">
        <v>20283</v>
      </c>
      <c r="I6270" t="s">
        <v>79</v>
      </c>
      <c r="K6270" t="s">
        <v>20284</v>
      </c>
      <c r="L6270" t="s">
        <v>80</v>
      </c>
      <c r="M6270" t="s">
        <v>20285</v>
      </c>
      <c r="N6270" t="s">
        <v>10739</v>
      </c>
      <c r="O6270" t="s">
        <v>18</v>
      </c>
      <c r="P6270" t="s">
        <v>11074</v>
      </c>
      <c r="Q6270" t="s">
        <v>87</v>
      </c>
    </row>
    <row r="6271" spans="1:17" hidden="1" x14ac:dyDescent="0.35">
      <c r="A6271" s="72">
        <f t="shared" si="97"/>
        <v>17003094</v>
      </c>
      <c r="B6271" t="s">
        <v>20290</v>
      </c>
      <c r="C6271" s="66">
        <v>17003245</v>
      </c>
      <c r="D6271" t="s">
        <v>77</v>
      </c>
      <c r="E6271" t="s">
        <v>20263</v>
      </c>
      <c r="F6271" s="66">
        <v>17003094</v>
      </c>
      <c r="G6271" t="s">
        <v>78</v>
      </c>
      <c r="H6271" t="s">
        <v>20291</v>
      </c>
      <c r="I6271" t="s">
        <v>79</v>
      </c>
      <c r="K6271" t="s">
        <v>20292</v>
      </c>
      <c r="L6271" t="s">
        <v>80</v>
      </c>
      <c r="M6271" t="s">
        <v>20293</v>
      </c>
      <c r="N6271" t="s">
        <v>10739</v>
      </c>
      <c r="O6271" t="s">
        <v>18</v>
      </c>
      <c r="P6271" t="s">
        <v>11038</v>
      </c>
      <c r="Q6271" t="s">
        <v>87</v>
      </c>
    </row>
    <row r="6272" spans="1:17" hidden="1" x14ac:dyDescent="0.35">
      <c r="A6272" s="72">
        <f t="shared" si="97"/>
        <v>141223</v>
      </c>
      <c r="B6272" t="s">
        <v>18038</v>
      </c>
      <c r="C6272" s="66">
        <v>16078489</v>
      </c>
      <c r="D6272" t="s">
        <v>77</v>
      </c>
      <c r="E6272" t="s">
        <v>6077</v>
      </c>
      <c r="F6272" s="66">
        <v>141223</v>
      </c>
      <c r="G6272" t="s">
        <v>78</v>
      </c>
      <c r="I6272" t="s">
        <v>79</v>
      </c>
      <c r="K6272" t="s">
        <v>18039</v>
      </c>
      <c r="M6272" t="s">
        <v>3090</v>
      </c>
      <c r="N6272" t="s">
        <v>6071</v>
      </c>
      <c r="O6272" t="s">
        <v>18</v>
      </c>
      <c r="P6272" t="s">
        <v>6075</v>
      </c>
    </row>
    <row r="6273" spans="1:17" hidden="1" x14ac:dyDescent="0.35">
      <c r="A6273" s="72">
        <f t="shared" si="97"/>
        <v>141223</v>
      </c>
      <c r="B6273" t="s">
        <v>18043</v>
      </c>
      <c r="C6273" s="66">
        <v>16078507</v>
      </c>
      <c r="D6273" t="s">
        <v>77</v>
      </c>
      <c r="E6273" t="s">
        <v>6077</v>
      </c>
      <c r="F6273" s="66">
        <v>141223</v>
      </c>
      <c r="G6273" t="s">
        <v>78</v>
      </c>
      <c r="I6273" t="s">
        <v>79</v>
      </c>
      <c r="K6273" t="s">
        <v>16204</v>
      </c>
      <c r="M6273" t="s">
        <v>3090</v>
      </c>
      <c r="N6273" t="s">
        <v>6071</v>
      </c>
      <c r="O6273" t="s">
        <v>18</v>
      </c>
      <c r="P6273" t="s">
        <v>7032</v>
      </c>
    </row>
    <row r="6274" spans="1:17" hidden="1" x14ac:dyDescent="0.35">
      <c r="A6274" s="72">
        <f t="shared" ref="A6274:A6337" si="98">IF(F6274="", "", IF(D6274="School District", C6274, F6274))</f>
        <v>140887</v>
      </c>
      <c r="B6274" t="s">
        <v>25530</v>
      </c>
      <c r="C6274" s="85">
        <v>87465</v>
      </c>
      <c r="D6274" t="s">
        <v>77</v>
      </c>
      <c r="E6274" t="s">
        <v>23231</v>
      </c>
      <c r="F6274" s="85">
        <v>140887</v>
      </c>
      <c r="G6274" t="s">
        <v>78</v>
      </c>
      <c r="H6274">
        <v>12000881</v>
      </c>
      <c r="I6274" t="s">
        <v>79</v>
      </c>
      <c r="K6274" t="s">
        <v>25531</v>
      </c>
      <c r="M6274" t="s">
        <v>20648</v>
      </c>
      <c r="N6274" t="s">
        <v>571</v>
      </c>
      <c r="O6274" t="s">
        <v>18</v>
      </c>
      <c r="P6274">
        <v>76107</v>
      </c>
      <c r="Q6274">
        <v>5677</v>
      </c>
    </row>
    <row r="6275" spans="1:17" hidden="1" x14ac:dyDescent="0.35">
      <c r="A6275" s="72">
        <f t="shared" si="98"/>
        <v>140887</v>
      </c>
      <c r="B6275" t="s">
        <v>4060</v>
      </c>
      <c r="C6275" s="66">
        <v>87465</v>
      </c>
      <c r="D6275" t="s">
        <v>77</v>
      </c>
      <c r="E6275" t="s">
        <v>3907</v>
      </c>
      <c r="F6275" s="66">
        <v>140887</v>
      </c>
      <c r="G6275" t="s">
        <v>78</v>
      </c>
      <c r="H6275" t="s">
        <v>4061</v>
      </c>
      <c r="I6275" t="s">
        <v>79</v>
      </c>
      <c r="K6275" t="s">
        <v>4062</v>
      </c>
      <c r="M6275" t="s">
        <v>3904</v>
      </c>
      <c r="N6275" t="s">
        <v>573</v>
      </c>
      <c r="O6275" t="s">
        <v>18</v>
      </c>
      <c r="P6275" t="s">
        <v>3978</v>
      </c>
      <c r="Q6275" t="s">
        <v>4063</v>
      </c>
    </row>
    <row r="6276" spans="1:17" hidden="1" x14ac:dyDescent="0.35">
      <c r="A6276" s="72">
        <f t="shared" si="98"/>
        <v>141252</v>
      </c>
      <c r="B6276" t="s">
        <v>22710</v>
      </c>
      <c r="C6276" s="66">
        <v>17026022</v>
      </c>
      <c r="D6276" t="s">
        <v>77</v>
      </c>
      <c r="E6276" t="s">
        <v>7310</v>
      </c>
      <c r="F6276" s="66">
        <v>141252</v>
      </c>
      <c r="G6276" t="s">
        <v>78</v>
      </c>
      <c r="I6276" t="s">
        <v>79</v>
      </c>
      <c r="K6276" t="s">
        <v>22711</v>
      </c>
      <c r="M6276" t="s">
        <v>6651</v>
      </c>
      <c r="N6276" t="s">
        <v>6071</v>
      </c>
      <c r="O6276" t="s">
        <v>18</v>
      </c>
      <c r="P6276" t="s">
        <v>6586</v>
      </c>
    </row>
    <row r="6277" spans="1:17" hidden="1" x14ac:dyDescent="0.35">
      <c r="A6277" s="72">
        <f t="shared" si="98"/>
        <v>141487</v>
      </c>
      <c r="B6277" t="s">
        <v>22764</v>
      </c>
      <c r="C6277" s="66">
        <v>17026583</v>
      </c>
      <c r="D6277" t="s">
        <v>77</v>
      </c>
      <c r="E6277" t="s">
        <v>9269</v>
      </c>
      <c r="F6277" s="66">
        <v>141487</v>
      </c>
      <c r="G6277" t="s">
        <v>78</v>
      </c>
      <c r="I6277" t="s">
        <v>79</v>
      </c>
      <c r="K6277" t="s">
        <v>22765</v>
      </c>
      <c r="M6277" t="s">
        <v>21134</v>
      </c>
      <c r="N6277" t="s">
        <v>20296</v>
      </c>
      <c r="O6277" t="s">
        <v>18</v>
      </c>
      <c r="P6277" t="s">
        <v>9325</v>
      </c>
    </row>
    <row r="6278" spans="1:17" hidden="1" x14ac:dyDescent="0.35">
      <c r="A6278" s="72">
        <f t="shared" si="98"/>
        <v>17019123</v>
      </c>
      <c r="B6278" t="s">
        <v>24772</v>
      </c>
      <c r="C6278" s="85">
        <v>222200</v>
      </c>
      <c r="D6278" t="s">
        <v>77</v>
      </c>
      <c r="E6278" t="s">
        <v>13757</v>
      </c>
      <c r="F6278" s="85">
        <v>17019123</v>
      </c>
      <c r="G6278" t="s">
        <v>1750</v>
      </c>
      <c r="H6278">
        <v>18261479</v>
      </c>
      <c r="I6278" t="s">
        <v>79</v>
      </c>
      <c r="J6278" t="s">
        <v>200</v>
      </c>
      <c r="K6278" t="s">
        <v>24773</v>
      </c>
      <c r="M6278" t="s">
        <v>13109</v>
      </c>
      <c r="N6278" t="s">
        <v>13109</v>
      </c>
      <c r="O6278" t="s">
        <v>18</v>
      </c>
      <c r="P6278">
        <v>79701</v>
      </c>
    </row>
    <row r="6279" spans="1:17" hidden="1" x14ac:dyDescent="0.35">
      <c r="A6279" s="72">
        <f t="shared" si="98"/>
        <v>142047</v>
      </c>
      <c r="B6279" t="s">
        <v>24772</v>
      </c>
      <c r="C6279" s="85">
        <v>222200</v>
      </c>
      <c r="D6279" t="s">
        <v>77</v>
      </c>
      <c r="E6279" t="s">
        <v>23241</v>
      </c>
      <c r="F6279" s="85">
        <v>142047</v>
      </c>
      <c r="G6279" t="s">
        <v>78</v>
      </c>
      <c r="H6279">
        <v>18261479</v>
      </c>
      <c r="I6279" t="s">
        <v>79</v>
      </c>
      <c r="J6279" t="s">
        <v>200</v>
      </c>
      <c r="K6279" t="s">
        <v>24773</v>
      </c>
      <c r="M6279" t="s">
        <v>13109</v>
      </c>
      <c r="N6279" t="s">
        <v>13109</v>
      </c>
      <c r="O6279" t="s">
        <v>18</v>
      </c>
      <c r="P6279">
        <v>79701</v>
      </c>
    </row>
    <row r="6280" spans="1:17" hidden="1" x14ac:dyDescent="0.35">
      <c r="A6280" s="72">
        <f t="shared" si="98"/>
        <v>142043</v>
      </c>
      <c r="B6280" t="s">
        <v>17788</v>
      </c>
      <c r="C6280" s="66">
        <v>16070923</v>
      </c>
      <c r="D6280" t="s">
        <v>77</v>
      </c>
      <c r="E6280" t="s">
        <v>13037</v>
      </c>
      <c r="F6280" s="66">
        <v>142043</v>
      </c>
      <c r="G6280" t="s">
        <v>78</v>
      </c>
      <c r="I6280" t="s">
        <v>79</v>
      </c>
      <c r="K6280" t="s">
        <v>17789</v>
      </c>
      <c r="M6280" t="s">
        <v>13039</v>
      </c>
      <c r="N6280" t="s">
        <v>13109</v>
      </c>
      <c r="O6280" t="s">
        <v>18</v>
      </c>
      <c r="P6280" t="s">
        <v>13040</v>
      </c>
      <c r="Q6280" t="s">
        <v>17790</v>
      </c>
    </row>
    <row r="6281" spans="1:17" hidden="1" x14ac:dyDescent="0.35">
      <c r="A6281" s="72">
        <f t="shared" si="98"/>
        <v>142047</v>
      </c>
      <c r="B6281" t="s">
        <v>24843</v>
      </c>
      <c r="C6281" s="85">
        <v>17016054</v>
      </c>
      <c r="D6281" t="s">
        <v>23281</v>
      </c>
      <c r="E6281" t="s">
        <v>23241</v>
      </c>
      <c r="F6281" s="85">
        <v>142047</v>
      </c>
      <c r="G6281" t="s">
        <v>78</v>
      </c>
      <c r="I6281" t="s">
        <v>79</v>
      </c>
      <c r="K6281" t="s">
        <v>24844</v>
      </c>
      <c r="M6281" t="s">
        <v>13109</v>
      </c>
      <c r="O6281" t="s">
        <v>18</v>
      </c>
      <c r="P6281">
        <v>79701</v>
      </c>
    </row>
    <row r="6282" spans="1:17" hidden="1" x14ac:dyDescent="0.35">
      <c r="A6282" s="72">
        <f t="shared" si="98"/>
        <v>142047</v>
      </c>
      <c r="B6282" t="s">
        <v>24840</v>
      </c>
      <c r="C6282" s="85">
        <v>17015843</v>
      </c>
      <c r="D6282" t="s">
        <v>23281</v>
      </c>
      <c r="E6282" t="s">
        <v>23241</v>
      </c>
      <c r="F6282" s="85">
        <v>142047</v>
      </c>
      <c r="G6282" t="s">
        <v>78</v>
      </c>
      <c r="I6282" t="s">
        <v>79</v>
      </c>
      <c r="K6282" t="s">
        <v>21507</v>
      </c>
      <c r="M6282" t="s">
        <v>21124</v>
      </c>
      <c r="O6282" t="s">
        <v>18</v>
      </c>
      <c r="P6282">
        <v>79735</v>
      </c>
    </row>
    <row r="6283" spans="1:17" hidden="1" x14ac:dyDescent="0.35">
      <c r="A6283" s="72" t="str">
        <f t="shared" si="98"/>
        <v/>
      </c>
      <c r="B6283" t="s">
        <v>13878</v>
      </c>
      <c r="C6283" s="66">
        <v>17019557</v>
      </c>
      <c r="D6283" t="s">
        <v>1750</v>
      </c>
      <c r="H6283" t="s">
        <v>21973</v>
      </c>
      <c r="I6283" t="s">
        <v>79</v>
      </c>
      <c r="J6283" t="s">
        <v>1171</v>
      </c>
      <c r="K6283" t="s">
        <v>21974</v>
      </c>
      <c r="M6283" t="s">
        <v>13109</v>
      </c>
      <c r="N6283" t="s">
        <v>13109</v>
      </c>
      <c r="O6283" t="s">
        <v>18</v>
      </c>
      <c r="P6283" t="s">
        <v>13040</v>
      </c>
    </row>
    <row r="6284" spans="1:17" hidden="1" x14ac:dyDescent="0.35">
      <c r="A6284" s="72">
        <f t="shared" si="98"/>
        <v>142043</v>
      </c>
      <c r="B6284" t="s">
        <v>13036</v>
      </c>
      <c r="C6284" s="66">
        <v>92726</v>
      </c>
      <c r="D6284" t="s">
        <v>77</v>
      </c>
      <c r="E6284" t="s">
        <v>13037</v>
      </c>
      <c r="F6284" s="66">
        <v>142043</v>
      </c>
      <c r="G6284" t="s">
        <v>78</v>
      </c>
      <c r="I6284" t="s">
        <v>79</v>
      </c>
      <c r="K6284" t="s">
        <v>13038</v>
      </c>
      <c r="M6284" t="s">
        <v>13039</v>
      </c>
      <c r="N6284" t="s">
        <v>13039</v>
      </c>
      <c r="O6284" t="s">
        <v>18</v>
      </c>
      <c r="P6284" t="s">
        <v>13040</v>
      </c>
    </row>
    <row r="6285" spans="1:17" hidden="1" x14ac:dyDescent="0.35">
      <c r="A6285" s="72">
        <f t="shared" si="98"/>
        <v>142043</v>
      </c>
      <c r="B6285" t="s">
        <v>13056</v>
      </c>
      <c r="C6285" s="66">
        <v>92735</v>
      </c>
      <c r="D6285" t="s">
        <v>77</v>
      </c>
      <c r="E6285" t="s">
        <v>13037</v>
      </c>
      <c r="F6285" s="66">
        <v>142043</v>
      </c>
      <c r="G6285" t="s">
        <v>78</v>
      </c>
      <c r="I6285" t="s">
        <v>79</v>
      </c>
      <c r="K6285" t="s">
        <v>13057</v>
      </c>
      <c r="M6285" t="s">
        <v>13039</v>
      </c>
      <c r="N6285" t="s">
        <v>13039</v>
      </c>
      <c r="O6285" t="s">
        <v>18</v>
      </c>
      <c r="P6285" t="s">
        <v>13040</v>
      </c>
      <c r="Q6285" t="s">
        <v>13058</v>
      </c>
    </row>
    <row r="6286" spans="1:17" hidden="1" x14ac:dyDescent="0.35">
      <c r="A6286" s="72">
        <f t="shared" si="98"/>
        <v>142043</v>
      </c>
      <c r="B6286" t="s">
        <v>16417</v>
      </c>
      <c r="C6286" s="66">
        <v>16038938</v>
      </c>
      <c r="D6286" t="s">
        <v>83</v>
      </c>
      <c r="E6286" t="s">
        <v>13037</v>
      </c>
      <c r="F6286" s="66">
        <v>142043</v>
      </c>
      <c r="G6286" t="s">
        <v>78</v>
      </c>
      <c r="I6286" t="s">
        <v>79</v>
      </c>
      <c r="K6286" t="s">
        <v>16418</v>
      </c>
      <c r="M6286" t="s">
        <v>13039</v>
      </c>
      <c r="N6286" t="s">
        <v>13039</v>
      </c>
      <c r="O6286" t="s">
        <v>18</v>
      </c>
      <c r="P6286" t="s">
        <v>13040</v>
      </c>
    </row>
    <row r="6287" spans="1:17" hidden="1" x14ac:dyDescent="0.35">
      <c r="A6287" s="72">
        <f t="shared" si="98"/>
        <v>142043</v>
      </c>
      <c r="B6287" t="s">
        <v>24771</v>
      </c>
      <c r="C6287" s="85">
        <v>142043</v>
      </c>
      <c r="D6287" t="s">
        <v>78</v>
      </c>
      <c r="E6287" t="s">
        <v>13757</v>
      </c>
      <c r="F6287" s="85">
        <v>17019123</v>
      </c>
      <c r="G6287" t="s">
        <v>1750</v>
      </c>
      <c r="H6287">
        <v>6865067</v>
      </c>
      <c r="I6287" t="s">
        <v>79</v>
      </c>
      <c r="J6287" t="s">
        <v>200</v>
      </c>
      <c r="K6287" t="s">
        <v>21974</v>
      </c>
      <c r="M6287" t="s">
        <v>13109</v>
      </c>
      <c r="N6287" t="s">
        <v>13109</v>
      </c>
      <c r="O6287" t="s">
        <v>18</v>
      </c>
      <c r="P6287">
        <v>79701</v>
      </c>
      <c r="Q6287">
        <v>5017</v>
      </c>
    </row>
    <row r="6288" spans="1:17" hidden="1" x14ac:dyDescent="0.35">
      <c r="A6288" s="72">
        <f t="shared" si="98"/>
        <v>142043</v>
      </c>
      <c r="B6288" t="s">
        <v>24771</v>
      </c>
      <c r="C6288" s="85">
        <v>142043</v>
      </c>
      <c r="D6288" t="s">
        <v>78</v>
      </c>
      <c r="E6288" t="s">
        <v>23241</v>
      </c>
      <c r="F6288" s="85">
        <v>142047</v>
      </c>
      <c r="G6288" t="s">
        <v>78</v>
      </c>
      <c r="H6288">
        <v>6865067</v>
      </c>
      <c r="I6288" t="s">
        <v>79</v>
      </c>
      <c r="J6288" t="s">
        <v>200</v>
      </c>
      <c r="K6288" t="s">
        <v>21974</v>
      </c>
      <c r="M6288" t="s">
        <v>13109</v>
      </c>
      <c r="N6288" t="s">
        <v>13109</v>
      </c>
      <c r="O6288" t="s">
        <v>18</v>
      </c>
      <c r="P6288">
        <v>79701</v>
      </c>
      <c r="Q6288">
        <v>5017</v>
      </c>
    </row>
    <row r="6289" spans="1:17" hidden="1" x14ac:dyDescent="0.35">
      <c r="A6289" s="72">
        <f t="shared" si="98"/>
        <v>227228</v>
      </c>
      <c r="B6289" t="s">
        <v>20893</v>
      </c>
      <c r="C6289" s="66">
        <v>17009654</v>
      </c>
      <c r="D6289" t="s">
        <v>77</v>
      </c>
      <c r="E6289" t="s">
        <v>14420</v>
      </c>
      <c r="F6289" s="66">
        <v>227228</v>
      </c>
      <c r="G6289" t="s">
        <v>78</v>
      </c>
      <c r="H6289" t="s">
        <v>14421</v>
      </c>
      <c r="I6289" t="s">
        <v>79</v>
      </c>
      <c r="K6289" t="s">
        <v>20894</v>
      </c>
      <c r="M6289" t="s">
        <v>13039</v>
      </c>
      <c r="N6289" t="s">
        <v>13109</v>
      </c>
      <c r="O6289" t="s">
        <v>18</v>
      </c>
      <c r="P6289" t="s">
        <v>13095</v>
      </c>
    </row>
    <row r="6290" spans="1:17" hidden="1" x14ac:dyDescent="0.35">
      <c r="A6290" s="72">
        <f t="shared" si="98"/>
        <v>140871</v>
      </c>
      <c r="B6290" t="s">
        <v>27233</v>
      </c>
      <c r="C6290" s="85">
        <v>16075390</v>
      </c>
      <c r="D6290" t="s">
        <v>77</v>
      </c>
      <c r="E6290" t="s">
        <v>23182</v>
      </c>
      <c r="F6290" s="85">
        <v>140871</v>
      </c>
      <c r="G6290" t="s">
        <v>78</v>
      </c>
      <c r="H6290">
        <v>13410303</v>
      </c>
      <c r="I6290" t="s">
        <v>79</v>
      </c>
      <c r="K6290" t="s">
        <v>27234</v>
      </c>
      <c r="M6290" t="s">
        <v>21008</v>
      </c>
      <c r="N6290" t="s">
        <v>1197</v>
      </c>
      <c r="O6290" t="s">
        <v>18</v>
      </c>
      <c r="P6290">
        <v>76065</v>
      </c>
    </row>
    <row r="6291" spans="1:17" hidden="1" x14ac:dyDescent="0.35">
      <c r="A6291" s="72">
        <f t="shared" si="98"/>
        <v>140871</v>
      </c>
      <c r="B6291" t="s">
        <v>17955</v>
      </c>
      <c r="C6291" s="66">
        <v>16075390</v>
      </c>
      <c r="D6291" t="s">
        <v>77</v>
      </c>
      <c r="E6291" t="s">
        <v>3772</v>
      </c>
      <c r="F6291" s="66">
        <v>140871</v>
      </c>
      <c r="G6291" t="s">
        <v>78</v>
      </c>
      <c r="H6291" t="s">
        <v>3773</v>
      </c>
      <c r="I6291" t="s">
        <v>79</v>
      </c>
      <c r="K6291" t="s">
        <v>17956</v>
      </c>
      <c r="M6291" t="s">
        <v>3775</v>
      </c>
      <c r="N6291" t="s">
        <v>1206</v>
      </c>
      <c r="O6291" t="s">
        <v>18</v>
      </c>
      <c r="P6291" t="s">
        <v>3776</v>
      </c>
    </row>
    <row r="6292" spans="1:17" hidden="1" x14ac:dyDescent="0.35">
      <c r="A6292" s="72">
        <f t="shared" si="98"/>
        <v>140871</v>
      </c>
      <c r="B6292" t="s">
        <v>27227</v>
      </c>
      <c r="C6292" s="85">
        <v>87355</v>
      </c>
      <c r="D6292" t="s">
        <v>77</v>
      </c>
      <c r="E6292" t="s">
        <v>23182</v>
      </c>
      <c r="F6292" s="85">
        <v>140871</v>
      </c>
      <c r="G6292" t="s">
        <v>78</v>
      </c>
      <c r="H6292">
        <v>13410303</v>
      </c>
      <c r="I6292" t="s">
        <v>79</v>
      </c>
      <c r="K6292" t="s">
        <v>27228</v>
      </c>
      <c r="M6292" t="s">
        <v>21008</v>
      </c>
      <c r="N6292" t="s">
        <v>1197</v>
      </c>
      <c r="O6292" t="s">
        <v>18</v>
      </c>
      <c r="P6292">
        <v>76065</v>
      </c>
      <c r="Q6292">
        <v>3636</v>
      </c>
    </row>
    <row r="6293" spans="1:17" hidden="1" x14ac:dyDescent="0.35">
      <c r="A6293" s="72">
        <f t="shared" si="98"/>
        <v>140871</v>
      </c>
      <c r="B6293" t="s">
        <v>3780</v>
      </c>
      <c r="C6293" s="66">
        <v>87355</v>
      </c>
      <c r="D6293" t="s">
        <v>77</v>
      </c>
      <c r="E6293" t="s">
        <v>3772</v>
      </c>
      <c r="F6293" s="66">
        <v>140871</v>
      </c>
      <c r="G6293" t="s">
        <v>78</v>
      </c>
      <c r="H6293" t="s">
        <v>3773</v>
      </c>
      <c r="I6293" t="s">
        <v>79</v>
      </c>
      <c r="K6293" t="s">
        <v>3781</v>
      </c>
      <c r="M6293" t="s">
        <v>3775</v>
      </c>
      <c r="N6293" t="s">
        <v>1206</v>
      </c>
      <c r="O6293" t="s">
        <v>18</v>
      </c>
      <c r="P6293" t="s">
        <v>3776</v>
      </c>
      <c r="Q6293" t="s">
        <v>3782</v>
      </c>
    </row>
    <row r="6294" spans="1:17" hidden="1" x14ac:dyDescent="0.35">
      <c r="A6294" s="72">
        <f t="shared" si="98"/>
        <v>140871</v>
      </c>
      <c r="B6294" t="s">
        <v>23182</v>
      </c>
      <c r="C6294" s="85">
        <v>140871</v>
      </c>
      <c r="D6294" t="s">
        <v>78</v>
      </c>
      <c r="E6294" t="s">
        <v>23240</v>
      </c>
      <c r="F6294" s="85">
        <v>16048959</v>
      </c>
      <c r="G6294" t="s">
        <v>1750</v>
      </c>
      <c r="H6294">
        <v>13410303</v>
      </c>
      <c r="I6294" t="s">
        <v>79</v>
      </c>
      <c r="J6294" t="s">
        <v>200</v>
      </c>
      <c r="K6294" t="s">
        <v>23078</v>
      </c>
      <c r="M6294" t="s">
        <v>21008</v>
      </c>
      <c r="N6294" t="s">
        <v>1197</v>
      </c>
      <c r="O6294" t="s">
        <v>18</v>
      </c>
      <c r="P6294">
        <v>76065</v>
      </c>
    </row>
    <row r="6295" spans="1:17" hidden="1" x14ac:dyDescent="0.35">
      <c r="A6295" s="72">
        <f t="shared" si="98"/>
        <v>141146</v>
      </c>
      <c r="B6295" t="s">
        <v>22735</v>
      </c>
      <c r="C6295" s="66">
        <v>17026193</v>
      </c>
      <c r="D6295" t="s">
        <v>83</v>
      </c>
      <c r="E6295" t="s">
        <v>4753</v>
      </c>
      <c r="F6295" s="66">
        <v>141146</v>
      </c>
      <c r="G6295" t="s">
        <v>78</v>
      </c>
      <c r="I6295" t="s">
        <v>79</v>
      </c>
      <c r="K6295" t="s">
        <v>22736</v>
      </c>
      <c r="M6295" t="s">
        <v>22737</v>
      </c>
      <c r="N6295" t="s">
        <v>5355</v>
      </c>
      <c r="O6295" t="s">
        <v>18</v>
      </c>
      <c r="P6295" t="s">
        <v>5644</v>
      </c>
    </row>
    <row r="6296" spans="1:17" hidden="1" x14ac:dyDescent="0.35">
      <c r="A6296" s="72">
        <f t="shared" si="98"/>
        <v>145196</v>
      </c>
      <c r="B6296" t="s">
        <v>26119</v>
      </c>
      <c r="C6296" s="85">
        <v>115310</v>
      </c>
      <c r="D6296" t="s">
        <v>77</v>
      </c>
      <c r="E6296" t="s">
        <v>23216</v>
      </c>
      <c r="F6296" s="85">
        <v>145196</v>
      </c>
      <c r="G6296" t="s">
        <v>78</v>
      </c>
      <c r="H6296">
        <v>12965133</v>
      </c>
      <c r="I6296" t="s">
        <v>79</v>
      </c>
      <c r="K6296" t="s">
        <v>26120</v>
      </c>
      <c r="M6296" t="s">
        <v>26083</v>
      </c>
      <c r="N6296" t="s">
        <v>26084</v>
      </c>
      <c r="O6296" t="s">
        <v>26085</v>
      </c>
      <c r="P6296">
        <v>98198</v>
      </c>
      <c r="Q6296">
        <v>7103</v>
      </c>
    </row>
    <row r="6297" spans="1:17" hidden="1" x14ac:dyDescent="0.35">
      <c r="A6297" s="72">
        <f t="shared" si="98"/>
        <v>141146</v>
      </c>
      <c r="B6297" t="s">
        <v>5641</v>
      </c>
      <c r="C6297" s="66">
        <v>88245</v>
      </c>
      <c r="D6297" t="s">
        <v>77</v>
      </c>
      <c r="E6297" t="s">
        <v>4753</v>
      </c>
      <c r="F6297" s="66">
        <v>141146</v>
      </c>
      <c r="G6297" t="s">
        <v>78</v>
      </c>
      <c r="I6297" t="s">
        <v>79</v>
      </c>
      <c r="K6297" t="s">
        <v>5642</v>
      </c>
      <c r="M6297" t="s">
        <v>5643</v>
      </c>
      <c r="N6297" t="s">
        <v>5091</v>
      </c>
      <c r="O6297" t="s">
        <v>18</v>
      </c>
      <c r="P6297" t="s">
        <v>5644</v>
      </c>
    </row>
    <row r="6298" spans="1:17" hidden="1" x14ac:dyDescent="0.35">
      <c r="A6298" s="72">
        <f t="shared" si="98"/>
        <v>141146</v>
      </c>
      <c r="B6298" t="s">
        <v>22809</v>
      </c>
      <c r="C6298" s="66">
        <v>17026670</v>
      </c>
      <c r="D6298" t="s">
        <v>83</v>
      </c>
      <c r="E6298" t="s">
        <v>4753</v>
      </c>
      <c r="F6298" s="66">
        <v>141146</v>
      </c>
      <c r="G6298" t="s">
        <v>78</v>
      </c>
      <c r="I6298" t="s">
        <v>79</v>
      </c>
      <c r="K6298" t="s">
        <v>22810</v>
      </c>
      <c r="M6298" t="s">
        <v>22808</v>
      </c>
      <c r="N6298" t="s">
        <v>5355</v>
      </c>
      <c r="O6298" t="s">
        <v>18</v>
      </c>
      <c r="P6298" t="s">
        <v>5385</v>
      </c>
    </row>
    <row r="6299" spans="1:17" hidden="1" x14ac:dyDescent="0.35">
      <c r="A6299" s="72">
        <f t="shared" si="98"/>
        <v>141146</v>
      </c>
      <c r="B6299" t="s">
        <v>5648</v>
      </c>
      <c r="C6299" s="66">
        <v>88247</v>
      </c>
      <c r="D6299" t="s">
        <v>77</v>
      </c>
      <c r="E6299" t="s">
        <v>4753</v>
      </c>
      <c r="F6299" s="66">
        <v>141146</v>
      </c>
      <c r="G6299" t="s">
        <v>78</v>
      </c>
      <c r="I6299" t="s">
        <v>79</v>
      </c>
      <c r="K6299" t="s">
        <v>5649</v>
      </c>
      <c r="M6299" t="s">
        <v>5384</v>
      </c>
      <c r="N6299" t="s">
        <v>5355</v>
      </c>
      <c r="O6299" t="s">
        <v>18</v>
      </c>
      <c r="P6299" t="s">
        <v>5385</v>
      </c>
    </row>
    <row r="6300" spans="1:17" hidden="1" x14ac:dyDescent="0.35">
      <c r="A6300" s="72">
        <f t="shared" si="98"/>
        <v>141146</v>
      </c>
      <c r="B6300" t="s">
        <v>22806</v>
      </c>
      <c r="C6300" s="66">
        <v>17026669</v>
      </c>
      <c r="D6300" t="s">
        <v>77</v>
      </c>
      <c r="E6300" t="s">
        <v>4753</v>
      </c>
      <c r="F6300" s="66">
        <v>141146</v>
      </c>
      <c r="G6300" t="s">
        <v>78</v>
      </c>
      <c r="I6300" t="s">
        <v>79</v>
      </c>
      <c r="K6300" t="s">
        <v>22807</v>
      </c>
      <c r="M6300" t="s">
        <v>22808</v>
      </c>
      <c r="N6300" t="s">
        <v>5355</v>
      </c>
      <c r="O6300" t="s">
        <v>18</v>
      </c>
      <c r="P6300" t="s">
        <v>5385</v>
      </c>
    </row>
    <row r="6301" spans="1:17" hidden="1" x14ac:dyDescent="0.35">
      <c r="A6301" s="72">
        <f t="shared" si="98"/>
        <v>140845</v>
      </c>
      <c r="B6301" t="s">
        <v>26278</v>
      </c>
      <c r="C6301" s="85">
        <v>87270</v>
      </c>
      <c r="D6301" t="s">
        <v>77</v>
      </c>
      <c r="E6301" t="s">
        <v>23211</v>
      </c>
      <c r="F6301" s="85">
        <v>140845</v>
      </c>
      <c r="G6301" t="s">
        <v>78</v>
      </c>
      <c r="H6301">
        <v>14357479</v>
      </c>
      <c r="I6301" t="s">
        <v>79</v>
      </c>
      <c r="K6301" t="s">
        <v>26279</v>
      </c>
      <c r="M6301" t="s">
        <v>21069</v>
      </c>
      <c r="N6301" t="s">
        <v>571</v>
      </c>
      <c r="O6301" t="s">
        <v>18</v>
      </c>
      <c r="P6301">
        <v>76039</v>
      </c>
      <c r="Q6301">
        <v>7520</v>
      </c>
    </row>
    <row r="6302" spans="1:17" hidden="1" x14ac:dyDescent="0.35">
      <c r="A6302" s="72">
        <f t="shared" si="98"/>
        <v>140845</v>
      </c>
      <c r="B6302" t="s">
        <v>3550</v>
      </c>
      <c r="C6302" s="66">
        <v>87270</v>
      </c>
      <c r="D6302" t="s">
        <v>77</v>
      </c>
      <c r="E6302" t="s">
        <v>3465</v>
      </c>
      <c r="F6302" s="66">
        <v>140845</v>
      </c>
      <c r="G6302" t="s">
        <v>78</v>
      </c>
      <c r="H6302" t="s">
        <v>3466</v>
      </c>
      <c r="I6302" t="s">
        <v>79</v>
      </c>
      <c r="K6302" t="s">
        <v>3551</v>
      </c>
      <c r="L6302" t="s">
        <v>80</v>
      </c>
      <c r="M6302" t="s">
        <v>3537</v>
      </c>
      <c r="N6302" t="s">
        <v>573</v>
      </c>
      <c r="O6302" t="s">
        <v>18</v>
      </c>
      <c r="P6302" t="s">
        <v>3538</v>
      </c>
      <c r="Q6302" t="s">
        <v>931</v>
      </c>
    </row>
    <row r="6303" spans="1:17" hidden="1" x14ac:dyDescent="0.35">
      <c r="A6303" s="72">
        <f t="shared" si="98"/>
        <v>140971</v>
      </c>
      <c r="B6303" t="s">
        <v>4752</v>
      </c>
      <c r="C6303" s="66">
        <v>87812</v>
      </c>
      <c r="D6303" t="s">
        <v>77</v>
      </c>
      <c r="E6303" t="s">
        <v>4753</v>
      </c>
      <c r="F6303" s="66">
        <v>140971</v>
      </c>
      <c r="G6303" t="s">
        <v>78</v>
      </c>
      <c r="I6303" t="s">
        <v>79</v>
      </c>
      <c r="K6303" t="s">
        <v>4754</v>
      </c>
      <c r="M6303" t="s">
        <v>4745</v>
      </c>
      <c r="N6303" t="s">
        <v>4438</v>
      </c>
      <c r="O6303" t="s">
        <v>18</v>
      </c>
      <c r="P6303" t="s">
        <v>4746</v>
      </c>
      <c r="Q6303" t="s">
        <v>4755</v>
      </c>
    </row>
    <row r="6304" spans="1:17" hidden="1" x14ac:dyDescent="0.35">
      <c r="A6304" s="72">
        <f t="shared" si="98"/>
        <v>141548</v>
      </c>
      <c r="B6304" t="s">
        <v>9883</v>
      </c>
      <c r="C6304" s="66">
        <v>90657</v>
      </c>
      <c r="D6304" t="s">
        <v>77</v>
      </c>
      <c r="E6304" t="s">
        <v>9884</v>
      </c>
      <c r="F6304" s="66">
        <v>141548</v>
      </c>
      <c r="G6304" t="s">
        <v>78</v>
      </c>
      <c r="H6304" t="s">
        <v>9885</v>
      </c>
      <c r="I6304" t="s">
        <v>79</v>
      </c>
      <c r="K6304" t="s">
        <v>9886</v>
      </c>
      <c r="M6304" t="s">
        <v>7383</v>
      </c>
      <c r="N6304" t="s">
        <v>7384</v>
      </c>
      <c r="O6304" t="s">
        <v>18</v>
      </c>
      <c r="P6304" t="s">
        <v>9887</v>
      </c>
    </row>
    <row r="6305" spans="1:17" hidden="1" x14ac:dyDescent="0.35">
      <c r="A6305" s="72">
        <f t="shared" si="98"/>
        <v>141547</v>
      </c>
      <c r="B6305" t="s">
        <v>22655</v>
      </c>
      <c r="C6305" s="66">
        <v>17025618</v>
      </c>
      <c r="D6305" t="s">
        <v>77</v>
      </c>
      <c r="E6305" t="s">
        <v>10069</v>
      </c>
      <c r="F6305" s="66">
        <v>141547</v>
      </c>
      <c r="G6305" t="s">
        <v>78</v>
      </c>
      <c r="H6305" t="s">
        <v>13824</v>
      </c>
      <c r="I6305" t="s">
        <v>79</v>
      </c>
      <c r="K6305" t="s">
        <v>22656</v>
      </c>
      <c r="M6305" t="s">
        <v>9155</v>
      </c>
      <c r="N6305" t="s">
        <v>9526</v>
      </c>
      <c r="O6305" t="s">
        <v>18</v>
      </c>
      <c r="P6305" t="s">
        <v>14322</v>
      </c>
    </row>
    <row r="6306" spans="1:17" hidden="1" x14ac:dyDescent="0.35">
      <c r="A6306" s="72">
        <f t="shared" si="98"/>
        <v>140714</v>
      </c>
      <c r="B6306" t="s">
        <v>20974</v>
      </c>
      <c r="C6306" s="66">
        <v>17010100</v>
      </c>
      <c r="D6306" t="s">
        <v>83</v>
      </c>
      <c r="E6306" t="s">
        <v>2794</v>
      </c>
      <c r="F6306" s="66">
        <v>140714</v>
      </c>
      <c r="G6306" t="s">
        <v>78</v>
      </c>
      <c r="I6306" t="s">
        <v>79</v>
      </c>
      <c r="K6306" t="s">
        <v>20975</v>
      </c>
      <c r="M6306" t="s">
        <v>3036</v>
      </c>
      <c r="O6306" t="s">
        <v>18</v>
      </c>
      <c r="P6306" t="s">
        <v>2792</v>
      </c>
    </row>
    <row r="6307" spans="1:17" hidden="1" x14ac:dyDescent="0.35">
      <c r="A6307" s="72">
        <f t="shared" si="98"/>
        <v>140464</v>
      </c>
      <c r="B6307" t="s">
        <v>25904</v>
      </c>
      <c r="C6307" s="85">
        <v>16051115</v>
      </c>
      <c r="D6307" t="s">
        <v>77</v>
      </c>
      <c r="E6307" t="s">
        <v>23223</v>
      </c>
      <c r="F6307" s="85">
        <v>140464</v>
      </c>
      <c r="G6307" t="s">
        <v>78</v>
      </c>
      <c r="H6307">
        <v>14512545</v>
      </c>
      <c r="I6307" t="s">
        <v>79</v>
      </c>
      <c r="K6307" t="s">
        <v>25905</v>
      </c>
      <c r="M6307" t="s">
        <v>18305</v>
      </c>
      <c r="N6307" t="s">
        <v>232</v>
      </c>
      <c r="O6307" t="s">
        <v>18</v>
      </c>
      <c r="P6307">
        <v>75052</v>
      </c>
      <c r="Q6307">
        <v>2286</v>
      </c>
    </row>
    <row r="6308" spans="1:17" hidden="1" x14ac:dyDescent="0.35">
      <c r="A6308" s="72">
        <f t="shared" si="98"/>
        <v>140464</v>
      </c>
      <c r="B6308" t="s">
        <v>16971</v>
      </c>
      <c r="C6308" s="66">
        <v>16051115</v>
      </c>
      <c r="D6308" t="s">
        <v>77</v>
      </c>
      <c r="E6308" t="s">
        <v>541</v>
      </c>
      <c r="F6308" s="66">
        <v>140464</v>
      </c>
      <c r="G6308" t="s">
        <v>78</v>
      </c>
      <c r="H6308" t="s">
        <v>542</v>
      </c>
      <c r="I6308" t="s">
        <v>79</v>
      </c>
      <c r="K6308" t="s">
        <v>16972</v>
      </c>
      <c r="M6308" t="s">
        <v>544</v>
      </c>
      <c r="N6308" t="s">
        <v>189</v>
      </c>
      <c r="O6308" t="s">
        <v>18</v>
      </c>
      <c r="P6308" t="s">
        <v>576</v>
      </c>
      <c r="Q6308" t="s">
        <v>16973</v>
      </c>
    </row>
    <row r="6309" spans="1:17" hidden="1" x14ac:dyDescent="0.35">
      <c r="A6309" s="72">
        <f t="shared" si="98"/>
        <v>140819</v>
      </c>
      <c r="B6309" t="s">
        <v>3318</v>
      </c>
      <c r="C6309" s="66">
        <v>87064</v>
      </c>
      <c r="D6309" t="s">
        <v>77</v>
      </c>
      <c r="E6309" t="s">
        <v>3308</v>
      </c>
      <c r="F6309" s="66">
        <v>140819</v>
      </c>
      <c r="G6309" t="s">
        <v>78</v>
      </c>
      <c r="H6309" t="s">
        <v>3319</v>
      </c>
      <c r="I6309" t="s">
        <v>79</v>
      </c>
      <c r="K6309" t="s">
        <v>3320</v>
      </c>
      <c r="M6309" t="s">
        <v>2895</v>
      </c>
      <c r="N6309" t="s">
        <v>2895</v>
      </c>
      <c r="O6309" t="s">
        <v>18</v>
      </c>
      <c r="P6309" t="s">
        <v>3306</v>
      </c>
      <c r="Q6309" t="s">
        <v>3321</v>
      </c>
    </row>
    <row r="6310" spans="1:17" hidden="1" x14ac:dyDescent="0.35">
      <c r="A6310" s="72">
        <f t="shared" si="98"/>
        <v>127700</v>
      </c>
      <c r="B6310" t="s">
        <v>24178</v>
      </c>
      <c r="C6310" s="85">
        <v>36250</v>
      </c>
      <c r="D6310" t="s">
        <v>77</v>
      </c>
      <c r="E6310" t="s">
        <v>23260</v>
      </c>
      <c r="F6310" s="85">
        <v>127700</v>
      </c>
      <c r="G6310" t="s">
        <v>78</v>
      </c>
      <c r="H6310">
        <v>13036694</v>
      </c>
      <c r="I6310" t="s">
        <v>79</v>
      </c>
      <c r="K6310" t="s">
        <v>24179</v>
      </c>
      <c r="M6310" t="s">
        <v>23986</v>
      </c>
      <c r="N6310" t="s">
        <v>23987</v>
      </c>
      <c r="O6310" t="s">
        <v>23988</v>
      </c>
      <c r="P6310">
        <v>32953</v>
      </c>
      <c r="Q6310">
        <v>4759</v>
      </c>
    </row>
    <row r="6311" spans="1:17" hidden="1" x14ac:dyDescent="0.35">
      <c r="A6311" s="72">
        <f t="shared" si="98"/>
        <v>141544</v>
      </c>
      <c r="B6311" t="s">
        <v>19466</v>
      </c>
      <c r="C6311" s="66">
        <v>16044086</v>
      </c>
      <c r="D6311" t="s">
        <v>83</v>
      </c>
      <c r="E6311" t="s">
        <v>9751</v>
      </c>
      <c r="F6311" s="66">
        <v>141544</v>
      </c>
      <c r="G6311" t="s">
        <v>78</v>
      </c>
      <c r="H6311" t="s">
        <v>9752</v>
      </c>
      <c r="I6311" t="s">
        <v>79</v>
      </c>
      <c r="K6311" t="s">
        <v>19467</v>
      </c>
      <c r="M6311" t="s">
        <v>7383</v>
      </c>
      <c r="N6311" t="s">
        <v>7384</v>
      </c>
      <c r="O6311" t="s">
        <v>18</v>
      </c>
      <c r="P6311" t="s">
        <v>9845</v>
      </c>
    </row>
    <row r="6312" spans="1:17" hidden="1" x14ac:dyDescent="0.35">
      <c r="A6312" s="72">
        <f t="shared" si="98"/>
        <v>142118</v>
      </c>
      <c r="B6312" t="s">
        <v>4687</v>
      </c>
      <c r="C6312" s="66">
        <v>93033</v>
      </c>
      <c r="D6312" t="s">
        <v>77</v>
      </c>
      <c r="E6312" t="s">
        <v>13343</v>
      </c>
      <c r="F6312" s="66">
        <v>142118</v>
      </c>
      <c r="G6312" t="s">
        <v>78</v>
      </c>
      <c r="H6312" t="s">
        <v>13433</v>
      </c>
      <c r="I6312" t="s">
        <v>79</v>
      </c>
      <c r="K6312" t="s">
        <v>13434</v>
      </c>
      <c r="M6312" t="s">
        <v>7395</v>
      </c>
      <c r="N6312" t="s">
        <v>13252</v>
      </c>
      <c r="O6312" t="s">
        <v>18</v>
      </c>
      <c r="P6312" t="s">
        <v>13435</v>
      </c>
      <c r="Q6312" t="s">
        <v>3444</v>
      </c>
    </row>
    <row r="6313" spans="1:17" hidden="1" x14ac:dyDescent="0.35">
      <c r="A6313" s="72">
        <f t="shared" si="98"/>
        <v>141633</v>
      </c>
      <c r="B6313" t="s">
        <v>4687</v>
      </c>
      <c r="C6313" s="66">
        <v>91263</v>
      </c>
      <c r="D6313" t="s">
        <v>77</v>
      </c>
      <c r="E6313" t="s">
        <v>10736</v>
      </c>
      <c r="F6313" s="66">
        <v>141633</v>
      </c>
      <c r="G6313" t="s">
        <v>78</v>
      </c>
      <c r="H6313" t="s">
        <v>10742</v>
      </c>
      <c r="I6313" t="s">
        <v>79</v>
      </c>
      <c r="K6313" t="s">
        <v>10743</v>
      </c>
      <c r="M6313" t="s">
        <v>10734</v>
      </c>
      <c r="N6313" t="s">
        <v>10739</v>
      </c>
      <c r="O6313" t="s">
        <v>18</v>
      </c>
      <c r="P6313" t="s">
        <v>10735</v>
      </c>
    </row>
    <row r="6314" spans="1:17" hidden="1" x14ac:dyDescent="0.35">
      <c r="A6314" s="72">
        <f t="shared" si="98"/>
        <v>142043</v>
      </c>
      <c r="B6314" t="s">
        <v>4687</v>
      </c>
      <c r="C6314" s="66">
        <v>92754</v>
      </c>
      <c r="D6314" t="s">
        <v>77</v>
      </c>
      <c r="E6314" t="s">
        <v>13037</v>
      </c>
      <c r="F6314" s="66">
        <v>142043</v>
      </c>
      <c r="G6314" t="s">
        <v>78</v>
      </c>
      <c r="I6314" t="s">
        <v>79</v>
      </c>
      <c r="K6314" t="s">
        <v>13086</v>
      </c>
      <c r="M6314" t="s">
        <v>13039</v>
      </c>
      <c r="N6314" t="s">
        <v>13039</v>
      </c>
      <c r="O6314" t="s">
        <v>18</v>
      </c>
      <c r="P6314" t="s">
        <v>13080</v>
      </c>
      <c r="Q6314" t="s">
        <v>4002</v>
      </c>
    </row>
    <row r="6315" spans="1:17" hidden="1" x14ac:dyDescent="0.35">
      <c r="A6315" s="72">
        <f t="shared" si="98"/>
        <v>140959</v>
      </c>
      <c r="B6315" t="s">
        <v>4687</v>
      </c>
      <c r="C6315" s="66">
        <v>87784</v>
      </c>
      <c r="D6315" t="s">
        <v>77</v>
      </c>
      <c r="E6315" t="s">
        <v>4629</v>
      </c>
      <c r="F6315" s="66">
        <v>140959</v>
      </c>
      <c r="G6315" t="s">
        <v>78</v>
      </c>
      <c r="I6315" t="s">
        <v>79</v>
      </c>
      <c r="K6315" t="s">
        <v>4688</v>
      </c>
      <c r="M6315" t="s">
        <v>4632</v>
      </c>
      <c r="N6315" t="s">
        <v>4645</v>
      </c>
      <c r="O6315" t="s">
        <v>18</v>
      </c>
      <c r="P6315" t="s">
        <v>4677</v>
      </c>
      <c r="Q6315" t="s">
        <v>4689</v>
      </c>
    </row>
    <row r="6316" spans="1:17" hidden="1" x14ac:dyDescent="0.35">
      <c r="A6316" s="72">
        <f t="shared" si="98"/>
        <v>141071</v>
      </c>
      <c r="B6316" t="s">
        <v>5246</v>
      </c>
      <c r="C6316" s="66">
        <v>88054</v>
      </c>
      <c r="D6316" t="s">
        <v>77</v>
      </c>
      <c r="E6316" t="s">
        <v>5247</v>
      </c>
      <c r="F6316" s="66">
        <v>141071</v>
      </c>
      <c r="G6316" t="s">
        <v>78</v>
      </c>
      <c r="H6316" t="s">
        <v>5248</v>
      </c>
      <c r="I6316" t="s">
        <v>79</v>
      </c>
      <c r="K6316" t="s">
        <v>5249</v>
      </c>
      <c r="M6316" t="s">
        <v>5250</v>
      </c>
      <c r="N6316" t="s">
        <v>5080</v>
      </c>
      <c r="O6316" t="s">
        <v>18</v>
      </c>
      <c r="P6316" t="s">
        <v>5251</v>
      </c>
    </row>
    <row r="6317" spans="1:17" hidden="1" x14ac:dyDescent="0.35">
      <c r="A6317" s="72">
        <f t="shared" si="98"/>
        <v>141071</v>
      </c>
      <c r="B6317" t="s">
        <v>5252</v>
      </c>
      <c r="C6317" s="66">
        <v>88055</v>
      </c>
      <c r="D6317" t="s">
        <v>77</v>
      </c>
      <c r="E6317" t="s">
        <v>5247</v>
      </c>
      <c r="F6317" s="66">
        <v>141071</v>
      </c>
      <c r="G6317" t="s">
        <v>78</v>
      </c>
      <c r="H6317" t="s">
        <v>5253</v>
      </c>
      <c r="I6317" t="s">
        <v>79</v>
      </c>
      <c r="K6317" t="s">
        <v>5254</v>
      </c>
      <c r="M6317" t="s">
        <v>5250</v>
      </c>
      <c r="N6317" t="s">
        <v>5080</v>
      </c>
      <c r="O6317" t="s">
        <v>18</v>
      </c>
      <c r="P6317" t="s">
        <v>5251</v>
      </c>
    </row>
    <row r="6318" spans="1:17" hidden="1" x14ac:dyDescent="0.35">
      <c r="A6318" s="72">
        <f t="shared" si="98"/>
        <v>141071</v>
      </c>
      <c r="B6318" t="s">
        <v>15564</v>
      </c>
      <c r="C6318" s="66">
        <v>234639</v>
      </c>
      <c r="D6318" t="s">
        <v>77</v>
      </c>
      <c r="E6318" t="s">
        <v>5247</v>
      </c>
      <c r="F6318" s="66">
        <v>141071</v>
      </c>
      <c r="G6318" t="s">
        <v>78</v>
      </c>
      <c r="H6318" t="s">
        <v>15565</v>
      </c>
      <c r="I6318" t="s">
        <v>79</v>
      </c>
      <c r="K6318" t="s">
        <v>15566</v>
      </c>
      <c r="M6318" t="s">
        <v>5250</v>
      </c>
      <c r="N6318" t="s">
        <v>5080</v>
      </c>
      <c r="O6318" t="s">
        <v>18</v>
      </c>
      <c r="P6318" t="s">
        <v>5251</v>
      </c>
    </row>
    <row r="6319" spans="1:17" hidden="1" x14ac:dyDescent="0.35">
      <c r="A6319" s="72">
        <f t="shared" si="98"/>
        <v>141223</v>
      </c>
      <c r="B6319" t="s">
        <v>19824</v>
      </c>
      <c r="C6319" s="66">
        <v>16079237</v>
      </c>
      <c r="D6319" t="s">
        <v>77</v>
      </c>
      <c r="E6319" t="s">
        <v>6077</v>
      </c>
      <c r="F6319" s="66">
        <v>141223</v>
      </c>
      <c r="G6319" t="s">
        <v>78</v>
      </c>
      <c r="I6319" t="s">
        <v>79</v>
      </c>
      <c r="K6319" t="s">
        <v>19825</v>
      </c>
      <c r="M6319" t="s">
        <v>3090</v>
      </c>
      <c r="N6319" t="s">
        <v>6071</v>
      </c>
      <c r="O6319" t="s">
        <v>18</v>
      </c>
      <c r="P6319" t="s">
        <v>6202</v>
      </c>
    </row>
    <row r="6320" spans="1:17" hidden="1" x14ac:dyDescent="0.35">
      <c r="A6320" s="72">
        <f t="shared" si="98"/>
        <v>140491</v>
      </c>
      <c r="B6320" t="s">
        <v>1175</v>
      </c>
      <c r="C6320" s="66">
        <v>85848</v>
      </c>
      <c r="D6320" t="s">
        <v>77</v>
      </c>
      <c r="E6320" t="s">
        <v>1176</v>
      </c>
      <c r="F6320" s="66">
        <v>140491</v>
      </c>
      <c r="G6320" t="s">
        <v>78</v>
      </c>
      <c r="I6320" t="s">
        <v>79</v>
      </c>
      <c r="K6320" t="s">
        <v>1177</v>
      </c>
      <c r="M6320" t="s">
        <v>1167</v>
      </c>
      <c r="N6320" t="s">
        <v>1172</v>
      </c>
      <c r="O6320" t="s">
        <v>18</v>
      </c>
      <c r="P6320" t="s">
        <v>1178</v>
      </c>
    </row>
    <row r="6321" spans="1:17" hidden="1" x14ac:dyDescent="0.35">
      <c r="A6321" s="72">
        <f t="shared" si="98"/>
        <v>140491</v>
      </c>
      <c r="B6321" t="s">
        <v>1179</v>
      </c>
      <c r="C6321" s="66">
        <v>85849</v>
      </c>
      <c r="D6321" t="s">
        <v>77</v>
      </c>
      <c r="E6321" t="s">
        <v>1176</v>
      </c>
      <c r="F6321" s="66">
        <v>140491</v>
      </c>
      <c r="G6321" t="s">
        <v>78</v>
      </c>
      <c r="I6321" t="s">
        <v>79</v>
      </c>
      <c r="K6321" t="s">
        <v>1180</v>
      </c>
      <c r="M6321" t="s">
        <v>1167</v>
      </c>
      <c r="N6321" t="s">
        <v>1172</v>
      </c>
      <c r="O6321" t="s">
        <v>18</v>
      </c>
      <c r="P6321" t="s">
        <v>1178</v>
      </c>
    </row>
    <row r="6322" spans="1:17" hidden="1" x14ac:dyDescent="0.35">
      <c r="A6322" s="72">
        <f t="shared" si="98"/>
        <v>141188</v>
      </c>
      <c r="B6322" t="s">
        <v>13961</v>
      </c>
      <c r="C6322" s="66">
        <v>175022</v>
      </c>
      <c r="D6322" t="s">
        <v>77</v>
      </c>
      <c r="E6322" t="s">
        <v>5662</v>
      </c>
      <c r="F6322" s="66">
        <v>141188</v>
      </c>
      <c r="G6322" t="s">
        <v>77</v>
      </c>
      <c r="I6322" t="s">
        <v>79</v>
      </c>
      <c r="K6322" t="s">
        <v>5802</v>
      </c>
      <c r="M6322" t="s">
        <v>5798</v>
      </c>
      <c r="N6322" t="s">
        <v>5803</v>
      </c>
      <c r="O6322" t="s">
        <v>18</v>
      </c>
      <c r="P6322" t="s">
        <v>5800</v>
      </c>
      <c r="Q6322" t="s">
        <v>5804</v>
      </c>
    </row>
    <row r="6323" spans="1:17" hidden="1" x14ac:dyDescent="0.35">
      <c r="A6323" s="72">
        <f t="shared" si="98"/>
        <v>141171</v>
      </c>
      <c r="B6323" t="s">
        <v>13961</v>
      </c>
      <c r="C6323" s="66">
        <v>175022</v>
      </c>
      <c r="D6323" t="s">
        <v>77</v>
      </c>
      <c r="E6323" t="s">
        <v>5805</v>
      </c>
      <c r="F6323" s="66">
        <v>141171</v>
      </c>
      <c r="G6323" t="s">
        <v>78</v>
      </c>
      <c r="I6323" t="s">
        <v>79</v>
      </c>
      <c r="K6323" t="s">
        <v>5802</v>
      </c>
      <c r="M6323" t="s">
        <v>5798</v>
      </c>
      <c r="N6323" t="s">
        <v>5803</v>
      </c>
      <c r="O6323" t="s">
        <v>18</v>
      </c>
      <c r="P6323" t="s">
        <v>5800</v>
      </c>
      <c r="Q6323" t="s">
        <v>5804</v>
      </c>
    </row>
    <row r="6324" spans="1:17" hidden="1" x14ac:dyDescent="0.35">
      <c r="A6324" s="72">
        <f t="shared" si="98"/>
        <v>141188</v>
      </c>
      <c r="B6324" t="s">
        <v>5796</v>
      </c>
      <c r="C6324" s="66">
        <v>88301</v>
      </c>
      <c r="D6324" t="s">
        <v>77</v>
      </c>
      <c r="E6324" t="s">
        <v>5662</v>
      </c>
      <c r="F6324" s="66">
        <v>141188</v>
      </c>
      <c r="G6324" t="s">
        <v>77</v>
      </c>
      <c r="I6324" t="s">
        <v>79</v>
      </c>
      <c r="K6324" t="s">
        <v>5797</v>
      </c>
      <c r="M6324" t="s">
        <v>5798</v>
      </c>
      <c r="N6324" t="s">
        <v>5799</v>
      </c>
      <c r="O6324" t="s">
        <v>18</v>
      </c>
      <c r="P6324" t="s">
        <v>5800</v>
      </c>
      <c r="Q6324" t="s">
        <v>5801</v>
      </c>
    </row>
    <row r="6325" spans="1:17" hidden="1" x14ac:dyDescent="0.35">
      <c r="A6325" s="72">
        <f t="shared" si="98"/>
        <v>141171</v>
      </c>
      <c r="B6325" t="s">
        <v>5796</v>
      </c>
      <c r="C6325" s="66">
        <v>88301</v>
      </c>
      <c r="D6325" t="s">
        <v>77</v>
      </c>
      <c r="E6325" t="s">
        <v>5805</v>
      </c>
      <c r="F6325" s="66">
        <v>141171</v>
      </c>
      <c r="G6325" t="s">
        <v>78</v>
      </c>
      <c r="I6325" t="s">
        <v>79</v>
      </c>
      <c r="K6325" t="s">
        <v>5797</v>
      </c>
      <c r="M6325" t="s">
        <v>5798</v>
      </c>
      <c r="N6325" t="s">
        <v>5799</v>
      </c>
      <c r="O6325" t="s">
        <v>18</v>
      </c>
      <c r="P6325" t="s">
        <v>5800</v>
      </c>
      <c r="Q6325" t="s">
        <v>5801</v>
      </c>
    </row>
    <row r="6326" spans="1:17" hidden="1" x14ac:dyDescent="0.35">
      <c r="A6326" s="72">
        <f t="shared" si="98"/>
        <v>141124</v>
      </c>
      <c r="B6326" t="s">
        <v>5478</v>
      </c>
      <c r="C6326" s="66">
        <v>88164</v>
      </c>
      <c r="D6326" t="s">
        <v>77</v>
      </c>
      <c r="E6326" t="s">
        <v>5479</v>
      </c>
      <c r="F6326" s="66">
        <v>141124</v>
      </c>
      <c r="G6326" t="s">
        <v>78</v>
      </c>
      <c r="I6326" t="s">
        <v>79</v>
      </c>
      <c r="K6326" t="s">
        <v>4733</v>
      </c>
      <c r="M6326" t="s">
        <v>5480</v>
      </c>
      <c r="N6326" t="s">
        <v>1197</v>
      </c>
      <c r="O6326" t="s">
        <v>18</v>
      </c>
      <c r="P6326" t="s">
        <v>5481</v>
      </c>
    </row>
    <row r="6327" spans="1:17" hidden="1" x14ac:dyDescent="0.35">
      <c r="A6327" s="72">
        <f t="shared" si="98"/>
        <v>140469</v>
      </c>
      <c r="B6327" t="s">
        <v>26951</v>
      </c>
      <c r="C6327" s="85">
        <v>17021925</v>
      </c>
      <c r="D6327" t="s">
        <v>77</v>
      </c>
      <c r="E6327" t="s">
        <v>23191</v>
      </c>
      <c r="F6327" s="85">
        <v>140469</v>
      </c>
      <c r="G6327" t="s">
        <v>78</v>
      </c>
      <c r="I6327" t="s">
        <v>79</v>
      </c>
      <c r="K6327" t="s">
        <v>26952</v>
      </c>
      <c r="M6327" t="s">
        <v>13635</v>
      </c>
      <c r="N6327" t="s">
        <v>205</v>
      </c>
      <c r="O6327" t="s">
        <v>18</v>
      </c>
      <c r="P6327">
        <v>75057</v>
      </c>
    </row>
    <row r="6328" spans="1:17" hidden="1" x14ac:dyDescent="0.35">
      <c r="A6328" s="72">
        <f t="shared" si="98"/>
        <v>140469</v>
      </c>
      <c r="B6328" t="s">
        <v>22251</v>
      </c>
      <c r="C6328" s="66">
        <v>17021925</v>
      </c>
      <c r="D6328" t="s">
        <v>77</v>
      </c>
      <c r="E6328" t="s">
        <v>212</v>
      </c>
      <c r="F6328" s="66">
        <v>140469</v>
      </c>
      <c r="G6328" t="s">
        <v>78</v>
      </c>
      <c r="I6328" t="s">
        <v>79</v>
      </c>
      <c r="K6328" t="s">
        <v>22252</v>
      </c>
      <c r="M6328" t="s">
        <v>13635</v>
      </c>
      <c r="N6328" t="s">
        <v>205</v>
      </c>
      <c r="O6328" t="s">
        <v>18</v>
      </c>
      <c r="P6328" t="s">
        <v>657</v>
      </c>
    </row>
    <row r="6329" spans="1:17" hidden="1" x14ac:dyDescent="0.35">
      <c r="A6329" s="72">
        <f t="shared" si="98"/>
        <v>140514</v>
      </c>
      <c r="B6329" t="s">
        <v>1336</v>
      </c>
      <c r="C6329" s="66">
        <v>85936</v>
      </c>
      <c r="D6329" t="s">
        <v>77</v>
      </c>
      <c r="E6329" t="s">
        <v>1326</v>
      </c>
      <c r="F6329" s="66">
        <v>140514</v>
      </c>
      <c r="G6329" t="s">
        <v>78</v>
      </c>
      <c r="I6329" t="s">
        <v>79</v>
      </c>
      <c r="K6329" t="s">
        <v>1337</v>
      </c>
      <c r="M6329" t="s">
        <v>1323</v>
      </c>
      <c r="N6329" t="s">
        <v>189</v>
      </c>
      <c r="O6329" t="s">
        <v>18</v>
      </c>
      <c r="P6329" t="s">
        <v>1324</v>
      </c>
    </row>
    <row r="6330" spans="1:17" hidden="1" x14ac:dyDescent="0.35">
      <c r="A6330" s="72">
        <f t="shared" si="98"/>
        <v>141311</v>
      </c>
      <c r="B6330" t="s">
        <v>8169</v>
      </c>
      <c r="C6330" s="66">
        <v>89605</v>
      </c>
      <c r="D6330" t="s">
        <v>77</v>
      </c>
      <c r="E6330" t="s">
        <v>6973</v>
      </c>
      <c r="F6330" s="66">
        <v>141311</v>
      </c>
      <c r="G6330" t="s">
        <v>78</v>
      </c>
      <c r="I6330" t="s">
        <v>79</v>
      </c>
      <c r="K6330" t="s">
        <v>8170</v>
      </c>
      <c r="M6330" t="s">
        <v>7841</v>
      </c>
      <c r="N6330" t="s">
        <v>6073</v>
      </c>
      <c r="O6330" t="s">
        <v>18</v>
      </c>
      <c r="P6330" t="s">
        <v>8162</v>
      </c>
      <c r="Q6330" t="s">
        <v>1159</v>
      </c>
    </row>
    <row r="6331" spans="1:17" hidden="1" x14ac:dyDescent="0.35">
      <c r="A6331" s="72">
        <f t="shared" si="98"/>
        <v>140473</v>
      </c>
      <c r="B6331" t="s">
        <v>27693</v>
      </c>
      <c r="C6331" s="85">
        <v>85774</v>
      </c>
      <c r="D6331" t="s">
        <v>77</v>
      </c>
      <c r="E6331" t="s">
        <v>23171</v>
      </c>
      <c r="F6331" s="85">
        <v>140473</v>
      </c>
      <c r="G6331" t="s">
        <v>78</v>
      </c>
      <c r="I6331" t="s">
        <v>79</v>
      </c>
      <c r="K6331" t="s">
        <v>27694</v>
      </c>
      <c r="M6331" t="s">
        <v>19118</v>
      </c>
      <c r="N6331" t="s">
        <v>176</v>
      </c>
      <c r="O6331" t="s">
        <v>18</v>
      </c>
      <c r="P6331">
        <v>75082</v>
      </c>
      <c r="Q6331">
        <v>4905</v>
      </c>
    </row>
    <row r="6332" spans="1:17" hidden="1" x14ac:dyDescent="0.35">
      <c r="A6332" s="72">
        <f t="shared" si="98"/>
        <v>140473</v>
      </c>
      <c r="B6332" t="s">
        <v>1037</v>
      </c>
      <c r="C6332" s="66">
        <v>85774</v>
      </c>
      <c r="D6332" t="s">
        <v>77</v>
      </c>
      <c r="E6332" t="s">
        <v>252</v>
      </c>
      <c r="F6332" s="66">
        <v>140473</v>
      </c>
      <c r="G6332" t="s">
        <v>78</v>
      </c>
      <c r="I6332" t="s">
        <v>79</v>
      </c>
      <c r="K6332" t="s">
        <v>1038</v>
      </c>
      <c r="M6332" t="s">
        <v>963</v>
      </c>
      <c r="N6332" t="s">
        <v>185</v>
      </c>
      <c r="O6332" t="s">
        <v>18</v>
      </c>
      <c r="P6332" t="s">
        <v>1039</v>
      </c>
      <c r="Q6332" t="s">
        <v>718</v>
      </c>
    </row>
    <row r="6333" spans="1:17" hidden="1" x14ac:dyDescent="0.35">
      <c r="A6333" s="72">
        <f t="shared" si="98"/>
        <v>140841</v>
      </c>
      <c r="B6333" t="s">
        <v>23515</v>
      </c>
      <c r="C6333" s="85">
        <v>87182</v>
      </c>
      <c r="D6333" t="s">
        <v>77</v>
      </c>
      <c r="E6333" t="s">
        <v>23268</v>
      </c>
      <c r="F6333" s="85">
        <v>140841</v>
      </c>
      <c r="G6333" t="s">
        <v>78</v>
      </c>
      <c r="H6333">
        <v>12691515</v>
      </c>
      <c r="I6333" t="s">
        <v>79</v>
      </c>
      <c r="K6333" t="s">
        <v>23516</v>
      </c>
      <c r="M6333" t="s">
        <v>19690</v>
      </c>
      <c r="N6333" t="s">
        <v>571</v>
      </c>
      <c r="O6333" t="s">
        <v>18</v>
      </c>
      <c r="P6333">
        <v>76016</v>
      </c>
      <c r="Q6333">
        <v>4314</v>
      </c>
    </row>
    <row r="6334" spans="1:17" hidden="1" x14ac:dyDescent="0.35">
      <c r="A6334" s="72">
        <f t="shared" si="98"/>
        <v>141986</v>
      </c>
      <c r="B6334" t="s">
        <v>3451</v>
      </c>
      <c r="C6334" s="66">
        <v>16072189</v>
      </c>
      <c r="D6334" t="s">
        <v>77</v>
      </c>
      <c r="E6334" t="s">
        <v>12702</v>
      </c>
      <c r="F6334" s="66">
        <v>141986</v>
      </c>
      <c r="G6334" t="s">
        <v>78</v>
      </c>
      <c r="H6334" t="s">
        <v>17850</v>
      </c>
      <c r="I6334" t="s">
        <v>79</v>
      </c>
      <c r="K6334" t="s">
        <v>17851</v>
      </c>
      <c r="M6334" t="s">
        <v>12447</v>
      </c>
      <c r="N6334" t="s">
        <v>12609</v>
      </c>
      <c r="O6334" t="s">
        <v>18</v>
      </c>
      <c r="P6334" t="s">
        <v>12782</v>
      </c>
    </row>
    <row r="6335" spans="1:17" hidden="1" x14ac:dyDescent="0.35">
      <c r="A6335" s="72">
        <f t="shared" si="98"/>
        <v>141544</v>
      </c>
      <c r="B6335" t="s">
        <v>3451</v>
      </c>
      <c r="C6335" s="66">
        <v>90763</v>
      </c>
      <c r="D6335" t="s">
        <v>77</v>
      </c>
      <c r="E6335" t="s">
        <v>9751</v>
      </c>
      <c r="F6335" s="66">
        <v>141544</v>
      </c>
      <c r="G6335" t="s">
        <v>78</v>
      </c>
      <c r="H6335" t="s">
        <v>9752</v>
      </c>
      <c r="I6335" t="s">
        <v>79</v>
      </c>
      <c r="K6335" t="s">
        <v>10044</v>
      </c>
      <c r="M6335" t="s">
        <v>7383</v>
      </c>
      <c r="N6335" t="s">
        <v>7384</v>
      </c>
      <c r="O6335" t="s">
        <v>18</v>
      </c>
      <c r="P6335" t="s">
        <v>10034</v>
      </c>
      <c r="Q6335" t="s">
        <v>10045</v>
      </c>
    </row>
    <row r="6336" spans="1:17" hidden="1" x14ac:dyDescent="0.35">
      <c r="A6336" s="72">
        <f t="shared" si="98"/>
        <v>140457</v>
      </c>
      <c r="B6336" t="s">
        <v>20850</v>
      </c>
      <c r="C6336" s="66">
        <v>17009428</v>
      </c>
      <c r="D6336" t="s">
        <v>77</v>
      </c>
      <c r="E6336" t="s">
        <v>345</v>
      </c>
      <c r="F6336" s="66">
        <v>140457</v>
      </c>
      <c r="G6336" t="s">
        <v>78</v>
      </c>
      <c r="I6336" t="s">
        <v>79</v>
      </c>
      <c r="K6336" t="s">
        <v>20851</v>
      </c>
      <c r="M6336" t="s">
        <v>827</v>
      </c>
      <c r="N6336" t="s">
        <v>215</v>
      </c>
      <c r="O6336" t="s">
        <v>18</v>
      </c>
      <c r="P6336" t="s">
        <v>828</v>
      </c>
    </row>
    <row r="6337" spans="1:17" hidden="1" x14ac:dyDescent="0.35">
      <c r="A6337" s="72">
        <f t="shared" si="98"/>
        <v>140579</v>
      </c>
      <c r="B6337" t="s">
        <v>1919</v>
      </c>
      <c r="C6337" s="66">
        <v>86471</v>
      </c>
      <c r="D6337" t="s">
        <v>77</v>
      </c>
      <c r="E6337" t="s">
        <v>1920</v>
      </c>
      <c r="F6337" s="66">
        <v>140579</v>
      </c>
      <c r="G6337" t="s">
        <v>78</v>
      </c>
      <c r="H6337" t="s">
        <v>1921</v>
      </c>
      <c r="I6337" t="s">
        <v>79</v>
      </c>
      <c r="K6337" t="s">
        <v>1922</v>
      </c>
      <c r="M6337" t="s">
        <v>1923</v>
      </c>
      <c r="N6337" t="s">
        <v>1924</v>
      </c>
      <c r="O6337" t="s">
        <v>18</v>
      </c>
      <c r="P6337" t="s">
        <v>1925</v>
      </c>
      <c r="Q6337" t="s">
        <v>1926</v>
      </c>
    </row>
    <row r="6338" spans="1:17" hidden="1" x14ac:dyDescent="0.35">
      <c r="A6338" s="72">
        <f t="shared" ref="A6338:A6401" si="99">IF(F6338="", "", IF(D6338="School District", C6338, F6338))</f>
        <v>141681</v>
      </c>
      <c r="B6338" t="s">
        <v>11265</v>
      </c>
      <c r="C6338" s="66">
        <v>91576</v>
      </c>
      <c r="D6338" t="s">
        <v>77</v>
      </c>
      <c r="E6338" t="s">
        <v>11249</v>
      </c>
      <c r="F6338" s="66">
        <v>141681</v>
      </c>
      <c r="G6338" t="s">
        <v>78</v>
      </c>
      <c r="I6338" t="s">
        <v>79</v>
      </c>
      <c r="K6338" t="s">
        <v>11266</v>
      </c>
      <c r="M6338" t="s">
        <v>11037</v>
      </c>
      <c r="N6338" t="s">
        <v>5082</v>
      </c>
      <c r="O6338" t="s">
        <v>18</v>
      </c>
      <c r="P6338" t="s">
        <v>11038</v>
      </c>
      <c r="Q6338" t="s">
        <v>11267</v>
      </c>
    </row>
    <row r="6339" spans="1:17" hidden="1" x14ac:dyDescent="0.35">
      <c r="A6339" s="72">
        <f t="shared" si="99"/>
        <v>141733</v>
      </c>
      <c r="B6339" t="s">
        <v>11648</v>
      </c>
      <c r="C6339" s="66">
        <v>91767</v>
      </c>
      <c r="D6339" t="s">
        <v>77</v>
      </c>
      <c r="E6339" t="s">
        <v>11641</v>
      </c>
      <c r="F6339" s="66">
        <v>141733</v>
      </c>
      <c r="G6339" t="s">
        <v>78</v>
      </c>
      <c r="I6339" t="s">
        <v>79</v>
      </c>
      <c r="K6339" t="s">
        <v>11649</v>
      </c>
      <c r="M6339" t="s">
        <v>11638</v>
      </c>
      <c r="N6339" t="s">
        <v>11364</v>
      </c>
      <c r="O6339" t="s">
        <v>18</v>
      </c>
      <c r="P6339" t="s">
        <v>11639</v>
      </c>
    </row>
    <row r="6340" spans="1:17" hidden="1" x14ac:dyDescent="0.35">
      <c r="A6340" s="72">
        <f t="shared" si="99"/>
        <v>141550</v>
      </c>
      <c r="B6340" t="s">
        <v>26433</v>
      </c>
      <c r="C6340" s="85">
        <v>90466</v>
      </c>
      <c r="D6340" t="s">
        <v>77</v>
      </c>
      <c r="E6340" t="s">
        <v>23206</v>
      </c>
      <c r="F6340" s="85">
        <v>141550</v>
      </c>
      <c r="G6340" t="s">
        <v>78</v>
      </c>
      <c r="H6340">
        <v>10499812</v>
      </c>
      <c r="I6340" t="s">
        <v>79</v>
      </c>
      <c r="K6340" t="s">
        <v>26434</v>
      </c>
      <c r="M6340" t="s">
        <v>21326</v>
      </c>
      <c r="N6340" t="s">
        <v>9526</v>
      </c>
      <c r="O6340" t="s">
        <v>18</v>
      </c>
      <c r="P6340">
        <v>78109</v>
      </c>
      <c r="Q6340">
        <v>2757</v>
      </c>
    </row>
    <row r="6341" spans="1:17" hidden="1" x14ac:dyDescent="0.35">
      <c r="A6341" s="72">
        <f t="shared" si="99"/>
        <v>141739</v>
      </c>
      <c r="B6341" t="s">
        <v>23555</v>
      </c>
      <c r="C6341" s="85">
        <v>209016</v>
      </c>
      <c r="D6341" t="s">
        <v>77</v>
      </c>
      <c r="E6341" t="s">
        <v>23266</v>
      </c>
      <c r="F6341" s="85">
        <v>141739</v>
      </c>
      <c r="G6341" t="s">
        <v>78</v>
      </c>
      <c r="H6341">
        <v>12688495</v>
      </c>
      <c r="I6341" t="s">
        <v>79</v>
      </c>
      <c r="K6341" t="s">
        <v>164</v>
      </c>
      <c r="M6341" t="s">
        <v>125</v>
      </c>
      <c r="N6341" t="s">
        <v>137</v>
      </c>
      <c r="O6341" t="s">
        <v>18</v>
      </c>
      <c r="P6341">
        <v>78749</v>
      </c>
    </row>
    <row r="6342" spans="1:17" hidden="1" x14ac:dyDescent="0.35">
      <c r="A6342" s="72">
        <f t="shared" si="99"/>
        <v>140872</v>
      </c>
      <c r="B6342" t="s">
        <v>3792</v>
      </c>
      <c r="C6342" s="66">
        <v>87359</v>
      </c>
      <c r="D6342" t="s">
        <v>77</v>
      </c>
      <c r="E6342" t="s">
        <v>3793</v>
      </c>
      <c r="F6342" s="66">
        <v>140872</v>
      </c>
      <c r="G6342" t="s">
        <v>78</v>
      </c>
      <c r="H6342" t="s">
        <v>3794</v>
      </c>
      <c r="I6342" t="s">
        <v>79</v>
      </c>
      <c r="K6342" t="s">
        <v>3795</v>
      </c>
      <c r="M6342" t="s">
        <v>3796</v>
      </c>
      <c r="N6342" t="s">
        <v>3797</v>
      </c>
      <c r="O6342" t="s">
        <v>18</v>
      </c>
      <c r="P6342" t="s">
        <v>3798</v>
      </c>
      <c r="Q6342" t="s">
        <v>3799</v>
      </c>
    </row>
    <row r="6343" spans="1:17" hidden="1" x14ac:dyDescent="0.35">
      <c r="A6343" s="72">
        <f t="shared" si="99"/>
        <v>140872</v>
      </c>
      <c r="B6343" t="s">
        <v>3800</v>
      </c>
      <c r="C6343" s="66">
        <v>87360</v>
      </c>
      <c r="D6343" t="s">
        <v>77</v>
      </c>
      <c r="E6343" t="s">
        <v>3793</v>
      </c>
      <c r="F6343" s="66">
        <v>140872</v>
      </c>
      <c r="G6343" t="s">
        <v>78</v>
      </c>
      <c r="H6343" t="s">
        <v>3801</v>
      </c>
      <c r="I6343" t="s">
        <v>79</v>
      </c>
      <c r="K6343" t="s">
        <v>3802</v>
      </c>
      <c r="M6343" t="s">
        <v>3796</v>
      </c>
      <c r="N6343" t="s">
        <v>3797</v>
      </c>
      <c r="O6343" t="s">
        <v>18</v>
      </c>
      <c r="P6343" t="s">
        <v>3798</v>
      </c>
      <c r="Q6343" t="s">
        <v>3799</v>
      </c>
    </row>
    <row r="6344" spans="1:17" hidden="1" x14ac:dyDescent="0.35">
      <c r="A6344" s="72">
        <f t="shared" si="99"/>
        <v>140872</v>
      </c>
      <c r="B6344" t="s">
        <v>25036</v>
      </c>
      <c r="C6344" s="85">
        <v>140872</v>
      </c>
      <c r="D6344" t="s">
        <v>78</v>
      </c>
      <c r="E6344" t="s">
        <v>23238</v>
      </c>
      <c r="F6344" s="85">
        <v>17002993</v>
      </c>
      <c r="G6344" t="s">
        <v>1750</v>
      </c>
      <c r="H6344">
        <v>11627783</v>
      </c>
      <c r="I6344" t="s">
        <v>79</v>
      </c>
      <c r="J6344" t="s">
        <v>200</v>
      </c>
      <c r="K6344" t="s">
        <v>25037</v>
      </c>
      <c r="M6344" t="s">
        <v>25038</v>
      </c>
      <c r="N6344" t="s">
        <v>3797</v>
      </c>
      <c r="O6344" t="s">
        <v>18</v>
      </c>
      <c r="P6344">
        <v>76066</v>
      </c>
    </row>
    <row r="6345" spans="1:17" hidden="1" x14ac:dyDescent="0.35">
      <c r="A6345" s="72">
        <f t="shared" si="99"/>
        <v>140872</v>
      </c>
      <c r="B6345" t="s">
        <v>19384</v>
      </c>
      <c r="C6345" s="66">
        <v>16057844</v>
      </c>
      <c r="D6345" t="s">
        <v>83</v>
      </c>
      <c r="E6345" t="s">
        <v>3793</v>
      </c>
      <c r="F6345" s="66">
        <v>140872</v>
      </c>
      <c r="G6345" t="s">
        <v>78</v>
      </c>
      <c r="I6345" t="s">
        <v>79</v>
      </c>
      <c r="K6345" t="s">
        <v>19385</v>
      </c>
      <c r="M6345" t="s">
        <v>3796</v>
      </c>
      <c r="N6345" t="s">
        <v>3417</v>
      </c>
      <c r="O6345" t="s">
        <v>18</v>
      </c>
      <c r="P6345" t="s">
        <v>3798</v>
      </c>
    </row>
    <row r="6346" spans="1:17" hidden="1" x14ac:dyDescent="0.35">
      <c r="A6346" s="72">
        <f t="shared" si="99"/>
        <v>140872</v>
      </c>
      <c r="B6346" t="s">
        <v>19386</v>
      </c>
      <c r="C6346" s="66">
        <v>16057845</v>
      </c>
      <c r="D6346" t="s">
        <v>83</v>
      </c>
      <c r="E6346" t="s">
        <v>3793</v>
      </c>
      <c r="F6346" s="66">
        <v>140872</v>
      </c>
      <c r="G6346" t="s">
        <v>78</v>
      </c>
      <c r="I6346" t="s">
        <v>79</v>
      </c>
      <c r="K6346" t="s">
        <v>19385</v>
      </c>
      <c r="M6346" t="s">
        <v>3796</v>
      </c>
      <c r="N6346" t="s">
        <v>3417</v>
      </c>
      <c r="O6346" t="s">
        <v>18</v>
      </c>
      <c r="P6346" t="s">
        <v>3798</v>
      </c>
    </row>
    <row r="6347" spans="1:17" hidden="1" x14ac:dyDescent="0.35">
      <c r="A6347" s="72">
        <f t="shared" si="99"/>
        <v>140872</v>
      </c>
      <c r="B6347" t="s">
        <v>19677</v>
      </c>
      <c r="C6347" s="66">
        <v>16061962</v>
      </c>
      <c r="D6347" t="s">
        <v>83</v>
      </c>
      <c r="E6347" t="s">
        <v>3793</v>
      </c>
      <c r="F6347" s="66">
        <v>140872</v>
      </c>
      <c r="G6347" t="s">
        <v>78</v>
      </c>
      <c r="I6347" t="s">
        <v>79</v>
      </c>
      <c r="K6347" t="s">
        <v>19385</v>
      </c>
      <c r="M6347" t="s">
        <v>3796</v>
      </c>
      <c r="N6347" t="s">
        <v>3417</v>
      </c>
      <c r="O6347" t="s">
        <v>18</v>
      </c>
      <c r="P6347" t="s">
        <v>3798</v>
      </c>
    </row>
    <row r="6348" spans="1:17" hidden="1" x14ac:dyDescent="0.35">
      <c r="A6348" s="72">
        <f t="shared" si="99"/>
        <v>140872</v>
      </c>
      <c r="B6348" t="s">
        <v>15258</v>
      </c>
      <c r="C6348" s="66">
        <v>230528</v>
      </c>
      <c r="D6348" t="s">
        <v>77</v>
      </c>
      <c r="E6348" t="s">
        <v>3793</v>
      </c>
      <c r="F6348" s="66">
        <v>140872</v>
      </c>
      <c r="G6348" t="s">
        <v>78</v>
      </c>
      <c r="H6348" t="s">
        <v>15259</v>
      </c>
      <c r="I6348" t="s">
        <v>79</v>
      </c>
      <c r="K6348" t="s">
        <v>15260</v>
      </c>
      <c r="M6348" t="s">
        <v>3796</v>
      </c>
      <c r="N6348" t="s">
        <v>3797</v>
      </c>
      <c r="O6348" t="s">
        <v>18</v>
      </c>
      <c r="P6348" t="s">
        <v>3798</v>
      </c>
    </row>
    <row r="6349" spans="1:17" hidden="1" x14ac:dyDescent="0.35">
      <c r="A6349" s="72">
        <f t="shared" si="99"/>
        <v>141223</v>
      </c>
      <c r="B6349" t="s">
        <v>6885</v>
      </c>
      <c r="C6349" s="66">
        <v>88858</v>
      </c>
      <c r="D6349" t="s">
        <v>77</v>
      </c>
      <c r="E6349" t="s">
        <v>6077</v>
      </c>
      <c r="F6349" s="66">
        <v>141223</v>
      </c>
      <c r="G6349" t="s">
        <v>78</v>
      </c>
      <c r="H6349" t="s">
        <v>6886</v>
      </c>
      <c r="I6349" t="s">
        <v>79</v>
      </c>
      <c r="K6349" t="s">
        <v>6887</v>
      </c>
      <c r="M6349" t="s">
        <v>3090</v>
      </c>
      <c r="N6349" t="s">
        <v>6073</v>
      </c>
      <c r="O6349" t="s">
        <v>18</v>
      </c>
      <c r="P6349" t="s">
        <v>6888</v>
      </c>
      <c r="Q6349" t="s">
        <v>640</v>
      </c>
    </row>
    <row r="6350" spans="1:17" hidden="1" x14ac:dyDescent="0.35">
      <c r="A6350" s="72">
        <f t="shared" si="99"/>
        <v>232641</v>
      </c>
      <c r="B6350" t="s">
        <v>20418</v>
      </c>
      <c r="C6350" s="66">
        <v>17003847</v>
      </c>
      <c r="D6350" t="s">
        <v>77</v>
      </c>
      <c r="E6350" t="s">
        <v>15473</v>
      </c>
      <c r="F6350" s="66">
        <v>232641</v>
      </c>
      <c r="G6350" t="s">
        <v>78</v>
      </c>
      <c r="H6350" t="s">
        <v>15475</v>
      </c>
      <c r="I6350" t="s">
        <v>79</v>
      </c>
      <c r="K6350" t="s">
        <v>9954</v>
      </c>
      <c r="M6350" t="s">
        <v>7383</v>
      </c>
      <c r="N6350" t="s">
        <v>9526</v>
      </c>
      <c r="O6350" t="s">
        <v>18</v>
      </c>
      <c r="P6350" t="s">
        <v>9934</v>
      </c>
      <c r="Q6350" t="s">
        <v>9955</v>
      </c>
    </row>
    <row r="6351" spans="1:17" hidden="1" x14ac:dyDescent="0.35">
      <c r="A6351" s="72">
        <f t="shared" si="99"/>
        <v>141231</v>
      </c>
      <c r="B6351" t="s">
        <v>16237</v>
      </c>
      <c r="C6351" s="66">
        <v>16035647</v>
      </c>
      <c r="D6351" t="s">
        <v>77</v>
      </c>
      <c r="E6351" t="s">
        <v>6244</v>
      </c>
      <c r="F6351" s="66">
        <v>141231</v>
      </c>
      <c r="G6351" t="s">
        <v>78</v>
      </c>
      <c r="H6351" t="s">
        <v>350</v>
      </c>
      <c r="I6351" t="s">
        <v>79</v>
      </c>
      <c r="K6351" t="s">
        <v>16238</v>
      </c>
      <c r="L6351" t="s">
        <v>80</v>
      </c>
      <c r="M6351" t="s">
        <v>3090</v>
      </c>
      <c r="N6351" t="s">
        <v>6073</v>
      </c>
      <c r="O6351" t="s">
        <v>18</v>
      </c>
      <c r="P6351" t="s">
        <v>6896</v>
      </c>
      <c r="Q6351" t="s">
        <v>87</v>
      </c>
    </row>
    <row r="6352" spans="1:17" hidden="1" x14ac:dyDescent="0.35">
      <c r="A6352" s="72">
        <f t="shared" si="99"/>
        <v>141486</v>
      </c>
      <c r="B6352" t="s">
        <v>26714</v>
      </c>
      <c r="C6352" s="85">
        <v>90375</v>
      </c>
      <c r="D6352" t="s">
        <v>77</v>
      </c>
      <c r="E6352" t="s">
        <v>23195</v>
      </c>
      <c r="F6352" s="85">
        <v>141486</v>
      </c>
      <c r="G6352" t="s">
        <v>78</v>
      </c>
      <c r="H6352">
        <v>12729471</v>
      </c>
      <c r="I6352" t="s">
        <v>79</v>
      </c>
      <c r="K6352" t="s">
        <v>9309</v>
      </c>
      <c r="M6352" t="s">
        <v>9223</v>
      </c>
      <c r="N6352" t="s">
        <v>20296</v>
      </c>
      <c r="O6352" t="s">
        <v>18</v>
      </c>
      <c r="P6352">
        <v>78043</v>
      </c>
      <c r="Q6352">
        <v>1368</v>
      </c>
    </row>
    <row r="6353" spans="1:17" hidden="1" x14ac:dyDescent="0.35">
      <c r="A6353" s="72">
        <f t="shared" si="99"/>
        <v>141486</v>
      </c>
      <c r="B6353" t="s">
        <v>9307</v>
      </c>
      <c r="C6353" s="66">
        <v>90375</v>
      </c>
      <c r="D6353" t="s">
        <v>77</v>
      </c>
      <c r="E6353" t="s">
        <v>9220</v>
      </c>
      <c r="F6353" s="66">
        <v>141486</v>
      </c>
      <c r="G6353" t="s">
        <v>78</v>
      </c>
      <c r="H6353" t="s">
        <v>9308</v>
      </c>
      <c r="I6353" t="s">
        <v>79</v>
      </c>
      <c r="K6353" t="s">
        <v>9309</v>
      </c>
      <c r="M6353" t="s">
        <v>9223</v>
      </c>
      <c r="N6353" t="s">
        <v>9217</v>
      </c>
      <c r="O6353" t="s">
        <v>18</v>
      </c>
      <c r="P6353" t="s">
        <v>9248</v>
      </c>
      <c r="Q6353" t="s">
        <v>9310</v>
      </c>
    </row>
    <row r="6354" spans="1:17" hidden="1" x14ac:dyDescent="0.35">
      <c r="A6354" s="72">
        <f t="shared" si="99"/>
        <v>145777</v>
      </c>
      <c r="B6354" t="s">
        <v>23929</v>
      </c>
      <c r="C6354" s="85">
        <v>92121</v>
      </c>
      <c r="D6354" t="s">
        <v>77</v>
      </c>
      <c r="E6354" t="s">
        <v>11976</v>
      </c>
      <c r="F6354" s="85">
        <v>145777</v>
      </c>
      <c r="G6354" t="s">
        <v>78</v>
      </c>
      <c r="H6354">
        <v>11710340</v>
      </c>
      <c r="I6354" t="s">
        <v>79</v>
      </c>
      <c r="K6354" t="s">
        <v>23930</v>
      </c>
      <c r="M6354" t="s">
        <v>23926</v>
      </c>
      <c r="N6354" t="s">
        <v>11977</v>
      </c>
      <c r="O6354" t="s">
        <v>18</v>
      </c>
      <c r="P6354">
        <v>79010</v>
      </c>
      <c r="Q6354">
        <v>219</v>
      </c>
    </row>
    <row r="6355" spans="1:17" hidden="1" x14ac:dyDescent="0.35">
      <c r="A6355" s="72">
        <f t="shared" si="99"/>
        <v>127700</v>
      </c>
      <c r="B6355" t="s">
        <v>24041</v>
      </c>
      <c r="C6355" s="85">
        <v>35893</v>
      </c>
      <c r="D6355" t="s">
        <v>77</v>
      </c>
      <c r="E6355" t="s">
        <v>23260</v>
      </c>
      <c r="F6355" s="85">
        <v>127700</v>
      </c>
      <c r="G6355" t="s">
        <v>78</v>
      </c>
      <c r="H6355">
        <v>13036918</v>
      </c>
      <c r="I6355" t="s">
        <v>79</v>
      </c>
      <c r="K6355" t="s">
        <v>24042</v>
      </c>
      <c r="M6355" t="s">
        <v>24043</v>
      </c>
      <c r="N6355" t="s">
        <v>23987</v>
      </c>
      <c r="O6355" t="s">
        <v>23988</v>
      </c>
      <c r="P6355">
        <v>32754</v>
      </c>
      <c r="Q6355">
        <v>3856</v>
      </c>
    </row>
    <row r="6356" spans="1:17" hidden="1" x14ac:dyDescent="0.35">
      <c r="A6356" s="72">
        <f t="shared" si="99"/>
        <v>141663</v>
      </c>
      <c r="B6356" t="s">
        <v>11113</v>
      </c>
      <c r="C6356" s="66">
        <v>91500</v>
      </c>
      <c r="D6356" t="s">
        <v>77</v>
      </c>
      <c r="E6356" t="s">
        <v>11096</v>
      </c>
      <c r="F6356" s="66">
        <v>141663</v>
      </c>
      <c r="G6356" t="s">
        <v>78</v>
      </c>
      <c r="I6356" t="s">
        <v>79</v>
      </c>
      <c r="K6356" t="s">
        <v>11114</v>
      </c>
      <c r="M6356" t="s">
        <v>10987</v>
      </c>
      <c r="N6356" t="s">
        <v>10739</v>
      </c>
      <c r="O6356" t="s">
        <v>18</v>
      </c>
      <c r="P6356" t="s">
        <v>10999</v>
      </c>
      <c r="Q6356" t="s">
        <v>11115</v>
      </c>
    </row>
    <row r="6357" spans="1:17" hidden="1" x14ac:dyDescent="0.35">
      <c r="A6357" s="72">
        <f t="shared" si="99"/>
        <v>140696</v>
      </c>
      <c r="B6357" t="s">
        <v>20569</v>
      </c>
      <c r="C6357" s="66">
        <v>17006152</v>
      </c>
      <c r="D6357" t="s">
        <v>83</v>
      </c>
      <c r="E6357" t="s">
        <v>13674</v>
      </c>
      <c r="F6357" s="66">
        <v>140696</v>
      </c>
      <c r="G6357" t="s">
        <v>77</v>
      </c>
      <c r="I6357" t="s">
        <v>79</v>
      </c>
      <c r="K6357" t="s">
        <v>2966</v>
      </c>
      <c r="M6357" t="s">
        <v>2967</v>
      </c>
      <c r="N6357" t="s">
        <v>2252</v>
      </c>
      <c r="O6357" t="s">
        <v>18</v>
      </c>
      <c r="P6357" t="s">
        <v>2968</v>
      </c>
      <c r="Q6357" t="s">
        <v>2969</v>
      </c>
    </row>
    <row r="6358" spans="1:17" hidden="1" x14ac:dyDescent="0.35">
      <c r="A6358" s="72">
        <f t="shared" si="99"/>
        <v>140736</v>
      </c>
      <c r="B6358" t="s">
        <v>2964</v>
      </c>
      <c r="C6358" s="66">
        <v>86890</v>
      </c>
      <c r="D6358" t="s">
        <v>77</v>
      </c>
      <c r="E6358" t="s">
        <v>2965</v>
      </c>
      <c r="F6358" s="66">
        <v>140736</v>
      </c>
      <c r="G6358" t="s">
        <v>78</v>
      </c>
      <c r="I6358" t="s">
        <v>79</v>
      </c>
      <c r="K6358" t="s">
        <v>2966</v>
      </c>
      <c r="M6358" t="s">
        <v>2967</v>
      </c>
      <c r="N6358" t="s">
        <v>2252</v>
      </c>
      <c r="O6358" t="s">
        <v>18</v>
      </c>
      <c r="P6358" t="s">
        <v>2968</v>
      </c>
      <c r="Q6358" t="s">
        <v>2969</v>
      </c>
    </row>
    <row r="6359" spans="1:17" hidden="1" x14ac:dyDescent="0.35">
      <c r="A6359" s="72">
        <f t="shared" si="99"/>
        <v>140736</v>
      </c>
      <c r="B6359" t="s">
        <v>2970</v>
      </c>
      <c r="C6359" s="66">
        <v>86891</v>
      </c>
      <c r="D6359" t="s">
        <v>77</v>
      </c>
      <c r="E6359" t="s">
        <v>2965</v>
      </c>
      <c r="F6359" s="66">
        <v>140736</v>
      </c>
      <c r="G6359" t="s">
        <v>78</v>
      </c>
      <c r="I6359" t="s">
        <v>79</v>
      </c>
      <c r="K6359" t="s">
        <v>2966</v>
      </c>
      <c r="M6359" t="s">
        <v>2967</v>
      </c>
      <c r="N6359" t="s">
        <v>2252</v>
      </c>
      <c r="O6359" t="s">
        <v>18</v>
      </c>
      <c r="P6359" t="s">
        <v>2968</v>
      </c>
      <c r="Q6359" t="s">
        <v>2969</v>
      </c>
    </row>
    <row r="6360" spans="1:17" hidden="1" x14ac:dyDescent="0.35">
      <c r="A6360" s="72">
        <f t="shared" si="99"/>
        <v>140736</v>
      </c>
      <c r="B6360" t="s">
        <v>2971</v>
      </c>
      <c r="C6360" s="66">
        <v>86892</v>
      </c>
      <c r="D6360" t="s">
        <v>77</v>
      </c>
      <c r="E6360" t="s">
        <v>2965</v>
      </c>
      <c r="F6360" s="66">
        <v>140736</v>
      </c>
      <c r="G6360" t="s">
        <v>78</v>
      </c>
      <c r="I6360" t="s">
        <v>79</v>
      </c>
      <c r="K6360" t="s">
        <v>2966</v>
      </c>
      <c r="M6360" t="s">
        <v>2967</v>
      </c>
      <c r="N6360" t="s">
        <v>2252</v>
      </c>
      <c r="O6360" t="s">
        <v>18</v>
      </c>
      <c r="P6360" t="s">
        <v>2968</v>
      </c>
      <c r="Q6360" t="s">
        <v>2969</v>
      </c>
    </row>
    <row r="6361" spans="1:17" hidden="1" x14ac:dyDescent="0.35">
      <c r="A6361" s="72">
        <f t="shared" si="99"/>
        <v>140736</v>
      </c>
      <c r="B6361" t="s">
        <v>2972</v>
      </c>
      <c r="C6361" s="66">
        <v>86893</v>
      </c>
      <c r="D6361" t="s">
        <v>77</v>
      </c>
      <c r="E6361" t="s">
        <v>2965</v>
      </c>
      <c r="F6361" s="66">
        <v>140736</v>
      </c>
      <c r="G6361" t="s">
        <v>78</v>
      </c>
      <c r="I6361" t="s">
        <v>79</v>
      </c>
      <c r="K6361" t="s">
        <v>2966</v>
      </c>
      <c r="M6361" t="s">
        <v>2967</v>
      </c>
      <c r="N6361" t="s">
        <v>2252</v>
      </c>
      <c r="O6361" t="s">
        <v>18</v>
      </c>
      <c r="P6361" t="s">
        <v>2968</v>
      </c>
      <c r="Q6361" t="s">
        <v>2969</v>
      </c>
    </row>
    <row r="6362" spans="1:17" hidden="1" x14ac:dyDescent="0.35">
      <c r="A6362" s="72">
        <f t="shared" si="99"/>
        <v>140874</v>
      </c>
      <c r="B6362" t="s">
        <v>27244</v>
      </c>
      <c r="C6362" s="85">
        <v>222114</v>
      </c>
      <c r="D6362" t="s">
        <v>77</v>
      </c>
      <c r="E6362" t="s">
        <v>23181</v>
      </c>
      <c r="F6362" s="85">
        <v>140874</v>
      </c>
      <c r="G6362" t="s">
        <v>78</v>
      </c>
      <c r="H6362">
        <v>11703584</v>
      </c>
      <c r="I6362" t="s">
        <v>79</v>
      </c>
      <c r="K6362" t="s">
        <v>27245</v>
      </c>
      <c r="M6362" t="s">
        <v>24987</v>
      </c>
      <c r="N6362" t="s">
        <v>4885</v>
      </c>
      <c r="O6362" t="s">
        <v>18</v>
      </c>
      <c r="P6362">
        <v>76067</v>
      </c>
    </row>
    <row r="6363" spans="1:17" hidden="1" x14ac:dyDescent="0.35">
      <c r="A6363" s="72">
        <f t="shared" si="99"/>
        <v>140874</v>
      </c>
      <c r="B6363" t="s">
        <v>14750</v>
      </c>
      <c r="C6363" s="66">
        <v>222114</v>
      </c>
      <c r="D6363" t="s">
        <v>77</v>
      </c>
      <c r="E6363" t="s">
        <v>3804</v>
      </c>
      <c r="F6363" s="66">
        <v>140874</v>
      </c>
      <c r="G6363" t="s">
        <v>78</v>
      </c>
      <c r="H6363" t="s">
        <v>3805</v>
      </c>
      <c r="I6363" t="s">
        <v>79</v>
      </c>
      <c r="K6363" t="s">
        <v>14751</v>
      </c>
      <c r="M6363" t="s">
        <v>3807</v>
      </c>
      <c r="N6363" t="s">
        <v>4885</v>
      </c>
      <c r="O6363" t="s">
        <v>18</v>
      </c>
      <c r="P6363" t="s">
        <v>3809</v>
      </c>
    </row>
    <row r="6364" spans="1:17" hidden="1" x14ac:dyDescent="0.35">
      <c r="A6364" s="72">
        <f t="shared" si="99"/>
        <v>140874</v>
      </c>
      <c r="B6364" t="s">
        <v>27246</v>
      </c>
      <c r="C6364" s="85">
        <v>87361</v>
      </c>
      <c r="D6364" t="s">
        <v>77</v>
      </c>
      <c r="E6364" t="s">
        <v>23181</v>
      </c>
      <c r="F6364" s="85">
        <v>140874</v>
      </c>
      <c r="G6364" t="s">
        <v>78</v>
      </c>
      <c r="H6364">
        <v>11703584</v>
      </c>
      <c r="I6364" t="s">
        <v>79</v>
      </c>
      <c r="K6364" t="s">
        <v>27247</v>
      </c>
      <c r="M6364" t="s">
        <v>24987</v>
      </c>
      <c r="N6364" t="s">
        <v>4885</v>
      </c>
      <c r="O6364" t="s">
        <v>18</v>
      </c>
      <c r="P6364">
        <v>76067</v>
      </c>
      <c r="Q6364">
        <v>6103</v>
      </c>
    </row>
    <row r="6365" spans="1:17" hidden="1" x14ac:dyDescent="0.35">
      <c r="A6365" s="72">
        <f t="shared" si="99"/>
        <v>140874</v>
      </c>
      <c r="B6365" t="s">
        <v>3803</v>
      </c>
      <c r="C6365" s="66">
        <v>87361</v>
      </c>
      <c r="D6365" t="s">
        <v>77</v>
      </c>
      <c r="E6365" t="s">
        <v>3804</v>
      </c>
      <c r="F6365" s="66">
        <v>140874</v>
      </c>
      <c r="G6365" t="s">
        <v>78</v>
      </c>
      <c r="H6365" t="s">
        <v>3805</v>
      </c>
      <c r="I6365" t="s">
        <v>79</v>
      </c>
      <c r="K6365" t="s">
        <v>3806</v>
      </c>
      <c r="M6365" t="s">
        <v>3807</v>
      </c>
      <c r="N6365" t="s">
        <v>3808</v>
      </c>
      <c r="O6365" t="s">
        <v>18</v>
      </c>
      <c r="P6365" t="s">
        <v>3809</v>
      </c>
      <c r="Q6365" t="s">
        <v>3810</v>
      </c>
    </row>
    <row r="6366" spans="1:17" hidden="1" x14ac:dyDescent="0.35">
      <c r="A6366" s="72">
        <f t="shared" si="99"/>
        <v>140874</v>
      </c>
      <c r="B6366" t="s">
        <v>27248</v>
      </c>
      <c r="C6366" s="85">
        <v>87365</v>
      </c>
      <c r="D6366" t="s">
        <v>77</v>
      </c>
      <c r="E6366" t="s">
        <v>23181</v>
      </c>
      <c r="F6366" s="85">
        <v>140874</v>
      </c>
      <c r="G6366" t="s">
        <v>78</v>
      </c>
      <c r="H6366">
        <v>11703584</v>
      </c>
      <c r="I6366" t="s">
        <v>79</v>
      </c>
      <c r="K6366" t="s">
        <v>27240</v>
      </c>
      <c r="M6366" t="s">
        <v>24987</v>
      </c>
      <c r="N6366" t="s">
        <v>4885</v>
      </c>
      <c r="O6366" t="s">
        <v>18</v>
      </c>
      <c r="P6366">
        <v>76067</v>
      </c>
      <c r="Q6366">
        <v>9117</v>
      </c>
    </row>
    <row r="6367" spans="1:17" hidden="1" x14ac:dyDescent="0.35">
      <c r="A6367" s="72">
        <f t="shared" si="99"/>
        <v>140874</v>
      </c>
      <c r="B6367" t="s">
        <v>3818</v>
      </c>
      <c r="C6367" s="66">
        <v>87365</v>
      </c>
      <c r="D6367" t="s">
        <v>77</v>
      </c>
      <c r="E6367" t="s">
        <v>3804</v>
      </c>
      <c r="F6367" s="66">
        <v>140874</v>
      </c>
      <c r="G6367" t="s">
        <v>78</v>
      </c>
      <c r="H6367" t="s">
        <v>3805</v>
      </c>
      <c r="I6367" t="s">
        <v>79</v>
      </c>
      <c r="K6367" t="s">
        <v>3819</v>
      </c>
      <c r="M6367" t="s">
        <v>3807</v>
      </c>
      <c r="N6367" t="s">
        <v>3808</v>
      </c>
      <c r="O6367" t="s">
        <v>18</v>
      </c>
      <c r="P6367" t="s">
        <v>3809</v>
      </c>
      <c r="Q6367" t="s">
        <v>3820</v>
      </c>
    </row>
    <row r="6368" spans="1:17" hidden="1" x14ac:dyDescent="0.35">
      <c r="A6368" s="72">
        <f t="shared" si="99"/>
        <v>140874</v>
      </c>
      <c r="B6368" t="s">
        <v>23181</v>
      </c>
      <c r="C6368" s="85">
        <v>140874</v>
      </c>
      <c r="D6368" t="s">
        <v>78</v>
      </c>
      <c r="E6368" t="s">
        <v>23238</v>
      </c>
      <c r="F6368" s="85">
        <v>17002993</v>
      </c>
      <c r="G6368" t="s">
        <v>1750</v>
      </c>
      <c r="H6368">
        <v>11703584</v>
      </c>
      <c r="I6368" t="s">
        <v>79</v>
      </c>
      <c r="J6368" t="s">
        <v>200</v>
      </c>
      <c r="K6368" t="s">
        <v>24986</v>
      </c>
      <c r="M6368" t="s">
        <v>24987</v>
      </c>
      <c r="N6368" t="s">
        <v>4885</v>
      </c>
      <c r="O6368" t="s">
        <v>18</v>
      </c>
      <c r="P6368">
        <v>76067</v>
      </c>
      <c r="Q6368">
        <v>8445</v>
      </c>
    </row>
    <row r="6369" spans="1:17" hidden="1" x14ac:dyDescent="0.35">
      <c r="A6369" s="72">
        <f t="shared" si="99"/>
        <v>140874</v>
      </c>
      <c r="B6369" t="s">
        <v>27237</v>
      </c>
      <c r="C6369" s="85">
        <v>17019363</v>
      </c>
      <c r="D6369" t="s">
        <v>23281</v>
      </c>
      <c r="E6369" t="s">
        <v>23181</v>
      </c>
      <c r="F6369" s="85">
        <v>140874</v>
      </c>
      <c r="G6369" t="s">
        <v>78</v>
      </c>
      <c r="I6369" t="s">
        <v>79</v>
      </c>
      <c r="K6369" t="s">
        <v>27238</v>
      </c>
      <c r="M6369" t="s">
        <v>24987</v>
      </c>
      <c r="O6369" t="s">
        <v>18</v>
      </c>
      <c r="P6369">
        <v>76067</v>
      </c>
    </row>
    <row r="6370" spans="1:17" hidden="1" x14ac:dyDescent="0.35">
      <c r="A6370" s="72">
        <f t="shared" si="99"/>
        <v>140874</v>
      </c>
      <c r="B6370" t="s">
        <v>27242</v>
      </c>
      <c r="C6370" s="85">
        <v>87364</v>
      </c>
      <c r="D6370" t="s">
        <v>77</v>
      </c>
      <c r="E6370" t="s">
        <v>23181</v>
      </c>
      <c r="F6370" s="85">
        <v>140874</v>
      </c>
      <c r="G6370" t="s">
        <v>78</v>
      </c>
      <c r="H6370">
        <v>11703584</v>
      </c>
      <c r="I6370" t="s">
        <v>79</v>
      </c>
      <c r="K6370" t="s">
        <v>27243</v>
      </c>
      <c r="M6370" t="s">
        <v>24987</v>
      </c>
      <c r="N6370" t="s">
        <v>4885</v>
      </c>
      <c r="O6370" t="s">
        <v>18</v>
      </c>
      <c r="P6370">
        <v>76067</v>
      </c>
      <c r="Q6370">
        <v>8544</v>
      </c>
    </row>
    <row r="6371" spans="1:17" hidden="1" x14ac:dyDescent="0.35">
      <c r="A6371" s="72">
        <f t="shared" si="99"/>
        <v>140874</v>
      </c>
      <c r="B6371" t="s">
        <v>3815</v>
      </c>
      <c r="C6371" s="66">
        <v>87364</v>
      </c>
      <c r="D6371" t="s">
        <v>77</v>
      </c>
      <c r="E6371" t="s">
        <v>3804</v>
      </c>
      <c r="F6371" s="66">
        <v>140874</v>
      </c>
      <c r="G6371" t="s">
        <v>78</v>
      </c>
      <c r="H6371" t="s">
        <v>3805</v>
      </c>
      <c r="I6371" t="s">
        <v>79</v>
      </c>
      <c r="K6371" t="s">
        <v>3816</v>
      </c>
      <c r="M6371" t="s">
        <v>3807</v>
      </c>
      <c r="N6371" t="s">
        <v>3808</v>
      </c>
      <c r="O6371" t="s">
        <v>18</v>
      </c>
      <c r="P6371" t="s">
        <v>3809</v>
      </c>
      <c r="Q6371" t="s">
        <v>3817</v>
      </c>
    </row>
    <row r="6372" spans="1:17" hidden="1" x14ac:dyDescent="0.35">
      <c r="A6372" s="72">
        <f t="shared" si="99"/>
        <v>140471</v>
      </c>
      <c r="B6372" t="s">
        <v>15705</v>
      </c>
      <c r="C6372" s="66">
        <v>16020987</v>
      </c>
      <c r="D6372" t="s">
        <v>77</v>
      </c>
      <c r="E6372" t="s">
        <v>833</v>
      </c>
      <c r="F6372" s="66">
        <v>140471</v>
      </c>
      <c r="G6372" t="s">
        <v>78</v>
      </c>
      <c r="H6372" t="s">
        <v>15706</v>
      </c>
      <c r="I6372" t="s">
        <v>79</v>
      </c>
      <c r="K6372" t="s">
        <v>15707</v>
      </c>
      <c r="M6372" t="s">
        <v>841</v>
      </c>
      <c r="N6372" t="s">
        <v>185</v>
      </c>
      <c r="O6372" t="s">
        <v>18</v>
      </c>
      <c r="P6372" t="s">
        <v>869</v>
      </c>
    </row>
    <row r="6373" spans="1:17" hidden="1" x14ac:dyDescent="0.35">
      <c r="A6373" s="72">
        <f t="shared" si="99"/>
        <v>141733</v>
      </c>
      <c r="B6373" t="s">
        <v>16132</v>
      </c>
      <c r="C6373" s="66">
        <v>16034163</v>
      </c>
      <c r="D6373" t="s">
        <v>77</v>
      </c>
      <c r="E6373" t="s">
        <v>11641</v>
      </c>
      <c r="F6373" s="66">
        <v>141733</v>
      </c>
      <c r="G6373" t="s">
        <v>78</v>
      </c>
      <c r="I6373" t="s">
        <v>79</v>
      </c>
      <c r="K6373" t="s">
        <v>16133</v>
      </c>
      <c r="M6373" t="s">
        <v>11638</v>
      </c>
      <c r="N6373" t="s">
        <v>13854</v>
      </c>
      <c r="O6373" t="s">
        <v>18</v>
      </c>
      <c r="P6373" t="s">
        <v>11639</v>
      </c>
    </row>
    <row r="6374" spans="1:17" hidden="1" x14ac:dyDescent="0.35">
      <c r="A6374" s="72">
        <f t="shared" si="99"/>
        <v>141582</v>
      </c>
      <c r="B6374" t="s">
        <v>13976</v>
      </c>
      <c r="C6374" s="66">
        <v>178014</v>
      </c>
      <c r="D6374" t="s">
        <v>77</v>
      </c>
      <c r="E6374" t="s">
        <v>10496</v>
      </c>
      <c r="F6374" s="66">
        <v>141582</v>
      </c>
      <c r="G6374" t="s">
        <v>78</v>
      </c>
      <c r="I6374" t="s">
        <v>79</v>
      </c>
      <c r="K6374" t="s">
        <v>13977</v>
      </c>
      <c r="M6374" t="s">
        <v>10498</v>
      </c>
      <c r="N6374" t="s">
        <v>10455</v>
      </c>
      <c r="O6374" t="s">
        <v>18</v>
      </c>
      <c r="P6374" t="s">
        <v>10499</v>
      </c>
    </row>
    <row r="6375" spans="1:17" hidden="1" x14ac:dyDescent="0.35">
      <c r="A6375" s="72">
        <f t="shared" si="99"/>
        <v>140867</v>
      </c>
      <c r="B6375" t="s">
        <v>27096</v>
      </c>
      <c r="C6375" s="85">
        <v>16025533</v>
      </c>
      <c r="D6375" t="s">
        <v>23281</v>
      </c>
      <c r="E6375" t="s">
        <v>23184</v>
      </c>
      <c r="F6375" s="85">
        <v>140867</v>
      </c>
      <c r="G6375" t="s">
        <v>78</v>
      </c>
      <c r="I6375" t="s">
        <v>79</v>
      </c>
      <c r="K6375" t="s">
        <v>27097</v>
      </c>
      <c r="M6375" t="s">
        <v>21981</v>
      </c>
      <c r="N6375" t="s">
        <v>571</v>
      </c>
      <c r="O6375" t="s">
        <v>18</v>
      </c>
      <c r="P6375">
        <v>76063</v>
      </c>
    </row>
    <row r="6376" spans="1:17" hidden="1" x14ac:dyDescent="0.35">
      <c r="A6376" s="72">
        <f t="shared" si="99"/>
        <v>140867</v>
      </c>
      <c r="B6376" t="s">
        <v>18631</v>
      </c>
      <c r="C6376" s="66">
        <v>16025533</v>
      </c>
      <c r="D6376" t="s">
        <v>83</v>
      </c>
      <c r="E6376" t="s">
        <v>3405</v>
      </c>
      <c r="F6376" s="66">
        <v>140867</v>
      </c>
      <c r="G6376" t="s">
        <v>78</v>
      </c>
      <c r="I6376" t="s">
        <v>79</v>
      </c>
      <c r="K6376" t="s">
        <v>18632</v>
      </c>
      <c r="M6376" t="s">
        <v>3741</v>
      </c>
      <c r="N6376" t="s">
        <v>573</v>
      </c>
      <c r="O6376" t="s">
        <v>18</v>
      </c>
      <c r="P6376" t="s">
        <v>3742</v>
      </c>
    </row>
    <row r="6377" spans="1:17" hidden="1" x14ac:dyDescent="0.35">
      <c r="A6377" s="72">
        <f t="shared" si="99"/>
        <v>140871</v>
      </c>
      <c r="B6377" t="s">
        <v>27211</v>
      </c>
      <c r="C6377" s="85">
        <v>17014544</v>
      </c>
      <c r="D6377" t="s">
        <v>23281</v>
      </c>
      <c r="E6377" t="s">
        <v>23182</v>
      </c>
      <c r="F6377" s="85">
        <v>140871</v>
      </c>
      <c r="G6377" t="s">
        <v>78</v>
      </c>
      <c r="H6377">
        <v>13410303</v>
      </c>
      <c r="I6377" t="s">
        <v>79</v>
      </c>
      <c r="K6377" t="s">
        <v>27212</v>
      </c>
      <c r="M6377" t="s">
        <v>21008</v>
      </c>
      <c r="O6377" t="s">
        <v>18</v>
      </c>
      <c r="P6377">
        <v>76065</v>
      </c>
    </row>
    <row r="6378" spans="1:17" hidden="1" x14ac:dyDescent="0.35">
      <c r="A6378" s="72">
        <f t="shared" si="99"/>
        <v>140871</v>
      </c>
      <c r="B6378" t="s">
        <v>21433</v>
      </c>
      <c r="C6378" s="66">
        <v>17014544</v>
      </c>
      <c r="D6378" t="s">
        <v>83</v>
      </c>
      <c r="E6378" t="s">
        <v>3772</v>
      </c>
      <c r="F6378" s="66">
        <v>140871</v>
      </c>
      <c r="G6378" t="s">
        <v>78</v>
      </c>
      <c r="H6378" t="s">
        <v>3773</v>
      </c>
      <c r="I6378" t="s">
        <v>79</v>
      </c>
      <c r="K6378" t="s">
        <v>21434</v>
      </c>
      <c r="M6378" t="s">
        <v>3775</v>
      </c>
      <c r="O6378" t="s">
        <v>18</v>
      </c>
      <c r="P6378" t="s">
        <v>3776</v>
      </c>
    </row>
    <row r="6379" spans="1:17" hidden="1" x14ac:dyDescent="0.35">
      <c r="A6379" s="72">
        <f t="shared" si="99"/>
        <v>142043</v>
      </c>
      <c r="B6379" t="s">
        <v>16167</v>
      </c>
      <c r="C6379" s="66">
        <v>16034997</v>
      </c>
      <c r="D6379" t="s">
        <v>83</v>
      </c>
      <c r="E6379" t="s">
        <v>13037</v>
      </c>
      <c r="F6379" s="66">
        <v>142043</v>
      </c>
      <c r="G6379" t="s">
        <v>78</v>
      </c>
      <c r="I6379" t="s">
        <v>79</v>
      </c>
      <c r="K6379" t="s">
        <v>16168</v>
      </c>
      <c r="M6379" t="s">
        <v>13039</v>
      </c>
      <c r="N6379" t="s">
        <v>13039</v>
      </c>
      <c r="O6379" t="s">
        <v>18</v>
      </c>
      <c r="P6379" t="s">
        <v>13040</v>
      </c>
    </row>
    <row r="6380" spans="1:17" hidden="1" x14ac:dyDescent="0.35">
      <c r="A6380" s="72">
        <f t="shared" si="99"/>
        <v>140867</v>
      </c>
      <c r="B6380" t="s">
        <v>27098</v>
      </c>
      <c r="C6380" s="85">
        <v>16025531</v>
      </c>
      <c r="D6380" t="s">
        <v>23281</v>
      </c>
      <c r="E6380" t="s">
        <v>23184</v>
      </c>
      <c r="F6380" s="85">
        <v>140867</v>
      </c>
      <c r="G6380" t="s">
        <v>78</v>
      </c>
      <c r="I6380" t="s">
        <v>79</v>
      </c>
      <c r="K6380" t="s">
        <v>27099</v>
      </c>
      <c r="M6380" t="s">
        <v>21981</v>
      </c>
      <c r="N6380" t="s">
        <v>571</v>
      </c>
      <c r="O6380" t="s">
        <v>18</v>
      </c>
      <c r="P6380">
        <v>76063</v>
      </c>
    </row>
    <row r="6381" spans="1:17" hidden="1" x14ac:dyDescent="0.35">
      <c r="A6381" s="72">
        <f t="shared" si="99"/>
        <v>140867</v>
      </c>
      <c r="B6381" t="s">
        <v>18158</v>
      </c>
      <c r="C6381" s="66">
        <v>16025531</v>
      </c>
      <c r="D6381" t="s">
        <v>83</v>
      </c>
      <c r="E6381" t="s">
        <v>3405</v>
      </c>
      <c r="F6381" s="66">
        <v>140867</v>
      </c>
      <c r="G6381" t="s">
        <v>78</v>
      </c>
      <c r="I6381" t="s">
        <v>79</v>
      </c>
      <c r="K6381" t="s">
        <v>18159</v>
      </c>
      <c r="M6381" t="s">
        <v>3741</v>
      </c>
      <c r="N6381" t="s">
        <v>573</v>
      </c>
      <c r="O6381" t="s">
        <v>18</v>
      </c>
      <c r="P6381" t="s">
        <v>3742</v>
      </c>
    </row>
    <row r="6382" spans="1:17" hidden="1" x14ac:dyDescent="0.35">
      <c r="A6382" s="72">
        <f t="shared" si="99"/>
        <v>140867</v>
      </c>
      <c r="B6382" t="s">
        <v>27082</v>
      </c>
      <c r="C6382" s="85">
        <v>16033803</v>
      </c>
      <c r="D6382" t="s">
        <v>23281</v>
      </c>
      <c r="E6382" t="s">
        <v>23184</v>
      </c>
      <c r="F6382" s="85">
        <v>140867</v>
      </c>
      <c r="G6382" t="s">
        <v>78</v>
      </c>
      <c r="I6382" t="s">
        <v>79</v>
      </c>
      <c r="K6382" t="s">
        <v>27083</v>
      </c>
      <c r="M6382" t="s">
        <v>21981</v>
      </c>
      <c r="N6382" t="s">
        <v>571</v>
      </c>
      <c r="O6382" t="s">
        <v>18</v>
      </c>
      <c r="P6382">
        <v>76063</v>
      </c>
    </row>
    <row r="6383" spans="1:17" hidden="1" x14ac:dyDescent="0.35">
      <c r="A6383" s="72">
        <f t="shared" si="99"/>
        <v>140867</v>
      </c>
      <c r="B6383" t="s">
        <v>19050</v>
      </c>
      <c r="C6383" s="66">
        <v>16033803</v>
      </c>
      <c r="D6383" t="s">
        <v>83</v>
      </c>
      <c r="E6383" t="s">
        <v>3405</v>
      </c>
      <c r="F6383" s="66">
        <v>140867</v>
      </c>
      <c r="G6383" t="s">
        <v>78</v>
      </c>
      <c r="I6383" t="s">
        <v>79</v>
      </c>
      <c r="K6383" t="s">
        <v>19051</v>
      </c>
      <c r="M6383" t="s">
        <v>3741</v>
      </c>
      <c r="N6383" t="s">
        <v>573</v>
      </c>
      <c r="O6383" t="s">
        <v>18</v>
      </c>
      <c r="P6383" t="s">
        <v>3742</v>
      </c>
    </row>
    <row r="6384" spans="1:17" hidden="1" x14ac:dyDescent="0.35">
      <c r="A6384" s="72">
        <f t="shared" si="99"/>
        <v>140871</v>
      </c>
      <c r="B6384" t="s">
        <v>27229</v>
      </c>
      <c r="C6384" s="85">
        <v>17014546</v>
      </c>
      <c r="D6384" t="s">
        <v>23281</v>
      </c>
      <c r="E6384" t="s">
        <v>23182</v>
      </c>
      <c r="F6384" s="85">
        <v>140871</v>
      </c>
      <c r="G6384" t="s">
        <v>78</v>
      </c>
      <c r="H6384">
        <v>13410303</v>
      </c>
      <c r="I6384" t="s">
        <v>79</v>
      </c>
      <c r="K6384" t="s">
        <v>27230</v>
      </c>
      <c r="M6384" t="s">
        <v>21008</v>
      </c>
      <c r="O6384" t="s">
        <v>18</v>
      </c>
      <c r="P6384">
        <v>76065</v>
      </c>
    </row>
    <row r="6385" spans="1:16" hidden="1" x14ac:dyDescent="0.35">
      <c r="A6385" s="72">
        <f t="shared" si="99"/>
        <v>140871</v>
      </c>
      <c r="B6385" t="s">
        <v>21435</v>
      </c>
      <c r="C6385" s="66">
        <v>17014546</v>
      </c>
      <c r="D6385" t="s">
        <v>83</v>
      </c>
      <c r="E6385" t="s">
        <v>3772</v>
      </c>
      <c r="F6385" s="66">
        <v>140871</v>
      </c>
      <c r="G6385" t="s">
        <v>78</v>
      </c>
      <c r="H6385" t="s">
        <v>3773</v>
      </c>
      <c r="I6385" t="s">
        <v>79</v>
      </c>
      <c r="K6385" t="s">
        <v>21436</v>
      </c>
      <c r="M6385" t="s">
        <v>3775</v>
      </c>
      <c r="O6385" t="s">
        <v>18</v>
      </c>
      <c r="P6385" t="s">
        <v>3776</v>
      </c>
    </row>
    <row r="6386" spans="1:16" hidden="1" x14ac:dyDescent="0.35">
      <c r="A6386" s="72">
        <f t="shared" si="99"/>
        <v>141659</v>
      </c>
      <c r="B6386" t="s">
        <v>19041</v>
      </c>
      <c r="C6386" s="66">
        <v>16031125</v>
      </c>
      <c r="D6386" t="s">
        <v>83</v>
      </c>
      <c r="E6386" t="s">
        <v>11070</v>
      </c>
      <c r="F6386" s="66">
        <v>141659</v>
      </c>
      <c r="G6386" t="s">
        <v>78</v>
      </c>
      <c r="I6386" t="s">
        <v>79</v>
      </c>
      <c r="K6386" t="s">
        <v>19042</v>
      </c>
      <c r="M6386" t="s">
        <v>11073</v>
      </c>
      <c r="O6386" t="s">
        <v>18</v>
      </c>
      <c r="P6386" t="s">
        <v>11074</v>
      </c>
    </row>
    <row r="6387" spans="1:16" hidden="1" x14ac:dyDescent="0.35">
      <c r="A6387" s="72">
        <f t="shared" si="99"/>
        <v>141259</v>
      </c>
      <c r="B6387" t="s">
        <v>19722</v>
      </c>
      <c r="C6387" s="66">
        <v>16048087</v>
      </c>
      <c r="D6387" t="s">
        <v>83</v>
      </c>
      <c r="E6387" t="s">
        <v>7492</v>
      </c>
      <c r="F6387" s="66">
        <v>141259</v>
      </c>
      <c r="G6387" t="s">
        <v>78</v>
      </c>
      <c r="I6387" t="s">
        <v>79</v>
      </c>
      <c r="K6387" t="s">
        <v>19723</v>
      </c>
      <c r="M6387" t="s">
        <v>7265</v>
      </c>
      <c r="N6387" t="s">
        <v>7268</v>
      </c>
      <c r="O6387" t="s">
        <v>18</v>
      </c>
      <c r="P6387" t="s">
        <v>7491</v>
      </c>
    </row>
    <row r="6388" spans="1:16" hidden="1" x14ac:dyDescent="0.35">
      <c r="A6388" s="72">
        <f t="shared" si="99"/>
        <v>140867</v>
      </c>
      <c r="B6388" t="s">
        <v>27138</v>
      </c>
      <c r="C6388" s="85">
        <v>16033802</v>
      </c>
      <c r="D6388" t="s">
        <v>23281</v>
      </c>
      <c r="E6388" t="s">
        <v>23184</v>
      </c>
      <c r="F6388" s="85">
        <v>140867</v>
      </c>
      <c r="G6388" t="s">
        <v>78</v>
      </c>
      <c r="I6388" t="s">
        <v>79</v>
      </c>
      <c r="K6388" t="s">
        <v>27139</v>
      </c>
      <c r="M6388" t="s">
        <v>21981</v>
      </c>
      <c r="N6388" t="s">
        <v>571</v>
      </c>
      <c r="O6388" t="s">
        <v>18</v>
      </c>
      <c r="P6388">
        <v>76063</v>
      </c>
    </row>
    <row r="6389" spans="1:16" hidden="1" x14ac:dyDescent="0.35">
      <c r="A6389" s="72">
        <f t="shared" si="99"/>
        <v>140867</v>
      </c>
      <c r="B6389" t="s">
        <v>19048</v>
      </c>
      <c r="C6389" s="66">
        <v>16033802</v>
      </c>
      <c r="D6389" t="s">
        <v>83</v>
      </c>
      <c r="E6389" t="s">
        <v>3405</v>
      </c>
      <c r="F6389" s="66">
        <v>140867</v>
      </c>
      <c r="G6389" t="s">
        <v>78</v>
      </c>
      <c r="I6389" t="s">
        <v>79</v>
      </c>
      <c r="K6389" t="s">
        <v>19049</v>
      </c>
      <c r="M6389" t="s">
        <v>3741</v>
      </c>
      <c r="N6389" t="s">
        <v>573</v>
      </c>
      <c r="O6389" t="s">
        <v>18</v>
      </c>
      <c r="P6389" t="s">
        <v>3742</v>
      </c>
    </row>
    <row r="6390" spans="1:16" hidden="1" x14ac:dyDescent="0.35">
      <c r="A6390" s="72">
        <f t="shared" si="99"/>
        <v>140867</v>
      </c>
      <c r="B6390" t="s">
        <v>27194</v>
      </c>
      <c r="C6390" s="85">
        <v>16025532</v>
      </c>
      <c r="D6390" t="s">
        <v>23281</v>
      </c>
      <c r="E6390" t="s">
        <v>23184</v>
      </c>
      <c r="F6390" s="85">
        <v>140867</v>
      </c>
      <c r="G6390" t="s">
        <v>78</v>
      </c>
      <c r="I6390" t="s">
        <v>79</v>
      </c>
      <c r="K6390" t="s">
        <v>27195</v>
      </c>
      <c r="M6390" t="s">
        <v>21981</v>
      </c>
      <c r="N6390" t="s">
        <v>571</v>
      </c>
      <c r="O6390" t="s">
        <v>18</v>
      </c>
      <c r="P6390">
        <v>76063</v>
      </c>
    </row>
    <row r="6391" spans="1:16" hidden="1" x14ac:dyDescent="0.35">
      <c r="A6391" s="72">
        <f t="shared" si="99"/>
        <v>140867</v>
      </c>
      <c r="B6391" t="s">
        <v>18160</v>
      </c>
      <c r="C6391" s="66">
        <v>16025532</v>
      </c>
      <c r="D6391" t="s">
        <v>83</v>
      </c>
      <c r="E6391" t="s">
        <v>3405</v>
      </c>
      <c r="F6391" s="66">
        <v>140867</v>
      </c>
      <c r="G6391" t="s">
        <v>78</v>
      </c>
      <c r="I6391" t="s">
        <v>79</v>
      </c>
      <c r="K6391" t="s">
        <v>18161</v>
      </c>
      <c r="M6391" t="s">
        <v>3741</v>
      </c>
      <c r="N6391" t="s">
        <v>573</v>
      </c>
      <c r="O6391" t="s">
        <v>18</v>
      </c>
      <c r="P6391" t="s">
        <v>3742</v>
      </c>
    </row>
    <row r="6392" spans="1:16" hidden="1" x14ac:dyDescent="0.35">
      <c r="A6392" s="72">
        <f t="shared" si="99"/>
        <v>140867</v>
      </c>
      <c r="B6392" t="s">
        <v>27115</v>
      </c>
      <c r="C6392" s="85">
        <v>16025534</v>
      </c>
      <c r="D6392" t="s">
        <v>23281</v>
      </c>
      <c r="E6392" t="s">
        <v>23184</v>
      </c>
      <c r="F6392" s="85">
        <v>140867</v>
      </c>
      <c r="G6392" t="s">
        <v>78</v>
      </c>
      <c r="I6392" t="s">
        <v>79</v>
      </c>
      <c r="K6392" t="s">
        <v>27116</v>
      </c>
      <c r="M6392" t="s">
        <v>21981</v>
      </c>
      <c r="N6392" t="s">
        <v>571</v>
      </c>
      <c r="O6392" t="s">
        <v>18</v>
      </c>
      <c r="P6392">
        <v>76063</v>
      </c>
    </row>
    <row r="6393" spans="1:16" hidden="1" x14ac:dyDescent="0.35">
      <c r="A6393" s="72">
        <f t="shared" si="99"/>
        <v>140867</v>
      </c>
      <c r="B6393" t="s">
        <v>18633</v>
      </c>
      <c r="C6393" s="66">
        <v>16025534</v>
      </c>
      <c r="D6393" t="s">
        <v>83</v>
      </c>
      <c r="E6393" t="s">
        <v>3405</v>
      </c>
      <c r="F6393" s="66">
        <v>140867</v>
      </c>
      <c r="G6393" t="s">
        <v>78</v>
      </c>
      <c r="I6393" t="s">
        <v>79</v>
      </c>
      <c r="K6393" t="s">
        <v>18634</v>
      </c>
      <c r="M6393" t="s">
        <v>3741</v>
      </c>
      <c r="N6393" t="s">
        <v>573</v>
      </c>
      <c r="O6393" t="s">
        <v>18</v>
      </c>
      <c r="P6393" t="s">
        <v>3742</v>
      </c>
    </row>
    <row r="6394" spans="1:16" hidden="1" x14ac:dyDescent="0.35">
      <c r="A6394" s="72">
        <f t="shared" si="99"/>
        <v>140867</v>
      </c>
      <c r="B6394" t="s">
        <v>27164</v>
      </c>
      <c r="C6394" s="85">
        <v>16033804</v>
      </c>
      <c r="D6394" t="s">
        <v>23281</v>
      </c>
      <c r="E6394" t="s">
        <v>23184</v>
      </c>
      <c r="F6394" s="85">
        <v>140867</v>
      </c>
      <c r="G6394" t="s">
        <v>78</v>
      </c>
      <c r="I6394" t="s">
        <v>79</v>
      </c>
      <c r="K6394" t="s">
        <v>27165</v>
      </c>
      <c r="M6394" t="s">
        <v>21981</v>
      </c>
      <c r="N6394" t="s">
        <v>571</v>
      </c>
      <c r="O6394" t="s">
        <v>18</v>
      </c>
      <c r="P6394">
        <v>76063</v>
      </c>
    </row>
    <row r="6395" spans="1:16" hidden="1" x14ac:dyDescent="0.35">
      <c r="A6395" s="72">
        <f t="shared" si="99"/>
        <v>140867</v>
      </c>
      <c r="B6395" t="s">
        <v>19052</v>
      </c>
      <c r="C6395" s="66">
        <v>16033804</v>
      </c>
      <c r="D6395" t="s">
        <v>83</v>
      </c>
      <c r="E6395" t="s">
        <v>3405</v>
      </c>
      <c r="F6395" s="66">
        <v>140867</v>
      </c>
      <c r="G6395" t="s">
        <v>78</v>
      </c>
      <c r="I6395" t="s">
        <v>79</v>
      </c>
      <c r="K6395" t="s">
        <v>19053</v>
      </c>
      <c r="M6395" t="s">
        <v>3741</v>
      </c>
      <c r="N6395" t="s">
        <v>573</v>
      </c>
      <c r="O6395" t="s">
        <v>18</v>
      </c>
      <c r="P6395" t="s">
        <v>3742</v>
      </c>
    </row>
    <row r="6396" spans="1:16" hidden="1" x14ac:dyDescent="0.35">
      <c r="A6396" s="72">
        <f t="shared" si="99"/>
        <v>140867</v>
      </c>
      <c r="B6396" t="s">
        <v>27154</v>
      </c>
      <c r="C6396" s="85">
        <v>16025538</v>
      </c>
      <c r="D6396" t="s">
        <v>23281</v>
      </c>
      <c r="E6396" t="s">
        <v>23184</v>
      </c>
      <c r="F6396" s="85">
        <v>140867</v>
      </c>
      <c r="G6396" t="s">
        <v>78</v>
      </c>
      <c r="I6396" t="s">
        <v>79</v>
      </c>
      <c r="K6396" t="s">
        <v>27155</v>
      </c>
      <c r="M6396" t="s">
        <v>21981</v>
      </c>
      <c r="N6396" t="s">
        <v>571</v>
      </c>
      <c r="O6396" t="s">
        <v>18</v>
      </c>
      <c r="P6396">
        <v>76063</v>
      </c>
    </row>
    <row r="6397" spans="1:16" hidden="1" x14ac:dyDescent="0.35">
      <c r="A6397" s="72">
        <f t="shared" si="99"/>
        <v>140867</v>
      </c>
      <c r="B6397" t="s">
        <v>18639</v>
      </c>
      <c r="C6397" s="66">
        <v>16025538</v>
      </c>
      <c r="D6397" t="s">
        <v>83</v>
      </c>
      <c r="E6397" t="s">
        <v>3405</v>
      </c>
      <c r="F6397" s="66">
        <v>140867</v>
      </c>
      <c r="G6397" t="s">
        <v>78</v>
      </c>
      <c r="I6397" t="s">
        <v>79</v>
      </c>
      <c r="K6397" t="s">
        <v>18640</v>
      </c>
      <c r="M6397" t="s">
        <v>3741</v>
      </c>
      <c r="N6397" t="s">
        <v>573</v>
      </c>
      <c r="O6397" t="s">
        <v>18</v>
      </c>
      <c r="P6397" t="s">
        <v>3742</v>
      </c>
    </row>
    <row r="6398" spans="1:16" hidden="1" x14ac:dyDescent="0.35">
      <c r="A6398" s="72">
        <f t="shared" si="99"/>
        <v>140867</v>
      </c>
      <c r="B6398" t="s">
        <v>27109</v>
      </c>
      <c r="C6398" s="85">
        <v>16025539</v>
      </c>
      <c r="D6398" t="s">
        <v>23281</v>
      </c>
      <c r="E6398" t="s">
        <v>23184</v>
      </c>
      <c r="F6398" s="85">
        <v>140867</v>
      </c>
      <c r="G6398" t="s">
        <v>78</v>
      </c>
      <c r="I6398" t="s">
        <v>79</v>
      </c>
      <c r="K6398" t="s">
        <v>27110</v>
      </c>
      <c r="M6398" t="s">
        <v>21981</v>
      </c>
      <c r="N6398" t="s">
        <v>571</v>
      </c>
      <c r="O6398" t="s">
        <v>18</v>
      </c>
      <c r="P6398">
        <v>76063</v>
      </c>
    </row>
    <row r="6399" spans="1:16" hidden="1" x14ac:dyDescent="0.35">
      <c r="A6399" s="72">
        <f t="shared" si="99"/>
        <v>140867</v>
      </c>
      <c r="B6399" t="s">
        <v>18641</v>
      </c>
      <c r="C6399" s="66">
        <v>16025539</v>
      </c>
      <c r="D6399" t="s">
        <v>83</v>
      </c>
      <c r="E6399" t="s">
        <v>3405</v>
      </c>
      <c r="F6399" s="66">
        <v>140867</v>
      </c>
      <c r="G6399" t="s">
        <v>78</v>
      </c>
      <c r="I6399" t="s">
        <v>79</v>
      </c>
      <c r="K6399" t="s">
        <v>18642</v>
      </c>
      <c r="M6399" t="s">
        <v>3741</v>
      </c>
      <c r="N6399" t="s">
        <v>573</v>
      </c>
      <c r="O6399" t="s">
        <v>18</v>
      </c>
      <c r="P6399" t="s">
        <v>3742</v>
      </c>
    </row>
    <row r="6400" spans="1:16" hidden="1" x14ac:dyDescent="0.35">
      <c r="A6400" s="72">
        <f t="shared" si="99"/>
        <v>140867</v>
      </c>
      <c r="B6400" t="s">
        <v>27086</v>
      </c>
      <c r="C6400" s="85">
        <v>17013025</v>
      </c>
      <c r="D6400" t="s">
        <v>23281</v>
      </c>
      <c r="E6400" t="s">
        <v>23184</v>
      </c>
      <c r="F6400" s="85">
        <v>140867</v>
      </c>
      <c r="G6400" t="s">
        <v>78</v>
      </c>
      <c r="H6400">
        <v>11728615</v>
      </c>
      <c r="I6400" t="s">
        <v>79</v>
      </c>
      <c r="K6400" t="s">
        <v>27087</v>
      </c>
      <c r="M6400" t="s">
        <v>19690</v>
      </c>
      <c r="N6400" t="s">
        <v>571</v>
      </c>
      <c r="O6400" t="s">
        <v>18</v>
      </c>
      <c r="P6400">
        <v>76002</v>
      </c>
    </row>
    <row r="6401" spans="1:17" hidden="1" x14ac:dyDescent="0.35">
      <c r="A6401" s="72">
        <f t="shared" si="99"/>
        <v>140867</v>
      </c>
      <c r="B6401" t="s">
        <v>21257</v>
      </c>
      <c r="C6401" s="66">
        <v>17013025</v>
      </c>
      <c r="D6401" t="s">
        <v>83</v>
      </c>
      <c r="E6401" t="s">
        <v>3405</v>
      </c>
      <c r="F6401" s="66">
        <v>140867</v>
      </c>
      <c r="G6401" t="s">
        <v>78</v>
      </c>
      <c r="H6401" t="s">
        <v>13705</v>
      </c>
      <c r="I6401" t="s">
        <v>79</v>
      </c>
      <c r="K6401" t="s">
        <v>21258</v>
      </c>
      <c r="M6401" t="s">
        <v>19690</v>
      </c>
      <c r="N6401" t="s">
        <v>571</v>
      </c>
      <c r="O6401" t="s">
        <v>18</v>
      </c>
      <c r="P6401" t="s">
        <v>3415</v>
      </c>
    </row>
    <row r="6402" spans="1:17" hidden="1" x14ac:dyDescent="0.35">
      <c r="A6402" s="72">
        <f t="shared" ref="A6402:A6465" si="100">IF(F6402="", "", IF(D6402="School District", C6402, F6402))</f>
        <v>141259</v>
      </c>
      <c r="B6402" t="s">
        <v>19482</v>
      </c>
      <c r="C6402" s="66">
        <v>16059613</v>
      </c>
      <c r="D6402" t="s">
        <v>83</v>
      </c>
      <c r="E6402" t="s">
        <v>7492</v>
      </c>
      <c r="F6402" s="66">
        <v>141259</v>
      </c>
      <c r="G6402" t="s">
        <v>78</v>
      </c>
      <c r="I6402" t="s">
        <v>79</v>
      </c>
      <c r="K6402" t="s">
        <v>19483</v>
      </c>
      <c r="M6402" t="s">
        <v>7265</v>
      </c>
      <c r="N6402" t="s">
        <v>7507</v>
      </c>
      <c r="O6402" t="s">
        <v>18</v>
      </c>
      <c r="P6402" t="s">
        <v>16549</v>
      </c>
    </row>
    <row r="6403" spans="1:17" hidden="1" x14ac:dyDescent="0.35">
      <c r="A6403" s="72">
        <f t="shared" si="100"/>
        <v>140871</v>
      </c>
      <c r="B6403" t="s">
        <v>27225</v>
      </c>
      <c r="C6403" s="85">
        <v>17014548</v>
      </c>
      <c r="D6403" t="s">
        <v>23281</v>
      </c>
      <c r="E6403" t="s">
        <v>23182</v>
      </c>
      <c r="F6403" s="85">
        <v>140871</v>
      </c>
      <c r="G6403" t="s">
        <v>78</v>
      </c>
      <c r="H6403">
        <v>13410303</v>
      </c>
      <c r="I6403" t="s">
        <v>79</v>
      </c>
      <c r="K6403" t="s">
        <v>27226</v>
      </c>
      <c r="M6403" t="s">
        <v>21008</v>
      </c>
      <c r="O6403" t="s">
        <v>18</v>
      </c>
      <c r="P6403">
        <v>76065</v>
      </c>
    </row>
    <row r="6404" spans="1:17" hidden="1" x14ac:dyDescent="0.35">
      <c r="A6404" s="72">
        <f t="shared" si="100"/>
        <v>140871</v>
      </c>
      <c r="B6404" t="s">
        <v>21437</v>
      </c>
      <c r="C6404" s="66">
        <v>17014548</v>
      </c>
      <c r="D6404" t="s">
        <v>83</v>
      </c>
      <c r="E6404" t="s">
        <v>3772</v>
      </c>
      <c r="F6404" s="66">
        <v>140871</v>
      </c>
      <c r="G6404" t="s">
        <v>78</v>
      </c>
      <c r="H6404" t="s">
        <v>3773</v>
      </c>
      <c r="I6404" t="s">
        <v>79</v>
      </c>
      <c r="K6404" t="s">
        <v>21438</v>
      </c>
      <c r="M6404" t="s">
        <v>3775</v>
      </c>
      <c r="O6404" t="s">
        <v>18</v>
      </c>
      <c r="P6404" t="s">
        <v>3776</v>
      </c>
    </row>
    <row r="6405" spans="1:17" hidden="1" x14ac:dyDescent="0.35">
      <c r="A6405" s="72">
        <f t="shared" si="100"/>
        <v>140867</v>
      </c>
      <c r="B6405" t="s">
        <v>27162</v>
      </c>
      <c r="C6405" s="85">
        <v>17013023</v>
      </c>
      <c r="D6405" t="s">
        <v>23281</v>
      </c>
      <c r="E6405" t="s">
        <v>23184</v>
      </c>
      <c r="F6405" s="85">
        <v>140867</v>
      </c>
      <c r="G6405" t="s">
        <v>78</v>
      </c>
      <c r="H6405">
        <v>11728615</v>
      </c>
      <c r="I6405" t="s">
        <v>79</v>
      </c>
      <c r="K6405" t="s">
        <v>27163</v>
      </c>
      <c r="M6405" t="s">
        <v>19690</v>
      </c>
      <c r="N6405" t="s">
        <v>571</v>
      </c>
      <c r="O6405" t="s">
        <v>18</v>
      </c>
      <c r="P6405">
        <v>76002</v>
      </c>
    </row>
    <row r="6406" spans="1:17" hidden="1" x14ac:dyDescent="0.35">
      <c r="A6406" s="72">
        <f t="shared" si="100"/>
        <v>140867</v>
      </c>
      <c r="B6406" t="s">
        <v>21255</v>
      </c>
      <c r="C6406" s="66">
        <v>17013023</v>
      </c>
      <c r="D6406" t="s">
        <v>83</v>
      </c>
      <c r="E6406" t="s">
        <v>3405</v>
      </c>
      <c r="F6406" s="66">
        <v>140867</v>
      </c>
      <c r="G6406" t="s">
        <v>78</v>
      </c>
      <c r="H6406" t="s">
        <v>13705</v>
      </c>
      <c r="I6406" t="s">
        <v>79</v>
      </c>
      <c r="K6406" t="s">
        <v>21256</v>
      </c>
      <c r="M6406" t="s">
        <v>19690</v>
      </c>
      <c r="N6406" t="s">
        <v>571</v>
      </c>
      <c r="O6406" t="s">
        <v>18</v>
      </c>
      <c r="P6406" t="s">
        <v>3415</v>
      </c>
    </row>
    <row r="6407" spans="1:17" hidden="1" x14ac:dyDescent="0.35">
      <c r="A6407" s="72">
        <f t="shared" si="100"/>
        <v>140867</v>
      </c>
      <c r="B6407" t="s">
        <v>27100</v>
      </c>
      <c r="C6407" s="85">
        <v>16025536</v>
      </c>
      <c r="D6407" t="s">
        <v>23281</v>
      </c>
      <c r="E6407" t="s">
        <v>23184</v>
      </c>
      <c r="F6407" s="85">
        <v>140867</v>
      </c>
      <c r="G6407" t="s">
        <v>78</v>
      </c>
      <c r="I6407" t="s">
        <v>79</v>
      </c>
      <c r="K6407" t="s">
        <v>27101</v>
      </c>
      <c r="M6407" t="s">
        <v>21981</v>
      </c>
      <c r="N6407" t="s">
        <v>571</v>
      </c>
      <c r="O6407" t="s">
        <v>18</v>
      </c>
      <c r="P6407">
        <v>76063</v>
      </c>
    </row>
    <row r="6408" spans="1:17" hidden="1" x14ac:dyDescent="0.35">
      <c r="A6408" s="72">
        <f t="shared" si="100"/>
        <v>140867</v>
      </c>
      <c r="B6408" t="s">
        <v>18637</v>
      </c>
      <c r="C6408" s="66">
        <v>16025536</v>
      </c>
      <c r="D6408" t="s">
        <v>83</v>
      </c>
      <c r="E6408" t="s">
        <v>3405</v>
      </c>
      <c r="F6408" s="66">
        <v>140867</v>
      </c>
      <c r="G6408" t="s">
        <v>78</v>
      </c>
      <c r="I6408" t="s">
        <v>79</v>
      </c>
      <c r="K6408" t="s">
        <v>18638</v>
      </c>
      <c r="M6408" t="s">
        <v>3741</v>
      </c>
      <c r="N6408" t="s">
        <v>573</v>
      </c>
      <c r="O6408" t="s">
        <v>18</v>
      </c>
      <c r="P6408" t="s">
        <v>3742</v>
      </c>
    </row>
    <row r="6409" spans="1:17" hidden="1" x14ac:dyDescent="0.35">
      <c r="A6409" s="72">
        <f t="shared" si="100"/>
        <v>141259</v>
      </c>
      <c r="B6409" t="s">
        <v>22727</v>
      </c>
      <c r="C6409" s="66">
        <v>17026135</v>
      </c>
      <c r="D6409" t="s">
        <v>83</v>
      </c>
      <c r="E6409" t="s">
        <v>7492</v>
      </c>
      <c r="F6409" s="66">
        <v>141259</v>
      </c>
      <c r="G6409" t="s">
        <v>78</v>
      </c>
      <c r="I6409" t="s">
        <v>79</v>
      </c>
      <c r="K6409" t="s">
        <v>22728</v>
      </c>
      <c r="M6409" t="s">
        <v>7268</v>
      </c>
      <c r="N6409" t="s">
        <v>7268</v>
      </c>
      <c r="O6409" t="s">
        <v>18</v>
      </c>
      <c r="P6409" t="s">
        <v>16549</v>
      </c>
    </row>
    <row r="6410" spans="1:17" hidden="1" x14ac:dyDescent="0.35">
      <c r="A6410" s="72">
        <f t="shared" si="100"/>
        <v>140867</v>
      </c>
      <c r="B6410" t="s">
        <v>27150</v>
      </c>
      <c r="C6410" s="85">
        <v>16025535</v>
      </c>
      <c r="D6410" t="s">
        <v>23281</v>
      </c>
      <c r="E6410" t="s">
        <v>23184</v>
      </c>
      <c r="F6410" s="85">
        <v>140867</v>
      </c>
      <c r="G6410" t="s">
        <v>78</v>
      </c>
      <c r="I6410" t="s">
        <v>79</v>
      </c>
      <c r="K6410" t="s">
        <v>27151</v>
      </c>
      <c r="M6410" t="s">
        <v>21981</v>
      </c>
      <c r="N6410" t="s">
        <v>571</v>
      </c>
      <c r="O6410" t="s">
        <v>18</v>
      </c>
      <c r="P6410">
        <v>76063</v>
      </c>
    </row>
    <row r="6411" spans="1:17" hidden="1" x14ac:dyDescent="0.35">
      <c r="A6411" s="72">
        <f t="shared" si="100"/>
        <v>140867</v>
      </c>
      <c r="B6411" t="s">
        <v>18635</v>
      </c>
      <c r="C6411" s="66">
        <v>16025535</v>
      </c>
      <c r="D6411" t="s">
        <v>83</v>
      </c>
      <c r="E6411" t="s">
        <v>3405</v>
      </c>
      <c r="F6411" s="66">
        <v>140867</v>
      </c>
      <c r="G6411" t="s">
        <v>78</v>
      </c>
      <c r="I6411" t="s">
        <v>79</v>
      </c>
      <c r="K6411" t="s">
        <v>18636</v>
      </c>
      <c r="M6411" t="s">
        <v>3741</v>
      </c>
      <c r="N6411" t="s">
        <v>573</v>
      </c>
      <c r="O6411" t="s">
        <v>18</v>
      </c>
      <c r="P6411" t="s">
        <v>3742</v>
      </c>
    </row>
    <row r="6412" spans="1:17" hidden="1" x14ac:dyDescent="0.35">
      <c r="A6412" s="72">
        <f t="shared" si="100"/>
        <v>140867</v>
      </c>
      <c r="B6412" t="s">
        <v>27160</v>
      </c>
      <c r="C6412" s="85">
        <v>16051720</v>
      </c>
      <c r="D6412" t="s">
        <v>23281</v>
      </c>
      <c r="E6412" t="s">
        <v>23184</v>
      </c>
      <c r="F6412" s="85">
        <v>140867</v>
      </c>
      <c r="G6412" t="s">
        <v>78</v>
      </c>
      <c r="I6412" t="s">
        <v>79</v>
      </c>
      <c r="K6412" t="s">
        <v>27161</v>
      </c>
      <c r="M6412" t="s">
        <v>21981</v>
      </c>
      <c r="N6412" t="s">
        <v>571</v>
      </c>
      <c r="O6412" t="s">
        <v>18</v>
      </c>
      <c r="P6412">
        <v>76063</v>
      </c>
    </row>
    <row r="6413" spans="1:17" hidden="1" x14ac:dyDescent="0.35">
      <c r="A6413" s="72">
        <f t="shared" si="100"/>
        <v>140867</v>
      </c>
      <c r="B6413" t="s">
        <v>19470</v>
      </c>
      <c r="C6413" s="66">
        <v>16051720</v>
      </c>
      <c r="D6413" t="s">
        <v>83</v>
      </c>
      <c r="E6413" t="s">
        <v>3405</v>
      </c>
      <c r="F6413" s="66">
        <v>140867</v>
      </c>
      <c r="G6413" t="s">
        <v>78</v>
      </c>
      <c r="I6413" t="s">
        <v>79</v>
      </c>
      <c r="K6413" t="s">
        <v>19471</v>
      </c>
      <c r="M6413" t="s">
        <v>3741</v>
      </c>
      <c r="N6413" t="s">
        <v>573</v>
      </c>
      <c r="O6413" t="s">
        <v>18</v>
      </c>
      <c r="P6413" t="s">
        <v>3742</v>
      </c>
    </row>
    <row r="6414" spans="1:17" hidden="1" x14ac:dyDescent="0.35">
      <c r="A6414" s="72">
        <f t="shared" si="100"/>
        <v>141544</v>
      </c>
      <c r="B6414" t="s">
        <v>16592</v>
      </c>
      <c r="C6414" s="66">
        <v>16043548</v>
      </c>
      <c r="D6414" t="s">
        <v>77</v>
      </c>
      <c r="E6414" t="s">
        <v>9751</v>
      </c>
      <c r="F6414" s="66">
        <v>141544</v>
      </c>
      <c r="G6414" t="s">
        <v>78</v>
      </c>
      <c r="H6414" t="s">
        <v>9752</v>
      </c>
      <c r="I6414" t="s">
        <v>79</v>
      </c>
      <c r="K6414" t="s">
        <v>16593</v>
      </c>
      <c r="M6414" t="s">
        <v>7383</v>
      </c>
      <c r="N6414" t="s">
        <v>7384</v>
      </c>
      <c r="O6414" t="s">
        <v>18</v>
      </c>
      <c r="P6414" t="s">
        <v>10079</v>
      </c>
    </row>
    <row r="6415" spans="1:17" hidden="1" x14ac:dyDescent="0.35">
      <c r="A6415" s="72">
        <f t="shared" si="100"/>
        <v>141307</v>
      </c>
      <c r="B6415" t="s">
        <v>7048</v>
      </c>
      <c r="C6415" s="66">
        <v>88942</v>
      </c>
      <c r="D6415" t="s">
        <v>77</v>
      </c>
      <c r="E6415" t="s">
        <v>6769</v>
      </c>
      <c r="F6415" s="66">
        <v>141307</v>
      </c>
      <c r="G6415" t="s">
        <v>78</v>
      </c>
      <c r="I6415" t="s">
        <v>79</v>
      </c>
      <c r="K6415" t="s">
        <v>7049</v>
      </c>
      <c r="M6415" t="s">
        <v>3090</v>
      </c>
      <c r="N6415" t="s">
        <v>6071</v>
      </c>
      <c r="O6415" t="s">
        <v>18</v>
      </c>
      <c r="P6415" t="s">
        <v>7044</v>
      </c>
      <c r="Q6415" t="s">
        <v>857</v>
      </c>
    </row>
    <row r="6416" spans="1:17" hidden="1" x14ac:dyDescent="0.35">
      <c r="A6416" s="72">
        <f t="shared" si="100"/>
        <v>141663</v>
      </c>
      <c r="B6416" t="s">
        <v>22870</v>
      </c>
      <c r="C6416" s="66">
        <v>17027026</v>
      </c>
      <c r="D6416" t="s">
        <v>83</v>
      </c>
      <c r="E6416" t="s">
        <v>11096</v>
      </c>
      <c r="F6416" s="66">
        <v>141663</v>
      </c>
      <c r="G6416" t="s">
        <v>78</v>
      </c>
      <c r="I6416" t="s">
        <v>79</v>
      </c>
      <c r="K6416" t="s">
        <v>22871</v>
      </c>
      <c r="M6416" t="s">
        <v>10977</v>
      </c>
      <c r="N6416" t="s">
        <v>10782</v>
      </c>
      <c r="O6416" t="s">
        <v>18</v>
      </c>
      <c r="P6416" t="s">
        <v>10978</v>
      </c>
    </row>
    <row r="6417" spans="1:17" hidden="1" x14ac:dyDescent="0.35">
      <c r="A6417" s="72">
        <f t="shared" si="100"/>
        <v>141663</v>
      </c>
      <c r="B6417" t="s">
        <v>17841</v>
      </c>
      <c r="C6417" s="66">
        <v>16072128</v>
      </c>
      <c r="D6417" t="s">
        <v>77</v>
      </c>
      <c r="E6417" t="s">
        <v>11096</v>
      </c>
      <c r="F6417" s="66">
        <v>141663</v>
      </c>
      <c r="G6417" t="s">
        <v>78</v>
      </c>
      <c r="I6417" t="s">
        <v>79</v>
      </c>
      <c r="K6417" t="s">
        <v>17842</v>
      </c>
      <c r="M6417" t="s">
        <v>10987</v>
      </c>
      <c r="N6417" t="s">
        <v>10739</v>
      </c>
      <c r="O6417" t="s">
        <v>18</v>
      </c>
      <c r="P6417" t="s">
        <v>10978</v>
      </c>
    </row>
    <row r="6418" spans="1:17" hidden="1" x14ac:dyDescent="0.35">
      <c r="A6418" s="72">
        <f t="shared" si="100"/>
        <v>141663</v>
      </c>
      <c r="B6418" t="s">
        <v>27502</v>
      </c>
      <c r="C6418" s="85">
        <v>141663</v>
      </c>
      <c r="D6418" t="s">
        <v>78</v>
      </c>
      <c r="E6418" t="s">
        <v>23177</v>
      </c>
      <c r="F6418" s="85">
        <v>17016080</v>
      </c>
      <c r="G6418" t="s">
        <v>1750</v>
      </c>
      <c r="H6418">
        <v>11722022</v>
      </c>
      <c r="I6418" t="s">
        <v>79</v>
      </c>
      <c r="J6418" t="s">
        <v>200</v>
      </c>
      <c r="K6418" t="s">
        <v>27503</v>
      </c>
      <c r="M6418" t="s">
        <v>10977</v>
      </c>
      <c r="N6418" t="s">
        <v>10739</v>
      </c>
      <c r="O6418" t="s">
        <v>18</v>
      </c>
      <c r="P6418">
        <v>78572</v>
      </c>
      <c r="Q6418">
        <v>4311</v>
      </c>
    </row>
    <row r="6419" spans="1:17" hidden="1" x14ac:dyDescent="0.35">
      <c r="A6419" s="72">
        <f t="shared" si="100"/>
        <v>142116</v>
      </c>
      <c r="B6419" t="s">
        <v>16265</v>
      </c>
      <c r="C6419" s="66">
        <v>16036044</v>
      </c>
      <c r="D6419" t="s">
        <v>77</v>
      </c>
      <c r="E6419" t="s">
        <v>13524</v>
      </c>
      <c r="F6419" s="66">
        <v>142116</v>
      </c>
      <c r="G6419" t="s">
        <v>78</v>
      </c>
      <c r="H6419" t="s">
        <v>16266</v>
      </c>
      <c r="I6419" t="s">
        <v>79</v>
      </c>
      <c r="K6419" t="s">
        <v>16267</v>
      </c>
      <c r="M6419" t="s">
        <v>16268</v>
      </c>
      <c r="N6419" t="s">
        <v>7395</v>
      </c>
      <c r="O6419" t="s">
        <v>18</v>
      </c>
      <c r="P6419" t="s">
        <v>13527</v>
      </c>
    </row>
    <row r="6420" spans="1:17" hidden="1" x14ac:dyDescent="0.35">
      <c r="A6420" s="72">
        <f t="shared" si="100"/>
        <v>141307</v>
      </c>
      <c r="B6420" t="s">
        <v>7050</v>
      </c>
      <c r="C6420" s="66">
        <v>88943</v>
      </c>
      <c r="D6420" t="s">
        <v>77</v>
      </c>
      <c r="E6420" t="s">
        <v>6769</v>
      </c>
      <c r="F6420" s="66">
        <v>141307</v>
      </c>
      <c r="G6420" t="s">
        <v>78</v>
      </c>
      <c r="I6420" t="s">
        <v>79</v>
      </c>
      <c r="K6420" t="s">
        <v>7051</v>
      </c>
      <c r="M6420" t="s">
        <v>3090</v>
      </c>
      <c r="N6420" t="s">
        <v>6071</v>
      </c>
      <c r="O6420" t="s">
        <v>18</v>
      </c>
      <c r="P6420" t="s">
        <v>7044</v>
      </c>
      <c r="Q6420" t="s">
        <v>7052</v>
      </c>
    </row>
    <row r="6421" spans="1:17" hidden="1" x14ac:dyDescent="0.35">
      <c r="A6421" s="72">
        <f t="shared" si="100"/>
        <v>141663</v>
      </c>
      <c r="B6421" t="s">
        <v>11116</v>
      </c>
      <c r="C6421" s="66">
        <v>91501</v>
      </c>
      <c r="D6421" t="s">
        <v>77</v>
      </c>
      <c r="E6421" t="s">
        <v>11096</v>
      </c>
      <c r="F6421" s="66">
        <v>141663</v>
      </c>
      <c r="G6421" t="s">
        <v>78</v>
      </c>
      <c r="I6421" t="s">
        <v>79</v>
      </c>
      <c r="K6421" t="s">
        <v>11117</v>
      </c>
      <c r="M6421" t="s">
        <v>10987</v>
      </c>
      <c r="N6421" t="s">
        <v>7398</v>
      </c>
      <c r="O6421" t="s">
        <v>18</v>
      </c>
      <c r="P6421" t="s">
        <v>10978</v>
      </c>
    </row>
    <row r="6422" spans="1:17" hidden="1" x14ac:dyDescent="0.35">
      <c r="A6422" s="72">
        <f t="shared" si="100"/>
        <v>141663</v>
      </c>
      <c r="B6422" t="s">
        <v>11118</v>
      </c>
      <c r="C6422" s="66">
        <v>91502</v>
      </c>
      <c r="D6422" t="s">
        <v>77</v>
      </c>
      <c r="E6422" t="s">
        <v>11096</v>
      </c>
      <c r="F6422" s="66">
        <v>141663</v>
      </c>
      <c r="G6422" t="s">
        <v>78</v>
      </c>
      <c r="I6422" t="s">
        <v>79</v>
      </c>
      <c r="K6422" t="s">
        <v>11119</v>
      </c>
      <c r="M6422" t="s">
        <v>10987</v>
      </c>
      <c r="N6422" t="s">
        <v>7398</v>
      </c>
      <c r="O6422" t="s">
        <v>18</v>
      </c>
      <c r="P6422" t="s">
        <v>10978</v>
      </c>
    </row>
    <row r="6423" spans="1:17" hidden="1" x14ac:dyDescent="0.35">
      <c r="A6423" s="72">
        <f t="shared" si="100"/>
        <v>142116</v>
      </c>
      <c r="B6423" t="s">
        <v>17865</v>
      </c>
      <c r="C6423" s="66">
        <v>16072943</v>
      </c>
      <c r="D6423" t="s">
        <v>77</v>
      </c>
      <c r="E6423" t="s">
        <v>13524</v>
      </c>
      <c r="F6423" s="66">
        <v>142116</v>
      </c>
      <c r="G6423" t="s">
        <v>78</v>
      </c>
      <c r="H6423" t="s">
        <v>17866</v>
      </c>
      <c r="I6423" t="s">
        <v>79</v>
      </c>
      <c r="K6423" t="s">
        <v>17867</v>
      </c>
      <c r="M6423" t="s">
        <v>7395</v>
      </c>
      <c r="N6423" t="s">
        <v>7395</v>
      </c>
      <c r="O6423" t="s">
        <v>18</v>
      </c>
      <c r="P6423" t="s">
        <v>13261</v>
      </c>
    </row>
    <row r="6424" spans="1:17" hidden="1" x14ac:dyDescent="0.35">
      <c r="A6424" s="72">
        <f t="shared" si="100"/>
        <v>141431</v>
      </c>
      <c r="B6424" t="s">
        <v>9031</v>
      </c>
      <c r="C6424" s="66">
        <v>90204</v>
      </c>
      <c r="D6424" t="s">
        <v>77</v>
      </c>
      <c r="E6424" t="s">
        <v>9010</v>
      </c>
      <c r="F6424" s="66">
        <v>141431</v>
      </c>
      <c r="G6424" t="s">
        <v>78</v>
      </c>
      <c r="I6424" t="s">
        <v>79</v>
      </c>
      <c r="K6424" t="s">
        <v>9032</v>
      </c>
      <c r="M6424" t="s">
        <v>9006</v>
      </c>
      <c r="N6424" t="s">
        <v>9008</v>
      </c>
      <c r="O6424" t="s">
        <v>18</v>
      </c>
      <c r="P6424" t="s">
        <v>9018</v>
      </c>
      <c r="Q6424" t="s">
        <v>3247</v>
      </c>
    </row>
    <row r="6425" spans="1:17" hidden="1" x14ac:dyDescent="0.35">
      <c r="A6425" s="72">
        <f t="shared" si="100"/>
        <v>141307</v>
      </c>
      <c r="B6425" t="s">
        <v>7045</v>
      </c>
      <c r="C6425" s="66">
        <v>88941</v>
      </c>
      <c r="D6425" t="s">
        <v>77</v>
      </c>
      <c r="E6425" t="s">
        <v>6769</v>
      </c>
      <c r="F6425" s="66">
        <v>141307</v>
      </c>
      <c r="G6425" t="s">
        <v>78</v>
      </c>
      <c r="I6425" t="s">
        <v>79</v>
      </c>
      <c r="K6425" t="s">
        <v>7046</v>
      </c>
      <c r="M6425" t="s">
        <v>3090</v>
      </c>
      <c r="N6425" t="s">
        <v>6071</v>
      </c>
      <c r="O6425" t="s">
        <v>18</v>
      </c>
      <c r="P6425" t="s">
        <v>7044</v>
      </c>
      <c r="Q6425" t="s">
        <v>7047</v>
      </c>
    </row>
    <row r="6426" spans="1:17" hidden="1" x14ac:dyDescent="0.35">
      <c r="A6426" s="72">
        <f t="shared" si="100"/>
        <v>141307</v>
      </c>
      <c r="B6426" t="s">
        <v>8148</v>
      </c>
      <c r="C6426" s="66">
        <v>89598</v>
      </c>
      <c r="D6426" t="s">
        <v>77</v>
      </c>
      <c r="E6426" t="s">
        <v>6769</v>
      </c>
      <c r="F6426" s="66">
        <v>141307</v>
      </c>
      <c r="G6426" t="s">
        <v>78</v>
      </c>
      <c r="I6426" t="s">
        <v>79</v>
      </c>
      <c r="K6426" t="s">
        <v>8149</v>
      </c>
      <c r="M6426" t="s">
        <v>7912</v>
      </c>
      <c r="N6426" t="s">
        <v>6771</v>
      </c>
      <c r="O6426" t="s">
        <v>18</v>
      </c>
      <c r="P6426" t="s">
        <v>8144</v>
      </c>
      <c r="Q6426" t="s">
        <v>8150</v>
      </c>
    </row>
    <row r="6427" spans="1:17" hidden="1" x14ac:dyDescent="0.35">
      <c r="A6427" s="72">
        <f t="shared" si="100"/>
        <v>140887</v>
      </c>
      <c r="B6427" t="s">
        <v>25357</v>
      </c>
      <c r="C6427" s="85">
        <v>87436</v>
      </c>
      <c r="D6427" t="s">
        <v>77</v>
      </c>
      <c r="E6427" t="s">
        <v>23231</v>
      </c>
      <c r="F6427" s="85">
        <v>140887</v>
      </c>
      <c r="G6427" t="s">
        <v>78</v>
      </c>
      <c r="H6427">
        <v>12047635</v>
      </c>
      <c r="I6427" t="s">
        <v>79</v>
      </c>
      <c r="K6427" t="s">
        <v>25358</v>
      </c>
      <c r="M6427" t="s">
        <v>20648</v>
      </c>
      <c r="N6427" t="s">
        <v>571</v>
      </c>
      <c r="O6427" t="s">
        <v>18</v>
      </c>
      <c r="P6427">
        <v>76105</v>
      </c>
      <c r="Q6427">
        <v>5215</v>
      </c>
    </row>
    <row r="6428" spans="1:17" hidden="1" x14ac:dyDescent="0.35">
      <c r="A6428" s="72">
        <f t="shared" si="100"/>
        <v>140887</v>
      </c>
      <c r="B6428" t="s">
        <v>3974</v>
      </c>
      <c r="C6428" s="66">
        <v>87436</v>
      </c>
      <c r="D6428" t="s">
        <v>77</v>
      </c>
      <c r="E6428" t="s">
        <v>3907</v>
      </c>
      <c r="F6428" s="66">
        <v>140887</v>
      </c>
      <c r="G6428" t="s">
        <v>78</v>
      </c>
      <c r="H6428" t="s">
        <v>3975</v>
      </c>
      <c r="I6428" t="s">
        <v>79</v>
      </c>
      <c r="K6428" t="s">
        <v>3976</v>
      </c>
      <c r="M6428" t="s">
        <v>3904</v>
      </c>
      <c r="N6428" t="s">
        <v>573</v>
      </c>
      <c r="O6428" t="s">
        <v>18</v>
      </c>
      <c r="P6428" t="s">
        <v>3953</v>
      </c>
      <c r="Q6428" t="s">
        <v>3977</v>
      </c>
    </row>
    <row r="6429" spans="1:17" hidden="1" x14ac:dyDescent="0.35">
      <c r="A6429" s="72">
        <f t="shared" si="100"/>
        <v>140473</v>
      </c>
      <c r="B6429" t="s">
        <v>27674</v>
      </c>
      <c r="C6429" s="85">
        <v>86418</v>
      </c>
      <c r="D6429" t="s">
        <v>77</v>
      </c>
      <c r="E6429" t="s">
        <v>23171</v>
      </c>
      <c r="F6429" s="85">
        <v>140473</v>
      </c>
      <c r="G6429" t="s">
        <v>78</v>
      </c>
      <c r="I6429" t="s">
        <v>79</v>
      </c>
      <c r="K6429" t="s">
        <v>27675</v>
      </c>
      <c r="M6429" t="s">
        <v>232</v>
      </c>
      <c r="N6429" t="s">
        <v>176</v>
      </c>
      <c r="O6429" t="s">
        <v>18</v>
      </c>
      <c r="P6429">
        <v>75287</v>
      </c>
      <c r="Q6429">
        <v>6604</v>
      </c>
    </row>
    <row r="6430" spans="1:17" hidden="1" x14ac:dyDescent="0.35">
      <c r="A6430" s="72">
        <f t="shared" si="100"/>
        <v>141223</v>
      </c>
      <c r="B6430" t="s">
        <v>1864</v>
      </c>
      <c r="C6430" s="66">
        <v>88881</v>
      </c>
      <c r="D6430" t="s">
        <v>77</v>
      </c>
      <c r="E6430" t="s">
        <v>6077</v>
      </c>
      <c r="F6430" s="66">
        <v>141223</v>
      </c>
      <c r="G6430" t="s">
        <v>78</v>
      </c>
      <c r="H6430" t="s">
        <v>6925</v>
      </c>
      <c r="I6430" t="s">
        <v>79</v>
      </c>
      <c r="K6430" t="s">
        <v>6926</v>
      </c>
      <c r="M6430" t="s">
        <v>3090</v>
      </c>
      <c r="N6430" t="s">
        <v>6071</v>
      </c>
      <c r="O6430" t="s">
        <v>18</v>
      </c>
      <c r="P6430" t="s">
        <v>6919</v>
      </c>
      <c r="Q6430" t="s">
        <v>6927</v>
      </c>
    </row>
    <row r="6431" spans="1:17" hidden="1" x14ac:dyDescent="0.35">
      <c r="A6431" s="72">
        <f t="shared" si="100"/>
        <v>140473</v>
      </c>
      <c r="B6431" t="s">
        <v>1864</v>
      </c>
      <c r="C6431" s="66">
        <v>86418</v>
      </c>
      <c r="D6431" t="s">
        <v>77</v>
      </c>
      <c r="E6431" t="s">
        <v>252</v>
      </c>
      <c r="F6431" s="66">
        <v>140473</v>
      </c>
      <c r="G6431" t="s">
        <v>78</v>
      </c>
      <c r="I6431" t="s">
        <v>79</v>
      </c>
      <c r="K6431" t="s">
        <v>1865</v>
      </c>
      <c r="M6431" t="s">
        <v>189</v>
      </c>
      <c r="N6431" t="s">
        <v>185</v>
      </c>
      <c r="O6431" t="s">
        <v>18</v>
      </c>
      <c r="P6431" t="s">
        <v>1863</v>
      </c>
      <c r="Q6431" t="s">
        <v>1866</v>
      </c>
    </row>
    <row r="6432" spans="1:17" hidden="1" x14ac:dyDescent="0.35">
      <c r="A6432" s="72">
        <f t="shared" si="100"/>
        <v>141431</v>
      </c>
      <c r="B6432" t="s">
        <v>20277</v>
      </c>
      <c r="C6432" s="66">
        <v>17003160</v>
      </c>
      <c r="D6432" t="s">
        <v>77</v>
      </c>
      <c r="E6432" t="s">
        <v>9010</v>
      </c>
      <c r="F6432" s="66">
        <v>141431</v>
      </c>
      <c r="G6432" t="s">
        <v>78</v>
      </c>
      <c r="I6432" t="s">
        <v>79</v>
      </c>
      <c r="K6432" t="s">
        <v>9034</v>
      </c>
      <c r="M6432" t="s">
        <v>9006</v>
      </c>
      <c r="N6432" t="s">
        <v>9008</v>
      </c>
      <c r="O6432" t="s">
        <v>18</v>
      </c>
      <c r="P6432" t="s">
        <v>9007</v>
      </c>
      <c r="Q6432" t="s">
        <v>20278</v>
      </c>
    </row>
    <row r="6433" spans="1:17" hidden="1" x14ac:dyDescent="0.35">
      <c r="A6433" s="72">
        <f t="shared" si="100"/>
        <v>141269</v>
      </c>
      <c r="B6433" t="s">
        <v>7667</v>
      </c>
      <c r="C6433" s="66">
        <v>89320</v>
      </c>
      <c r="D6433" t="s">
        <v>77</v>
      </c>
      <c r="E6433" t="s">
        <v>6855</v>
      </c>
      <c r="F6433" s="66">
        <v>141269</v>
      </c>
      <c r="G6433" t="s">
        <v>78</v>
      </c>
      <c r="H6433" t="s">
        <v>7668</v>
      </c>
      <c r="I6433" t="s">
        <v>79</v>
      </c>
      <c r="K6433" t="s">
        <v>7669</v>
      </c>
      <c r="M6433" t="s">
        <v>7647</v>
      </c>
      <c r="N6433" t="s">
        <v>6073</v>
      </c>
      <c r="O6433" t="s">
        <v>18</v>
      </c>
      <c r="P6433" t="s">
        <v>7648</v>
      </c>
      <c r="Q6433" t="s">
        <v>7670</v>
      </c>
    </row>
    <row r="6434" spans="1:17" hidden="1" x14ac:dyDescent="0.35">
      <c r="A6434" s="72">
        <f t="shared" si="100"/>
        <v>142118</v>
      </c>
      <c r="B6434" t="s">
        <v>13588</v>
      </c>
      <c r="C6434" s="66">
        <v>93139</v>
      </c>
      <c r="D6434" t="s">
        <v>77</v>
      </c>
      <c r="E6434" t="s">
        <v>13343</v>
      </c>
      <c r="F6434" s="66">
        <v>142118</v>
      </c>
      <c r="G6434" t="s">
        <v>78</v>
      </c>
      <c r="H6434" t="s">
        <v>13589</v>
      </c>
      <c r="I6434" t="s">
        <v>79</v>
      </c>
      <c r="K6434" t="s">
        <v>13590</v>
      </c>
      <c r="M6434" t="s">
        <v>7395</v>
      </c>
      <c r="N6434" t="s">
        <v>13252</v>
      </c>
      <c r="O6434" t="s">
        <v>18</v>
      </c>
      <c r="P6434" t="s">
        <v>13260</v>
      </c>
      <c r="Q6434" t="s">
        <v>10032</v>
      </c>
    </row>
    <row r="6435" spans="1:17" hidden="1" x14ac:dyDescent="0.35">
      <c r="A6435" s="72">
        <f t="shared" si="100"/>
        <v>141715</v>
      </c>
      <c r="B6435" t="s">
        <v>22151</v>
      </c>
      <c r="C6435" s="66">
        <v>17021002</v>
      </c>
      <c r="D6435" t="s">
        <v>77</v>
      </c>
      <c r="E6435" t="s">
        <v>11361</v>
      </c>
      <c r="F6435" s="66">
        <v>141715</v>
      </c>
      <c r="G6435" t="s">
        <v>78</v>
      </c>
      <c r="I6435" t="s">
        <v>79</v>
      </c>
      <c r="K6435" t="s">
        <v>22152</v>
      </c>
      <c r="M6435" t="s">
        <v>22153</v>
      </c>
      <c r="O6435" t="s">
        <v>18</v>
      </c>
      <c r="P6435" t="s">
        <v>11365</v>
      </c>
    </row>
    <row r="6436" spans="1:17" hidden="1" x14ac:dyDescent="0.35">
      <c r="A6436" s="72">
        <f t="shared" si="100"/>
        <v>141986</v>
      </c>
      <c r="B6436" t="s">
        <v>19697</v>
      </c>
      <c r="C6436" s="66">
        <v>16062729</v>
      </c>
      <c r="D6436" t="s">
        <v>83</v>
      </c>
      <c r="E6436" t="s">
        <v>12702</v>
      </c>
      <c r="F6436" s="66">
        <v>141986</v>
      </c>
      <c r="G6436" t="s">
        <v>78</v>
      </c>
      <c r="I6436" t="s">
        <v>79</v>
      </c>
      <c r="K6436" t="s">
        <v>19698</v>
      </c>
      <c r="M6436" t="s">
        <v>12447</v>
      </c>
      <c r="N6436" t="s">
        <v>12447</v>
      </c>
      <c r="O6436" t="s">
        <v>18</v>
      </c>
      <c r="P6436" t="s">
        <v>12769</v>
      </c>
    </row>
    <row r="6437" spans="1:17" hidden="1" x14ac:dyDescent="0.35">
      <c r="A6437" s="72">
        <f t="shared" si="100"/>
        <v>145196</v>
      </c>
      <c r="B6437" t="s">
        <v>26090</v>
      </c>
      <c r="C6437" s="85">
        <v>16048256</v>
      </c>
      <c r="D6437" t="s">
        <v>23281</v>
      </c>
      <c r="E6437" t="s">
        <v>23216</v>
      </c>
      <c r="F6437" s="85">
        <v>145196</v>
      </c>
      <c r="G6437" t="s">
        <v>78</v>
      </c>
      <c r="I6437" t="s">
        <v>79</v>
      </c>
      <c r="K6437" t="s">
        <v>26091</v>
      </c>
      <c r="M6437" t="s">
        <v>26092</v>
      </c>
      <c r="N6437" t="s">
        <v>26084</v>
      </c>
      <c r="O6437" t="s">
        <v>26085</v>
      </c>
      <c r="P6437">
        <v>98148</v>
      </c>
    </row>
    <row r="6438" spans="1:17" hidden="1" x14ac:dyDescent="0.35">
      <c r="A6438" s="72">
        <f t="shared" si="100"/>
        <v>140477</v>
      </c>
      <c r="B6438" t="s">
        <v>975</v>
      </c>
      <c r="C6438" s="66">
        <v>85745</v>
      </c>
      <c r="D6438" t="s">
        <v>77</v>
      </c>
      <c r="E6438" t="s">
        <v>450</v>
      </c>
      <c r="F6438" s="66">
        <v>140477</v>
      </c>
      <c r="G6438" t="s">
        <v>78</v>
      </c>
      <c r="I6438" t="s">
        <v>79</v>
      </c>
      <c r="K6438" t="s">
        <v>976</v>
      </c>
      <c r="M6438" t="s">
        <v>963</v>
      </c>
      <c r="N6438" t="s">
        <v>189</v>
      </c>
      <c r="O6438" t="s">
        <v>18</v>
      </c>
      <c r="P6438" t="s">
        <v>964</v>
      </c>
      <c r="Q6438" t="s">
        <v>977</v>
      </c>
    </row>
    <row r="6439" spans="1:17" hidden="1" x14ac:dyDescent="0.35">
      <c r="A6439" s="72">
        <f t="shared" si="100"/>
        <v>140931</v>
      </c>
      <c r="B6439" t="s">
        <v>27485</v>
      </c>
      <c r="C6439" s="85">
        <v>17030924</v>
      </c>
      <c r="D6439" t="s">
        <v>77</v>
      </c>
      <c r="E6439" t="s">
        <v>23178</v>
      </c>
      <c r="F6439" s="85">
        <v>140931</v>
      </c>
      <c r="G6439" t="s">
        <v>78</v>
      </c>
      <c r="I6439" t="s">
        <v>79</v>
      </c>
      <c r="K6439" t="s">
        <v>27486</v>
      </c>
      <c r="M6439" t="s">
        <v>20648</v>
      </c>
      <c r="N6439" t="s">
        <v>762</v>
      </c>
      <c r="O6439" t="s">
        <v>18</v>
      </c>
      <c r="P6439">
        <v>76262</v>
      </c>
    </row>
    <row r="6440" spans="1:17" hidden="1" x14ac:dyDescent="0.35">
      <c r="A6440" s="72">
        <f t="shared" si="100"/>
        <v>141225</v>
      </c>
      <c r="B6440" t="s">
        <v>28325</v>
      </c>
      <c r="C6440" s="85">
        <v>88734</v>
      </c>
      <c r="D6440" t="s">
        <v>77</v>
      </c>
      <c r="E6440" t="s">
        <v>23150</v>
      </c>
      <c r="F6440" s="85">
        <v>141225</v>
      </c>
      <c r="G6440" t="s">
        <v>78</v>
      </c>
      <c r="H6440">
        <v>11676418</v>
      </c>
      <c r="I6440" t="s">
        <v>79</v>
      </c>
      <c r="K6440" t="s">
        <v>28326</v>
      </c>
      <c r="M6440" t="s">
        <v>6795</v>
      </c>
      <c r="N6440" t="s">
        <v>6071</v>
      </c>
      <c r="O6440" t="s">
        <v>18</v>
      </c>
      <c r="P6440">
        <v>77044</v>
      </c>
      <c r="Q6440">
        <v>1527</v>
      </c>
    </row>
    <row r="6441" spans="1:17" hidden="1" x14ac:dyDescent="0.35">
      <c r="A6441" s="72">
        <f t="shared" si="100"/>
        <v>141225</v>
      </c>
      <c r="B6441" t="s">
        <v>6678</v>
      </c>
      <c r="C6441" s="66">
        <v>88734</v>
      </c>
      <c r="D6441" t="s">
        <v>77</v>
      </c>
      <c r="E6441" t="s">
        <v>6679</v>
      </c>
      <c r="F6441" s="66">
        <v>141225</v>
      </c>
      <c r="G6441" t="s">
        <v>78</v>
      </c>
      <c r="H6441" t="s">
        <v>6680</v>
      </c>
      <c r="I6441" t="s">
        <v>79</v>
      </c>
      <c r="K6441" t="s">
        <v>6681</v>
      </c>
      <c r="M6441" t="s">
        <v>3090</v>
      </c>
      <c r="N6441" t="s">
        <v>6073</v>
      </c>
      <c r="O6441" t="s">
        <v>18</v>
      </c>
      <c r="P6441" t="s">
        <v>6682</v>
      </c>
      <c r="Q6441" t="s">
        <v>319</v>
      </c>
    </row>
    <row r="6442" spans="1:17" hidden="1" x14ac:dyDescent="0.35">
      <c r="A6442" s="72">
        <f t="shared" si="100"/>
        <v>142076</v>
      </c>
      <c r="B6442" t="s">
        <v>13992</v>
      </c>
      <c r="C6442" s="66">
        <v>182730</v>
      </c>
      <c r="D6442" t="s">
        <v>77</v>
      </c>
      <c r="E6442" t="s">
        <v>13198</v>
      </c>
      <c r="F6442" s="66">
        <v>142076</v>
      </c>
      <c r="G6442" t="s">
        <v>78</v>
      </c>
      <c r="H6442" t="s">
        <v>350</v>
      </c>
      <c r="I6442" t="s">
        <v>79</v>
      </c>
      <c r="K6442" t="s">
        <v>13993</v>
      </c>
      <c r="L6442" t="s">
        <v>80</v>
      </c>
      <c r="M6442" t="s">
        <v>13200</v>
      </c>
      <c r="N6442" t="s">
        <v>13202</v>
      </c>
      <c r="O6442" t="s">
        <v>18</v>
      </c>
      <c r="P6442" t="s">
        <v>13201</v>
      </c>
      <c r="Q6442" t="s">
        <v>87</v>
      </c>
    </row>
    <row r="6443" spans="1:17" hidden="1" x14ac:dyDescent="0.35">
      <c r="A6443" s="72">
        <f t="shared" si="100"/>
        <v>142076</v>
      </c>
      <c r="B6443" t="s">
        <v>13205</v>
      </c>
      <c r="C6443" s="66">
        <v>92836</v>
      </c>
      <c r="D6443" t="s">
        <v>77</v>
      </c>
      <c r="E6443" t="s">
        <v>13198</v>
      </c>
      <c r="F6443" s="66">
        <v>142076</v>
      </c>
      <c r="G6443" t="s">
        <v>78</v>
      </c>
      <c r="H6443" t="s">
        <v>350</v>
      </c>
      <c r="I6443" t="s">
        <v>79</v>
      </c>
      <c r="K6443" t="s">
        <v>13206</v>
      </c>
      <c r="L6443" t="s">
        <v>80</v>
      </c>
      <c r="M6443" t="s">
        <v>13200</v>
      </c>
      <c r="N6443" t="s">
        <v>13118</v>
      </c>
      <c r="O6443" t="s">
        <v>18</v>
      </c>
      <c r="P6443" t="s">
        <v>13201</v>
      </c>
      <c r="Q6443" t="s">
        <v>5567</v>
      </c>
    </row>
    <row r="6444" spans="1:17" hidden="1" x14ac:dyDescent="0.35">
      <c r="A6444" s="72">
        <f t="shared" si="100"/>
        <v>142076</v>
      </c>
      <c r="B6444" t="s">
        <v>24837</v>
      </c>
      <c r="C6444" s="85">
        <v>142076</v>
      </c>
      <c r="D6444" t="s">
        <v>78</v>
      </c>
      <c r="E6444" t="s">
        <v>13757</v>
      </c>
      <c r="F6444" s="85">
        <v>17019123</v>
      </c>
      <c r="G6444" t="s">
        <v>1750</v>
      </c>
      <c r="H6444">
        <v>11095577</v>
      </c>
      <c r="I6444" t="s">
        <v>79</v>
      </c>
      <c r="J6444" t="s">
        <v>200</v>
      </c>
      <c r="K6444" t="s">
        <v>24838</v>
      </c>
      <c r="M6444" t="s">
        <v>24839</v>
      </c>
      <c r="N6444" t="s">
        <v>13202</v>
      </c>
      <c r="O6444" t="s">
        <v>18</v>
      </c>
      <c r="P6444">
        <v>79756</v>
      </c>
      <c r="Q6444">
        <v>5018</v>
      </c>
    </row>
    <row r="6445" spans="1:17" hidden="1" x14ac:dyDescent="0.35">
      <c r="A6445" s="72">
        <f t="shared" si="100"/>
        <v>142076</v>
      </c>
      <c r="B6445" t="s">
        <v>24837</v>
      </c>
      <c r="C6445" s="85">
        <v>142076</v>
      </c>
      <c r="D6445" t="s">
        <v>78</v>
      </c>
      <c r="E6445" t="s">
        <v>23241</v>
      </c>
      <c r="F6445" s="85">
        <v>142047</v>
      </c>
      <c r="G6445" t="s">
        <v>78</v>
      </c>
      <c r="H6445">
        <v>11095577</v>
      </c>
      <c r="I6445" t="s">
        <v>79</v>
      </c>
      <c r="J6445" t="s">
        <v>200</v>
      </c>
      <c r="K6445" t="s">
        <v>24838</v>
      </c>
      <c r="M6445" t="s">
        <v>24839</v>
      </c>
      <c r="N6445" t="s">
        <v>13202</v>
      </c>
      <c r="O6445" t="s">
        <v>18</v>
      </c>
      <c r="P6445">
        <v>79756</v>
      </c>
      <c r="Q6445">
        <v>5018</v>
      </c>
    </row>
    <row r="6446" spans="1:17" hidden="1" x14ac:dyDescent="0.35">
      <c r="A6446" s="72">
        <f t="shared" si="100"/>
        <v>140510</v>
      </c>
      <c r="B6446" t="s">
        <v>1301</v>
      </c>
      <c r="C6446" s="66">
        <v>85921</v>
      </c>
      <c r="D6446" t="s">
        <v>77</v>
      </c>
      <c r="E6446" t="s">
        <v>1291</v>
      </c>
      <c r="F6446" s="66">
        <v>140510</v>
      </c>
      <c r="G6446" t="s">
        <v>78</v>
      </c>
      <c r="H6446" t="s">
        <v>1292</v>
      </c>
      <c r="I6446" t="s">
        <v>79</v>
      </c>
      <c r="K6446" t="s">
        <v>1302</v>
      </c>
      <c r="M6446" t="s">
        <v>1248</v>
      </c>
      <c r="N6446" t="s">
        <v>1248</v>
      </c>
      <c r="O6446" t="s">
        <v>18</v>
      </c>
      <c r="P6446" t="s">
        <v>1294</v>
      </c>
      <c r="Q6446" t="s">
        <v>1303</v>
      </c>
    </row>
    <row r="6447" spans="1:17" hidden="1" x14ac:dyDescent="0.35">
      <c r="A6447" s="72">
        <f t="shared" si="100"/>
        <v>140887</v>
      </c>
      <c r="B6447" t="s">
        <v>25561</v>
      </c>
      <c r="C6447" s="85">
        <v>87536</v>
      </c>
      <c r="D6447" t="s">
        <v>77</v>
      </c>
      <c r="E6447" t="s">
        <v>23231</v>
      </c>
      <c r="F6447" s="85">
        <v>140887</v>
      </c>
      <c r="G6447" t="s">
        <v>78</v>
      </c>
      <c r="H6447">
        <v>11996246</v>
      </c>
      <c r="I6447" t="s">
        <v>79</v>
      </c>
      <c r="K6447" t="s">
        <v>25562</v>
      </c>
      <c r="M6447" t="s">
        <v>20648</v>
      </c>
      <c r="N6447" t="s">
        <v>571</v>
      </c>
      <c r="O6447" t="s">
        <v>18</v>
      </c>
      <c r="P6447">
        <v>76116</v>
      </c>
      <c r="Q6447">
        <v>4310</v>
      </c>
    </row>
    <row r="6448" spans="1:17" hidden="1" x14ac:dyDescent="0.35">
      <c r="A6448" s="72">
        <f t="shared" si="100"/>
        <v>140887</v>
      </c>
      <c r="B6448" t="s">
        <v>4230</v>
      </c>
      <c r="C6448" s="66">
        <v>87536</v>
      </c>
      <c r="D6448" t="s">
        <v>77</v>
      </c>
      <c r="E6448" t="s">
        <v>3907</v>
      </c>
      <c r="F6448" s="66">
        <v>140887</v>
      </c>
      <c r="G6448" t="s">
        <v>78</v>
      </c>
      <c r="H6448" t="s">
        <v>4231</v>
      </c>
      <c r="I6448" t="s">
        <v>79</v>
      </c>
      <c r="K6448" t="s">
        <v>4232</v>
      </c>
      <c r="M6448" t="s">
        <v>3904</v>
      </c>
      <c r="N6448" t="s">
        <v>573</v>
      </c>
      <c r="O6448" t="s">
        <v>18</v>
      </c>
      <c r="P6448" t="s">
        <v>4224</v>
      </c>
      <c r="Q6448" t="s">
        <v>243</v>
      </c>
    </row>
    <row r="6449" spans="1:17" hidden="1" x14ac:dyDescent="0.35">
      <c r="A6449" s="72">
        <f t="shared" si="100"/>
        <v>141555</v>
      </c>
      <c r="B6449" t="s">
        <v>14440</v>
      </c>
      <c r="C6449" s="66">
        <v>210997</v>
      </c>
      <c r="D6449" t="s">
        <v>77</v>
      </c>
      <c r="E6449" t="s">
        <v>4810</v>
      </c>
      <c r="F6449" s="66">
        <v>141555</v>
      </c>
      <c r="G6449" t="s">
        <v>78</v>
      </c>
      <c r="H6449" t="s">
        <v>14441</v>
      </c>
      <c r="I6449" t="s">
        <v>79</v>
      </c>
      <c r="K6449" t="s">
        <v>14230</v>
      </c>
      <c r="M6449" t="s">
        <v>7383</v>
      </c>
      <c r="O6449" t="s">
        <v>18</v>
      </c>
      <c r="P6449" t="s">
        <v>14231</v>
      </c>
    </row>
    <row r="6450" spans="1:17" hidden="1" x14ac:dyDescent="0.35">
      <c r="A6450" s="72">
        <f t="shared" si="100"/>
        <v>141722</v>
      </c>
      <c r="B6450" t="s">
        <v>26770</v>
      </c>
      <c r="C6450" s="85">
        <v>17013701</v>
      </c>
      <c r="D6450" t="s">
        <v>77</v>
      </c>
      <c r="E6450" t="s">
        <v>23194</v>
      </c>
      <c r="F6450" s="85">
        <v>141722</v>
      </c>
      <c r="G6450" t="s">
        <v>78</v>
      </c>
      <c r="I6450" t="s">
        <v>79</v>
      </c>
      <c r="K6450" t="s">
        <v>26771</v>
      </c>
      <c r="M6450" t="s">
        <v>19807</v>
      </c>
      <c r="N6450" t="s">
        <v>5106</v>
      </c>
      <c r="O6450" t="s">
        <v>18</v>
      </c>
      <c r="P6450">
        <v>78641</v>
      </c>
    </row>
    <row r="6451" spans="1:17" hidden="1" x14ac:dyDescent="0.35">
      <c r="A6451" s="72">
        <f t="shared" si="100"/>
        <v>141722</v>
      </c>
      <c r="B6451" t="s">
        <v>21416</v>
      </c>
      <c r="C6451" s="66">
        <v>17013701</v>
      </c>
      <c r="D6451" t="s">
        <v>77</v>
      </c>
      <c r="E6451" t="s">
        <v>11379</v>
      </c>
      <c r="F6451" s="66">
        <v>141722</v>
      </c>
      <c r="G6451" t="s">
        <v>78</v>
      </c>
      <c r="I6451" t="s">
        <v>79</v>
      </c>
      <c r="K6451" t="s">
        <v>21417</v>
      </c>
      <c r="M6451" t="s">
        <v>19807</v>
      </c>
      <c r="N6451" t="s">
        <v>5106</v>
      </c>
      <c r="O6451" t="s">
        <v>18</v>
      </c>
      <c r="P6451" t="s">
        <v>11486</v>
      </c>
    </row>
    <row r="6452" spans="1:17" hidden="1" x14ac:dyDescent="0.35">
      <c r="A6452" s="72">
        <f t="shared" si="100"/>
        <v>140937</v>
      </c>
      <c r="B6452" t="s">
        <v>4516</v>
      </c>
      <c r="C6452" s="66">
        <v>87722</v>
      </c>
      <c r="D6452" t="s">
        <v>77</v>
      </c>
      <c r="E6452" t="s">
        <v>4517</v>
      </c>
      <c r="F6452" s="66">
        <v>140937</v>
      </c>
      <c r="G6452" t="s">
        <v>78</v>
      </c>
      <c r="I6452" t="s">
        <v>79</v>
      </c>
      <c r="K6452" t="s">
        <v>2944</v>
      </c>
      <c r="M6452" t="s">
        <v>4444</v>
      </c>
      <c r="N6452" t="s">
        <v>4444</v>
      </c>
      <c r="O6452" t="s">
        <v>18</v>
      </c>
      <c r="P6452" t="s">
        <v>4518</v>
      </c>
    </row>
    <row r="6453" spans="1:17" hidden="1" x14ac:dyDescent="0.35">
      <c r="A6453" s="72">
        <f t="shared" si="100"/>
        <v>141065</v>
      </c>
      <c r="B6453" t="s">
        <v>14157</v>
      </c>
      <c r="C6453" s="66">
        <v>201433</v>
      </c>
      <c r="D6453" t="s">
        <v>77</v>
      </c>
      <c r="E6453" t="s">
        <v>5158</v>
      </c>
      <c r="F6453" s="66">
        <v>141065</v>
      </c>
      <c r="G6453" t="s">
        <v>78</v>
      </c>
      <c r="I6453" t="s">
        <v>79</v>
      </c>
      <c r="K6453" t="s">
        <v>14158</v>
      </c>
      <c r="M6453" t="s">
        <v>5207</v>
      </c>
      <c r="N6453" t="s">
        <v>5076</v>
      </c>
      <c r="O6453" t="s">
        <v>18</v>
      </c>
      <c r="P6453" t="s">
        <v>5208</v>
      </c>
    </row>
    <row r="6454" spans="1:17" hidden="1" x14ac:dyDescent="0.35">
      <c r="A6454" s="72">
        <f t="shared" si="100"/>
        <v>140461</v>
      </c>
      <c r="B6454" t="s">
        <v>25754</v>
      </c>
      <c r="C6454" s="85">
        <v>85560</v>
      </c>
      <c r="D6454" t="s">
        <v>77</v>
      </c>
      <c r="E6454" t="s">
        <v>23227</v>
      </c>
      <c r="F6454" s="85">
        <v>140461</v>
      </c>
      <c r="G6454" t="s">
        <v>78</v>
      </c>
      <c r="H6454">
        <v>1647890</v>
      </c>
      <c r="I6454" t="s">
        <v>79</v>
      </c>
      <c r="K6454" t="s">
        <v>25755</v>
      </c>
      <c r="M6454" t="s">
        <v>20923</v>
      </c>
      <c r="N6454" t="s">
        <v>232</v>
      </c>
      <c r="O6454" t="s">
        <v>18</v>
      </c>
      <c r="P6454">
        <v>75043</v>
      </c>
      <c r="Q6454">
        <v>5249</v>
      </c>
    </row>
    <row r="6455" spans="1:17" hidden="1" x14ac:dyDescent="0.35">
      <c r="A6455" s="72">
        <f t="shared" si="100"/>
        <v>140461</v>
      </c>
      <c r="B6455" t="s">
        <v>507</v>
      </c>
      <c r="C6455" s="66">
        <v>85560</v>
      </c>
      <c r="D6455" t="s">
        <v>77</v>
      </c>
      <c r="E6455" t="s">
        <v>371</v>
      </c>
      <c r="F6455" s="66">
        <v>140461</v>
      </c>
      <c r="G6455" t="s">
        <v>78</v>
      </c>
      <c r="H6455" t="s">
        <v>372</v>
      </c>
      <c r="I6455" t="s">
        <v>79</v>
      </c>
      <c r="K6455" t="s">
        <v>508</v>
      </c>
      <c r="M6455" t="s">
        <v>374</v>
      </c>
      <c r="N6455" t="s">
        <v>189</v>
      </c>
      <c r="O6455" t="s">
        <v>18</v>
      </c>
      <c r="P6455" t="s">
        <v>480</v>
      </c>
      <c r="Q6455" t="s">
        <v>509</v>
      </c>
    </row>
    <row r="6456" spans="1:17" hidden="1" x14ac:dyDescent="0.35">
      <c r="A6456" s="72">
        <f t="shared" si="100"/>
        <v>141643</v>
      </c>
      <c r="B6456" t="s">
        <v>10847</v>
      </c>
      <c r="C6456" s="66">
        <v>91378</v>
      </c>
      <c r="D6456" t="s">
        <v>77</v>
      </c>
      <c r="E6456" t="s">
        <v>10848</v>
      </c>
      <c r="F6456" s="66">
        <v>141643</v>
      </c>
      <c r="G6456" t="s">
        <v>78</v>
      </c>
      <c r="H6456" t="s">
        <v>350</v>
      </c>
      <c r="I6456" t="s">
        <v>79</v>
      </c>
      <c r="K6456" t="s">
        <v>10849</v>
      </c>
      <c r="L6456" t="s">
        <v>80</v>
      </c>
      <c r="M6456" t="s">
        <v>10850</v>
      </c>
      <c r="N6456" t="s">
        <v>7398</v>
      </c>
      <c r="O6456" t="s">
        <v>18</v>
      </c>
      <c r="P6456" t="s">
        <v>10844</v>
      </c>
      <c r="Q6456" t="s">
        <v>87</v>
      </c>
    </row>
    <row r="6457" spans="1:17" hidden="1" x14ac:dyDescent="0.35">
      <c r="A6457" s="72">
        <f t="shared" si="100"/>
        <v>141643</v>
      </c>
      <c r="B6457" t="s">
        <v>17704</v>
      </c>
      <c r="C6457" s="66">
        <v>16068390</v>
      </c>
      <c r="D6457" t="s">
        <v>77</v>
      </c>
      <c r="E6457" t="s">
        <v>10848</v>
      </c>
      <c r="F6457" s="66">
        <v>141643</v>
      </c>
      <c r="G6457" t="s">
        <v>78</v>
      </c>
      <c r="H6457" t="s">
        <v>350</v>
      </c>
      <c r="I6457" t="s">
        <v>79</v>
      </c>
      <c r="K6457" t="s">
        <v>13833</v>
      </c>
      <c r="L6457" t="s">
        <v>80</v>
      </c>
      <c r="M6457" t="s">
        <v>10850</v>
      </c>
      <c r="N6457" t="s">
        <v>7398</v>
      </c>
      <c r="O6457" t="s">
        <v>18</v>
      </c>
      <c r="P6457" t="s">
        <v>10844</v>
      </c>
      <c r="Q6457" t="s">
        <v>87</v>
      </c>
    </row>
    <row r="6458" spans="1:17" hidden="1" x14ac:dyDescent="0.35">
      <c r="A6458" s="72">
        <f t="shared" si="100"/>
        <v>141643</v>
      </c>
      <c r="B6458" t="s">
        <v>27531</v>
      </c>
      <c r="C6458" s="85">
        <v>141643</v>
      </c>
      <c r="D6458" t="s">
        <v>78</v>
      </c>
      <c r="E6458" t="s">
        <v>23177</v>
      </c>
      <c r="F6458" s="85">
        <v>17016080</v>
      </c>
      <c r="G6458" t="s">
        <v>1750</v>
      </c>
      <c r="H6458">
        <v>11901063</v>
      </c>
      <c r="I6458" t="s">
        <v>79</v>
      </c>
      <c r="K6458" t="s">
        <v>27532</v>
      </c>
      <c r="M6458" t="s">
        <v>27533</v>
      </c>
      <c r="N6458" t="s">
        <v>10739</v>
      </c>
      <c r="O6458" t="s">
        <v>18</v>
      </c>
      <c r="P6458">
        <v>78538</v>
      </c>
    </row>
    <row r="6459" spans="1:17" hidden="1" x14ac:dyDescent="0.35">
      <c r="A6459" s="72">
        <f t="shared" si="100"/>
        <v>141986</v>
      </c>
      <c r="B6459" t="s">
        <v>12787</v>
      </c>
      <c r="C6459" s="66">
        <v>92563</v>
      </c>
      <c r="D6459" t="s">
        <v>77</v>
      </c>
      <c r="E6459" t="s">
        <v>12702</v>
      </c>
      <c r="F6459" s="66">
        <v>141986</v>
      </c>
      <c r="G6459" t="s">
        <v>78</v>
      </c>
      <c r="H6459" t="s">
        <v>12788</v>
      </c>
      <c r="I6459" t="s">
        <v>79</v>
      </c>
      <c r="K6459" t="s">
        <v>12789</v>
      </c>
      <c r="M6459" t="s">
        <v>12447</v>
      </c>
      <c r="N6459" t="s">
        <v>12609</v>
      </c>
      <c r="O6459" t="s">
        <v>18</v>
      </c>
      <c r="P6459" t="s">
        <v>12782</v>
      </c>
      <c r="Q6459" t="s">
        <v>12790</v>
      </c>
    </row>
    <row r="6460" spans="1:17" hidden="1" x14ac:dyDescent="0.35">
      <c r="A6460" s="72">
        <f t="shared" si="100"/>
        <v>141546</v>
      </c>
      <c r="B6460" t="s">
        <v>27362</v>
      </c>
      <c r="C6460" s="85">
        <v>90918</v>
      </c>
      <c r="D6460" t="s">
        <v>77</v>
      </c>
      <c r="E6460" t="s">
        <v>23179</v>
      </c>
      <c r="F6460" s="85">
        <v>141546</v>
      </c>
      <c r="G6460" t="s">
        <v>78</v>
      </c>
      <c r="H6460">
        <v>1664853</v>
      </c>
      <c r="I6460" t="s">
        <v>79</v>
      </c>
      <c r="K6460" t="s">
        <v>27363</v>
      </c>
      <c r="M6460" t="s">
        <v>9155</v>
      </c>
      <c r="N6460" t="s">
        <v>9526</v>
      </c>
      <c r="O6460" t="s">
        <v>18</v>
      </c>
      <c r="P6460">
        <v>78239</v>
      </c>
      <c r="Q6460">
        <v>3322</v>
      </c>
    </row>
    <row r="6461" spans="1:17" hidden="1" x14ac:dyDescent="0.35">
      <c r="A6461" s="72">
        <f t="shared" si="100"/>
        <v>141546</v>
      </c>
      <c r="B6461" t="s">
        <v>10274</v>
      </c>
      <c r="C6461" s="66">
        <v>90918</v>
      </c>
      <c r="D6461" t="s">
        <v>77</v>
      </c>
      <c r="E6461" t="s">
        <v>9849</v>
      </c>
      <c r="F6461" s="66">
        <v>141546</v>
      </c>
      <c r="G6461" t="s">
        <v>78</v>
      </c>
      <c r="H6461" t="s">
        <v>9850</v>
      </c>
      <c r="I6461" t="s">
        <v>79</v>
      </c>
      <c r="K6461" t="s">
        <v>10275</v>
      </c>
      <c r="L6461" t="s">
        <v>80</v>
      </c>
      <c r="M6461" t="s">
        <v>7383</v>
      </c>
      <c r="N6461" t="s">
        <v>7384</v>
      </c>
      <c r="O6461" t="s">
        <v>18</v>
      </c>
      <c r="P6461" t="s">
        <v>10270</v>
      </c>
      <c r="Q6461" t="s">
        <v>10276</v>
      </c>
    </row>
    <row r="6462" spans="1:17" hidden="1" x14ac:dyDescent="0.35">
      <c r="A6462" s="72">
        <f t="shared" si="100"/>
        <v>141223</v>
      </c>
      <c r="B6462" t="s">
        <v>1773</v>
      </c>
      <c r="C6462" s="66">
        <v>88742</v>
      </c>
      <c r="D6462" t="s">
        <v>77</v>
      </c>
      <c r="E6462" t="s">
        <v>6077</v>
      </c>
      <c r="F6462" s="66">
        <v>141223</v>
      </c>
      <c r="G6462" t="s">
        <v>78</v>
      </c>
      <c r="H6462" t="s">
        <v>6703</v>
      </c>
      <c r="I6462" t="s">
        <v>79</v>
      </c>
      <c r="K6462" t="s">
        <v>6704</v>
      </c>
      <c r="M6462" t="s">
        <v>3090</v>
      </c>
      <c r="N6462" t="s">
        <v>6071</v>
      </c>
      <c r="O6462" t="s">
        <v>18</v>
      </c>
      <c r="P6462" t="s">
        <v>6688</v>
      </c>
      <c r="Q6462" t="s">
        <v>1036</v>
      </c>
    </row>
    <row r="6463" spans="1:17" hidden="1" x14ac:dyDescent="0.35">
      <c r="A6463" s="72">
        <f t="shared" si="100"/>
        <v>141259</v>
      </c>
      <c r="B6463" t="s">
        <v>1773</v>
      </c>
      <c r="C6463" s="66">
        <v>89253</v>
      </c>
      <c r="D6463" t="s">
        <v>77</v>
      </c>
      <c r="E6463" t="s">
        <v>7492</v>
      </c>
      <c r="F6463" s="66">
        <v>141259</v>
      </c>
      <c r="G6463" t="s">
        <v>78</v>
      </c>
      <c r="I6463" t="s">
        <v>79</v>
      </c>
      <c r="K6463" t="s">
        <v>7493</v>
      </c>
      <c r="M6463" t="s">
        <v>7265</v>
      </c>
      <c r="N6463" t="s">
        <v>7268</v>
      </c>
      <c r="O6463" t="s">
        <v>18</v>
      </c>
      <c r="P6463" t="s">
        <v>7491</v>
      </c>
    </row>
    <row r="6464" spans="1:17" hidden="1" x14ac:dyDescent="0.35">
      <c r="A6464" s="72">
        <f t="shared" si="100"/>
        <v>141259</v>
      </c>
      <c r="B6464" t="s">
        <v>7494</v>
      </c>
      <c r="C6464" s="66">
        <v>89254</v>
      </c>
      <c r="D6464" t="s">
        <v>77</v>
      </c>
      <c r="E6464" t="s">
        <v>7492</v>
      </c>
      <c r="F6464" s="66">
        <v>141259</v>
      </c>
      <c r="G6464" t="s">
        <v>78</v>
      </c>
      <c r="I6464" t="s">
        <v>79</v>
      </c>
      <c r="K6464" t="s">
        <v>7495</v>
      </c>
      <c r="M6464" t="s">
        <v>7265</v>
      </c>
      <c r="N6464" t="s">
        <v>7268</v>
      </c>
      <c r="O6464" t="s">
        <v>18</v>
      </c>
      <c r="P6464" t="s">
        <v>7491</v>
      </c>
    </row>
    <row r="6465" spans="1:17" hidden="1" x14ac:dyDescent="0.35">
      <c r="A6465" s="72">
        <f t="shared" si="100"/>
        <v>141259</v>
      </c>
      <c r="B6465" t="s">
        <v>22995</v>
      </c>
      <c r="C6465" s="66">
        <v>17028367</v>
      </c>
      <c r="D6465" t="s">
        <v>83</v>
      </c>
      <c r="E6465" t="s">
        <v>7492</v>
      </c>
      <c r="F6465" s="66">
        <v>141259</v>
      </c>
      <c r="G6465" t="s">
        <v>78</v>
      </c>
      <c r="I6465" t="s">
        <v>79</v>
      </c>
      <c r="K6465" t="s">
        <v>22996</v>
      </c>
      <c r="M6465" t="s">
        <v>7268</v>
      </c>
      <c r="N6465" t="s">
        <v>7268</v>
      </c>
      <c r="O6465" t="s">
        <v>18</v>
      </c>
      <c r="P6465" t="s">
        <v>7491</v>
      </c>
    </row>
    <row r="6466" spans="1:17" hidden="1" x14ac:dyDescent="0.35">
      <c r="A6466" s="72">
        <f t="shared" ref="A6466:A6529" si="101">IF(F6466="", "", IF(D6466="School District", C6466, F6466))</f>
        <v>141259</v>
      </c>
      <c r="B6466" t="s">
        <v>7498</v>
      </c>
      <c r="C6466" s="66">
        <v>89256</v>
      </c>
      <c r="D6466" t="s">
        <v>77</v>
      </c>
      <c r="E6466" t="s">
        <v>7492</v>
      </c>
      <c r="F6466" s="66">
        <v>141259</v>
      </c>
      <c r="G6466" t="s">
        <v>78</v>
      </c>
      <c r="I6466" t="s">
        <v>79</v>
      </c>
      <c r="K6466" t="s">
        <v>7499</v>
      </c>
      <c r="M6466" t="s">
        <v>7265</v>
      </c>
      <c r="N6466" t="s">
        <v>7268</v>
      </c>
      <c r="O6466" t="s">
        <v>18</v>
      </c>
      <c r="P6466" t="s">
        <v>7491</v>
      </c>
    </row>
    <row r="6467" spans="1:17" hidden="1" x14ac:dyDescent="0.35">
      <c r="A6467" s="72">
        <f t="shared" si="101"/>
        <v>142116</v>
      </c>
      <c r="B6467" t="s">
        <v>13611</v>
      </c>
      <c r="C6467" s="66">
        <v>93156</v>
      </c>
      <c r="D6467" t="s">
        <v>77</v>
      </c>
      <c r="E6467" t="s">
        <v>13524</v>
      </c>
      <c r="F6467" s="66">
        <v>142116</v>
      </c>
      <c r="G6467" t="s">
        <v>78</v>
      </c>
      <c r="H6467" t="s">
        <v>13612</v>
      </c>
      <c r="I6467" t="s">
        <v>79</v>
      </c>
      <c r="K6467" t="s">
        <v>13613</v>
      </c>
      <c r="L6467" t="s">
        <v>80</v>
      </c>
      <c r="M6467" t="s">
        <v>7395</v>
      </c>
      <c r="N6467" t="s">
        <v>7395</v>
      </c>
      <c r="O6467" t="s">
        <v>18</v>
      </c>
      <c r="P6467" t="s">
        <v>13598</v>
      </c>
      <c r="Q6467" t="s">
        <v>87</v>
      </c>
    </row>
    <row r="6468" spans="1:17" hidden="1" x14ac:dyDescent="0.35">
      <c r="A6468" s="72">
        <f t="shared" si="101"/>
        <v>142116</v>
      </c>
      <c r="B6468" t="s">
        <v>14023</v>
      </c>
      <c r="C6468" s="66">
        <v>189743</v>
      </c>
      <c r="D6468" t="s">
        <v>77</v>
      </c>
      <c r="E6468" t="s">
        <v>13524</v>
      </c>
      <c r="F6468" s="66">
        <v>142116</v>
      </c>
      <c r="G6468" t="s">
        <v>78</v>
      </c>
      <c r="H6468" t="s">
        <v>14024</v>
      </c>
      <c r="I6468" t="s">
        <v>79</v>
      </c>
      <c r="K6468" t="s">
        <v>14025</v>
      </c>
      <c r="M6468" t="s">
        <v>7395</v>
      </c>
      <c r="N6468" t="s">
        <v>13252</v>
      </c>
      <c r="O6468" t="s">
        <v>18</v>
      </c>
      <c r="P6468" t="s">
        <v>13598</v>
      </c>
    </row>
    <row r="6469" spans="1:17" hidden="1" x14ac:dyDescent="0.35">
      <c r="A6469" s="72">
        <f t="shared" si="101"/>
        <v>141072</v>
      </c>
      <c r="B6469" t="s">
        <v>20129</v>
      </c>
      <c r="C6469" s="66">
        <v>17002128</v>
      </c>
      <c r="D6469" t="s">
        <v>83</v>
      </c>
      <c r="E6469" t="s">
        <v>5259</v>
      </c>
      <c r="F6469" s="66">
        <v>141072</v>
      </c>
      <c r="G6469" t="s">
        <v>78</v>
      </c>
      <c r="I6469" t="s">
        <v>79</v>
      </c>
      <c r="K6469" t="s">
        <v>20128</v>
      </c>
      <c r="M6469" t="s">
        <v>5265</v>
      </c>
      <c r="N6469" t="s">
        <v>5091</v>
      </c>
      <c r="O6469" t="s">
        <v>18</v>
      </c>
      <c r="P6469" t="s">
        <v>5257</v>
      </c>
    </row>
    <row r="6470" spans="1:17" hidden="1" x14ac:dyDescent="0.35">
      <c r="A6470" s="72">
        <f t="shared" si="101"/>
        <v>141072</v>
      </c>
      <c r="B6470" t="s">
        <v>20130</v>
      </c>
      <c r="C6470" s="66">
        <v>17002129</v>
      </c>
      <c r="D6470" t="s">
        <v>83</v>
      </c>
      <c r="E6470" t="s">
        <v>5259</v>
      </c>
      <c r="F6470" s="66">
        <v>141072</v>
      </c>
      <c r="G6470" t="s">
        <v>78</v>
      </c>
      <c r="I6470" t="s">
        <v>79</v>
      </c>
      <c r="K6470" t="s">
        <v>20131</v>
      </c>
      <c r="M6470" t="s">
        <v>5265</v>
      </c>
      <c r="N6470" t="s">
        <v>5091</v>
      </c>
      <c r="O6470" t="s">
        <v>18</v>
      </c>
      <c r="P6470" t="s">
        <v>5257</v>
      </c>
    </row>
    <row r="6471" spans="1:17" hidden="1" x14ac:dyDescent="0.35">
      <c r="A6471" s="72">
        <f t="shared" si="101"/>
        <v>141339</v>
      </c>
      <c r="B6471" t="s">
        <v>17805</v>
      </c>
      <c r="C6471" s="66">
        <v>16071042</v>
      </c>
      <c r="D6471" t="s">
        <v>77</v>
      </c>
      <c r="E6471" t="s">
        <v>8417</v>
      </c>
      <c r="F6471" s="66">
        <v>141339</v>
      </c>
      <c r="G6471" t="s">
        <v>78</v>
      </c>
      <c r="I6471" t="s">
        <v>79</v>
      </c>
      <c r="K6471" t="s">
        <v>17806</v>
      </c>
      <c r="M6471" t="s">
        <v>17807</v>
      </c>
      <c r="N6471" t="s">
        <v>8314</v>
      </c>
      <c r="O6471" t="s">
        <v>18</v>
      </c>
      <c r="P6471" t="s">
        <v>8416</v>
      </c>
    </row>
    <row r="6472" spans="1:17" hidden="1" x14ac:dyDescent="0.35">
      <c r="A6472" s="72">
        <f t="shared" si="101"/>
        <v>141072</v>
      </c>
      <c r="B6472" t="s">
        <v>5263</v>
      </c>
      <c r="C6472" s="66">
        <v>88059</v>
      </c>
      <c r="D6472" t="s">
        <v>77</v>
      </c>
      <c r="E6472" t="s">
        <v>5259</v>
      </c>
      <c r="F6472" s="66">
        <v>141072</v>
      </c>
      <c r="G6472" t="s">
        <v>78</v>
      </c>
      <c r="I6472" t="s">
        <v>79</v>
      </c>
      <c r="K6472" t="s">
        <v>5264</v>
      </c>
      <c r="M6472" t="s">
        <v>5255</v>
      </c>
      <c r="N6472" t="s">
        <v>5256</v>
      </c>
      <c r="O6472" t="s">
        <v>18</v>
      </c>
      <c r="P6472" t="s">
        <v>5257</v>
      </c>
    </row>
    <row r="6473" spans="1:17" hidden="1" x14ac:dyDescent="0.35">
      <c r="A6473" s="72">
        <f t="shared" si="101"/>
        <v>141072</v>
      </c>
      <c r="B6473" t="s">
        <v>5258</v>
      </c>
      <c r="C6473" s="66">
        <v>88057</v>
      </c>
      <c r="D6473" t="s">
        <v>77</v>
      </c>
      <c r="E6473" t="s">
        <v>5259</v>
      </c>
      <c r="F6473" s="66">
        <v>141072</v>
      </c>
      <c r="G6473" t="s">
        <v>78</v>
      </c>
      <c r="I6473" t="s">
        <v>79</v>
      </c>
      <c r="K6473" t="s">
        <v>5260</v>
      </c>
      <c r="M6473" t="s">
        <v>5255</v>
      </c>
      <c r="N6473" t="s">
        <v>5256</v>
      </c>
      <c r="O6473" t="s">
        <v>18</v>
      </c>
      <c r="P6473" t="s">
        <v>5257</v>
      </c>
    </row>
    <row r="6474" spans="1:17" hidden="1" x14ac:dyDescent="0.35">
      <c r="A6474" s="72">
        <f t="shared" si="101"/>
        <v>141072</v>
      </c>
      <c r="B6474" t="s">
        <v>21702</v>
      </c>
      <c r="C6474" s="66">
        <v>17017008</v>
      </c>
      <c r="D6474" t="s">
        <v>77</v>
      </c>
      <c r="E6474" t="s">
        <v>5259</v>
      </c>
      <c r="F6474" s="66">
        <v>141072</v>
      </c>
      <c r="G6474" t="s">
        <v>78</v>
      </c>
      <c r="I6474" t="s">
        <v>79</v>
      </c>
      <c r="K6474" t="s">
        <v>21703</v>
      </c>
      <c r="M6474" t="s">
        <v>5255</v>
      </c>
      <c r="N6474" t="s">
        <v>5091</v>
      </c>
      <c r="O6474" t="s">
        <v>18</v>
      </c>
      <c r="P6474" t="s">
        <v>5257</v>
      </c>
    </row>
    <row r="6475" spans="1:17" hidden="1" x14ac:dyDescent="0.35">
      <c r="A6475" s="72">
        <f t="shared" si="101"/>
        <v>141072</v>
      </c>
      <c r="B6475" t="s">
        <v>20126</v>
      </c>
      <c r="C6475" s="66">
        <v>17002127</v>
      </c>
      <c r="D6475" t="s">
        <v>83</v>
      </c>
      <c r="E6475" t="s">
        <v>5259</v>
      </c>
      <c r="F6475" s="66">
        <v>141072</v>
      </c>
      <c r="G6475" t="s">
        <v>78</v>
      </c>
      <c r="I6475" t="s">
        <v>79</v>
      </c>
      <c r="K6475" t="s">
        <v>20127</v>
      </c>
      <c r="M6475" t="s">
        <v>5265</v>
      </c>
      <c r="N6475" t="s">
        <v>5091</v>
      </c>
      <c r="O6475" t="s">
        <v>18</v>
      </c>
      <c r="P6475" t="s">
        <v>5257</v>
      </c>
    </row>
    <row r="6476" spans="1:17" hidden="1" x14ac:dyDescent="0.35">
      <c r="A6476" s="72">
        <f t="shared" si="101"/>
        <v>141072</v>
      </c>
      <c r="B6476" t="s">
        <v>20132</v>
      </c>
      <c r="C6476" s="66">
        <v>17002130</v>
      </c>
      <c r="D6476" t="s">
        <v>83</v>
      </c>
      <c r="E6476" t="s">
        <v>5259</v>
      </c>
      <c r="F6476" s="66">
        <v>141072</v>
      </c>
      <c r="G6476" t="s">
        <v>78</v>
      </c>
      <c r="I6476" t="s">
        <v>79</v>
      </c>
      <c r="K6476" t="s">
        <v>20133</v>
      </c>
      <c r="M6476" t="s">
        <v>5265</v>
      </c>
      <c r="N6476" t="s">
        <v>5091</v>
      </c>
      <c r="O6476" t="s">
        <v>18</v>
      </c>
      <c r="P6476" t="s">
        <v>5257</v>
      </c>
    </row>
    <row r="6477" spans="1:17" hidden="1" x14ac:dyDescent="0.35">
      <c r="A6477" s="72">
        <f t="shared" si="101"/>
        <v>141072</v>
      </c>
      <c r="B6477" t="s">
        <v>5261</v>
      </c>
      <c r="C6477" s="66">
        <v>88058</v>
      </c>
      <c r="D6477" t="s">
        <v>77</v>
      </c>
      <c r="E6477" t="s">
        <v>5259</v>
      </c>
      <c r="F6477" s="66">
        <v>141072</v>
      </c>
      <c r="G6477" t="s">
        <v>78</v>
      </c>
      <c r="I6477" t="s">
        <v>79</v>
      </c>
      <c r="K6477" t="s">
        <v>5262</v>
      </c>
      <c r="M6477" t="s">
        <v>5255</v>
      </c>
      <c r="N6477" t="s">
        <v>5256</v>
      </c>
      <c r="O6477" t="s">
        <v>18</v>
      </c>
      <c r="P6477" t="s">
        <v>5257</v>
      </c>
    </row>
    <row r="6478" spans="1:17" hidden="1" x14ac:dyDescent="0.35">
      <c r="A6478" s="72">
        <f t="shared" si="101"/>
        <v>141072</v>
      </c>
      <c r="B6478" t="s">
        <v>14046</v>
      </c>
      <c r="C6478" s="66">
        <v>191946</v>
      </c>
      <c r="D6478" t="s">
        <v>77</v>
      </c>
      <c r="E6478" t="s">
        <v>5259</v>
      </c>
      <c r="F6478" s="66">
        <v>141072</v>
      </c>
      <c r="G6478" t="s">
        <v>78</v>
      </c>
      <c r="I6478" t="s">
        <v>79</v>
      </c>
      <c r="K6478" t="s">
        <v>5264</v>
      </c>
      <c r="M6478" t="s">
        <v>5255</v>
      </c>
      <c r="N6478" t="s">
        <v>5355</v>
      </c>
      <c r="O6478" t="s">
        <v>18</v>
      </c>
      <c r="P6478" t="s">
        <v>5257</v>
      </c>
    </row>
    <row r="6479" spans="1:17" hidden="1" x14ac:dyDescent="0.35">
      <c r="A6479" s="72">
        <f t="shared" si="101"/>
        <v>140457</v>
      </c>
      <c r="B6479" t="s">
        <v>16385</v>
      </c>
      <c r="C6479" s="66">
        <v>16038456</v>
      </c>
      <c r="D6479" t="s">
        <v>77</v>
      </c>
      <c r="E6479" t="s">
        <v>345</v>
      </c>
      <c r="F6479" s="66">
        <v>140457</v>
      </c>
      <c r="G6479" t="s">
        <v>78</v>
      </c>
      <c r="I6479" t="s">
        <v>79</v>
      </c>
      <c r="K6479" t="s">
        <v>16386</v>
      </c>
      <c r="M6479" t="s">
        <v>841</v>
      </c>
      <c r="N6479" t="s">
        <v>185</v>
      </c>
      <c r="O6479" t="s">
        <v>18</v>
      </c>
      <c r="P6479" t="s">
        <v>780</v>
      </c>
    </row>
    <row r="6480" spans="1:17" hidden="1" x14ac:dyDescent="0.35">
      <c r="A6480" s="72">
        <f t="shared" si="101"/>
        <v>140887</v>
      </c>
      <c r="B6480" t="s">
        <v>25384</v>
      </c>
      <c r="C6480" s="85">
        <v>87440</v>
      </c>
      <c r="D6480" t="s">
        <v>77</v>
      </c>
      <c r="E6480" t="s">
        <v>23231</v>
      </c>
      <c r="F6480" s="85">
        <v>140887</v>
      </c>
      <c r="G6480" t="s">
        <v>78</v>
      </c>
      <c r="H6480">
        <v>12047759</v>
      </c>
      <c r="I6480" t="s">
        <v>79</v>
      </c>
      <c r="K6480" t="s">
        <v>25385</v>
      </c>
      <c r="M6480" t="s">
        <v>20648</v>
      </c>
      <c r="N6480" t="s">
        <v>571</v>
      </c>
      <c r="O6480" t="s">
        <v>18</v>
      </c>
      <c r="P6480">
        <v>76106</v>
      </c>
      <c r="Q6480">
        <v>4607</v>
      </c>
    </row>
    <row r="6481" spans="1:17" hidden="1" x14ac:dyDescent="0.35">
      <c r="A6481" s="72">
        <f t="shared" si="101"/>
        <v>140887</v>
      </c>
      <c r="B6481" t="s">
        <v>3988</v>
      </c>
      <c r="C6481" s="66">
        <v>87440</v>
      </c>
      <c r="D6481" t="s">
        <v>77</v>
      </c>
      <c r="E6481" t="s">
        <v>3907</v>
      </c>
      <c r="F6481" s="66">
        <v>140887</v>
      </c>
      <c r="G6481" t="s">
        <v>78</v>
      </c>
      <c r="H6481" t="s">
        <v>3989</v>
      </c>
      <c r="I6481" t="s">
        <v>79</v>
      </c>
      <c r="K6481" t="s">
        <v>3990</v>
      </c>
      <c r="M6481" t="s">
        <v>3904</v>
      </c>
      <c r="N6481" t="s">
        <v>573</v>
      </c>
      <c r="O6481" t="s">
        <v>18</v>
      </c>
      <c r="P6481" t="s">
        <v>3982</v>
      </c>
      <c r="Q6481" t="s">
        <v>3991</v>
      </c>
    </row>
    <row r="6482" spans="1:17" hidden="1" x14ac:dyDescent="0.35">
      <c r="A6482" s="72">
        <f t="shared" si="101"/>
        <v>141312</v>
      </c>
      <c r="B6482" t="s">
        <v>3988</v>
      </c>
      <c r="C6482" s="66">
        <v>88985</v>
      </c>
      <c r="D6482" t="s">
        <v>77</v>
      </c>
      <c r="E6482" t="s">
        <v>6602</v>
      </c>
      <c r="F6482" s="66">
        <v>141312</v>
      </c>
      <c r="G6482" t="s">
        <v>78</v>
      </c>
      <c r="H6482" t="s">
        <v>7120</v>
      </c>
      <c r="I6482" t="s">
        <v>79</v>
      </c>
      <c r="K6482" t="s">
        <v>7121</v>
      </c>
      <c r="M6482" t="s">
        <v>3090</v>
      </c>
      <c r="N6482" t="s">
        <v>6071</v>
      </c>
      <c r="O6482" t="s">
        <v>18</v>
      </c>
      <c r="P6482" t="s">
        <v>6231</v>
      </c>
      <c r="Q6482" t="s">
        <v>3447</v>
      </c>
    </row>
    <row r="6483" spans="1:17" hidden="1" x14ac:dyDescent="0.35">
      <c r="A6483" s="72">
        <f t="shared" si="101"/>
        <v>140714</v>
      </c>
      <c r="B6483" t="s">
        <v>2814</v>
      </c>
      <c r="C6483" s="66">
        <v>86812</v>
      </c>
      <c r="D6483" t="s">
        <v>77</v>
      </c>
      <c r="E6483" t="s">
        <v>2794</v>
      </c>
      <c r="F6483" s="66">
        <v>140714</v>
      </c>
      <c r="G6483" t="s">
        <v>78</v>
      </c>
      <c r="H6483" t="s">
        <v>2815</v>
      </c>
      <c r="I6483" t="s">
        <v>79</v>
      </c>
      <c r="K6483" t="s">
        <v>2816</v>
      </c>
      <c r="M6483" t="s">
        <v>2790</v>
      </c>
      <c r="N6483" t="s">
        <v>2797</v>
      </c>
      <c r="O6483" t="s">
        <v>18</v>
      </c>
      <c r="P6483" t="s">
        <v>2792</v>
      </c>
      <c r="Q6483" t="s">
        <v>2817</v>
      </c>
    </row>
    <row r="6484" spans="1:17" hidden="1" x14ac:dyDescent="0.35">
      <c r="A6484" s="72">
        <f t="shared" si="101"/>
        <v>141555</v>
      </c>
      <c r="B6484" t="s">
        <v>21465</v>
      </c>
      <c r="C6484" s="66">
        <v>17015430</v>
      </c>
      <c r="D6484" t="s">
        <v>77</v>
      </c>
      <c r="E6484" t="s">
        <v>4810</v>
      </c>
      <c r="F6484" s="66">
        <v>141555</v>
      </c>
      <c r="G6484" t="s">
        <v>78</v>
      </c>
      <c r="I6484" t="s">
        <v>79</v>
      </c>
      <c r="K6484" t="s">
        <v>21466</v>
      </c>
      <c r="M6484" t="s">
        <v>7383</v>
      </c>
      <c r="N6484" t="s">
        <v>9526</v>
      </c>
      <c r="O6484" t="s">
        <v>18</v>
      </c>
      <c r="P6484" t="s">
        <v>10431</v>
      </c>
    </row>
    <row r="6485" spans="1:17" hidden="1" x14ac:dyDescent="0.35">
      <c r="A6485" s="72">
        <f t="shared" si="101"/>
        <v>141759</v>
      </c>
      <c r="B6485" t="s">
        <v>11785</v>
      </c>
      <c r="C6485" s="66">
        <v>91992</v>
      </c>
      <c r="D6485" t="s">
        <v>77</v>
      </c>
      <c r="E6485" t="s">
        <v>11769</v>
      </c>
      <c r="F6485" s="66">
        <v>141759</v>
      </c>
      <c r="G6485" t="s">
        <v>78</v>
      </c>
      <c r="I6485" t="s">
        <v>79</v>
      </c>
      <c r="K6485" t="s">
        <v>11786</v>
      </c>
      <c r="M6485" t="s">
        <v>11766</v>
      </c>
      <c r="N6485" t="s">
        <v>11766</v>
      </c>
      <c r="O6485" t="s">
        <v>18</v>
      </c>
      <c r="P6485" t="s">
        <v>11767</v>
      </c>
    </row>
    <row r="6486" spans="1:17" hidden="1" x14ac:dyDescent="0.35">
      <c r="A6486" s="72">
        <f t="shared" si="101"/>
        <v>141028</v>
      </c>
      <c r="B6486" t="s">
        <v>4953</v>
      </c>
      <c r="C6486" s="66">
        <v>87903</v>
      </c>
      <c r="D6486" t="s">
        <v>77</v>
      </c>
      <c r="E6486" t="s">
        <v>4954</v>
      </c>
      <c r="F6486" s="66">
        <v>141028</v>
      </c>
      <c r="G6486" t="s">
        <v>78</v>
      </c>
      <c r="I6486" t="s">
        <v>79</v>
      </c>
      <c r="K6486" t="s">
        <v>4955</v>
      </c>
      <c r="M6486" t="s">
        <v>4956</v>
      </c>
      <c r="N6486" t="s">
        <v>4867</v>
      </c>
      <c r="O6486" t="s">
        <v>18</v>
      </c>
      <c r="P6486" t="s">
        <v>4957</v>
      </c>
    </row>
    <row r="6487" spans="1:17" hidden="1" x14ac:dyDescent="0.35">
      <c r="A6487" s="72">
        <f t="shared" si="101"/>
        <v>142118</v>
      </c>
      <c r="B6487" t="s">
        <v>13458</v>
      </c>
      <c r="C6487" s="66">
        <v>93047</v>
      </c>
      <c r="D6487" t="s">
        <v>77</v>
      </c>
      <c r="E6487" t="s">
        <v>13343</v>
      </c>
      <c r="F6487" s="66">
        <v>142118</v>
      </c>
      <c r="G6487" t="s">
        <v>78</v>
      </c>
      <c r="H6487" t="s">
        <v>13459</v>
      </c>
      <c r="I6487" t="s">
        <v>79</v>
      </c>
      <c r="K6487" t="s">
        <v>13460</v>
      </c>
      <c r="M6487" t="s">
        <v>7395</v>
      </c>
      <c r="N6487" t="s">
        <v>13252</v>
      </c>
      <c r="O6487" t="s">
        <v>18</v>
      </c>
      <c r="P6487" t="s">
        <v>13439</v>
      </c>
      <c r="Q6487" t="s">
        <v>2684</v>
      </c>
    </row>
    <row r="6488" spans="1:17" hidden="1" x14ac:dyDescent="0.35">
      <c r="A6488" s="72">
        <f t="shared" si="101"/>
        <v>142118</v>
      </c>
      <c r="B6488" t="s">
        <v>14543</v>
      </c>
      <c r="C6488" s="66">
        <v>212141</v>
      </c>
      <c r="D6488" t="s">
        <v>77</v>
      </c>
      <c r="E6488" t="s">
        <v>13343</v>
      </c>
      <c r="F6488" s="66">
        <v>142118</v>
      </c>
      <c r="G6488" t="s">
        <v>78</v>
      </c>
      <c r="H6488" t="s">
        <v>14544</v>
      </c>
      <c r="I6488" t="s">
        <v>79</v>
      </c>
      <c r="K6488" t="s">
        <v>14545</v>
      </c>
      <c r="M6488" t="s">
        <v>7395</v>
      </c>
      <c r="N6488" t="s">
        <v>13252</v>
      </c>
      <c r="O6488" t="s">
        <v>18</v>
      </c>
      <c r="P6488" t="s">
        <v>13562</v>
      </c>
    </row>
    <row r="6489" spans="1:17" hidden="1" x14ac:dyDescent="0.35">
      <c r="A6489" s="72">
        <f t="shared" si="101"/>
        <v>141339</v>
      </c>
      <c r="B6489" t="s">
        <v>8419</v>
      </c>
      <c r="C6489" s="66">
        <v>89800</v>
      </c>
      <c r="D6489" t="s">
        <v>77</v>
      </c>
      <c r="E6489" t="s">
        <v>8417</v>
      </c>
      <c r="F6489" s="66">
        <v>141339</v>
      </c>
      <c r="G6489" t="s">
        <v>78</v>
      </c>
      <c r="I6489" t="s">
        <v>79</v>
      </c>
      <c r="K6489" t="s">
        <v>8420</v>
      </c>
      <c r="M6489" t="s">
        <v>6827</v>
      </c>
      <c r="N6489" t="s">
        <v>8314</v>
      </c>
      <c r="O6489" t="s">
        <v>18</v>
      </c>
      <c r="P6489" t="s">
        <v>8416</v>
      </c>
      <c r="Q6489" t="s">
        <v>8421</v>
      </c>
    </row>
    <row r="6490" spans="1:17" hidden="1" x14ac:dyDescent="0.35">
      <c r="A6490" s="72">
        <f t="shared" si="101"/>
        <v>141029</v>
      </c>
      <c r="B6490" t="s">
        <v>4958</v>
      </c>
      <c r="C6490" s="66">
        <v>87904</v>
      </c>
      <c r="D6490" t="s">
        <v>77</v>
      </c>
      <c r="E6490" t="s">
        <v>4959</v>
      </c>
      <c r="F6490" s="66">
        <v>141029</v>
      </c>
      <c r="G6490" t="s">
        <v>78</v>
      </c>
      <c r="H6490" t="s">
        <v>4960</v>
      </c>
      <c r="I6490" t="s">
        <v>79</v>
      </c>
      <c r="K6490" t="s">
        <v>4961</v>
      </c>
      <c r="M6490" t="s">
        <v>4962</v>
      </c>
      <c r="N6490" t="s">
        <v>4859</v>
      </c>
      <c r="O6490" t="s">
        <v>18</v>
      </c>
      <c r="P6490" t="s">
        <v>4963</v>
      </c>
    </row>
    <row r="6491" spans="1:17" hidden="1" x14ac:dyDescent="0.35">
      <c r="A6491" s="72">
        <f t="shared" si="101"/>
        <v>141125</v>
      </c>
      <c r="B6491" t="s">
        <v>5482</v>
      </c>
      <c r="C6491" s="66">
        <v>88165</v>
      </c>
      <c r="D6491" t="s">
        <v>77</v>
      </c>
      <c r="E6491" t="s">
        <v>5483</v>
      </c>
      <c r="F6491" s="66">
        <v>141125</v>
      </c>
      <c r="G6491" t="s">
        <v>78</v>
      </c>
      <c r="I6491" t="s">
        <v>79</v>
      </c>
      <c r="K6491" t="s">
        <v>5484</v>
      </c>
      <c r="M6491" t="s">
        <v>5485</v>
      </c>
      <c r="N6491" t="s">
        <v>5365</v>
      </c>
      <c r="O6491" t="s">
        <v>18</v>
      </c>
      <c r="P6491" t="s">
        <v>5486</v>
      </c>
    </row>
    <row r="6492" spans="1:17" hidden="1" x14ac:dyDescent="0.35">
      <c r="A6492" s="72">
        <f t="shared" si="101"/>
        <v>141517</v>
      </c>
      <c r="B6492" t="s">
        <v>24522</v>
      </c>
      <c r="C6492" s="85">
        <v>16039019</v>
      </c>
      <c r="D6492" t="s">
        <v>77</v>
      </c>
      <c r="E6492" t="s">
        <v>23250</v>
      </c>
      <c r="F6492" s="85">
        <v>141517</v>
      </c>
      <c r="G6492" t="s">
        <v>78</v>
      </c>
      <c r="H6492">
        <v>11635042</v>
      </c>
      <c r="I6492" t="s">
        <v>79</v>
      </c>
      <c r="K6492" t="s">
        <v>24523</v>
      </c>
      <c r="M6492" t="s">
        <v>21474</v>
      </c>
      <c r="N6492" t="s">
        <v>9473</v>
      </c>
      <c r="O6492" t="s">
        <v>18</v>
      </c>
      <c r="P6492">
        <v>78132</v>
      </c>
    </row>
    <row r="6493" spans="1:17" hidden="1" x14ac:dyDescent="0.35">
      <c r="A6493" s="72">
        <f t="shared" si="101"/>
        <v>140887</v>
      </c>
      <c r="B6493" t="s">
        <v>24522</v>
      </c>
      <c r="C6493" s="85">
        <v>87424</v>
      </c>
      <c r="D6493" t="s">
        <v>77</v>
      </c>
      <c r="E6493" t="s">
        <v>23231</v>
      </c>
      <c r="F6493" s="85">
        <v>140887</v>
      </c>
      <c r="G6493" t="s">
        <v>78</v>
      </c>
      <c r="H6493">
        <v>12047866</v>
      </c>
      <c r="I6493" t="s">
        <v>79</v>
      </c>
      <c r="K6493" t="s">
        <v>25591</v>
      </c>
      <c r="M6493" t="s">
        <v>20648</v>
      </c>
      <c r="N6493" t="s">
        <v>571</v>
      </c>
      <c r="O6493" t="s">
        <v>18</v>
      </c>
      <c r="P6493">
        <v>76104</v>
      </c>
      <c r="Q6493">
        <v>6817</v>
      </c>
    </row>
    <row r="6494" spans="1:17" hidden="1" x14ac:dyDescent="0.35">
      <c r="A6494" s="72">
        <f t="shared" si="101"/>
        <v>140469</v>
      </c>
      <c r="B6494" t="s">
        <v>24522</v>
      </c>
      <c r="C6494" s="85">
        <v>85612</v>
      </c>
      <c r="D6494" t="s">
        <v>77</v>
      </c>
      <c r="E6494" t="s">
        <v>23191</v>
      </c>
      <c r="F6494" s="85">
        <v>140469</v>
      </c>
      <c r="G6494" t="s">
        <v>78</v>
      </c>
      <c r="H6494">
        <v>13461769</v>
      </c>
      <c r="I6494" t="s">
        <v>79</v>
      </c>
      <c r="K6494" t="s">
        <v>26868</v>
      </c>
      <c r="M6494" t="s">
        <v>21595</v>
      </c>
      <c r="N6494" t="s">
        <v>205</v>
      </c>
      <c r="O6494" t="s">
        <v>18</v>
      </c>
      <c r="P6494">
        <v>75056</v>
      </c>
      <c r="Q6494">
        <v>1846</v>
      </c>
    </row>
    <row r="6495" spans="1:17" hidden="1" x14ac:dyDescent="0.35">
      <c r="A6495" s="72">
        <f t="shared" si="101"/>
        <v>140887</v>
      </c>
      <c r="B6495" t="s">
        <v>641</v>
      </c>
      <c r="C6495" s="66">
        <v>87424</v>
      </c>
      <c r="D6495" t="s">
        <v>77</v>
      </c>
      <c r="E6495" t="s">
        <v>3907</v>
      </c>
      <c r="F6495" s="66">
        <v>140887</v>
      </c>
      <c r="G6495" t="s">
        <v>78</v>
      </c>
      <c r="H6495" t="s">
        <v>3940</v>
      </c>
      <c r="I6495" t="s">
        <v>79</v>
      </c>
      <c r="K6495" t="s">
        <v>3941</v>
      </c>
      <c r="M6495" t="s">
        <v>3904</v>
      </c>
      <c r="N6495" t="s">
        <v>573</v>
      </c>
      <c r="O6495" t="s">
        <v>18</v>
      </c>
      <c r="P6495" t="s">
        <v>3927</v>
      </c>
      <c r="Q6495" t="s">
        <v>3942</v>
      </c>
    </row>
    <row r="6496" spans="1:17" hidden="1" x14ac:dyDescent="0.35">
      <c r="A6496" s="72">
        <f t="shared" si="101"/>
        <v>140469</v>
      </c>
      <c r="B6496" t="s">
        <v>641</v>
      </c>
      <c r="C6496" s="66">
        <v>85612</v>
      </c>
      <c r="D6496" t="s">
        <v>77</v>
      </c>
      <c r="E6496" t="s">
        <v>212</v>
      </c>
      <c r="F6496" s="66">
        <v>140469</v>
      </c>
      <c r="G6496" t="s">
        <v>78</v>
      </c>
      <c r="H6496" t="s">
        <v>213</v>
      </c>
      <c r="I6496" t="s">
        <v>79</v>
      </c>
      <c r="K6496" t="s">
        <v>642</v>
      </c>
      <c r="M6496" t="s">
        <v>632</v>
      </c>
      <c r="N6496" t="s">
        <v>215</v>
      </c>
      <c r="O6496" t="s">
        <v>18</v>
      </c>
      <c r="P6496" t="s">
        <v>633</v>
      </c>
      <c r="Q6496" t="s">
        <v>490</v>
      </c>
    </row>
    <row r="6497" spans="1:17" hidden="1" x14ac:dyDescent="0.35">
      <c r="A6497" s="72">
        <f t="shared" si="101"/>
        <v>140887</v>
      </c>
      <c r="B6497" t="s">
        <v>25490</v>
      </c>
      <c r="C6497" s="85">
        <v>87425</v>
      </c>
      <c r="D6497" t="s">
        <v>77</v>
      </c>
      <c r="E6497" t="s">
        <v>23231</v>
      </c>
      <c r="F6497" s="85">
        <v>140887</v>
      </c>
      <c r="G6497" t="s">
        <v>78</v>
      </c>
      <c r="H6497">
        <v>11996766</v>
      </c>
      <c r="I6497" t="s">
        <v>79</v>
      </c>
      <c r="K6497" t="s">
        <v>25491</v>
      </c>
      <c r="M6497" t="s">
        <v>20648</v>
      </c>
      <c r="N6497" t="s">
        <v>571</v>
      </c>
      <c r="O6497" t="s">
        <v>18</v>
      </c>
      <c r="P6497">
        <v>76104</v>
      </c>
      <c r="Q6497">
        <v>6836</v>
      </c>
    </row>
    <row r="6498" spans="1:17" hidden="1" x14ac:dyDescent="0.35">
      <c r="A6498" s="72">
        <f t="shared" si="101"/>
        <v>140887</v>
      </c>
      <c r="B6498" t="s">
        <v>3943</v>
      </c>
      <c r="C6498" s="66">
        <v>87425</v>
      </c>
      <c r="D6498" t="s">
        <v>77</v>
      </c>
      <c r="E6498" t="s">
        <v>3907</v>
      </c>
      <c r="F6498" s="66">
        <v>140887</v>
      </c>
      <c r="G6498" t="s">
        <v>78</v>
      </c>
      <c r="H6498" t="s">
        <v>3944</v>
      </c>
      <c r="I6498" t="s">
        <v>79</v>
      </c>
      <c r="K6498" t="s">
        <v>3945</v>
      </c>
      <c r="M6498" t="s">
        <v>3904</v>
      </c>
      <c r="N6498" t="s">
        <v>573</v>
      </c>
      <c r="O6498" t="s">
        <v>18</v>
      </c>
      <c r="P6498" t="s">
        <v>3927</v>
      </c>
      <c r="Q6498" t="s">
        <v>3946</v>
      </c>
    </row>
    <row r="6499" spans="1:17" hidden="1" x14ac:dyDescent="0.35">
      <c r="A6499" s="72">
        <f t="shared" si="101"/>
        <v>141545</v>
      </c>
      <c r="B6499" t="s">
        <v>9958</v>
      </c>
      <c r="C6499" s="66">
        <v>90706</v>
      </c>
      <c r="D6499" t="s">
        <v>77</v>
      </c>
      <c r="E6499" t="s">
        <v>9891</v>
      </c>
      <c r="F6499" s="66">
        <v>141545</v>
      </c>
      <c r="G6499" t="s">
        <v>78</v>
      </c>
      <c r="H6499" t="s">
        <v>350</v>
      </c>
      <c r="I6499" t="s">
        <v>79</v>
      </c>
      <c r="K6499" t="s">
        <v>9959</v>
      </c>
      <c r="L6499" t="s">
        <v>80</v>
      </c>
      <c r="M6499" t="s">
        <v>7383</v>
      </c>
      <c r="N6499" t="s">
        <v>7384</v>
      </c>
      <c r="O6499" t="s">
        <v>18</v>
      </c>
      <c r="P6499" t="s">
        <v>9957</v>
      </c>
      <c r="Q6499" t="s">
        <v>7180</v>
      </c>
    </row>
    <row r="6500" spans="1:17" hidden="1" x14ac:dyDescent="0.35">
      <c r="A6500" s="72">
        <f t="shared" si="101"/>
        <v>141633</v>
      </c>
      <c r="B6500" t="s">
        <v>10804</v>
      </c>
      <c r="C6500" s="66">
        <v>91293</v>
      </c>
      <c r="D6500" t="s">
        <v>77</v>
      </c>
      <c r="E6500" t="s">
        <v>10736</v>
      </c>
      <c r="F6500" s="66">
        <v>141633</v>
      </c>
      <c r="G6500" t="s">
        <v>78</v>
      </c>
      <c r="H6500" t="s">
        <v>10805</v>
      </c>
      <c r="I6500" t="s">
        <v>79</v>
      </c>
      <c r="K6500" t="s">
        <v>10806</v>
      </c>
      <c r="M6500" t="s">
        <v>10734</v>
      </c>
      <c r="N6500" t="s">
        <v>10739</v>
      </c>
      <c r="O6500" t="s">
        <v>18</v>
      </c>
      <c r="P6500" t="s">
        <v>10799</v>
      </c>
      <c r="Q6500" t="s">
        <v>923</v>
      </c>
    </row>
    <row r="6501" spans="1:17" hidden="1" x14ac:dyDescent="0.35">
      <c r="A6501" s="72">
        <f t="shared" si="101"/>
        <v>141312</v>
      </c>
      <c r="B6501" t="s">
        <v>10804</v>
      </c>
      <c r="C6501" s="66">
        <v>16031720</v>
      </c>
      <c r="D6501" t="s">
        <v>77</v>
      </c>
      <c r="E6501" t="s">
        <v>6602</v>
      </c>
      <c r="F6501" s="66">
        <v>141312</v>
      </c>
      <c r="G6501" t="s">
        <v>78</v>
      </c>
      <c r="H6501" t="s">
        <v>16070</v>
      </c>
      <c r="I6501" t="s">
        <v>79</v>
      </c>
      <c r="K6501" t="s">
        <v>16071</v>
      </c>
      <c r="M6501" t="s">
        <v>3090</v>
      </c>
      <c r="N6501" t="s">
        <v>6071</v>
      </c>
      <c r="O6501" t="s">
        <v>18</v>
      </c>
      <c r="P6501" t="s">
        <v>6231</v>
      </c>
      <c r="Q6501" t="s">
        <v>7125</v>
      </c>
    </row>
    <row r="6502" spans="1:17" hidden="1" x14ac:dyDescent="0.35">
      <c r="A6502" s="72">
        <f t="shared" si="101"/>
        <v>140656</v>
      </c>
      <c r="B6502" t="s">
        <v>2423</v>
      </c>
      <c r="C6502" s="66">
        <v>86646</v>
      </c>
      <c r="D6502" t="s">
        <v>77</v>
      </c>
      <c r="E6502" t="s">
        <v>2418</v>
      </c>
      <c r="F6502" s="66">
        <v>140656</v>
      </c>
      <c r="G6502" t="s">
        <v>78</v>
      </c>
      <c r="H6502" t="s">
        <v>2419</v>
      </c>
      <c r="I6502" t="s">
        <v>79</v>
      </c>
      <c r="K6502" t="s">
        <v>2424</v>
      </c>
      <c r="M6502" t="s">
        <v>2421</v>
      </c>
      <c r="N6502" t="s">
        <v>2340</v>
      </c>
      <c r="O6502" t="s">
        <v>18</v>
      </c>
      <c r="P6502" t="s">
        <v>2422</v>
      </c>
    </row>
    <row r="6503" spans="1:17" hidden="1" x14ac:dyDescent="0.35">
      <c r="A6503" s="72">
        <f t="shared" si="101"/>
        <v>141951</v>
      </c>
      <c r="B6503" t="s">
        <v>22433</v>
      </c>
      <c r="C6503" s="66">
        <v>17022897</v>
      </c>
      <c r="D6503" t="s">
        <v>83</v>
      </c>
      <c r="E6503" t="s">
        <v>12516</v>
      </c>
      <c r="F6503" s="66">
        <v>141951</v>
      </c>
      <c r="G6503" t="s">
        <v>78</v>
      </c>
      <c r="I6503" t="s">
        <v>79</v>
      </c>
      <c r="K6503" t="s">
        <v>12518</v>
      </c>
      <c r="M6503" t="s">
        <v>12519</v>
      </c>
      <c r="N6503" t="s">
        <v>12527</v>
      </c>
      <c r="O6503" t="s">
        <v>18</v>
      </c>
      <c r="P6503" t="s">
        <v>12520</v>
      </c>
    </row>
    <row r="6504" spans="1:17" hidden="1" x14ac:dyDescent="0.35">
      <c r="A6504" s="72">
        <f t="shared" si="101"/>
        <v>141951</v>
      </c>
      <c r="B6504" t="s">
        <v>12524</v>
      </c>
      <c r="C6504" s="66">
        <v>92444</v>
      </c>
      <c r="D6504" t="s">
        <v>77</v>
      </c>
      <c r="E6504" t="s">
        <v>12516</v>
      </c>
      <c r="F6504" s="66">
        <v>141951</v>
      </c>
      <c r="G6504" t="s">
        <v>78</v>
      </c>
      <c r="H6504" t="s">
        <v>12525</v>
      </c>
      <c r="I6504" t="s">
        <v>79</v>
      </c>
      <c r="K6504" t="s">
        <v>12526</v>
      </c>
      <c r="M6504" t="s">
        <v>12519</v>
      </c>
      <c r="N6504" t="s">
        <v>12429</v>
      </c>
      <c r="O6504" t="s">
        <v>18</v>
      </c>
      <c r="P6504" t="s">
        <v>12520</v>
      </c>
    </row>
    <row r="6505" spans="1:17" hidden="1" x14ac:dyDescent="0.35">
      <c r="A6505" s="72">
        <f t="shared" si="101"/>
        <v>140841</v>
      </c>
      <c r="B6505" t="s">
        <v>23513</v>
      </c>
      <c r="C6505" s="85">
        <v>87169</v>
      </c>
      <c r="D6505" t="s">
        <v>77</v>
      </c>
      <c r="E6505" t="s">
        <v>23268</v>
      </c>
      <c r="F6505" s="85">
        <v>140841</v>
      </c>
      <c r="G6505" t="s">
        <v>78</v>
      </c>
      <c r="H6505">
        <v>12691531</v>
      </c>
      <c r="I6505" t="s">
        <v>79</v>
      </c>
      <c r="K6505" t="s">
        <v>23514</v>
      </c>
      <c r="M6505" t="s">
        <v>19690</v>
      </c>
      <c r="N6505" t="s">
        <v>571</v>
      </c>
      <c r="O6505" t="s">
        <v>18</v>
      </c>
      <c r="P6505">
        <v>76014</v>
      </c>
      <c r="Q6505">
        <v>2128</v>
      </c>
    </row>
    <row r="6506" spans="1:17" hidden="1" x14ac:dyDescent="0.35">
      <c r="A6506" s="72">
        <f t="shared" si="101"/>
        <v>141951</v>
      </c>
      <c r="B6506" t="s">
        <v>3442</v>
      </c>
      <c r="C6506" s="66">
        <v>92442</v>
      </c>
      <c r="D6506" t="s">
        <v>77</v>
      </c>
      <c r="E6506" t="s">
        <v>12516</v>
      </c>
      <c r="F6506" s="66">
        <v>141951</v>
      </c>
      <c r="G6506" t="s">
        <v>78</v>
      </c>
      <c r="H6506" t="s">
        <v>12517</v>
      </c>
      <c r="I6506" t="s">
        <v>79</v>
      </c>
      <c r="K6506" t="s">
        <v>12518</v>
      </c>
      <c r="M6506" t="s">
        <v>12519</v>
      </c>
      <c r="N6506" t="s">
        <v>12429</v>
      </c>
      <c r="O6506" t="s">
        <v>18</v>
      </c>
      <c r="P6506" t="s">
        <v>12520</v>
      </c>
      <c r="Q6506" t="s">
        <v>12521</v>
      </c>
    </row>
    <row r="6507" spans="1:17" hidden="1" x14ac:dyDescent="0.35">
      <c r="A6507" s="72">
        <f t="shared" si="101"/>
        <v>141951</v>
      </c>
      <c r="B6507" t="s">
        <v>12522</v>
      </c>
      <c r="C6507" s="66">
        <v>92443</v>
      </c>
      <c r="D6507" t="s">
        <v>77</v>
      </c>
      <c r="E6507" t="s">
        <v>12516</v>
      </c>
      <c r="F6507" s="66">
        <v>141951</v>
      </c>
      <c r="G6507" t="s">
        <v>78</v>
      </c>
      <c r="H6507" t="s">
        <v>12523</v>
      </c>
      <c r="I6507" t="s">
        <v>79</v>
      </c>
      <c r="K6507" t="s">
        <v>12518</v>
      </c>
      <c r="M6507" t="s">
        <v>12519</v>
      </c>
      <c r="N6507" t="s">
        <v>12429</v>
      </c>
      <c r="O6507" t="s">
        <v>18</v>
      </c>
      <c r="P6507" t="s">
        <v>12520</v>
      </c>
      <c r="Q6507" t="s">
        <v>12521</v>
      </c>
    </row>
    <row r="6508" spans="1:17" hidden="1" x14ac:dyDescent="0.35">
      <c r="A6508" s="72">
        <f t="shared" si="101"/>
        <v>141311</v>
      </c>
      <c r="B6508" t="s">
        <v>16701</v>
      </c>
      <c r="C6508" s="66">
        <v>16047462</v>
      </c>
      <c r="D6508" t="s">
        <v>77</v>
      </c>
      <c r="E6508" t="s">
        <v>6973</v>
      </c>
      <c r="F6508" s="66">
        <v>141311</v>
      </c>
      <c r="G6508" t="s">
        <v>78</v>
      </c>
      <c r="I6508" t="s">
        <v>79</v>
      </c>
      <c r="K6508" t="s">
        <v>16702</v>
      </c>
      <c r="M6508" t="s">
        <v>7841</v>
      </c>
      <c r="N6508" t="s">
        <v>6071</v>
      </c>
      <c r="O6508" t="s">
        <v>18</v>
      </c>
      <c r="P6508" t="s">
        <v>7842</v>
      </c>
    </row>
    <row r="6509" spans="1:17" hidden="1" x14ac:dyDescent="0.35">
      <c r="A6509" s="72">
        <f t="shared" si="101"/>
        <v>141311</v>
      </c>
      <c r="B6509" t="s">
        <v>15658</v>
      </c>
      <c r="C6509" s="66">
        <v>15794994</v>
      </c>
      <c r="D6509" t="s">
        <v>77</v>
      </c>
      <c r="E6509" t="s">
        <v>6973</v>
      </c>
      <c r="F6509" s="66">
        <v>141311</v>
      </c>
      <c r="G6509" t="s">
        <v>78</v>
      </c>
      <c r="H6509" t="s">
        <v>15659</v>
      </c>
      <c r="I6509" t="s">
        <v>79</v>
      </c>
      <c r="K6509" t="s">
        <v>15660</v>
      </c>
      <c r="M6509" t="s">
        <v>7841</v>
      </c>
      <c r="N6509" t="s">
        <v>6071</v>
      </c>
      <c r="O6509" t="s">
        <v>18</v>
      </c>
      <c r="P6509" t="s">
        <v>7842</v>
      </c>
    </row>
    <row r="6510" spans="1:17" hidden="1" x14ac:dyDescent="0.35">
      <c r="A6510" s="72">
        <f t="shared" si="101"/>
        <v>141311</v>
      </c>
      <c r="B6510" t="s">
        <v>15655</v>
      </c>
      <c r="C6510" s="66">
        <v>15786832</v>
      </c>
      <c r="D6510" t="s">
        <v>77</v>
      </c>
      <c r="E6510" t="s">
        <v>6973</v>
      </c>
      <c r="F6510" s="66">
        <v>141311</v>
      </c>
      <c r="G6510" t="s">
        <v>78</v>
      </c>
      <c r="H6510" t="s">
        <v>15656</v>
      </c>
      <c r="I6510" t="s">
        <v>79</v>
      </c>
      <c r="K6510" t="s">
        <v>15657</v>
      </c>
      <c r="M6510" t="s">
        <v>7841</v>
      </c>
      <c r="N6510" t="s">
        <v>6071</v>
      </c>
      <c r="O6510" t="s">
        <v>18</v>
      </c>
      <c r="P6510" t="s">
        <v>7842</v>
      </c>
    </row>
    <row r="6511" spans="1:17" hidden="1" x14ac:dyDescent="0.35">
      <c r="A6511" s="72">
        <f t="shared" si="101"/>
        <v>141951</v>
      </c>
      <c r="B6511" t="s">
        <v>21669</v>
      </c>
      <c r="C6511" s="66">
        <v>17016816</v>
      </c>
      <c r="D6511" t="s">
        <v>77</v>
      </c>
      <c r="E6511" t="s">
        <v>12516</v>
      </c>
      <c r="F6511" s="66">
        <v>141951</v>
      </c>
      <c r="G6511" t="s">
        <v>78</v>
      </c>
      <c r="I6511" t="s">
        <v>79</v>
      </c>
      <c r="K6511" t="s">
        <v>12518</v>
      </c>
      <c r="M6511" t="s">
        <v>12519</v>
      </c>
      <c r="N6511" t="s">
        <v>12527</v>
      </c>
      <c r="O6511" t="s">
        <v>18</v>
      </c>
      <c r="P6511" t="s">
        <v>12520</v>
      </c>
    </row>
    <row r="6512" spans="1:17" hidden="1" x14ac:dyDescent="0.35">
      <c r="A6512" s="72">
        <f t="shared" si="101"/>
        <v>140521</v>
      </c>
      <c r="B6512" t="s">
        <v>1418</v>
      </c>
      <c r="C6512" s="66">
        <v>85963</v>
      </c>
      <c r="D6512" t="s">
        <v>77</v>
      </c>
      <c r="E6512" t="s">
        <v>511</v>
      </c>
      <c r="F6512" s="66">
        <v>140521</v>
      </c>
      <c r="G6512" t="s">
        <v>78</v>
      </c>
      <c r="H6512" t="s">
        <v>1419</v>
      </c>
      <c r="I6512" t="s">
        <v>79</v>
      </c>
      <c r="K6512" t="s">
        <v>1420</v>
      </c>
      <c r="M6512" t="s">
        <v>1375</v>
      </c>
      <c r="N6512" t="s">
        <v>232</v>
      </c>
      <c r="O6512" t="s">
        <v>18</v>
      </c>
      <c r="P6512" t="s">
        <v>1376</v>
      </c>
      <c r="Q6512" t="s">
        <v>1421</v>
      </c>
    </row>
    <row r="6513" spans="1:17" hidden="1" x14ac:dyDescent="0.35">
      <c r="A6513" s="72">
        <f t="shared" si="101"/>
        <v>140477</v>
      </c>
      <c r="B6513" t="s">
        <v>1833</v>
      </c>
      <c r="C6513" s="66">
        <v>86387</v>
      </c>
      <c r="D6513" t="s">
        <v>77</v>
      </c>
      <c r="E6513" t="s">
        <v>450</v>
      </c>
      <c r="F6513" s="66">
        <v>140477</v>
      </c>
      <c r="G6513" t="s">
        <v>78</v>
      </c>
      <c r="I6513" t="s">
        <v>79</v>
      </c>
      <c r="K6513" t="s">
        <v>1834</v>
      </c>
      <c r="M6513" t="s">
        <v>189</v>
      </c>
      <c r="N6513" t="s">
        <v>189</v>
      </c>
      <c r="O6513" t="s">
        <v>18</v>
      </c>
      <c r="P6513" t="s">
        <v>1814</v>
      </c>
      <c r="Q6513" t="s">
        <v>198</v>
      </c>
    </row>
    <row r="6514" spans="1:17" hidden="1" x14ac:dyDescent="0.35">
      <c r="A6514" s="72">
        <f t="shared" si="101"/>
        <v>141898</v>
      </c>
      <c r="B6514" t="s">
        <v>12376</v>
      </c>
      <c r="C6514" s="66">
        <v>92377</v>
      </c>
      <c r="D6514" t="s">
        <v>77</v>
      </c>
      <c r="E6514" t="s">
        <v>12330</v>
      </c>
      <c r="F6514" s="66">
        <v>141898</v>
      </c>
      <c r="G6514" t="s">
        <v>78</v>
      </c>
      <c r="I6514" t="s">
        <v>79</v>
      </c>
      <c r="K6514" t="s">
        <v>12377</v>
      </c>
      <c r="M6514" t="s">
        <v>12378</v>
      </c>
      <c r="N6514" t="s">
        <v>12379</v>
      </c>
      <c r="O6514" t="s">
        <v>18</v>
      </c>
      <c r="P6514" t="s">
        <v>12380</v>
      </c>
      <c r="Q6514" t="s">
        <v>1713</v>
      </c>
    </row>
    <row r="6515" spans="1:17" hidden="1" x14ac:dyDescent="0.35">
      <c r="A6515" s="72">
        <f t="shared" si="101"/>
        <v>140521</v>
      </c>
      <c r="B6515" t="s">
        <v>1441</v>
      </c>
      <c r="C6515" s="66">
        <v>85973</v>
      </c>
      <c r="D6515" t="s">
        <v>77</v>
      </c>
      <c r="E6515" t="s">
        <v>511</v>
      </c>
      <c r="F6515" s="66">
        <v>140521</v>
      </c>
      <c r="G6515" t="s">
        <v>78</v>
      </c>
      <c r="H6515" t="s">
        <v>1442</v>
      </c>
      <c r="I6515" t="s">
        <v>79</v>
      </c>
      <c r="K6515" t="s">
        <v>1443</v>
      </c>
      <c r="M6515" t="s">
        <v>1375</v>
      </c>
      <c r="N6515" t="s">
        <v>232</v>
      </c>
      <c r="O6515" t="s">
        <v>18</v>
      </c>
      <c r="P6515" t="s">
        <v>1405</v>
      </c>
      <c r="Q6515" t="s">
        <v>1444</v>
      </c>
    </row>
    <row r="6516" spans="1:17" hidden="1" x14ac:dyDescent="0.35">
      <c r="A6516" s="72">
        <f t="shared" si="101"/>
        <v>141729</v>
      </c>
      <c r="B6516" t="s">
        <v>21341</v>
      </c>
      <c r="C6516" s="85">
        <v>17013405</v>
      </c>
      <c r="D6516" t="s">
        <v>77</v>
      </c>
      <c r="E6516" t="s">
        <v>23173</v>
      </c>
      <c r="F6516" s="85">
        <v>141729</v>
      </c>
      <c r="G6516" t="s">
        <v>78</v>
      </c>
      <c r="H6516">
        <v>12029880</v>
      </c>
      <c r="I6516" t="s">
        <v>79</v>
      </c>
      <c r="K6516" t="s">
        <v>27627</v>
      </c>
      <c r="M6516" t="s">
        <v>22028</v>
      </c>
      <c r="N6516" t="s">
        <v>137</v>
      </c>
      <c r="O6516" t="s">
        <v>18</v>
      </c>
      <c r="P6516">
        <v>78660</v>
      </c>
    </row>
    <row r="6517" spans="1:17" hidden="1" x14ac:dyDescent="0.35">
      <c r="A6517" s="72">
        <f t="shared" si="101"/>
        <v>141729</v>
      </c>
      <c r="B6517" t="s">
        <v>21341</v>
      </c>
      <c r="C6517" s="66">
        <v>17013405</v>
      </c>
      <c r="D6517" t="s">
        <v>77</v>
      </c>
      <c r="E6517" t="s">
        <v>11585</v>
      </c>
      <c r="F6517" s="66">
        <v>141729</v>
      </c>
      <c r="G6517" t="s">
        <v>78</v>
      </c>
      <c r="H6517" t="s">
        <v>11586</v>
      </c>
      <c r="I6517" t="s">
        <v>79</v>
      </c>
      <c r="K6517" t="s">
        <v>21342</v>
      </c>
      <c r="M6517" t="s">
        <v>11588</v>
      </c>
      <c r="N6517" t="s">
        <v>137</v>
      </c>
      <c r="O6517" t="s">
        <v>18</v>
      </c>
      <c r="P6517" t="s">
        <v>11589</v>
      </c>
    </row>
    <row r="6518" spans="1:17" hidden="1" x14ac:dyDescent="0.35">
      <c r="A6518" s="72">
        <f t="shared" si="101"/>
        <v>141449</v>
      </c>
      <c r="B6518" t="s">
        <v>9107</v>
      </c>
      <c r="C6518" s="66">
        <v>90249</v>
      </c>
      <c r="D6518" t="s">
        <v>77</v>
      </c>
      <c r="E6518" t="s">
        <v>9108</v>
      </c>
      <c r="F6518" s="66">
        <v>141449</v>
      </c>
      <c r="G6518" t="s">
        <v>78</v>
      </c>
      <c r="I6518" t="s">
        <v>79</v>
      </c>
      <c r="K6518" t="s">
        <v>9109</v>
      </c>
      <c r="M6518" t="s">
        <v>9110</v>
      </c>
      <c r="N6518" t="s">
        <v>9077</v>
      </c>
      <c r="O6518" t="s">
        <v>18</v>
      </c>
      <c r="P6518" t="s">
        <v>9111</v>
      </c>
    </row>
    <row r="6519" spans="1:17" hidden="1" x14ac:dyDescent="0.35">
      <c r="A6519" s="72">
        <f t="shared" si="101"/>
        <v>141449</v>
      </c>
      <c r="B6519" t="s">
        <v>9112</v>
      </c>
      <c r="C6519" s="66">
        <v>90250</v>
      </c>
      <c r="D6519" t="s">
        <v>77</v>
      </c>
      <c r="E6519" t="s">
        <v>9108</v>
      </c>
      <c r="F6519" s="66">
        <v>141449</v>
      </c>
      <c r="G6519" t="s">
        <v>78</v>
      </c>
      <c r="I6519" t="s">
        <v>79</v>
      </c>
      <c r="K6519" t="s">
        <v>9109</v>
      </c>
      <c r="M6519" t="s">
        <v>9110</v>
      </c>
      <c r="N6519" t="s">
        <v>9077</v>
      </c>
      <c r="O6519" t="s">
        <v>18</v>
      </c>
      <c r="P6519" t="s">
        <v>9111</v>
      </c>
    </row>
    <row r="6520" spans="1:17" hidden="1" x14ac:dyDescent="0.35">
      <c r="A6520" s="72">
        <f t="shared" si="101"/>
        <v>140849</v>
      </c>
      <c r="B6520" t="s">
        <v>24303</v>
      </c>
      <c r="C6520" s="85">
        <v>87230</v>
      </c>
      <c r="D6520" t="s">
        <v>77</v>
      </c>
      <c r="E6520" t="s">
        <v>23256</v>
      </c>
      <c r="F6520" s="85">
        <v>140849</v>
      </c>
      <c r="G6520" t="s">
        <v>78</v>
      </c>
      <c r="H6520">
        <v>1655828</v>
      </c>
      <c r="I6520" t="s">
        <v>79</v>
      </c>
      <c r="K6520" t="s">
        <v>24304</v>
      </c>
      <c r="M6520" t="s">
        <v>8911</v>
      </c>
      <c r="N6520" t="s">
        <v>3419</v>
      </c>
      <c r="O6520" t="s">
        <v>18</v>
      </c>
      <c r="P6520">
        <v>76028</v>
      </c>
      <c r="Q6520">
        <v>3819</v>
      </c>
    </row>
    <row r="6521" spans="1:17" hidden="1" x14ac:dyDescent="0.35">
      <c r="A6521" s="72">
        <f t="shared" si="101"/>
        <v>141127</v>
      </c>
      <c r="B6521" t="s">
        <v>17393</v>
      </c>
      <c r="C6521" s="66">
        <v>16060848</v>
      </c>
      <c r="D6521" t="s">
        <v>77</v>
      </c>
      <c r="E6521" t="s">
        <v>5488</v>
      </c>
      <c r="F6521" s="66">
        <v>141127</v>
      </c>
      <c r="G6521" t="s">
        <v>78</v>
      </c>
      <c r="I6521" t="s">
        <v>79</v>
      </c>
      <c r="K6521" t="s">
        <v>17394</v>
      </c>
      <c r="M6521" t="s">
        <v>5490</v>
      </c>
      <c r="N6521" t="s">
        <v>3703</v>
      </c>
      <c r="O6521" t="s">
        <v>18</v>
      </c>
      <c r="P6521" t="s">
        <v>5491</v>
      </c>
    </row>
    <row r="6522" spans="1:17" hidden="1" x14ac:dyDescent="0.35">
      <c r="A6522" s="72">
        <f t="shared" si="101"/>
        <v>141127</v>
      </c>
      <c r="B6522" t="s">
        <v>5487</v>
      </c>
      <c r="C6522" s="66">
        <v>88166</v>
      </c>
      <c r="D6522" t="s">
        <v>77</v>
      </c>
      <c r="E6522" t="s">
        <v>5488</v>
      </c>
      <c r="F6522" s="66">
        <v>141127</v>
      </c>
      <c r="G6522" t="s">
        <v>78</v>
      </c>
      <c r="I6522" t="s">
        <v>79</v>
      </c>
      <c r="K6522" t="s">
        <v>5489</v>
      </c>
      <c r="M6522" t="s">
        <v>5490</v>
      </c>
      <c r="N6522" t="s">
        <v>3703</v>
      </c>
      <c r="O6522" t="s">
        <v>18</v>
      </c>
      <c r="P6522" t="s">
        <v>5491</v>
      </c>
    </row>
    <row r="6523" spans="1:17" hidden="1" x14ac:dyDescent="0.35">
      <c r="A6523" s="72">
        <f t="shared" si="101"/>
        <v>140700</v>
      </c>
      <c r="B6523" t="s">
        <v>2713</v>
      </c>
      <c r="C6523" s="66">
        <v>86774</v>
      </c>
      <c r="D6523" t="s">
        <v>77</v>
      </c>
      <c r="E6523" t="s">
        <v>2714</v>
      </c>
      <c r="F6523" s="66">
        <v>140700</v>
      </c>
      <c r="G6523" t="s">
        <v>78</v>
      </c>
      <c r="I6523" t="s">
        <v>79</v>
      </c>
      <c r="K6523" t="s">
        <v>2715</v>
      </c>
      <c r="M6523" t="s">
        <v>2716</v>
      </c>
      <c r="N6523" t="s">
        <v>2640</v>
      </c>
      <c r="O6523" t="s">
        <v>18</v>
      </c>
      <c r="P6523" t="s">
        <v>2717</v>
      </c>
    </row>
    <row r="6524" spans="1:17" hidden="1" x14ac:dyDescent="0.35">
      <c r="A6524" s="72">
        <f t="shared" si="101"/>
        <v>140700</v>
      </c>
      <c r="B6524" t="s">
        <v>2718</v>
      </c>
      <c r="C6524" s="66">
        <v>86775</v>
      </c>
      <c r="D6524" t="s">
        <v>77</v>
      </c>
      <c r="E6524" t="s">
        <v>2714</v>
      </c>
      <c r="F6524" s="66">
        <v>140700</v>
      </c>
      <c r="G6524" t="s">
        <v>78</v>
      </c>
      <c r="I6524" t="s">
        <v>79</v>
      </c>
      <c r="K6524" t="s">
        <v>2715</v>
      </c>
      <c r="M6524" t="s">
        <v>2716</v>
      </c>
      <c r="N6524" t="s">
        <v>2640</v>
      </c>
      <c r="O6524" t="s">
        <v>18</v>
      </c>
      <c r="P6524" t="s">
        <v>2717</v>
      </c>
    </row>
    <row r="6525" spans="1:17" hidden="1" x14ac:dyDescent="0.35">
      <c r="A6525" s="72">
        <f t="shared" si="101"/>
        <v>140598</v>
      </c>
      <c r="B6525" t="s">
        <v>2033</v>
      </c>
      <c r="C6525" s="66">
        <v>86503</v>
      </c>
      <c r="D6525" t="s">
        <v>77</v>
      </c>
      <c r="E6525" t="s">
        <v>2027</v>
      </c>
      <c r="F6525" s="66">
        <v>140598</v>
      </c>
      <c r="G6525" t="s">
        <v>78</v>
      </c>
      <c r="H6525" t="s">
        <v>2028</v>
      </c>
      <c r="I6525" t="s">
        <v>79</v>
      </c>
      <c r="K6525" t="s">
        <v>2034</v>
      </c>
      <c r="M6525" t="s">
        <v>2017</v>
      </c>
      <c r="N6525" t="s">
        <v>2023</v>
      </c>
      <c r="O6525" t="s">
        <v>18</v>
      </c>
      <c r="P6525" t="s">
        <v>2024</v>
      </c>
    </row>
    <row r="6526" spans="1:17" hidden="1" x14ac:dyDescent="0.35">
      <c r="A6526" s="72">
        <f t="shared" si="101"/>
        <v>140598</v>
      </c>
      <c r="B6526" t="s">
        <v>2035</v>
      </c>
      <c r="C6526" s="66">
        <v>86504</v>
      </c>
      <c r="D6526" t="s">
        <v>77</v>
      </c>
      <c r="E6526" t="s">
        <v>2027</v>
      </c>
      <c r="F6526" s="66">
        <v>140598</v>
      </c>
      <c r="G6526" t="s">
        <v>78</v>
      </c>
      <c r="H6526" t="s">
        <v>2028</v>
      </c>
      <c r="I6526" t="s">
        <v>79</v>
      </c>
      <c r="K6526" t="s">
        <v>2036</v>
      </c>
      <c r="M6526" t="s">
        <v>2017</v>
      </c>
      <c r="N6526" t="s">
        <v>2023</v>
      </c>
      <c r="O6526" t="s">
        <v>18</v>
      </c>
      <c r="P6526" t="s">
        <v>2024</v>
      </c>
    </row>
    <row r="6527" spans="1:17" hidden="1" x14ac:dyDescent="0.35">
      <c r="A6527" s="72">
        <f t="shared" si="101"/>
        <v>145196</v>
      </c>
      <c r="B6527" t="s">
        <v>26130</v>
      </c>
      <c r="C6527" s="85">
        <v>115312</v>
      </c>
      <c r="D6527" t="s">
        <v>77</v>
      </c>
      <c r="E6527" t="s">
        <v>23216</v>
      </c>
      <c r="F6527" s="85">
        <v>145196</v>
      </c>
      <c r="G6527" t="s">
        <v>78</v>
      </c>
      <c r="H6527">
        <v>12966214</v>
      </c>
      <c r="I6527" t="s">
        <v>79</v>
      </c>
      <c r="K6527" t="s">
        <v>26131</v>
      </c>
      <c r="M6527" t="s">
        <v>26108</v>
      </c>
      <c r="N6527" t="s">
        <v>26084</v>
      </c>
      <c r="O6527" t="s">
        <v>26085</v>
      </c>
      <c r="P6527">
        <v>98198</v>
      </c>
      <c r="Q6527">
        <v>7623</v>
      </c>
    </row>
    <row r="6528" spans="1:17" hidden="1" x14ac:dyDescent="0.35">
      <c r="A6528" s="72">
        <f t="shared" si="101"/>
        <v>140601</v>
      </c>
      <c r="B6528" t="s">
        <v>2043</v>
      </c>
      <c r="C6528" s="66">
        <v>86511</v>
      </c>
      <c r="D6528" t="s">
        <v>77</v>
      </c>
      <c r="E6528" t="s">
        <v>2044</v>
      </c>
      <c r="F6528" s="66">
        <v>140601</v>
      </c>
      <c r="G6528" t="s">
        <v>78</v>
      </c>
      <c r="H6528" t="s">
        <v>2045</v>
      </c>
      <c r="I6528" t="s">
        <v>79</v>
      </c>
      <c r="K6528" t="s">
        <v>2046</v>
      </c>
      <c r="M6528" t="s">
        <v>2047</v>
      </c>
      <c r="N6528" t="s">
        <v>2048</v>
      </c>
      <c r="O6528" t="s">
        <v>18</v>
      </c>
      <c r="P6528" t="s">
        <v>2049</v>
      </c>
    </row>
    <row r="6529" spans="1:17" hidden="1" x14ac:dyDescent="0.35">
      <c r="A6529" s="72">
        <f t="shared" si="101"/>
        <v>140601</v>
      </c>
      <c r="B6529" t="s">
        <v>2050</v>
      </c>
      <c r="C6529" s="66">
        <v>86512</v>
      </c>
      <c r="D6529" t="s">
        <v>77</v>
      </c>
      <c r="E6529" t="s">
        <v>2044</v>
      </c>
      <c r="F6529" s="66">
        <v>140601</v>
      </c>
      <c r="G6529" t="s">
        <v>78</v>
      </c>
      <c r="H6529" t="s">
        <v>2051</v>
      </c>
      <c r="I6529" t="s">
        <v>79</v>
      </c>
      <c r="K6529" t="s">
        <v>2052</v>
      </c>
      <c r="M6529" t="s">
        <v>2047</v>
      </c>
      <c r="N6529" t="s">
        <v>2048</v>
      </c>
      <c r="O6529" t="s">
        <v>18</v>
      </c>
      <c r="P6529" t="s">
        <v>2049</v>
      </c>
    </row>
    <row r="6530" spans="1:17" hidden="1" x14ac:dyDescent="0.35">
      <c r="A6530" s="72">
        <f t="shared" ref="A6530:A6593" si="102">IF(F6530="", "", IF(D6530="School District", C6530, F6530))</f>
        <v>140601</v>
      </c>
      <c r="B6530" t="s">
        <v>19421</v>
      </c>
      <c r="C6530" s="66">
        <v>16065391</v>
      </c>
      <c r="D6530" t="s">
        <v>83</v>
      </c>
      <c r="E6530" t="s">
        <v>2044</v>
      </c>
      <c r="F6530" s="66">
        <v>140601</v>
      </c>
      <c r="G6530" t="s">
        <v>78</v>
      </c>
      <c r="I6530" t="s">
        <v>79</v>
      </c>
      <c r="K6530" t="s">
        <v>19422</v>
      </c>
      <c r="M6530" t="s">
        <v>13658</v>
      </c>
      <c r="N6530" t="s">
        <v>2048</v>
      </c>
      <c r="O6530" t="s">
        <v>18</v>
      </c>
      <c r="P6530" t="s">
        <v>2049</v>
      </c>
    </row>
    <row r="6531" spans="1:17" hidden="1" x14ac:dyDescent="0.35">
      <c r="A6531" s="72">
        <f t="shared" si="102"/>
        <v>140601</v>
      </c>
      <c r="B6531" t="s">
        <v>2053</v>
      </c>
      <c r="C6531" s="66">
        <v>86514</v>
      </c>
      <c r="D6531" t="s">
        <v>77</v>
      </c>
      <c r="E6531" t="s">
        <v>2044</v>
      </c>
      <c r="F6531" s="66">
        <v>140601</v>
      </c>
      <c r="G6531" t="s">
        <v>78</v>
      </c>
      <c r="H6531" t="s">
        <v>2054</v>
      </c>
      <c r="I6531" t="s">
        <v>79</v>
      </c>
      <c r="K6531" t="s">
        <v>2055</v>
      </c>
      <c r="M6531" t="s">
        <v>2047</v>
      </c>
      <c r="N6531" t="s">
        <v>2048</v>
      </c>
      <c r="O6531" t="s">
        <v>18</v>
      </c>
      <c r="P6531" t="s">
        <v>2049</v>
      </c>
    </row>
    <row r="6532" spans="1:17" hidden="1" x14ac:dyDescent="0.35">
      <c r="A6532" s="72">
        <f t="shared" si="102"/>
        <v>145196</v>
      </c>
      <c r="B6532" t="s">
        <v>26121</v>
      </c>
      <c r="C6532" s="85">
        <v>115231</v>
      </c>
      <c r="D6532" t="s">
        <v>77</v>
      </c>
      <c r="E6532" t="s">
        <v>23216</v>
      </c>
      <c r="F6532" s="85">
        <v>145196</v>
      </c>
      <c r="G6532" t="s">
        <v>78</v>
      </c>
      <c r="H6532">
        <v>12965158</v>
      </c>
      <c r="I6532" t="s">
        <v>79</v>
      </c>
      <c r="K6532" t="s">
        <v>26122</v>
      </c>
      <c r="M6532" t="s">
        <v>26083</v>
      </c>
      <c r="N6532" t="s">
        <v>26084</v>
      </c>
      <c r="O6532" t="s">
        <v>26085</v>
      </c>
      <c r="P6532">
        <v>98146</v>
      </c>
      <c r="Q6532">
        <v>2125</v>
      </c>
    </row>
    <row r="6533" spans="1:17" hidden="1" x14ac:dyDescent="0.35">
      <c r="A6533" s="72">
        <f t="shared" si="102"/>
        <v>140871</v>
      </c>
      <c r="B6533" t="s">
        <v>27213</v>
      </c>
      <c r="C6533" s="85">
        <v>87352</v>
      </c>
      <c r="D6533" t="s">
        <v>77</v>
      </c>
      <c r="E6533" t="s">
        <v>23182</v>
      </c>
      <c r="F6533" s="85">
        <v>140871</v>
      </c>
      <c r="G6533" t="s">
        <v>78</v>
      </c>
      <c r="H6533">
        <v>13410303</v>
      </c>
      <c r="I6533" t="s">
        <v>79</v>
      </c>
      <c r="K6533" t="s">
        <v>27214</v>
      </c>
      <c r="M6533" t="s">
        <v>21008</v>
      </c>
      <c r="N6533" t="s">
        <v>1197</v>
      </c>
      <c r="O6533" t="s">
        <v>18</v>
      </c>
      <c r="P6533">
        <v>76065</v>
      </c>
    </row>
    <row r="6534" spans="1:17" hidden="1" x14ac:dyDescent="0.35">
      <c r="A6534" s="72">
        <f t="shared" si="102"/>
        <v>140871</v>
      </c>
      <c r="B6534" t="s">
        <v>3771</v>
      </c>
      <c r="C6534" s="66">
        <v>87352</v>
      </c>
      <c r="D6534" t="s">
        <v>77</v>
      </c>
      <c r="E6534" t="s">
        <v>3772</v>
      </c>
      <c r="F6534" s="66">
        <v>140871</v>
      </c>
      <c r="G6534" t="s">
        <v>78</v>
      </c>
      <c r="H6534" t="s">
        <v>3773</v>
      </c>
      <c r="I6534" t="s">
        <v>79</v>
      </c>
      <c r="K6534" t="s">
        <v>3774</v>
      </c>
      <c r="M6534" t="s">
        <v>3775</v>
      </c>
      <c r="N6534" t="s">
        <v>1206</v>
      </c>
      <c r="O6534" t="s">
        <v>18</v>
      </c>
      <c r="P6534" t="s">
        <v>3776</v>
      </c>
    </row>
    <row r="6535" spans="1:17" hidden="1" x14ac:dyDescent="0.35">
      <c r="A6535" s="72">
        <f t="shared" si="102"/>
        <v>141517</v>
      </c>
      <c r="B6535" t="s">
        <v>24496</v>
      </c>
      <c r="C6535" s="85">
        <v>16068275</v>
      </c>
      <c r="D6535" t="s">
        <v>77</v>
      </c>
      <c r="E6535" t="s">
        <v>23250</v>
      </c>
      <c r="F6535" s="85">
        <v>141517</v>
      </c>
      <c r="G6535" t="s">
        <v>78</v>
      </c>
      <c r="H6535">
        <v>11635042</v>
      </c>
      <c r="I6535" t="s">
        <v>79</v>
      </c>
      <c r="K6535" t="s">
        <v>24497</v>
      </c>
      <c r="M6535" t="s">
        <v>24483</v>
      </c>
      <c r="N6535" t="s">
        <v>9473</v>
      </c>
      <c r="O6535" t="s">
        <v>18</v>
      </c>
      <c r="P6535">
        <v>78133</v>
      </c>
    </row>
    <row r="6536" spans="1:17" hidden="1" x14ac:dyDescent="0.35">
      <c r="A6536" s="72">
        <f t="shared" si="102"/>
        <v>141517</v>
      </c>
      <c r="B6536" t="s">
        <v>24492</v>
      </c>
      <c r="C6536" s="85">
        <v>90512</v>
      </c>
      <c r="D6536" t="s">
        <v>77</v>
      </c>
      <c r="E6536" t="s">
        <v>23250</v>
      </c>
      <c r="F6536" s="85">
        <v>141517</v>
      </c>
      <c r="G6536" t="s">
        <v>78</v>
      </c>
      <c r="H6536">
        <v>7097322</v>
      </c>
      <c r="I6536" t="s">
        <v>79</v>
      </c>
      <c r="K6536" t="s">
        <v>24493</v>
      </c>
      <c r="M6536" t="s">
        <v>24483</v>
      </c>
      <c r="N6536" t="s">
        <v>9473</v>
      </c>
      <c r="O6536" t="s">
        <v>18</v>
      </c>
      <c r="P6536">
        <v>78132</v>
      </c>
    </row>
    <row r="6537" spans="1:17" hidden="1" x14ac:dyDescent="0.35">
      <c r="A6537" s="72">
        <f t="shared" si="102"/>
        <v>141065</v>
      </c>
      <c r="B6537" t="s">
        <v>5228</v>
      </c>
      <c r="C6537" s="66">
        <v>88043</v>
      </c>
      <c r="D6537" t="s">
        <v>77</v>
      </c>
      <c r="E6537" t="s">
        <v>5158</v>
      </c>
      <c r="F6537" s="66">
        <v>141065</v>
      </c>
      <c r="G6537" t="s">
        <v>78</v>
      </c>
      <c r="I6537" t="s">
        <v>79</v>
      </c>
      <c r="K6537" t="s">
        <v>5229</v>
      </c>
      <c r="M6537" t="s">
        <v>5220</v>
      </c>
      <c r="N6537" t="s">
        <v>5040</v>
      </c>
      <c r="O6537" t="s">
        <v>18</v>
      </c>
      <c r="P6537" t="s">
        <v>5221</v>
      </c>
      <c r="Q6537" t="s">
        <v>5230</v>
      </c>
    </row>
    <row r="6538" spans="1:17" hidden="1" x14ac:dyDescent="0.35">
      <c r="A6538" s="72">
        <f t="shared" si="102"/>
        <v>141139</v>
      </c>
      <c r="B6538" t="s">
        <v>5612</v>
      </c>
      <c r="C6538" s="66">
        <v>88228</v>
      </c>
      <c r="D6538" t="s">
        <v>77</v>
      </c>
      <c r="E6538" t="s">
        <v>5535</v>
      </c>
      <c r="F6538" s="66">
        <v>141139</v>
      </c>
      <c r="G6538" t="s">
        <v>78</v>
      </c>
      <c r="H6538" t="s">
        <v>5613</v>
      </c>
      <c r="I6538" t="s">
        <v>79</v>
      </c>
      <c r="K6538" t="s">
        <v>5614</v>
      </c>
      <c r="M6538" t="s">
        <v>5356</v>
      </c>
      <c r="N6538" t="s">
        <v>5355</v>
      </c>
      <c r="O6538" t="s">
        <v>18</v>
      </c>
      <c r="P6538" t="s">
        <v>5607</v>
      </c>
      <c r="Q6538" t="s">
        <v>4153</v>
      </c>
    </row>
    <row r="6539" spans="1:17" hidden="1" x14ac:dyDescent="0.35">
      <c r="A6539" s="72">
        <f t="shared" si="102"/>
        <v>142118</v>
      </c>
      <c r="B6539" t="s">
        <v>10843</v>
      </c>
      <c r="C6539" s="66">
        <v>16030633</v>
      </c>
      <c r="D6539" t="s">
        <v>77</v>
      </c>
      <c r="E6539" t="s">
        <v>13343</v>
      </c>
      <c r="F6539" s="66">
        <v>142118</v>
      </c>
      <c r="G6539" t="s">
        <v>78</v>
      </c>
      <c r="H6539" t="s">
        <v>15996</v>
      </c>
      <c r="I6539" t="s">
        <v>79</v>
      </c>
      <c r="K6539" t="s">
        <v>15997</v>
      </c>
      <c r="M6539" t="s">
        <v>7395</v>
      </c>
      <c r="N6539" t="s">
        <v>13252</v>
      </c>
      <c r="O6539" t="s">
        <v>18</v>
      </c>
      <c r="P6539" t="s">
        <v>13384</v>
      </c>
    </row>
    <row r="6540" spans="1:17" hidden="1" x14ac:dyDescent="0.35">
      <c r="A6540" s="72">
        <f t="shared" si="102"/>
        <v>17005956</v>
      </c>
      <c r="B6540" t="s">
        <v>28491</v>
      </c>
      <c r="C6540" s="85">
        <v>17015866</v>
      </c>
      <c r="D6540" t="s">
        <v>77</v>
      </c>
      <c r="E6540" t="s">
        <v>15067</v>
      </c>
      <c r="F6540" s="85">
        <v>17005956</v>
      </c>
      <c r="G6540" t="s">
        <v>78</v>
      </c>
      <c r="I6540" t="s">
        <v>79</v>
      </c>
      <c r="K6540" t="s">
        <v>28492</v>
      </c>
      <c r="M6540" t="s">
        <v>28493</v>
      </c>
      <c r="N6540" t="s">
        <v>10739</v>
      </c>
      <c r="O6540" t="s">
        <v>18</v>
      </c>
      <c r="P6540">
        <v>78516</v>
      </c>
    </row>
    <row r="6541" spans="1:17" hidden="1" x14ac:dyDescent="0.35">
      <c r="A6541" s="72">
        <f t="shared" si="102"/>
        <v>17005956</v>
      </c>
      <c r="B6541" t="s">
        <v>21510</v>
      </c>
      <c r="C6541" s="66">
        <v>17015866</v>
      </c>
      <c r="D6541" t="s">
        <v>77</v>
      </c>
      <c r="E6541" t="s">
        <v>15067</v>
      </c>
      <c r="F6541" s="66">
        <v>17005956</v>
      </c>
      <c r="G6541" t="s">
        <v>78</v>
      </c>
      <c r="I6541" t="s">
        <v>79</v>
      </c>
      <c r="K6541" t="s">
        <v>21511</v>
      </c>
      <c r="M6541" t="s">
        <v>10817</v>
      </c>
      <c r="N6541" t="s">
        <v>7398</v>
      </c>
      <c r="O6541" t="s">
        <v>18</v>
      </c>
      <c r="P6541" t="s">
        <v>10818</v>
      </c>
    </row>
    <row r="6542" spans="1:17" hidden="1" x14ac:dyDescent="0.35">
      <c r="A6542" s="72">
        <f t="shared" si="102"/>
        <v>140598</v>
      </c>
      <c r="B6542" t="s">
        <v>18264</v>
      </c>
      <c r="C6542" s="66">
        <v>16075718</v>
      </c>
      <c r="D6542" t="s">
        <v>83</v>
      </c>
      <c r="E6542" t="s">
        <v>2027</v>
      </c>
      <c r="F6542" s="66">
        <v>140598</v>
      </c>
      <c r="G6542" t="s">
        <v>78</v>
      </c>
      <c r="H6542" t="s">
        <v>350</v>
      </c>
      <c r="I6542" t="s">
        <v>79</v>
      </c>
      <c r="K6542" t="s">
        <v>18265</v>
      </c>
      <c r="L6542" t="s">
        <v>80</v>
      </c>
      <c r="M6542" t="s">
        <v>2017</v>
      </c>
      <c r="N6542" t="s">
        <v>2018</v>
      </c>
      <c r="O6542" t="s">
        <v>18</v>
      </c>
      <c r="P6542" t="s">
        <v>2024</v>
      </c>
      <c r="Q6542" t="s">
        <v>87</v>
      </c>
    </row>
    <row r="6543" spans="1:17" hidden="1" x14ac:dyDescent="0.35">
      <c r="A6543" s="72">
        <f t="shared" si="102"/>
        <v>140696</v>
      </c>
      <c r="B6543" t="s">
        <v>21305</v>
      </c>
      <c r="C6543" s="66">
        <v>17013266</v>
      </c>
      <c r="D6543" t="s">
        <v>83</v>
      </c>
      <c r="E6543" t="s">
        <v>13674</v>
      </c>
      <c r="F6543" s="66">
        <v>140696</v>
      </c>
      <c r="G6543" t="s">
        <v>77</v>
      </c>
      <c r="I6543" t="s">
        <v>79</v>
      </c>
      <c r="K6543" t="s">
        <v>21306</v>
      </c>
      <c r="M6543" t="s">
        <v>21307</v>
      </c>
      <c r="O6543" t="s">
        <v>18</v>
      </c>
      <c r="P6543" t="s">
        <v>2049</v>
      </c>
    </row>
    <row r="6544" spans="1:17" hidden="1" x14ac:dyDescent="0.35">
      <c r="A6544" s="72">
        <f t="shared" si="102"/>
        <v>140601</v>
      </c>
      <c r="B6544" t="s">
        <v>18855</v>
      </c>
      <c r="C6544" s="66">
        <v>16033053</v>
      </c>
      <c r="D6544" t="s">
        <v>83</v>
      </c>
      <c r="E6544" t="s">
        <v>2044</v>
      </c>
      <c r="F6544" s="66">
        <v>140601</v>
      </c>
      <c r="G6544" t="s">
        <v>78</v>
      </c>
      <c r="I6544" t="s">
        <v>79</v>
      </c>
      <c r="K6544" t="s">
        <v>18856</v>
      </c>
      <c r="M6544" t="s">
        <v>18857</v>
      </c>
      <c r="N6544" t="s">
        <v>2048</v>
      </c>
      <c r="O6544" t="s">
        <v>18</v>
      </c>
      <c r="P6544" t="s">
        <v>2049</v>
      </c>
    </row>
    <row r="6545" spans="1:17" hidden="1" x14ac:dyDescent="0.35">
      <c r="A6545" s="72">
        <f t="shared" si="102"/>
        <v>140699</v>
      </c>
      <c r="B6545" t="s">
        <v>20335</v>
      </c>
      <c r="C6545" s="66">
        <v>17003444</v>
      </c>
      <c r="D6545" t="s">
        <v>83</v>
      </c>
      <c r="E6545" t="s">
        <v>2705</v>
      </c>
      <c r="F6545" s="66">
        <v>140699</v>
      </c>
      <c r="G6545" t="s">
        <v>78</v>
      </c>
      <c r="H6545" t="s">
        <v>350</v>
      </c>
      <c r="I6545" t="s">
        <v>79</v>
      </c>
      <c r="K6545" t="s">
        <v>20336</v>
      </c>
      <c r="L6545" t="s">
        <v>80</v>
      </c>
      <c r="M6545" t="s">
        <v>20038</v>
      </c>
      <c r="N6545" t="s">
        <v>80</v>
      </c>
      <c r="O6545" t="s">
        <v>18</v>
      </c>
      <c r="P6545" t="s">
        <v>2700</v>
      </c>
      <c r="Q6545" t="s">
        <v>87</v>
      </c>
    </row>
    <row r="6546" spans="1:17" hidden="1" x14ac:dyDescent="0.35">
      <c r="A6546" s="72">
        <f t="shared" si="102"/>
        <v>141269</v>
      </c>
      <c r="B6546" t="s">
        <v>17327</v>
      </c>
      <c r="C6546" s="66">
        <v>16059028</v>
      </c>
      <c r="D6546" t="s">
        <v>77</v>
      </c>
      <c r="E6546" t="s">
        <v>6855</v>
      </c>
      <c r="F6546" s="66">
        <v>141269</v>
      </c>
      <c r="G6546" t="s">
        <v>78</v>
      </c>
      <c r="H6546" t="s">
        <v>17328</v>
      </c>
      <c r="I6546" t="s">
        <v>79</v>
      </c>
      <c r="K6546" t="s">
        <v>17329</v>
      </c>
      <c r="M6546" t="s">
        <v>7647</v>
      </c>
      <c r="N6546" t="s">
        <v>6073</v>
      </c>
      <c r="O6546" t="s">
        <v>18</v>
      </c>
      <c r="P6546" t="s">
        <v>7648</v>
      </c>
      <c r="Q6546" t="s">
        <v>11388</v>
      </c>
    </row>
    <row r="6547" spans="1:17" hidden="1" x14ac:dyDescent="0.35">
      <c r="A6547" s="72">
        <f t="shared" si="102"/>
        <v>140939</v>
      </c>
      <c r="B6547" t="s">
        <v>4521</v>
      </c>
      <c r="C6547" s="66">
        <v>87724</v>
      </c>
      <c r="D6547" t="s">
        <v>77</v>
      </c>
      <c r="E6547" t="s">
        <v>4522</v>
      </c>
      <c r="F6547" s="66">
        <v>140939</v>
      </c>
      <c r="G6547" t="s">
        <v>78</v>
      </c>
      <c r="H6547" t="s">
        <v>350</v>
      </c>
      <c r="I6547" t="s">
        <v>79</v>
      </c>
      <c r="K6547" t="s">
        <v>4523</v>
      </c>
      <c r="L6547" t="s">
        <v>80</v>
      </c>
      <c r="M6547" t="s">
        <v>4519</v>
      </c>
      <c r="N6547" t="s">
        <v>4447</v>
      </c>
      <c r="O6547" t="s">
        <v>18</v>
      </c>
      <c r="P6547" t="s">
        <v>4520</v>
      </c>
      <c r="Q6547" t="s">
        <v>87</v>
      </c>
    </row>
    <row r="6548" spans="1:17" hidden="1" x14ac:dyDescent="0.35">
      <c r="A6548" s="72">
        <f t="shared" si="102"/>
        <v>140939</v>
      </c>
      <c r="B6548" t="s">
        <v>4524</v>
      </c>
      <c r="C6548" s="66">
        <v>87725</v>
      </c>
      <c r="D6548" t="s">
        <v>77</v>
      </c>
      <c r="E6548" t="s">
        <v>4522</v>
      </c>
      <c r="F6548" s="66">
        <v>140939</v>
      </c>
      <c r="G6548" t="s">
        <v>78</v>
      </c>
      <c r="H6548" t="s">
        <v>4525</v>
      </c>
      <c r="I6548" t="s">
        <v>79</v>
      </c>
      <c r="K6548" t="s">
        <v>4523</v>
      </c>
      <c r="L6548" t="s">
        <v>80</v>
      </c>
      <c r="M6548" t="s">
        <v>4519</v>
      </c>
      <c r="N6548" t="s">
        <v>4447</v>
      </c>
      <c r="O6548" t="s">
        <v>18</v>
      </c>
      <c r="P6548" t="s">
        <v>4520</v>
      </c>
      <c r="Q6548" t="s">
        <v>87</v>
      </c>
    </row>
    <row r="6549" spans="1:17" hidden="1" x14ac:dyDescent="0.35">
      <c r="A6549" s="72">
        <f t="shared" si="102"/>
        <v>140939</v>
      </c>
      <c r="B6549" t="s">
        <v>25030</v>
      </c>
      <c r="C6549" s="85">
        <v>140939</v>
      </c>
      <c r="D6549" t="s">
        <v>78</v>
      </c>
      <c r="E6549" t="s">
        <v>23238</v>
      </c>
      <c r="F6549" s="85">
        <v>17002993</v>
      </c>
      <c r="G6549" t="s">
        <v>1750</v>
      </c>
      <c r="H6549">
        <v>14069140</v>
      </c>
      <c r="I6549" t="s">
        <v>79</v>
      </c>
      <c r="K6549" t="s">
        <v>25031</v>
      </c>
      <c r="M6549" t="s">
        <v>25032</v>
      </c>
      <c r="N6549" t="s">
        <v>4459</v>
      </c>
      <c r="O6549" t="s">
        <v>18</v>
      </c>
      <c r="P6549">
        <v>76252</v>
      </c>
    </row>
    <row r="6550" spans="1:17" hidden="1" x14ac:dyDescent="0.35">
      <c r="A6550" s="72">
        <f t="shared" si="102"/>
        <v>141952</v>
      </c>
      <c r="B6550" t="s">
        <v>18213</v>
      </c>
      <c r="C6550" s="66">
        <v>16068022</v>
      </c>
      <c r="D6550" t="s">
        <v>83</v>
      </c>
      <c r="E6550" t="s">
        <v>12529</v>
      </c>
      <c r="F6550" s="66">
        <v>141952</v>
      </c>
      <c r="G6550" t="s">
        <v>78</v>
      </c>
      <c r="I6550" t="s">
        <v>79</v>
      </c>
      <c r="K6550" t="s">
        <v>18214</v>
      </c>
      <c r="M6550" t="s">
        <v>12532</v>
      </c>
      <c r="N6550" t="s">
        <v>12510</v>
      </c>
      <c r="O6550" t="s">
        <v>18</v>
      </c>
      <c r="P6550" t="s">
        <v>12533</v>
      </c>
    </row>
    <row r="6551" spans="1:17" hidden="1" x14ac:dyDescent="0.35">
      <c r="A6551" s="72">
        <f t="shared" si="102"/>
        <v>141952</v>
      </c>
      <c r="B6551" t="s">
        <v>18215</v>
      </c>
      <c r="C6551" s="66">
        <v>16068024</v>
      </c>
      <c r="D6551" t="s">
        <v>83</v>
      </c>
      <c r="E6551" t="s">
        <v>12529</v>
      </c>
      <c r="F6551" s="66">
        <v>141952</v>
      </c>
      <c r="G6551" t="s">
        <v>78</v>
      </c>
      <c r="I6551" t="s">
        <v>79</v>
      </c>
      <c r="K6551" t="s">
        <v>18214</v>
      </c>
      <c r="M6551" t="s">
        <v>12532</v>
      </c>
      <c r="N6551" t="s">
        <v>12510</v>
      </c>
      <c r="O6551" t="s">
        <v>18</v>
      </c>
      <c r="P6551" t="s">
        <v>12533</v>
      </c>
    </row>
    <row r="6552" spans="1:17" hidden="1" x14ac:dyDescent="0.35">
      <c r="A6552" s="72">
        <f t="shared" si="102"/>
        <v>141952</v>
      </c>
      <c r="B6552" t="s">
        <v>12538</v>
      </c>
      <c r="C6552" s="66">
        <v>92448</v>
      </c>
      <c r="D6552" t="s">
        <v>77</v>
      </c>
      <c r="E6552" t="s">
        <v>12529</v>
      </c>
      <c r="F6552" s="66">
        <v>141952</v>
      </c>
      <c r="G6552" t="s">
        <v>78</v>
      </c>
      <c r="I6552" t="s">
        <v>79</v>
      </c>
      <c r="K6552" t="s">
        <v>12539</v>
      </c>
      <c r="M6552" t="s">
        <v>12532</v>
      </c>
      <c r="N6552" t="s">
        <v>12510</v>
      </c>
      <c r="O6552" t="s">
        <v>18</v>
      </c>
      <c r="P6552" t="s">
        <v>12533</v>
      </c>
    </row>
    <row r="6553" spans="1:17" hidden="1" x14ac:dyDescent="0.35">
      <c r="A6553" s="72">
        <f t="shared" si="102"/>
        <v>141952</v>
      </c>
      <c r="B6553" t="s">
        <v>18216</v>
      </c>
      <c r="C6553" s="66">
        <v>16068025</v>
      </c>
      <c r="D6553" t="s">
        <v>83</v>
      </c>
      <c r="E6553" t="s">
        <v>12529</v>
      </c>
      <c r="F6553" s="66">
        <v>141952</v>
      </c>
      <c r="G6553" t="s">
        <v>78</v>
      </c>
      <c r="I6553" t="s">
        <v>79</v>
      </c>
      <c r="K6553" t="s">
        <v>18214</v>
      </c>
      <c r="M6553" t="s">
        <v>12532</v>
      </c>
      <c r="N6553" t="s">
        <v>12510</v>
      </c>
      <c r="O6553" t="s">
        <v>18</v>
      </c>
      <c r="P6553" t="s">
        <v>12533</v>
      </c>
    </row>
    <row r="6554" spans="1:17" hidden="1" x14ac:dyDescent="0.35">
      <c r="A6554" s="72">
        <f t="shared" si="102"/>
        <v>141172</v>
      </c>
      <c r="B6554" t="s">
        <v>21308</v>
      </c>
      <c r="C6554" s="66">
        <v>17013269</v>
      </c>
      <c r="D6554" t="s">
        <v>77</v>
      </c>
      <c r="E6554" t="s">
        <v>13753</v>
      </c>
      <c r="F6554" s="66">
        <v>141172</v>
      </c>
      <c r="G6554" t="s">
        <v>78</v>
      </c>
      <c r="I6554" t="s">
        <v>79</v>
      </c>
      <c r="K6554" t="s">
        <v>21309</v>
      </c>
      <c r="M6554" t="s">
        <v>5115</v>
      </c>
      <c r="O6554" t="s">
        <v>18</v>
      </c>
      <c r="P6554" t="s">
        <v>7390</v>
      </c>
      <c r="Q6554" t="s">
        <v>9859</v>
      </c>
    </row>
    <row r="6555" spans="1:17" hidden="1" x14ac:dyDescent="0.35">
      <c r="A6555" s="72">
        <f t="shared" si="102"/>
        <v>141172</v>
      </c>
      <c r="B6555" t="s">
        <v>17920</v>
      </c>
      <c r="C6555" s="66">
        <v>16074484</v>
      </c>
      <c r="D6555" t="s">
        <v>77</v>
      </c>
      <c r="E6555" t="s">
        <v>13753</v>
      </c>
      <c r="F6555" s="66">
        <v>141172</v>
      </c>
      <c r="G6555" t="s">
        <v>78</v>
      </c>
      <c r="I6555" t="s">
        <v>79</v>
      </c>
      <c r="K6555" t="s">
        <v>17921</v>
      </c>
      <c r="M6555" t="s">
        <v>5806</v>
      </c>
      <c r="N6555" t="s">
        <v>201</v>
      </c>
      <c r="O6555" t="s">
        <v>18</v>
      </c>
      <c r="P6555" t="s">
        <v>5807</v>
      </c>
      <c r="Q6555" t="s">
        <v>11684</v>
      </c>
    </row>
    <row r="6556" spans="1:17" hidden="1" x14ac:dyDescent="0.35">
      <c r="A6556" s="72">
        <f t="shared" si="102"/>
        <v>141172</v>
      </c>
      <c r="B6556" t="s">
        <v>17922</v>
      </c>
      <c r="C6556" s="66">
        <v>16074485</v>
      </c>
      <c r="D6556" t="s">
        <v>77</v>
      </c>
      <c r="E6556" t="s">
        <v>13753</v>
      </c>
      <c r="F6556" s="66">
        <v>141172</v>
      </c>
      <c r="G6556" t="s">
        <v>78</v>
      </c>
      <c r="I6556" t="s">
        <v>79</v>
      </c>
      <c r="K6556" t="s">
        <v>17921</v>
      </c>
      <c r="M6556" t="s">
        <v>5806</v>
      </c>
      <c r="N6556" t="s">
        <v>201</v>
      </c>
      <c r="O6556" t="s">
        <v>18</v>
      </c>
      <c r="P6556" t="s">
        <v>5807</v>
      </c>
      <c r="Q6556" t="s">
        <v>11684</v>
      </c>
    </row>
    <row r="6557" spans="1:17" hidden="1" x14ac:dyDescent="0.35">
      <c r="A6557" s="72">
        <f t="shared" si="102"/>
        <v>141172</v>
      </c>
      <c r="B6557" t="s">
        <v>19871</v>
      </c>
      <c r="C6557" s="66">
        <v>16074486</v>
      </c>
      <c r="D6557" t="s">
        <v>83</v>
      </c>
      <c r="E6557" t="s">
        <v>13753</v>
      </c>
      <c r="F6557" s="66">
        <v>141172</v>
      </c>
      <c r="G6557" t="s">
        <v>78</v>
      </c>
      <c r="I6557" t="s">
        <v>79</v>
      </c>
      <c r="K6557" t="s">
        <v>19872</v>
      </c>
      <c r="M6557" t="s">
        <v>5806</v>
      </c>
      <c r="N6557" t="s">
        <v>201</v>
      </c>
      <c r="O6557" t="s">
        <v>18</v>
      </c>
      <c r="P6557" t="s">
        <v>5807</v>
      </c>
    </row>
    <row r="6558" spans="1:17" hidden="1" x14ac:dyDescent="0.35">
      <c r="A6558" s="72">
        <f t="shared" si="102"/>
        <v>141172</v>
      </c>
      <c r="B6558" t="s">
        <v>22675</v>
      </c>
      <c r="C6558" s="66">
        <v>17025734</v>
      </c>
      <c r="D6558" t="s">
        <v>77</v>
      </c>
      <c r="E6558" t="s">
        <v>13753</v>
      </c>
      <c r="F6558" s="66">
        <v>141172</v>
      </c>
      <c r="G6558" t="s">
        <v>78</v>
      </c>
      <c r="I6558" t="s">
        <v>79</v>
      </c>
      <c r="K6558" t="s">
        <v>22676</v>
      </c>
      <c r="M6558" t="s">
        <v>22677</v>
      </c>
      <c r="N6558" t="s">
        <v>5742</v>
      </c>
      <c r="O6558" t="s">
        <v>18</v>
      </c>
      <c r="P6558" t="s">
        <v>5807</v>
      </c>
    </row>
    <row r="6559" spans="1:17" hidden="1" x14ac:dyDescent="0.35">
      <c r="A6559" s="72">
        <f t="shared" si="102"/>
        <v>141172</v>
      </c>
      <c r="B6559" t="s">
        <v>18312</v>
      </c>
      <c r="C6559" s="66">
        <v>16078653</v>
      </c>
      <c r="D6559" t="s">
        <v>77</v>
      </c>
      <c r="E6559" t="s">
        <v>13753</v>
      </c>
      <c r="F6559" s="66">
        <v>141172</v>
      </c>
      <c r="G6559" t="s">
        <v>78</v>
      </c>
      <c r="I6559" t="s">
        <v>79</v>
      </c>
      <c r="K6559" t="s">
        <v>18313</v>
      </c>
      <c r="M6559" t="s">
        <v>5660</v>
      </c>
      <c r="N6559" t="s">
        <v>4872</v>
      </c>
      <c r="O6559" t="s">
        <v>18</v>
      </c>
      <c r="P6559" t="s">
        <v>5661</v>
      </c>
    </row>
    <row r="6560" spans="1:17" hidden="1" x14ac:dyDescent="0.35">
      <c r="A6560" s="72">
        <f t="shared" si="102"/>
        <v>141172</v>
      </c>
      <c r="B6560" t="s">
        <v>21313</v>
      </c>
      <c r="C6560" s="66">
        <v>17013271</v>
      </c>
      <c r="D6560" t="s">
        <v>77</v>
      </c>
      <c r="E6560" t="s">
        <v>13753</v>
      </c>
      <c r="F6560" s="66">
        <v>141172</v>
      </c>
      <c r="G6560" t="s">
        <v>78</v>
      </c>
      <c r="I6560" t="s">
        <v>79</v>
      </c>
      <c r="K6560" t="s">
        <v>21314</v>
      </c>
      <c r="M6560" t="s">
        <v>12447</v>
      </c>
      <c r="N6560" t="s">
        <v>12609</v>
      </c>
      <c r="O6560" t="s">
        <v>18</v>
      </c>
      <c r="P6560" t="s">
        <v>12812</v>
      </c>
      <c r="Q6560" t="s">
        <v>6685</v>
      </c>
    </row>
    <row r="6561" spans="1:17" hidden="1" x14ac:dyDescent="0.35">
      <c r="A6561" s="72">
        <f t="shared" si="102"/>
        <v>141172</v>
      </c>
      <c r="B6561" t="s">
        <v>21315</v>
      </c>
      <c r="C6561" s="66">
        <v>17013273</v>
      </c>
      <c r="D6561" t="s">
        <v>77</v>
      </c>
      <c r="E6561" t="s">
        <v>13753</v>
      </c>
      <c r="F6561" s="66">
        <v>141172</v>
      </c>
      <c r="G6561" t="s">
        <v>78</v>
      </c>
      <c r="I6561" t="s">
        <v>79</v>
      </c>
      <c r="K6561" t="s">
        <v>21316</v>
      </c>
      <c r="M6561" t="s">
        <v>12463</v>
      </c>
      <c r="N6561" t="s">
        <v>12469</v>
      </c>
      <c r="O6561" t="s">
        <v>18</v>
      </c>
      <c r="P6561" t="s">
        <v>12464</v>
      </c>
      <c r="Q6561" t="s">
        <v>13083</v>
      </c>
    </row>
    <row r="6562" spans="1:17" hidden="1" x14ac:dyDescent="0.35">
      <c r="A6562" s="72">
        <f t="shared" si="102"/>
        <v>141172</v>
      </c>
      <c r="B6562" t="s">
        <v>21310</v>
      </c>
      <c r="C6562" s="66">
        <v>17013270</v>
      </c>
      <c r="D6562" t="s">
        <v>77</v>
      </c>
      <c r="E6562" t="s">
        <v>13753</v>
      </c>
      <c r="F6562" s="66">
        <v>141172</v>
      </c>
      <c r="G6562" t="s">
        <v>78</v>
      </c>
      <c r="I6562" t="s">
        <v>79</v>
      </c>
      <c r="K6562" t="s">
        <v>21311</v>
      </c>
      <c r="M6562" t="s">
        <v>5839</v>
      </c>
      <c r="N6562" t="s">
        <v>5720</v>
      </c>
      <c r="O6562" t="s">
        <v>18</v>
      </c>
      <c r="P6562" t="s">
        <v>5840</v>
      </c>
      <c r="Q6562" t="s">
        <v>21312</v>
      </c>
    </row>
    <row r="6563" spans="1:17" hidden="1" x14ac:dyDescent="0.35">
      <c r="A6563" s="72">
        <f t="shared" si="102"/>
        <v>141065</v>
      </c>
      <c r="B6563" t="s">
        <v>18319</v>
      </c>
      <c r="C6563" s="66">
        <v>16079200</v>
      </c>
      <c r="D6563" t="s">
        <v>83</v>
      </c>
      <c r="E6563" t="s">
        <v>5158</v>
      </c>
      <c r="F6563" s="66">
        <v>141065</v>
      </c>
      <c r="G6563" t="s">
        <v>78</v>
      </c>
      <c r="I6563" t="s">
        <v>79</v>
      </c>
      <c r="K6563" t="s">
        <v>18320</v>
      </c>
      <c r="M6563" t="s">
        <v>18321</v>
      </c>
      <c r="N6563" t="s">
        <v>5040</v>
      </c>
      <c r="O6563" t="s">
        <v>18</v>
      </c>
      <c r="P6563" t="s">
        <v>5160</v>
      </c>
      <c r="Q6563" t="s">
        <v>18322</v>
      </c>
    </row>
    <row r="6564" spans="1:17" hidden="1" x14ac:dyDescent="0.35">
      <c r="A6564" s="72">
        <f t="shared" si="102"/>
        <v>141419</v>
      </c>
      <c r="B6564" t="s">
        <v>8953</v>
      </c>
      <c r="C6564" s="66">
        <v>90167</v>
      </c>
      <c r="D6564" t="s">
        <v>77</v>
      </c>
      <c r="E6564" t="s">
        <v>8954</v>
      </c>
      <c r="F6564" s="66">
        <v>141419</v>
      </c>
      <c r="G6564" t="s">
        <v>78</v>
      </c>
      <c r="I6564" t="s">
        <v>79</v>
      </c>
      <c r="K6564" t="s">
        <v>8955</v>
      </c>
      <c r="M6564" t="s">
        <v>8956</v>
      </c>
      <c r="N6564" t="s">
        <v>8913</v>
      </c>
      <c r="O6564" t="s">
        <v>18</v>
      </c>
      <c r="P6564" t="s">
        <v>8902</v>
      </c>
    </row>
    <row r="6565" spans="1:17" hidden="1" x14ac:dyDescent="0.35">
      <c r="A6565" s="72">
        <f t="shared" si="102"/>
        <v>141419</v>
      </c>
      <c r="B6565" t="s">
        <v>15187</v>
      </c>
      <c r="C6565" s="66">
        <v>230144</v>
      </c>
      <c r="D6565" t="s">
        <v>77</v>
      </c>
      <c r="E6565" t="s">
        <v>8954</v>
      </c>
      <c r="F6565" s="66">
        <v>141419</v>
      </c>
      <c r="G6565" t="s">
        <v>78</v>
      </c>
      <c r="I6565" t="s">
        <v>79</v>
      </c>
      <c r="K6565" t="s">
        <v>15188</v>
      </c>
      <c r="M6565" t="s">
        <v>15189</v>
      </c>
      <c r="N6565" t="s">
        <v>8913</v>
      </c>
      <c r="O6565" t="s">
        <v>18</v>
      </c>
      <c r="P6565" t="s">
        <v>8902</v>
      </c>
    </row>
    <row r="6566" spans="1:17" hidden="1" x14ac:dyDescent="0.35">
      <c r="A6566" s="72">
        <f t="shared" si="102"/>
        <v>140977</v>
      </c>
      <c r="B6566" t="s">
        <v>4766</v>
      </c>
      <c r="C6566" s="66">
        <v>87822</v>
      </c>
      <c r="D6566" t="s">
        <v>77</v>
      </c>
      <c r="E6566" t="s">
        <v>4767</v>
      </c>
      <c r="F6566" s="66">
        <v>140977</v>
      </c>
      <c r="G6566" t="s">
        <v>78</v>
      </c>
      <c r="H6566" t="s">
        <v>4768</v>
      </c>
      <c r="I6566" t="s">
        <v>79</v>
      </c>
      <c r="K6566" t="s">
        <v>4769</v>
      </c>
      <c r="M6566" t="s">
        <v>4770</v>
      </c>
      <c r="N6566" t="s">
        <v>4771</v>
      </c>
      <c r="O6566" t="s">
        <v>18</v>
      </c>
      <c r="P6566" t="s">
        <v>4772</v>
      </c>
    </row>
    <row r="6567" spans="1:17" hidden="1" x14ac:dyDescent="0.35">
      <c r="A6567" s="72">
        <f t="shared" si="102"/>
        <v>140977</v>
      </c>
      <c r="B6567" t="s">
        <v>4773</v>
      </c>
      <c r="C6567" s="66">
        <v>87823</v>
      </c>
      <c r="D6567" t="s">
        <v>77</v>
      </c>
      <c r="E6567" t="s">
        <v>4767</v>
      </c>
      <c r="F6567" s="66">
        <v>140977</v>
      </c>
      <c r="G6567" t="s">
        <v>78</v>
      </c>
      <c r="H6567" t="s">
        <v>4774</v>
      </c>
      <c r="I6567" t="s">
        <v>79</v>
      </c>
      <c r="K6567" t="s">
        <v>4775</v>
      </c>
      <c r="M6567" t="s">
        <v>4770</v>
      </c>
      <c r="N6567" t="s">
        <v>4771</v>
      </c>
      <c r="O6567" t="s">
        <v>18</v>
      </c>
      <c r="P6567" t="s">
        <v>4772</v>
      </c>
    </row>
    <row r="6568" spans="1:17" hidden="1" x14ac:dyDescent="0.35">
      <c r="A6568" s="72">
        <f t="shared" si="102"/>
        <v>141729</v>
      </c>
      <c r="B6568" t="s">
        <v>27601</v>
      </c>
      <c r="C6568" s="85">
        <v>231005</v>
      </c>
      <c r="D6568" t="s">
        <v>77</v>
      </c>
      <c r="E6568" t="s">
        <v>23173</v>
      </c>
      <c r="F6568" s="85">
        <v>141729</v>
      </c>
      <c r="G6568" t="s">
        <v>78</v>
      </c>
      <c r="H6568">
        <v>12029880</v>
      </c>
      <c r="I6568" t="s">
        <v>79</v>
      </c>
      <c r="K6568" t="s">
        <v>27602</v>
      </c>
      <c r="M6568" t="s">
        <v>22028</v>
      </c>
      <c r="N6568" t="s">
        <v>137</v>
      </c>
      <c r="O6568" t="s">
        <v>18</v>
      </c>
      <c r="P6568">
        <v>78660</v>
      </c>
    </row>
    <row r="6569" spans="1:17" hidden="1" x14ac:dyDescent="0.35">
      <c r="A6569" s="72">
        <f t="shared" si="102"/>
        <v>141729</v>
      </c>
      <c r="B6569" t="s">
        <v>2973</v>
      </c>
      <c r="C6569" s="66">
        <v>231005</v>
      </c>
      <c r="D6569" t="s">
        <v>77</v>
      </c>
      <c r="E6569" t="s">
        <v>11585</v>
      </c>
      <c r="F6569" s="66">
        <v>141729</v>
      </c>
      <c r="G6569" t="s">
        <v>78</v>
      </c>
      <c r="H6569" t="s">
        <v>11586</v>
      </c>
      <c r="I6569" t="s">
        <v>79</v>
      </c>
      <c r="K6569" t="s">
        <v>15300</v>
      </c>
      <c r="M6569" t="s">
        <v>11588</v>
      </c>
      <c r="N6569" t="s">
        <v>137</v>
      </c>
      <c r="O6569" t="s">
        <v>18</v>
      </c>
      <c r="P6569" t="s">
        <v>11589</v>
      </c>
    </row>
    <row r="6570" spans="1:17" hidden="1" x14ac:dyDescent="0.35">
      <c r="A6570" s="72">
        <f t="shared" si="102"/>
        <v>141739</v>
      </c>
      <c r="B6570" t="s">
        <v>23616</v>
      </c>
      <c r="C6570" s="85">
        <v>91872</v>
      </c>
      <c r="D6570" t="s">
        <v>77</v>
      </c>
      <c r="E6570" t="s">
        <v>23266</v>
      </c>
      <c r="F6570" s="85">
        <v>141739</v>
      </c>
      <c r="G6570" t="s">
        <v>78</v>
      </c>
      <c r="H6570">
        <v>12688701</v>
      </c>
      <c r="I6570" t="s">
        <v>79</v>
      </c>
      <c r="K6570" t="s">
        <v>23617</v>
      </c>
      <c r="M6570" t="s">
        <v>125</v>
      </c>
      <c r="N6570" t="s">
        <v>137</v>
      </c>
      <c r="O6570" t="s">
        <v>18</v>
      </c>
      <c r="P6570">
        <v>78731</v>
      </c>
      <c r="Q6570">
        <v>3092</v>
      </c>
    </row>
    <row r="6571" spans="1:17" hidden="1" x14ac:dyDescent="0.35">
      <c r="A6571" s="72">
        <f t="shared" si="102"/>
        <v>140473</v>
      </c>
      <c r="B6571" t="s">
        <v>27779</v>
      </c>
      <c r="C6571" s="85">
        <v>16022317</v>
      </c>
      <c r="D6571" t="s">
        <v>23281</v>
      </c>
      <c r="E6571" t="s">
        <v>23171</v>
      </c>
      <c r="F6571" s="85">
        <v>140473</v>
      </c>
      <c r="G6571" t="s">
        <v>78</v>
      </c>
      <c r="I6571" t="s">
        <v>79</v>
      </c>
      <c r="K6571" t="s">
        <v>27780</v>
      </c>
      <c r="M6571" t="s">
        <v>27678</v>
      </c>
      <c r="N6571" t="s">
        <v>176</v>
      </c>
      <c r="O6571" t="s">
        <v>18</v>
      </c>
      <c r="P6571">
        <v>75094</v>
      </c>
    </row>
    <row r="6572" spans="1:17" hidden="1" x14ac:dyDescent="0.35">
      <c r="A6572" s="72">
        <f t="shared" si="102"/>
        <v>140473</v>
      </c>
      <c r="B6572" t="s">
        <v>18718</v>
      </c>
      <c r="C6572" s="66">
        <v>16022317</v>
      </c>
      <c r="D6572" t="s">
        <v>83</v>
      </c>
      <c r="E6572" t="s">
        <v>252</v>
      </c>
      <c r="F6572" s="66">
        <v>140473</v>
      </c>
      <c r="G6572" t="s">
        <v>78</v>
      </c>
      <c r="I6572" t="s">
        <v>79</v>
      </c>
      <c r="K6572" t="s">
        <v>18719</v>
      </c>
      <c r="M6572" t="s">
        <v>14852</v>
      </c>
      <c r="N6572" t="s">
        <v>185</v>
      </c>
      <c r="O6572" t="s">
        <v>18</v>
      </c>
      <c r="P6572" t="s">
        <v>14853</v>
      </c>
    </row>
    <row r="6573" spans="1:17" hidden="1" x14ac:dyDescent="0.35">
      <c r="A6573" s="72">
        <f t="shared" si="102"/>
        <v>140473</v>
      </c>
      <c r="B6573" t="s">
        <v>27718</v>
      </c>
      <c r="C6573" s="85">
        <v>230108</v>
      </c>
      <c r="D6573" t="s">
        <v>77</v>
      </c>
      <c r="E6573" t="s">
        <v>23171</v>
      </c>
      <c r="F6573" s="85">
        <v>140473</v>
      </c>
      <c r="G6573" t="s">
        <v>78</v>
      </c>
      <c r="I6573" t="s">
        <v>79</v>
      </c>
      <c r="K6573" t="s">
        <v>27719</v>
      </c>
      <c r="M6573" t="s">
        <v>27678</v>
      </c>
      <c r="N6573" t="s">
        <v>176</v>
      </c>
      <c r="O6573" t="s">
        <v>18</v>
      </c>
      <c r="P6573">
        <v>75094</v>
      </c>
    </row>
    <row r="6574" spans="1:17" hidden="1" x14ac:dyDescent="0.35">
      <c r="A6574" s="72">
        <f t="shared" si="102"/>
        <v>140473</v>
      </c>
      <c r="B6574" t="s">
        <v>15183</v>
      </c>
      <c r="C6574" s="66">
        <v>230108</v>
      </c>
      <c r="D6574" t="s">
        <v>77</v>
      </c>
      <c r="E6574" t="s">
        <v>252</v>
      </c>
      <c r="F6574" s="66">
        <v>140473</v>
      </c>
      <c r="G6574" t="s">
        <v>78</v>
      </c>
      <c r="I6574" t="s">
        <v>79</v>
      </c>
      <c r="K6574" t="s">
        <v>15184</v>
      </c>
      <c r="M6574" t="s">
        <v>14852</v>
      </c>
      <c r="N6574" t="s">
        <v>176</v>
      </c>
      <c r="O6574" t="s">
        <v>18</v>
      </c>
      <c r="P6574" t="s">
        <v>14853</v>
      </c>
    </row>
    <row r="6575" spans="1:17" hidden="1" x14ac:dyDescent="0.35">
      <c r="A6575" s="72">
        <f t="shared" si="102"/>
        <v>141283</v>
      </c>
      <c r="B6575" t="s">
        <v>7792</v>
      </c>
      <c r="C6575" s="66">
        <v>89438</v>
      </c>
      <c r="D6575" t="s">
        <v>77</v>
      </c>
      <c r="E6575" t="s">
        <v>7786</v>
      </c>
      <c r="F6575" s="66">
        <v>141283</v>
      </c>
      <c r="G6575" t="s">
        <v>78</v>
      </c>
      <c r="H6575" t="s">
        <v>7793</v>
      </c>
      <c r="I6575" t="s">
        <v>79</v>
      </c>
      <c r="K6575" t="s">
        <v>7794</v>
      </c>
      <c r="M6575" t="s">
        <v>7789</v>
      </c>
      <c r="N6575" t="s">
        <v>7777</v>
      </c>
      <c r="O6575" t="s">
        <v>18</v>
      </c>
      <c r="P6575" t="s">
        <v>7790</v>
      </c>
      <c r="Q6575" t="s">
        <v>3438</v>
      </c>
    </row>
    <row r="6576" spans="1:17" hidden="1" x14ac:dyDescent="0.35">
      <c r="A6576" s="72">
        <f t="shared" si="102"/>
        <v>141675</v>
      </c>
      <c r="B6576" t="s">
        <v>11180</v>
      </c>
      <c r="C6576" s="66">
        <v>91543</v>
      </c>
      <c r="D6576" t="s">
        <v>77</v>
      </c>
      <c r="E6576" t="s">
        <v>11181</v>
      </c>
      <c r="F6576" s="66">
        <v>141675</v>
      </c>
      <c r="G6576" t="s">
        <v>78</v>
      </c>
      <c r="H6576" t="s">
        <v>11182</v>
      </c>
      <c r="I6576" t="s">
        <v>79</v>
      </c>
      <c r="K6576" t="s">
        <v>11183</v>
      </c>
      <c r="M6576" t="s">
        <v>11184</v>
      </c>
      <c r="N6576" t="s">
        <v>11025</v>
      </c>
      <c r="O6576" t="s">
        <v>18</v>
      </c>
      <c r="P6576" t="s">
        <v>11185</v>
      </c>
    </row>
    <row r="6577" spans="1:17" hidden="1" x14ac:dyDescent="0.35">
      <c r="A6577" s="72">
        <f t="shared" si="102"/>
        <v>142116</v>
      </c>
      <c r="B6577" t="s">
        <v>13620</v>
      </c>
      <c r="C6577" s="66">
        <v>93160</v>
      </c>
      <c r="D6577" t="s">
        <v>77</v>
      </c>
      <c r="E6577" t="s">
        <v>13524</v>
      </c>
      <c r="F6577" s="66">
        <v>142116</v>
      </c>
      <c r="G6577" t="s">
        <v>78</v>
      </c>
      <c r="H6577" t="s">
        <v>13621</v>
      </c>
      <c r="I6577" t="s">
        <v>79</v>
      </c>
      <c r="K6577" t="s">
        <v>13622</v>
      </c>
      <c r="L6577" t="s">
        <v>80</v>
      </c>
      <c r="M6577" t="s">
        <v>7395</v>
      </c>
      <c r="N6577" t="s">
        <v>7395</v>
      </c>
      <c r="O6577" t="s">
        <v>18</v>
      </c>
      <c r="P6577" t="s">
        <v>13598</v>
      </c>
      <c r="Q6577" t="s">
        <v>87</v>
      </c>
    </row>
    <row r="6578" spans="1:17" hidden="1" x14ac:dyDescent="0.35">
      <c r="A6578" s="72">
        <f t="shared" si="102"/>
        <v>140899</v>
      </c>
      <c r="B6578" t="s">
        <v>26683</v>
      </c>
      <c r="C6578" s="85">
        <v>87604</v>
      </c>
      <c r="D6578" t="s">
        <v>77</v>
      </c>
      <c r="E6578" t="s">
        <v>23196</v>
      </c>
      <c r="F6578" s="85">
        <v>140899</v>
      </c>
      <c r="G6578" t="s">
        <v>78</v>
      </c>
      <c r="H6578">
        <v>11623055</v>
      </c>
      <c r="I6578" t="s">
        <v>79</v>
      </c>
      <c r="K6578" t="s">
        <v>26684</v>
      </c>
      <c r="M6578" t="s">
        <v>21072</v>
      </c>
      <c r="N6578" t="s">
        <v>571</v>
      </c>
      <c r="O6578" t="s">
        <v>18</v>
      </c>
      <c r="P6578">
        <v>76135</v>
      </c>
      <c r="Q6578">
        <v>2899</v>
      </c>
    </row>
    <row r="6579" spans="1:17" hidden="1" x14ac:dyDescent="0.35">
      <c r="A6579" s="72">
        <f t="shared" si="102"/>
        <v>140899</v>
      </c>
      <c r="B6579" t="s">
        <v>4375</v>
      </c>
      <c r="C6579" s="66">
        <v>87604</v>
      </c>
      <c r="D6579" t="s">
        <v>77</v>
      </c>
      <c r="E6579" t="s">
        <v>4370</v>
      </c>
      <c r="F6579" s="66">
        <v>140899</v>
      </c>
      <c r="G6579" t="s">
        <v>78</v>
      </c>
      <c r="H6579" t="s">
        <v>4371</v>
      </c>
      <c r="I6579" t="s">
        <v>79</v>
      </c>
      <c r="K6579" t="s">
        <v>4376</v>
      </c>
      <c r="M6579" t="s">
        <v>4373</v>
      </c>
      <c r="N6579" t="s">
        <v>571</v>
      </c>
      <c r="O6579" t="s">
        <v>18</v>
      </c>
      <c r="P6579" t="s">
        <v>4374</v>
      </c>
      <c r="Q6579" t="s">
        <v>110</v>
      </c>
    </row>
    <row r="6580" spans="1:17" hidden="1" x14ac:dyDescent="0.35">
      <c r="A6580" s="72">
        <f t="shared" si="102"/>
        <v>140461</v>
      </c>
      <c r="B6580" t="s">
        <v>25695</v>
      </c>
      <c r="C6580" s="85">
        <v>85506</v>
      </c>
      <c r="D6580" t="s">
        <v>77</v>
      </c>
      <c r="E6580" t="s">
        <v>23227</v>
      </c>
      <c r="F6580" s="85">
        <v>140461</v>
      </c>
      <c r="G6580" t="s">
        <v>78</v>
      </c>
      <c r="H6580">
        <v>1647890</v>
      </c>
      <c r="I6580" t="s">
        <v>79</v>
      </c>
      <c r="K6580" t="s">
        <v>25696</v>
      </c>
      <c r="M6580" t="s">
        <v>20923</v>
      </c>
      <c r="N6580" t="s">
        <v>232</v>
      </c>
      <c r="O6580" t="s">
        <v>18</v>
      </c>
      <c r="P6580">
        <v>75040</v>
      </c>
      <c r="Q6580">
        <v>2732</v>
      </c>
    </row>
    <row r="6581" spans="1:17" hidden="1" x14ac:dyDescent="0.35">
      <c r="A6581" s="72">
        <f t="shared" si="102"/>
        <v>140461</v>
      </c>
      <c r="B6581" t="s">
        <v>370</v>
      </c>
      <c r="C6581" s="66">
        <v>85506</v>
      </c>
      <c r="D6581" t="s">
        <v>77</v>
      </c>
      <c r="E6581" t="s">
        <v>371</v>
      </c>
      <c r="F6581" s="66">
        <v>140461</v>
      </c>
      <c r="G6581" t="s">
        <v>78</v>
      </c>
      <c r="H6581" t="s">
        <v>372</v>
      </c>
      <c r="I6581" t="s">
        <v>79</v>
      </c>
      <c r="K6581" t="s">
        <v>373</v>
      </c>
      <c r="M6581" t="s">
        <v>374</v>
      </c>
      <c r="N6581" t="s">
        <v>189</v>
      </c>
      <c r="O6581" t="s">
        <v>18</v>
      </c>
      <c r="P6581" t="s">
        <v>375</v>
      </c>
      <c r="Q6581" t="s">
        <v>376</v>
      </c>
    </row>
    <row r="6582" spans="1:17" hidden="1" x14ac:dyDescent="0.35">
      <c r="A6582" s="72">
        <f t="shared" si="102"/>
        <v>140819</v>
      </c>
      <c r="B6582" t="s">
        <v>21742</v>
      </c>
      <c r="C6582" s="66">
        <v>17017514</v>
      </c>
      <c r="D6582" t="s">
        <v>83</v>
      </c>
      <c r="E6582" t="s">
        <v>3308</v>
      </c>
      <c r="F6582" s="66">
        <v>140819</v>
      </c>
      <c r="G6582" t="s">
        <v>78</v>
      </c>
      <c r="I6582" t="s">
        <v>79</v>
      </c>
      <c r="K6582" t="s">
        <v>21743</v>
      </c>
      <c r="M6582" t="s">
        <v>2895</v>
      </c>
      <c r="O6582" t="s">
        <v>18</v>
      </c>
      <c r="P6582" t="s">
        <v>3306</v>
      </c>
    </row>
    <row r="6583" spans="1:17" hidden="1" x14ac:dyDescent="0.35">
      <c r="A6583" s="72">
        <f t="shared" si="102"/>
        <v>140819</v>
      </c>
      <c r="B6583" t="s">
        <v>3307</v>
      </c>
      <c r="C6583" s="66">
        <v>87061</v>
      </c>
      <c r="D6583" t="s">
        <v>77</v>
      </c>
      <c r="E6583" t="s">
        <v>3308</v>
      </c>
      <c r="F6583" s="66">
        <v>140819</v>
      </c>
      <c r="G6583" t="s">
        <v>78</v>
      </c>
      <c r="H6583" t="s">
        <v>3309</v>
      </c>
      <c r="I6583" t="s">
        <v>79</v>
      </c>
      <c r="K6583" t="s">
        <v>3310</v>
      </c>
      <c r="M6583" t="s">
        <v>2895</v>
      </c>
      <c r="N6583" t="s">
        <v>2895</v>
      </c>
      <c r="O6583" t="s">
        <v>18</v>
      </c>
      <c r="P6583" t="s">
        <v>3306</v>
      </c>
      <c r="Q6583" t="s">
        <v>3311</v>
      </c>
    </row>
    <row r="6584" spans="1:17" hidden="1" x14ac:dyDescent="0.35">
      <c r="A6584" s="72">
        <f t="shared" si="102"/>
        <v>140819</v>
      </c>
      <c r="B6584" t="s">
        <v>22404</v>
      </c>
      <c r="C6584" s="66">
        <v>17022865</v>
      </c>
      <c r="D6584" t="s">
        <v>83</v>
      </c>
      <c r="E6584" t="s">
        <v>3308</v>
      </c>
      <c r="F6584" s="66">
        <v>140819</v>
      </c>
      <c r="G6584" t="s">
        <v>78</v>
      </c>
      <c r="I6584" t="s">
        <v>79</v>
      </c>
      <c r="K6584" t="s">
        <v>22405</v>
      </c>
      <c r="M6584" t="s">
        <v>2895</v>
      </c>
      <c r="N6584" t="s">
        <v>22406</v>
      </c>
      <c r="O6584" t="s">
        <v>18</v>
      </c>
      <c r="P6584" t="s">
        <v>3316</v>
      </c>
    </row>
    <row r="6585" spans="1:17" hidden="1" x14ac:dyDescent="0.35">
      <c r="A6585" s="72">
        <f t="shared" si="102"/>
        <v>140819</v>
      </c>
      <c r="B6585" t="s">
        <v>21746</v>
      </c>
      <c r="C6585" s="66">
        <v>17017518</v>
      </c>
      <c r="D6585" t="s">
        <v>83</v>
      </c>
      <c r="E6585" t="s">
        <v>3308</v>
      </c>
      <c r="F6585" s="66">
        <v>140819</v>
      </c>
      <c r="G6585" t="s">
        <v>78</v>
      </c>
      <c r="I6585" t="s">
        <v>79</v>
      </c>
      <c r="K6585" t="s">
        <v>21747</v>
      </c>
      <c r="M6585" t="s">
        <v>2895</v>
      </c>
      <c r="O6585" t="s">
        <v>18</v>
      </c>
      <c r="P6585" t="s">
        <v>3333</v>
      </c>
    </row>
    <row r="6586" spans="1:17" hidden="1" x14ac:dyDescent="0.35">
      <c r="A6586" s="72">
        <f t="shared" si="102"/>
        <v>140819</v>
      </c>
      <c r="B6586" t="s">
        <v>21748</v>
      </c>
      <c r="C6586" s="66">
        <v>17017519</v>
      </c>
      <c r="D6586" t="s">
        <v>83</v>
      </c>
      <c r="E6586" t="s">
        <v>3308</v>
      </c>
      <c r="F6586" s="66">
        <v>140819</v>
      </c>
      <c r="G6586" t="s">
        <v>78</v>
      </c>
      <c r="I6586" t="s">
        <v>79</v>
      </c>
      <c r="K6586" t="s">
        <v>21749</v>
      </c>
      <c r="M6586" t="s">
        <v>2895</v>
      </c>
      <c r="O6586" t="s">
        <v>18</v>
      </c>
      <c r="P6586" t="s">
        <v>3333</v>
      </c>
    </row>
    <row r="6587" spans="1:17" hidden="1" x14ac:dyDescent="0.35">
      <c r="A6587" s="72">
        <f t="shared" si="102"/>
        <v>140819</v>
      </c>
      <c r="B6587" t="s">
        <v>21750</v>
      </c>
      <c r="C6587" s="66">
        <v>17017520</v>
      </c>
      <c r="D6587" t="s">
        <v>83</v>
      </c>
      <c r="E6587" t="s">
        <v>3308</v>
      </c>
      <c r="F6587" s="66">
        <v>140819</v>
      </c>
      <c r="G6587" t="s">
        <v>78</v>
      </c>
      <c r="I6587" t="s">
        <v>79</v>
      </c>
      <c r="K6587" t="s">
        <v>21751</v>
      </c>
      <c r="M6587" t="s">
        <v>2895</v>
      </c>
      <c r="O6587" t="s">
        <v>18</v>
      </c>
      <c r="P6587" t="s">
        <v>3306</v>
      </c>
    </row>
    <row r="6588" spans="1:17" hidden="1" x14ac:dyDescent="0.35">
      <c r="A6588" s="72">
        <f t="shared" si="102"/>
        <v>140819</v>
      </c>
      <c r="B6588" t="s">
        <v>21752</v>
      </c>
      <c r="C6588" s="66">
        <v>17017521</v>
      </c>
      <c r="D6588" t="s">
        <v>83</v>
      </c>
      <c r="E6588" t="s">
        <v>3308</v>
      </c>
      <c r="F6588" s="66">
        <v>140819</v>
      </c>
      <c r="G6588" t="s">
        <v>78</v>
      </c>
      <c r="I6588" t="s">
        <v>79</v>
      </c>
      <c r="K6588" t="s">
        <v>21753</v>
      </c>
      <c r="M6588" t="s">
        <v>2895</v>
      </c>
      <c r="O6588" t="s">
        <v>18</v>
      </c>
      <c r="P6588" t="s">
        <v>3306</v>
      </c>
    </row>
    <row r="6589" spans="1:17" hidden="1" x14ac:dyDescent="0.35">
      <c r="A6589" s="72">
        <f t="shared" si="102"/>
        <v>140819</v>
      </c>
      <c r="B6589" t="s">
        <v>21744</v>
      </c>
      <c r="C6589" s="66">
        <v>17017516</v>
      </c>
      <c r="D6589" t="s">
        <v>83</v>
      </c>
      <c r="E6589" t="s">
        <v>3308</v>
      </c>
      <c r="F6589" s="66">
        <v>140819</v>
      </c>
      <c r="G6589" t="s">
        <v>78</v>
      </c>
      <c r="I6589" t="s">
        <v>79</v>
      </c>
      <c r="K6589" t="s">
        <v>21745</v>
      </c>
      <c r="M6589" t="s">
        <v>2895</v>
      </c>
      <c r="O6589" t="s">
        <v>18</v>
      </c>
      <c r="P6589" t="s">
        <v>3316</v>
      </c>
    </row>
    <row r="6590" spans="1:17" hidden="1" x14ac:dyDescent="0.35">
      <c r="A6590" s="72">
        <f t="shared" si="102"/>
        <v>141711</v>
      </c>
      <c r="B6590" t="s">
        <v>14732</v>
      </c>
      <c r="C6590" s="66">
        <v>221892</v>
      </c>
      <c r="D6590" t="s">
        <v>77</v>
      </c>
      <c r="E6590" t="s">
        <v>11468</v>
      </c>
      <c r="F6590" s="66">
        <v>141711</v>
      </c>
      <c r="G6590" t="s">
        <v>78</v>
      </c>
      <c r="I6590" t="s">
        <v>79</v>
      </c>
      <c r="K6590" t="s">
        <v>14395</v>
      </c>
      <c r="M6590" t="s">
        <v>11470</v>
      </c>
      <c r="N6590" t="s">
        <v>5129</v>
      </c>
      <c r="O6590" t="s">
        <v>18</v>
      </c>
      <c r="P6590" t="s">
        <v>11471</v>
      </c>
    </row>
    <row r="6591" spans="1:17" hidden="1" x14ac:dyDescent="0.35">
      <c r="A6591" s="72">
        <f t="shared" si="102"/>
        <v>140867</v>
      </c>
      <c r="B6591" t="s">
        <v>27136</v>
      </c>
      <c r="C6591" s="85">
        <v>16064102</v>
      </c>
      <c r="D6591" t="s">
        <v>77</v>
      </c>
      <c r="E6591" t="s">
        <v>23184</v>
      </c>
      <c r="F6591" s="85">
        <v>140867</v>
      </c>
      <c r="G6591" t="s">
        <v>78</v>
      </c>
      <c r="I6591" t="s">
        <v>79</v>
      </c>
      <c r="K6591" t="s">
        <v>27137</v>
      </c>
      <c r="M6591" t="s">
        <v>21981</v>
      </c>
      <c r="N6591" t="s">
        <v>571</v>
      </c>
      <c r="O6591" t="s">
        <v>18</v>
      </c>
      <c r="P6591">
        <v>76063</v>
      </c>
    </row>
    <row r="6592" spans="1:17" hidden="1" x14ac:dyDescent="0.35">
      <c r="A6592" s="72">
        <f t="shared" si="102"/>
        <v>140867</v>
      </c>
      <c r="B6592" t="s">
        <v>17510</v>
      </c>
      <c r="C6592" s="66">
        <v>16064102</v>
      </c>
      <c r="D6592" t="s">
        <v>77</v>
      </c>
      <c r="E6592" t="s">
        <v>3405</v>
      </c>
      <c r="F6592" s="66">
        <v>140867</v>
      </c>
      <c r="G6592" t="s">
        <v>78</v>
      </c>
      <c r="I6592" t="s">
        <v>79</v>
      </c>
      <c r="K6592" t="s">
        <v>17511</v>
      </c>
      <c r="M6592" t="s">
        <v>3741</v>
      </c>
      <c r="N6592" t="s">
        <v>573</v>
      </c>
      <c r="O6592" t="s">
        <v>18</v>
      </c>
      <c r="P6592" t="s">
        <v>3742</v>
      </c>
    </row>
    <row r="6593" spans="1:17" hidden="1" x14ac:dyDescent="0.35">
      <c r="A6593" s="72">
        <f t="shared" si="102"/>
        <v>141602</v>
      </c>
      <c r="B6593" t="s">
        <v>10612</v>
      </c>
      <c r="C6593" s="66">
        <v>91103</v>
      </c>
      <c r="D6593" t="s">
        <v>77</v>
      </c>
      <c r="E6593" t="s">
        <v>10608</v>
      </c>
      <c r="F6593" s="66">
        <v>141602</v>
      </c>
      <c r="G6593" t="s">
        <v>78</v>
      </c>
      <c r="I6593" t="s">
        <v>79</v>
      </c>
      <c r="K6593" t="s">
        <v>10609</v>
      </c>
      <c r="M6593" t="s">
        <v>10610</v>
      </c>
      <c r="N6593" t="s">
        <v>10538</v>
      </c>
      <c r="O6593" t="s">
        <v>18</v>
      </c>
      <c r="P6593" t="s">
        <v>10611</v>
      </c>
    </row>
    <row r="6594" spans="1:17" hidden="1" x14ac:dyDescent="0.35">
      <c r="A6594" s="72">
        <f t="shared" ref="A6594:A6657" si="103">IF(F6594="", "", IF(D6594="School District", C6594, F6594))</f>
        <v>141081</v>
      </c>
      <c r="B6594" t="s">
        <v>14488</v>
      </c>
      <c r="C6594" s="66">
        <v>211714</v>
      </c>
      <c r="D6594" t="s">
        <v>77</v>
      </c>
      <c r="E6594" t="s">
        <v>5318</v>
      </c>
      <c r="F6594" s="66">
        <v>141081</v>
      </c>
      <c r="G6594" t="s">
        <v>78</v>
      </c>
      <c r="H6594" t="s">
        <v>14489</v>
      </c>
      <c r="I6594" t="s">
        <v>79</v>
      </c>
      <c r="K6594" t="s">
        <v>14490</v>
      </c>
      <c r="M6594" t="s">
        <v>12862</v>
      </c>
      <c r="N6594" t="s">
        <v>5106</v>
      </c>
      <c r="O6594" t="s">
        <v>18</v>
      </c>
      <c r="P6594" t="s">
        <v>5321</v>
      </c>
    </row>
    <row r="6595" spans="1:17" hidden="1" x14ac:dyDescent="0.35">
      <c r="A6595" s="72">
        <f t="shared" si="103"/>
        <v>140638</v>
      </c>
      <c r="B6595" t="s">
        <v>28437</v>
      </c>
      <c r="C6595" s="85">
        <v>86637</v>
      </c>
      <c r="D6595" t="s">
        <v>77</v>
      </c>
      <c r="E6595" t="s">
        <v>23139</v>
      </c>
      <c r="F6595" s="85">
        <v>140638</v>
      </c>
      <c r="G6595" t="s">
        <v>78</v>
      </c>
      <c r="H6595">
        <v>13135686</v>
      </c>
      <c r="I6595" t="s">
        <v>79</v>
      </c>
      <c r="K6595" t="s">
        <v>28438</v>
      </c>
      <c r="M6595" t="s">
        <v>28439</v>
      </c>
      <c r="N6595" t="s">
        <v>2272</v>
      </c>
      <c r="O6595" t="s">
        <v>18</v>
      </c>
      <c r="P6595">
        <v>75569</v>
      </c>
    </row>
    <row r="6596" spans="1:17" hidden="1" x14ac:dyDescent="0.35">
      <c r="A6596" s="72">
        <f t="shared" si="103"/>
        <v>140638</v>
      </c>
      <c r="B6596" t="s">
        <v>2383</v>
      </c>
      <c r="C6596" s="66">
        <v>86637</v>
      </c>
      <c r="D6596" t="s">
        <v>77</v>
      </c>
      <c r="E6596" t="s">
        <v>2268</v>
      </c>
      <c r="F6596" s="66">
        <v>140638</v>
      </c>
      <c r="G6596" t="s">
        <v>78</v>
      </c>
      <c r="H6596" t="s">
        <v>2384</v>
      </c>
      <c r="I6596" t="s">
        <v>79</v>
      </c>
      <c r="K6596" t="s">
        <v>2385</v>
      </c>
      <c r="M6596" t="s">
        <v>2386</v>
      </c>
      <c r="N6596" t="s">
        <v>2272</v>
      </c>
      <c r="O6596" t="s">
        <v>18</v>
      </c>
      <c r="P6596" t="s">
        <v>2387</v>
      </c>
    </row>
    <row r="6597" spans="1:17" hidden="1" x14ac:dyDescent="0.35">
      <c r="A6597" s="72">
        <f t="shared" si="103"/>
        <v>141223</v>
      </c>
      <c r="B6597" t="s">
        <v>6379</v>
      </c>
      <c r="C6597" s="66">
        <v>88554</v>
      </c>
      <c r="D6597" t="s">
        <v>77</v>
      </c>
      <c r="E6597" t="s">
        <v>6077</v>
      </c>
      <c r="F6597" s="66">
        <v>141223</v>
      </c>
      <c r="G6597" t="s">
        <v>78</v>
      </c>
      <c r="H6597" t="s">
        <v>6380</v>
      </c>
      <c r="I6597" t="s">
        <v>79</v>
      </c>
      <c r="K6597" t="s">
        <v>6381</v>
      </c>
      <c r="M6597" t="s">
        <v>3090</v>
      </c>
      <c r="N6597" t="s">
        <v>6071</v>
      </c>
      <c r="O6597" t="s">
        <v>18</v>
      </c>
      <c r="P6597" t="s">
        <v>6084</v>
      </c>
      <c r="Q6597" t="s">
        <v>5728</v>
      </c>
    </row>
    <row r="6598" spans="1:17" hidden="1" x14ac:dyDescent="0.35">
      <c r="A6598" s="72">
        <f t="shared" si="103"/>
        <v>141492</v>
      </c>
      <c r="B6598" t="s">
        <v>22706</v>
      </c>
      <c r="C6598" s="66">
        <v>17026017</v>
      </c>
      <c r="D6598" t="s">
        <v>83</v>
      </c>
      <c r="E6598" t="s">
        <v>9403</v>
      </c>
      <c r="F6598" s="66">
        <v>141492</v>
      </c>
      <c r="G6598" t="s">
        <v>78</v>
      </c>
      <c r="I6598" t="s">
        <v>79</v>
      </c>
      <c r="K6598" t="s">
        <v>22707</v>
      </c>
      <c r="M6598" t="s">
        <v>22703</v>
      </c>
      <c r="N6598" t="s">
        <v>9407</v>
      </c>
      <c r="O6598" t="s">
        <v>18</v>
      </c>
      <c r="P6598" t="s">
        <v>9408</v>
      </c>
    </row>
    <row r="6599" spans="1:17" hidden="1" x14ac:dyDescent="0.35">
      <c r="A6599" s="72">
        <f t="shared" si="103"/>
        <v>141492</v>
      </c>
      <c r="B6599" t="s">
        <v>22704</v>
      </c>
      <c r="C6599" s="66">
        <v>17026016</v>
      </c>
      <c r="D6599" t="s">
        <v>83</v>
      </c>
      <c r="E6599" t="s">
        <v>9403</v>
      </c>
      <c r="F6599" s="66">
        <v>141492</v>
      </c>
      <c r="G6599" t="s">
        <v>78</v>
      </c>
      <c r="I6599" t="s">
        <v>79</v>
      </c>
      <c r="K6599" t="s">
        <v>22705</v>
      </c>
      <c r="M6599" t="s">
        <v>22703</v>
      </c>
      <c r="N6599" t="s">
        <v>9407</v>
      </c>
      <c r="O6599" t="s">
        <v>18</v>
      </c>
      <c r="P6599" t="s">
        <v>9408</v>
      </c>
    </row>
    <row r="6600" spans="1:17" hidden="1" x14ac:dyDescent="0.35">
      <c r="A6600" s="72">
        <f t="shared" si="103"/>
        <v>141492</v>
      </c>
      <c r="B6600" t="s">
        <v>13952</v>
      </c>
      <c r="C6600" s="66">
        <v>171946</v>
      </c>
      <c r="D6600" t="s">
        <v>77</v>
      </c>
      <c r="E6600" t="s">
        <v>9403</v>
      </c>
      <c r="F6600" s="66">
        <v>141492</v>
      </c>
      <c r="G6600" t="s">
        <v>78</v>
      </c>
      <c r="H6600" t="s">
        <v>13953</v>
      </c>
      <c r="I6600" t="s">
        <v>79</v>
      </c>
      <c r="K6600" t="s">
        <v>13954</v>
      </c>
      <c r="M6600" t="s">
        <v>9406</v>
      </c>
      <c r="N6600" t="s">
        <v>9407</v>
      </c>
      <c r="O6600" t="s">
        <v>18</v>
      </c>
      <c r="P6600" t="s">
        <v>9408</v>
      </c>
      <c r="Q6600" t="s">
        <v>764</v>
      </c>
    </row>
    <row r="6601" spans="1:17" hidden="1" x14ac:dyDescent="0.35">
      <c r="A6601" s="72">
        <f t="shared" si="103"/>
        <v>141492</v>
      </c>
      <c r="B6601" t="s">
        <v>9402</v>
      </c>
      <c r="C6601" s="66">
        <v>90413</v>
      </c>
      <c r="D6601" t="s">
        <v>77</v>
      </c>
      <c r="E6601" t="s">
        <v>9403</v>
      </c>
      <c r="F6601" s="66">
        <v>141492</v>
      </c>
      <c r="G6601" t="s">
        <v>78</v>
      </c>
      <c r="H6601" t="s">
        <v>9404</v>
      </c>
      <c r="I6601" t="s">
        <v>79</v>
      </c>
      <c r="K6601" t="s">
        <v>9405</v>
      </c>
      <c r="M6601" t="s">
        <v>9406</v>
      </c>
      <c r="N6601" t="s">
        <v>9407</v>
      </c>
      <c r="O6601" t="s">
        <v>18</v>
      </c>
      <c r="P6601" t="s">
        <v>9408</v>
      </c>
    </row>
    <row r="6602" spans="1:17" hidden="1" x14ac:dyDescent="0.35">
      <c r="A6602" s="72">
        <f t="shared" si="103"/>
        <v>141492</v>
      </c>
      <c r="B6602" t="s">
        <v>9409</v>
      </c>
      <c r="C6602" s="66">
        <v>90414</v>
      </c>
      <c r="D6602" t="s">
        <v>77</v>
      </c>
      <c r="E6602" t="s">
        <v>9403</v>
      </c>
      <c r="F6602" s="66">
        <v>141492</v>
      </c>
      <c r="G6602" t="s">
        <v>78</v>
      </c>
      <c r="H6602" t="s">
        <v>9410</v>
      </c>
      <c r="I6602" t="s">
        <v>79</v>
      </c>
      <c r="K6602" t="s">
        <v>9411</v>
      </c>
      <c r="M6602" t="s">
        <v>9406</v>
      </c>
      <c r="N6602" t="s">
        <v>9407</v>
      </c>
      <c r="O6602" t="s">
        <v>18</v>
      </c>
      <c r="P6602" t="s">
        <v>9408</v>
      </c>
    </row>
    <row r="6603" spans="1:17" hidden="1" x14ac:dyDescent="0.35">
      <c r="A6603" s="72">
        <f t="shared" si="103"/>
        <v>141492</v>
      </c>
      <c r="B6603" t="s">
        <v>25117</v>
      </c>
      <c r="C6603" s="85">
        <v>141492</v>
      </c>
      <c r="D6603" t="s">
        <v>78</v>
      </c>
      <c r="E6603" t="s">
        <v>23237</v>
      </c>
      <c r="F6603" s="85">
        <v>17015391</v>
      </c>
      <c r="G6603" t="s">
        <v>1750</v>
      </c>
      <c r="H6603">
        <v>12726402</v>
      </c>
      <c r="I6603" t="s">
        <v>79</v>
      </c>
      <c r="J6603" t="s">
        <v>200</v>
      </c>
      <c r="K6603" t="s">
        <v>25118</v>
      </c>
      <c r="L6603" t="s">
        <v>25119</v>
      </c>
      <c r="M6603" t="s">
        <v>22703</v>
      </c>
      <c r="N6603" t="s">
        <v>9407</v>
      </c>
      <c r="O6603" t="s">
        <v>18</v>
      </c>
      <c r="P6603">
        <v>78059</v>
      </c>
    </row>
    <row r="6604" spans="1:17" hidden="1" x14ac:dyDescent="0.35">
      <c r="A6604" s="72">
        <f t="shared" si="103"/>
        <v>141492</v>
      </c>
      <c r="B6604" t="s">
        <v>9412</v>
      </c>
      <c r="C6604" s="66">
        <v>90415</v>
      </c>
      <c r="D6604" t="s">
        <v>77</v>
      </c>
      <c r="E6604" t="s">
        <v>9403</v>
      </c>
      <c r="F6604" s="66">
        <v>141492</v>
      </c>
      <c r="G6604" t="s">
        <v>78</v>
      </c>
      <c r="H6604" t="s">
        <v>9413</v>
      </c>
      <c r="I6604" t="s">
        <v>79</v>
      </c>
      <c r="K6604" t="s">
        <v>9414</v>
      </c>
      <c r="M6604" t="s">
        <v>9406</v>
      </c>
      <c r="N6604" t="s">
        <v>9407</v>
      </c>
      <c r="O6604" t="s">
        <v>18</v>
      </c>
      <c r="P6604" t="s">
        <v>9408</v>
      </c>
    </row>
    <row r="6605" spans="1:17" hidden="1" x14ac:dyDescent="0.35">
      <c r="A6605" s="72">
        <f t="shared" si="103"/>
        <v>141492</v>
      </c>
      <c r="B6605" t="s">
        <v>22708</v>
      </c>
      <c r="C6605" s="66">
        <v>17026018</v>
      </c>
      <c r="D6605" t="s">
        <v>83</v>
      </c>
      <c r="E6605" t="s">
        <v>9403</v>
      </c>
      <c r="F6605" s="66">
        <v>141492</v>
      </c>
      <c r="G6605" t="s">
        <v>78</v>
      </c>
      <c r="I6605" t="s">
        <v>79</v>
      </c>
      <c r="K6605" t="s">
        <v>22709</v>
      </c>
      <c r="M6605" t="s">
        <v>22703</v>
      </c>
      <c r="N6605" t="s">
        <v>9407</v>
      </c>
      <c r="O6605" t="s">
        <v>18</v>
      </c>
      <c r="P6605" t="s">
        <v>9408</v>
      </c>
    </row>
    <row r="6606" spans="1:17" hidden="1" x14ac:dyDescent="0.35">
      <c r="A6606" s="72">
        <f t="shared" si="103"/>
        <v>141492</v>
      </c>
      <c r="B6606" t="s">
        <v>22701</v>
      </c>
      <c r="C6606" s="66">
        <v>17026015</v>
      </c>
      <c r="D6606" t="s">
        <v>83</v>
      </c>
      <c r="E6606" t="s">
        <v>9403</v>
      </c>
      <c r="F6606" s="66">
        <v>141492</v>
      </c>
      <c r="G6606" t="s">
        <v>78</v>
      </c>
      <c r="I6606" t="s">
        <v>79</v>
      </c>
      <c r="K6606" t="s">
        <v>22702</v>
      </c>
      <c r="M6606" t="s">
        <v>22703</v>
      </c>
      <c r="N6606" t="s">
        <v>9407</v>
      </c>
      <c r="O6606" t="s">
        <v>18</v>
      </c>
      <c r="P6606" t="s">
        <v>9408</v>
      </c>
    </row>
    <row r="6607" spans="1:17" hidden="1" x14ac:dyDescent="0.35">
      <c r="A6607" s="72">
        <f t="shared" si="103"/>
        <v>141234</v>
      </c>
      <c r="B6607" t="s">
        <v>19628</v>
      </c>
      <c r="C6607" s="66">
        <v>16054006</v>
      </c>
      <c r="D6607" t="s">
        <v>83</v>
      </c>
      <c r="E6607" t="s">
        <v>6473</v>
      </c>
      <c r="F6607" s="66">
        <v>141234</v>
      </c>
      <c r="G6607" t="s">
        <v>78</v>
      </c>
      <c r="I6607" t="s">
        <v>79</v>
      </c>
      <c r="K6607" t="s">
        <v>19640</v>
      </c>
      <c r="M6607" t="s">
        <v>3090</v>
      </c>
      <c r="N6607" t="s">
        <v>6073</v>
      </c>
      <c r="O6607" t="s">
        <v>18</v>
      </c>
      <c r="P6607" t="s">
        <v>6667</v>
      </c>
    </row>
    <row r="6608" spans="1:17" hidden="1" x14ac:dyDescent="0.35">
      <c r="A6608" s="72">
        <f t="shared" si="103"/>
        <v>141688</v>
      </c>
      <c r="B6608" t="s">
        <v>19628</v>
      </c>
      <c r="C6608" s="66">
        <v>16053815</v>
      </c>
      <c r="D6608" t="s">
        <v>83</v>
      </c>
      <c r="E6608" t="s">
        <v>11324</v>
      </c>
      <c r="F6608" s="66">
        <v>141688</v>
      </c>
      <c r="G6608" t="s">
        <v>78</v>
      </c>
      <c r="I6608" t="s">
        <v>79</v>
      </c>
      <c r="K6608" t="s">
        <v>19629</v>
      </c>
      <c r="M6608" t="s">
        <v>11326</v>
      </c>
      <c r="N6608" t="s">
        <v>7398</v>
      </c>
      <c r="O6608" t="s">
        <v>18</v>
      </c>
      <c r="P6608" t="s">
        <v>11327</v>
      </c>
    </row>
    <row r="6609" spans="1:17" hidden="1" x14ac:dyDescent="0.35">
      <c r="A6609" s="72">
        <f t="shared" si="103"/>
        <v>140887</v>
      </c>
      <c r="B6609" t="s">
        <v>25366</v>
      </c>
      <c r="C6609" s="85">
        <v>87556</v>
      </c>
      <c r="D6609" t="s">
        <v>77</v>
      </c>
      <c r="E6609" t="s">
        <v>23231</v>
      </c>
      <c r="F6609" s="85">
        <v>140887</v>
      </c>
      <c r="G6609" t="s">
        <v>78</v>
      </c>
      <c r="H6609">
        <v>12045274</v>
      </c>
      <c r="I6609" t="s">
        <v>79</v>
      </c>
      <c r="K6609" t="s">
        <v>25367</v>
      </c>
      <c r="M6609" t="s">
        <v>20648</v>
      </c>
      <c r="N6609" t="s">
        <v>571</v>
      </c>
      <c r="O6609" t="s">
        <v>18</v>
      </c>
      <c r="P6609">
        <v>76117</v>
      </c>
      <c r="Q6609">
        <v>5809</v>
      </c>
    </row>
    <row r="6610" spans="1:17" hidden="1" x14ac:dyDescent="0.35">
      <c r="A6610" s="72">
        <f t="shared" si="103"/>
        <v>140887</v>
      </c>
      <c r="B6610" t="s">
        <v>4260</v>
      </c>
      <c r="C6610" s="66">
        <v>87556</v>
      </c>
      <c r="D6610" t="s">
        <v>77</v>
      </c>
      <c r="E6610" t="s">
        <v>3907</v>
      </c>
      <c r="F6610" s="66">
        <v>140887</v>
      </c>
      <c r="G6610" t="s">
        <v>78</v>
      </c>
      <c r="H6610" t="s">
        <v>4261</v>
      </c>
      <c r="I6610" t="s">
        <v>79</v>
      </c>
      <c r="K6610" t="s">
        <v>4262</v>
      </c>
      <c r="M6610" t="s">
        <v>3904</v>
      </c>
      <c r="N6610" t="s">
        <v>573</v>
      </c>
      <c r="O6610" t="s">
        <v>18</v>
      </c>
      <c r="P6610" t="s">
        <v>4256</v>
      </c>
      <c r="Q6610" t="s">
        <v>4263</v>
      </c>
    </row>
    <row r="6611" spans="1:17" hidden="1" x14ac:dyDescent="0.35">
      <c r="A6611" s="72">
        <f t="shared" si="103"/>
        <v>141633</v>
      </c>
      <c r="B6611" t="s">
        <v>10768</v>
      </c>
      <c r="C6611" s="66">
        <v>91276</v>
      </c>
      <c r="D6611" t="s">
        <v>77</v>
      </c>
      <c r="E6611" t="s">
        <v>10736</v>
      </c>
      <c r="F6611" s="66">
        <v>141633</v>
      </c>
      <c r="G6611" t="s">
        <v>78</v>
      </c>
      <c r="H6611" t="s">
        <v>10769</v>
      </c>
      <c r="I6611" t="s">
        <v>79</v>
      </c>
      <c r="K6611" t="s">
        <v>10770</v>
      </c>
      <c r="M6611" t="s">
        <v>10734</v>
      </c>
      <c r="N6611" t="s">
        <v>10739</v>
      </c>
      <c r="O6611" t="s">
        <v>18</v>
      </c>
      <c r="P6611" t="s">
        <v>10735</v>
      </c>
      <c r="Q6611" t="s">
        <v>10771</v>
      </c>
    </row>
    <row r="6612" spans="1:17" hidden="1" x14ac:dyDescent="0.35">
      <c r="A6612" s="72">
        <f t="shared" si="103"/>
        <v>141739</v>
      </c>
      <c r="B6612" t="s">
        <v>23794</v>
      </c>
      <c r="C6612" s="85">
        <v>91971</v>
      </c>
      <c r="D6612" t="s">
        <v>77</v>
      </c>
      <c r="E6612" t="s">
        <v>23266</v>
      </c>
      <c r="F6612" s="85">
        <v>141739</v>
      </c>
      <c r="G6612" t="s">
        <v>78</v>
      </c>
      <c r="H6612">
        <v>12688594</v>
      </c>
      <c r="I6612" t="s">
        <v>79</v>
      </c>
      <c r="K6612" t="s">
        <v>23705</v>
      </c>
      <c r="M6612" t="s">
        <v>125</v>
      </c>
      <c r="N6612" t="s">
        <v>137</v>
      </c>
      <c r="O6612" t="s">
        <v>18</v>
      </c>
      <c r="P6612">
        <v>78758</v>
      </c>
      <c r="Q6612">
        <v>6699</v>
      </c>
    </row>
    <row r="6613" spans="1:17" hidden="1" x14ac:dyDescent="0.35">
      <c r="A6613" s="72">
        <f t="shared" si="103"/>
        <v>141719</v>
      </c>
      <c r="B6613" t="s">
        <v>27055</v>
      </c>
      <c r="C6613" s="85">
        <v>91709</v>
      </c>
      <c r="D6613" t="s">
        <v>77</v>
      </c>
      <c r="E6613" t="s">
        <v>23187</v>
      </c>
      <c r="F6613" s="85">
        <v>141719</v>
      </c>
      <c r="G6613" t="s">
        <v>78</v>
      </c>
      <c r="H6613">
        <v>1668128</v>
      </c>
      <c r="I6613" t="s">
        <v>79</v>
      </c>
      <c r="K6613" t="s">
        <v>27056</v>
      </c>
      <c r="M6613" t="s">
        <v>20886</v>
      </c>
      <c r="N6613" t="s">
        <v>11516</v>
      </c>
      <c r="O6613" t="s">
        <v>18</v>
      </c>
      <c r="P6613">
        <v>78644</v>
      </c>
    </row>
    <row r="6614" spans="1:17" hidden="1" x14ac:dyDescent="0.35">
      <c r="A6614" s="72">
        <f t="shared" si="103"/>
        <v>141719</v>
      </c>
      <c r="B6614" t="s">
        <v>1692</v>
      </c>
      <c r="C6614" s="66">
        <v>91709</v>
      </c>
      <c r="D6614" t="s">
        <v>77</v>
      </c>
      <c r="E6614" t="s">
        <v>11512</v>
      </c>
      <c r="F6614" s="66">
        <v>141719</v>
      </c>
      <c r="G6614" t="s">
        <v>78</v>
      </c>
      <c r="H6614" t="s">
        <v>11513</v>
      </c>
      <c r="I6614" t="s">
        <v>79</v>
      </c>
      <c r="K6614" t="s">
        <v>11518</v>
      </c>
      <c r="L6614" t="s">
        <v>80</v>
      </c>
      <c r="M6614" t="s">
        <v>11515</v>
      </c>
      <c r="N6614" t="s">
        <v>8909</v>
      </c>
      <c r="O6614" t="s">
        <v>18</v>
      </c>
      <c r="P6614" t="s">
        <v>11517</v>
      </c>
      <c r="Q6614" t="s">
        <v>87</v>
      </c>
    </row>
    <row r="6615" spans="1:17" hidden="1" x14ac:dyDescent="0.35">
      <c r="A6615" s="72">
        <f t="shared" si="103"/>
        <v>141510</v>
      </c>
      <c r="B6615" t="s">
        <v>1692</v>
      </c>
      <c r="C6615" s="66">
        <v>90477</v>
      </c>
      <c r="D6615" t="s">
        <v>77</v>
      </c>
      <c r="E6615" t="s">
        <v>9543</v>
      </c>
      <c r="F6615" s="66">
        <v>141510</v>
      </c>
      <c r="G6615" t="s">
        <v>78</v>
      </c>
      <c r="I6615" t="s">
        <v>79</v>
      </c>
      <c r="K6615" t="s">
        <v>9544</v>
      </c>
      <c r="M6615" t="s">
        <v>9545</v>
      </c>
      <c r="N6615" t="s">
        <v>9511</v>
      </c>
      <c r="O6615" t="s">
        <v>18</v>
      </c>
      <c r="P6615" t="s">
        <v>9546</v>
      </c>
    </row>
    <row r="6616" spans="1:17" hidden="1" x14ac:dyDescent="0.35">
      <c r="A6616" s="72">
        <f t="shared" si="103"/>
        <v>141510</v>
      </c>
      <c r="B6616" t="s">
        <v>9549</v>
      </c>
      <c r="C6616" s="66">
        <v>90479</v>
      </c>
      <c r="D6616" t="s">
        <v>77</v>
      </c>
      <c r="E6616" t="s">
        <v>9543</v>
      </c>
      <c r="F6616" s="66">
        <v>141510</v>
      </c>
      <c r="G6616" t="s">
        <v>78</v>
      </c>
      <c r="H6616" t="s">
        <v>9550</v>
      </c>
      <c r="I6616" t="s">
        <v>79</v>
      </c>
      <c r="K6616" t="s">
        <v>9551</v>
      </c>
      <c r="M6616" t="s">
        <v>9545</v>
      </c>
      <c r="N6616" t="s">
        <v>9511</v>
      </c>
      <c r="O6616" t="s">
        <v>18</v>
      </c>
      <c r="P6616" t="s">
        <v>9546</v>
      </c>
      <c r="Q6616" t="s">
        <v>9552</v>
      </c>
    </row>
    <row r="6617" spans="1:17" hidden="1" x14ac:dyDescent="0.35">
      <c r="A6617" s="72">
        <f t="shared" si="103"/>
        <v>141510</v>
      </c>
      <c r="B6617" t="s">
        <v>25070</v>
      </c>
      <c r="C6617" s="85">
        <v>141510</v>
      </c>
      <c r="D6617" t="s">
        <v>78</v>
      </c>
      <c r="E6617" t="s">
        <v>23237</v>
      </c>
      <c r="F6617" s="85">
        <v>17015391</v>
      </c>
      <c r="G6617" t="s">
        <v>1750</v>
      </c>
      <c r="H6617">
        <v>11633682</v>
      </c>
      <c r="I6617" t="s">
        <v>79</v>
      </c>
      <c r="J6617" t="s">
        <v>200</v>
      </c>
      <c r="K6617" t="s">
        <v>25071</v>
      </c>
      <c r="M6617" t="s">
        <v>25072</v>
      </c>
      <c r="N6617" t="s">
        <v>9697</v>
      </c>
      <c r="O6617" t="s">
        <v>18</v>
      </c>
      <c r="P6617">
        <v>78155</v>
      </c>
    </row>
    <row r="6618" spans="1:17" hidden="1" x14ac:dyDescent="0.35">
      <c r="A6618" s="72">
        <f t="shared" si="103"/>
        <v>141510</v>
      </c>
      <c r="B6618" t="s">
        <v>9547</v>
      </c>
      <c r="C6618" s="66">
        <v>90478</v>
      </c>
      <c r="D6618" t="s">
        <v>77</v>
      </c>
      <c r="E6618" t="s">
        <v>9543</v>
      </c>
      <c r="F6618" s="66">
        <v>141510</v>
      </c>
      <c r="G6618" t="s">
        <v>78</v>
      </c>
      <c r="H6618" t="s">
        <v>115</v>
      </c>
      <c r="I6618" t="s">
        <v>79</v>
      </c>
      <c r="K6618" t="s">
        <v>9548</v>
      </c>
      <c r="M6618" t="s">
        <v>9545</v>
      </c>
      <c r="N6618" t="s">
        <v>9511</v>
      </c>
      <c r="O6618" t="s">
        <v>18</v>
      </c>
      <c r="P6618" t="s">
        <v>9546</v>
      </c>
    </row>
    <row r="6619" spans="1:17" hidden="1" x14ac:dyDescent="0.35">
      <c r="A6619" s="72">
        <f t="shared" si="103"/>
        <v>141510</v>
      </c>
      <c r="B6619" t="s">
        <v>16321</v>
      </c>
      <c r="C6619" s="66">
        <v>16037096</v>
      </c>
      <c r="D6619" t="s">
        <v>77</v>
      </c>
      <c r="E6619" t="s">
        <v>9543</v>
      </c>
      <c r="F6619" s="66">
        <v>141510</v>
      </c>
      <c r="G6619" t="s">
        <v>78</v>
      </c>
      <c r="I6619" t="s">
        <v>79</v>
      </c>
      <c r="K6619" t="s">
        <v>16322</v>
      </c>
      <c r="M6619" t="s">
        <v>9545</v>
      </c>
      <c r="N6619" t="s">
        <v>9511</v>
      </c>
      <c r="O6619" t="s">
        <v>18</v>
      </c>
      <c r="P6619" t="s">
        <v>9546</v>
      </c>
    </row>
    <row r="6620" spans="1:17" hidden="1" x14ac:dyDescent="0.35">
      <c r="A6620" s="72">
        <f t="shared" si="103"/>
        <v>141223</v>
      </c>
      <c r="B6620" t="s">
        <v>6443</v>
      </c>
      <c r="C6620" s="66">
        <v>88580</v>
      </c>
      <c r="D6620" t="s">
        <v>77</v>
      </c>
      <c r="E6620" t="s">
        <v>6077</v>
      </c>
      <c r="F6620" s="66">
        <v>141223</v>
      </c>
      <c r="G6620" t="s">
        <v>78</v>
      </c>
      <c r="H6620" t="s">
        <v>6444</v>
      </c>
      <c r="I6620" t="s">
        <v>79</v>
      </c>
      <c r="K6620" t="s">
        <v>6445</v>
      </c>
      <c r="M6620" t="s">
        <v>3090</v>
      </c>
      <c r="N6620" t="s">
        <v>6071</v>
      </c>
      <c r="O6620" t="s">
        <v>18</v>
      </c>
      <c r="P6620" t="s">
        <v>6446</v>
      </c>
      <c r="Q6620" t="s">
        <v>6447</v>
      </c>
    </row>
    <row r="6621" spans="1:17" hidden="1" x14ac:dyDescent="0.35">
      <c r="A6621" s="72">
        <f t="shared" si="103"/>
        <v>141295</v>
      </c>
      <c r="B6621" t="s">
        <v>6443</v>
      </c>
      <c r="C6621" s="66">
        <v>89524</v>
      </c>
      <c r="D6621" t="s">
        <v>77</v>
      </c>
      <c r="E6621" t="s">
        <v>7764</v>
      </c>
      <c r="F6621" s="66">
        <v>141295</v>
      </c>
      <c r="G6621" t="s">
        <v>78</v>
      </c>
      <c r="H6621" t="s">
        <v>8009</v>
      </c>
      <c r="I6621" t="s">
        <v>79</v>
      </c>
      <c r="K6621" t="s">
        <v>8010</v>
      </c>
      <c r="M6621" t="s">
        <v>7982</v>
      </c>
      <c r="N6621" t="s">
        <v>7262</v>
      </c>
      <c r="O6621" t="s">
        <v>18</v>
      </c>
      <c r="P6621" t="s">
        <v>7983</v>
      </c>
      <c r="Q6621" t="s">
        <v>5969</v>
      </c>
    </row>
    <row r="6622" spans="1:17" hidden="1" x14ac:dyDescent="0.35">
      <c r="A6622" s="72">
        <f t="shared" si="103"/>
        <v>141421</v>
      </c>
      <c r="B6622" t="s">
        <v>18667</v>
      </c>
      <c r="C6622" s="66">
        <v>16020882</v>
      </c>
      <c r="D6622" t="s">
        <v>83</v>
      </c>
      <c r="E6622" t="s">
        <v>8958</v>
      </c>
      <c r="F6622" s="66">
        <v>141421</v>
      </c>
      <c r="G6622" t="s">
        <v>78</v>
      </c>
      <c r="H6622" t="s">
        <v>350</v>
      </c>
      <c r="I6622" t="s">
        <v>79</v>
      </c>
      <c r="K6622" t="s">
        <v>18668</v>
      </c>
      <c r="L6622" t="s">
        <v>80</v>
      </c>
      <c r="M6622" t="s">
        <v>8961</v>
      </c>
      <c r="N6622" t="s">
        <v>8903</v>
      </c>
      <c r="O6622" t="s">
        <v>18</v>
      </c>
      <c r="P6622" t="s">
        <v>8910</v>
      </c>
      <c r="Q6622" t="s">
        <v>87</v>
      </c>
    </row>
    <row r="6623" spans="1:17" hidden="1" x14ac:dyDescent="0.35">
      <c r="A6623" s="72">
        <f t="shared" si="103"/>
        <v>141421</v>
      </c>
      <c r="B6623" t="s">
        <v>18666</v>
      </c>
      <c r="C6623" s="66">
        <v>16020881</v>
      </c>
      <c r="D6623" t="s">
        <v>83</v>
      </c>
      <c r="E6623" t="s">
        <v>8958</v>
      </c>
      <c r="F6623" s="66">
        <v>141421</v>
      </c>
      <c r="G6623" t="s">
        <v>78</v>
      </c>
      <c r="H6623" t="s">
        <v>350</v>
      </c>
      <c r="I6623" t="s">
        <v>79</v>
      </c>
      <c r="K6623" t="s">
        <v>15693</v>
      </c>
      <c r="L6623" t="s">
        <v>80</v>
      </c>
      <c r="M6623" t="s">
        <v>8961</v>
      </c>
      <c r="N6623" t="s">
        <v>8903</v>
      </c>
      <c r="O6623" t="s">
        <v>18</v>
      </c>
      <c r="P6623" t="s">
        <v>8910</v>
      </c>
      <c r="Q6623" t="s">
        <v>87</v>
      </c>
    </row>
    <row r="6624" spans="1:17" hidden="1" x14ac:dyDescent="0.35">
      <c r="A6624" s="72">
        <f t="shared" si="103"/>
        <v>141421</v>
      </c>
      <c r="B6624" t="s">
        <v>8957</v>
      </c>
      <c r="C6624" s="66">
        <v>90168</v>
      </c>
      <c r="D6624" t="s">
        <v>77</v>
      </c>
      <c r="E6624" t="s">
        <v>8958</v>
      </c>
      <c r="F6624" s="66">
        <v>141421</v>
      </c>
      <c r="G6624" t="s">
        <v>78</v>
      </c>
      <c r="H6624" t="s">
        <v>8959</v>
      </c>
      <c r="I6624" t="s">
        <v>79</v>
      </c>
      <c r="K6624" t="s">
        <v>8960</v>
      </c>
      <c r="M6624" t="s">
        <v>8961</v>
      </c>
      <c r="N6624" t="s">
        <v>8962</v>
      </c>
      <c r="O6624" t="s">
        <v>18</v>
      </c>
      <c r="P6624" t="s">
        <v>8963</v>
      </c>
    </row>
    <row r="6625" spans="1:17" hidden="1" x14ac:dyDescent="0.35">
      <c r="A6625" s="72">
        <f t="shared" si="103"/>
        <v>141421</v>
      </c>
      <c r="B6625" t="s">
        <v>8964</v>
      </c>
      <c r="C6625" s="66">
        <v>90169</v>
      </c>
      <c r="D6625" t="s">
        <v>77</v>
      </c>
      <c r="E6625" t="s">
        <v>8958</v>
      </c>
      <c r="F6625" s="66">
        <v>141421</v>
      </c>
      <c r="G6625" t="s">
        <v>78</v>
      </c>
      <c r="H6625" t="s">
        <v>8965</v>
      </c>
      <c r="I6625" t="s">
        <v>79</v>
      </c>
      <c r="K6625" t="s">
        <v>8966</v>
      </c>
      <c r="M6625" t="s">
        <v>8961</v>
      </c>
      <c r="N6625" t="s">
        <v>8962</v>
      </c>
      <c r="O6625" t="s">
        <v>18</v>
      </c>
      <c r="P6625" t="s">
        <v>8963</v>
      </c>
    </row>
    <row r="6626" spans="1:17" hidden="1" x14ac:dyDescent="0.35">
      <c r="A6626" s="72">
        <f t="shared" si="103"/>
        <v>141854</v>
      </c>
      <c r="B6626" t="s">
        <v>12142</v>
      </c>
      <c r="C6626" s="66">
        <v>92204</v>
      </c>
      <c r="D6626" t="s">
        <v>77</v>
      </c>
      <c r="E6626" t="s">
        <v>12143</v>
      </c>
      <c r="F6626" s="66">
        <v>141854</v>
      </c>
      <c r="G6626" t="s">
        <v>78</v>
      </c>
      <c r="I6626" t="s">
        <v>79</v>
      </c>
      <c r="K6626" t="s">
        <v>12144</v>
      </c>
      <c r="M6626" t="s">
        <v>12145</v>
      </c>
      <c r="N6626" t="s">
        <v>11988</v>
      </c>
      <c r="O6626" t="s">
        <v>18</v>
      </c>
      <c r="P6626" t="s">
        <v>12146</v>
      </c>
    </row>
    <row r="6627" spans="1:17" hidden="1" x14ac:dyDescent="0.35">
      <c r="A6627" s="72">
        <f t="shared" si="103"/>
        <v>141519</v>
      </c>
      <c r="B6627" t="s">
        <v>14103</v>
      </c>
      <c r="C6627" s="66">
        <v>198649</v>
      </c>
      <c r="D6627" t="s">
        <v>77</v>
      </c>
      <c r="E6627" t="s">
        <v>9597</v>
      </c>
      <c r="F6627" s="66">
        <v>141519</v>
      </c>
      <c r="G6627" t="s">
        <v>78</v>
      </c>
      <c r="H6627" t="s">
        <v>9616</v>
      </c>
      <c r="I6627" t="s">
        <v>79</v>
      </c>
      <c r="K6627" t="s">
        <v>14104</v>
      </c>
      <c r="M6627" t="s">
        <v>9600</v>
      </c>
      <c r="N6627" t="s">
        <v>9473</v>
      </c>
      <c r="O6627" t="s">
        <v>18</v>
      </c>
      <c r="P6627" t="s">
        <v>9602</v>
      </c>
    </row>
    <row r="6628" spans="1:17" hidden="1" x14ac:dyDescent="0.35">
      <c r="A6628" s="72">
        <f t="shared" si="103"/>
        <v>140699</v>
      </c>
      <c r="B6628" t="s">
        <v>20344</v>
      </c>
      <c r="C6628" s="66">
        <v>17003450</v>
      </c>
      <c r="D6628" t="s">
        <v>77</v>
      </c>
      <c r="E6628" t="s">
        <v>2705</v>
      </c>
      <c r="F6628" s="66">
        <v>140699</v>
      </c>
      <c r="G6628" t="s">
        <v>78</v>
      </c>
      <c r="H6628" t="s">
        <v>2701</v>
      </c>
      <c r="I6628" t="s">
        <v>79</v>
      </c>
      <c r="K6628" t="s">
        <v>2708</v>
      </c>
      <c r="M6628" t="s">
        <v>2699</v>
      </c>
      <c r="N6628" t="s">
        <v>2545</v>
      </c>
      <c r="O6628" t="s">
        <v>18</v>
      </c>
      <c r="P6628" t="s">
        <v>2709</v>
      </c>
      <c r="Q6628" t="s">
        <v>971</v>
      </c>
    </row>
    <row r="6629" spans="1:17" hidden="1" x14ac:dyDescent="0.35">
      <c r="A6629" s="72">
        <f t="shared" si="103"/>
        <v>140699</v>
      </c>
      <c r="B6629" t="s">
        <v>20341</v>
      </c>
      <c r="C6629" s="66">
        <v>17003448</v>
      </c>
      <c r="D6629" t="s">
        <v>77</v>
      </c>
      <c r="E6629" t="s">
        <v>2705</v>
      </c>
      <c r="F6629" s="66">
        <v>140699</v>
      </c>
      <c r="G6629" t="s">
        <v>78</v>
      </c>
      <c r="H6629" t="s">
        <v>2701</v>
      </c>
      <c r="I6629" t="s">
        <v>79</v>
      </c>
      <c r="K6629" t="s">
        <v>13676</v>
      </c>
      <c r="M6629" t="s">
        <v>2699</v>
      </c>
      <c r="N6629" t="s">
        <v>2545</v>
      </c>
      <c r="O6629" t="s">
        <v>18</v>
      </c>
      <c r="P6629" t="s">
        <v>2700</v>
      </c>
      <c r="Q6629" t="s">
        <v>20342</v>
      </c>
    </row>
    <row r="6630" spans="1:17" hidden="1" x14ac:dyDescent="0.35">
      <c r="A6630" s="72">
        <f t="shared" si="103"/>
        <v>140699</v>
      </c>
      <c r="B6630" t="s">
        <v>20345</v>
      </c>
      <c r="C6630" s="66">
        <v>17003451</v>
      </c>
      <c r="D6630" t="s">
        <v>77</v>
      </c>
      <c r="E6630" t="s">
        <v>2705</v>
      </c>
      <c r="F6630" s="66">
        <v>140699</v>
      </c>
      <c r="G6630" t="s">
        <v>78</v>
      </c>
      <c r="H6630" t="s">
        <v>2701</v>
      </c>
      <c r="I6630" t="s">
        <v>79</v>
      </c>
      <c r="K6630" t="s">
        <v>2702</v>
      </c>
      <c r="M6630" t="s">
        <v>2699</v>
      </c>
      <c r="N6630" t="s">
        <v>2545</v>
      </c>
      <c r="O6630" t="s">
        <v>18</v>
      </c>
      <c r="P6630" t="s">
        <v>2700</v>
      </c>
      <c r="Q6630" t="s">
        <v>2703</v>
      </c>
    </row>
    <row r="6631" spans="1:17" hidden="1" x14ac:dyDescent="0.35">
      <c r="A6631" s="72">
        <f t="shared" si="103"/>
        <v>140699</v>
      </c>
      <c r="B6631" t="s">
        <v>20343</v>
      </c>
      <c r="C6631" s="66">
        <v>17003449</v>
      </c>
      <c r="D6631" t="s">
        <v>77</v>
      </c>
      <c r="E6631" t="s">
        <v>2705</v>
      </c>
      <c r="F6631" s="66">
        <v>140699</v>
      </c>
      <c r="G6631" t="s">
        <v>78</v>
      </c>
      <c r="H6631" t="s">
        <v>2701</v>
      </c>
      <c r="I6631" t="s">
        <v>79</v>
      </c>
      <c r="K6631" t="s">
        <v>2712</v>
      </c>
      <c r="M6631" t="s">
        <v>2699</v>
      </c>
      <c r="N6631" t="s">
        <v>2545</v>
      </c>
      <c r="O6631" t="s">
        <v>18</v>
      </c>
      <c r="P6631" t="s">
        <v>2709</v>
      </c>
      <c r="Q6631" t="s">
        <v>931</v>
      </c>
    </row>
    <row r="6632" spans="1:17" hidden="1" x14ac:dyDescent="0.35">
      <c r="A6632" s="72">
        <f t="shared" si="103"/>
        <v>141544</v>
      </c>
      <c r="B6632" t="s">
        <v>8900</v>
      </c>
      <c r="C6632" s="66">
        <v>90568</v>
      </c>
      <c r="D6632" t="s">
        <v>77</v>
      </c>
      <c r="E6632" t="s">
        <v>9751</v>
      </c>
      <c r="F6632" s="66">
        <v>141544</v>
      </c>
      <c r="G6632" t="s">
        <v>78</v>
      </c>
      <c r="H6632" t="s">
        <v>9752</v>
      </c>
      <c r="I6632" t="s">
        <v>79</v>
      </c>
      <c r="K6632" t="s">
        <v>9753</v>
      </c>
      <c r="M6632" t="s">
        <v>7383</v>
      </c>
      <c r="N6632" t="s">
        <v>7384</v>
      </c>
      <c r="O6632" t="s">
        <v>18</v>
      </c>
      <c r="P6632" t="s">
        <v>9750</v>
      </c>
      <c r="Q6632" t="s">
        <v>8530</v>
      </c>
    </row>
    <row r="6633" spans="1:17" hidden="1" x14ac:dyDescent="0.35">
      <c r="A6633" s="72">
        <f t="shared" si="103"/>
        <v>140480</v>
      </c>
      <c r="B6633" t="s">
        <v>1066</v>
      </c>
      <c r="C6633" s="66">
        <v>85784</v>
      </c>
      <c r="D6633" t="s">
        <v>77</v>
      </c>
      <c r="E6633" t="s">
        <v>1041</v>
      </c>
      <c r="F6633" s="66">
        <v>140480</v>
      </c>
      <c r="G6633" t="s">
        <v>78</v>
      </c>
      <c r="I6633" t="s">
        <v>79</v>
      </c>
      <c r="K6633" t="s">
        <v>1067</v>
      </c>
      <c r="M6633" t="s">
        <v>1048</v>
      </c>
      <c r="N6633" t="s">
        <v>1044</v>
      </c>
      <c r="O6633" t="s">
        <v>18</v>
      </c>
      <c r="P6633" t="s">
        <v>1049</v>
      </c>
      <c r="Q6633" t="s">
        <v>1068</v>
      </c>
    </row>
    <row r="6634" spans="1:17" hidden="1" x14ac:dyDescent="0.35">
      <c r="A6634" s="72">
        <f t="shared" si="103"/>
        <v>140738</v>
      </c>
      <c r="B6634" t="s">
        <v>2975</v>
      </c>
      <c r="C6634" s="66">
        <v>86895</v>
      </c>
      <c r="D6634" t="s">
        <v>77</v>
      </c>
      <c r="E6634" t="s">
        <v>2976</v>
      </c>
      <c r="F6634" s="66">
        <v>140738</v>
      </c>
      <c r="G6634" t="s">
        <v>78</v>
      </c>
      <c r="H6634" t="s">
        <v>350</v>
      </c>
      <c r="I6634" t="s">
        <v>79</v>
      </c>
      <c r="K6634" t="s">
        <v>2977</v>
      </c>
      <c r="L6634" t="s">
        <v>80</v>
      </c>
      <c r="M6634" t="s">
        <v>2978</v>
      </c>
      <c r="N6634" t="s">
        <v>2979</v>
      </c>
      <c r="O6634" t="s">
        <v>18</v>
      </c>
      <c r="P6634" t="s">
        <v>2980</v>
      </c>
      <c r="Q6634" t="s">
        <v>87</v>
      </c>
    </row>
    <row r="6635" spans="1:17" hidden="1" x14ac:dyDescent="0.35">
      <c r="A6635" s="72">
        <f t="shared" si="103"/>
        <v>140738</v>
      </c>
      <c r="B6635" t="s">
        <v>2981</v>
      </c>
      <c r="C6635" s="66">
        <v>86896</v>
      </c>
      <c r="D6635" t="s">
        <v>77</v>
      </c>
      <c r="E6635" t="s">
        <v>2976</v>
      </c>
      <c r="F6635" s="66">
        <v>140738</v>
      </c>
      <c r="G6635" t="s">
        <v>78</v>
      </c>
      <c r="H6635" t="s">
        <v>350</v>
      </c>
      <c r="I6635" t="s">
        <v>79</v>
      </c>
      <c r="K6635" t="s">
        <v>2982</v>
      </c>
      <c r="L6635" t="s">
        <v>80</v>
      </c>
      <c r="M6635" t="s">
        <v>2978</v>
      </c>
      <c r="N6635" t="s">
        <v>2979</v>
      </c>
      <c r="O6635" t="s">
        <v>18</v>
      </c>
      <c r="P6635" t="s">
        <v>2980</v>
      </c>
      <c r="Q6635" t="s">
        <v>87</v>
      </c>
    </row>
    <row r="6636" spans="1:17" hidden="1" x14ac:dyDescent="0.35">
      <c r="A6636" s="72">
        <f t="shared" si="103"/>
        <v>140661</v>
      </c>
      <c r="B6636" t="s">
        <v>17135</v>
      </c>
      <c r="C6636" s="66">
        <v>16055126</v>
      </c>
      <c r="D6636" t="s">
        <v>77</v>
      </c>
      <c r="E6636" t="s">
        <v>2463</v>
      </c>
      <c r="F6636" s="66">
        <v>140661</v>
      </c>
      <c r="G6636" t="s">
        <v>78</v>
      </c>
      <c r="I6636" t="s">
        <v>79</v>
      </c>
      <c r="K6636" t="s">
        <v>17136</v>
      </c>
      <c r="M6636" t="s">
        <v>2447</v>
      </c>
      <c r="N6636" t="s">
        <v>2466</v>
      </c>
      <c r="O6636" t="s">
        <v>18</v>
      </c>
      <c r="P6636" t="s">
        <v>17137</v>
      </c>
      <c r="Q6636" t="s">
        <v>17138</v>
      </c>
    </row>
    <row r="6637" spans="1:17" hidden="1" x14ac:dyDescent="0.35">
      <c r="A6637" s="72">
        <f t="shared" si="103"/>
        <v>141370</v>
      </c>
      <c r="B6637" t="s">
        <v>15613</v>
      </c>
      <c r="C6637" s="66">
        <v>235176</v>
      </c>
      <c r="D6637" t="s">
        <v>77</v>
      </c>
      <c r="E6637" t="s">
        <v>8670</v>
      </c>
      <c r="F6637" s="66">
        <v>141370</v>
      </c>
      <c r="G6637" t="s">
        <v>78</v>
      </c>
      <c r="H6637" t="s">
        <v>15614</v>
      </c>
      <c r="I6637" t="s">
        <v>79</v>
      </c>
      <c r="K6637" t="s">
        <v>15615</v>
      </c>
      <c r="M6637" t="s">
        <v>8673</v>
      </c>
      <c r="N6637" t="s">
        <v>2669</v>
      </c>
      <c r="O6637" t="s">
        <v>18</v>
      </c>
      <c r="P6637" t="s">
        <v>8674</v>
      </c>
    </row>
    <row r="6638" spans="1:17" hidden="1" x14ac:dyDescent="0.35">
      <c r="A6638" s="72">
        <f t="shared" si="103"/>
        <v>141370</v>
      </c>
      <c r="B6638" t="s">
        <v>8687</v>
      </c>
      <c r="C6638" s="66">
        <v>89954</v>
      </c>
      <c r="D6638" t="s">
        <v>77</v>
      </c>
      <c r="E6638" t="s">
        <v>8670</v>
      </c>
      <c r="F6638" s="66">
        <v>141370</v>
      </c>
      <c r="G6638" t="s">
        <v>78</v>
      </c>
      <c r="H6638" t="s">
        <v>8688</v>
      </c>
      <c r="I6638" t="s">
        <v>79</v>
      </c>
      <c r="K6638" t="s">
        <v>8689</v>
      </c>
      <c r="M6638" t="s">
        <v>8673</v>
      </c>
      <c r="N6638" t="s">
        <v>2669</v>
      </c>
      <c r="O6638" t="s">
        <v>18</v>
      </c>
      <c r="P6638" t="s">
        <v>8674</v>
      </c>
    </row>
    <row r="6639" spans="1:17" hidden="1" x14ac:dyDescent="0.35">
      <c r="A6639" s="72">
        <f t="shared" si="103"/>
        <v>141290</v>
      </c>
      <c r="B6639" t="s">
        <v>7927</v>
      </c>
      <c r="C6639" s="66">
        <v>89486</v>
      </c>
      <c r="D6639" t="s">
        <v>77</v>
      </c>
      <c r="E6639" t="s">
        <v>7928</v>
      </c>
      <c r="F6639" s="66">
        <v>141290</v>
      </c>
      <c r="G6639" t="s">
        <v>78</v>
      </c>
      <c r="I6639" t="s">
        <v>79</v>
      </c>
      <c r="K6639" t="s">
        <v>7929</v>
      </c>
      <c r="M6639" t="s">
        <v>7930</v>
      </c>
      <c r="N6639" t="s">
        <v>6771</v>
      </c>
      <c r="O6639" t="s">
        <v>18</v>
      </c>
      <c r="P6639" t="s">
        <v>7931</v>
      </c>
    </row>
    <row r="6640" spans="1:17" hidden="1" x14ac:dyDescent="0.35">
      <c r="A6640" s="72">
        <f t="shared" si="103"/>
        <v>141290</v>
      </c>
      <c r="B6640" t="s">
        <v>7932</v>
      </c>
      <c r="C6640" s="66">
        <v>89487</v>
      </c>
      <c r="D6640" t="s">
        <v>77</v>
      </c>
      <c r="E6640" t="s">
        <v>7928</v>
      </c>
      <c r="F6640" s="66">
        <v>141290</v>
      </c>
      <c r="G6640" t="s">
        <v>78</v>
      </c>
      <c r="I6640" t="s">
        <v>79</v>
      </c>
      <c r="K6640" t="s">
        <v>7933</v>
      </c>
      <c r="M6640" t="s">
        <v>7930</v>
      </c>
      <c r="N6640" t="s">
        <v>6771</v>
      </c>
      <c r="O6640" t="s">
        <v>18</v>
      </c>
      <c r="P6640" t="s">
        <v>7931</v>
      </c>
    </row>
    <row r="6641" spans="1:17" hidden="1" x14ac:dyDescent="0.35">
      <c r="A6641" s="72">
        <f t="shared" si="103"/>
        <v>141290</v>
      </c>
      <c r="B6641" t="s">
        <v>14910</v>
      </c>
      <c r="C6641" s="66">
        <v>225273</v>
      </c>
      <c r="D6641" t="s">
        <v>77</v>
      </c>
      <c r="E6641" t="s">
        <v>7928</v>
      </c>
      <c r="F6641" s="66">
        <v>141290</v>
      </c>
      <c r="G6641" t="s">
        <v>78</v>
      </c>
      <c r="I6641" t="s">
        <v>79</v>
      </c>
      <c r="K6641" t="s">
        <v>14911</v>
      </c>
      <c r="M6641" t="s">
        <v>7930</v>
      </c>
      <c r="N6641" t="s">
        <v>6771</v>
      </c>
      <c r="O6641" t="s">
        <v>18</v>
      </c>
      <c r="P6641" t="s">
        <v>7931</v>
      </c>
    </row>
    <row r="6642" spans="1:17" hidden="1" x14ac:dyDescent="0.35">
      <c r="A6642" s="72">
        <f t="shared" si="103"/>
        <v>141290</v>
      </c>
      <c r="B6642" t="s">
        <v>7934</v>
      </c>
      <c r="C6642" s="66">
        <v>89489</v>
      </c>
      <c r="D6642" t="s">
        <v>77</v>
      </c>
      <c r="E6642" t="s">
        <v>7928</v>
      </c>
      <c r="F6642" s="66">
        <v>141290</v>
      </c>
      <c r="G6642" t="s">
        <v>78</v>
      </c>
      <c r="I6642" t="s">
        <v>79</v>
      </c>
      <c r="K6642" t="s">
        <v>7933</v>
      </c>
      <c r="M6642" t="s">
        <v>7930</v>
      </c>
      <c r="N6642" t="s">
        <v>6771</v>
      </c>
      <c r="O6642" t="s">
        <v>18</v>
      </c>
      <c r="P6642" t="s">
        <v>7931</v>
      </c>
    </row>
    <row r="6643" spans="1:17" hidden="1" x14ac:dyDescent="0.35">
      <c r="A6643" s="72">
        <f t="shared" si="103"/>
        <v>141555</v>
      </c>
      <c r="B6643" t="s">
        <v>10255</v>
      </c>
      <c r="C6643" s="66">
        <v>90910</v>
      </c>
      <c r="D6643" t="s">
        <v>77</v>
      </c>
      <c r="E6643" t="s">
        <v>4810</v>
      </c>
      <c r="F6643" s="66">
        <v>141555</v>
      </c>
      <c r="G6643" t="s">
        <v>78</v>
      </c>
      <c r="H6643" t="s">
        <v>10256</v>
      </c>
      <c r="I6643" t="s">
        <v>79</v>
      </c>
      <c r="K6643" t="s">
        <v>10257</v>
      </c>
      <c r="M6643" t="s">
        <v>7383</v>
      </c>
      <c r="N6643" t="s">
        <v>7384</v>
      </c>
      <c r="O6643" t="s">
        <v>18</v>
      </c>
      <c r="P6643" t="s">
        <v>10254</v>
      </c>
      <c r="Q6643" t="s">
        <v>8380</v>
      </c>
    </row>
    <row r="6644" spans="1:17" hidden="1" x14ac:dyDescent="0.35">
      <c r="A6644" s="72">
        <f t="shared" si="103"/>
        <v>141715</v>
      </c>
      <c r="B6644" t="s">
        <v>16515</v>
      </c>
      <c r="C6644" s="66">
        <v>16041832</v>
      </c>
      <c r="D6644" t="s">
        <v>77</v>
      </c>
      <c r="E6644" t="s">
        <v>11361</v>
      </c>
      <c r="F6644" s="66">
        <v>141715</v>
      </c>
      <c r="G6644" t="s">
        <v>78</v>
      </c>
      <c r="I6644" t="s">
        <v>79</v>
      </c>
      <c r="K6644" t="s">
        <v>16516</v>
      </c>
      <c r="M6644" t="s">
        <v>11480</v>
      </c>
      <c r="N6644" t="s">
        <v>2979</v>
      </c>
      <c r="O6644" t="s">
        <v>18</v>
      </c>
      <c r="P6644" t="s">
        <v>11481</v>
      </c>
    </row>
    <row r="6645" spans="1:17" hidden="1" x14ac:dyDescent="0.35">
      <c r="A6645" s="72">
        <f t="shared" si="103"/>
        <v>141702</v>
      </c>
      <c r="B6645" t="s">
        <v>16105</v>
      </c>
      <c r="C6645" s="66">
        <v>16033461</v>
      </c>
      <c r="D6645" t="s">
        <v>77</v>
      </c>
      <c r="E6645" t="s">
        <v>11391</v>
      </c>
      <c r="F6645" s="66">
        <v>141702</v>
      </c>
      <c r="G6645" t="s">
        <v>78</v>
      </c>
      <c r="I6645" t="s">
        <v>79</v>
      </c>
      <c r="K6645" t="s">
        <v>16106</v>
      </c>
      <c r="M6645" t="s">
        <v>11393</v>
      </c>
      <c r="N6645" t="s">
        <v>136</v>
      </c>
      <c r="O6645" t="s">
        <v>18</v>
      </c>
      <c r="P6645" t="s">
        <v>11394</v>
      </c>
    </row>
    <row r="6646" spans="1:17" hidden="1" x14ac:dyDescent="0.35">
      <c r="A6646" s="72">
        <f t="shared" si="103"/>
        <v>17000724</v>
      </c>
      <c r="B6646" t="s">
        <v>20616</v>
      </c>
      <c r="C6646" s="66">
        <v>17006468</v>
      </c>
      <c r="D6646" t="s">
        <v>83</v>
      </c>
      <c r="E6646" t="s">
        <v>20044</v>
      </c>
      <c r="F6646" s="66">
        <v>17000724</v>
      </c>
      <c r="G6646" t="s">
        <v>78</v>
      </c>
      <c r="H6646" t="s">
        <v>20045</v>
      </c>
      <c r="I6646" t="s">
        <v>79</v>
      </c>
      <c r="K6646" t="s">
        <v>20617</v>
      </c>
      <c r="L6646" t="s">
        <v>20618</v>
      </c>
      <c r="M6646" t="s">
        <v>20619</v>
      </c>
      <c r="O6646" t="s">
        <v>18</v>
      </c>
      <c r="P6646" t="s">
        <v>7725</v>
      </c>
    </row>
    <row r="6647" spans="1:17" hidden="1" x14ac:dyDescent="0.35">
      <c r="A6647" s="72">
        <f t="shared" si="103"/>
        <v>141548</v>
      </c>
      <c r="B6647" t="s">
        <v>10305</v>
      </c>
      <c r="C6647" s="66">
        <v>90930</v>
      </c>
      <c r="D6647" t="s">
        <v>77</v>
      </c>
      <c r="E6647" t="s">
        <v>9884</v>
      </c>
      <c r="F6647" s="66">
        <v>141548</v>
      </c>
      <c r="G6647" t="s">
        <v>78</v>
      </c>
      <c r="H6647" t="s">
        <v>10306</v>
      </c>
      <c r="I6647" t="s">
        <v>79</v>
      </c>
      <c r="K6647" t="s">
        <v>10307</v>
      </c>
      <c r="M6647" t="s">
        <v>7383</v>
      </c>
      <c r="N6647" t="s">
        <v>7384</v>
      </c>
      <c r="O6647" t="s">
        <v>18</v>
      </c>
      <c r="P6647" t="s">
        <v>10297</v>
      </c>
      <c r="Q6647" t="s">
        <v>1693</v>
      </c>
    </row>
    <row r="6648" spans="1:17" hidden="1" x14ac:dyDescent="0.35">
      <c r="A6648" s="72">
        <f t="shared" si="103"/>
        <v>141546</v>
      </c>
      <c r="B6648" t="s">
        <v>27366</v>
      </c>
      <c r="C6648" s="85">
        <v>17016834</v>
      </c>
      <c r="D6648" t="s">
        <v>77</v>
      </c>
      <c r="E6648" t="s">
        <v>23179</v>
      </c>
      <c r="F6648" s="85">
        <v>141546</v>
      </c>
      <c r="G6648" t="s">
        <v>78</v>
      </c>
      <c r="I6648" t="s">
        <v>79</v>
      </c>
      <c r="K6648" t="s">
        <v>23087</v>
      </c>
      <c r="M6648" t="s">
        <v>9155</v>
      </c>
      <c r="N6648" t="s">
        <v>9526</v>
      </c>
      <c r="O6648" t="s">
        <v>18</v>
      </c>
      <c r="P6648">
        <v>78217</v>
      </c>
    </row>
    <row r="6649" spans="1:17" hidden="1" x14ac:dyDescent="0.35">
      <c r="A6649" s="72">
        <f t="shared" si="103"/>
        <v>141546</v>
      </c>
      <c r="B6649" t="s">
        <v>21670</v>
      </c>
      <c r="C6649" s="66">
        <v>17016834</v>
      </c>
      <c r="D6649" t="s">
        <v>77</v>
      </c>
      <c r="E6649" t="s">
        <v>9849</v>
      </c>
      <c r="F6649" s="66">
        <v>141546</v>
      </c>
      <c r="G6649" t="s">
        <v>78</v>
      </c>
      <c r="I6649" t="s">
        <v>79</v>
      </c>
      <c r="K6649" t="s">
        <v>14057</v>
      </c>
      <c r="M6649" t="s">
        <v>7383</v>
      </c>
      <c r="N6649" t="s">
        <v>9526</v>
      </c>
      <c r="O6649" t="s">
        <v>18</v>
      </c>
      <c r="P6649" t="s">
        <v>9997</v>
      </c>
    </row>
    <row r="6650" spans="1:17" hidden="1" x14ac:dyDescent="0.35">
      <c r="A6650" s="72">
        <f t="shared" si="103"/>
        <v>141546</v>
      </c>
      <c r="B6650" t="s">
        <v>27407</v>
      </c>
      <c r="C6650" s="85">
        <v>17022316</v>
      </c>
      <c r="D6650" t="s">
        <v>23281</v>
      </c>
      <c r="E6650" t="s">
        <v>23179</v>
      </c>
      <c r="F6650" s="85">
        <v>141546</v>
      </c>
      <c r="G6650" t="s">
        <v>78</v>
      </c>
      <c r="I6650" t="s">
        <v>79</v>
      </c>
      <c r="K6650" t="s">
        <v>22334</v>
      </c>
      <c r="M6650" t="s">
        <v>9155</v>
      </c>
      <c r="O6650" t="s">
        <v>18</v>
      </c>
      <c r="P6650">
        <v>78247</v>
      </c>
    </row>
    <row r="6651" spans="1:17" hidden="1" x14ac:dyDescent="0.35">
      <c r="A6651" s="72">
        <f t="shared" si="103"/>
        <v>141546</v>
      </c>
      <c r="B6651" t="s">
        <v>22333</v>
      </c>
      <c r="C6651" s="66">
        <v>17022316</v>
      </c>
      <c r="D6651" t="s">
        <v>83</v>
      </c>
      <c r="E6651" t="s">
        <v>9849</v>
      </c>
      <c r="F6651" s="66">
        <v>141546</v>
      </c>
      <c r="G6651" t="s">
        <v>78</v>
      </c>
      <c r="I6651" t="s">
        <v>79</v>
      </c>
      <c r="K6651" t="s">
        <v>22334</v>
      </c>
      <c r="M6651" t="s">
        <v>9155</v>
      </c>
      <c r="O6651" t="s">
        <v>18</v>
      </c>
      <c r="P6651" t="s">
        <v>10328</v>
      </c>
    </row>
    <row r="6652" spans="1:17" hidden="1" x14ac:dyDescent="0.35">
      <c r="A6652" s="72">
        <f t="shared" si="103"/>
        <v>140503</v>
      </c>
      <c r="B6652" t="s">
        <v>25268</v>
      </c>
      <c r="C6652" s="85">
        <v>16048320</v>
      </c>
      <c r="D6652" t="s">
        <v>77</v>
      </c>
      <c r="E6652" t="s">
        <v>23232</v>
      </c>
      <c r="F6652" s="85">
        <v>140503</v>
      </c>
      <c r="G6652" t="s">
        <v>78</v>
      </c>
      <c r="H6652">
        <v>4965059</v>
      </c>
      <c r="I6652" t="s">
        <v>79</v>
      </c>
      <c r="K6652" t="s">
        <v>25269</v>
      </c>
      <c r="M6652" t="s">
        <v>20811</v>
      </c>
      <c r="N6652" t="s">
        <v>1182</v>
      </c>
      <c r="O6652" t="s">
        <v>18</v>
      </c>
      <c r="P6652">
        <v>75126</v>
      </c>
      <c r="Q6652">
        <v>9402</v>
      </c>
    </row>
    <row r="6653" spans="1:17" hidden="1" x14ac:dyDescent="0.35">
      <c r="A6653" s="72">
        <f t="shared" si="103"/>
        <v>140503</v>
      </c>
      <c r="B6653" t="s">
        <v>16811</v>
      </c>
      <c r="C6653" s="66">
        <v>16048320</v>
      </c>
      <c r="D6653" t="s">
        <v>77</v>
      </c>
      <c r="E6653" t="s">
        <v>1244</v>
      </c>
      <c r="F6653" s="66">
        <v>140503</v>
      </c>
      <c r="G6653" t="s">
        <v>78</v>
      </c>
      <c r="H6653" t="s">
        <v>1245</v>
      </c>
      <c r="I6653" t="s">
        <v>79</v>
      </c>
      <c r="K6653" t="s">
        <v>16812</v>
      </c>
      <c r="M6653" t="s">
        <v>1247</v>
      </c>
      <c r="N6653" t="s">
        <v>1248</v>
      </c>
      <c r="O6653" t="s">
        <v>18</v>
      </c>
      <c r="P6653" t="s">
        <v>1249</v>
      </c>
      <c r="Q6653" t="s">
        <v>16813</v>
      </c>
    </row>
    <row r="6654" spans="1:17" hidden="1" x14ac:dyDescent="0.35">
      <c r="A6654" s="72">
        <f t="shared" si="103"/>
        <v>140562</v>
      </c>
      <c r="B6654" t="s">
        <v>14730</v>
      </c>
      <c r="C6654" s="66">
        <v>221507</v>
      </c>
      <c r="D6654" t="s">
        <v>77</v>
      </c>
      <c r="E6654" t="s">
        <v>1885</v>
      </c>
      <c r="F6654" s="66">
        <v>140562</v>
      </c>
      <c r="G6654" t="s">
        <v>78</v>
      </c>
      <c r="I6654" t="s">
        <v>79</v>
      </c>
      <c r="K6654" t="s">
        <v>14731</v>
      </c>
      <c r="M6654" t="s">
        <v>1887</v>
      </c>
      <c r="N6654" t="s">
        <v>176</v>
      </c>
      <c r="O6654" t="s">
        <v>18</v>
      </c>
      <c r="P6654" t="s">
        <v>1888</v>
      </c>
    </row>
    <row r="6655" spans="1:17" hidden="1" x14ac:dyDescent="0.35">
      <c r="A6655" s="72">
        <f t="shared" si="103"/>
        <v>141653</v>
      </c>
      <c r="B6655" t="s">
        <v>18694</v>
      </c>
      <c r="C6655" s="66">
        <v>91460</v>
      </c>
      <c r="D6655" t="s">
        <v>83</v>
      </c>
      <c r="E6655" t="s">
        <v>10969</v>
      </c>
      <c r="F6655" s="66">
        <v>141653</v>
      </c>
      <c r="G6655" t="s">
        <v>78</v>
      </c>
      <c r="H6655" t="s">
        <v>18695</v>
      </c>
      <c r="I6655" t="s">
        <v>79</v>
      </c>
      <c r="K6655" t="s">
        <v>18696</v>
      </c>
      <c r="M6655" t="s">
        <v>10966</v>
      </c>
      <c r="N6655" t="s">
        <v>7398</v>
      </c>
      <c r="O6655" t="s">
        <v>18</v>
      </c>
      <c r="P6655" t="s">
        <v>10967</v>
      </c>
    </row>
    <row r="6656" spans="1:17" hidden="1" x14ac:dyDescent="0.35">
      <c r="A6656" s="72">
        <f t="shared" si="103"/>
        <v>141544</v>
      </c>
      <c r="B6656" t="s">
        <v>21300</v>
      </c>
      <c r="C6656" s="66">
        <v>17013238</v>
      </c>
      <c r="D6656" t="s">
        <v>77</v>
      </c>
      <c r="E6656" t="s">
        <v>9751</v>
      </c>
      <c r="F6656" s="66">
        <v>141544</v>
      </c>
      <c r="G6656" t="s">
        <v>78</v>
      </c>
      <c r="H6656" t="s">
        <v>9752</v>
      </c>
      <c r="I6656" t="s">
        <v>79</v>
      </c>
      <c r="K6656" t="s">
        <v>9767</v>
      </c>
      <c r="M6656" t="s">
        <v>7383</v>
      </c>
      <c r="N6656" t="s">
        <v>9526</v>
      </c>
      <c r="O6656" t="s">
        <v>18</v>
      </c>
      <c r="P6656" t="s">
        <v>9750</v>
      </c>
      <c r="Q6656" t="s">
        <v>9768</v>
      </c>
    </row>
    <row r="6657" spans="1:17" hidden="1" x14ac:dyDescent="0.35">
      <c r="A6657" s="72">
        <f t="shared" si="103"/>
        <v>141544</v>
      </c>
      <c r="B6657" t="s">
        <v>9766</v>
      </c>
      <c r="C6657" s="66">
        <v>90580</v>
      </c>
      <c r="D6657" t="s">
        <v>77</v>
      </c>
      <c r="E6657" t="s">
        <v>9751</v>
      </c>
      <c r="F6657" s="66">
        <v>141544</v>
      </c>
      <c r="G6657" t="s">
        <v>78</v>
      </c>
      <c r="I6657" t="s">
        <v>559</v>
      </c>
      <c r="K6657" t="s">
        <v>9767</v>
      </c>
      <c r="M6657" t="s">
        <v>7383</v>
      </c>
      <c r="N6657" t="s">
        <v>7384</v>
      </c>
      <c r="O6657" t="s">
        <v>18</v>
      </c>
      <c r="P6657" t="s">
        <v>9750</v>
      </c>
      <c r="Q6657" t="s">
        <v>9768</v>
      </c>
    </row>
    <row r="6658" spans="1:17" hidden="1" x14ac:dyDescent="0.35">
      <c r="A6658" s="72">
        <f t="shared" ref="A6658:A6721" si="104">IF(F6658="", "", IF(D6658="School District", C6658, F6658))</f>
        <v>141739</v>
      </c>
      <c r="B6658" t="s">
        <v>23802</v>
      </c>
      <c r="C6658" s="85">
        <v>16066163</v>
      </c>
      <c r="D6658" t="s">
        <v>23281</v>
      </c>
      <c r="E6658" t="s">
        <v>23266</v>
      </c>
      <c r="F6658" s="85">
        <v>141739</v>
      </c>
      <c r="G6658" t="s">
        <v>78</v>
      </c>
      <c r="H6658">
        <v>12688008</v>
      </c>
      <c r="I6658" t="s">
        <v>79</v>
      </c>
      <c r="K6658" t="s">
        <v>23803</v>
      </c>
      <c r="M6658" t="s">
        <v>125</v>
      </c>
      <c r="O6658" t="s">
        <v>18</v>
      </c>
      <c r="P6658">
        <v>78752</v>
      </c>
    </row>
    <row r="6659" spans="1:17" hidden="1" x14ac:dyDescent="0.35">
      <c r="A6659" s="72">
        <f t="shared" si="104"/>
        <v>140457</v>
      </c>
      <c r="B6659" t="s">
        <v>20848</v>
      </c>
      <c r="C6659" s="66">
        <v>17009427</v>
      </c>
      <c r="D6659" t="s">
        <v>77</v>
      </c>
      <c r="E6659" t="s">
        <v>345</v>
      </c>
      <c r="F6659" s="66">
        <v>140457</v>
      </c>
      <c r="G6659" t="s">
        <v>78</v>
      </c>
      <c r="I6659" t="s">
        <v>79</v>
      </c>
      <c r="K6659" t="s">
        <v>20849</v>
      </c>
      <c r="M6659" t="s">
        <v>347</v>
      </c>
      <c r="N6659" t="s">
        <v>176</v>
      </c>
      <c r="O6659" t="s">
        <v>18</v>
      </c>
      <c r="P6659" t="s">
        <v>352</v>
      </c>
    </row>
    <row r="6660" spans="1:17" hidden="1" x14ac:dyDescent="0.35">
      <c r="A6660" s="72">
        <f t="shared" si="104"/>
        <v>140857</v>
      </c>
      <c r="B6660" t="s">
        <v>25844</v>
      </c>
      <c r="C6660" s="85">
        <v>87287</v>
      </c>
      <c r="D6660" t="s">
        <v>77</v>
      </c>
      <c r="E6660" t="s">
        <v>23224</v>
      </c>
      <c r="F6660" s="85">
        <v>140857</v>
      </c>
      <c r="G6660" t="s">
        <v>78</v>
      </c>
      <c r="H6660">
        <v>12728739</v>
      </c>
      <c r="I6660" t="s">
        <v>79</v>
      </c>
      <c r="K6660" t="s">
        <v>25845</v>
      </c>
      <c r="M6660" t="s">
        <v>21828</v>
      </c>
      <c r="N6660" t="s">
        <v>3604</v>
      </c>
      <c r="O6660" t="s">
        <v>18</v>
      </c>
      <c r="P6660">
        <v>76048</v>
      </c>
    </row>
    <row r="6661" spans="1:17" hidden="1" x14ac:dyDescent="0.35">
      <c r="A6661" s="72">
        <f t="shared" si="104"/>
        <v>140857</v>
      </c>
      <c r="B6661" t="s">
        <v>3601</v>
      </c>
      <c r="C6661" s="66">
        <v>87287</v>
      </c>
      <c r="D6661" t="s">
        <v>77</v>
      </c>
      <c r="E6661" t="s">
        <v>3597</v>
      </c>
      <c r="F6661" s="66">
        <v>140857</v>
      </c>
      <c r="G6661" t="s">
        <v>78</v>
      </c>
      <c r="H6661" t="s">
        <v>3602</v>
      </c>
      <c r="I6661" t="s">
        <v>79</v>
      </c>
      <c r="K6661" t="s">
        <v>3603</v>
      </c>
      <c r="M6661" t="s">
        <v>3593</v>
      </c>
      <c r="N6661" t="s">
        <v>3604</v>
      </c>
      <c r="O6661" t="s">
        <v>18</v>
      </c>
      <c r="P6661" t="s">
        <v>3594</v>
      </c>
    </row>
    <row r="6662" spans="1:17" hidden="1" x14ac:dyDescent="0.35">
      <c r="A6662" s="72">
        <f t="shared" si="104"/>
        <v>140819</v>
      </c>
      <c r="B6662" t="s">
        <v>3334</v>
      </c>
      <c r="C6662" s="66">
        <v>87071</v>
      </c>
      <c r="D6662" t="s">
        <v>77</v>
      </c>
      <c r="E6662" t="s">
        <v>3308</v>
      </c>
      <c r="F6662" s="66">
        <v>140819</v>
      </c>
      <c r="G6662" t="s">
        <v>78</v>
      </c>
      <c r="H6662" t="s">
        <v>3335</v>
      </c>
      <c r="I6662" t="s">
        <v>79</v>
      </c>
      <c r="K6662" t="s">
        <v>3336</v>
      </c>
      <c r="M6662" t="s">
        <v>2895</v>
      </c>
      <c r="N6662" t="s">
        <v>2895</v>
      </c>
      <c r="O6662" t="s">
        <v>18</v>
      </c>
      <c r="P6662" t="s">
        <v>3333</v>
      </c>
      <c r="Q6662" t="s">
        <v>3337</v>
      </c>
    </row>
    <row r="6663" spans="1:17" hidden="1" x14ac:dyDescent="0.35">
      <c r="A6663" s="72">
        <f t="shared" si="104"/>
        <v>140530</v>
      </c>
      <c r="B6663" t="s">
        <v>20786</v>
      </c>
      <c r="C6663" s="66">
        <v>17008680</v>
      </c>
      <c r="D6663" t="s">
        <v>83</v>
      </c>
      <c r="E6663" t="s">
        <v>1576</v>
      </c>
      <c r="F6663" s="66">
        <v>140530</v>
      </c>
      <c r="G6663" t="s">
        <v>78</v>
      </c>
      <c r="I6663" t="s">
        <v>79</v>
      </c>
      <c r="K6663" t="s">
        <v>20787</v>
      </c>
      <c r="M6663" t="s">
        <v>20139</v>
      </c>
      <c r="O6663" t="s">
        <v>18</v>
      </c>
      <c r="P6663" t="s">
        <v>1579</v>
      </c>
    </row>
    <row r="6664" spans="1:17" hidden="1" x14ac:dyDescent="0.35">
      <c r="A6664" s="72">
        <f t="shared" si="104"/>
        <v>141225</v>
      </c>
      <c r="B6664" t="s">
        <v>28334</v>
      </c>
      <c r="C6664" s="85">
        <v>16065771</v>
      </c>
      <c r="D6664" t="s">
        <v>23281</v>
      </c>
      <c r="E6664" t="s">
        <v>23150</v>
      </c>
      <c r="F6664" s="85">
        <v>141225</v>
      </c>
      <c r="G6664" t="s">
        <v>78</v>
      </c>
      <c r="H6664">
        <v>11676418</v>
      </c>
      <c r="I6664" t="s">
        <v>79</v>
      </c>
      <c r="K6664" t="s">
        <v>28335</v>
      </c>
      <c r="M6664" t="s">
        <v>6795</v>
      </c>
      <c r="N6664" t="s">
        <v>6071</v>
      </c>
      <c r="O6664" t="s">
        <v>18</v>
      </c>
      <c r="P6664">
        <v>77044</v>
      </c>
    </row>
    <row r="6665" spans="1:17" hidden="1" x14ac:dyDescent="0.35">
      <c r="A6665" s="72">
        <f t="shared" si="104"/>
        <v>141545</v>
      </c>
      <c r="B6665" t="s">
        <v>18792</v>
      </c>
      <c r="C6665" s="66">
        <v>16031670</v>
      </c>
      <c r="D6665" t="s">
        <v>83</v>
      </c>
      <c r="E6665" t="s">
        <v>9891</v>
      </c>
      <c r="F6665" s="66">
        <v>141545</v>
      </c>
      <c r="G6665" t="s">
        <v>78</v>
      </c>
      <c r="H6665" t="s">
        <v>350</v>
      </c>
      <c r="I6665" t="s">
        <v>79</v>
      </c>
      <c r="K6665" t="s">
        <v>19175</v>
      </c>
      <c r="L6665" t="s">
        <v>80</v>
      </c>
      <c r="M6665" t="s">
        <v>7383</v>
      </c>
      <c r="N6665" t="s">
        <v>7384</v>
      </c>
      <c r="O6665" t="s">
        <v>18</v>
      </c>
      <c r="P6665" t="s">
        <v>9966</v>
      </c>
      <c r="Q6665" t="s">
        <v>87</v>
      </c>
    </row>
    <row r="6666" spans="1:17" hidden="1" x14ac:dyDescent="0.35">
      <c r="A6666" s="72">
        <f t="shared" si="104"/>
        <v>141225</v>
      </c>
      <c r="B6666" t="s">
        <v>18792</v>
      </c>
      <c r="C6666" s="66">
        <v>16065771</v>
      </c>
      <c r="D6666" t="s">
        <v>83</v>
      </c>
      <c r="E6666" t="s">
        <v>6679</v>
      </c>
      <c r="F6666" s="66">
        <v>141225</v>
      </c>
      <c r="G6666" t="s">
        <v>78</v>
      </c>
      <c r="H6666" t="s">
        <v>6680</v>
      </c>
      <c r="I6666" t="s">
        <v>79</v>
      </c>
      <c r="K6666" t="s">
        <v>19451</v>
      </c>
      <c r="M6666" t="s">
        <v>3090</v>
      </c>
      <c r="N6666" t="s">
        <v>6073</v>
      </c>
      <c r="O6666" t="s">
        <v>18</v>
      </c>
      <c r="P6666" t="s">
        <v>6682</v>
      </c>
    </row>
    <row r="6667" spans="1:17" hidden="1" x14ac:dyDescent="0.35">
      <c r="A6667" s="72">
        <f t="shared" si="104"/>
        <v>142118</v>
      </c>
      <c r="B6667" t="s">
        <v>21329</v>
      </c>
      <c r="C6667" s="66">
        <v>17013319</v>
      </c>
      <c r="D6667" t="s">
        <v>83</v>
      </c>
      <c r="E6667" t="s">
        <v>13343</v>
      </c>
      <c r="F6667" s="66">
        <v>142118</v>
      </c>
      <c r="G6667" t="s">
        <v>78</v>
      </c>
      <c r="I6667" t="s">
        <v>79</v>
      </c>
      <c r="K6667" t="s">
        <v>21330</v>
      </c>
      <c r="M6667" t="s">
        <v>7395</v>
      </c>
      <c r="N6667" t="s">
        <v>13252</v>
      </c>
      <c r="O6667" t="s">
        <v>18</v>
      </c>
      <c r="P6667" t="s">
        <v>13562</v>
      </c>
    </row>
    <row r="6668" spans="1:17" hidden="1" x14ac:dyDescent="0.35">
      <c r="A6668" s="72" t="str">
        <f t="shared" si="104"/>
        <v/>
      </c>
      <c r="B6668" t="s">
        <v>13729</v>
      </c>
      <c r="C6668" s="66">
        <v>221711</v>
      </c>
      <c r="D6668" t="s">
        <v>1750</v>
      </c>
      <c r="H6668" t="s">
        <v>18077</v>
      </c>
      <c r="I6668" t="s">
        <v>79</v>
      </c>
      <c r="K6668" t="s">
        <v>18078</v>
      </c>
      <c r="M6668" t="s">
        <v>5874</v>
      </c>
      <c r="N6668" t="s">
        <v>5862</v>
      </c>
      <c r="O6668" t="s">
        <v>18</v>
      </c>
      <c r="P6668" t="s">
        <v>5914</v>
      </c>
    </row>
    <row r="6669" spans="1:17" hidden="1" x14ac:dyDescent="0.35">
      <c r="A6669" s="72">
        <f t="shared" si="104"/>
        <v>140652</v>
      </c>
      <c r="B6669" t="s">
        <v>16695</v>
      </c>
      <c r="C6669" s="66">
        <v>16047421</v>
      </c>
      <c r="D6669" t="s">
        <v>77</v>
      </c>
      <c r="E6669" t="s">
        <v>2389</v>
      </c>
      <c r="F6669" s="66">
        <v>140652</v>
      </c>
      <c r="G6669" t="s">
        <v>78</v>
      </c>
      <c r="I6669" t="s">
        <v>79</v>
      </c>
      <c r="K6669" t="s">
        <v>16696</v>
      </c>
      <c r="M6669" t="s">
        <v>2391</v>
      </c>
      <c r="N6669" t="s">
        <v>2275</v>
      </c>
      <c r="O6669" t="s">
        <v>18</v>
      </c>
      <c r="P6669" t="s">
        <v>2392</v>
      </c>
    </row>
    <row r="6670" spans="1:17" hidden="1" x14ac:dyDescent="0.35">
      <c r="A6670" s="72">
        <f t="shared" si="104"/>
        <v>140652</v>
      </c>
      <c r="B6670" t="s">
        <v>2398</v>
      </c>
      <c r="C6670" s="66">
        <v>86640</v>
      </c>
      <c r="D6670" t="s">
        <v>77</v>
      </c>
      <c r="E6670" t="s">
        <v>2389</v>
      </c>
      <c r="F6670" s="66">
        <v>140652</v>
      </c>
      <c r="G6670" t="s">
        <v>78</v>
      </c>
      <c r="I6670" t="s">
        <v>79</v>
      </c>
      <c r="K6670" t="s">
        <v>2399</v>
      </c>
      <c r="M6670" t="s">
        <v>2391</v>
      </c>
      <c r="N6670" t="s">
        <v>2275</v>
      </c>
      <c r="O6670" t="s">
        <v>18</v>
      </c>
      <c r="P6670" t="s">
        <v>2392</v>
      </c>
      <c r="Q6670" t="s">
        <v>2400</v>
      </c>
    </row>
    <row r="6671" spans="1:17" hidden="1" x14ac:dyDescent="0.35">
      <c r="A6671" s="72">
        <f t="shared" si="104"/>
        <v>140652</v>
      </c>
      <c r="B6671" t="s">
        <v>18540</v>
      </c>
      <c r="C6671" s="66">
        <v>16084564</v>
      </c>
      <c r="D6671" t="s">
        <v>83</v>
      </c>
      <c r="E6671" t="s">
        <v>2389</v>
      </c>
      <c r="F6671" s="66">
        <v>140652</v>
      </c>
      <c r="G6671" t="s">
        <v>78</v>
      </c>
      <c r="I6671" t="s">
        <v>79</v>
      </c>
      <c r="K6671" t="s">
        <v>18541</v>
      </c>
      <c r="M6671" t="s">
        <v>2391</v>
      </c>
      <c r="N6671" t="s">
        <v>2275</v>
      </c>
      <c r="O6671" t="s">
        <v>18</v>
      </c>
      <c r="P6671" t="s">
        <v>2392</v>
      </c>
    </row>
    <row r="6672" spans="1:17" hidden="1" x14ac:dyDescent="0.35">
      <c r="A6672" s="72">
        <f t="shared" si="104"/>
        <v>140652</v>
      </c>
      <c r="B6672" t="s">
        <v>2388</v>
      </c>
      <c r="C6672" s="66">
        <v>86638</v>
      </c>
      <c r="D6672" t="s">
        <v>77</v>
      </c>
      <c r="E6672" t="s">
        <v>2389</v>
      </c>
      <c r="F6672" s="66">
        <v>140652</v>
      </c>
      <c r="G6672" t="s">
        <v>78</v>
      </c>
      <c r="I6672" t="s">
        <v>79</v>
      </c>
      <c r="K6672" t="s">
        <v>2390</v>
      </c>
      <c r="M6672" t="s">
        <v>2391</v>
      </c>
      <c r="N6672" t="s">
        <v>2275</v>
      </c>
      <c r="O6672" t="s">
        <v>18</v>
      </c>
      <c r="P6672" t="s">
        <v>2392</v>
      </c>
      <c r="Q6672" t="s">
        <v>2393</v>
      </c>
    </row>
    <row r="6673" spans="1:17" hidden="1" x14ac:dyDescent="0.35">
      <c r="A6673" s="72">
        <f t="shared" si="104"/>
        <v>141519</v>
      </c>
      <c r="B6673" t="s">
        <v>17674</v>
      </c>
      <c r="C6673" s="66">
        <v>16067789</v>
      </c>
      <c r="D6673" t="s">
        <v>77</v>
      </c>
      <c r="E6673" t="s">
        <v>9597</v>
      </c>
      <c r="F6673" s="66">
        <v>141519</v>
      </c>
      <c r="G6673" t="s">
        <v>78</v>
      </c>
      <c r="H6673" t="s">
        <v>17675</v>
      </c>
      <c r="I6673" t="s">
        <v>79</v>
      </c>
      <c r="K6673" t="s">
        <v>17676</v>
      </c>
      <c r="M6673" t="s">
        <v>9600</v>
      </c>
      <c r="N6673" t="s">
        <v>9601</v>
      </c>
      <c r="O6673" t="s">
        <v>18</v>
      </c>
      <c r="P6673" t="s">
        <v>9602</v>
      </c>
    </row>
    <row r="6674" spans="1:17" hidden="1" x14ac:dyDescent="0.35">
      <c r="A6674" s="72">
        <f t="shared" si="104"/>
        <v>141519</v>
      </c>
      <c r="B6674" t="s">
        <v>9628</v>
      </c>
      <c r="C6674" s="66">
        <v>90510</v>
      </c>
      <c r="D6674" t="s">
        <v>77</v>
      </c>
      <c r="E6674" t="s">
        <v>9597</v>
      </c>
      <c r="F6674" s="66">
        <v>141519</v>
      </c>
      <c r="G6674" t="s">
        <v>78</v>
      </c>
      <c r="H6674" t="s">
        <v>9629</v>
      </c>
      <c r="I6674" t="s">
        <v>79</v>
      </c>
      <c r="K6674" t="s">
        <v>9630</v>
      </c>
      <c r="M6674" t="s">
        <v>9600</v>
      </c>
      <c r="N6674" t="s">
        <v>9601</v>
      </c>
      <c r="O6674" t="s">
        <v>18</v>
      </c>
      <c r="P6674" t="s">
        <v>9602</v>
      </c>
      <c r="Q6674" t="s">
        <v>9631</v>
      </c>
    </row>
    <row r="6675" spans="1:17" hidden="1" x14ac:dyDescent="0.35">
      <c r="A6675" s="72">
        <f t="shared" si="104"/>
        <v>141519</v>
      </c>
      <c r="B6675" t="s">
        <v>18440</v>
      </c>
      <c r="C6675" s="66">
        <v>16082294</v>
      </c>
      <c r="D6675" t="s">
        <v>83</v>
      </c>
      <c r="E6675" t="s">
        <v>9597</v>
      </c>
      <c r="F6675" s="66">
        <v>141519</v>
      </c>
      <c r="G6675" t="s">
        <v>78</v>
      </c>
      <c r="I6675" t="s">
        <v>79</v>
      </c>
      <c r="K6675" t="s">
        <v>18441</v>
      </c>
      <c r="M6675" t="s">
        <v>9600</v>
      </c>
      <c r="N6675" t="s">
        <v>9601</v>
      </c>
      <c r="O6675" t="s">
        <v>18</v>
      </c>
      <c r="P6675" t="s">
        <v>9602</v>
      </c>
    </row>
    <row r="6676" spans="1:17" hidden="1" x14ac:dyDescent="0.35">
      <c r="A6676" s="72">
        <f t="shared" si="104"/>
        <v>141519</v>
      </c>
      <c r="B6676" t="s">
        <v>21477</v>
      </c>
      <c r="C6676" s="66">
        <v>17015638</v>
      </c>
      <c r="D6676" t="s">
        <v>83</v>
      </c>
      <c r="E6676" t="s">
        <v>9597</v>
      </c>
      <c r="F6676" s="66">
        <v>141519</v>
      </c>
      <c r="G6676" t="s">
        <v>78</v>
      </c>
      <c r="I6676" t="s">
        <v>79</v>
      </c>
      <c r="K6676" t="s">
        <v>21478</v>
      </c>
      <c r="M6676" t="s">
        <v>9600</v>
      </c>
      <c r="N6676" t="s">
        <v>9473</v>
      </c>
      <c r="O6676" t="s">
        <v>18</v>
      </c>
      <c r="P6676" t="s">
        <v>9602</v>
      </c>
    </row>
    <row r="6677" spans="1:17" hidden="1" x14ac:dyDescent="0.35">
      <c r="A6677" s="72">
        <f t="shared" si="104"/>
        <v>141519</v>
      </c>
      <c r="B6677" t="s">
        <v>19623</v>
      </c>
      <c r="C6677" s="66">
        <v>16067790</v>
      </c>
      <c r="D6677" t="s">
        <v>83</v>
      </c>
      <c r="E6677" t="s">
        <v>9597</v>
      </c>
      <c r="F6677" s="66">
        <v>141519</v>
      </c>
      <c r="G6677" t="s">
        <v>78</v>
      </c>
      <c r="H6677" t="s">
        <v>350</v>
      </c>
      <c r="I6677" t="s">
        <v>79</v>
      </c>
      <c r="K6677" t="s">
        <v>19624</v>
      </c>
      <c r="L6677" t="s">
        <v>80</v>
      </c>
      <c r="M6677" t="s">
        <v>9600</v>
      </c>
      <c r="N6677" t="s">
        <v>9601</v>
      </c>
      <c r="O6677" t="s">
        <v>18</v>
      </c>
      <c r="P6677" t="s">
        <v>9602</v>
      </c>
      <c r="Q6677" t="s">
        <v>87</v>
      </c>
    </row>
    <row r="6678" spans="1:17" hidden="1" x14ac:dyDescent="0.35">
      <c r="A6678" s="72">
        <f t="shared" si="104"/>
        <v>141519</v>
      </c>
      <c r="B6678" t="s">
        <v>19827</v>
      </c>
      <c r="C6678" s="66">
        <v>16079272</v>
      </c>
      <c r="D6678" t="s">
        <v>83</v>
      </c>
      <c r="E6678" t="s">
        <v>9597</v>
      </c>
      <c r="F6678" s="66">
        <v>141519</v>
      </c>
      <c r="G6678" t="s">
        <v>78</v>
      </c>
      <c r="H6678" t="s">
        <v>350</v>
      </c>
      <c r="I6678" t="s">
        <v>79</v>
      </c>
      <c r="K6678" t="s">
        <v>19828</v>
      </c>
      <c r="L6678" t="s">
        <v>80</v>
      </c>
      <c r="M6678" t="s">
        <v>9600</v>
      </c>
      <c r="N6678" t="s">
        <v>9601</v>
      </c>
      <c r="O6678" t="s">
        <v>18</v>
      </c>
      <c r="P6678" t="s">
        <v>9602</v>
      </c>
      <c r="Q6678" t="s">
        <v>87</v>
      </c>
    </row>
    <row r="6679" spans="1:17" hidden="1" x14ac:dyDescent="0.35">
      <c r="A6679" s="72">
        <f t="shared" si="104"/>
        <v>141519</v>
      </c>
      <c r="B6679" t="s">
        <v>9615</v>
      </c>
      <c r="C6679" s="66">
        <v>90505</v>
      </c>
      <c r="D6679" t="s">
        <v>77</v>
      </c>
      <c r="E6679" t="s">
        <v>9597</v>
      </c>
      <c r="F6679" s="66">
        <v>141519</v>
      </c>
      <c r="G6679" t="s">
        <v>78</v>
      </c>
      <c r="H6679" t="s">
        <v>9616</v>
      </c>
      <c r="I6679" t="s">
        <v>79</v>
      </c>
      <c r="K6679" t="s">
        <v>9617</v>
      </c>
      <c r="M6679" t="s">
        <v>9600</v>
      </c>
      <c r="N6679" t="s">
        <v>9601</v>
      </c>
      <c r="O6679" t="s">
        <v>18</v>
      </c>
      <c r="P6679" t="s">
        <v>9602</v>
      </c>
      <c r="Q6679" t="s">
        <v>9618</v>
      </c>
    </row>
    <row r="6680" spans="1:17" hidden="1" x14ac:dyDescent="0.35">
      <c r="A6680" s="72">
        <f t="shared" si="104"/>
        <v>17015391</v>
      </c>
      <c r="B6680" t="s">
        <v>25067</v>
      </c>
      <c r="C6680" s="85">
        <v>16057285</v>
      </c>
      <c r="D6680" t="s">
        <v>25068</v>
      </c>
      <c r="E6680" t="s">
        <v>23237</v>
      </c>
      <c r="F6680" s="85">
        <v>17015391</v>
      </c>
      <c r="G6680" t="s">
        <v>1750</v>
      </c>
      <c r="H6680">
        <v>20714564</v>
      </c>
      <c r="I6680" t="s">
        <v>79</v>
      </c>
      <c r="J6680" t="s">
        <v>200</v>
      </c>
      <c r="K6680" t="s">
        <v>25069</v>
      </c>
      <c r="M6680" t="s">
        <v>21474</v>
      </c>
      <c r="N6680" t="s">
        <v>9473</v>
      </c>
      <c r="O6680" t="s">
        <v>18</v>
      </c>
      <c r="P6680">
        <v>78130</v>
      </c>
    </row>
    <row r="6681" spans="1:17" hidden="1" x14ac:dyDescent="0.35">
      <c r="A6681" s="72">
        <f t="shared" si="104"/>
        <v>141334</v>
      </c>
      <c r="B6681" t="s">
        <v>23981</v>
      </c>
      <c r="C6681" s="85">
        <v>17019922</v>
      </c>
      <c r="D6681" t="s">
        <v>23281</v>
      </c>
      <c r="E6681" t="s">
        <v>23261</v>
      </c>
      <c r="F6681" s="85">
        <v>141334</v>
      </c>
      <c r="G6681" t="s">
        <v>78</v>
      </c>
      <c r="I6681" t="s">
        <v>79</v>
      </c>
      <c r="K6681" t="s">
        <v>23982</v>
      </c>
      <c r="M6681" t="s">
        <v>22368</v>
      </c>
      <c r="O6681" t="s">
        <v>18</v>
      </c>
      <c r="P6681">
        <v>77531</v>
      </c>
    </row>
    <row r="6682" spans="1:17" hidden="1" x14ac:dyDescent="0.35">
      <c r="A6682" s="72">
        <f t="shared" si="104"/>
        <v>141260</v>
      </c>
      <c r="B6682" t="s">
        <v>19900</v>
      </c>
      <c r="C6682" s="66">
        <v>16068188</v>
      </c>
      <c r="D6682" t="s">
        <v>83</v>
      </c>
      <c r="E6682" t="s">
        <v>7504</v>
      </c>
      <c r="F6682" s="66">
        <v>141260</v>
      </c>
      <c r="G6682" t="s">
        <v>78</v>
      </c>
      <c r="I6682" t="s">
        <v>79</v>
      </c>
      <c r="K6682" t="s">
        <v>13774</v>
      </c>
      <c r="M6682" t="s">
        <v>7501</v>
      </c>
      <c r="N6682" t="s">
        <v>7265</v>
      </c>
      <c r="O6682" t="s">
        <v>18</v>
      </c>
      <c r="P6682" t="s">
        <v>7502</v>
      </c>
    </row>
    <row r="6683" spans="1:17" hidden="1" x14ac:dyDescent="0.35">
      <c r="A6683" s="72">
        <f t="shared" si="104"/>
        <v>141260</v>
      </c>
      <c r="B6683" t="s">
        <v>7503</v>
      </c>
      <c r="C6683" s="66">
        <v>89258</v>
      </c>
      <c r="D6683" t="s">
        <v>77</v>
      </c>
      <c r="E6683" t="s">
        <v>7504</v>
      </c>
      <c r="F6683" s="66">
        <v>141260</v>
      </c>
      <c r="G6683" t="s">
        <v>78</v>
      </c>
      <c r="H6683" t="s">
        <v>7505</v>
      </c>
      <c r="I6683" t="s">
        <v>79</v>
      </c>
      <c r="K6683" t="s">
        <v>7506</v>
      </c>
      <c r="M6683" t="s">
        <v>7501</v>
      </c>
      <c r="N6683" t="s">
        <v>7507</v>
      </c>
      <c r="O6683" t="s">
        <v>18</v>
      </c>
      <c r="P6683" t="s">
        <v>7502</v>
      </c>
      <c r="Q6683" t="s">
        <v>7508</v>
      </c>
    </row>
    <row r="6684" spans="1:17" hidden="1" x14ac:dyDescent="0.35">
      <c r="A6684" s="72">
        <f t="shared" si="104"/>
        <v>141260</v>
      </c>
      <c r="B6684" t="s">
        <v>7512</v>
      </c>
      <c r="C6684" s="66">
        <v>89260</v>
      </c>
      <c r="D6684" t="s">
        <v>77</v>
      </c>
      <c r="E6684" t="s">
        <v>7504</v>
      </c>
      <c r="F6684" s="66">
        <v>141260</v>
      </c>
      <c r="G6684" t="s">
        <v>78</v>
      </c>
      <c r="H6684" t="s">
        <v>7513</v>
      </c>
      <c r="I6684" t="s">
        <v>79</v>
      </c>
      <c r="K6684" t="s">
        <v>7514</v>
      </c>
      <c r="M6684" t="s">
        <v>7501</v>
      </c>
      <c r="N6684" t="s">
        <v>3248</v>
      </c>
      <c r="O6684" t="s">
        <v>18</v>
      </c>
      <c r="P6684" t="s">
        <v>7502</v>
      </c>
      <c r="Q6684" t="s">
        <v>7515</v>
      </c>
    </row>
    <row r="6685" spans="1:17" hidden="1" x14ac:dyDescent="0.35">
      <c r="A6685" s="72">
        <f t="shared" si="104"/>
        <v>141260</v>
      </c>
      <c r="B6685" t="s">
        <v>19901</v>
      </c>
      <c r="C6685" s="66">
        <v>16068190</v>
      </c>
      <c r="D6685" t="s">
        <v>83</v>
      </c>
      <c r="E6685" t="s">
        <v>7504</v>
      </c>
      <c r="F6685" s="66">
        <v>141260</v>
      </c>
      <c r="G6685" t="s">
        <v>78</v>
      </c>
      <c r="I6685" t="s">
        <v>79</v>
      </c>
      <c r="K6685" t="s">
        <v>19902</v>
      </c>
      <c r="M6685" t="s">
        <v>7541</v>
      </c>
      <c r="N6685" t="s">
        <v>7268</v>
      </c>
      <c r="O6685" t="s">
        <v>18</v>
      </c>
      <c r="P6685" t="s">
        <v>7542</v>
      </c>
    </row>
    <row r="6686" spans="1:17" hidden="1" x14ac:dyDescent="0.35">
      <c r="A6686" s="72">
        <f t="shared" si="104"/>
        <v>141260</v>
      </c>
      <c r="B6686" t="s">
        <v>22934</v>
      </c>
      <c r="C6686" s="66">
        <v>17027669</v>
      </c>
      <c r="D6686" t="s">
        <v>83</v>
      </c>
      <c r="E6686" t="s">
        <v>7504</v>
      </c>
      <c r="F6686" s="66">
        <v>141260</v>
      </c>
      <c r="G6686" t="s">
        <v>78</v>
      </c>
      <c r="I6686" t="s">
        <v>79</v>
      </c>
      <c r="K6686" t="s">
        <v>22935</v>
      </c>
      <c r="M6686" t="s">
        <v>7501</v>
      </c>
      <c r="N6686" t="s">
        <v>7268</v>
      </c>
      <c r="O6686" t="s">
        <v>18</v>
      </c>
      <c r="P6686" t="s">
        <v>7542</v>
      </c>
    </row>
    <row r="6687" spans="1:17" hidden="1" x14ac:dyDescent="0.35">
      <c r="A6687" s="72">
        <f t="shared" si="104"/>
        <v>141260</v>
      </c>
      <c r="B6687" t="s">
        <v>17785</v>
      </c>
      <c r="C6687" s="66">
        <v>16070826</v>
      </c>
      <c r="D6687" t="s">
        <v>77</v>
      </c>
      <c r="E6687" t="s">
        <v>7504</v>
      </c>
      <c r="F6687" s="66">
        <v>141260</v>
      </c>
      <c r="G6687" t="s">
        <v>78</v>
      </c>
      <c r="I6687" t="s">
        <v>79</v>
      </c>
      <c r="K6687" t="s">
        <v>17786</v>
      </c>
      <c r="M6687" t="s">
        <v>7501</v>
      </c>
      <c r="N6687" t="s">
        <v>7265</v>
      </c>
      <c r="O6687" t="s">
        <v>18</v>
      </c>
      <c r="P6687" t="s">
        <v>7502</v>
      </c>
    </row>
    <row r="6688" spans="1:17" hidden="1" x14ac:dyDescent="0.35">
      <c r="A6688" s="72">
        <f t="shared" si="104"/>
        <v>141863</v>
      </c>
      <c r="B6688" t="s">
        <v>22740</v>
      </c>
      <c r="C6688" s="66">
        <v>17026294</v>
      </c>
      <c r="D6688" t="s">
        <v>77</v>
      </c>
      <c r="E6688" t="s">
        <v>12195</v>
      </c>
      <c r="F6688" s="66">
        <v>141863</v>
      </c>
      <c r="G6688" t="s">
        <v>78</v>
      </c>
      <c r="I6688" t="s">
        <v>79</v>
      </c>
      <c r="K6688" t="s">
        <v>22739</v>
      </c>
      <c r="M6688" t="s">
        <v>12197</v>
      </c>
      <c r="N6688" t="s">
        <v>12425</v>
      </c>
      <c r="O6688" t="s">
        <v>18</v>
      </c>
      <c r="P6688" t="s">
        <v>12198</v>
      </c>
      <c r="Q6688" t="s">
        <v>816</v>
      </c>
    </row>
    <row r="6689" spans="1:17" hidden="1" x14ac:dyDescent="0.35">
      <c r="A6689" s="72">
        <f t="shared" si="104"/>
        <v>141954</v>
      </c>
      <c r="B6689" t="s">
        <v>12542</v>
      </c>
      <c r="C6689" s="66">
        <v>92450</v>
      </c>
      <c r="D6689" t="s">
        <v>77</v>
      </c>
      <c r="E6689" t="s">
        <v>12543</v>
      </c>
      <c r="F6689" s="66">
        <v>141954</v>
      </c>
      <c r="G6689" t="s">
        <v>78</v>
      </c>
      <c r="I6689" t="s">
        <v>79</v>
      </c>
      <c r="K6689" t="s">
        <v>12544</v>
      </c>
      <c r="M6689" t="s">
        <v>12545</v>
      </c>
      <c r="N6689" t="s">
        <v>12447</v>
      </c>
      <c r="O6689" t="s">
        <v>18</v>
      </c>
      <c r="P6689" t="s">
        <v>12546</v>
      </c>
    </row>
    <row r="6690" spans="1:17" hidden="1" x14ac:dyDescent="0.35">
      <c r="A6690" s="72">
        <f t="shared" si="104"/>
        <v>141954</v>
      </c>
      <c r="B6690" t="s">
        <v>12547</v>
      </c>
      <c r="C6690" s="66">
        <v>92451</v>
      </c>
      <c r="D6690" t="s">
        <v>77</v>
      </c>
      <c r="E6690" t="s">
        <v>12543</v>
      </c>
      <c r="F6690" s="66">
        <v>141954</v>
      </c>
      <c r="G6690" t="s">
        <v>78</v>
      </c>
      <c r="I6690" t="s">
        <v>79</v>
      </c>
      <c r="K6690" t="s">
        <v>12548</v>
      </c>
      <c r="M6690" t="s">
        <v>12545</v>
      </c>
      <c r="N6690" t="s">
        <v>12447</v>
      </c>
      <c r="O6690" t="s">
        <v>18</v>
      </c>
      <c r="P6690" t="s">
        <v>12546</v>
      </c>
    </row>
    <row r="6691" spans="1:17" hidden="1" x14ac:dyDescent="0.35">
      <c r="A6691" s="72">
        <f t="shared" si="104"/>
        <v>141954</v>
      </c>
      <c r="B6691" t="s">
        <v>12549</v>
      </c>
      <c r="C6691" s="66">
        <v>92452</v>
      </c>
      <c r="D6691" t="s">
        <v>77</v>
      </c>
      <c r="E6691" t="s">
        <v>12543</v>
      </c>
      <c r="F6691" s="66">
        <v>141954</v>
      </c>
      <c r="G6691" t="s">
        <v>78</v>
      </c>
      <c r="I6691" t="s">
        <v>79</v>
      </c>
      <c r="K6691" t="s">
        <v>12544</v>
      </c>
      <c r="M6691" t="s">
        <v>12545</v>
      </c>
      <c r="N6691" t="s">
        <v>12447</v>
      </c>
      <c r="O6691" t="s">
        <v>18</v>
      </c>
      <c r="P6691" t="s">
        <v>12546</v>
      </c>
    </row>
    <row r="6692" spans="1:17" hidden="1" x14ac:dyDescent="0.35">
      <c r="A6692" s="72">
        <f t="shared" si="104"/>
        <v>140670</v>
      </c>
      <c r="B6692" t="s">
        <v>2534</v>
      </c>
      <c r="C6692" s="66">
        <v>86700</v>
      </c>
      <c r="D6692" t="s">
        <v>77</v>
      </c>
      <c r="E6692" t="s">
        <v>2535</v>
      </c>
      <c r="F6692" s="66">
        <v>140670</v>
      </c>
      <c r="G6692" t="s">
        <v>78</v>
      </c>
      <c r="H6692" t="s">
        <v>2530</v>
      </c>
      <c r="I6692" t="s">
        <v>79</v>
      </c>
      <c r="K6692" t="s">
        <v>2536</v>
      </c>
      <c r="M6692" t="s">
        <v>2531</v>
      </c>
      <c r="N6692" t="s">
        <v>2532</v>
      </c>
      <c r="O6692" t="s">
        <v>18</v>
      </c>
      <c r="P6692" t="s">
        <v>2533</v>
      </c>
    </row>
    <row r="6693" spans="1:17" hidden="1" x14ac:dyDescent="0.35">
      <c r="A6693" s="72">
        <f t="shared" si="104"/>
        <v>140670</v>
      </c>
      <c r="B6693" t="s">
        <v>2537</v>
      </c>
      <c r="C6693" s="66">
        <v>86701</v>
      </c>
      <c r="D6693" t="s">
        <v>77</v>
      </c>
      <c r="E6693" t="s">
        <v>2535</v>
      </c>
      <c r="F6693" s="66">
        <v>140670</v>
      </c>
      <c r="G6693" t="s">
        <v>78</v>
      </c>
      <c r="H6693" t="s">
        <v>2530</v>
      </c>
      <c r="I6693" t="s">
        <v>79</v>
      </c>
      <c r="K6693" t="s">
        <v>2538</v>
      </c>
      <c r="M6693" t="s">
        <v>2531</v>
      </c>
      <c r="N6693" t="s">
        <v>2532</v>
      </c>
      <c r="O6693" t="s">
        <v>18</v>
      </c>
      <c r="P6693" t="s">
        <v>2533</v>
      </c>
    </row>
    <row r="6694" spans="1:17" hidden="1" x14ac:dyDescent="0.35">
      <c r="A6694" s="72">
        <f t="shared" si="104"/>
        <v>228015</v>
      </c>
      <c r="B6694" t="s">
        <v>15575</v>
      </c>
      <c r="C6694" s="66">
        <v>234690</v>
      </c>
      <c r="D6694" t="s">
        <v>77</v>
      </c>
      <c r="E6694" t="s">
        <v>14347</v>
      </c>
      <c r="F6694" s="66">
        <v>228015</v>
      </c>
      <c r="G6694" t="s">
        <v>78</v>
      </c>
      <c r="I6694" t="s">
        <v>79</v>
      </c>
      <c r="K6694" t="s">
        <v>14348</v>
      </c>
      <c r="M6694" t="s">
        <v>7383</v>
      </c>
      <c r="N6694" t="s">
        <v>9526</v>
      </c>
      <c r="O6694" t="s">
        <v>18</v>
      </c>
      <c r="P6694" t="s">
        <v>9847</v>
      </c>
      <c r="Q6694" t="s">
        <v>13789</v>
      </c>
    </row>
    <row r="6695" spans="1:17" hidden="1" x14ac:dyDescent="0.35">
      <c r="A6695" s="72">
        <f t="shared" si="104"/>
        <v>16051237</v>
      </c>
      <c r="B6695" t="s">
        <v>20196</v>
      </c>
      <c r="C6695" s="66">
        <v>17002567</v>
      </c>
      <c r="D6695" t="s">
        <v>83</v>
      </c>
      <c r="E6695" t="s">
        <v>16233</v>
      </c>
      <c r="F6695" s="66">
        <v>16051237</v>
      </c>
      <c r="G6695" t="s">
        <v>78</v>
      </c>
      <c r="I6695" t="s">
        <v>79</v>
      </c>
      <c r="K6695" t="s">
        <v>16974</v>
      </c>
      <c r="M6695" t="s">
        <v>7383</v>
      </c>
      <c r="N6695" t="s">
        <v>7384</v>
      </c>
      <c r="O6695" t="s">
        <v>18</v>
      </c>
      <c r="P6695" t="s">
        <v>10079</v>
      </c>
    </row>
    <row r="6696" spans="1:17" hidden="1" x14ac:dyDescent="0.35">
      <c r="A6696" s="72">
        <f t="shared" si="104"/>
        <v>16051237</v>
      </c>
      <c r="B6696" t="s">
        <v>14139</v>
      </c>
      <c r="C6696" s="66">
        <v>16079897</v>
      </c>
      <c r="D6696" t="s">
        <v>77</v>
      </c>
      <c r="E6696" t="s">
        <v>16233</v>
      </c>
      <c r="F6696" s="66">
        <v>16051237</v>
      </c>
      <c r="G6696" t="s">
        <v>78</v>
      </c>
      <c r="I6696" t="s">
        <v>79</v>
      </c>
      <c r="K6696" t="s">
        <v>16974</v>
      </c>
      <c r="M6696" t="s">
        <v>7383</v>
      </c>
      <c r="N6696" t="s">
        <v>7384</v>
      </c>
      <c r="O6696" t="s">
        <v>18</v>
      </c>
      <c r="P6696" t="s">
        <v>10079</v>
      </c>
    </row>
    <row r="6697" spans="1:17" hidden="1" x14ac:dyDescent="0.35">
      <c r="A6697" s="72">
        <f t="shared" si="104"/>
        <v>16051237</v>
      </c>
      <c r="B6697" t="s">
        <v>16232</v>
      </c>
      <c r="C6697" s="66">
        <v>16035566</v>
      </c>
      <c r="D6697" t="s">
        <v>77</v>
      </c>
      <c r="E6697" t="s">
        <v>16233</v>
      </c>
      <c r="F6697" s="66">
        <v>16051237</v>
      </c>
      <c r="G6697" t="s">
        <v>78</v>
      </c>
      <c r="I6697" t="s">
        <v>79</v>
      </c>
      <c r="K6697" t="s">
        <v>16234</v>
      </c>
      <c r="M6697" t="s">
        <v>7383</v>
      </c>
      <c r="N6697" t="s">
        <v>7384</v>
      </c>
      <c r="O6697" t="s">
        <v>18</v>
      </c>
      <c r="P6697" t="s">
        <v>10079</v>
      </c>
    </row>
    <row r="6698" spans="1:17" hidden="1" x14ac:dyDescent="0.35">
      <c r="A6698" s="72">
        <f t="shared" si="104"/>
        <v>141332</v>
      </c>
      <c r="B6698" t="s">
        <v>24651</v>
      </c>
      <c r="C6698" s="85">
        <v>16055007</v>
      </c>
      <c r="D6698" t="s">
        <v>23281</v>
      </c>
      <c r="E6698" t="s">
        <v>23245</v>
      </c>
      <c r="F6698" s="85">
        <v>141332</v>
      </c>
      <c r="G6698" t="s">
        <v>78</v>
      </c>
      <c r="I6698" t="s">
        <v>79</v>
      </c>
      <c r="K6698" t="s">
        <v>24652</v>
      </c>
      <c r="M6698" t="s">
        <v>24600</v>
      </c>
      <c r="N6698" t="s">
        <v>8314</v>
      </c>
      <c r="O6698" t="s">
        <v>18</v>
      </c>
      <c r="P6698">
        <v>77539</v>
      </c>
    </row>
    <row r="6699" spans="1:17" hidden="1" x14ac:dyDescent="0.35">
      <c r="A6699" s="72">
        <f t="shared" si="104"/>
        <v>141837</v>
      </c>
      <c r="B6699" t="s">
        <v>16645</v>
      </c>
      <c r="C6699" s="66">
        <v>16045613</v>
      </c>
      <c r="D6699" t="s">
        <v>77</v>
      </c>
      <c r="E6699" t="s">
        <v>12054</v>
      </c>
      <c r="F6699" s="66">
        <v>141837</v>
      </c>
      <c r="G6699" t="s">
        <v>78</v>
      </c>
      <c r="I6699" t="s">
        <v>79</v>
      </c>
      <c r="K6699" t="s">
        <v>16646</v>
      </c>
      <c r="M6699" t="s">
        <v>12056</v>
      </c>
      <c r="N6699" t="s">
        <v>11986</v>
      </c>
      <c r="O6699" t="s">
        <v>18</v>
      </c>
      <c r="P6699" t="s">
        <v>12057</v>
      </c>
    </row>
    <row r="6700" spans="1:17" hidden="1" x14ac:dyDescent="0.35">
      <c r="A6700" s="72">
        <f t="shared" si="104"/>
        <v>140945</v>
      </c>
      <c r="B6700" t="s">
        <v>27832</v>
      </c>
      <c r="C6700" s="85">
        <v>17030302</v>
      </c>
      <c r="D6700" t="s">
        <v>77</v>
      </c>
      <c r="E6700" t="s">
        <v>23169</v>
      </c>
      <c r="F6700" s="85">
        <v>140945</v>
      </c>
      <c r="G6700" t="s">
        <v>78</v>
      </c>
      <c r="I6700" t="s">
        <v>79</v>
      </c>
      <c r="K6700" t="s">
        <v>27833</v>
      </c>
      <c r="M6700" t="s">
        <v>25019</v>
      </c>
      <c r="N6700" t="s">
        <v>205</v>
      </c>
      <c r="O6700" t="s">
        <v>18</v>
      </c>
      <c r="P6700">
        <v>76259</v>
      </c>
    </row>
    <row r="6701" spans="1:17" hidden="1" x14ac:dyDescent="0.35">
      <c r="A6701" s="72">
        <f t="shared" si="104"/>
        <v>141983</v>
      </c>
      <c r="B6701" t="s">
        <v>12696</v>
      </c>
      <c r="C6701" s="66">
        <v>92522</v>
      </c>
      <c r="D6701" t="s">
        <v>77</v>
      </c>
      <c r="E6701" t="s">
        <v>12697</v>
      </c>
      <c r="F6701" s="66">
        <v>141983</v>
      </c>
      <c r="G6701" t="s">
        <v>78</v>
      </c>
      <c r="H6701" t="s">
        <v>350</v>
      </c>
      <c r="I6701" t="s">
        <v>79</v>
      </c>
      <c r="K6701" t="s">
        <v>12698</v>
      </c>
      <c r="L6701" t="s">
        <v>80</v>
      </c>
      <c r="M6701" t="s">
        <v>12699</v>
      </c>
      <c r="N6701" t="s">
        <v>12556</v>
      </c>
      <c r="O6701" t="s">
        <v>18</v>
      </c>
      <c r="P6701" t="s">
        <v>12700</v>
      </c>
      <c r="Q6701" t="s">
        <v>87</v>
      </c>
    </row>
    <row r="6702" spans="1:17" hidden="1" x14ac:dyDescent="0.35">
      <c r="A6702" s="72">
        <f t="shared" si="104"/>
        <v>141722</v>
      </c>
      <c r="B6702" t="s">
        <v>26789</v>
      </c>
      <c r="C6702" s="85">
        <v>16048718</v>
      </c>
      <c r="D6702" t="s">
        <v>77</v>
      </c>
      <c r="E6702" t="s">
        <v>23194</v>
      </c>
      <c r="F6702" s="85">
        <v>141722</v>
      </c>
      <c r="G6702" t="s">
        <v>78</v>
      </c>
      <c r="H6702">
        <v>1664895</v>
      </c>
      <c r="I6702" t="s">
        <v>79</v>
      </c>
      <c r="K6702" t="s">
        <v>26790</v>
      </c>
      <c r="M6702" t="s">
        <v>19807</v>
      </c>
      <c r="N6702" t="s">
        <v>5106</v>
      </c>
      <c r="O6702" t="s">
        <v>18</v>
      </c>
      <c r="P6702">
        <v>78641</v>
      </c>
    </row>
    <row r="6703" spans="1:17" hidden="1" x14ac:dyDescent="0.35">
      <c r="A6703" s="72">
        <f t="shared" si="104"/>
        <v>141722</v>
      </c>
      <c r="B6703" t="s">
        <v>16828</v>
      </c>
      <c r="C6703" s="66">
        <v>16048718</v>
      </c>
      <c r="D6703" t="s">
        <v>77</v>
      </c>
      <c r="E6703" t="s">
        <v>11379</v>
      </c>
      <c r="F6703" s="66">
        <v>141722</v>
      </c>
      <c r="G6703" t="s">
        <v>78</v>
      </c>
      <c r="H6703" t="s">
        <v>11380</v>
      </c>
      <c r="I6703" t="s">
        <v>79</v>
      </c>
      <c r="K6703" t="s">
        <v>16829</v>
      </c>
      <c r="M6703" t="s">
        <v>11485</v>
      </c>
      <c r="N6703" t="s">
        <v>5106</v>
      </c>
      <c r="O6703" t="s">
        <v>18</v>
      </c>
      <c r="P6703" t="s">
        <v>11486</v>
      </c>
    </row>
    <row r="6704" spans="1:17" hidden="1" x14ac:dyDescent="0.35">
      <c r="A6704" s="72">
        <f t="shared" si="104"/>
        <v>17000229</v>
      </c>
      <c r="B6704" t="s">
        <v>16932</v>
      </c>
      <c r="C6704" s="66">
        <v>16050461</v>
      </c>
      <c r="D6704" t="s">
        <v>77</v>
      </c>
      <c r="E6704" t="s">
        <v>16927</v>
      </c>
      <c r="F6704" s="66">
        <v>17000229</v>
      </c>
      <c r="G6704" t="s">
        <v>78</v>
      </c>
      <c r="I6704" t="s">
        <v>79</v>
      </c>
      <c r="K6704" t="s">
        <v>16933</v>
      </c>
      <c r="M6704" t="s">
        <v>5741</v>
      </c>
      <c r="N6704" t="s">
        <v>201</v>
      </c>
      <c r="O6704" t="s">
        <v>18</v>
      </c>
      <c r="P6704" t="s">
        <v>5743</v>
      </c>
    </row>
    <row r="6705" spans="1:17" hidden="1" x14ac:dyDescent="0.35">
      <c r="A6705" s="72">
        <f t="shared" si="104"/>
        <v>140503</v>
      </c>
      <c r="B6705" t="s">
        <v>25254</v>
      </c>
      <c r="C6705" s="85">
        <v>17029676</v>
      </c>
      <c r="D6705" t="s">
        <v>77</v>
      </c>
      <c r="E6705" t="s">
        <v>23232</v>
      </c>
      <c r="F6705" s="85">
        <v>140503</v>
      </c>
      <c r="G6705" t="s">
        <v>78</v>
      </c>
      <c r="I6705" t="s">
        <v>79</v>
      </c>
      <c r="K6705" t="s">
        <v>25255</v>
      </c>
      <c r="M6705" t="s">
        <v>20811</v>
      </c>
      <c r="N6705" t="s">
        <v>1182</v>
      </c>
      <c r="O6705" t="s">
        <v>18</v>
      </c>
      <c r="P6705">
        <v>75126</v>
      </c>
    </row>
    <row r="6706" spans="1:17" hidden="1" x14ac:dyDescent="0.35">
      <c r="A6706" s="72">
        <f t="shared" si="104"/>
        <v>141252</v>
      </c>
      <c r="B6706" t="s">
        <v>22712</v>
      </c>
      <c r="C6706" s="66">
        <v>17026023</v>
      </c>
      <c r="D6706" t="s">
        <v>77</v>
      </c>
      <c r="E6706" t="s">
        <v>7310</v>
      </c>
      <c r="F6706" s="66">
        <v>141252</v>
      </c>
      <c r="G6706" t="s">
        <v>78</v>
      </c>
      <c r="I6706" t="s">
        <v>79</v>
      </c>
      <c r="K6706" t="s">
        <v>22713</v>
      </c>
      <c r="M6706" t="s">
        <v>6585</v>
      </c>
      <c r="N6706" t="s">
        <v>7264</v>
      </c>
      <c r="O6706" t="s">
        <v>18</v>
      </c>
      <c r="P6706" t="s">
        <v>7300</v>
      </c>
    </row>
    <row r="6707" spans="1:17" hidden="1" x14ac:dyDescent="0.35">
      <c r="A6707" s="72">
        <f t="shared" si="104"/>
        <v>17000724</v>
      </c>
      <c r="B6707" t="s">
        <v>20614</v>
      </c>
      <c r="C6707" s="66">
        <v>17006467</v>
      </c>
      <c r="D6707" t="s">
        <v>77</v>
      </c>
      <c r="E6707" t="s">
        <v>20044</v>
      </c>
      <c r="F6707" s="66">
        <v>17000724</v>
      </c>
      <c r="G6707" t="s">
        <v>78</v>
      </c>
      <c r="I6707" t="s">
        <v>79</v>
      </c>
      <c r="K6707" t="s">
        <v>20615</v>
      </c>
      <c r="M6707" t="s">
        <v>3090</v>
      </c>
      <c r="N6707" t="s">
        <v>6071</v>
      </c>
      <c r="O6707" t="s">
        <v>18</v>
      </c>
      <c r="P6707" t="s">
        <v>6897</v>
      </c>
      <c r="Q6707" t="s">
        <v>5567</v>
      </c>
    </row>
    <row r="6708" spans="1:17" hidden="1" x14ac:dyDescent="0.35">
      <c r="A6708" s="72">
        <f t="shared" si="104"/>
        <v>141649</v>
      </c>
      <c r="B6708" t="s">
        <v>25989</v>
      </c>
      <c r="C6708" s="85">
        <v>16031700</v>
      </c>
      <c r="D6708" t="s">
        <v>77</v>
      </c>
      <c r="E6708" t="s">
        <v>23220</v>
      </c>
      <c r="F6708" s="85">
        <v>141649</v>
      </c>
      <c r="G6708" t="s">
        <v>78</v>
      </c>
      <c r="H6708">
        <v>13041413</v>
      </c>
      <c r="I6708" t="s">
        <v>79</v>
      </c>
      <c r="K6708" t="s">
        <v>25990</v>
      </c>
      <c r="M6708" t="s">
        <v>20012</v>
      </c>
      <c r="N6708" t="s">
        <v>10825</v>
      </c>
      <c r="O6708" t="s">
        <v>18</v>
      </c>
      <c r="P6708">
        <v>78550</v>
      </c>
      <c r="Q6708">
        <v>6463</v>
      </c>
    </row>
    <row r="6709" spans="1:17" hidden="1" x14ac:dyDescent="0.35">
      <c r="A6709" s="72">
        <f t="shared" si="104"/>
        <v>141649</v>
      </c>
      <c r="B6709" t="s">
        <v>16064</v>
      </c>
      <c r="C6709" s="66">
        <v>16031700</v>
      </c>
      <c r="D6709" t="s">
        <v>77</v>
      </c>
      <c r="E6709" t="s">
        <v>10836</v>
      </c>
      <c r="F6709" s="66">
        <v>141649</v>
      </c>
      <c r="G6709" t="s">
        <v>78</v>
      </c>
      <c r="H6709" t="s">
        <v>16065</v>
      </c>
      <c r="I6709" t="s">
        <v>79</v>
      </c>
      <c r="K6709" t="s">
        <v>16066</v>
      </c>
      <c r="M6709" t="s">
        <v>10876</v>
      </c>
      <c r="N6709" t="s">
        <v>5082</v>
      </c>
      <c r="O6709" t="s">
        <v>18</v>
      </c>
      <c r="P6709" t="s">
        <v>10877</v>
      </c>
      <c r="Q6709" t="s">
        <v>16067</v>
      </c>
    </row>
    <row r="6710" spans="1:17" hidden="1" x14ac:dyDescent="0.35">
      <c r="A6710" s="72">
        <f t="shared" si="104"/>
        <v>141727</v>
      </c>
      <c r="B6710" t="s">
        <v>21618</v>
      </c>
      <c r="C6710" s="66">
        <v>17016432</v>
      </c>
      <c r="D6710" t="s">
        <v>77</v>
      </c>
      <c r="E6710" t="s">
        <v>11570</v>
      </c>
      <c r="F6710" s="66">
        <v>141727</v>
      </c>
      <c r="G6710" t="s">
        <v>78</v>
      </c>
      <c r="I6710" t="s">
        <v>79</v>
      </c>
      <c r="K6710" t="s">
        <v>21619</v>
      </c>
      <c r="M6710" t="s">
        <v>11567</v>
      </c>
      <c r="O6710" t="s">
        <v>18</v>
      </c>
      <c r="P6710" t="s">
        <v>11568</v>
      </c>
    </row>
    <row r="6711" spans="1:17" hidden="1" x14ac:dyDescent="0.35">
      <c r="A6711" s="72">
        <f t="shared" si="104"/>
        <v>141225</v>
      </c>
      <c r="B6711" t="s">
        <v>28308</v>
      </c>
      <c r="C6711" s="85">
        <v>17019086</v>
      </c>
      <c r="D6711" t="s">
        <v>77</v>
      </c>
      <c r="E6711" t="s">
        <v>23150</v>
      </c>
      <c r="F6711" s="85">
        <v>141225</v>
      </c>
      <c r="G6711" t="s">
        <v>78</v>
      </c>
      <c r="I6711" t="s">
        <v>79</v>
      </c>
      <c r="K6711" t="s">
        <v>21888</v>
      </c>
      <c r="M6711" t="s">
        <v>6795</v>
      </c>
      <c r="O6711" t="s">
        <v>18</v>
      </c>
      <c r="P6711">
        <v>77044</v>
      </c>
    </row>
    <row r="6712" spans="1:17" hidden="1" x14ac:dyDescent="0.35">
      <c r="A6712" s="72">
        <f t="shared" si="104"/>
        <v>141225</v>
      </c>
      <c r="B6712" t="s">
        <v>21887</v>
      </c>
      <c r="C6712" s="66">
        <v>17019086</v>
      </c>
      <c r="D6712" t="s">
        <v>77</v>
      </c>
      <c r="E6712" t="s">
        <v>6679</v>
      </c>
      <c r="F6712" s="66">
        <v>141225</v>
      </c>
      <c r="G6712" t="s">
        <v>78</v>
      </c>
      <c r="I6712" t="s">
        <v>79</v>
      </c>
      <c r="K6712" t="s">
        <v>21888</v>
      </c>
      <c r="M6712" t="s">
        <v>6795</v>
      </c>
      <c r="O6712" t="s">
        <v>18</v>
      </c>
      <c r="P6712" t="s">
        <v>6682</v>
      </c>
    </row>
    <row r="6713" spans="1:17" hidden="1" x14ac:dyDescent="0.35">
      <c r="A6713" s="72">
        <f t="shared" si="104"/>
        <v>145196</v>
      </c>
      <c r="B6713" t="s">
        <v>26132</v>
      </c>
      <c r="C6713" s="85">
        <v>233441</v>
      </c>
      <c r="D6713" t="s">
        <v>77</v>
      </c>
      <c r="E6713" t="s">
        <v>23216</v>
      </c>
      <c r="F6713" s="85">
        <v>145196</v>
      </c>
      <c r="G6713" t="s">
        <v>78</v>
      </c>
      <c r="H6713">
        <v>12966248</v>
      </c>
      <c r="I6713" t="s">
        <v>79</v>
      </c>
      <c r="K6713" t="s">
        <v>26133</v>
      </c>
      <c r="M6713" t="s">
        <v>26083</v>
      </c>
      <c r="N6713" t="s">
        <v>26084</v>
      </c>
      <c r="O6713" t="s">
        <v>26085</v>
      </c>
      <c r="P6713">
        <v>98146</v>
      </c>
      <c r="Q6713">
        <v>2837</v>
      </c>
    </row>
    <row r="6714" spans="1:17" hidden="1" x14ac:dyDescent="0.35">
      <c r="A6714" s="72">
        <f t="shared" si="104"/>
        <v>140696</v>
      </c>
      <c r="B6714" t="s">
        <v>20570</v>
      </c>
      <c r="C6714" s="66">
        <v>17006153</v>
      </c>
      <c r="D6714" t="s">
        <v>83</v>
      </c>
      <c r="E6714" t="s">
        <v>13674</v>
      </c>
      <c r="F6714" s="66">
        <v>140696</v>
      </c>
      <c r="G6714" t="s">
        <v>77</v>
      </c>
      <c r="I6714" t="s">
        <v>79</v>
      </c>
      <c r="K6714" t="s">
        <v>20571</v>
      </c>
      <c r="M6714" t="s">
        <v>20572</v>
      </c>
      <c r="N6714" t="s">
        <v>2919</v>
      </c>
      <c r="O6714" t="s">
        <v>18</v>
      </c>
      <c r="P6714" t="s">
        <v>2983</v>
      </c>
    </row>
    <row r="6715" spans="1:17" hidden="1" x14ac:dyDescent="0.35">
      <c r="A6715" s="72">
        <f t="shared" si="104"/>
        <v>140739</v>
      </c>
      <c r="B6715" t="s">
        <v>20245</v>
      </c>
      <c r="C6715" s="66">
        <v>17002995</v>
      </c>
      <c r="D6715" t="s">
        <v>77</v>
      </c>
      <c r="E6715" t="s">
        <v>13685</v>
      </c>
      <c r="F6715" s="66">
        <v>140739</v>
      </c>
      <c r="G6715" t="s">
        <v>78</v>
      </c>
      <c r="H6715" t="s">
        <v>13686</v>
      </c>
      <c r="I6715" t="s">
        <v>79</v>
      </c>
      <c r="K6715" t="s">
        <v>20246</v>
      </c>
      <c r="M6715" t="s">
        <v>13687</v>
      </c>
      <c r="N6715" t="s">
        <v>2919</v>
      </c>
      <c r="O6715" t="s">
        <v>18</v>
      </c>
      <c r="P6715" t="s">
        <v>2983</v>
      </c>
    </row>
    <row r="6716" spans="1:17" hidden="1" x14ac:dyDescent="0.35">
      <c r="A6716" s="72">
        <f t="shared" si="104"/>
        <v>141863</v>
      </c>
      <c r="B6716" t="s">
        <v>22738</v>
      </c>
      <c r="C6716" s="66">
        <v>17026293</v>
      </c>
      <c r="D6716" t="s">
        <v>77</v>
      </c>
      <c r="E6716" t="s">
        <v>12195</v>
      </c>
      <c r="F6716" s="66">
        <v>141863</v>
      </c>
      <c r="G6716" t="s">
        <v>78</v>
      </c>
      <c r="I6716" t="s">
        <v>79</v>
      </c>
      <c r="K6716" t="s">
        <v>22739</v>
      </c>
      <c r="M6716" t="s">
        <v>12197</v>
      </c>
      <c r="N6716" t="s">
        <v>12425</v>
      </c>
      <c r="O6716" t="s">
        <v>18</v>
      </c>
      <c r="P6716" t="s">
        <v>12198</v>
      </c>
      <c r="Q6716" t="s">
        <v>816</v>
      </c>
    </row>
    <row r="6717" spans="1:17" hidden="1" x14ac:dyDescent="0.35">
      <c r="A6717" s="72">
        <f t="shared" si="104"/>
        <v>141261</v>
      </c>
      <c r="B6717" t="s">
        <v>7528</v>
      </c>
      <c r="C6717" s="66">
        <v>89265</v>
      </c>
      <c r="D6717" t="s">
        <v>77</v>
      </c>
      <c r="E6717" t="s">
        <v>7522</v>
      </c>
      <c r="F6717" s="66">
        <v>141261</v>
      </c>
      <c r="G6717" t="s">
        <v>78</v>
      </c>
      <c r="H6717" t="s">
        <v>7529</v>
      </c>
      <c r="I6717" t="s">
        <v>79</v>
      </c>
      <c r="K6717" t="s">
        <v>7530</v>
      </c>
      <c r="M6717" t="s">
        <v>7519</v>
      </c>
      <c r="N6717" t="s">
        <v>7349</v>
      </c>
      <c r="O6717" t="s">
        <v>18</v>
      </c>
      <c r="P6717" t="s">
        <v>7520</v>
      </c>
    </row>
    <row r="6718" spans="1:17" hidden="1" x14ac:dyDescent="0.35">
      <c r="A6718" s="72">
        <f t="shared" si="104"/>
        <v>141261</v>
      </c>
      <c r="B6718" t="s">
        <v>7521</v>
      </c>
      <c r="C6718" s="66">
        <v>89263</v>
      </c>
      <c r="D6718" t="s">
        <v>77</v>
      </c>
      <c r="E6718" t="s">
        <v>7522</v>
      </c>
      <c r="F6718" s="66">
        <v>141261</v>
      </c>
      <c r="G6718" t="s">
        <v>78</v>
      </c>
      <c r="H6718" t="s">
        <v>7523</v>
      </c>
      <c r="I6718" t="s">
        <v>79</v>
      </c>
      <c r="K6718" t="s">
        <v>7524</v>
      </c>
      <c r="M6718" t="s">
        <v>7519</v>
      </c>
      <c r="N6718" t="s">
        <v>7349</v>
      </c>
      <c r="O6718" t="s">
        <v>18</v>
      </c>
      <c r="P6718" t="s">
        <v>7520</v>
      </c>
    </row>
    <row r="6719" spans="1:17" hidden="1" x14ac:dyDescent="0.35">
      <c r="A6719" s="72">
        <f t="shared" si="104"/>
        <v>141261</v>
      </c>
      <c r="B6719" t="s">
        <v>7525</v>
      </c>
      <c r="C6719" s="66">
        <v>89264</v>
      </c>
      <c r="D6719" t="s">
        <v>77</v>
      </c>
      <c r="E6719" t="s">
        <v>7522</v>
      </c>
      <c r="F6719" s="66">
        <v>141261</v>
      </c>
      <c r="G6719" t="s">
        <v>78</v>
      </c>
      <c r="H6719" t="s">
        <v>7526</v>
      </c>
      <c r="I6719" t="s">
        <v>79</v>
      </c>
      <c r="K6719" t="s">
        <v>7527</v>
      </c>
      <c r="M6719" t="s">
        <v>7519</v>
      </c>
      <c r="N6719" t="s">
        <v>7349</v>
      </c>
      <c r="O6719" t="s">
        <v>18</v>
      </c>
      <c r="P6719" t="s">
        <v>7520</v>
      </c>
    </row>
    <row r="6720" spans="1:17" hidden="1" x14ac:dyDescent="0.35">
      <c r="A6720" s="72">
        <f t="shared" si="104"/>
        <v>141261</v>
      </c>
      <c r="B6720" t="s">
        <v>15921</v>
      </c>
      <c r="C6720" s="66">
        <v>16028717</v>
      </c>
      <c r="D6720" t="s">
        <v>77</v>
      </c>
      <c r="E6720" t="s">
        <v>7522</v>
      </c>
      <c r="F6720" s="66">
        <v>141261</v>
      </c>
      <c r="G6720" t="s">
        <v>78</v>
      </c>
      <c r="H6720" t="s">
        <v>15922</v>
      </c>
      <c r="I6720" t="s">
        <v>79</v>
      </c>
      <c r="K6720" t="s">
        <v>15923</v>
      </c>
      <c r="M6720" t="s">
        <v>7519</v>
      </c>
      <c r="N6720" t="s">
        <v>7349</v>
      </c>
      <c r="O6720" t="s">
        <v>18</v>
      </c>
      <c r="P6720" t="s">
        <v>7520</v>
      </c>
    </row>
    <row r="6721" spans="1:17" hidden="1" x14ac:dyDescent="0.35">
      <c r="A6721" s="72">
        <f t="shared" si="104"/>
        <v>140978</v>
      </c>
      <c r="B6721" t="s">
        <v>4776</v>
      </c>
      <c r="C6721" s="66">
        <v>87824</v>
      </c>
      <c r="D6721" t="s">
        <v>77</v>
      </c>
      <c r="E6721" t="s">
        <v>4777</v>
      </c>
      <c r="F6721" s="66">
        <v>140978</v>
      </c>
      <c r="G6721" t="s">
        <v>78</v>
      </c>
      <c r="H6721" t="s">
        <v>350</v>
      </c>
      <c r="I6721" t="s">
        <v>79</v>
      </c>
      <c r="K6721" t="s">
        <v>4778</v>
      </c>
      <c r="L6721" t="s">
        <v>80</v>
      </c>
      <c r="M6721" t="s">
        <v>4779</v>
      </c>
      <c r="N6721" t="s">
        <v>4780</v>
      </c>
      <c r="O6721" t="s">
        <v>18</v>
      </c>
      <c r="P6721" t="s">
        <v>4781</v>
      </c>
      <c r="Q6721" t="s">
        <v>87</v>
      </c>
    </row>
    <row r="6722" spans="1:17" hidden="1" x14ac:dyDescent="0.35">
      <c r="A6722" s="72">
        <f t="shared" ref="A6722:A6785" si="105">IF(F6722="", "", IF(D6722="School District", C6722, F6722))</f>
        <v>140841</v>
      </c>
      <c r="B6722" t="s">
        <v>23404</v>
      </c>
      <c r="C6722" s="85">
        <v>192159</v>
      </c>
      <c r="D6722" t="s">
        <v>77</v>
      </c>
      <c r="E6722" t="s">
        <v>23268</v>
      </c>
      <c r="F6722" s="85">
        <v>140841</v>
      </c>
      <c r="G6722" t="s">
        <v>78</v>
      </c>
      <c r="H6722">
        <v>12691549</v>
      </c>
      <c r="I6722" t="s">
        <v>79</v>
      </c>
      <c r="K6722" t="s">
        <v>23405</v>
      </c>
      <c r="M6722" t="s">
        <v>19690</v>
      </c>
      <c r="N6722" t="s">
        <v>571</v>
      </c>
      <c r="O6722" t="s">
        <v>18</v>
      </c>
      <c r="P6722">
        <v>76018</v>
      </c>
    </row>
    <row r="6723" spans="1:17" hidden="1" x14ac:dyDescent="0.35">
      <c r="A6723" s="72">
        <f t="shared" si="105"/>
        <v>140841</v>
      </c>
      <c r="B6723" t="s">
        <v>23538</v>
      </c>
      <c r="C6723" s="85">
        <v>188279</v>
      </c>
      <c r="D6723" t="s">
        <v>77</v>
      </c>
      <c r="E6723" t="s">
        <v>23268</v>
      </c>
      <c r="F6723" s="85">
        <v>140841</v>
      </c>
      <c r="G6723" t="s">
        <v>78</v>
      </c>
      <c r="I6723" t="s">
        <v>559</v>
      </c>
      <c r="K6723" t="s">
        <v>23539</v>
      </c>
      <c r="M6723" t="s">
        <v>19690</v>
      </c>
      <c r="O6723" t="s">
        <v>18</v>
      </c>
      <c r="P6723">
        <v>76014</v>
      </c>
    </row>
    <row r="6724" spans="1:17" hidden="1" x14ac:dyDescent="0.35">
      <c r="A6724" s="72">
        <f t="shared" si="105"/>
        <v>140477</v>
      </c>
      <c r="B6724" t="s">
        <v>19122</v>
      </c>
      <c r="C6724" s="66">
        <v>16031206</v>
      </c>
      <c r="D6724" t="s">
        <v>83</v>
      </c>
      <c r="E6724" t="s">
        <v>450</v>
      </c>
      <c r="F6724" s="66">
        <v>140477</v>
      </c>
      <c r="G6724" t="s">
        <v>78</v>
      </c>
      <c r="I6724" t="s">
        <v>79</v>
      </c>
      <c r="K6724" t="s">
        <v>19123</v>
      </c>
      <c r="M6724" t="s">
        <v>963</v>
      </c>
      <c r="N6724" t="s">
        <v>189</v>
      </c>
      <c r="O6724" t="s">
        <v>18</v>
      </c>
      <c r="P6724" t="s">
        <v>964</v>
      </c>
    </row>
    <row r="6725" spans="1:17" hidden="1" x14ac:dyDescent="0.35">
      <c r="A6725" s="72">
        <f t="shared" si="105"/>
        <v>142118</v>
      </c>
      <c r="B6725" t="s">
        <v>9280</v>
      </c>
      <c r="C6725" s="66">
        <v>93080</v>
      </c>
      <c r="D6725" t="s">
        <v>77</v>
      </c>
      <c r="E6725" t="s">
        <v>13343</v>
      </c>
      <c r="F6725" s="66">
        <v>142118</v>
      </c>
      <c r="G6725" t="s">
        <v>78</v>
      </c>
      <c r="H6725" t="s">
        <v>13484</v>
      </c>
      <c r="I6725" t="s">
        <v>79</v>
      </c>
      <c r="K6725" t="s">
        <v>13485</v>
      </c>
      <c r="M6725" t="s">
        <v>7395</v>
      </c>
      <c r="N6725" t="s">
        <v>13252</v>
      </c>
      <c r="O6725" t="s">
        <v>18</v>
      </c>
      <c r="P6725" t="s">
        <v>13473</v>
      </c>
      <c r="Q6725" t="s">
        <v>4463</v>
      </c>
    </row>
    <row r="6726" spans="1:17" hidden="1" x14ac:dyDescent="0.35">
      <c r="A6726" s="72">
        <f t="shared" si="105"/>
        <v>140457</v>
      </c>
      <c r="B6726" t="s">
        <v>9280</v>
      </c>
      <c r="C6726" s="66">
        <v>16075329</v>
      </c>
      <c r="D6726" t="s">
        <v>77</v>
      </c>
      <c r="E6726" t="s">
        <v>345</v>
      </c>
      <c r="F6726" s="66">
        <v>140457</v>
      </c>
      <c r="G6726" t="s">
        <v>78</v>
      </c>
      <c r="H6726" t="s">
        <v>350</v>
      </c>
      <c r="I6726" t="s">
        <v>79</v>
      </c>
      <c r="K6726" t="s">
        <v>17945</v>
      </c>
      <c r="L6726" t="s">
        <v>80</v>
      </c>
      <c r="M6726" t="s">
        <v>347</v>
      </c>
      <c r="N6726" t="s">
        <v>215</v>
      </c>
      <c r="O6726" t="s">
        <v>18</v>
      </c>
      <c r="P6726" t="s">
        <v>360</v>
      </c>
      <c r="Q6726" t="s">
        <v>87</v>
      </c>
    </row>
    <row r="6727" spans="1:17" hidden="1" x14ac:dyDescent="0.35">
      <c r="A6727" s="72">
        <f t="shared" si="105"/>
        <v>141487</v>
      </c>
      <c r="B6727" t="s">
        <v>9280</v>
      </c>
      <c r="C6727" s="66">
        <v>90365</v>
      </c>
      <c r="D6727" t="s">
        <v>77</v>
      </c>
      <c r="E6727" t="s">
        <v>9269</v>
      </c>
      <c r="F6727" s="66">
        <v>141487</v>
      </c>
      <c r="G6727" t="s">
        <v>78</v>
      </c>
      <c r="I6727" t="s">
        <v>79</v>
      </c>
      <c r="K6727" t="s">
        <v>9281</v>
      </c>
      <c r="M6727" t="s">
        <v>9216</v>
      </c>
      <c r="N6727" t="s">
        <v>9217</v>
      </c>
      <c r="O6727" t="s">
        <v>18</v>
      </c>
      <c r="P6727" t="s">
        <v>9271</v>
      </c>
      <c r="Q6727" t="s">
        <v>2478</v>
      </c>
    </row>
    <row r="6728" spans="1:17" hidden="1" x14ac:dyDescent="0.35">
      <c r="A6728" s="72">
        <f t="shared" si="105"/>
        <v>17001300</v>
      </c>
      <c r="B6728" t="s">
        <v>21723</v>
      </c>
      <c r="C6728" s="66">
        <v>17017056</v>
      </c>
      <c r="D6728" t="s">
        <v>77</v>
      </c>
      <c r="E6728" t="s">
        <v>20046</v>
      </c>
      <c r="F6728" s="66">
        <v>17001300</v>
      </c>
      <c r="G6728" t="s">
        <v>78</v>
      </c>
      <c r="I6728" t="s">
        <v>79</v>
      </c>
      <c r="K6728" t="s">
        <v>21254</v>
      </c>
      <c r="M6728" t="s">
        <v>3401</v>
      </c>
      <c r="O6728" t="s">
        <v>18</v>
      </c>
      <c r="P6728" t="s">
        <v>3430</v>
      </c>
    </row>
    <row r="6729" spans="1:17" hidden="1" x14ac:dyDescent="0.35">
      <c r="A6729" s="72">
        <f t="shared" si="105"/>
        <v>17001300</v>
      </c>
      <c r="B6729" t="s">
        <v>21714</v>
      </c>
      <c r="C6729" s="66">
        <v>17017037</v>
      </c>
      <c r="D6729" t="s">
        <v>77</v>
      </c>
      <c r="E6729" t="s">
        <v>20046</v>
      </c>
      <c r="F6729" s="66">
        <v>17001300</v>
      </c>
      <c r="G6729" t="s">
        <v>78</v>
      </c>
      <c r="I6729" t="s">
        <v>79</v>
      </c>
      <c r="K6729" t="s">
        <v>21715</v>
      </c>
      <c r="M6729" t="s">
        <v>3401</v>
      </c>
      <c r="N6729" t="s">
        <v>571</v>
      </c>
      <c r="O6729" t="s">
        <v>18</v>
      </c>
      <c r="P6729" t="s">
        <v>9161</v>
      </c>
    </row>
    <row r="6730" spans="1:17" hidden="1" x14ac:dyDescent="0.35">
      <c r="A6730" s="72">
        <f t="shared" si="105"/>
        <v>17001300</v>
      </c>
      <c r="B6730" t="s">
        <v>20049</v>
      </c>
      <c r="C6730" s="66">
        <v>17001301</v>
      </c>
      <c r="D6730" t="s">
        <v>77</v>
      </c>
      <c r="E6730" t="s">
        <v>20046</v>
      </c>
      <c r="F6730" s="66">
        <v>17001300</v>
      </c>
      <c r="G6730" t="s">
        <v>78</v>
      </c>
      <c r="H6730" t="s">
        <v>20047</v>
      </c>
      <c r="I6730" t="s">
        <v>79</v>
      </c>
      <c r="K6730" t="s">
        <v>20048</v>
      </c>
      <c r="M6730" t="s">
        <v>3401</v>
      </c>
      <c r="N6730" t="s">
        <v>571</v>
      </c>
      <c r="O6730" t="s">
        <v>18</v>
      </c>
      <c r="P6730" t="s">
        <v>3437</v>
      </c>
    </row>
    <row r="6731" spans="1:17" hidden="1" x14ac:dyDescent="0.35">
      <c r="A6731" s="72">
        <f t="shared" si="105"/>
        <v>17001300</v>
      </c>
      <c r="B6731" t="s">
        <v>20050</v>
      </c>
      <c r="C6731" s="66">
        <v>17001302</v>
      </c>
      <c r="D6731" t="s">
        <v>77</v>
      </c>
      <c r="E6731" t="s">
        <v>20046</v>
      </c>
      <c r="F6731" s="66">
        <v>17001300</v>
      </c>
      <c r="G6731" t="s">
        <v>78</v>
      </c>
      <c r="H6731" t="s">
        <v>20047</v>
      </c>
      <c r="I6731" t="s">
        <v>79</v>
      </c>
      <c r="K6731" t="s">
        <v>20051</v>
      </c>
      <c r="M6731" t="s">
        <v>1162</v>
      </c>
      <c r="N6731" t="s">
        <v>232</v>
      </c>
      <c r="O6731" t="s">
        <v>18</v>
      </c>
      <c r="P6731" t="s">
        <v>1163</v>
      </c>
    </row>
    <row r="6732" spans="1:17" hidden="1" x14ac:dyDescent="0.35">
      <c r="A6732" s="72">
        <f t="shared" si="105"/>
        <v>17001300</v>
      </c>
      <c r="B6732" t="s">
        <v>21373</v>
      </c>
      <c r="C6732" s="66">
        <v>17013548</v>
      </c>
      <c r="D6732" t="s">
        <v>77</v>
      </c>
      <c r="E6732" t="s">
        <v>20046</v>
      </c>
      <c r="F6732" s="66">
        <v>17001300</v>
      </c>
      <c r="G6732" t="s">
        <v>78</v>
      </c>
      <c r="I6732" t="s">
        <v>79</v>
      </c>
      <c r="K6732" t="s">
        <v>21374</v>
      </c>
      <c r="M6732" t="s">
        <v>3904</v>
      </c>
      <c r="N6732" t="s">
        <v>571</v>
      </c>
      <c r="O6732" t="s">
        <v>18</v>
      </c>
      <c r="P6732" t="s">
        <v>4171</v>
      </c>
      <c r="Q6732" t="s">
        <v>20501</v>
      </c>
    </row>
    <row r="6733" spans="1:17" hidden="1" x14ac:dyDescent="0.35">
      <c r="A6733" s="72">
        <f t="shared" si="105"/>
        <v>17001300</v>
      </c>
      <c r="B6733" t="s">
        <v>21371</v>
      </c>
      <c r="C6733" s="66">
        <v>17013547</v>
      </c>
      <c r="D6733" t="s">
        <v>77</v>
      </c>
      <c r="E6733" t="s">
        <v>20046</v>
      </c>
      <c r="F6733" s="66">
        <v>17001300</v>
      </c>
      <c r="G6733" t="s">
        <v>78</v>
      </c>
      <c r="I6733" t="s">
        <v>79</v>
      </c>
      <c r="K6733" t="s">
        <v>21372</v>
      </c>
      <c r="M6733" t="s">
        <v>3401</v>
      </c>
      <c r="N6733" t="s">
        <v>571</v>
      </c>
      <c r="O6733" t="s">
        <v>18</v>
      </c>
      <c r="P6733" t="s">
        <v>3422</v>
      </c>
      <c r="Q6733" t="s">
        <v>1742</v>
      </c>
    </row>
    <row r="6734" spans="1:17" hidden="1" x14ac:dyDescent="0.35">
      <c r="A6734" s="72">
        <f t="shared" si="105"/>
        <v>17001300</v>
      </c>
      <c r="B6734" t="s">
        <v>21368</v>
      </c>
      <c r="C6734" s="66">
        <v>17013546</v>
      </c>
      <c r="D6734" t="s">
        <v>77</v>
      </c>
      <c r="E6734" t="s">
        <v>20046</v>
      </c>
      <c r="F6734" s="66">
        <v>17001300</v>
      </c>
      <c r="G6734" t="s">
        <v>78</v>
      </c>
      <c r="I6734" t="s">
        <v>79</v>
      </c>
      <c r="K6734" t="s">
        <v>21369</v>
      </c>
      <c r="M6734" t="s">
        <v>3741</v>
      </c>
      <c r="N6734" t="s">
        <v>3666</v>
      </c>
      <c r="O6734" t="s">
        <v>18</v>
      </c>
      <c r="P6734" t="s">
        <v>3742</v>
      </c>
      <c r="Q6734" t="s">
        <v>21370</v>
      </c>
    </row>
    <row r="6735" spans="1:17" hidden="1" x14ac:dyDescent="0.35">
      <c r="A6735" s="72">
        <f t="shared" si="105"/>
        <v>17001300</v>
      </c>
      <c r="B6735" t="s">
        <v>23046</v>
      </c>
      <c r="C6735" s="66">
        <v>17029434</v>
      </c>
      <c r="D6735" t="s">
        <v>77</v>
      </c>
      <c r="E6735" t="s">
        <v>20046</v>
      </c>
      <c r="F6735" s="66">
        <v>17001300</v>
      </c>
      <c r="G6735" t="s">
        <v>78</v>
      </c>
      <c r="I6735" t="s">
        <v>79</v>
      </c>
      <c r="K6735" t="s">
        <v>23047</v>
      </c>
      <c r="M6735" t="s">
        <v>19690</v>
      </c>
      <c r="N6735" t="s">
        <v>571</v>
      </c>
      <c r="O6735" t="s">
        <v>18</v>
      </c>
      <c r="P6735" t="s">
        <v>3415</v>
      </c>
    </row>
    <row r="6736" spans="1:17" hidden="1" x14ac:dyDescent="0.35">
      <c r="A6736" s="72">
        <f t="shared" si="105"/>
        <v>140444</v>
      </c>
      <c r="B6736" t="s">
        <v>24350</v>
      </c>
      <c r="C6736" s="85">
        <v>85410</v>
      </c>
      <c r="D6736" t="s">
        <v>77</v>
      </c>
      <c r="E6736" t="s">
        <v>23254</v>
      </c>
      <c r="F6736" s="85">
        <v>140444</v>
      </c>
      <c r="G6736" t="s">
        <v>78</v>
      </c>
      <c r="H6736">
        <v>12718680</v>
      </c>
      <c r="I6736" t="s">
        <v>79</v>
      </c>
      <c r="K6736" t="s">
        <v>24351</v>
      </c>
      <c r="M6736" t="s">
        <v>20080</v>
      </c>
      <c r="N6736" t="s">
        <v>232</v>
      </c>
      <c r="O6736" t="s">
        <v>18</v>
      </c>
      <c r="P6736">
        <v>75006</v>
      </c>
      <c r="Q6736">
        <v>1614</v>
      </c>
    </row>
    <row r="6737" spans="1:17" hidden="1" x14ac:dyDescent="0.35">
      <c r="A6737" s="72">
        <f t="shared" si="105"/>
        <v>140821</v>
      </c>
      <c r="B6737" t="s">
        <v>3346</v>
      </c>
      <c r="C6737" s="66">
        <v>87076</v>
      </c>
      <c r="D6737" t="s">
        <v>77</v>
      </c>
      <c r="E6737" t="s">
        <v>3347</v>
      </c>
      <c r="F6737" s="66">
        <v>140821</v>
      </c>
      <c r="G6737" t="s">
        <v>78</v>
      </c>
      <c r="I6737" t="s">
        <v>79</v>
      </c>
      <c r="K6737" t="s">
        <v>3348</v>
      </c>
      <c r="M6737" t="s">
        <v>3240</v>
      </c>
      <c r="N6737" t="s">
        <v>3349</v>
      </c>
      <c r="O6737" t="s">
        <v>18</v>
      </c>
      <c r="P6737" t="s">
        <v>3344</v>
      </c>
    </row>
    <row r="6738" spans="1:17" hidden="1" x14ac:dyDescent="0.35">
      <c r="A6738" s="72">
        <f t="shared" si="105"/>
        <v>140821</v>
      </c>
      <c r="B6738" t="s">
        <v>3350</v>
      </c>
      <c r="C6738" s="66">
        <v>87077</v>
      </c>
      <c r="D6738" t="s">
        <v>77</v>
      </c>
      <c r="E6738" t="s">
        <v>3347</v>
      </c>
      <c r="F6738" s="66">
        <v>140821</v>
      </c>
      <c r="G6738" t="s">
        <v>78</v>
      </c>
      <c r="I6738" t="s">
        <v>79</v>
      </c>
      <c r="K6738" t="s">
        <v>3351</v>
      </c>
      <c r="M6738" t="s">
        <v>3240</v>
      </c>
      <c r="N6738" t="s">
        <v>3349</v>
      </c>
      <c r="O6738" t="s">
        <v>18</v>
      </c>
      <c r="P6738" t="s">
        <v>3344</v>
      </c>
      <c r="Q6738" t="s">
        <v>3352</v>
      </c>
    </row>
    <row r="6739" spans="1:17" hidden="1" x14ac:dyDescent="0.35">
      <c r="A6739" s="72">
        <f t="shared" si="105"/>
        <v>140821</v>
      </c>
      <c r="B6739" t="s">
        <v>3353</v>
      </c>
      <c r="C6739" s="66">
        <v>87078</v>
      </c>
      <c r="D6739" t="s">
        <v>77</v>
      </c>
      <c r="E6739" t="s">
        <v>3347</v>
      </c>
      <c r="F6739" s="66">
        <v>140821</v>
      </c>
      <c r="G6739" t="s">
        <v>78</v>
      </c>
      <c r="I6739" t="s">
        <v>79</v>
      </c>
      <c r="K6739" t="s">
        <v>3354</v>
      </c>
      <c r="M6739" t="s">
        <v>3240</v>
      </c>
      <c r="N6739" t="s">
        <v>3349</v>
      </c>
      <c r="O6739" t="s">
        <v>18</v>
      </c>
      <c r="P6739" t="s">
        <v>3344</v>
      </c>
      <c r="Q6739" t="s">
        <v>3352</v>
      </c>
    </row>
    <row r="6740" spans="1:17" hidden="1" x14ac:dyDescent="0.35">
      <c r="A6740" s="72">
        <f t="shared" si="105"/>
        <v>141334</v>
      </c>
      <c r="B6740" t="s">
        <v>23968</v>
      </c>
      <c r="C6740" s="85">
        <v>89831</v>
      </c>
      <c r="D6740" t="s">
        <v>77</v>
      </c>
      <c r="E6740" t="s">
        <v>23261</v>
      </c>
      <c r="F6740" s="85">
        <v>141334</v>
      </c>
      <c r="G6740" t="s">
        <v>78</v>
      </c>
      <c r="H6740">
        <v>4542296</v>
      </c>
      <c r="I6740" t="s">
        <v>79</v>
      </c>
      <c r="K6740" t="s">
        <v>23969</v>
      </c>
      <c r="M6740" t="s">
        <v>21623</v>
      </c>
      <c r="N6740" t="s">
        <v>7998</v>
      </c>
      <c r="O6740" t="s">
        <v>18</v>
      </c>
      <c r="P6740">
        <v>77566</v>
      </c>
      <c r="Q6740">
        <v>5311</v>
      </c>
    </row>
    <row r="6741" spans="1:17" hidden="1" x14ac:dyDescent="0.35">
      <c r="A6741" s="72">
        <f t="shared" si="105"/>
        <v>141736</v>
      </c>
      <c r="B6741" t="s">
        <v>17106</v>
      </c>
      <c r="C6741" s="66">
        <v>16053912</v>
      </c>
      <c r="D6741" t="s">
        <v>77</v>
      </c>
      <c r="E6741" t="s">
        <v>11615</v>
      </c>
      <c r="F6741" s="66">
        <v>141736</v>
      </c>
      <c r="G6741" t="s">
        <v>78</v>
      </c>
      <c r="I6741" t="s">
        <v>79</v>
      </c>
      <c r="K6741" t="s">
        <v>17107</v>
      </c>
      <c r="M6741" t="s">
        <v>11617</v>
      </c>
      <c r="N6741" t="s">
        <v>5106</v>
      </c>
      <c r="O6741" t="s">
        <v>18</v>
      </c>
      <c r="P6741" t="s">
        <v>11624</v>
      </c>
      <c r="Q6741" t="s">
        <v>17108</v>
      </c>
    </row>
    <row r="6742" spans="1:17" hidden="1" x14ac:dyDescent="0.35">
      <c r="A6742" s="72">
        <f t="shared" si="105"/>
        <v>140457</v>
      </c>
      <c r="B6742" t="s">
        <v>15119</v>
      </c>
      <c r="C6742" s="66">
        <v>16066103</v>
      </c>
      <c r="D6742" t="s">
        <v>77</v>
      </c>
      <c r="E6742" t="s">
        <v>345</v>
      </c>
      <c r="F6742" s="66">
        <v>140457</v>
      </c>
      <c r="G6742" t="s">
        <v>78</v>
      </c>
      <c r="I6742" t="s">
        <v>79</v>
      </c>
      <c r="K6742" t="s">
        <v>17630</v>
      </c>
      <c r="M6742" t="s">
        <v>347</v>
      </c>
      <c r="N6742" t="s">
        <v>215</v>
      </c>
      <c r="O6742" t="s">
        <v>18</v>
      </c>
      <c r="P6742" t="s">
        <v>15210</v>
      </c>
    </row>
    <row r="6743" spans="1:17" hidden="1" x14ac:dyDescent="0.35">
      <c r="A6743" s="72">
        <f t="shared" si="105"/>
        <v>141555</v>
      </c>
      <c r="B6743" t="s">
        <v>15119</v>
      </c>
      <c r="C6743" s="66">
        <v>228672</v>
      </c>
      <c r="D6743" t="s">
        <v>77</v>
      </c>
      <c r="E6743" t="s">
        <v>4810</v>
      </c>
      <c r="F6743" s="66">
        <v>141555</v>
      </c>
      <c r="G6743" t="s">
        <v>78</v>
      </c>
      <c r="H6743" t="s">
        <v>15120</v>
      </c>
      <c r="I6743" t="s">
        <v>79</v>
      </c>
      <c r="K6743" t="s">
        <v>15121</v>
      </c>
      <c r="M6743" t="s">
        <v>7383</v>
      </c>
      <c r="O6743" t="s">
        <v>18</v>
      </c>
      <c r="P6743" t="s">
        <v>10364</v>
      </c>
    </row>
    <row r="6744" spans="1:17" hidden="1" x14ac:dyDescent="0.35">
      <c r="A6744" s="72">
        <f t="shared" si="105"/>
        <v>140730</v>
      </c>
      <c r="B6744" t="s">
        <v>14379</v>
      </c>
      <c r="C6744" s="66">
        <v>209401</v>
      </c>
      <c r="D6744" t="s">
        <v>77</v>
      </c>
      <c r="E6744" t="s">
        <v>2915</v>
      </c>
      <c r="F6744" s="66">
        <v>140730</v>
      </c>
      <c r="G6744" t="s">
        <v>78</v>
      </c>
      <c r="H6744" t="s">
        <v>14380</v>
      </c>
      <c r="I6744" t="s">
        <v>79</v>
      </c>
      <c r="K6744" t="s">
        <v>14381</v>
      </c>
      <c r="M6744" t="s">
        <v>2918</v>
      </c>
      <c r="N6744" t="s">
        <v>2919</v>
      </c>
      <c r="O6744" t="s">
        <v>18</v>
      </c>
      <c r="P6744" t="s">
        <v>2920</v>
      </c>
    </row>
    <row r="6745" spans="1:17" hidden="1" x14ac:dyDescent="0.35">
      <c r="A6745" s="72">
        <f t="shared" si="105"/>
        <v>140841</v>
      </c>
      <c r="B6745" t="s">
        <v>23523</v>
      </c>
      <c r="C6745" s="85">
        <v>87115</v>
      </c>
      <c r="D6745" t="s">
        <v>77</v>
      </c>
      <c r="E6745" t="s">
        <v>23268</v>
      </c>
      <c r="F6745" s="85">
        <v>140841</v>
      </c>
      <c r="G6745" t="s">
        <v>78</v>
      </c>
      <c r="H6745">
        <v>12691556</v>
      </c>
      <c r="I6745" t="s">
        <v>79</v>
      </c>
      <c r="K6745" t="s">
        <v>23524</v>
      </c>
      <c r="M6745" t="s">
        <v>19690</v>
      </c>
      <c r="N6745" t="s">
        <v>571</v>
      </c>
      <c r="O6745" t="s">
        <v>18</v>
      </c>
      <c r="P6745">
        <v>76006</v>
      </c>
      <c r="Q6745">
        <v>5587</v>
      </c>
    </row>
    <row r="6746" spans="1:17" hidden="1" x14ac:dyDescent="0.35">
      <c r="A6746" s="72">
        <f t="shared" si="105"/>
        <v>141258</v>
      </c>
      <c r="B6746" t="s">
        <v>15520</v>
      </c>
      <c r="C6746" s="66">
        <v>233822</v>
      </c>
      <c r="D6746" t="s">
        <v>77</v>
      </c>
      <c r="E6746" t="s">
        <v>7475</v>
      </c>
      <c r="F6746" s="66">
        <v>141258</v>
      </c>
      <c r="G6746" t="s">
        <v>78</v>
      </c>
      <c r="I6746" t="s">
        <v>79</v>
      </c>
      <c r="K6746" t="s">
        <v>15521</v>
      </c>
      <c r="M6746" t="s">
        <v>7477</v>
      </c>
      <c r="N6746" t="s">
        <v>7265</v>
      </c>
      <c r="O6746" t="s">
        <v>18</v>
      </c>
      <c r="P6746" t="s">
        <v>7478</v>
      </c>
    </row>
    <row r="6747" spans="1:17" hidden="1" x14ac:dyDescent="0.35">
      <c r="A6747" s="72">
        <f t="shared" si="105"/>
        <v>140849</v>
      </c>
      <c r="B6747" t="s">
        <v>24274</v>
      </c>
      <c r="C6747" s="85">
        <v>87234</v>
      </c>
      <c r="D6747" t="s">
        <v>77</v>
      </c>
      <c r="E6747" t="s">
        <v>23256</v>
      </c>
      <c r="F6747" s="85">
        <v>140849</v>
      </c>
      <c r="G6747" t="s">
        <v>78</v>
      </c>
      <c r="H6747">
        <v>1655828</v>
      </c>
      <c r="I6747" t="s">
        <v>79</v>
      </c>
      <c r="K6747" t="s">
        <v>24275</v>
      </c>
      <c r="M6747" t="s">
        <v>8911</v>
      </c>
      <c r="N6747" t="s">
        <v>3419</v>
      </c>
      <c r="O6747" t="s">
        <v>18</v>
      </c>
      <c r="P6747">
        <v>76028</v>
      </c>
      <c r="Q6747">
        <v>5312</v>
      </c>
    </row>
    <row r="6748" spans="1:17" hidden="1" x14ac:dyDescent="0.35">
      <c r="A6748" s="72">
        <f t="shared" si="105"/>
        <v>141483</v>
      </c>
      <c r="B6748" t="s">
        <v>9209</v>
      </c>
      <c r="C6748" s="66">
        <v>90337</v>
      </c>
      <c r="D6748" t="s">
        <v>77</v>
      </c>
      <c r="E6748" t="s">
        <v>9195</v>
      </c>
      <c r="F6748" s="66">
        <v>141483</v>
      </c>
      <c r="G6748" t="s">
        <v>78</v>
      </c>
      <c r="I6748" t="s">
        <v>79</v>
      </c>
      <c r="K6748" t="s">
        <v>9210</v>
      </c>
      <c r="M6748" t="s">
        <v>9197</v>
      </c>
      <c r="N6748" t="s">
        <v>9192</v>
      </c>
      <c r="O6748" t="s">
        <v>18</v>
      </c>
      <c r="P6748" t="s">
        <v>9198</v>
      </c>
      <c r="Q6748" t="s">
        <v>9211</v>
      </c>
    </row>
    <row r="6749" spans="1:17" hidden="1" x14ac:dyDescent="0.35">
      <c r="A6749" s="72">
        <f t="shared" si="105"/>
        <v>140448</v>
      </c>
      <c r="B6749" t="s">
        <v>26377</v>
      </c>
      <c r="C6749" s="85">
        <v>85639</v>
      </c>
      <c r="D6749" t="s">
        <v>77</v>
      </c>
      <c r="E6749" t="s">
        <v>23209</v>
      </c>
      <c r="F6749" s="85">
        <v>140448</v>
      </c>
      <c r="G6749" t="s">
        <v>78</v>
      </c>
      <c r="H6749">
        <v>12698908</v>
      </c>
      <c r="I6749" t="s">
        <v>79</v>
      </c>
      <c r="K6749" t="s">
        <v>26378</v>
      </c>
      <c r="M6749" t="s">
        <v>13920</v>
      </c>
      <c r="N6749" t="s">
        <v>232</v>
      </c>
      <c r="O6749" t="s">
        <v>18</v>
      </c>
      <c r="P6749">
        <v>75060</v>
      </c>
      <c r="Q6749">
        <v>6833</v>
      </c>
    </row>
    <row r="6750" spans="1:17" hidden="1" x14ac:dyDescent="0.35">
      <c r="A6750" s="72">
        <f t="shared" si="105"/>
        <v>140448</v>
      </c>
      <c r="B6750" t="s">
        <v>696</v>
      </c>
      <c r="C6750" s="66">
        <v>85639</v>
      </c>
      <c r="D6750" t="s">
        <v>77</v>
      </c>
      <c r="E6750" t="s">
        <v>366</v>
      </c>
      <c r="F6750" s="66">
        <v>140448</v>
      </c>
      <c r="G6750" t="s">
        <v>78</v>
      </c>
      <c r="H6750" t="s">
        <v>672</v>
      </c>
      <c r="I6750" t="s">
        <v>79</v>
      </c>
      <c r="K6750" t="s">
        <v>697</v>
      </c>
      <c r="M6750" t="s">
        <v>226</v>
      </c>
      <c r="N6750" t="s">
        <v>189</v>
      </c>
      <c r="O6750" t="s">
        <v>18</v>
      </c>
      <c r="P6750" t="s">
        <v>674</v>
      </c>
      <c r="Q6750" t="s">
        <v>698</v>
      </c>
    </row>
    <row r="6751" spans="1:17" hidden="1" x14ac:dyDescent="0.35">
      <c r="A6751" s="72">
        <f t="shared" si="105"/>
        <v>141546</v>
      </c>
      <c r="B6751" t="s">
        <v>27368</v>
      </c>
      <c r="C6751" s="85">
        <v>90728</v>
      </c>
      <c r="D6751" t="s">
        <v>77</v>
      </c>
      <c r="E6751" t="s">
        <v>23179</v>
      </c>
      <c r="F6751" s="85">
        <v>141546</v>
      </c>
      <c r="G6751" t="s">
        <v>78</v>
      </c>
      <c r="H6751">
        <v>1664853</v>
      </c>
      <c r="I6751" t="s">
        <v>79</v>
      </c>
      <c r="K6751" t="s">
        <v>27369</v>
      </c>
      <c r="M6751" t="s">
        <v>9155</v>
      </c>
      <c r="N6751" t="s">
        <v>9526</v>
      </c>
      <c r="O6751" t="s">
        <v>18</v>
      </c>
      <c r="P6751">
        <v>78216</v>
      </c>
      <c r="Q6751">
        <v>7035</v>
      </c>
    </row>
    <row r="6752" spans="1:17" hidden="1" x14ac:dyDescent="0.35">
      <c r="A6752" s="72">
        <f t="shared" si="105"/>
        <v>141546</v>
      </c>
      <c r="B6752" t="s">
        <v>9993</v>
      </c>
      <c r="C6752" s="66">
        <v>90728</v>
      </c>
      <c r="D6752" t="s">
        <v>77</v>
      </c>
      <c r="E6752" t="s">
        <v>9849</v>
      </c>
      <c r="F6752" s="66">
        <v>141546</v>
      </c>
      <c r="G6752" t="s">
        <v>78</v>
      </c>
      <c r="H6752" t="s">
        <v>9850</v>
      </c>
      <c r="I6752" t="s">
        <v>79</v>
      </c>
      <c r="K6752" t="s">
        <v>9994</v>
      </c>
      <c r="L6752" t="s">
        <v>80</v>
      </c>
      <c r="M6752" t="s">
        <v>7383</v>
      </c>
      <c r="N6752" t="s">
        <v>7384</v>
      </c>
      <c r="O6752" t="s">
        <v>18</v>
      </c>
      <c r="P6752" t="s">
        <v>9981</v>
      </c>
      <c r="Q6752" t="s">
        <v>7119</v>
      </c>
    </row>
    <row r="6753" spans="1:17" hidden="1" x14ac:dyDescent="0.35">
      <c r="A6753" s="72">
        <f t="shared" si="105"/>
        <v>141555</v>
      </c>
      <c r="B6753" t="s">
        <v>19228</v>
      </c>
      <c r="C6753" s="66">
        <v>16031921</v>
      </c>
      <c r="D6753" t="s">
        <v>83</v>
      </c>
      <c r="E6753" t="s">
        <v>4810</v>
      </c>
      <c r="F6753" s="66">
        <v>141555</v>
      </c>
      <c r="G6753" t="s">
        <v>78</v>
      </c>
      <c r="H6753" t="s">
        <v>350</v>
      </c>
      <c r="I6753" t="s">
        <v>79</v>
      </c>
      <c r="K6753" t="s">
        <v>14015</v>
      </c>
      <c r="L6753" t="s">
        <v>80</v>
      </c>
      <c r="M6753" t="s">
        <v>7383</v>
      </c>
      <c r="N6753" t="s">
        <v>7384</v>
      </c>
      <c r="O6753" t="s">
        <v>18</v>
      </c>
      <c r="P6753" t="s">
        <v>10254</v>
      </c>
      <c r="Q6753" t="s">
        <v>87</v>
      </c>
    </row>
    <row r="6754" spans="1:17" hidden="1" x14ac:dyDescent="0.35">
      <c r="A6754" s="72">
        <f t="shared" si="105"/>
        <v>141555</v>
      </c>
      <c r="B6754" t="s">
        <v>18869</v>
      </c>
      <c r="C6754" s="66">
        <v>16037164</v>
      </c>
      <c r="D6754" t="s">
        <v>83</v>
      </c>
      <c r="E6754" t="s">
        <v>4810</v>
      </c>
      <c r="F6754" s="66">
        <v>141555</v>
      </c>
      <c r="G6754" t="s">
        <v>78</v>
      </c>
      <c r="H6754" t="s">
        <v>350</v>
      </c>
      <c r="I6754" t="s">
        <v>79</v>
      </c>
      <c r="K6754" t="s">
        <v>14015</v>
      </c>
      <c r="L6754" t="s">
        <v>80</v>
      </c>
      <c r="M6754" t="s">
        <v>7383</v>
      </c>
      <c r="N6754" t="s">
        <v>7384</v>
      </c>
      <c r="O6754" t="s">
        <v>18</v>
      </c>
      <c r="P6754" t="s">
        <v>10254</v>
      </c>
      <c r="Q6754" t="s">
        <v>87</v>
      </c>
    </row>
    <row r="6755" spans="1:17" hidden="1" x14ac:dyDescent="0.35">
      <c r="A6755" s="72">
        <f t="shared" si="105"/>
        <v>141555</v>
      </c>
      <c r="B6755" t="s">
        <v>18870</v>
      </c>
      <c r="C6755" s="66">
        <v>16037166</v>
      </c>
      <c r="D6755" t="s">
        <v>83</v>
      </c>
      <c r="E6755" t="s">
        <v>4810</v>
      </c>
      <c r="F6755" s="66">
        <v>141555</v>
      </c>
      <c r="G6755" t="s">
        <v>78</v>
      </c>
      <c r="H6755" t="s">
        <v>350</v>
      </c>
      <c r="I6755" t="s">
        <v>79</v>
      </c>
      <c r="K6755" t="s">
        <v>14015</v>
      </c>
      <c r="L6755" t="s">
        <v>80</v>
      </c>
      <c r="M6755" t="s">
        <v>7383</v>
      </c>
      <c r="N6755" t="s">
        <v>7384</v>
      </c>
      <c r="O6755" t="s">
        <v>18</v>
      </c>
      <c r="P6755" t="s">
        <v>10254</v>
      </c>
      <c r="Q6755" t="s">
        <v>87</v>
      </c>
    </row>
    <row r="6756" spans="1:17" hidden="1" x14ac:dyDescent="0.35">
      <c r="A6756" s="72">
        <f t="shared" si="105"/>
        <v>141555</v>
      </c>
      <c r="B6756" t="s">
        <v>18871</v>
      </c>
      <c r="C6756" s="66">
        <v>16037169</v>
      </c>
      <c r="D6756" t="s">
        <v>83</v>
      </c>
      <c r="E6756" t="s">
        <v>4810</v>
      </c>
      <c r="F6756" s="66">
        <v>141555</v>
      </c>
      <c r="G6756" t="s">
        <v>78</v>
      </c>
      <c r="H6756" t="s">
        <v>350</v>
      </c>
      <c r="I6756" t="s">
        <v>79</v>
      </c>
      <c r="K6756" t="s">
        <v>14015</v>
      </c>
      <c r="L6756" t="s">
        <v>80</v>
      </c>
      <c r="M6756" t="s">
        <v>7383</v>
      </c>
      <c r="N6756" t="s">
        <v>7384</v>
      </c>
      <c r="O6756" t="s">
        <v>18</v>
      </c>
      <c r="P6756" t="s">
        <v>10254</v>
      </c>
      <c r="Q6756" t="s">
        <v>87</v>
      </c>
    </row>
    <row r="6757" spans="1:17" hidden="1" x14ac:dyDescent="0.35">
      <c r="A6757" s="72">
        <f t="shared" si="105"/>
        <v>141555</v>
      </c>
      <c r="B6757" t="s">
        <v>21479</v>
      </c>
      <c r="C6757" s="66">
        <v>17015643</v>
      </c>
      <c r="D6757" t="s">
        <v>83</v>
      </c>
      <c r="E6757" t="s">
        <v>4810</v>
      </c>
      <c r="F6757" s="66">
        <v>141555</v>
      </c>
      <c r="G6757" t="s">
        <v>78</v>
      </c>
      <c r="I6757" t="s">
        <v>79</v>
      </c>
      <c r="K6757" t="s">
        <v>21480</v>
      </c>
      <c r="M6757" t="s">
        <v>9155</v>
      </c>
      <c r="N6757" t="s">
        <v>9526</v>
      </c>
      <c r="O6757" t="s">
        <v>18</v>
      </c>
      <c r="P6757" t="s">
        <v>9156</v>
      </c>
    </row>
    <row r="6758" spans="1:17" hidden="1" x14ac:dyDescent="0.35">
      <c r="A6758" s="72">
        <f t="shared" si="105"/>
        <v>141555</v>
      </c>
      <c r="B6758" t="s">
        <v>19347</v>
      </c>
      <c r="C6758" s="66">
        <v>16064764</v>
      </c>
      <c r="D6758" t="s">
        <v>83</v>
      </c>
      <c r="E6758" t="s">
        <v>4810</v>
      </c>
      <c r="F6758" s="66">
        <v>141555</v>
      </c>
      <c r="G6758" t="s">
        <v>78</v>
      </c>
      <c r="H6758" t="s">
        <v>350</v>
      </c>
      <c r="I6758" t="s">
        <v>79</v>
      </c>
      <c r="K6758" t="s">
        <v>19348</v>
      </c>
      <c r="L6758" t="s">
        <v>80</v>
      </c>
      <c r="M6758" t="s">
        <v>7383</v>
      </c>
      <c r="N6758" t="s">
        <v>7384</v>
      </c>
      <c r="O6758" t="s">
        <v>18</v>
      </c>
      <c r="P6758" t="s">
        <v>10200</v>
      </c>
      <c r="Q6758" t="s">
        <v>87</v>
      </c>
    </row>
    <row r="6759" spans="1:17" hidden="1" x14ac:dyDescent="0.35">
      <c r="A6759" s="72">
        <f t="shared" si="105"/>
        <v>141555</v>
      </c>
      <c r="B6759" t="s">
        <v>19349</v>
      </c>
      <c r="C6759" s="66">
        <v>16064765</v>
      </c>
      <c r="D6759" t="s">
        <v>83</v>
      </c>
      <c r="E6759" t="s">
        <v>4810</v>
      </c>
      <c r="F6759" s="66">
        <v>141555</v>
      </c>
      <c r="G6759" t="s">
        <v>78</v>
      </c>
      <c r="H6759" t="s">
        <v>350</v>
      </c>
      <c r="I6759" t="s">
        <v>79</v>
      </c>
      <c r="K6759" t="s">
        <v>19350</v>
      </c>
      <c r="L6759" t="s">
        <v>80</v>
      </c>
      <c r="M6759" t="s">
        <v>7383</v>
      </c>
      <c r="N6759" t="s">
        <v>7384</v>
      </c>
      <c r="O6759" t="s">
        <v>18</v>
      </c>
      <c r="P6759" t="s">
        <v>10200</v>
      </c>
      <c r="Q6759" t="s">
        <v>87</v>
      </c>
    </row>
    <row r="6760" spans="1:17" hidden="1" x14ac:dyDescent="0.35">
      <c r="A6760" s="72">
        <f t="shared" si="105"/>
        <v>141555</v>
      </c>
      <c r="B6760" t="s">
        <v>19353</v>
      </c>
      <c r="C6760" s="66">
        <v>16064767</v>
      </c>
      <c r="D6760" t="s">
        <v>83</v>
      </c>
      <c r="E6760" t="s">
        <v>4810</v>
      </c>
      <c r="F6760" s="66">
        <v>141555</v>
      </c>
      <c r="G6760" t="s">
        <v>78</v>
      </c>
      <c r="H6760" t="s">
        <v>350</v>
      </c>
      <c r="I6760" t="s">
        <v>79</v>
      </c>
      <c r="K6760" t="s">
        <v>18873</v>
      </c>
      <c r="L6760" t="s">
        <v>80</v>
      </c>
      <c r="M6760" t="s">
        <v>7383</v>
      </c>
      <c r="N6760" t="s">
        <v>7384</v>
      </c>
      <c r="O6760" t="s">
        <v>18</v>
      </c>
      <c r="P6760" t="s">
        <v>10347</v>
      </c>
      <c r="Q6760" t="s">
        <v>87</v>
      </c>
    </row>
    <row r="6761" spans="1:17" hidden="1" x14ac:dyDescent="0.35">
      <c r="A6761" s="72">
        <f t="shared" si="105"/>
        <v>141555</v>
      </c>
      <c r="B6761" t="s">
        <v>18883</v>
      </c>
      <c r="C6761" s="66">
        <v>16037185</v>
      </c>
      <c r="D6761" t="s">
        <v>83</v>
      </c>
      <c r="E6761" t="s">
        <v>4810</v>
      </c>
      <c r="F6761" s="66">
        <v>141555</v>
      </c>
      <c r="G6761" t="s">
        <v>78</v>
      </c>
      <c r="H6761" t="s">
        <v>350</v>
      </c>
      <c r="I6761" t="s">
        <v>79</v>
      </c>
      <c r="K6761" t="s">
        <v>18884</v>
      </c>
      <c r="L6761" t="s">
        <v>80</v>
      </c>
      <c r="M6761" t="s">
        <v>7383</v>
      </c>
      <c r="N6761" t="s">
        <v>7384</v>
      </c>
      <c r="O6761" t="s">
        <v>18</v>
      </c>
      <c r="P6761" t="s">
        <v>10254</v>
      </c>
      <c r="Q6761" t="s">
        <v>87</v>
      </c>
    </row>
    <row r="6762" spans="1:17" hidden="1" x14ac:dyDescent="0.35">
      <c r="A6762" s="72">
        <f t="shared" si="105"/>
        <v>140461</v>
      </c>
      <c r="B6762" t="s">
        <v>25746</v>
      </c>
      <c r="C6762" s="85">
        <v>16036438</v>
      </c>
      <c r="D6762" t="s">
        <v>77</v>
      </c>
      <c r="E6762" t="s">
        <v>23227</v>
      </c>
      <c r="F6762" s="85">
        <v>140461</v>
      </c>
      <c r="G6762" t="s">
        <v>78</v>
      </c>
      <c r="H6762">
        <v>1647890</v>
      </c>
      <c r="I6762" t="s">
        <v>79</v>
      </c>
      <c r="K6762" t="s">
        <v>25747</v>
      </c>
      <c r="M6762" t="s">
        <v>25668</v>
      </c>
      <c r="N6762" t="s">
        <v>232</v>
      </c>
      <c r="O6762" t="s">
        <v>18</v>
      </c>
      <c r="P6762">
        <v>75088</v>
      </c>
      <c r="Q6762">
        <v>8911</v>
      </c>
    </row>
    <row r="6763" spans="1:17" hidden="1" x14ac:dyDescent="0.35">
      <c r="A6763" s="72">
        <f t="shared" si="105"/>
        <v>140461</v>
      </c>
      <c r="B6763" t="s">
        <v>16280</v>
      </c>
      <c r="C6763" s="66">
        <v>16036438</v>
      </c>
      <c r="D6763" t="s">
        <v>77</v>
      </c>
      <c r="E6763" t="s">
        <v>371</v>
      </c>
      <c r="F6763" s="66">
        <v>140461</v>
      </c>
      <c r="G6763" t="s">
        <v>78</v>
      </c>
      <c r="H6763" t="s">
        <v>372</v>
      </c>
      <c r="I6763" t="s">
        <v>79</v>
      </c>
      <c r="K6763" t="s">
        <v>16281</v>
      </c>
      <c r="M6763" t="s">
        <v>1071</v>
      </c>
      <c r="N6763" t="s">
        <v>189</v>
      </c>
      <c r="O6763" t="s">
        <v>18</v>
      </c>
      <c r="P6763" t="s">
        <v>1077</v>
      </c>
      <c r="Q6763" t="s">
        <v>16282</v>
      </c>
    </row>
    <row r="6764" spans="1:17" hidden="1" x14ac:dyDescent="0.35">
      <c r="A6764" s="72">
        <f t="shared" si="105"/>
        <v>141269</v>
      </c>
      <c r="B6764" t="s">
        <v>7113</v>
      </c>
      <c r="C6764" s="66">
        <v>88975</v>
      </c>
      <c r="D6764" t="s">
        <v>77</v>
      </c>
      <c r="E6764" t="s">
        <v>6855</v>
      </c>
      <c r="F6764" s="66">
        <v>141269</v>
      </c>
      <c r="G6764" t="s">
        <v>78</v>
      </c>
      <c r="H6764" t="s">
        <v>7114</v>
      </c>
      <c r="I6764" t="s">
        <v>79</v>
      </c>
      <c r="K6764" t="s">
        <v>7115</v>
      </c>
      <c r="M6764" t="s">
        <v>3090</v>
      </c>
      <c r="N6764" t="s">
        <v>6073</v>
      </c>
      <c r="O6764" t="s">
        <v>18</v>
      </c>
      <c r="P6764" t="s">
        <v>7108</v>
      </c>
      <c r="Q6764" t="s">
        <v>7112</v>
      </c>
    </row>
    <row r="6765" spans="1:17" hidden="1" x14ac:dyDescent="0.35">
      <c r="A6765" s="72">
        <f t="shared" si="105"/>
        <v>142118</v>
      </c>
      <c r="B6765" t="s">
        <v>13591</v>
      </c>
      <c r="C6765" s="66">
        <v>93140</v>
      </c>
      <c r="D6765" t="s">
        <v>77</v>
      </c>
      <c r="E6765" t="s">
        <v>13343</v>
      </c>
      <c r="F6765" s="66">
        <v>142118</v>
      </c>
      <c r="G6765" t="s">
        <v>78</v>
      </c>
      <c r="H6765" t="s">
        <v>13592</v>
      </c>
      <c r="I6765" t="s">
        <v>79</v>
      </c>
      <c r="K6765" t="s">
        <v>13593</v>
      </c>
      <c r="M6765" t="s">
        <v>7395</v>
      </c>
      <c r="N6765" t="s">
        <v>13252</v>
      </c>
      <c r="O6765" t="s">
        <v>18</v>
      </c>
      <c r="P6765" t="s">
        <v>13594</v>
      </c>
      <c r="Q6765" t="s">
        <v>9200</v>
      </c>
    </row>
    <row r="6766" spans="1:17" hidden="1" x14ac:dyDescent="0.35">
      <c r="A6766" s="72">
        <f t="shared" si="105"/>
        <v>141521</v>
      </c>
      <c r="B6766" t="s">
        <v>27251</v>
      </c>
      <c r="C6766" s="85">
        <v>17016639</v>
      </c>
      <c r="D6766" t="s">
        <v>77</v>
      </c>
      <c r="E6766" t="s">
        <v>23180</v>
      </c>
      <c r="F6766" s="85">
        <v>141521</v>
      </c>
      <c r="G6766" t="s">
        <v>78</v>
      </c>
      <c r="I6766" t="s">
        <v>79</v>
      </c>
      <c r="K6766" t="s">
        <v>26657</v>
      </c>
      <c r="M6766" t="s">
        <v>27252</v>
      </c>
      <c r="N6766" t="s">
        <v>11450</v>
      </c>
      <c r="O6766" t="s">
        <v>18</v>
      </c>
      <c r="P6766">
        <v>78159</v>
      </c>
    </row>
    <row r="6767" spans="1:17" hidden="1" x14ac:dyDescent="0.35">
      <c r="A6767" s="72">
        <f t="shared" si="105"/>
        <v>141521</v>
      </c>
      <c r="B6767" t="s">
        <v>21632</v>
      </c>
      <c r="C6767" s="66">
        <v>17016639</v>
      </c>
      <c r="D6767" t="s">
        <v>77</v>
      </c>
      <c r="E6767" t="s">
        <v>9638</v>
      </c>
      <c r="F6767" s="66">
        <v>141521</v>
      </c>
      <c r="G6767" t="s">
        <v>78</v>
      </c>
      <c r="I6767" t="s">
        <v>79</v>
      </c>
      <c r="K6767" t="s">
        <v>21292</v>
      </c>
      <c r="M6767" t="s">
        <v>21633</v>
      </c>
      <c r="N6767" t="s">
        <v>9642</v>
      </c>
      <c r="O6767" t="s">
        <v>18</v>
      </c>
      <c r="P6767" t="s">
        <v>9643</v>
      </c>
    </row>
    <row r="6768" spans="1:17" hidden="1" x14ac:dyDescent="0.35">
      <c r="A6768" s="72">
        <f t="shared" si="105"/>
        <v>141521</v>
      </c>
      <c r="B6768" t="s">
        <v>23180</v>
      </c>
      <c r="C6768" s="85">
        <v>141521</v>
      </c>
      <c r="D6768" t="s">
        <v>78</v>
      </c>
      <c r="E6768" t="s">
        <v>23237</v>
      </c>
      <c r="F6768" s="85">
        <v>17015391</v>
      </c>
      <c r="G6768" t="s">
        <v>1750</v>
      </c>
      <c r="H6768">
        <v>11640307</v>
      </c>
      <c r="I6768" t="s">
        <v>79</v>
      </c>
      <c r="J6768" t="s">
        <v>200</v>
      </c>
      <c r="K6768" t="s">
        <v>25075</v>
      </c>
      <c r="M6768" t="s">
        <v>9650</v>
      </c>
      <c r="N6768" t="s">
        <v>11450</v>
      </c>
      <c r="O6768" t="s">
        <v>18</v>
      </c>
      <c r="P6768">
        <v>78140</v>
      </c>
    </row>
    <row r="6769" spans="1:17" hidden="1" x14ac:dyDescent="0.35">
      <c r="A6769" s="72">
        <f t="shared" si="105"/>
        <v>141521</v>
      </c>
      <c r="B6769" t="s">
        <v>27255</v>
      </c>
      <c r="C6769" s="85">
        <v>90515</v>
      </c>
      <c r="D6769" t="s">
        <v>77</v>
      </c>
      <c r="E6769" t="s">
        <v>23180</v>
      </c>
      <c r="F6769" s="85">
        <v>141521</v>
      </c>
      <c r="G6769" t="s">
        <v>78</v>
      </c>
      <c r="H6769">
        <v>11640307</v>
      </c>
      <c r="I6769" t="s">
        <v>79</v>
      </c>
      <c r="K6769" t="s">
        <v>27256</v>
      </c>
      <c r="M6769" t="s">
        <v>20994</v>
      </c>
      <c r="N6769" t="s">
        <v>11450</v>
      </c>
      <c r="O6769" t="s">
        <v>18</v>
      </c>
      <c r="P6769">
        <v>78159</v>
      </c>
      <c r="Q6769">
        <v>2626</v>
      </c>
    </row>
    <row r="6770" spans="1:17" hidden="1" x14ac:dyDescent="0.35">
      <c r="A6770" s="72">
        <f t="shared" si="105"/>
        <v>141521</v>
      </c>
      <c r="B6770" t="s">
        <v>9637</v>
      </c>
      <c r="C6770" s="66">
        <v>90515</v>
      </c>
      <c r="D6770" t="s">
        <v>77</v>
      </c>
      <c r="E6770" t="s">
        <v>9638</v>
      </c>
      <c r="F6770" s="66">
        <v>141521</v>
      </c>
      <c r="G6770" t="s">
        <v>78</v>
      </c>
      <c r="H6770" t="s">
        <v>9639</v>
      </c>
      <c r="I6770" t="s">
        <v>79</v>
      </c>
      <c r="K6770" t="s">
        <v>9640</v>
      </c>
      <c r="M6770" t="s">
        <v>9641</v>
      </c>
      <c r="N6770" t="s">
        <v>9642</v>
      </c>
      <c r="O6770" t="s">
        <v>18</v>
      </c>
      <c r="P6770" t="s">
        <v>9643</v>
      </c>
      <c r="Q6770" t="s">
        <v>1556</v>
      </c>
    </row>
    <row r="6771" spans="1:17" hidden="1" x14ac:dyDescent="0.35">
      <c r="A6771" s="72">
        <f t="shared" si="105"/>
        <v>141521</v>
      </c>
      <c r="B6771" t="s">
        <v>27253</v>
      </c>
      <c r="C6771" s="85">
        <v>90516</v>
      </c>
      <c r="D6771" t="s">
        <v>77</v>
      </c>
      <c r="E6771" t="s">
        <v>23180</v>
      </c>
      <c r="F6771" s="85">
        <v>141521</v>
      </c>
      <c r="G6771" t="s">
        <v>78</v>
      </c>
      <c r="H6771">
        <v>11640307</v>
      </c>
      <c r="I6771" t="s">
        <v>79</v>
      </c>
      <c r="K6771" t="s">
        <v>27254</v>
      </c>
      <c r="M6771" t="s">
        <v>9650</v>
      </c>
      <c r="N6771" t="s">
        <v>11450</v>
      </c>
      <c r="O6771" t="s">
        <v>18</v>
      </c>
      <c r="P6771">
        <v>78140</v>
      </c>
    </row>
    <row r="6772" spans="1:17" hidden="1" x14ac:dyDescent="0.35">
      <c r="A6772" s="72">
        <f t="shared" si="105"/>
        <v>141521</v>
      </c>
      <c r="B6772" t="s">
        <v>9646</v>
      </c>
      <c r="C6772" s="66">
        <v>90516</v>
      </c>
      <c r="D6772" t="s">
        <v>77</v>
      </c>
      <c r="E6772" t="s">
        <v>9638</v>
      </c>
      <c r="F6772" s="66">
        <v>141521</v>
      </c>
      <c r="G6772" t="s">
        <v>78</v>
      </c>
      <c r="H6772" t="s">
        <v>9639</v>
      </c>
      <c r="I6772" t="s">
        <v>79</v>
      </c>
      <c r="K6772" t="s">
        <v>9647</v>
      </c>
      <c r="M6772" t="s">
        <v>9644</v>
      </c>
      <c r="N6772" t="s">
        <v>9642</v>
      </c>
      <c r="O6772" t="s">
        <v>18</v>
      </c>
      <c r="P6772" t="s">
        <v>9645</v>
      </c>
    </row>
    <row r="6773" spans="1:17" hidden="1" x14ac:dyDescent="0.35">
      <c r="A6773" s="72">
        <f t="shared" si="105"/>
        <v>141521</v>
      </c>
      <c r="B6773" t="s">
        <v>27257</v>
      </c>
      <c r="C6773" s="85">
        <v>90517</v>
      </c>
      <c r="D6773" t="s">
        <v>77</v>
      </c>
      <c r="E6773" t="s">
        <v>23180</v>
      </c>
      <c r="F6773" s="85">
        <v>141521</v>
      </c>
      <c r="G6773" t="s">
        <v>78</v>
      </c>
      <c r="H6773">
        <v>11640307</v>
      </c>
      <c r="I6773" t="s">
        <v>79</v>
      </c>
      <c r="K6773" t="s">
        <v>27258</v>
      </c>
      <c r="M6773" t="s">
        <v>9650</v>
      </c>
      <c r="N6773" t="s">
        <v>11450</v>
      </c>
      <c r="O6773" t="s">
        <v>18</v>
      </c>
      <c r="P6773">
        <v>78140</v>
      </c>
    </row>
    <row r="6774" spans="1:17" hidden="1" x14ac:dyDescent="0.35">
      <c r="A6774" s="72">
        <f t="shared" si="105"/>
        <v>141521</v>
      </c>
      <c r="B6774" t="s">
        <v>9648</v>
      </c>
      <c r="C6774" s="66">
        <v>90517</v>
      </c>
      <c r="D6774" t="s">
        <v>77</v>
      </c>
      <c r="E6774" t="s">
        <v>9638</v>
      </c>
      <c r="F6774" s="66">
        <v>141521</v>
      </c>
      <c r="G6774" t="s">
        <v>78</v>
      </c>
      <c r="H6774" t="s">
        <v>9639</v>
      </c>
      <c r="I6774" t="s">
        <v>79</v>
      </c>
      <c r="K6774" t="s">
        <v>9649</v>
      </c>
      <c r="M6774" t="s">
        <v>9650</v>
      </c>
      <c r="N6774" t="s">
        <v>9642</v>
      </c>
      <c r="O6774" t="s">
        <v>18</v>
      </c>
      <c r="P6774" t="s">
        <v>9645</v>
      </c>
    </row>
    <row r="6775" spans="1:17" hidden="1" x14ac:dyDescent="0.35">
      <c r="A6775" s="72">
        <f t="shared" si="105"/>
        <v>141739</v>
      </c>
      <c r="B6775" t="s">
        <v>23812</v>
      </c>
      <c r="C6775" s="85">
        <v>16066162</v>
      </c>
      <c r="D6775" t="s">
        <v>23281</v>
      </c>
      <c r="E6775" t="s">
        <v>23266</v>
      </c>
      <c r="F6775" s="85">
        <v>141739</v>
      </c>
      <c r="G6775" t="s">
        <v>78</v>
      </c>
      <c r="H6775">
        <v>12688008</v>
      </c>
      <c r="I6775" t="s">
        <v>79</v>
      </c>
      <c r="K6775" t="s">
        <v>23813</v>
      </c>
      <c r="M6775" t="s">
        <v>125</v>
      </c>
      <c r="O6775" t="s">
        <v>18</v>
      </c>
      <c r="P6775">
        <v>78724</v>
      </c>
    </row>
    <row r="6776" spans="1:17" hidden="1" x14ac:dyDescent="0.35">
      <c r="A6776" s="72">
        <f t="shared" si="105"/>
        <v>141557</v>
      </c>
      <c r="B6776" t="s">
        <v>24745</v>
      </c>
      <c r="C6776" s="85">
        <v>17015807</v>
      </c>
      <c r="D6776" t="s">
        <v>23281</v>
      </c>
      <c r="E6776" t="s">
        <v>23243</v>
      </c>
      <c r="F6776" s="85">
        <v>141557</v>
      </c>
      <c r="G6776" t="s">
        <v>78</v>
      </c>
      <c r="I6776" t="s">
        <v>79</v>
      </c>
      <c r="K6776" t="s">
        <v>24746</v>
      </c>
      <c r="M6776" t="s">
        <v>9155</v>
      </c>
      <c r="N6776" t="s">
        <v>9526</v>
      </c>
      <c r="O6776" t="s">
        <v>18</v>
      </c>
      <c r="P6776">
        <v>78263</v>
      </c>
      <c r="Q6776">
        <v>2338</v>
      </c>
    </row>
    <row r="6777" spans="1:17" hidden="1" x14ac:dyDescent="0.35">
      <c r="A6777" s="72">
        <f t="shared" si="105"/>
        <v>141356</v>
      </c>
      <c r="B6777" t="s">
        <v>18394</v>
      </c>
      <c r="C6777" s="66">
        <v>16080624</v>
      </c>
      <c r="D6777" t="s">
        <v>83</v>
      </c>
      <c r="E6777" t="s">
        <v>8483</v>
      </c>
      <c r="F6777" s="66">
        <v>141356</v>
      </c>
      <c r="G6777" t="s">
        <v>78</v>
      </c>
      <c r="H6777" t="s">
        <v>8484</v>
      </c>
      <c r="I6777" t="s">
        <v>79</v>
      </c>
      <c r="K6777" t="s">
        <v>18395</v>
      </c>
      <c r="M6777" t="s">
        <v>8479</v>
      </c>
      <c r="N6777" t="s">
        <v>6827</v>
      </c>
      <c r="O6777" t="s">
        <v>18</v>
      </c>
      <c r="P6777" t="s">
        <v>8480</v>
      </c>
    </row>
    <row r="6778" spans="1:17" hidden="1" x14ac:dyDescent="0.35">
      <c r="A6778" s="72">
        <f t="shared" si="105"/>
        <v>141770</v>
      </c>
      <c r="B6778" t="s">
        <v>28211</v>
      </c>
      <c r="C6778" s="85">
        <v>17008543</v>
      </c>
      <c r="D6778" t="s">
        <v>23281</v>
      </c>
      <c r="E6778" t="s">
        <v>23156</v>
      </c>
      <c r="F6778" s="85">
        <v>141770</v>
      </c>
      <c r="G6778" t="s">
        <v>78</v>
      </c>
      <c r="I6778" t="s">
        <v>79</v>
      </c>
      <c r="K6778" t="s">
        <v>28212</v>
      </c>
      <c r="M6778" t="s">
        <v>20775</v>
      </c>
      <c r="O6778" t="s">
        <v>18</v>
      </c>
      <c r="P6778">
        <v>78840</v>
      </c>
    </row>
    <row r="6779" spans="1:17" hidden="1" x14ac:dyDescent="0.35">
      <c r="A6779" s="72">
        <f t="shared" si="105"/>
        <v>141770</v>
      </c>
      <c r="B6779" t="s">
        <v>20773</v>
      </c>
      <c r="C6779" s="66">
        <v>17008543</v>
      </c>
      <c r="D6779" t="s">
        <v>83</v>
      </c>
      <c r="E6779" t="s">
        <v>11813</v>
      </c>
      <c r="F6779" s="66">
        <v>141770</v>
      </c>
      <c r="G6779" t="s">
        <v>78</v>
      </c>
      <c r="H6779" t="s">
        <v>350</v>
      </c>
      <c r="I6779" t="s">
        <v>79</v>
      </c>
      <c r="K6779" t="s">
        <v>20774</v>
      </c>
      <c r="L6779" t="s">
        <v>80</v>
      </c>
      <c r="M6779" t="s">
        <v>20775</v>
      </c>
      <c r="N6779" t="s">
        <v>80</v>
      </c>
      <c r="O6779" t="s">
        <v>18</v>
      </c>
      <c r="P6779" t="s">
        <v>11809</v>
      </c>
      <c r="Q6779" t="s">
        <v>87</v>
      </c>
    </row>
    <row r="6780" spans="1:17" hidden="1" x14ac:dyDescent="0.35">
      <c r="A6780" s="72">
        <f t="shared" si="105"/>
        <v>140940</v>
      </c>
      <c r="B6780" t="s">
        <v>4526</v>
      </c>
      <c r="C6780" s="66">
        <v>87726</v>
      </c>
      <c r="D6780" t="s">
        <v>77</v>
      </c>
      <c r="E6780" t="s">
        <v>4527</v>
      </c>
      <c r="F6780" s="66">
        <v>140940</v>
      </c>
      <c r="G6780" t="s">
        <v>78</v>
      </c>
      <c r="H6780" t="s">
        <v>4528</v>
      </c>
      <c r="I6780" t="s">
        <v>79</v>
      </c>
      <c r="K6780" t="s">
        <v>4529</v>
      </c>
      <c r="M6780" t="s">
        <v>4530</v>
      </c>
      <c r="N6780" t="s">
        <v>4439</v>
      </c>
      <c r="O6780" t="s">
        <v>18</v>
      </c>
      <c r="P6780" t="s">
        <v>4531</v>
      </c>
    </row>
    <row r="6781" spans="1:17" hidden="1" x14ac:dyDescent="0.35">
      <c r="A6781" s="72">
        <f t="shared" si="105"/>
        <v>140940</v>
      </c>
      <c r="B6781" t="s">
        <v>4532</v>
      </c>
      <c r="C6781" s="66">
        <v>87727</v>
      </c>
      <c r="D6781" t="s">
        <v>77</v>
      </c>
      <c r="E6781" t="s">
        <v>4527</v>
      </c>
      <c r="F6781" s="66">
        <v>140940</v>
      </c>
      <c r="G6781" t="s">
        <v>78</v>
      </c>
      <c r="H6781" t="s">
        <v>4533</v>
      </c>
      <c r="I6781" t="s">
        <v>79</v>
      </c>
      <c r="K6781" t="s">
        <v>4534</v>
      </c>
      <c r="M6781" t="s">
        <v>4530</v>
      </c>
      <c r="N6781" t="s">
        <v>4439</v>
      </c>
      <c r="O6781" t="s">
        <v>18</v>
      </c>
      <c r="P6781" t="s">
        <v>4531</v>
      </c>
    </row>
    <row r="6782" spans="1:17" hidden="1" x14ac:dyDescent="0.35">
      <c r="A6782" s="72">
        <f t="shared" si="105"/>
        <v>140940</v>
      </c>
      <c r="B6782" t="s">
        <v>4535</v>
      </c>
      <c r="C6782" s="66">
        <v>87728</v>
      </c>
      <c r="D6782" t="s">
        <v>77</v>
      </c>
      <c r="E6782" t="s">
        <v>4527</v>
      </c>
      <c r="F6782" s="66">
        <v>140940</v>
      </c>
      <c r="G6782" t="s">
        <v>78</v>
      </c>
      <c r="H6782" t="s">
        <v>4536</v>
      </c>
      <c r="I6782" t="s">
        <v>79</v>
      </c>
      <c r="K6782" t="s">
        <v>4537</v>
      </c>
      <c r="M6782" t="s">
        <v>4530</v>
      </c>
      <c r="N6782" t="s">
        <v>4439</v>
      </c>
      <c r="O6782" t="s">
        <v>18</v>
      </c>
      <c r="P6782" t="s">
        <v>4531</v>
      </c>
    </row>
    <row r="6783" spans="1:17" hidden="1" x14ac:dyDescent="0.35">
      <c r="A6783" s="72">
        <f t="shared" si="105"/>
        <v>140457</v>
      </c>
      <c r="B6783" t="s">
        <v>361</v>
      </c>
      <c r="C6783" s="66">
        <v>85503</v>
      </c>
      <c r="D6783" t="s">
        <v>77</v>
      </c>
      <c r="E6783" t="s">
        <v>345</v>
      </c>
      <c r="F6783" s="66">
        <v>140457</v>
      </c>
      <c r="G6783" t="s">
        <v>78</v>
      </c>
      <c r="H6783" t="s">
        <v>350</v>
      </c>
      <c r="I6783" t="s">
        <v>79</v>
      </c>
      <c r="K6783" t="s">
        <v>362</v>
      </c>
      <c r="L6783" t="s">
        <v>80</v>
      </c>
      <c r="M6783" t="s">
        <v>347</v>
      </c>
      <c r="N6783" t="s">
        <v>185</v>
      </c>
      <c r="O6783" t="s">
        <v>18</v>
      </c>
      <c r="P6783" t="s">
        <v>352</v>
      </c>
      <c r="Q6783" t="s">
        <v>363</v>
      </c>
    </row>
    <row r="6784" spans="1:17" hidden="1" x14ac:dyDescent="0.35">
      <c r="A6784" s="72">
        <f t="shared" si="105"/>
        <v>141652</v>
      </c>
      <c r="B6784" t="s">
        <v>15836</v>
      </c>
      <c r="C6784" s="66">
        <v>16024391</v>
      </c>
      <c r="D6784" t="s">
        <v>77</v>
      </c>
      <c r="E6784" t="s">
        <v>10953</v>
      </c>
      <c r="F6784" s="66">
        <v>141652</v>
      </c>
      <c r="G6784" t="s">
        <v>78</v>
      </c>
      <c r="I6784" t="s">
        <v>79</v>
      </c>
      <c r="K6784" t="s">
        <v>15837</v>
      </c>
      <c r="M6784" t="s">
        <v>10955</v>
      </c>
      <c r="N6784" t="s">
        <v>5082</v>
      </c>
      <c r="O6784" t="s">
        <v>18</v>
      </c>
      <c r="P6784" t="s">
        <v>10956</v>
      </c>
    </row>
    <row r="6785" spans="1:17" hidden="1" x14ac:dyDescent="0.35">
      <c r="A6785" s="72">
        <f t="shared" si="105"/>
        <v>17000229</v>
      </c>
      <c r="B6785" t="s">
        <v>16929</v>
      </c>
      <c r="C6785" s="66">
        <v>16050460</v>
      </c>
      <c r="D6785" t="s">
        <v>77</v>
      </c>
      <c r="E6785" t="s">
        <v>16927</v>
      </c>
      <c r="F6785" s="66">
        <v>17000229</v>
      </c>
      <c r="G6785" t="s">
        <v>78</v>
      </c>
      <c r="I6785" t="s">
        <v>79</v>
      </c>
      <c r="K6785" t="s">
        <v>16930</v>
      </c>
      <c r="M6785" t="s">
        <v>16931</v>
      </c>
      <c r="O6785" t="s">
        <v>18</v>
      </c>
      <c r="P6785" t="s">
        <v>11430</v>
      </c>
    </row>
    <row r="6786" spans="1:17" hidden="1" x14ac:dyDescent="0.35">
      <c r="A6786" s="72">
        <f t="shared" ref="A6786:A6849" si="106">IF(F6786="", "", IF(D6786="School District", C6786, F6786))</f>
        <v>141065</v>
      </c>
      <c r="B6786" t="s">
        <v>22343</v>
      </c>
      <c r="C6786" s="66">
        <v>17022466</v>
      </c>
      <c r="D6786" t="s">
        <v>77</v>
      </c>
      <c r="E6786" t="s">
        <v>5158</v>
      </c>
      <c r="F6786" s="66">
        <v>141065</v>
      </c>
      <c r="G6786" t="s">
        <v>78</v>
      </c>
      <c r="I6786" t="s">
        <v>79</v>
      </c>
      <c r="K6786" t="s">
        <v>22344</v>
      </c>
      <c r="M6786" t="s">
        <v>22345</v>
      </c>
      <c r="N6786" t="s">
        <v>5044</v>
      </c>
      <c r="O6786" t="s">
        <v>18</v>
      </c>
      <c r="P6786" t="s">
        <v>5221</v>
      </c>
    </row>
    <row r="6787" spans="1:17" hidden="1" x14ac:dyDescent="0.35">
      <c r="A6787" s="72">
        <f t="shared" si="106"/>
        <v>141065</v>
      </c>
      <c r="B6787" t="s">
        <v>5269</v>
      </c>
      <c r="C6787" s="66">
        <v>88061</v>
      </c>
      <c r="D6787" t="s">
        <v>77</v>
      </c>
      <c r="E6787" t="s">
        <v>5158</v>
      </c>
      <c r="F6787" s="66">
        <v>141065</v>
      </c>
      <c r="G6787" t="s">
        <v>78</v>
      </c>
      <c r="I6787" t="s">
        <v>79</v>
      </c>
      <c r="K6787" t="s">
        <v>5270</v>
      </c>
      <c r="M6787" t="s">
        <v>5267</v>
      </c>
      <c r="N6787" t="s">
        <v>5040</v>
      </c>
      <c r="O6787" t="s">
        <v>18</v>
      </c>
      <c r="P6787" t="s">
        <v>5268</v>
      </c>
      <c r="Q6787" t="s">
        <v>5271</v>
      </c>
    </row>
    <row r="6788" spans="1:17" hidden="1" x14ac:dyDescent="0.35">
      <c r="A6788" s="72">
        <f t="shared" si="106"/>
        <v>141555</v>
      </c>
      <c r="B6788" t="s">
        <v>16617</v>
      </c>
      <c r="C6788" s="66">
        <v>16045108</v>
      </c>
      <c r="D6788" t="s">
        <v>77</v>
      </c>
      <c r="E6788" t="s">
        <v>4810</v>
      </c>
      <c r="F6788" s="66">
        <v>141555</v>
      </c>
      <c r="G6788" t="s">
        <v>78</v>
      </c>
      <c r="I6788" t="s">
        <v>79</v>
      </c>
      <c r="K6788" t="s">
        <v>16618</v>
      </c>
      <c r="M6788" t="s">
        <v>7383</v>
      </c>
      <c r="N6788" t="s">
        <v>7384</v>
      </c>
      <c r="O6788" t="s">
        <v>18</v>
      </c>
      <c r="P6788" t="s">
        <v>10314</v>
      </c>
    </row>
    <row r="6789" spans="1:17" hidden="1" x14ac:dyDescent="0.35">
      <c r="A6789" s="72">
        <f t="shared" si="106"/>
        <v>141523</v>
      </c>
      <c r="B6789" t="s">
        <v>9651</v>
      </c>
      <c r="C6789" s="66">
        <v>90518</v>
      </c>
      <c r="D6789" t="s">
        <v>77</v>
      </c>
      <c r="E6789" t="s">
        <v>9652</v>
      </c>
      <c r="F6789" s="66">
        <v>141523</v>
      </c>
      <c r="G6789" t="s">
        <v>78</v>
      </c>
      <c r="I6789" t="s">
        <v>79</v>
      </c>
      <c r="K6789" t="s">
        <v>9653</v>
      </c>
      <c r="M6789" t="s">
        <v>9654</v>
      </c>
      <c r="N6789" t="s">
        <v>9047</v>
      </c>
      <c r="O6789" t="s">
        <v>18</v>
      </c>
      <c r="P6789" t="s">
        <v>9655</v>
      </c>
    </row>
    <row r="6790" spans="1:17" hidden="1" x14ac:dyDescent="0.35">
      <c r="A6790" s="72">
        <f t="shared" si="106"/>
        <v>140461</v>
      </c>
      <c r="B6790" t="s">
        <v>25675</v>
      </c>
      <c r="C6790" s="85">
        <v>85786</v>
      </c>
      <c r="D6790" t="s">
        <v>77</v>
      </c>
      <c r="E6790" t="s">
        <v>23227</v>
      </c>
      <c r="F6790" s="85">
        <v>140461</v>
      </c>
      <c r="G6790" t="s">
        <v>78</v>
      </c>
      <c r="H6790">
        <v>1647890</v>
      </c>
      <c r="I6790" t="s">
        <v>79</v>
      </c>
      <c r="K6790" t="s">
        <v>25676</v>
      </c>
      <c r="M6790" t="s">
        <v>25668</v>
      </c>
      <c r="N6790" t="s">
        <v>232</v>
      </c>
      <c r="O6790" t="s">
        <v>18</v>
      </c>
      <c r="P6790">
        <v>75089</v>
      </c>
      <c r="Q6790">
        <v>3245</v>
      </c>
    </row>
    <row r="6791" spans="1:17" hidden="1" x14ac:dyDescent="0.35">
      <c r="A6791" s="72">
        <f t="shared" si="106"/>
        <v>140461</v>
      </c>
      <c r="B6791" t="s">
        <v>1074</v>
      </c>
      <c r="C6791" s="66">
        <v>85786</v>
      </c>
      <c r="D6791" t="s">
        <v>77</v>
      </c>
      <c r="E6791" t="s">
        <v>371</v>
      </c>
      <c r="F6791" s="66">
        <v>140461</v>
      </c>
      <c r="G6791" t="s">
        <v>78</v>
      </c>
      <c r="H6791" t="s">
        <v>372</v>
      </c>
      <c r="I6791" t="s">
        <v>79</v>
      </c>
      <c r="K6791" t="s">
        <v>1075</v>
      </c>
      <c r="M6791" t="s">
        <v>1071</v>
      </c>
      <c r="N6791" t="s">
        <v>189</v>
      </c>
      <c r="O6791" t="s">
        <v>18</v>
      </c>
      <c r="P6791" t="s">
        <v>1072</v>
      </c>
      <c r="Q6791" t="s">
        <v>1076</v>
      </c>
    </row>
    <row r="6792" spans="1:17" hidden="1" x14ac:dyDescent="0.35">
      <c r="A6792" s="72">
        <f t="shared" si="106"/>
        <v>141532</v>
      </c>
      <c r="B6792" t="s">
        <v>28262</v>
      </c>
      <c r="C6792" s="85">
        <v>15768458</v>
      </c>
      <c r="D6792" t="s">
        <v>77</v>
      </c>
      <c r="E6792" t="s">
        <v>23152</v>
      </c>
      <c r="F6792" s="85">
        <v>141532</v>
      </c>
      <c r="G6792" t="s">
        <v>78</v>
      </c>
      <c r="H6792">
        <v>9980335</v>
      </c>
      <c r="I6792" t="s">
        <v>79</v>
      </c>
      <c r="K6792" t="s">
        <v>28263</v>
      </c>
      <c r="M6792" t="s">
        <v>9696</v>
      </c>
      <c r="N6792" t="s">
        <v>9526</v>
      </c>
      <c r="O6792" t="s">
        <v>18</v>
      </c>
      <c r="P6792">
        <v>78154</v>
      </c>
    </row>
    <row r="6793" spans="1:17" hidden="1" x14ac:dyDescent="0.35">
      <c r="A6793" s="72">
        <f t="shared" si="106"/>
        <v>141532</v>
      </c>
      <c r="B6793" t="s">
        <v>15653</v>
      </c>
      <c r="C6793" s="66">
        <v>15768458</v>
      </c>
      <c r="D6793" t="s">
        <v>77</v>
      </c>
      <c r="E6793" t="s">
        <v>9507</v>
      </c>
      <c r="F6793" s="66">
        <v>141532</v>
      </c>
      <c r="G6793" t="s">
        <v>78</v>
      </c>
      <c r="H6793" t="s">
        <v>9508</v>
      </c>
      <c r="I6793" t="s">
        <v>79</v>
      </c>
      <c r="K6793" t="s">
        <v>15654</v>
      </c>
      <c r="L6793" t="s">
        <v>80</v>
      </c>
      <c r="M6793" t="s">
        <v>9711</v>
      </c>
      <c r="N6793" t="s">
        <v>7384</v>
      </c>
      <c r="O6793" t="s">
        <v>18</v>
      </c>
      <c r="P6793" t="s">
        <v>9698</v>
      </c>
      <c r="Q6793" t="s">
        <v>87</v>
      </c>
    </row>
    <row r="6794" spans="1:17" hidden="1" x14ac:dyDescent="0.35">
      <c r="A6794" s="72">
        <f t="shared" si="106"/>
        <v>141739</v>
      </c>
      <c r="B6794" t="s">
        <v>23780</v>
      </c>
      <c r="C6794" s="85">
        <v>91839</v>
      </c>
      <c r="D6794" t="s">
        <v>77</v>
      </c>
      <c r="E6794" t="s">
        <v>23266</v>
      </c>
      <c r="F6794" s="85">
        <v>141739</v>
      </c>
      <c r="G6794" t="s">
        <v>78</v>
      </c>
      <c r="H6794">
        <v>7097322</v>
      </c>
      <c r="I6794" t="s">
        <v>79</v>
      </c>
      <c r="K6794" t="s">
        <v>23781</v>
      </c>
      <c r="M6794" t="s">
        <v>125</v>
      </c>
      <c r="N6794" t="s">
        <v>11359</v>
      </c>
      <c r="O6794" t="s">
        <v>18</v>
      </c>
      <c r="P6794">
        <v>78721</v>
      </c>
      <c r="Q6794">
        <v>2307</v>
      </c>
    </row>
    <row r="6795" spans="1:17" hidden="1" x14ac:dyDescent="0.35">
      <c r="A6795" s="72">
        <f t="shared" si="106"/>
        <v>140510</v>
      </c>
      <c r="B6795" t="s">
        <v>26506</v>
      </c>
      <c r="C6795" s="85">
        <v>85920</v>
      </c>
      <c r="D6795" t="s">
        <v>77</v>
      </c>
      <c r="E6795" t="s">
        <v>23205</v>
      </c>
      <c r="F6795" s="85">
        <v>140510</v>
      </c>
      <c r="G6795" t="s">
        <v>78</v>
      </c>
      <c r="H6795">
        <v>1647460</v>
      </c>
      <c r="I6795" t="s">
        <v>79</v>
      </c>
      <c r="K6795" t="s">
        <v>26507</v>
      </c>
      <c r="M6795" t="s">
        <v>1182</v>
      </c>
      <c r="N6795" t="s">
        <v>1182</v>
      </c>
      <c r="O6795" t="s">
        <v>18</v>
      </c>
      <c r="P6795">
        <v>75142</v>
      </c>
      <c r="Q6795">
        <v>2298</v>
      </c>
    </row>
    <row r="6796" spans="1:17" hidden="1" x14ac:dyDescent="0.35">
      <c r="A6796" s="72">
        <f t="shared" si="106"/>
        <v>140510</v>
      </c>
      <c r="B6796" t="s">
        <v>1299</v>
      </c>
      <c r="C6796" s="66">
        <v>85920</v>
      </c>
      <c r="D6796" t="s">
        <v>77</v>
      </c>
      <c r="E6796" t="s">
        <v>1291</v>
      </c>
      <c r="F6796" s="66">
        <v>140510</v>
      </c>
      <c r="G6796" t="s">
        <v>78</v>
      </c>
      <c r="H6796" t="s">
        <v>1292</v>
      </c>
      <c r="I6796" t="s">
        <v>79</v>
      </c>
      <c r="K6796" t="s">
        <v>1300</v>
      </c>
      <c r="M6796" t="s">
        <v>1248</v>
      </c>
      <c r="N6796" t="s">
        <v>1248</v>
      </c>
      <c r="O6796" t="s">
        <v>18</v>
      </c>
      <c r="P6796" t="s">
        <v>1294</v>
      </c>
      <c r="Q6796" t="s">
        <v>1008</v>
      </c>
    </row>
    <row r="6797" spans="1:17" hidden="1" x14ac:dyDescent="0.35">
      <c r="A6797" s="72">
        <f t="shared" si="106"/>
        <v>141575</v>
      </c>
      <c r="B6797" t="s">
        <v>10485</v>
      </c>
      <c r="C6797" s="66">
        <v>91041</v>
      </c>
      <c r="D6797" t="s">
        <v>77</v>
      </c>
      <c r="E6797" t="s">
        <v>10478</v>
      </c>
      <c r="F6797" s="66">
        <v>141575</v>
      </c>
      <c r="G6797" t="s">
        <v>78</v>
      </c>
      <c r="I6797" t="s">
        <v>79</v>
      </c>
      <c r="K6797" t="s">
        <v>10486</v>
      </c>
      <c r="M6797" t="s">
        <v>10480</v>
      </c>
      <c r="N6797" t="s">
        <v>10481</v>
      </c>
      <c r="O6797" t="s">
        <v>18</v>
      </c>
      <c r="P6797" t="s">
        <v>10482</v>
      </c>
    </row>
    <row r="6798" spans="1:17" hidden="1" x14ac:dyDescent="0.35">
      <c r="A6798" s="72">
        <f t="shared" si="106"/>
        <v>141337</v>
      </c>
      <c r="B6798" t="s">
        <v>15547</v>
      </c>
      <c r="C6798" s="66">
        <v>234166</v>
      </c>
      <c r="D6798" t="s">
        <v>77</v>
      </c>
      <c r="E6798" t="s">
        <v>6256</v>
      </c>
      <c r="F6798" s="66">
        <v>141337</v>
      </c>
      <c r="G6798" t="s">
        <v>78</v>
      </c>
      <c r="I6798" t="s">
        <v>79</v>
      </c>
      <c r="K6798" t="s">
        <v>15548</v>
      </c>
      <c r="M6798" t="s">
        <v>3090</v>
      </c>
      <c r="N6798" t="s">
        <v>6073</v>
      </c>
      <c r="O6798" t="s">
        <v>18</v>
      </c>
      <c r="P6798" t="s">
        <v>6258</v>
      </c>
    </row>
    <row r="6799" spans="1:17" hidden="1" x14ac:dyDescent="0.35">
      <c r="A6799" s="72">
        <f t="shared" si="106"/>
        <v>141423</v>
      </c>
      <c r="B6799" t="s">
        <v>18207</v>
      </c>
      <c r="C6799" s="66">
        <v>16066428</v>
      </c>
      <c r="D6799" t="s">
        <v>83</v>
      </c>
      <c r="E6799" t="s">
        <v>8975</v>
      </c>
      <c r="F6799" s="66">
        <v>141423</v>
      </c>
      <c r="G6799" t="s">
        <v>78</v>
      </c>
      <c r="I6799" t="s">
        <v>79</v>
      </c>
      <c r="K6799" t="s">
        <v>18208</v>
      </c>
      <c r="M6799" t="s">
        <v>8978</v>
      </c>
      <c r="N6799" t="s">
        <v>3087</v>
      </c>
      <c r="O6799" t="s">
        <v>18</v>
      </c>
      <c r="P6799" t="s">
        <v>8979</v>
      </c>
    </row>
    <row r="6800" spans="1:17" hidden="1" x14ac:dyDescent="0.35">
      <c r="A6800" s="72">
        <f t="shared" si="106"/>
        <v>141423</v>
      </c>
      <c r="B6800" t="s">
        <v>8974</v>
      </c>
      <c r="C6800" s="66">
        <v>90174</v>
      </c>
      <c r="D6800" t="s">
        <v>77</v>
      </c>
      <c r="E6800" t="s">
        <v>8975</v>
      </c>
      <c r="F6800" s="66">
        <v>141423</v>
      </c>
      <c r="G6800" t="s">
        <v>78</v>
      </c>
      <c r="H6800" t="s">
        <v>8976</v>
      </c>
      <c r="I6800" t="s">
        <v>79</v>
      </c>
      <c r="K6800" t="s">
        <v>8977</v>
      </c>
      <c r="M6800" t="s">
        <v>8978</v>
      </c>
      <c r="N6800" t="s">
        <v>3087</v>
      </c>
      <c r="O6800" t="s">
        <v>18</v>
      </c>
      <c r="P6800" t="s">
        <v>8979</v>
      </c>
    </row>
    <row r="6801" spans="1:17" hidden="1" x14ac:dyDescent="0.35">
      <c r="A6801" s="72">
        <f t="shared" si="106"/>
        <v>141423</v>
      </c>
      <c r="B6801" t="s">
        <v>8980</v>
      </c>
      <c r="C6801" s="66">
        <v>90175</v>
      </c>
      <c r="D6801" t="s">
        <v>77</v>
      </c>
      <c r="E6801" t="s">
        <v>8975</v>
      </c>
      <c r="F6801" s="66">
        <v>141423</v>
      </c>
      <c r="G6801" t="s">
        <v>78</v>
      </c>
      <c r="H6801" t="s">
        <v>8976</v>
      </c>
      <c r="I6801" t="s">
        <v>79</v>
      </c>
      <c r="K6801" t="s">
        <v>8981</v>
      </c>
      <c r="M6801" t="s">
        <v>8978</v>
      </c>
      <c r="N6801" t="s">
        <v>3087</v>
      </c>
      <c r="O6801" t="s">
        <v>18</v>
      </c>
      <c r="P6801" t="s">
        <v>8979</v>
      </c>
    </row>
    <row r="6802" spans="1:17" hidden="1" x14ac:dyDescent="0.35">
      <c r="A6802" s="72">
        <f t="shared" si="106"/>
        <v>141423</v>
      </c>
      <c r="B6802" t="s">
        <v>17062</v>
      </c>
      <c r="C6802" s="66">
        <v>16053538</v>
      </c>
      <c r="D6802" t="s">
        <v>77</v>
      </c>
      <c r="E6802" t="s">
        <v>8975</v>
      </c>
      <c r="F6802" s="66">
        <v>141423</v>
      </c>
      <c r="G6802" t="s">
        <v>78</v>
      </c>
      <c r="H6802" t="s">
        <v>8976</v>
      </c>
      <c r="I6802" t="s">
        <v>79</v>
      </c>
      <c r="K6802" t="s">
        <v>17063</v>
      </c>
      <c r="M6802" t="s">
        <v>8978</v>
      </c>
      <c r="N6802" t="s">
        <v>3087</v>
      </c>
      <c r="O6802" t="s">
        <v>18</v>
      </c>
      <c r="P6802" t="s">
        <v>8979</v>
      </c>
    </row>
    <row r="6803" spans="1:17" hidden="1" x14ac:dyDescent="0.35">
      <c r="A6803" s="72">
        <f t="shared" si="106"/>
        <v>140457</v>
      </c>
      <c r="B6803" t="s">
        <v>18450</v>
      </c>
      <c r="C6803" s="66">
        <v>16082350</v>
      </c>
      <c r="D6803" t="s">
        <v>77</v>
      </c>
      <c r="E6803" t="s">
        <v>345</v>
      </c>
      <c r="F6803" s="66">
        <v>140457</v>
      </c>
      <c r="G6803" t="s">
        <v>78</v>
      </c>
      <c r="I6803" t="s">
        <v>79</v>
      </c>
      <c r="K6803" t="s">
        <v>18451</v>
      </c>
      <c r="M6803" t="s">
        <v>347</v>
      </c>
      <c r="N6803" t="s">
        <v>185</v>
      </c>
      <c r="O6803" t="s">
        <v>18</v>
      </c>
      <c r="P6803" t="s">
        <v>352</v>
      </c>
    </row>
    <row r="6804" spans="1:17" hidden="1" x14ac:dyDescent="0.35">
      <c r="A6804" s="72">
        <f t="shared" si="106"/>
        <v>127700</v>
      </c>
      <c r="B6804" t="s">
        <v>24079</v>
      </c>
      <c r="C6804" s="85">
        <v>227017</v>
      </c>
      <c r="D6804" t="s">
        <v>77</v>
      </c>
      <c r="E6804" t="s">
        <v>23260</v>
      </c>
      <c r="F6804" s="85">
        <v>127700</v>
      </c>
      <c r="G6804" t="s">
        <v>78</v>
      </c>
      <c r="H6804">
        <v>13042262</v>
      </c>
      <c r="I6804" t="s">
        <v>79</v>
      </c>
      <c r="K6804" t="s">
        <v>24080</v>
      </c>
      <c r="M6804" t="s">
        <v>23991</v>
      </c>
      <c r="N6804" t="s">
        <v>23987</v>
      </c>
      <c r="O6804" t="s">
        <v>23988</v>
      </c>
      <c r="P6804">
        <v>32922</v>
      </c>
      <c r="Q6804">
        <v>6494</v>
      </c>
    </row>
    <row r="6805" spans="1:17" hidden="1" x14ac:dyDescent="0.35">
      <c r="A6805" s="72">
        <f t="shared" si="106"/>
        <v>127700</v>
      </c>
      <c r="B6805" t="s">
        <v>24173</v>
      </c>
      <c r="C6805" s="85">
        <v>17005566</v>
      </c>
      <c r="D6805" t="s">
        <v>77</v>
      </c>
      <c r="E6805" t="s">
        <v>23260</v>
      </c>
      <c r="F6805" s="85">
        <v>127700</v>
      </c>
      <c r="G6805" t="s">
        <v>78</v>
      </c>
      <c r="I6805" t="s">
        <v>79</v>
      </c>
      <c r="K6805" t="s">
        <v>24123</v>
      </c>
      <c r="M6805" t="s">
        <v>23999</v>
      </c>
      <c r="N6805" t="s">
        <v>23987</v>
      </c>
      <c r="O6805" t="s">
        <v>23988</v>
      </c>
      <c r="P6805">
        <v>32796</v>
      </c>
      <c r="Q6805">
        <v>2932</v>
      </c>
    </row>
    <row r="6806" spans="1:17" hidden="1" x14ac:dyDescent="0.35">
      <c r="A6806" s="72">
        <f t="shared" si="106"/>
        <v>127700</v>
      </c>
      <c r="B6806" t="s">
        <v>24169</v>
      </c>
      <c r="C6806" s="85">
        <v>17005567</v>
      </c>
      <c r="D6806" t="s">
        <v>77</v>
      </c>
      <c r="E6806" t="s">
        <v>23260</v>
      </c>
      <c r="F6806" s="85">
        <v>127700</v>
      </c>
      <c r="G6806" t="s">
        <v>78</v>
      </c>
      <c r="I6806" t="s">
        <v>79</v>
      </c>
      <c r="K6806" t="s">
        <v>24123</v>
      </c>
      <c r="M6806" t="s">
        <v>23999</v>
      </c>
      <c r="N6806" t="s">
        <v>23987</v>
      </c>
      <c r="O6806" t="s">
        <v>23988</v>
      </c>
      <c r="P6806">
        <v>32796</v>
      </c>
      <c r="Q6806">
        <v>2932</v>
      </c>
    </row>
    <row r="6807" spans="1:17" hidden="1" x14ac:dyDescent="0.35">
      <c r="A6807" s="72">
        <f t="shared" si="106"/>
        <v>141252</v>
      </c>
      <c r="B6807" t="s">
        <v>7721</v>
      </c>
      <c r="C6807" s="66">
        <v>89357</v>
      </c>
      <c r="D6807" t="s">
        <v>77</v>
      </c>
      <c r="E6807" t="s">
        <v>7310</v>
      </c>
      <c r="F6807" s="66">
        <v>141252</v>
      </c>
      <c r="G6807" t="s">
        <v>78</v>
      </c>
      <c r="H6807" t="s">
        <v>7722</v>
      </c>
      <c r="I6807" t="s">
        <v>79</v>
      </c>
      <c r="K6807" t="s">
        <v>7723</v>
      </c>
      <c r="M6807" t="s">
        <v>7307</v>
      </c>
      <c r="N6807" t="s">
        <v>6073</v>
      </c>
      <c r="O6807" t="s">
        <v>18</v>
      </c>
      <c r="P6807" t="s">
        <v>6586</v>
      </c>
      <c r="Q6807" t="s">
        <v>6210</v>
      </c>
    </row>
    <row r="6808" spans="1:17" hidden="1" x14ac:dyDescent="0.35">
      <c r="A6808" s="72">
        <f t="shared" si="106"/>
        <v>141688</v>
      </c>
      <c r="B6808" t="s">
        <v>11350</v>
      </c>
      <c r="C6808" s="66">
        <v>91611</v>
      </c>
      <c r="D6808" t="s">
        <v>77</v>
      </c>
      <c r="E6808" t="s">
        <v>11324</v>
      </c>
      <c r="F6808" s="66">
        <v>141688</v>
      </c>
      <c r="G6808" t="s">
        <v>78</v>
      </c>
      <c r="I6808" t="s">
        <v>79</v>
      </c>
      <c r="K6808" t="s">
        <v>11351</v>
      </c>
      <c r="M6808" t="s">
        <v>11326</v>
      </c>
      <c r="N6808" t="s">
        <v>7398</v>
      </c>
      <c r="O6808" t="s">
        <v>18</v>
      </c>
      <c r="P6808" t="s">
        <v>11327</v>
      </c>
    </row>
    <row r="6809" spans="1:17" hidden="1" x14ac:dyDescent="0.35">
      <c r="A6809" s="72">
        <f t="shared" si="106"/>
        <v>140595</v>
      </c>
      <c r="B6809" t="s">
        <v>21492</v>
      </c>
      <c r="C6809" s="66">
        <v>17015779</v>
      </c>
      <c r="D6809" t="s">
        <v>77</v>
      </c>
      <c r="E6809" t="s">
        <v>2012</v>
      </c>
      <c r="F6809" s="66">
        <v>140595</v>
      </c>
      <c r="G6809" t="s">
        <v>78</v>
      </c>
      <c r="I6809" t="s">
        <v>79</v>
      </c>
      <c r="K6809" t="s">
        <v>21493</v>
      </c>
      <c r="M6809" t="s">
        <v>2014</v>
      </c>
      <c r="N6809" t="s">
        <v>176</v>
      </c>
      <c r="O6809" t="s">
        <v>18</v>
      </c>
      <c r="P6809" t="s">
        <v>2015</v>
      </c>
    </row>
    <row r="6810" spans="1:17" hidden="1" x14ac:dyDescent="0.35">
      <c r="A6810" s="72">
        <f t="shared" si="106"/>
        <v>141546</v>
      </c>
      <c r="B6810" t="s">
        <v>19071</v>
      </c>
      <c r="C6810" s="85">
        <v>16037974</v>
      </c>
      <c r="D6810" t="s">
        <v>23281</v>
      </c>
      <c r="E6810" t="s">
        <v>23179</v>
      </c>
      <c r="F6810" s="85">
        <v>141546</v>
      </c>
      <c r="G6810" t="s">
        <v>78</v>
      </c>
      <c r="H6810">
        <v>1664853</v>
      </c>
      <c r="I6810" t="s">
        <v>79</v>
      </c>
      <c r="K6810" t="s">
        <v>27404</v>
      </c>
      <c r="M6810" t="s">
        <v>9155</v>
      </c>
      <c r="N6810" t="s">
        <v>9526</v>
      </c>
      <c r="O6810" t="s">
        <v>18</v>
      </c>
      <c r="P6810">
        <v>78217</v>
      </c>
    </row>
    <row r="6811" spans="1:17" hidden="1" x14ac:dyDescent="0.35">
      <c r="A6811" s="72">
        <f t="shared" si="106"/>
        <v>141546</v>
      </c>
      <c r="B6811" t="s">
        <v>19071</v>
      </c>
      <c r="C6811" s="66">
        <v>16037974</v>
      </c>
      <c r="D6811" t="s">
        <v>83</v>
      </c>
      <c r="E6811" t="s">
        <v>9849</v>
      </c>
      <c r="F6811" s="66">
        <v>141546</v>
      </c>
      <c r="G6811" t="s">
        <v>78</v>
      </c>
      <c r="H6811" t="s">
        <v>9850</v>
      </c>
      <c r="I6811" t="s">
        <v>79</v>
      </c>
      <c r="K6811" t="s">
        <v>19072</v>
      </c>
      <c r="M6811" t="s">
        <v>7383</v>
      </c>
      <c r="N6811" t="s">
        <v>7384</v>
      </c>
      <c r="O6811" t="s">
        <v>18</v>
      </c>
      <c r="P6811" t="s">
        <v>9997</v>
      </c>
    </row>
    <row r="6812" spans="1:17" hidden="1" x14ac:dyDescent="0.35">
      <c r="A6812" s="72">
        <f t="shared" si="106"/>
        <v>141546</v>
      </c>
      <c r="B6812" t="s">
        <v>23179</v>
      </c>
      <c r="C6812" s="85">
        <v>141546</v>
      </c>
      <c r="D6812" t="s">
        <v>78</v>
      </c>
      <c r="E6812" t="s">
        <v>23237</v>
      </c>
      <c r="F6812" s="85">
        <v>17015391</v>
      </c>
      <c r="G6812" t="s">
        <v>1750</v>
      </c>
      <c r="H6812">
        <v>1664853</v>
      </c>
      <c r="I6812" t="s">
        <v>79</v>
      </c>
      <c r="J6812" t="s">
        <v>200</v>
      </c>
      <c r="K6812" t="s">
        <v>23087</v>
      </c>
      <c r="M6812" t="s">
        <v>9155</v>
      </c>
      <c r="N6812" t="s">
        <v>9526</v>
      </c>
      <c r="O6812" t="s">
        <v>18</v>
      </c>
      <c r="P6812">
        <v>78217</v>
      </c>
    </row>
    <row r="6813" spans="1:17" hidden="1" x14ac:dyDescent="0.35">
      <c r="A6813" s="72">
        <f t="shared" si="106"/>
        <v>141546</v>
      </c>
      <c r="B6813" t="s">
        <v>27265</v>
      </c>
      <c r="C6813" s="85">
        <v>226754</v>
      </c>
      <c r="D6813" t="s">
        <v>77</v>
      </c>
      <c r="E6813" t="s">
        <v>23179</v>
      </c>
      <c r="F6813" s="85">
        <v>141546</v>
      </c>
      <c r="G6813" t="s">
        <v>78</v>
      </c>
      <c r="H6813">
        <v>123456789</v>
      </c>
      <c r="I6813" t="s">
        <v>79</v>
      </c>
      <c r="K6813" t="s">
        <v>24733</v>
      </c>
      <c r="L6813">
        <v>202</v>
      </c>
      <c r="M6813" t="s">
        <v>9155</v>
      </c>
      <c r="N6813" t="s">
        <v>24827</v>
      </c>
      <c r="O6813" t="s">
        <v>18</v>
      </c>
      <c r="P6813">
        <v>78208</v>
      </c>
      <c r="Q6813">
        <v>1910</v>
      </c>
    </row>
    <row r="6814" spans="1:17" hidden="1" x14ac:dyDescent="0.35">
      <c r="A6814" s="72">
        <f t="shared" si="106"/>
        <v>141546</v>
      </c>
      <c r="B6814" t="s">
        <v>15059</v>
      </c>
      <c r="C6814" s="66">
        <v>226754</v>
      </c>
      <c r="D6814" t="s">
        <v>77</v>
      </c>
      <c r="E6814" t="s">
        <v>9849</v>
      </c>
      <c r="F6814" s="66">
        <v>141546</v>
      </c>
      <c r="G6814" t="s">
        <v>78</v>
      </c>
      <c r="H6814" t="s">
        <v>15060</v>
      </c>
      <c r="I6814" t="s">
        <v>79</v>
      </c>
      <c r="K6814" t="s">
        <v>15061</v>
      </c>
      <c r="L6814" t="s">
        <v>3408</v>
      </c>
      <c r="M6814" t="s">
        <v>7383</v>
      </c>
      <c r="N6814" t="s">
        <v>18</v>
      </c>
      <c r="O6814" t="s">
        <v>18</v>
      </c>
      <c r="P6814" t="s">
        <v>9845</v>
      </c>
      <c r="Q6814" t="s">
        <v>13763</v>
      </c>
    </row>
    <row r="6815" spans="1:17" hidden="1" x14ac:dyDescent="0.35">
      <c r="A6815" s="72">
        <f t="shared" si="106"/>
        <v>141939</v>
      </c>
      <c r="B6815" t="s">
        <v>4073</v>
      </c>
      <c r="C6815" s="66">
        <v>92419</v>
      </c>
      <c r="D6815" t="s">
        <v>77</v>
      </c>
      <c r="E6815" t="s">
        <v>12452</v>
      </c>
      <c r="F6815" s="66">
        <v>141939</v>
      </c>
      <c r="G6815" t="s">
        <v>78</v>
      </c>
      <c r="H6815" t="s">
        <v>350</v>
      </c>
      <c r="I6815" t="s">
        <v>79</v>
      </c>
      <c r="K6815" t="s">
        <v>12453</v>
      </c>
      <c r="L6815" t="s">
        <v>80</v>
      </c>
      <c r="M6815" t="s">
        <v>12454</v>
      </c>
      <c r="N6815" t="s">
        <v>5366</v>
      </c>
      <c r="O6815" t="s">
        <v>18</v>
      </c>
      <c r="P6815" t="s">
        <v>12455</v>
      </c>
      <c r="Q6815" t="s">
        <v>87</v>
      </c>
    </row>
    <row r="6816" spans="1:17" hidden="1" x14ac:dyDescent="0.35">
      <c r="A6816" s="72">
        <f t="shared" si="106"/>
        <v>140890</v>
      </c>
      <c r="B6816" t="s">
        <v>4073</v>
      </c>
      <c r="C6816" s="66">
        <v>87469</v>
      </c>
      <c r="D6816" t="s">
        <v>77</v>
      </c>
      <c r="E6816" t="s">
        <v>4074</v>
      </c>
      <c r="F6816" s="66">
        <v>140890</v>
      </c>
      <c r="G6816" t="s">
        <v>78</v>
      </c>
      <c r="H6816" t="s">
        <v>4075</v>
      </c>
      <c r="I6816" t="s">
        <v>79</v>
      </c>
      <c r="K6816" t="s">
        <v>4076</v>
      </c>
      <c r="M6816" t="s">
        <v>3904</v>
      </c>
      <c r="N6816" t="s">
        <v>573</v>
      </c>
      <c r="O6816" t="s">
        <v>18</v>
      </c>
      <c r="P6816" t="s">
        <v>4072</v>
      </c>
      <c r="Q6816" t="s">
        <v>4077</v>
      </c>
    </row>
    <row r="6817" spans="1:17" hidden="1" x14ac:dyDescent="0.35">
      <c r="A6817" s="72">
        <f t="shared" si="106"/>
        <v>140845</v>
      </c>
      <c r="B6817" t="s">
        <v>26272</v>
      </c>
      <c r="C6817" s="85">
        <v>87267</v>
      </c>
      <c r="D6817" t="s">
        <v>77</v>
      </c>
      <c r="E6817" t="s">
        <v>23211</v>
      </c>
      <c r="F6817" s="85">
        <v>140845</v>
      </c>
      <c r="G6817" t="s">
        <v>78</v>
      </c>
      <c r="H6817">
        <v>14357479</v>
      </c>
      <c r="I6817" t="s">
        <v>79</v>
      </c>
      <c r="K6817" t="s">
        <v>26273</v>
      </c>
      <c r="M6817" t="s">
        <v>21069</v>
      </c>
      <c r="N6817" t="s">
        <v>571</v>
      </c>
      <c r="O6817" t="s">
        <v>18</v>
      </c>
      <c r="P6817">
        <v>76039</v>
      </c>
      <c r="Q6817">
        <v>2731</v>
      </c>
    </row>
    <row r="6818" spans="1:17" hidden="1" x14ac:dyDescent="0.35">
      <c r="A6818" s="72">
        <f t="shared" si="106"/>
        <v>140845</v>
      </c>
      <c r="B6818" t="s">
        <v>3542</v>
      </c>
      <c r="C6818" s="66">
        <v>87267</v>
      </c>
      <c r="D6818" t="s">
        <v>77</v>
      </c>
      <c r="E6818" t="s">
        <v>3465</v>
      </c>
      <c r="F6818" s="66">
        <v>140845</v>
      </c>
      <c r="G6818" t="s">
        <v>78</v>
      </c>
      <c r="H6818" t="s">
        <v>3466</v>
      </c>
      <c r="I6818" t="s">
        <v>79</v>
      </c>
      <c r="K6818" t="s">
        <v>3543</v>
      </c>
      <c r="L6818" t="s">
        <v>80</v>
      </c>
      <c r="M6818" t="s">
        <v>3537</v>
      </c>
      <c r="N6818" t="s">
        <v>573</v>
      </c>
      <c r="O6818" t="s">
        <v>18</v>
      </c>
      <c r="P6818" t="s">
        <v>3538</v>
      </c>
      <c r="Q6818" t="s">
        <v>3544</v>
      </c>
    </row>
    <row r="6819" spans="1:17" hidden="1" x14ac:dyDescent="0.35">
      <c r="A6819" s="72">
        <f t="shared" si="106"/>
        <v>141223</v>
      </c>
      <c r="B6819" t="s">
        <v>6969</v>
      </c>
      <c r="C6819" s="66">
        <v>88903</v>
      </c>
      <c r="D6819" t="s">
        <v>77</v>
      </c>
      <c r="E6819" t="s">
        <v>6077</v>
      </c>
      <c r="F6819" s="66">
        <v>141223</v>
      </c>
      <c r="G6819" t="s">
        <v>78</v>
      </c>
      <c r="I6819" t="s">
        <v>79</v>
      </c>
      <c r="K6819" t="s">
        <v>6970</v>
      </c>
      <c r="M6819" t="s">
        <v>3090</v>
      </c>
      <c r="N6819" t="s">
        <v>6071</v>
      </c>
      <c r="O6819" t="s">
        <v>18</v>
      </c>
      <c r="P6819" t="s">
        <v>6290</v>
      </c>
      <c r="Q6819" t="s">
        <v>6607</v>
      </c>
    </row>
    <row r="6820" spans="1:17" hidden="1" x14ac:dyDescent="0.35">
      <c r="A6820" s="72">
        <f t="shared" si="106"/>
        <v>140461</v>
      </c>
      <c r="B6820" t="s">
        <v>25693</v>
      </c>
      <c r="C6820" s="85">
        <v>85542</v>
      </c>
      <c r="D6820" t="s">
        <v>77</v>
      </c>
      <c r="E6820" t="s">
        <v>23227</v>
      </c>
      <c r="F6820" s="85">
        <v>140461</v>
      </c>
      <c r="G6820" t="s">
        <v>78</v>
      </c>
      <c r="H6820">
        <v>1647890</v>
      </c>
      <c r="I6820" t="s">
        <v>79</v>
      </c>
      <c r="K6820" t="s">
        <v>25694</v>
      </c>
      <c r="M6820" t="s">
        <v>20923</v>
      </c>
      <c r="N6820" t="s">
        <v>232</v>
      </c>
      <c r="O6820" t="s">
        <v>18</v>
      </c>
      <c r="P6820">
        <v>75042</v>
      </c>
      <c r="Q6820">
        <v>5099</v>
      </c>
    </row>
    <row r="6821" spans="1:17" hidden="1" x14ac:dyDescent="0.35">
      <c r="A6821" s="72">
        <f t="shared" si="106"/>
        <v>140461</v>
      </c>
      <c r="B6821" t="s">
        <v>458</v>
      </c>
      <c r="C6821" s="66">
        <v>85542</v>
      </c>
      <c r="D6821" t="s">
        <v>77</v>
      </c>
      <c r="E6821" t="s">
        <v>371</v>
      </c>
      <c r="F6821" s="66">
        <v>140461</v>
      </c>
      <c r="G6821" t="s">
        <v>78</v>
      </c>
      <c r="H6821" t="s">
        <v>372</v>
      </c>
      <c r="I6821" t="s">
        <v>79</v>
      </c>
      <c r="K6821" t="s">
        <v>459</v>
      </c>
      <c r="M6821" t="s">
        <v>374</v>
      </c>
      <c r="N6821" t="s">
        <v>189</v>
      </c>
      <c r="O6821" t="s">
        <v>18</v>
      </c>
      <c r="P6821" t="s">
        <v>448</v>
      </c>
      <c r="Q6821" t="s">
        <v>92</v>
      </c>
    </row>
    <row r="6822" spans="1:17" hidden="1" x14ac:dyDescent="0.35">
      <c r="A6822" s="72">
        <f t="shared" si="106"/>
        <v>141770</v>
      </c>
      <c r="B6822" t="s">
        <v>28184</v>
      </c>
      <c r="C6822" s="85">
        <v>92028</v>
      </c>
      <c r="D6822" t="s">
        <v>77</v>
      </c>
      <c r="E6822" t="s">
        <v>23156</v>
      </c>
      <c r="F6822" s="85">
        <v>141770</v>
      </c>
      <c r="G6822" t="s">
        <v>78</v>
      </c>
      <c r="H6822">
        <v>10299790</v>
      </c>
      <c r="I6822" t="s">
        <v>79</v>
      </c>
      <c r="K6822" t="s">
        <v>28185</v>
      </c>
      <c r="M6822" t="s">
        <v>20775</v>
      </c>
      <c r="N6822" t="s">
        <v>11805</v>
      </c>
      <c r="O6822" t="s">
        <v>18</v>
      </c>
      <c r="P6822">
        <v>78840</v>
      </c>
    </row>
    <row r="6823" spans="1:17" hidden="1" x14ac:dyDescent="0.35">
      <c r="A6823" s="72">
        <f t="shared" si="106"/>
        <v>141188</v>
      </c>
      <c r="B6823" t="s">
        <v>11830</v>
      </c>
      <c r="C6823" s="66">
        <v>92028</v>
      </c>
      <c r="D6823" t="s">
        <v>77</v>
      </c>
      <c r="E6823" t="s">
        <v>5662</v>
      </c>
      <c r="F6823" s="66">
        <v>141188</v>
      </c>
      <c r="G6823" t="s">
        <v>77</v>
      </c>
      <c r="H6823" t="s">
        <v>11811</v>
      </c>
      <c r="I6823" t="s">
        <v>79</v>
      </c>
      <c r="K6823" t="s">
        <v>11829</v>
      </c>
      <c r="M6823" t="s">
        <v>11808</v>
      </c>
      <c r="N6823" t="s">
        <v>11800</v>
      </c>
      <c r="O6823" t="s">
        <v>18</v>
      </c>
      <c r="P6823" t="s">
        <v>11809</v>
      </c>
    </row>
    <row r="6824" spans="1:17" hidden="1" x14ac:dyDescent="0.35">
      <c r="A6824" s="72">
        <f t="shared" si="106"/>
        <v>141770</v>
      </c>
      <c r="B6824" t="s">
        <v>11830</v>
      </c>
      <c r="C6824" s="66">
        <v>92028</v>
      </c>
      <c r="D6824" t="s">
        <v>77</v>
      </c>
      <c r="E6824" t="s">
        <v>11813</v>
      </c>
      <c r="F6824" s="66">
        <v>141770</v>
      </c>
      <c r="G6824" t="s">
        <v>78</v>
      </c>
      <c r="H6824" t="s">
        <v>11811</v>
      </c>
      <c r="I6824" t="s">
        <v>79</v>
      </c>
      <c r="K6824" t="s">
        <v>11829</v>
      </c>
      <c r="M6824" t="s">
        <v>11808</v>
      </c>
      <c r="N6824" t="s">
        <v>11800</v>
      </c>
      <c r="O6824" t="s">
        <v>18</v>
      </c>
      <c r="P6824" t="s">
        <v>11809</v>
      </c>
    </row>
    <row r="6825" spans="1:17" hidden="1" x14ac:dyDescent="0.35">
      <c r="A6825" s="72">
        <f t="shared" si="106"/>
        <v>140887</v>
      </c>
      <c r="B6825" t="s">
        <v>25478</v>
      </c>
      <c r="C6825" s="85">
        <v>87458</v>
      </c>
      <c r="D6825" t="s">
        <v>77</v>
      </c>
      <c r="E6825" t="s">
        <v>23231</v>
      </c>
      <c r="F6825" s="85">
        <v>140887</v>
      </c>
      <c r="G6825" t="s">
        <v>78</v>
      </c>
      <c r="H6825">
        <v>12048336</v>
      </c>
      <c r="I6825" t="s">
        <v>79</v>
      </c>
      <c r="K6825" t="s">
        <v>25479</v>
      </c>
      <c r="M6825" t="s">
        <v>20648</v>
      </c>
      <c r="N6825" t="s">
        <v>571</v>
      </c>
      <c r="O6825" t="s">
        <v>18</v>
      </c>
      <c r="P6825">
        <v>76107</v>
      </c>
      <c r="Q6825">
        <v>2537</v>
      </c>
    </row>
    <row r="6826" spans="1:17" hidden="1" x14ac:dyDescent="0.35">
      <c r="A6826" s="72">
        <f t="shared" si="106"/>
        <v>140887</v>
      </c>
      <c r="B6826" t="s">
        <v>4040</v>
      </c>
      <c r="C6826" s="66">
        <v>87458</v>
      </c>
      <c r="D6826" t="s">
        <v>77</v>
      </c>
      <c r="E6826" t="s">
        <v>3907</v>
      </c>
      <c r="F6826" s="66">
        <v>140887</v>
      </c>
      <c r="G6826" t="s">
        <v>78</v>
      </c>
      <c r="H6826" t="s">
        <v>4041</v>
      </c>
      <c r="I6826" t="s">
        <v>79</v>
      </c>
      <c r="K6826" t="s">
        <v>4042</v>
      </c>
      <c r="M6826" t="s">
        <v>3904</v>
      </c>
      <c r="N6826" t="s">
        <v>573</v>
      </c>
      <c r="O6826" t="s">
        <v>18</v>
      </c>
      <c r="P6826" t="s">
        <v>3978</v>
      </c>
      <c r="Q6826" t="s">
        <v>4043</v>
      </c>
    </row>
    <row r="6827" spans="1:17" hidden="1" x14ac:dyDescent="0.35">
      <c r="A6827" s="72">
        <f t="shared" si="106"/>
        <v>145196</v>
      </c>
      <c r="B6827" t="s">
        <v>26140</v>
      </c>
      <c r="C6827" s="85">
        <v>115244</v>
      </c>
      <c r="D6827" t="s">
        <v>77</v>
      </c>
      <c r="E6827" t="s">
        <v>23216</v>
      </c>
      <c r="F6827" s="85">
        <v>145196</v>
      </c>
      <c r="G6827" t="s">
        <v>78</v>
      </c>
      <c r="H6827">
        <v>12965166</v>
      </c>
      <c r="I6827" t="s">
        <v>79</v>
      </c>
      <c r="K6827" t="s">
        <v>26141</v>
      </c>
      <c r="M6827" t="s">
        <v>26108</v>
      </c>
      <c r="N6827" t="s">
        <v>26084</v>
      </c>
      <c r="O6827" t="s">
        <v>26085</v>
      </c>
      <c r="P6827">
        <v>98148</v>
      </c>
      <c r="Q6827">
        <v>2246</v>
      </c>
    </row>
    <row r="6828" spans="1:17" hidden="1" x14ac:dyDescent="0.35">
      <c r="A6828" s="72">
        <f t="shared" si="106"/>
        <v>140621</v>
      </c>
      <c r="B6828" t="s">
        <v>2196</v>
      </c>
      <c r="C6828" s="66">
        <v>86559</v>
      </c>
      <c r="D6828" t="s">
        <v>77</v>
      </c>
      <c r="E6828" t="s">
        <v>2197</v>
      </c>
      <c r="F6828" s="66">
        <v>140621</v>
      </c>
      <c r="G6828" t="s">
        <v>78</v>
      </c>
      <c r="H6828" t="s">
        <v>2198</v>
      </c>
      <c r="I6828" t="s">
        <v>79</v>
      </c>
      <c r="K6828" t="s">
        <v>2199</v>
      </c>
      <c r="M6828" t="s">
        <v>2171</v>
      </c>
      <c r="N6828" t="s">
        <v>1927</v>
      </c>
      <c r="O6828" t="s">
        <v>18</v>
      </c>
      <c r="P6828" t="s">
        <v>2172</v>
      </c>
      <c r="Q6828" t="s">
        <v>2200</v>
      </c>
    </row>
    <row r="6829" spans="1:17" hidden="1" x14ac:dyDescent="0.35">
      <c r="A6829" s="72">
        <f t="shared" si="106"/>
        <v>140621</v>
      </c>
      <c r="B6829" t="s">
        <v>2201</v>
      </c>
      <c r="C6829" s="66">
        <v>86560</v>
      </c>
      <c r="D6829" t="s">
        <v>77</v>
      </c>
      <c r="E6829" t="s">
        <v>2197</v>
      </c>
      <c r="F6829" s="66">
        <v>140621</v>
      </c>
      <c r="G6829" t="s">
        <v>78</v>
      </c>
      <c r="H6829" t="s">
        <v>2198</v>
      </c>
      <c r="I6829" t="s">
        <v>79</v>
      </c>
      <c r="K6829" t="s">
        <v>2202</v>
      </c>
      <c r="M6829" t="s">
        <v>2171</v>
      </c>
      <c r="N6829" t="s">
        <v>1927</v>
      </c>
      <c r="O6829" t="s">
        <v>18</v>
      </c>
      <c r="P6829" t="s">
        <v>2172</v>
      </c>
      <c r="Q6829" t="s">
        <v>2200</v>
      </c>
    </row>
    <row r="6830" spans="1:17" hidden="1" x14ac:dyDescent="0.35">
      <c r="A6830" s="72">
        <f t="shared" si="106"/>
        <v>140621</v>
      </c>
      <c r="B6830" t="s">
        <v>17618</v>
      </c>
      <c r="C6830" s="66">
        <v>16065696</v>
      </c>
      <c r="D6830" t="s">
        <v>83</v>
      </c>
      <c r="E6830" t="s">
        <v>2197</v>
      </c>
      <c r="F6830" s="66">
        <v>140621</v>
      </c>
      <c r="G6830" t="s">
        <v>78</v>
      </c>
      <c r="I6830" t="s">
        <v>79</v>
      </c>
      <c r="K6830" t="s">
        <v>2202</v>
      </c>
      <c r="M6830" t="s">
        <v>2171</v>
      </c>
      <c r="N6830" t="s">
        <v>1927</v>
      </c>
      <c r="O6830" t="s">
        <v>18</v>
      </c>
      <c r="P6830" t="s">
        <v>2172</v>
      </c>
    </row>
    <row r="6831" spans="1:17" hidden="1" x14ac:dyDescent="0.35">
      <c r="A6831" s="72">
        <f t="shared" si="106"/>
        <v>140621</v>
      </c>
      <c r="B6831" t="s">
        <v>19447</v>
      </c>
      <c r="C6831" s="66">
        <v>16065697</v>
      </c>
      <c r="D6831" t="s">
        <v>83</v>
      </c>
      <c r="E6831" t="s">
        <v>2197</v>
      </c>
      <c r="F6831" s="66">
        <v>140621</v>
      </c>
      <c r="G6831" t="s">
        <v>78</v>
      </c>
      <c r="I6831" t="s">
        <v>79</v>
      </c>
      <c r="K6831" t="s">
        <v>2202</v>
      </c>
      <c r="M6831" t="s">
        <v>2171</v>
      </c>
      <c r="N6831" t="s">
        <v>1927</v>
      </c>
      <c r="O6831" t="s">
        <v>18</v>
      </c>
      <c r="P6831" t="s">
        <v>2172</v>
      </c>
    </row>
    <row r="6832" spans="1:17" hidden="1" x14ac:dyDescent="0.35">
      <c r="A6832" s="72">
        <f t="shared" si="106"/>
        <v>141223</v>
      </c>
      <c r="B6832" t="s">
        <v>17049</v>
      </c>
      <c r="C6832" s="66">
        <v>16053351</v>
      </c>
      <c r="D6832" t="s">
        <v>77</v>
      </c>
      <c r="E6832" t="s">
        <v>6077</v>
      </c>
      <c r="F6832" s="66">
        <v>141223</v>
      </c>
      <c r="G6832" t="s">
        <v>78</v>
      </c>
      <c r="I6832" t="s">
        <v>79</v>
      </c>
      <c r="K6832" t="s">
        <v>17050</v>
      </c>
      <c r="M6832" t="s">
        <v>3090</v>
      </c>
      <c r="N6832" t="s">
        <v>6071</v>
      </c>
      <c r="O6832" t="s">
        <v>18</v>
      </c>
      <c r="P6832" t="s">
        <v>6417</v>
      </c>
      <c r="Q6832" t="s">
        <v>3414</v>
      </c>
    </row>
    <row r="6833" spans="1:17" hidden="1" x14ac:dyDescent="0.35">
      <c r="A6833" s="72">
        <f t="shared" si="106"/>
        <v>140608</v>
      </c>
      <c r="B6833" t="s">
        <v>2106</v>
      </c>
      <c r="C6833" s="66">
        <v>86528</v>
      </c>
      <c r="D6833" t="s">
        <v>77</v>
      </c>
      <c r="E6833" t="s">
        <v>2097</v>
      </c>
      <c r="F6833" s="66">
        <v>140608</v>
      </c>
      <c r="G6833" t="s">
        <v>78</v>
      </c>
      <c r="H6833" t="s">
        <v>2098</v>
      </c>
      <c r="I6833" t="s">
        <v>79</v>
      </c>
      <c r="K6833" t="s">
        <v>2107</v>
      </c>
      <c r="M6833" t="s">
        <v>2073</v>
      </c>
      <c r="N6833" t="s">
        <v>2074</v>
      </c>
      <c r="O6833" t="s">
        <v>18</v>
      </c>
      <c r="P6833" t="s">
        <v>2075</v>
      </c>
    </row>
    <row r="6834" spans="1:17" hidden="1" x14ac:dyDescent="0.35">
      <c r="A6834" s="72">
        <f t="shared" si="106"/>
        <v>140608</v>
      </c>
      <c r="B6834" t="s">
        <v>18211</v>
      </c>
      <c r="C6834" s="66">
        <v>16067705</v>
      </c>
      <c r="D6834" t="s">
        <v>83</v>
      </c>
      <c r="E6834" t="s">
        <v>2097</v>
      </c>
      <c r="F6834" s="66">
        <v>140608</v>
      </c>
      <c r="G6834" t="s">
        <v>78</v>
      </c>
      <c r="I6834" t="s">
        <v>79</v>
      </c>
      <c r="K6834" t="s">
        <v>18212</v>
      </c>
      <c r="M6834" t="s">
        <v>2073</v>
      </c>
      <c r="N6834" t="s">
        <v>2074</v>
      </c>
      <c r="O6834" t="s">
        <v>18</v>
      </c>
      <c r="P6834" t="s">
        <v>2075</v>
      </c>
    </row>
    <row r="6835" spans="1:17" hidden="1" x14ac:dyDescent="0.35">
      <c r="A6835" s="72">
        <f t="shared" si="106"/>
        <v>140521</v>
      </c>
      <c r="B6835" t="s">
        <v>1468</v>
      </c>
      <c r="C6835" s="66">
        <v>85980</v>
      </c>
      <c r="D6835" t="s">
        <v>77</v>
      </c>
      <c r="E6835" t="s">
        <v>511</v>
      </c>
      <c r="F6835" s="66">
        <v>140521</v>
      </c>
      <c r="G6835" t="s">
        <v>78</v>
      </c>
      <c r="H6835" t="s">
        <v>1469</v>
      </c>
      <c r="I6835" t="s">
        <v>79</v>
      </c>
      <c r="K6835" t="s">
        <v>1470</v>
      </c>
      <c r="M6835" t="s">
        <v>1375</v>
      </c>
      <c r="N6835" t="s">
        <v>232</v>
      </c>
      <c r="O6835" t="s">
        <v>18</v>
      </c>
      <c r="P6835" t="s">
        <v>1405</v>
      </c>
      <c r="Q6835" t="s">
        <v>1471</v>
      </c>
    </row>
    <row r="6836" spans="1:17" hidden="1" x14ac:dyDescent="0.35">
      <c r="A6836" s="72">
        <f t="shared" si="106"/>
        <v>140895</v>
      </c>
      <c r="B6836" t="s">
        <v>23845</v>
      </c>
      <c r="C6836" s="85">
        <v>87547</v>
      </c>
      <c r="D6836" t="s">
        <v>77</v>
      </c>
      <c r="E6836" t="s">
        <v>23263</v>
      </c>
      <c r="F6836" s="85">
        <v>140895</v>
      </c>
      <c r="G6836" t="s">
        <v>78</v>
      </c>
      <c r="H6836">
        <v>13597075</v>
      </c>
      <c r="I6836" t="s">
        <v>79</v>
      </c>
      <c r="K6836" t="s">
        <v>23846</v>
      </c>
      <c r="M6836" t="s">
        <v>20912</v>
      </c>
      <c r="N6836" t="s">
        <v>571</v>
      </c>
      <c r="O6836" t="s">
        <v>18</v>
      </c>
      <c r="P6836">
        <v>76117</v>
      </c>
      <c r="Q6836">
        <v>1109</v>
      </c>
    </row>
    <row r="6837" spans="1:17" hidden="1" x14ac:dyDescent="0.35">
      <c r="A6837" s="72">
        <f t="shared" si="106"/>
        <v>141219</v>
      </c>
      <c r="B6837" t="s">
        <v>20533</v>
      </c>
      <c r="C6837" s="66">
        <v>17005685</v>
      </c>
      <c r="D6837" t="s">
        <v>83</v>
      </c>
      <c r="E6837" t="s">
        <v>6740</v>
      </c>
      <c r="F6837" s="66">
        <v>141219</v>
      </c>
      <c r="G6837" t="s">
        <v>78</v>
      </c>
      <c r="I6837" t="s">
        <v>79</v>
      </c>
      <c r="K6837" t="s">
        <v>20534</v>
      </c>
      <c r="M6837" t="s">
        <v>6795</v>
      </c>
      <c r="N6837" t="s">
        <v>6071</v>
      </c>
      <c r="O6837" t="s">
        <v>18</v>
      </c>
      <c r="P6837" t="s">
        <v>6783</v>
      </c>
    </row>
    <row r="6838" spans="1:17" hidden="1" x14ac:dyDescent="0.35">
      <c r="A6838" s="72">
        <f t="shared" si="106"/>
        <v>17003241</v>
      </c>
      <c r="B6838" t="s">
        <v>20410</v>
      </c>
      <c r="C6838" s="85">
        <v>17003736</v>
      </c>
      <c r="D6838" t="s">
        <v>77</v>
      </c>
      <c r="E6838" t="s">
        <v>23210</v>
      </c>
      <c r="F6838" s="85">
        <v>17003241</v>
      </c>
      <c r="G6838" t="s">
        <v>78</v>
      </c>
      <c r="H6838">
        <v>23434921</v>
      </c>
      <c r="I6838" t="s">
        <v>79</v>
      </c>
      <c r="K6838" t="s">
        <v>20411</v>
      </c>
      <c r="M6838" t="s">
        <v>20412</v>
      </c>
      <c r="N6838" t="s">
        <v>571</v>
      </c>
      <c r="O6838" t="s">
        <v>18</v>
      </c>
      <c r="P6838">
        <v>76180</v>
      </c>
    </row>
    <row r="6839" spans="1:17" hidden="1" x14ac:dyDescent="0.35">
      <c r="A6839" s="72">
        <f t="shared" si="106"/>
        <v>17003241</v>
      </c>
      <c r="B6839" t="s">
        <v>20410</v>
      </c>
      <c r="C6839" s="66">
        <v>17003736</v>
      </c>
      <c r="D6839" t="s">
        <v>77</v>
      </c>
      <c r="E6839" t="s">
        <v>18023</v>
      </c>
      <c r="F6839" s="66">
        <v>17003241</v>
      </c>
      <c r="G6839" t="s">
        <v>78</v>
      </c>
      <c r="H6839" t="s">
        <v>18145</v>
      </c>
      <c r="I6839" t="s">
        <v>79</v>
      </c>
      <c r="K6839" t="s">
        <v>20411</v>
      </c>
      <c r="M6839" t="s">
        <v>20412</v>
      </c>
      <c r="N6839" t="s">
        <v>571</v>
      </c>
      <c r="O6839" t="s">
        <v>18</v>
      </c>
      <c r="P6839" t="s">
        <v>4419</v>
      </c>
    </row>
    <row r="6840" spans="1:17" hidden="1" x14ac:dyDescent="0.35">
      <c r="A6840" s="72">
        <f t="shared" si="106"/>
        <v>17003241</v>
      </c>
      <c r="B6840" t="s">
        <v>20413</v>
      </c>
      <c r="C6840" s="85">
        <v>17003737</v>
      </c>
      <c r="D6840" t="s">
        <v>77</v>
      </c>
      <c r="E6840" t="s">
        <v>23210</v>
      </c>
      <c r="F6840" s="85">
        <v>17003241</v>
      </c>
      <c r="G6840" t="s">
        <v>78</v>
      </c>
      <c r="H6840">
        <v>23434921</v>
      </c>
      <c r="I6840" t="s">
        <v>79</v>
      </c>
      <c r="K6840" t="s">
        <v>26315</v>
      </c>
      <c r="M6840" t="s">
        <v>20412</v>
      </c>
      <c r="N6840" t="s">
        <v>571</v>
      </c>
      <c r="O6840" t="s">
        <v>18</v>
      </c>
      <c r="P6840">
        <v>76180</v>
      </c>
    </row>
    <row r="6841" spans="1:17" hidden="1" x14ac:dyDescent="0.35">
      <c r="A6841" s="72">
        <f t="shared" si="106"/>
        <v>17003241</v>
      </c>
      <c r="B6841" t="s">
        <v>20413</v>
      </c>
      <c r="C6841" s="66">
        <v>17003737</v>
      </c>
      <c r="D6841" t="s">
        <v>77</v>
      </c>
      <c r="E6841" t="s">
        <v>18023</v>
      </c>
      <c r="F6841" s="66">
        <v>17003241</v>
      </c>
      <c r="G6841" t="s">
        <v>78</v>
      </c>
      <c r="H6841" t="s">
        <v>18145</v>
      </c>
      <c r="I6841" t="s">
        <v>79</v>
      </c>
      <c r="K6841" t="s">
        <v>20414</v>
      </c>
      <c r="M6841" t="s">
        <v>20412</v>
      </c>
      <c r="N6841" t="s">
        <v>571</v>
      </c>
      <c r="O6841" t="s">
        <v>18</v>
      </c>
      <c r="P6841" t="s">
        <v>4419</v>
      </c>
    </row>
    <row r="6842" spans="1:17" hidden="1" x14ac:dyDescent="0.35">
      <c r="A6842" s="72">
        <f t="shared" si="106"/>
        <v>140895</v>
      </c>
      <c r="B6842" t="s">
        <v>23883</v>
      </c>
      <c r="C6842" s="85">
        <v>87634</v>
      </c>
      <c r="D6842" t="s">
        <v>77</v>
      </c>
      <c r="E6842" t="s">
        <v>23263</v>
      </c>
      <c r="F6842" s="85">
        <v>140895</v>
      </c>
      <c r="G6842" t="s">
        <v>78</v>
      </c>
      <c r="H6842">
        <v>13597075</v>
      </c>
      <c r="I6842" t="s">
        <v>79</v>
      </c>
      <c r="K6842" t="s">
        <v>23884</v>
      </c>
      <c r="M6842" t="s">
        <v>20412</v>
      </c>
      <c r="N6842" t="s">
        <v>571</v>
      </c>
      <c r="O6842" t="s">
        <v>18</v>
      </c>
      <c r="P6842">
        <v>76180</v>
      </c>
      <c r="Q6842">
        <v>7898</v>
      </c>
    </row>
    <row r="6843" spans="1:17" hidden="1" x14ac:dyDescent="0.35">
      <c r="A6843" s="72">
        <f t="shared" si="106"/>
        <v>140895</v>
      </c>
      <c r="B6843" t="s">
        <v>23875</v>
      </c>
      <c r="C6843" s="85">
        <v>87637</v>
      </c>
      <c r="D6843" t="s">
        <v>77</v>
      </c>
      <c r="E6843" t="s">
        <v>23263</v>
      </c>
      <c r="F6843" s="85">
        <v>140895</v>
      </c>
      <c r="G6843" t="s">
        <v>78</v>
      </c>
      <c r="H6843">
        <v>13597075</v>
      </c>
      <c r="I6843" t="s">
        <v>79</v>
      </c>
      <c r="K6843" t="s">
        <v>23876</v>
      </c>
      <c r="M6843" t="s">
        <v>20412</v>
      </c>
      <c r="N6843" t="s">
        <v>571</v>
      </c>
      <c r="O6843" t="s">
        <v>18</v>
      </c>
      <c r="P6843">
        <v>76180</v>
      </c>
      <c r="Q6843">
        <v>2818</v>
      </c>
    </row>
    <row r="6844" spans="1:17" hidden="1" x14ac:dyDescent="0.35">
      <c r="A6844" s="72">
        <f t="shared" si="106"/>
        <v>141982</v>
      </c>
      <c r="B6844" t="s">
        <v>23875</v>
      </c>
      <c r="C6844" s="85">
        <v>92520</v>
      </c>
      <c r="D6844" t="s">
        <v>77</v>
      </c>
      <c r="E6844" t="s">
        <v>23230</v>
      </c>
      <c r="F6844" s="85">
        <v>141982</v>
      </c>
      <c r="G6844" t="s">
        <v>78</v>
      </c>
      <c r="I6844" t="s">
        <v>79</v>
      </c>
      <c r="K6844" t="s">
        <v>25624</v>
      </c>
      <c r="M6844" t="s">
        <v>12609</v>
      </c>
      <c r="N6844" t="s">
        <v>12609</v>
      </c>
      <c r="O6844" t="s">
        <v>18</v>
      </c>
      <c r="P6844">
        <v>79416</v>
      </c>
      <c r="Q6844">
        <v>5024</v>
      </c>
    </row>
    <row r="6845" spans="1:17" hidden="1" x14ac:dyDescent="0.35">
      <c r="A6845" s="72">
        <f t="shared" si="106"/>
        <v>141982</v>
      </c>
      <c r="B6845" t="s">
        <v>4421</v>
      </c>
      <c r="C6845" s="66">
        <v>92520</v>
      </c>
      <c r="D6845" t="s">
        <v>77</v>
      </c>
      <c r="E6845" t="s">
        <v>12679</v>
      </c>
      <c r="F6845" s="66">
        <v>141982</v>
      </c>
      <c r="G6845" t="s">
        <v>78</v>
      </c>
      <c r="I6845" t="s">
        <v>79</v>
      </c>
      <c r="K6845" t="s">
        <v>12691</v>
      </c>
      <c r="M6845" t="s">
        <v>12447</v>
      </c>
      <c r="N6845" t="s">
        <v>12609</v>
      </c>
      <c r="O6845" t="s">
        <v>18</v>
      </c>
      <c r="P6845" t="s">
        <v>12692</v>
      </c>
      <c r="Q6845" t="s">
        <v>1410</v>
      </c>
    </row>
    <row r="6846" spans="1:17" hidden="1" x14ac:dyDescent="0.35">
      <c r="A6846" s="72">
        <f t="shared" si="106"/>
        <v>140895</v>
      </c>
      <c r="B6846" t="s">
        <v>23891</v>
      </c>
      <c r="C6846" s="85">
        <v>87636</v>
      </c>
      <c r="D6846" t="s">
        <v>77</v>
      </c>
      <c r="E6846" t="s">
        <v>23263</v>
      </c>
      <c r="F6846" s="85">
        <v>140895</v>
      </c>
      <c r="G6846" t="s">
        <v>78</v>
      </c>
      <c r="H6846">
        <v>13597075</v>
      </c>
      <c r="I6846" t="s">
        <v>79</v>
      </c>
      <c r="K6846" t="s">
        <v>23892</v>
      </c>
      <c r="M6846" t="s">
        <v>20412</v>
      </c>
      <c r="N6846" t="s">
        <v>571</v>
      </c>
      <c r="O6846" t="s">
        <v>18</v>
      </c>
      <c r="P6846">
        <v>76180</v>
      </c>
      <c r="Q6846">
        <v>2732</v>
      </c>
    </row>
    <row r="6847" spans="1:17" hidden="1" x14ac:dyDescent="0.35">
      <c r="A6847" s="72">
        <f t="shared" si="106"/>
        <v>140932</v>
      </c>
      <c r="B6847" t="s">
        <v>26563</v>
      </c>
      <c r="C6847" s="85">
        <v>212562</v>
      </c>
      <c r="D6847" t="s">
        <v>77</v>
      </c>
      <c r="E6847" t="s">
        <v>23203</v>
      </c>
      <c r="F6847" s="85">
        <v>140932</v>
      </c>
      <c r="G6847" t="s">
        <v>78</v>
      </c>
      <c r="H6847">
        <v>14296040</v>
      </c>
      <c r="I6847" t="s">
        <v>79</v>
      </c>
      <c r="K6847" t="s">
        <v>26564</v>
      </c>
      <c r="M6847" t="s">
        <v>20648</v>
      </c>
      <c r="N6847" t="s">
        <v>571</v>
      </c>
      <c r="O6847" t="s">
        <v>18</v>
      </c>
      <c r="P6847">
        <v>76137</v>
      </c>
      <c r="Q6847">
        <v>1073</v>
      </c>
    </row>
    <row r="6848" spans="1:17" hidden="1" x14ac:dyDescent="0.35">
      <c r="A6848" s="72">
        <f t="shared" si="106"/>
        <v>140932</v>
      </c>
      <c r="B6848" t="s">
        <v>14585</v>
      </c>
      <c r="C6848" s="66">
        <v>212562</v>
      </c>
      <c r="D6848" t="s">
        <v>77</v>
      </c>
      <c r="E6848" t="s">
        <v>3887</v>
      </c>
      <c r="F6848" s="66">
        <v>140932</v>
      </c>
      <c r="G6848" t="s">
        <v>78</v>
      </c>
      <c r="H6848" t="s">
        <v>3888</v>
      </c>
      <c r="I6848" t="s">
        <v>79</v>
      </c>
      <c r="K6848" t="s">
        <v>14586</v>
      </c>
      <c r="M6848" t="s">
        <v>3904</v>
      </c>
      <c r="N6848" t="s">
        <v>573</v>
      </c>
      <c r="O6848" t="s">
        <v>18</v>
      </c>
      <c r="P6848" t="s">
        <v>4383</v>
      </c>
      <c r="Q6848" t="s">
        <v>14587</v>
      </c>
    </row>
    <row r="6849" spans="1:17" hidden="1" x14ac:dyDescent="0.35">
      <c r="A6849" s="72">
        <f t="shared" si="106"/>
        <v>141337</v>
      </c>
      <c r="B6849" t="s">
        <v>6260</v>
      </c>
      <c r="C6849" s="66">
        <v>88487</v>
      </c>
      <c r="D6849" t="s">
        <v>77</v>
      </c>
      <c r="E6849" t="s">
        <v>6256</v>
      </c>
      <c r="F6849" s="66">
        <v>141337</v>
      </c>
      <c r="G6849" t="s">
        <v>78</v>
      </c>
      <c r="I6849" t="s">
        <v>79</v>
      </c>
      <c r="K6849" t="s">
        <v>6261</v>
      </c>
      <c r="M6849" t="s">
        <v>3090</v>
      </c>
      <c r="N6849" t="s">
        <v>6073</v>
      </c>
      <c r="O6849" t="s">
        <v>18</v>
      </c>
      <c r="P6849" t="s">
        <v>6258</v>
      </c>
      <c r="Q6849" t="s">
        <v>6262</v>
      </c>
    </row>
    <row r="6850" spans="1:17" hidden="1" x14ac:dyDescent="0.35">
      <c r="A6850" s="72">
        <f t="shared" ref="A6850:A6913" si="107">IF(F6850="", "", IF(D6850="School District", C6850, F6850))</f>
        <v>141337</v>
      </c>
      <c r="B6850" t="s">
        <v>6265</v>
      </c>
      <c r="C6850" s="66">
        <v>88489</v>
      </c>
      <c r="D6850" t="s">
        <v>77</v>
      </c>
      <c r="E6850" t="s">
        <v>6256</v>
      </c>
      <c r="F6850" s="66">
        <v>141337</v>
      </c>
      <c r="G6850" t="s">
        <v>78</v>
      </c>
      <c r="I6850" t="s">
        <v>79</v>
      </c>
      <c r="K6850" t="s">
        <v>6266</v>
      </c>
      <c r="M6850" t="s">
        <v>3090</v>
      </c>
      <c r="N6850" t="s">
        <v>6073</v>
      </c>
      <c r="O6850" t="s">
        <v>18</v>
      </c>
      <c r="P6850" t="s">
        <v>6258</v>
      </c>
      <c r="Q6850" t="s">
        <v>6267</v>
      </c>
    </row>
    <row r="6851" spans="1:17" hidden="1" x14ac:dyDescent="0.35">
      <c r="A6851" s="72">
        <f t="shared" si="107"/>
        <v>141337</v>
      </c>
      <c r="B6851" t="s">
        <v>6255</v>
      </c>
      <c r="C6851" s="66">
        <v>88486</v>
      </c>
      <c r="D6851" t="s">
        <v>77</v>
      </c>
      <c r="E6851" t="s">
        <v>6256</v>
      </c>
      <c r="F6851" s="66">
        <v>141337</v>
      </c>
      <c r="G6851" t="s">
        <v>78</v>
      </c>
      <c r="I6851" t="s">
        <v>79</v>
      </c>
      <c r="K6851" t="s">
        <v>6257</v>
      </c>
      <c r="M6851" t="s">
        <v>3090</v>
      </c>
      <c r="N6851" t="s">
        <v>6073</v>
      </c>
      <c r="O6851" t="s">
        <v>18</v>
      </c>
      <c r="P6851" t="s">
        <v>6258</v>
      </c>
      <c r="Q6851" t="s">
        <v>6259</v>
      </c>
    </row>
    <row r="6852" spans="1:17" hidden="1" x14ac:dyDescent="0.35">
      <c r="A6852" s="72">
        <f t="shared" si="107"/>
        <v>140887</v>
      </c>
      <c r="B6852" t="s">
        <v>25554</v>
      </c>
      <c r="C6852" s="85">
        <v>87448</v>
      </c>
      <c r="D6852" t="s">
        <v>77</v>
      </c>
      <c r="E6852" t="s">
        <v>23231</v>
      </c>
      <c r="F6852" s="85">
        <v>140887</v>
      </c>
      <c r="G6852" t="s">
        <v>78</v>
      </c>
      <c r="H6852">
        <v>11978921</v>
      </c>
      <c r="I6852" t="s">
        <v>79</v>
      </c>
      <c r="K6852" t="s">
        <v>25555</v>
      </c>
      <c r="M6852" t="s">
        <v>20648</v>
      </c>
      <c r="N6852" t="s">
        <v>571</v>
      </c>
      <c r="O6852" t="s">
        <v>18</v>
      </c>
      <c r="P6852">
        <v>76106</v>
      </c>
      <c r="Q6852">
        <v>7739</v>
      </c>
    </row>
    <row r="6853" spans="1:17" hidden="1" x14ac:dyDescent="0.35">
      <c r="A6853" s="72">
        <f t="shared" si="107"/>
        <v>140887</v>
      </c>
      <c r="B6853" t="s">
        <v>4019</v>
      </c>
      <c r="C6853" s="66">
        <v>87448</v>
      </c>
      <c r="D6853" t="s">
        <v>77</v>
      </c>
      <c r="E6853" t="s">
        <v>3907</v>
      </c>
      <c r="F6853" s="66">
        <v>140887</v>
      </c>
      <c r="G6853" t="s">
        <v>78</v>
      </c>
      <c r="H6853" t="s">
        <v>4020</v>
      </c>
      <c r="I6853" t="s">
        <v>79</v>
      </c>
      <c r="K6853" t="s">
        <v>4021</v>
      </c>
      <c r="M6853" t="s">
        <v>3904</v>
      </c>
      <c r="N6853" t="s">
        <v>573</v>
      </c>
      <c r="O6853" t="s">
        <v>18</v>
      </c>
      <c r="P6853" t="s">
        <v>3982</v>
      </c>
      <c r="Q6853" t="s">
        <v>3085</v>
      </c>
    </row>
    <row r="6854" spans="1:17" hidden="1" x14ac:dyDescent="0.35">
      <c r="A6854" s="72">
        <f t="shared" si="107"/>
        <v>141466</v>
      </c>
      <c r="B6854" t="s">
        <v>24440</v>
      </c>
      <c r="C6854" s="85">
        <v>17024240</v>
      </c>
      <c r="D6854" t="s">
        <v>77</v>
      </c>
      <c r="E6854" t="s">
        <v>23253</v>
      </c>
      <c r="F6854" s="85">
        <v>141466</v>
      </c>
      <c r="G6854" t="s">
        <v>78</v>
      </c>
      <c r="I6854" t="s">
        <v>79</v>
      </c>
      <c r="K6854" t="s">
        <v>24441</v>
      </c>
      <c r="M6854" t="s">
        <v>23016</v>
      </c>
      <c r="N6854" t="s">
        <v>9192</v>
      </c>
      <c r="O6854" t="s">
        <v>18</v>
      </c>
      <c r="P6854">
        <v>78010</v>
      </c>
    </row>
    <row r="6855" spans="1:17" hidden="1" x14ac:dyDescent="0.35">
      <c r="A6855" s="72">
        <f t="shared" si="107"/>
        <v>17006047</v>
      </c>
      <c r="B6855" t="s">
        <v>20653</v>
      </c>
      <c r="C6855" s="66">
        <v>17007561</v>
      </c>
      <c r="D6855" t="s">
        <v>77</v>
      </c>
      <c r="E6855" t="s">
        <v>20550</v>
      </c>
      <c r="F6855" s="66">
        <v>17006047</v>
      </c>
      <c r="G6855" t="s">
        <v>78</v>
      </c>
      <c r="H6855" t="s">
        <v>20654</v>
      </c>
      <c r="I6855" t="s">
        <v>79</v>
      </c>
      <c r="K6855" t="s">
        <v>20655</v>
      </c>
      <c r="L6855" t="s">
        <v>80</v>
      </c>
      <c r="M6855" t="s">
        <v>205</v>
      </c>
      <c r="N6855" t="s">
        <v>205</v>
      </c>
      <c r="O6855" t="s">
        <v>18</v>
      </c>
      <c r="P6855" t="s">
        <v>4431</v>
      </c>
      <c r="Q6855" t="s">
        <v>87</v>
      </c>
    </row>
    <row r="6856" spans="1:17" hidden="1" x14ac:dyDescent="0.35">
      <c r="A6856" s="72">
        <f t="shared" si="107"/>
        <v>17006047</v>
      </c>
      <c r="B6856" t="s">
        <v>20656</v>
      </c>
      <c r="C6856" s="66">
        <v>17007562</v>
      </c>
      <c r="D6856" t="s">
        <v>77</v>
      </c>
      <c r="E6856" t="s">
        <v>20550</v>
      </c>
      <c r="F6856" s="66">
        <v>17006047</v>
      </c>
      <c r="G6856" t="s">
        <v>78</v>
      </c>
      <c r="H6856" t="s">
        <v>20657</v>
      </c>
      <c r="I6856" t="s">
        <v>79</v>
      </c>
      <c r="K6856" t="s">
        <v>20658</v>
      </c>
      <c r="L6856" t="s">
        <v>80</v>
      </c>
      <c r="M6856" t="s">
        <v>13635</v>
      </c>
      <c r="N6856" t="s">
        <v>5791</v>
      </c>
      <c r="O6856" t="s">
        <v>18</v>
      </c>
      <c r="P6856" t="s">
        <v>797</v>
      </c>
      <c r="Q6856" t="s">
        <v>87</v>
      </c>
    </row>
    <row r="6857" spans="1:17" hidden="1" x14ac:dyDescent="0.35">
      <c r="A6857" s="72">
        <f t="shared" si="107"/>
        <v>17006047</v>
      </c>
      <c r="B6857" t="s">
        <v>20702</v>
      </c>
      <c r="C6857" s="66">
        <v>17008078</v>
      </c>
      <c r="D6857" t="s">
        <v>77</v>
      </c>
      <c r="E6857" t="s">
        <v>20550</v>
      </c>
      <c r="F6857" s="66">
        <v>17006047</v>
      </c>
      <c r="G6857" t="s">
        <v>78</v>
      </c>
      <c r="H6857" t="s">
        <v>20551</v>
      </c>
      <c r="I6857" t="s">
        <v>79</v>
      </c>
      <c r="K6857" t="s">
        <v>20703</v>
      </c>
      <c r="L6857" t="s">
        <v>80</v>
      </c>
      <c r="M6857" t="s">
        <v>827</v>
      </c>
      <c r="N6857" t="s">
        <v>762</v>
      </c>
      <c r="O6857" t="s">
        <v>18</v>
      </c>
      <c r="P6857" t="s">
        <v>828</v>
      </c>
      <c r="Q6857" t="s">
        <v>3444</v>
      </c>
    </row>
    <row r="6858" spans="1:17" hidden="1" x14ac:dyDescent="0.35">
      <c r="A6858" s="72">
        <f t="shared" si="107"/>
        <v>16082474</v>
      </c>
      <c r="B6858" t="s">
        <v>20103</v>
      </c>
      <c r="C6858" s="66">
        <v>17001789</v>
      </c>
      <c r="D6858" t="s">
        <v>83</v>
      </c>
      <c r="E6858" t="s">
        <v>18129</v>
      </c>
      <c r="F6858" s="66">
        <v>16082474</v>
      </c>
      <c r="G6858" t="s">
        <v>78</v>
      </c>
      <c r="I6858" t="s">
        <v>79</v>
      </c>
      <c r="K6858" t="s">
        <v>20104</v>
      </c>
      <c r="L6858" t="s">
        <v>20105</v>
      </c>
      <c r="M6858" t="s">
        <v>9155</v>
      </c>
      <c r="N6858" t="s">
        <v>9526</v>
      </c>
      <c r="O6858" t="s">
        <v>18</v>
      </c>
      <c r="P6858" t="s">
        <v>9977</v>
      </c>
    </row>
    <row r="6859" spans="1:17" hidden="1" x14ac:dyDescent="0.35">
      <c r="A6859" s="72">
        <f t="shared" si="107"/>
        <v>140959</v>
      </c>
      <c r="B6859" t="s">
        <v>20020</v>
      </c>
      <c r="C6859" s="66">
        <v>16085374</v>
      </c>
      <c r="D6859" t="s">
        <v>77</v>
      </c>
      <c r="E6859" t="s">
        <v>4629</v>
      </c>
      <c r="F6859" s="66">
        <v>140959</v>
      </c>
      <c r="G6859" t="s">
        <v>78</v>
      </c>
      <c r="I6859" t="s">
        <v>79</v>
      </c>
      <c r="K6859" t="s">
        <v>20021</v>
      </c>
      <c r="M6859" t="s">
        <v>4632</v>
      </c>
      <c r="N6859" t="s">
        <v>4633</v>
      </c>
      <c r="O6859" t="s">
        <v>18</v>
      </c>
      <c r="P6859" t="s">
        <v>4677</v>
      </c>
    </row>
    <row r="6860" spans="1:17" hidden="1" x14ac:dyDescent="0.35">
      <c r="A6860" s="72">
        <f t="shared" si="107"/>
        <v>140986</v>
      </c>
      <c r="B6860" t="s">
        <v>4819</v>
      </c>
      <c r="C6860" s="66">
        <v>87834</v>
      </c>
      <c r="D6860" t="s">
        <v>77</v>
      </c>
      <c r="E6860" t="s">
        <v>4816</v>
      </c>
      <c r="F6860" s="66">
        <v>140986</v>
      </c>
      <c r="G6860" t="s">
        <v>78</v>
      </c>
      <c r="I6860" t="s">
        <v>79</v>
      </c>
      <c r="K6860" t="s">
        <v>4820</v>
      </c>
      <c r="M6860" t="s">
        <v>4812</v>
      </c>
      <c r="N6860" t="s">
        <v>4740</v>
      </c>
      <c r="O6860" t="s">
        <v>18</v>
      </c>
      <c r="P6860" t="s">
        <v>4813</v>
      </c>
      <c r="Q6860" t="s">
        <v>4821</v>
      </c>
    </row>
    <row r="6861" spans="1:17" hidden="1" x14ac:dyDescent="0.35">
      <c r="A6861" s="72">
        <f t="shared" si="107"/>
        <v>141546</v>
      </c>
      <c r="B6861" t="s">
        <v>22325</v>
      </c>
      <c r="C6861" s="85">
        <v>17022312</v>
      </c>
      <c r="D6861" t="s">
        <v>23281</v>
      </c>
      <c r="E6861" t="s">
        <v>23179</v>
      </c>
      <c r="F6861" s="85">
        <v>141546</v>
      </c>
      <c r="G6861" t="s">
        <v>78</v>
      </c>
      <c r="I6861" t="s">
        <v>79</v>
      </c>
      <c r="K6861" t="s">
        <v>27413</v>
      </c>
      <c r="M6861" t="s">
        <v>9155</v>
      </c>
      <c r="N6861" t="s">
        <v>9526</v>
      </c>
      <c r="O6861" t="s">
        <v>18</v>
      </c>
      <c r="P6861">
        <v>78258</v>
      </c>
    </row>
    <row r="6862" spans="1:17" hidden="1" x14ac:dyDescent="0.35">
      <c r="A6862" s="72">
        <f t="shared" si="107"/>
        <v>141546</v>
      </c>
      <c r="B6862" t="s">
        <v>22325</v>
      </c>
      <c r="C6862" s="66">
        <v>17022312</v>
      </c>
      <c r="D6862" t="s">
        <v>83</v>
      </c>
      <c r="E6862" t="s">
        <v>9849</v>
      </c>
      <c r="F6862" s="66">
        <v>141546</v>
      </c>
      <c r="G6862" t="s">
        <v>78</v>
      </c>
      <c r="I6862" t="s">
        <v>79</v>
      </c>
      <c r="K6862" t="s">
        <v>22326</v>
      </c>
      <c r="M6862" t="s">
        <v>9155</v>
      </c>
      <c r="O6862" t="s">
        <v>18</v>
      </c>
      <c r="P6862" t="s">
        <v>10079</v>
      </c>
    </row>
    <row r="6863" spans="1:17" hidden="1" x14ac:dyDescent="0.35">
      <c r="A6863" s="72">
        <f t="shared" si="107"/>
        <v>141424</v>
      </c>
      <c r="B6863" t="s">
        <v>8984</v>
      </c>
      <c r="C6863" s="66">
        <v>90177</v>
      </c>
      <c r="D6863" t="s">
        <v>77</v>
      </c>
      <c r="E6863" t="s">
        <v>8985</v>
      </c>
      <c r="F6863" s="66">
        <v>141424</v>
      </c>
      <c r="G6863" t="s">
        <v>78</v>
      </c>
      <c r="I6863" t="s">
        <v>79</v>
      </c>
      <c r="K6863" t="s">
        <v>8986</v>
      </c>
      <c r="L6863" t="s">
        <v>8126</v>
      </c>
      <c r="M6863" t="s">
        <v>8982</v>
      </c>
      <c r="N6863" t="s">
        <v>8945</v>
      </c>
      <c r="O6863" t="s">
        <v>18</v>
      </c>
      <c r="P6863" t="s">
        <v>8983</v>
      </c>
    </row>
    <row r="6864" spans="1:17" hidden="1" x14ac:dyDescent="0.35">
      <c r="A6864" s="72">
        <f t="shared" si="107"/>
        <v>141269</v>
      </c>
      <c r="B6864" t="s">
        <v>7706</v>
      </c>
      <c r="C6864" s="66">
        <v>89352</v>
      </c>
      <c r="D6864" t="s">
        <v>77</v>
      </c>
      <c r="E6864" t="s">
        <v>6855</v>
      </c>
      <c r="F6864" s="66">
        <v>141269</v>
      </c>
      <c r="G6864" t="s">
        <v>78</v>
      </c>
      <c r="H6864" t="s">
        <v>7707</v>
      </c>
      <c r="I6864" t="s">
        <v>79</v>
      </c>
      <c r="K6864" t="s">
        <v>7708</v>
      </c>
      <c r="M6864" t="s">
        <v>7579</v>
      </c>
      <c r="N6864" t="s">
        <v>6073</v>
      </c>
      <c r="O6864" t="s">
        <v>18</v>
      </c>
      <c r="P6864" t="s">
        <v>7709</v>
      </c>
      <c r="Q6864" t="s">
        <v>7710</v>
      </c>
    </row>
    <row r="6865" spans="1:17" hidden="1" x14ac:dyDescent="0.35">
      <c r="A6865" s="72">
        <f t="shared" si="107"/>
        <v>140906</v>
      </c>
      <c r="B6865" t="s">
        <v>24677</v>
      </c>
      <c r="C6865" s="85">
        <v>16047794</v>
      </c>
      <c r="D6865" t="s">
        <v>77</v>
      </c>
      <c r="E6865" t="s">
        <v>23244</v>
      </c>
      <c r="F6865" s="85">
        <v>140906</v>
      </c>
      <c r="G6865" t="s">
        <v>78</v>
      </c>
      <c r="H6865">
        <v>13850763</v>
      </c>
      <c r="I6865" t="s">
        <v>79</v>
      </c>
      <c r="K6865" t="s">
        <v>24678</v>
      </c>
      <c r="M6865" t="s">
        <v>20648</v>
      </c>
      <c r="N6865" t="s">
        <v>571</v>
      </c>
      <c r="O6865" t="s">
        <v>18</v>
      </c>
      <c r="P6865">
        <v>76131</v>
      </c>
      <c r="Q6865">
        <v>1912</v>
      </c>
    </row>
    <row r="6866" spans="1:17" hidden="1" x14ac:dyDescent="0.35">
      <c r="A6866" s="72">
        <f t="shared" si="107"/>
        <v>141234</v>
      </c>
      <c r="B6866" t="s">
        <v>7003</v>
      </c>
      <c r="C6866" s="66">
        <v>88919</v>
      </c>
      <c r="D6866" t="s">
        <v>77</v>
      </c>
      <c r="E6866" t="s">
        <v>6473</v>
      </c>
      <c r="F6866" s="66">
        <v>141234</v>
      </c>
      <c r="G6866" t="s">
        <v>78</v>
      </c>
      <c r="I6866" t="s">
        <v>79</v>
      </c>
      <c r="K6866" t="s">
        <v>7004</v>
      </c>
      <c r="M6866" t="s">
        <v>3090</v>
      </c>
      <c r="N6866" t="s">
        <v>6073</v>
      </c>
      <c r="O6866" t="s">
        <v>18</v>
      </c>
      <c r="P6866" t="s">
        <v>7002</v>
      </c>
      <c r="Q6866" t="s">
        <v>7005</v>
      </c>
    </row>
    <row r="6867" spans="1:17" hidden="1" x14ac:dyDescent="0.35">
      <c r="A6867" s="72">
        <f t="shared" si="107"/>
        <v>141234</v>
      </c>
      <c r="B6867" t="s">
        <v>7011</v>
      </c>
      <c r="C6867" s="66">
        <v>88922</v>
      </c>
      <c r="D6867" t="s">
        <v>77</v>
      </c>
      <c r="E6867" t="s">
        <v>6473</v>
      </c>
      <c r="F6867" s="66">
        <v>141234</v>
      </c>
      <c r="G6867" t="s">
        <v>78</v>
      </c>
      <c r="I6867" t="s">
        <v>79</v>
      </c>
      <c r="K6867" t="s">
        <v>7012</v>
      </c>
      <c r="M6867" t="s">
        <v>3090</v>
      </c>
      <c r="N6867" t="s">
        <v>6073</v>
      </c>
      <c r="O6867" t="s">
        <v>18</v>
      </c>
      <c r="P6867" t="s">
        <v>7002</v>
      </c>
      <c r="Q6867" t="s">
        <v>7013</v>
      </c>
    </row>
    <row r="6868" spans="1:17" hidden="1" x14ac:dyDescent="0.35">
      <c r="A6868" s="72">
        <f t="shared" si="107"/>
        <v>141739</v>
      </c>
      <c r="B6868" t="s">
        <v>23670</v>
      </c>
      <c r="C6868" s="85">
        <v>91939</v>
      </c>
      <c r="D6868" t="s">
        <v>77</v>
      </c>
      <c r="E6868" t="s">
        <v>23266</v>
      </c>
      <c r="F6868" s="85">
        <v>141739</v>
      </c>
      <c r="G6868" t="s">
        <v>78</v>
      </c>
      <c r="H6868">
        <v>7097322</v>
      </c>
      <c r="I6868" t="s">
        <v>79</v>
      </c>
      <c r="K6868" t="s">
        <v>23671</v>
      </c>
      <c r="M6868" t="s">
        <v>125</v>
      </c>
      <c r="N6868" t="s">
        <v>137</v>
      </c>
      <c r="O6868" t="s">
        <v>18</v>
      </c>
      <c r="P6868">
        <v>78752</v>
      </c>
      <c r="Q6868">
        <v>3403</v>
      </c>
    </row>
    <row r="6869" spans="1:17" hidden="1" x14ac:dyDescent="0.35">
      <c r="A6869" s="72">
        <f t="shared" si="107"/>
        <v>140704</v>
      </c>
      <c r="B6869" t="s">
        <v>22301</v>
      </c>
      <c r="C6869" s="66">
        <v>17022155</v>
      </c>
      <c r="D6869" t="s">
        <v>83</v>
      </c>
      <c r="E6869" t="s">
        <v>2743</v>
      </c>
      <c r="F6869" s="66">
        <v>140704</v>
      </c>
      <c r="G6869" t="s">
        <v>78</v>
      </c>
      <c r="I6869" t="s">
        <v>79</v>
      </c>
      <c r="K6869" t="s">
        <v>22302</v>
      </c>
      <c r="M6869" t="s">
        <v>2746</v>
      </c>
      <c r="N6869" t="s">
        <v>2645</v>
      </c>
      <c r="O6869" t="s">
        <v>18</v>
      </c>
      <c r="P6869" t="s">
        <v>2739</v>
      </c>
    </row>
    <row r="6870" spans="1:17" hidden="1" x14ac:dyDescent="0.35">
      <c r="A6870" s="72" t="str">
        <f t="shared" si="107"/>
        <v/>
      </c>
      <c r="B6870" t="s">
        <v>13679</v>
      </c>
      <c r="C6870" s="66">
        <v>17020879</v>
      </c>
      <c r="D6870" t="s">
        <v>1750</v>
      </c>
      <c r="I6870" t="s">
        <v>559</v>
      </c>
      <c r="K6870" t="s">
        <v>22147</v>
      </c>
      <c r="M6870" t="s">
        <v>2746</v>
      </c>
      <c r="N6870" t="s">
        <v>22148</v>
      </c>
      <c r="O6870" t="s">
        <v>18</v>
      </c>
      <c r="P6870" t="s">
        <v>2739</v>
      </c>
    </row>
    <row r="6871" spans="1:17" hidden="1" x14ac:dyDescent="0.35">
      <c r="A6871" s="72" t="str">
        <f t="shared" si="107"/>
        <v/>
      </c>
      <c r="B6871" t="s">
        <v>13679</v>
      </c>
      <c r="C6871" s="66">
        <v>17021112</v>
      </c>
      <c r="D6871" t="s">
        <v>1750</v>
      </c>
      <c r="H6871" t="s">
        <v>22173</v>
      </c>
      <c r="I6871" t="s">
        <v>79</v>
      </c>
      <c r="K6871" t="s">
        <v>22147</v>
      </c>
      <c r="M6871" t="s">
        <v>2746</v>
      </c>
      <c r="N6871" t="s">
        <v>2646</v>
      </c>
      <c r="O6871" t="s">
        <v>18</v>
      </c>
      <c r="P6871" t="s">
        <v>2739</v>
      </c>
    </row>
    <row r="6872" spans="1:17" hidden="1" x14ac:dyDescent="0.35">
      <c r="A6872" s="72" t="str">
        <f t="shared" si="107"/>
        <v/>
      </c>
      <c r="B6872" t="s">
        <v>13652</v>
      </c>
      <c r="C6872" s="66">
        <v>150217</v>
      </c>
      <c r="D6872" t="s">
        <v>1750</v>
      </c>
      <c r="H6872" t="s">
        <v>18141</v>
      </c>
      <c r="I6872" t="s">
        <v>79</v>
      </c>
      <c r="K6872" t="s">
        <v>18142</v>
      </c>
      <c r="M6872" t="s">
        <v>18143</v>
      </c>
      <c r="O6872" t="s">
        <v>18</v>
      </c>
      <c r="P6872" t="s">
        <v>2752</v>
      </c>
    </row>
    <row r="6873" spans="1:17" hidden="1" x14ac:dyDescent="0.35">
      <c r="A6873" s="72">
        <f t="shared" si="107"/>
        <v>141546</v>
      </c>
      <c r="B6873" t="s">
        <v>27347</v>
      </c>
      <c r="C6873" s="85">
        <v>90731</v>
      </c>
      <c r="D6873" t="s">
        <v>77</v>
      </c>
      <c r="E6873" t="s">
        <v>23179</v>
      </c>
      <c r="F6873" s="85">
        <v>141546</v>
      </c>
      <c r="G6873" t="s">
        <v>78</v>
      </c>
      <c r="H6873">
        <v>1664853</v>
      </c>
      <c r="I6873" t="s">
        <v>79</v>
      </c>
      <c r="K6873" t="s">
        <v>27348</v>
      </c>
      <c r="M6873" t="s">
        <v>9155</v>
      </c>
      <c r="N6873" t="s">
        <v>9526</v>
      </c>
      <c r="O6873" t="s">
        <v>18</v>
      </c>
      <c r="P6873">
        <v>78217</v>
      </c>
      <c r="Q6873">
        <v>1294</v>
      </c>
    </row>
    <row r="6874" spans="1:17" hidden="1" x14ac:dyDescent="0.35">
      <c r="A6874" s="72">
        <f t="shared" si="107"/>
        <v>141546</v>
      </c>
      <c r="B6874" t="s">
        <v>9995</v>
      </c>
      <c r="C6874" s="66">
        <v>90731</v>
      </c>
      <c r="D6874" t="s">
        <v>77</v>
      </c>
      <c r="E6874" t="s">
        <v>9849</v>
      </c>
      <c r="F6874" s="66">
        <v>141546</v>
      </c>
      <c r="G6874" t="s">
        <v>78</v>
      </c>
      <c r="H6874" t="s">
        <v>9850</v>
      </c>
      <c r="I6874" t="s">
        <v>79</v>
      </c>
      <c r="K6874" t="s">
        <v>9996</v>
      </c>
      <c r="L6874" t="s">
        <v>80</v>
      </c>
      <c r="M6874" t="s">
        <v>7383</v>
      </c>
      <c r="N6874" t="s">
        <v>7384</v>
      </c>
      <c r="O6874" t="s">
        <v>18</v>
      </c>
      <c r="P6874" t="s">
        <v>9997</v>
      </c>
      <c r="Q6874" t="s">
        <v>9998</v>
      </c>
    </row>
    <row r="6875" spans="1:17" hidden="1" x14ac:dyDescent="0.35">
      <c r="A6875" s="72">
        <f t="shared" si="107"/>
        <v>141231</v>
      </c>
      <c r="B6875" t="s">
        <v>17068</v>
      </c>
      <c r="C6875" s="66">
        <v>16053723</v>
      </c>
      <c r="D6875" t="s">
        <v>77</v>
      </c>
      <c r="E6875" t="s">
        <v>6244</v>
      </c>
      <c r="F6875" s="66">
        <v>141231</v>
      </c>
      <c r="G6875" t="s">
        <v>78</v>
      </c>
      <c r="I6875" t="s">
        <v>79</v>
      </c>
      <c r="K6875" t="s">
        <v>17069</v>
      </c>
      <c r="M6875" t="s">
        <v>3090</v>
      </c>
      <c r="N6875" t="s">
        <v>6071</v>
      </c>
      <c r="O6875" t="s">
        <v>18</v>
      </c>
      <c r="P6875" t="s">
        <v>7580</v>
      </c>
    </row>
    <row r="6876" spans="1:17" hidden="1" x14ac:dyDescent="0.35">
      <c r="A6876" s="72">
        <f t="shared" si="107"/>
        <v>140461</v>
      </c>
      <c r="B6876" t="s">
        <v>25762</v>
      </c>
      <c r="C6876" s="85">
        <v>85513</v>
      </c>
      <c r="D6876" t="s">
        <v>77</v>
      </c>
      <c r="E6876" t="s">
        <v>23227</v>
      </c>
      <c r="F6876" s="85">
        <v>140461</v>
      </c>
      <c r="G6876" t="s">
        <v>78</v>
      </c>
      <c r="H6876">
        <v>1647890</v>
      </c>
      <c r="I6876" t="s">
        <v>79</v>
      </c>
      <c r="K6876" t="s">
        <v>25763</v>
      </c>
      <c r="M6876" t="s">
        <v>20923</v>
      </c>
      <c r="N6876" t="s">
        <v>232</v>
      </c>
      <c r="O6876" t="s">
        <v>18</v>
      </c>
      <c r="P6876">
        <v>75040</v>
      </c>
      <c r="Q6876">
        <v>5851</v>
      </c>
    </row>
    <row r="6877" spans="1:17" hidden="1" x14ac:dyDescent="0.35">
      <c r="A6877" s="72">
        <f t="shared" si="107"/>
        <v>140461</v>
      </c>
      <c r="B6877" t="s">
        <v>389</v>
      </c>
      <c r="C6877" s="66">
        <v>85513</v>
      </c>
      <c r="D6877" t="s">
        <v>77</v>
      </c>
      <c r="E6877" t="s">
        <v>371</v>
      </c>
      <c r="F6877" s="66">
        <v>140461</v>
      </c>
      <c r="G6877" t="s">
        <v>78</v>
      </c>
      <c r="H6877" t="s">
        <v>372</v>
      </c>
      <c r="I6877" t="s">
        <v>79</v>
      </c>
      <c r="K6877" t="s">
        <v>390</v>
      </c>
      <c r="M6877" t="s">
        <v>374</v>
      </c>
      <c r="N6877" t="s">
        <v>189</v>
      </c>
      <c r="O6877" t="s">
        <v>18</v>
      </c>
      <c r="P6877" t="s">
        <v>375</v>
      </c>
      <c r="Q6877" t="s">
        <v>391</v>
      </c>
    </row>
    <row r="6878" spans="1:17" hidden="1" x14ac:dyDescent="0.35">
      <c r="A6878" s="72">
        <f t="shared" si="107"/>
        <v>140477</v>
      </c>
      <c r="B6878" t="s">
        <v>389</v>
      </c>
      <c r="C6878" s="66">
        <v>86349</v>
      </c>
      <c r="D6878" t="s">
        <v>77</v>
      </c>
      <c r="E6878" t="s">
        <v>450</v>
      </c>
      <c r="F6878" s="66">
        <v>140477</v>
      </c>
      <c r="G6878" t="s">
        <v>78</v>
      </c>
      <c r="I6878" t="s">
        <v>79</v>
      </c>
      <c r="K6878" t="s">
        <v>1782</v>
      </c>
      <c r="M6878" t="s">
        <v>189</v>
      </c>
      <c r="N6878" t="s">
        <v>189</v>
      </c>
      <c r="O6878" t="s">
        <v>18</v>
      </c>
      <c r="P6878" t="s">
        <v>1779</v>
      </c>
      <c r="Q6878" t="s">
        <v>1631</v>
      </c>
    </row>
    <row r="6879" spans="1:17" hidden="1" x14ac:dyDescent="0.35">
      <c r="A6879" s="72">
        <f t="shared" si="107"/>
        <v>141223</v>
      </c>
      <c r="B6879" t="s">
        <v>6951</v>
      </c>
      <c r="C6879" s="66">
        <v>88891</v>
      </c>
      <c r="D6879" t="s">
        <v>77</v>
      </c>
      <c r="E6879" t="s">
        <v>6077</v>
      </c>
      <c r="F6879" s="66">
        <v>141223</v>
      </c>
      <c r="G6879" t="s">
        <v>78</v>
      </c>
      <c r="H6879" t="s">
        <v>6952</v>
      </c>
      <c r="I6879" t="s">
        <v>79</v>
      </c>
      <c r="K6879" t="s">
        <v>6953</v>
      </c>
      <c r="M6879" t="s">
        <v>3090</v>
      </c>
      <c r="N6879" t="s">
        <v>6071</v>
      </c>
      <c r="O6879" t="s">
        <v>18</v>
      </c>
      <c r="P6879" t="s">
        <v>6932</v>
      </c>
      <c r="Q6879" t="s">
        <v>6954</v>
      </c>
    </row>
    <row r="6880" spans="1:17" hidden="1" x14ac:dyDescent="0.35">
      <c r="A6880" s="72">
        <f t="shared" si="107"/>
        <v>141267</v>
      </c>
      <c r="B6880" t="s">
        <v>15538</v>
      </c>
      <c r="C6880" s="66">
        <v>234121</v>
      </c>
      <c r="D6880" t="s">
        <v>77</v>
      </c>
      <c r="E6880" t="s">
        <v>7612</v>
      </c>
      <c r="F6880" s="66">
        <v>141267</v>
      </c>
      <c r="G6880" t="s">
        <v>78</v>
      </c>
      <c r="I6880" t="s">
        <v>79</v>
      </c>
      <c r="K6880" t="s">
        <v>15539</v>
      </c>
      <c r="M6880" t="s">
        <v>7609</v>
      </c>
      <c r="N6880" t="s">
        <v>6071</v>
      </c>
      <c r="O6880" t="s">
        <v>18</v>
      </c>
      <c r="P6880" t="s">
        <v>14172</v>
      </c>
    </row>
    <row r="6881" spans="1:17" hidden="1" x14ac:dyDescent="0.35">
      <c r="A6881" s="72">
        <f t="shared" si="107"/>
        <v>140477</v>
      </c>
      <c r="B6881" t="s">
        <v>984</v>
      </c>
      <c r="C6881" s="66">
        <v>85749</v>
      </c>
      <c r="D6881" t="s">
        <v>77</v>
      </c>
      <c r="E6881" t="s">
        <v>450</v>
      </c>
      <c r="F6881" s="66">
        <v>140477</v>
      </c>
      <c r="G6881" t="s">
        <v>78</v>
      </c>
      <c r="I6881" t="s">
        <v>79</v>
      </c>
      <c r="K6881" t="s">
        <v>985</v>
      </c>
      <c r="M6881" t="s">
        <v>963</v>
      </c>
      <c r="N6881" t="s">
        <v>189</v>
      </c>
      <c r="O6881" t="s">
        <v>18</v>
      </c>
      <c r="P6881" t="s">
        <v>964</v>
      </c>
      <c r="Q6881" t="s">
        <v>986</v>
      </c>
    </row>
    <row r="6882" spans="1:17" hidden="1" x14ac:dyDescent="0.35">
      <c r="A6882" s="72">
        <f t="shared" si="107"/>
        <v>141555</v>
      </c>
      <c r="B6882" t="s">
        <v>18879</v>
      </c>
      <c r="C6882" s="66">
        <v>16037181</v>
      </c>
      <c r="D6882" t="s">
        <v>83</v>
      </c>
      <c r="E6882" t="s">
        <v>4810</v>
      </c>
      <c r="F6882" s="66">
        <v>141555</v>
      </c>
      <c r="G6882" t="s">
        <v>78</v>
      </c>
      <c r="H6882" t="s">
        <v>350</v>
      </c>
      <c r="I6882" t="s">
        <v>79</v>
      </c>
      <c r="K6882" t="s">
        <v>18880</v>
      </c>
      <c r="L6882" t="s">
        <v>80</v>
      </c>
      <c r="M6882" t="s">
        <v>7383</v>
      </c>
      <c r="N6882" t="s">
        <v>7384</v>
      </c>
      <c r="O6882" t="s">
        <v>18</v>
      </c>
      <c r="P6882" t="s">
        <v>10254</v>
      </c>
      <c r="Q6882" t="s">
        <v>87</v>
      </c>
    </row>
    <row r="6883" spans="1:17" hidden="1" x14ac:dyDescent="0.35">
      <c r="A6883" s="72">
        <f t="shared" si="107"/>
        <v>141555</v>
      </c>
      <c r="B6883" t="s">
        <v>10316</v>
      </c>
      <c r="C6883" s="66">
        <v>90938</v>
      </c>
      <c r="D6883" t="s">
        <v>77</v>
      </c>
      <c r="E6883" t="s">
        <v>4810</v>
      </c>
      <c r="F6883" s="66">
        <v>141555</v>
      </c>
      <c r="G6883" t="s">
        <v>78</v>
      </c>
      <c r="H6883" t="s">
        <v>10317</v>
      </c>
      <c r="I6883" t="s">
        <v>79</v>
      </c>
      <c r="K6883" t="s">
        <v>10318</v>
      </c>
      <c r="M6883" t="s">
        <v>7383</v>
      </c>
      <c r="N6883" t="s">
        <v>7384</v>
      </c>
      <c r="O6883" t="s">
        <v>18</v>
      </c>
      <c r="P6883" t="s">
        <v>10314</v>
      </c>
      <c r="Q6883" t="s">
        <v>10319</v>
      </c>
    </row>
    <row r="6884" spans="1:17" hidden="1" x14ac:dyDescent="0.35">
      <c r="A6884" s="72">
        <f t="shared" si="107"/>
        <v>141555</v>
      </c>
      <c r="B6884" t="s">
        <v>14226</v>
      </c>
      <c r="C6884" s="66">
        <v>203043</v>
      </c>
      <c r="D6884" t="s">
        <v>77</v>
      </c>
      <c r="E6884" t="s">
        <v>4810</v>
      </c>
      <c r="F6884" s="66">
        <v>141555</v>
      </c>
      <c r="G6884" t="s">
        <v>78</v>
      </c>
      <c r="H6884" t="s">
        <v>14227</v>
      </c>
      <c r="I6884" t="s">
        <v>79</v>
      </c>
      <c r="K6884" t="s">
        <v>14228</v>
      </c>
      <c r="M6884" t="s">
        <v>14229</v>
      </c>
      <c r="N6884" t="s">
        <v>9526</v>
      </c>
      <c r="O6884" t="s">
        <v>18</v>
      </c>
      <c r="P6884" t="s">
        <v>10200</v>
      </c>
    </row>
    <row r="6885" spans="1:17" hidden="1" x14ac:dyDescent="0.35">
      <c r="A6885" s="72">
        <f t="shared" si="107"/>
        <v>141555</v>
      </c>
      <c r="B6885" t="s">
        <v>21274</v>
      </c>
      <c r="C6885" s="66">
        <v>17013157</v>
      </c>
      <c r="D6885" t="s">
        <v>77</v>
      </c>
      <c r="E6885" t="s">
        <v>4810</v>
      </c>
      <c r="F6885" s="66">
        <v>141555</v>
      </c>
      <c r="G6885" t="s">
        <v>78</v>
      </c>
      <c r="I6885" t="s">
        <v>559</v>
      </c>
      <c r="K6885" t="s">
        <v>21275</v>
      </c>
      <c r="M6885" t="s">
        <v>7383</v>
      </c>
      <c r="O6885" t="s">
        <v>18</v>
      </c>
      <c r="P6885" t="s">
        <v>10347</v>
      </c>
      <c r="Q6885" t="s">
        <v>379</v>
      </c>
    </row>
    <row r="6886" spans="1:17" hidden="1" x14ac:dyDescent="0.35">
      <c r="A6886" s="72">
        <f t="shared" si="107"/>
        <v>141283</v>
      </c>
      <c r="B6886" t="s">
        <v>1184</v>
      </c>
      <c r="C6886" s="66">
        <v>89437</v>
      </c>
      <c r="D6886" t="s">
        <v>77</v>
      </c>
      <c r="E6886" t="s">
        <v>7786</v>
      </c>
      <c r="F6886" s="66">
        <v>141283</v>
      </c>
      <c r="G6886" t="s">
        <v>78</v>
      </c>
      <c r="H6886" t="s">
        <v>7787</v>
      </c>
      <c r="I6886" t="s">
        <v>79</v>
      </c>
      <c r="K6886" t="s">
        <v>7788</v>
      </c>
      <c r="M6886" t="s">
        <v>7789</v>
      </c>
      <c r="N6886" t="s">
        <v>7777</v>
      </c>
      <c r="O6886" t="s">
        <v>18</v>
      </c>
      <c r="P6886" t="s">
        <v>7790</v>
      </c>
      <c r="Q6886" t="s">
        <v>7791</v>
      </c>
    </row>
    <row r="6887" spans="1:17" hidden="1" x14ac:dyDescent="0.35">
      <c r="A6887" s="72">
        <f t="shared" si="107"/>
        <v>140530</v>
      </c>
      <c r="B6887" t="s">
        <v>1184</v>
      </c>
      <c r="C6887" s="66">
        <v>86017</v>
      </c>
      <c r="D6887" t="s">
        <v>77</v>
      </c>
      <c r="E6887" t="s">
        <v>1576</v>
      </c>
      <c r="F6887" s="66">
        <v>140530</v>
      </c>
      <c r="G6887" t="s">
        <v>78</v>
      </c>
      <c r="I6887" t="s">
        <v>79</v>
      </c>
      <c r="K6887" t="s">
        <v>1581</v>
      </c>
      <c r="M6887" t="s">
        <v>1578</v>
      </c>
      <c r="N6887" t="s">
        <v>1197</v>
      </c>
      <c r="O6887" t="s">
        <v>18</v>
      </c>
      <c r="P6887" t="s">
        <v>1579</v>
      </c>
      <c r="Q6887" t="s">
        <v>1582</v>
      </c>
    </row>
    <row r="6888" spans="1:17" hidden="1" x14ac:dyDescent="0.35">
      <c r="A6888" s="72">
        <f t="shared" si="107"/>
        <v>141223</v>
      </c>
      <c r="B6888" t="s">
        <v>6165</v>
      </c>
      <c r="C6888" s="66">
        <v>88448</v>
      </c>
      <c r="D6888" t="s">
        <v>77</v>
      </c>
      <c r="E6888" t="s">
        <v>6077</v>
      </c>
      <c r="F6888" s="66">
        <v>141223</v>
      </c>
      <c r="G6888" t="s">
        <v>78</v>
      </c>
      <c r="H6888" t="s">
        <v>6166</v>
      </c>
      <c r="I6888" t="s">
        <v>79</v>
      </c>
      <c r="K6888" t="s">
        <v>6167</v>
      </c>
      <c r="M6888" t="s">
        <v>3090</v>
      </c>
      <c r="N6888" t="s">
        <v>6071</v>
      </c>
      <c r="O6888" t="s">
        <v>18</v>
      </c>
      <c r="P6888" t="s">
        <v>6150</v>
      </c>
      <c r="Q6888" t="s">
        <v>6168</v>
      </c>
    </row>
    <row r="6889" spans="1:17" hidden="1" x14ac:dyDescent="0.35">
      <c r="A6889" s="72">
        <f t="shared" si="107"/>
        <v>141555</v>
      </c>
      <c r="B6889" t="s">
        <v>25193</v>
      </c>
      <c r="C6889" s="85">
        <v>141555</v>
      </c>
      <c r="D6889" t="s">
        <v>78</v>
      </c>
      <c r="E6889" t="s">
        <v>23237</v>
      </c>
      <c r="F6889" s="85">
        <v>17015391</v>
      </c>
      <c r="G6889" t="s">
        <v>1750</v>
      </c>
      <c r="H6889">
        <v>11878121</v>
      </c>
      <c r="I6889" t="s">
        <v>79</v>
      </c>
      <c r="J6889" t="s">
        <v>200</v>
      </c>
      <c r="K6889" t="s">
        <v>25194</v>
      </c>
      <c r="M6889" t="s">
        <v>9155</v>
      </c>
      <c r="N6889" t="s">
        <v>9526</v>
      </c>
      <c r="O6889" t="s">
        <v>18</v>
      </c>
      <c r="P6889">
        <v>78238</v>
      </c>
      <c r="Q6889">
        <v>1606</v>
      </c>
    </row>
    <row r="6890" spans="1:17" hidden="1" x14ac:dyDescent="0.35">
      <c r="A6890" s="72">
        <f t="shared" si="107"/>
        <v>141555</v>
      </c>
      <c r="B6890" t="s">
        <v>18865</v>
      </c>
      <c r="C6890" s="66">
        <v>16037148</v>
      </c>
      <c r="D6890" t="s">
        <v>83</v>
      </c>
      <c r="E6890" t="s">
        <v>4810</v>
      </c>
      <c r="F6890" s="66">
        <v>141555</v>
      </c>
      <c r="G6890" t="s">
        <v>78</v>
      </c>
      <c r="H6890" t="s">
        <v>350</v>
      </c>
      <c r="I6890" t="s">
        <v>79</v>
      </c>
      <c r="K6890" t="s">
        <v>14447</v>
      </c>
      <c r="L6890" t="s">
        <v>80</v>
      </c>
      <c r="M6890" t="s">
        <v>7383</v>
      </c>
      <c r="N6890" t="s">
        <v>7384</v>
      </c>
      <c r="O6890" t="s">
        <v>18</v>
      </c>
      <c r="P6890" t="s">
        <v>10254</v>
      </c>
      <c r="Q6890" t="s">
        <v>87</v>
      </c>
    </row>
    <row r="6891" spans="1:17" hidden="1" x14ac:dyDescent="0.35">
      <c r="A6891" s="72">
        <f t="shared" si="107"/>
        <v>141555</v>
      </c>
      <c r="B6891" t="s">
        <v>18866</v>
      </c>
      <c r="C6891" s="66">
        <v>16037152</v>
      </c>
      <c r="D6891" t="s">
        <v>83</v>
      </c>
      <c r="E6891" t="s">
        <v>4810</v>
      </c>
      <c r="F6891" s="66">
        <v>141555</v>
      </c>
      <c r="G6891" t="s">
        <v>78</v>
      </c>
      <c r="H6891" t="s">
        <v>350</v>
      </c>
      <c r="I6891" t="s">
        <v>79</v>
      </c>
      <c r="K6891" t="s">
        <v>14447</v>
      </c>
      <c r="L6891" t="s">
        <v>80</v>
      </c>
      <c r="M6891" t="s">
        <v>7383</v>
      </c>
      <c r="N6891" t="s">
        <v>7384</v>
      </c>
      <c r="O6891" t="s">
        <v>18</v>
      </c>
      <c r="P6891" t="s">
        <v>10254</v>
      </c>
      <c r="Q6891" t="s">
        <v>87</v>
      </c>
    </row>
    <row r="6892" spans="1:17" hidden="1" x14ac:dyDescent="0.35">
      <c r="A6892" s="72">
        <f t="shared" si="107"/>
        <v>141555</v>
      </c>
      <c r="B6892" t="s">
        <v>18867</v>
      </c>
      <c r="C6892" s="66">
        <v>16037155</v>
      </c>
      <c r="D6892" t="s">
        <v>83</v>
      </c>
      <c r="E6892" t="s">
        <v>4810</v>
      </c>
      <c r="F6892" s="66">
        <v>141555</v>
      </c>
      <c r="G6892" t="s">
        <v>78</v>
      </c>
      <c r="H6892" t="s">
        <v>350</v>
      </c>
      <c r="I6892" t="s">
        <v>79</v>
      </c>
      <c r="K6892" t="s">
        <v>14447</v>
      </c>
      <c r="L6892" t="s">
        <v>80</v>
      </c>
      <c r="M6892" t="s">
        <v>7383</v>
      </c>
      <c r="N6892" t="s">
        <v>7384</v>
      </c>
      <c r="O6892" t="s">
        <v>18</v>
      </c>
      <c r="P6892" t="s">
        <v>10254</v>
      </c>
      <c r="Q6892" t="s">
        <v>87</v>
      </c>
    </row>
    <row r="6893" spans="1:17" hidden="1" x14ac:dyDescent="0.35">
      <c r="A6893" s="72">
        <f t="shared" si="107"/>
        <v>141555</v>
      </c>
      <c r="B6893" t="s">
        <v>18868</v>
      </c>
      <c r="C6893" s="66">
        <v>16037162</v>
      </c>
      <c r="D6893" t="s">
        <v>83</v>
      </c>
      <c r="E6893" t="s">
        <v>4810</v>
      </c>
      <c r="F6893" s="66">
        <v>141555</v>
      </c>
      <c r="G6893" t="s">
        <v>78</v>
      </c>
      <c r="H6893" t="s">
        <v>350</v>
      </c>
      <c r="I6893" t="s">
        <v>79</v>
      </c>
      <c r="K6893" t="s">
        <v>14447</v>
      </c>
      <c r="L6893" t="s">
        <v>80</v>
      </c>
      <c r="M6893" t="s">
        <v>7383</v>
      </c>
      <c r="N6893" t="s">
        <v>7384</v>
      </c>
      <c r="O6893" t="s">
        <v>18</v>
      </c>
      <c r="P6893" t="s">
        <v>10254</v>
      </c>
      <c r="Q6893" t="s">
        <v>87</v>
      </c>
    </row>
    <row r="6894" spans="1:17" hidden="1" x14ac:dyDescent="0.35">
      <c r="A6894" s="72">
        <f t="shared" si="107"/>
        <v>141555</v>
      </c>
      <c r="B6894" t="s">
        <v>19351</v>
      </c>
      <c r="C6894" s="66">
        <v>16064766</v>
      </c>
      <c r="D6894" t="s">
        <v>83</v>
      </c>
      <c r="E6894" t="s">
        <v>4810</v>
      </c>
      <c r="F6894" s="66">
        <v>141555</v>
      </c>
      <c r="G6894" t="s">
        <v>78</v>
      </c>
      <c r="H6894" t="s">
        <v>350</v>
      </c>
      <c r="I6894" t="s">
        <v>79</v>
      </c>
      <c r="K6894" t="s">
        <v>14447</v>
      </c>
      <c r="L6894" t="s">
        <v>19352</v>
      </c>
      <c r="M6894" t="s">
        <v>7383</v>
      </c>
      <c r="N6894" t="s">
        <v>7384</v>
      </c>
      <c r="O6894" t="s">
        <v>18</v>
      </c>
      <c r="P6894" t="s">
        <v>10254</v>
      </c>
      <c r="Q6894" t="s">
        <v>87</v>
      </c>
    </row>
    <row r="6895" spans="1:17" hidden="1" x14ac:dyDescent="0.35">
      <c r="A6895" s="72">
        <f t="shared" si="107"/>
        <v>141555</v>
      </c>
      <c r="B6895" t="s">
        <v>22649</v>
      </c>
      <c r="C6895" s="66">
        <v>17025517</v>
      </c>
      <c r="D6895" t="s">
        <v>83</v>
      </c>
      <c r="E6895" t="s">
        <v>4810</v>
      </c>
      <c r="F6895" s="66">
        <v>141555</v>
      </c>
      <c r="G6895" t="s">
        <v>78</v>
      </c>
      <c r="I6895" t="s">
        <v>79</v>
      </c>
      <c r="K6895" t="s">
        <v>22650</v>
      </c>
      <c r="M6895" t="s">
        <v>9155</v>
      </c>
      <c r="N6895" t="s">
        <v>9526</v>
      </c>
      <c r="O6895" t="s">
        <v>18</v>
      </c>
      <c r="P6895" t="s">
        <v>10254</v>
      </c>
    </row>
    <row r="6896" spans="1:17" hidden="1" x14ac:dyDescent="0.35">
      <c r="A6896" s="72">
        <f t="shared" si="107"/>
        <v>140751</v>
      </c>
      <c r="B6896" t="s">
        <v>3080</v>
      </c>
      <c r="C6896" s="66">
        <v>86931</v>
      </c>
      <c r="D6896" t="s">
        <v>77</v>
      </c>
      <c r="E6896" t="s">
        <v>3066</v>
      </c>
      <c r="F6896" s="66">
        <v>140751</v>
      </c>
      <c r="G6896" t="s">
        <v>78</v>
      </c>
      <c r="I6896" t="s">
        <v>79</v>
      </c>
      <c r="K6896" t="s">
        <v>3081</v>
      </c>
      <c r="M6896" t="s">
        <v>3058</v>
      </c>
      <c r="N6896" t="s">
        <v>2979</v>
      </c>
      <c r="O6896" t="s">
        <v>18</v>
      </c>
      <c r="P6896" t="s">
        <v>3063</v>
      </c>
    </row>
    <row r="6897" spans="1:17" hidden="1" x14ac:dyDescent="0.35">
      <c r="A6897" s="72">
        <f t="shared" si="107"/>
        <v>140984</v>
      </c>
      <c r="B6897" t="s">
        <v>4809</v>
      </c>
      <c r="C6897" s="66">
        <v>87832</v>
      </c>
      <c r="D6897" t="s">
        <v>77</v>
      </c>
      <c r="E6897" t="s">
        <v>4810</v>
      </c>
      <c r="F6897" s="66">
        <v>140984</v>
      </c>
      <c r="G6897" t="s">
        <v>78</v>
      </c>
      <c r="I6897" t="s">
        <v>79</v>
      </c>
      <c r="K6897" t="s">
        <v>4811</v>
      </c>
      <c r="M6897" t="s">
        <v>4812</v>
      </c>
      <c r="N6897" t="s">
        <v>4740</v>
      </c>
      <c r="O6897" t="s">
        <v>18</v>
      </c>
      <c r="P6897" t="s">
        <v>4813</v>
      </c>
      <c r="Q6897" t="s">
        <v>4814</v>
      </c>
    </row>
    <row r="6898" spans="1:17" hidden="1" x14ac:dyDescent="0.35">
      <c r="A6898" s="72">
        <f t="shared" si="107"/>
        <v>141555</v>
      </c>
      <c r="B6898" t="s">
        <v>18881</v>
      </c>
      <c r="C6898" s="66">
        <v>16037184</v>
      </c>
      <c r="D6898" t="s">
        <v>83</v>
      </c>
      <c r="E6898" t="s">
        <v>4810</v>
      </c>
      <c r="F6898" s="66">
        <v>141555</v>
      </c>
      <c r="G6898" t="s">
        <v>78</v>
      </c>
      <c r="H6898" t="s">
        <v>350</v>
      </c>
      <c r="I6898" t="s">
        <v>79</v>
      </c>
      <c r="K6898" t="s">
        <v>18882</v>
      </c>
      <c r="L6898" t="s">
        <v>80</v>
      </c>
      <c r="M6898" t="s">
        <v>7383</v>
      </c>
      <c r="N6898" t="s">
        <v>7384</v>
      </c>
      <c r="O6898" t="s">
        <v>18</v>
      </c>
      <c r="P6898" t="s">
        <v>10314</v>
      </c>
      <c r="Q6898" t="s">
        <v>659</v>
      </c>
    </row>
    <row r="6899" spans="1:17" hidden="1" x14ac:dyDescent="0.35">
      <c r="A6899" s="72">
        <f t="shared" si="107"/>
        <v>141555</v>
      </c>
      <c r="B6899" t="s">
        <v>19867</v>
      </c>
      <c r="C6899" s="66">
        <v>16074278</v>
      </c>
      <c r="D6899" t="s">
        <v>83</v>
      </c>
      <c r="E6899" t="s">
        <v>4810</v>
      </c>
      <c r="F6899" s="66">
        <v>141555</v>
      </c>
      <c r="G6899" t="s">
        <v>78</v>
      </c>
      <c r="H6899" t="s">
        <v>350</v>
      </c>
      <c r="I6899" t="s">
        <v>79</v>
      </c>
      <c r="K6899" t="s">
        <v>19868</v>
      </c>
      <c r="L6899" t="s">
        <v>80</v>
      </c>
      <c r="M6899" t="s">
        <v>9180</v>
      </c>
      <c r="N6899" t="s">
        <v>7384</v>
      </c>
      <c r="O6899" t="s">
        <v>18</v>
      </c>
      <c r="P6899" t="s">
        <v>9181</v>
      </c>
      <c r="Q6899" t="s">
        <v>87</v>
      </c>
    </row>
    <row r="6900" spans="1:17" hidden="1" x14ac:dyDescent="0.35">
      <c r="A6900" s="72">
        <f t="shared" si="107"/>
        <v>140931</v>
      </c>
      <c r="B6900" t="s">
        <v>27487</v>
      </c>
      <c r="C6900" s="85">
        <v>16064652</v>
      </c>
      <c r="D6900" t="s">
        <v>23281</v>
      </c>
      <c r="E6900" t="s">
        <v>23178</v>
      </c>
      <c r="F6900" s="85">
        <v>140931</v>
      </c>
      <c r="G6900" t="s">
        <v>78</v>
      </c>
      <c r="H6900">
        <v>11979168</v>
      </c>
      <c r="I6900" t="s">
        <v>79</v>
      </c>
      <c r="K6900" t="s">
        <v>27488</v>
      </c>
      <c r="M6900" t="s">
        <v>21364</v>
      </c>
      <c r="N6900" t="s">
        <v>205</v>
      </c>
      <c r="O6900" t="s">
        <v>18</v>
      </c>
      <c r="P6900">
        <v>76247</v>
      </c>
    </row>
    <row r="6901" spans="1:17" hidden="1" x14ac:dyDescent="0.35">
      <c r="A6901" s="72">
        <f t="shared" si="107"/>
        <v>140931</v>
      </c>
      <c r="B6901" t="s">
        <v>19315</v>
      </c>
      <c r="C6901" s="66">
        <v>16064652</v>
      </c>
      <c r="D6901" t="s">
        <v>83</v>
      </c>
      <c r="E6901" t="s">
        <v>3662</v>
      </c>
      <c r="F6901" s="66">
        <v>140931</v>
      </c>
      <c r="G6901" t="s">
        <v>78</v>
      </c>
      <c r="H6901" t="s">
        <v>3663</v>
      </c>
      <c r="I6901" t="s">
        <v>79</v>
      </c>
      <c r="K6901" t="s">
        <v>19316</v>
      </c>
      <c r="M6901" t="s">
        <v>4470</v>
      </c>
      <c r="N6901" t="s">
        <v>215</v>
      </c>
      <c r="O6901" t="s">
        <v>18</v>
      </c>
      <c r="P6901" t="s">
        <v>4471</v>
      </c>
    </row>
    <row r="6902" spans="1:17" hidden="1" x14ac:dyDescent="0.35">
      <c r="A6902" s="72">
        <f t="shared" si="107"/>
        <v>141555</v>
      </c>
      <c r="B6902" t="s">
        <v>10373</v>
      </c>
      <c r="C6902" s="66">
        <v>90957</v>
      </c>
      <c r="D6902" t="s">
        <v>77</v>
      </c>
      <c r="E6902" t="s">
        <v>4810</v>
      </c>
      <c r="F6902" s="66">
        <v>141555</v>
      </c>
      <c r="G6902" t="s">
        <v>78</v>
      </c>
      <c r="H6902" t="s">
        <v>10374</v>
      </c>
      <c r="I6902" t="s">
        <v>79</v>
      </c>
      <c r="K6902" t="s">
        <v>10375</v>
      </c>
      <c r="M6902" t="s">
        <v>7383</v>
      </c>
      <c r="N6902" t="s">
        <v>7384</v>
      </c>
      <c r="O6902" t="s">
        <v>18</v>
      </c>
      <c r="P6902" t="s">
        <v>10372</v>
      </c>
      <c r="Q6902" t="s">
        <v>6267</v>
      </c>
    </row>
    <row r="6903" spans="1:17" hidden="1" x14ac:dyDescent="0.35">
      <c r="A6903" s="72">
        <f t="shared" si="107"/>
        <v>228015</v>
      </c>
      <c r="B6903" t="s">
        <v>17979</v>
      </c>
      <c r="C6903" s="66">
        <v>16076427</v>
      </c>
      <c r="D6903" t="s">
        <v>77</v>
      </c>
      <c r="E6903" t="s">
        <v>14347</v>
      </c>
      <c r="F6903" s="66">
        <v>228015</v>
      </c>
      <c r="G6903" t="s">
        <v>78</v>
      </c>
      <c r="I6903" t="s">
        <v>79</v>
      </c>
      <c r="K6903" t="s">
        <v>15574</v>
      </c>
      <c r="M6903" t="s">
        <v>7383</v>
      </c>
      <c r="N6903" t="s">
        <v>9526</v>
      </c>
      <c r="O6903" t="s">
        <v>18</v>
      </c>
      <c r="P6903" t="s">
        <v>10254</v>
      </c>
      <c r="Q6903" t="s">
        <v>13684</v>
      </c>
    </row>
    <row r="6904" spans="1:17" hidden="1" x14ac:dyDescent="0.35">
      <c r="A6904" s="72">
        <f t="shared" si="107"/>
        <v>141841</v>
      </c>
      <c r="B6904" t="s">
        <v>12087</v>
      </c>
      <c r="C6904" s="66">
        <v>92186</v>
      </c>
      <c r="D6904" t="s">
        <v>77</v>
      </c>
      <c r="E6904" t="s">
        <v>12077</v>
      </c>
      <c r="F6904" s="66">
        <v>141841</v>
      </c>
      <c r="G6904" t="s">
        <v>78</v>
      </c>
      <c r="I6904" t="s">
        <v>79</v>
      </c>
      <c r="K6904" t="s">
        <v>12088</v>
      </c>
      <c r="M6904" t="s">
        <v>12079</v>
      </c>
      <c r="N6904" t="s">
        <v>12080</v>
      </c>
      <c r="O6904" t="s">
        <v>18</v>
      </c>
      <c r="P6904" t="s">
        <v>12081</v>
      </c>
    </row>
    <row r="6905" spans="1:17" hidden="1" x14ac:dyDescent="0.35">
      <c r="A6905" s="72">
        <f t="shared" si="107"/>
        <v>141729</v>
      </c>
      <c r="B6905" t="s">
        <v>27593</v>
      </c>
      <c r="C6905" s="85">
        <v>91861</v>
      </c>
      <c r="D6905" t="s">
        <v>77</v>
      </c>
      <c r="E6905" t="s">
        <v>23173</v>
      </c>
      <c r="F6905" s="85">
        <v>141729</v>
      </c>
      <c r="G6905" t="s">
        <v>78</v>
      </c>
      <c r="H6905">
        <v>12029880</v>
      </c>
      <c r="I6905" t="s">
        <v>79</v>
      </c>
      <c r="K6905" t="s">
        <v>27594</v>
      </c>
      <c r="M6905" t="s">
        <v>125</v>
      </c>
      <c r="N6905" t="s">
        <v>137</v>
      </c>
      <c r="O6905" t="s">
        <v>18</v>
      </c>
      <c r="P6905">
        <v>78728</v>
      </c>
      <c r="Q6905">
        <v>7417</v>
      </c>
    </row>
    <row r="6906" spans="1:17" hidden="1" x14ac:dyDescent="0.35">
      <c r="A6906" s="72">
        <f t="shared" si="107"/>
        <v>141188</v>
      </c>
      <c r="B6906" t="s">
        <v>5657</v>
      </c>
      <c r="C6906" s="66">
        <v>88251</v>
      </c>
      <c r="D6906" t="s">
        <v>77</v>
      </c>
      <c r="E6906" t="s">
        <v>5662</v>
      </c>
      <c r="F6906" s="66">
        <v>141188</v>
      </c>
      <c r="G6906" t="s">
        <v>77</v>
      </c>
      <c r="H6906" t="s">
        <v>5658</v>
      </c>
      <c r="I6906" t="s">
        <v>79</v>
      </c>
      <c r="K6906" t="s">
        <v>5659</v>
      </c>
      <c r="M6906" t="s">
        <v>5660</v>
      </c>
      <c r="N6906" t="s">
        <v>4872</v>
      </c>
      <c r="O6906" t="s">
        <v>18</v>
      </c>
      <c r="P6906" t="s">
        <v>5661</v>
      </c>
    </row>
    <row r="6907" spans="1:17" hidden="1" x14ac:dyDescent="0.35">
      <c r="A6907" s="72">
        <f t="shared" si="107"/>
        <v>141729</v>
      </c>
      <c r="B6907" t="s">
        <v>5657</v>
      </c>
      <c r="C6907" s="66">
        <v>91861</v>
      </c>
      <c r="D6907" t="s">
        <v>77</v>
      </c>
      <c r="E6907" t="s">
        <v>11585</v>
      </c>
      <c r="F6907" s="66">
        <v>141729</v>
      </c>
      <c r="G6907" t="s">
        <v>78</v>
      </c>
      <c r="H6907" t="s">
        <v>11586</v>
      </c>
      <c r="I6907" t="s">
        <v>79</v>
      </c>
      <c r="K6907" t="s">
        <v>11701</v>
      </c>
      <c r="M6907" t="s">
        <v>126</v>
      </c>
      <c r="N6907" t="s">
        <v>137</v>
      </c>
      <c r="O6907" t="s">
        <v>18</v>
      </c>
      <c r="P6907" t="s">
        <v>11700</v>
      </c>
      <c r="Q6907" t="s">
        <v>11702</v>
      </c>
    </row>
    <row r="6908" spans="1:17" hidden="1" x14ac:dyDescent="0.35">
      <c r="A6908" s="72">
        <f t="shared" si="107"/>
        <v>140959</v>
      </c>
      <c r="B6908" t="s">
        <v>15950</v>
      </c>
      <c r="C6908" s="66">
        <v>16029105</v>
      </c>
      <c r="D6908" t="s">
        <v>77</v>
      </c>
      <c r="E6908" t="s">
        <v>4629</v>
      </c>
      <c r="F6908" s="66">
        <v>140959</v>
      </c>
      <c r="G6908" t="s">
        <v>78</v>
      </c>
      <c r="H6908" t="s">
        <v>15951</v>
      </c>
      <c r="I6908" t="s">
        <v>79</v>
      </c>
      <c r="K6908" t="s">
        <v>15952</v>
      </c>
      <c r="M6908" t="s">
        <v>4632</v>
      </c>
      <c r="N6908" t="s">
        <v>4645</v>
      </c>
      <c r="O6908" t="s">
        <v>18</v>
      </c>
      <c r="P6908" t="s">
        <v>4634</v>
      </c>
      <c r="Q6908" t="s">
        <v>1393</v>
      </c>
    </row>
    <row r="6909" spans="1:17" hidden="1" x14ac:dyDescent="0.35">
      <c r="A6909" s="72">
        <f t="shared" si="107"/>
        <v>140931</v>
      </c>
      <c r="B6909" t="s">
        <v>27425</v>
      </c>
      <c r="C6909" s="85">
        <v>87707</v>
      </c>
      <c r="D6909" t="s">
        <v>77</v>
      </c>
      <c r="E6909" t="s">
        <v>23178</v>
      </c>
      <c r="F6909" s="85">
        <v>140931</v>
      </c>
      <c r="G6909" t="s">
        <v>78</v>
      </c>
      <c r="H6909">
        <v>11979168</v>
      </c>
      <c r="I6909" t="s">
        <v>79</v>
      </c>
      <c r="K6909" t="s">
        <v>27426</v>
      </c>
      <c r="M6909" t="s">
        <v>21364</v>
      </c>
      <c r="N6909" t="s">
        <v>205</v>
      </c>
      <c r="O6909" t="s">
        <v>18</v>
      </c>
      <c r="P6909">
        <v>76247</v>
      </c>
      <c r="Q6909">
        <v>9604</v>
      </c>
    </row>
    <row r="6910" spans="1:17" hidden="1" x14ac:dyDescent="0.35">
      <c r="A6910" s="72">
        <f t="shared" si="107"/>
        <v>140931</v>
      </c>
      <c r="B6910" t="s">
        <v>4472</v>
      </c>
      <c r="C6910" s="66">
        <v>87707</v>
      </c>
      <c r="D6910" t="s">
        <v>77</v>
      </c>
      <c r="E6910" t="s">
        <v>3662</v>
      </c>
      <c r="F6910" s="66">
        <v>140931</v>
      </c>
      <c r="G6910" t="s">
        <v>78</v>
      </c>
      <c r="H6910" t="s">
        <v>3663</v>
      </c>
      <c r="I6910" t="s">
        <v>79</v>
      </c>
      <c r="K6910" t="s">
        <v>4473</v>
      </c>
      <c r="M6910" t="s">
        <v>4470</v>
      </c>
      <c r="N6910" t="s">
        <v>215</v>
      </c>
      <c r="O6910" t="s">
        <v>18</v>
      </c>
      <c r="P6910" t="s">
        <v>4471</v>
      </c>
      <c r="Q6910" t="s">
        <v>4474</v>
      </c>
    </row>
    <row r="6911" spans="1:17" hidden="1" x14ac:dyDescent="0.35">
      <c r="A6911" s="72">
        <f t="shared" si="107"/>
        <v>140931</v>
      </c>
      <c r="B6911" t="s">
        <v>23178</v>
      </c>
      <c r="C6911" s="85">
        <v>140931</v>
      </c>
      <c r="D6911" t="s">
        <v>78</v>
      </c>
      <c r="E6911" t="s">
        <v>23238</v>
      </c>
      <c r="F6911" s="85">
        <v>17002993</v>
      </c>
      <c r="G6911" t="s">
        <v>1750</v>
      </c>
      <c r="H6911">
        <v>11979168</v>
      </c>
      <c r="I6911" t="s">
        <v>79</v>
      </c>
      <c r="J6911" t="s">
        <v>200</v>
      </c>
      <c r="K6911" t="s">
        <v>25060</v>
      </c>
      <c r="M6911" t="s">
        <v>22588</v>
      </c>
      <c r="N6911" t="s">
        <v>205</v>
      </c>
      <c r="O6911" t="s">
        <v>18</v>
      </c>
      <c r="P6911">
        <v>76177</v>
      </c>
      <c r="Q6911">
        <v>70</v>
      </c>
    </row>
    <row r="6912" spans="1:17" hidden="1" x14ac:dyDescent="0.35">
      <c r="A6912" s="72">
        <f t="shared" si="107"/>
        <v>140931</v>
      </c>
      <c r="B6912" t="s">
        <v>27422</v>
      </c>
      <c r="C6912" s="85">
        <v>17028611</v>
      </c>
      <c r="D6912" t="s">
        <v>23281</v>
      </c>
      <c r="E6912" t="s">
        <v>23178</v>
      </c>
      <c r="F6912" s="85">
        <v>140931</v>
      </c>
      <c r="G6912" t="s">
        <v>78</v>
      </c>
      <c r="I6912" t="s">
        <v>79</v>
      </c>
      <c r="K6912" t="s">
        <v>23011</v>
      </c>
      <c r="M6912" t="s">
        <v>20648</v>
      </c>
      <c r="N6912" t="s">
        <v>205</v>
      </c>
      <c r="O6912" t="s">
        <v>18</v>
      </c>
      <c r="P6912">
        <v>76177</v>
      </c>
    </row>
    <row r="6913" spans="1:17" hidden="1" x14ac:dyDescent="0.35">
      <c r="A6913" s="72">
        <f t="shared" si="107"/>
        <v>140931</v>
      </c>
      <c r="B6913" t="s">
        <v>23010</v>
      </c>
      <c r="C6913" s="66">
        <v>17028611</v>
      </c>
      <c r="D6913" t="s">
        <v>83</v>
      </c>
      <c r="E6913" t="s">
        <v>3662</v>
      </c>
      <c r="F6913" s="66">
        <v>140931</v>
      </c>
      <c r="G6913" t="s">
        <v>78</v>
      </c>
      <c r="I6913" t="s">
        <v>79</v>
      </c>
      <c r="K6913" t="s">
        <v>23011</v>
      </c>
      <c r="M6913" t="s">
        <v>20648</v>
      </c>
      <c r="N6913" t="s">
        <v>205</v>
      </c>
      <c r="O6913" t="s">
        <v>18</v>
      </c>
      <c r="P6913" t="s">
        <v>13719</v>
      </c>
    </row>
    <row r="6914" spans="1:17" hidden="1" x14ac:dyDescent="0.35">
      <c r="A6914" s="72">
        <f t="shared" ref="A6914:A6977" si="108">IF(F6914="", "", IF(D6914="School District", C6914, F6914))</f>
        <v>140931</v>
      </c>
      <c r="B6914" t="s">
        <v>27418</v>
      </c>
      <c r="C6914" s="85">
        <v>17031417</v>
      </c>
      <c r="D6914" t="s">
        <v>23281</v>
      </c>
      <c r="E6914" t="s">
        <v>23178</v>
      </c>
      <c r="F6914" s="85">
        <v>140931</v>
      </c>
      <c r="G6914" t="s">
        <v>78</v>
      </c>
      <c r="I6914" t="s">
        <v>79</v>
      </c>
      <c r="K6914" t="s">
        <v>27419</v>
      </c>
      <c r="M6914" t="s">
        <v>15940</v>
      </c>
      <c r="N6914" t="s">
        <v>205</v>
      </c>
      <c r="O6914" t="s">
        <v>18</v>
      </c>
      <c r="P6914">
        <v>76262</v>
      </c>
    </row>
    <row r="6915" spans="1:17" hidden="1" x14ac:dyDescent="0.35">
      <c r="A6915" s="72">
        <f t="shared" si="108"/>
        <v>141546</v>
      </c>
      <c r="B6915" t="s">
        <v>27389</v>
      </c>
      <c r="C6915" s="85">
        <v>90634</v>
      </c>
      <c r="D6915" t="s">
        <v>77</v>
      </c>
      <c r="E6915" t="s">
        <v>23179</v>
      </c>
      <c r="F6915" s="85">
        <v>141546</v>
      </c>
      <c r="G6915" t="s">
        <v>78</v>
      </c>
      <c r="H6915">
        <v>1664853</v>
      </c>
      <c r="I6915" t="s">
        <v>79</v>
      </c>
      <c r="K6915" t="s">
        <v>27390</v>
      </c>
      <c r="M6915" t="s">
        <v>9155</v>
      </c>
      <c r="N6915" t="s">
        <v>9526</v>
      </c>
      <c r="O6915" t="s">
        <v>18</v>
      </c>
      <c r="P6915">
        <v>78209</v>
      </c>
      <c r="Q6915">
        <v>3142</v>
      </c>
    </row>
    <row r="6916" spans="1:17" hidden="1" x14ac:dyDescent="0.35">
      <c r="A6916" s="72">
        <f t="shared" si="108"/>
        <v>141546</v>
      </c>
      <c r="B6916" t="s">
        <v>9853</v>
      </c>
      <c r="C6916" s="66">
        <v>90634</v>
      </c>
      <c r="D6916" t="s">
        <v>77</v>
      </c>
      <c r="E6916" t="s">
        <v>9849</v>
      </c>
      <c r="F6916" s="66">
        <v>141546</v>
      </c>
      <c r="G6916" t="s">
        <v>78</v>
      </c>
      <c r="H6916" t="s">
        <v>9850</v>
      </c>
      <c r="I6916" t="s">
        <v>79</v>
      </c>
      <c r="K6916" t="s">
        <v>9854</v>
      </c>
      <c r="L6916" t="s">
        <v>80</v>
      </c>
      <c r="M6916" t="s">
        <v>7383</v>
      </c>
      <c r="N6916" t="s">
        <v>7384</v>
      </c>
      <c r="O6916" t="s">
        <v>18</v>
      </c>
      <c r="P6916" t="s">
        <v>9847</v>
      </c>
      <c r="Q6916" t="s">
        <v>1682</v>
      </c>
    </row>
    <row r="6917" spans="1:17" hidden="1" x14ac:dyDescent="0.35">
      <c r="A6917" s="72">
        <f t="shared" si="108"/>
        <v>140477</v>
      </c>
      <c r="B6917" t="s">
        <v>1806</v>
      </c>
      <c r="C6917" s="66">
        <v>86363</v>
      </c>
      <c r="D6917" t="s">
        <v>77</v>
      </c>
      <c r="E6917" t="s">
        <v>450</v>
      </c>
      <c r="F6917" s="66">
        <v>140477</v>
      </c>
      <c r="G6917" t="s">
        <v>78</v>
      </c>
      <c r="I6917" t="s">
        <v>79</v>
      </c>
      <c r="K6917" t="s">
        <v>1807</v>
      </c>
      <c r="M6917" t="s">
        <v>189</v>
      </c>
      <c r="N6917" t="s">
        <v>189</v>
      </c>
      <c r="O6917" t="s">
        <v>18</v>
      </c>
      <c r="P6917" t="s">
        <v>1796</v>
      </c>
      <c r="Q6917" t="s">
        <v>1808</v>
      </c>
    </row>
    <row r="6918" spans="1:17" hidden="1" x14ac:dyDescent="0.35">
      <c r="A6918" s="72">
        <f t="shared" si="108"/>
        <v>140849</v>
      </c>
      <c r="B6918" t="s">
        <v>24301</v>
      </c>
      <c r="C6918" s="85">
        <v>87237</v>
      </c>
      <c r="D6918" t="s">
        <v>77</v>
      </c>
      <c r="E6918" t="s">
        <v>23256</v>
      </c>
      <c r="F6918" s="85">
        <v>140849</v>
      </c>
      <c r="G6918" t="s">
        <v>78</v>
      </c>
      <c r="H6918">
        <v>1655828</v>
      </c>
      <c r="I6918" t="s">
        <v>79</v>
      </c>
      <c r="K6918" t="s">
        <v>24302</v>
      </c>
      <c r="M6918" t="s">
        <v>8911</v>
      </c>
      <c r="N6918" t="s">
        <v>3419</v>
      </c>
      <c r="O6918" t="s">
        <v>18</v>
      </c>
      <c r="P6918">
        <v>76028</v>
      </c>
      <c r="Q6918">
        <v>6520</v>
      </c>
    </row>
    <row r="6919" spans="1:17" hidden="1" x14ac:dyDescent="0.35">
      <c r="A6919" s="72">
        <f t="shared" si="108"/>
        <v>141311</v>
      </c>
      <c r="B6919" t="s">
        <v>7869</v>
      </c>
      <c r="C6919" s="66">
        <v>89465</v>
      </c>
      <c r="D6919" t="s">
        <v>77</v>
      </c>
      <c r="E6919" t="s">
        <v>6973</v>
      </c>
      <c r="F6919" s="66">
        <v>141311</v>
      </c>
      <c r="G6919" t="s">
        <v>78</v>
      </c>
      <c r="H6919" t="s">
        <v>7870</v>
      </c>
      <c r="I6919" t="s">
        <v>79</v>
      </c>
      <c r="K6919" t="s">
        <v>7871</v>
      </c>
      <c r="M6919" t="s">
        <v>7841</v>
      </c>
      <c r="N6919" t="s">
        <v>6071</v>
      </c>
      <c r="O6919" t="s">
        <v>18</v>
      </c>
      <c r="P6919" t="s">
        <v>7860</v>
      </c>
      <c r="Q6919" t="s">
        <v>7872</v>
      </c>
    </row>
    <row r="6920" spans="1:17" hidden="1" x14ac:dyDescent="0.35">
      <c r="A6920" s="72">
        <f t="shared" si="108"/>
        <v>141234</v>
      </c>
      <c r="B6920" t="s">
        <v>6992</v>
      </c>
      <c r="C6920" s="66">
        <v>88914</v>
      </c>
      <c r="D6920" t="s">
        <v>77</v>
      </c>
      <c r="E6920" t="s">
        <v>6473</v>
      </c>
      <c r="F6920" s="66">
        <v>141234</v>
      </c>
      <c r="G6920" t="s">
        <v>78</v>
      </c>
      <c r="I6920" t="s">
        <v>79</v>
      </c>
      <c r="K6920" t="s">
        <v>6993</v>
      </c>
      <c r="M6920" t="s">
        <v>3090</v>
      </c>
      <c r="N6920" t="s">
        <v>6073</v>
      </c>
      <c r="O6920" t="s">
        <v>18</v>
      </c>
      <c r="P6920" t="s">
        <v>6971</v>
      </c>
      <c r="Q6920" t="s">
        <v>6994</v>
      </c>
    </row>
    <row r="6921" spans="1:17" hidden="1" x14ac:dyDescent="0.35">
      <c r="A6921" s="72">
        <f t="shared" si="108"/>
        <v>233899</v>
      </c>
      <c r="B6921" t="s">
        <v>20740</v>
      </c>
      <c r="C6921" s="66">
        <v>17008364</v>
      </c>
      <c r="D6921" t="s">
        <v>77</v>
      </c>
      <c r="E6921" t="s">
        <v>14415</v>
      </c>
      <c r="F6921" s="66">
        <v>233899</v>
      </c>
      <c r="G6921" t="s">
        <v>78</v>
      </c>
      <c r="I6921" t="s">
        <v>79</v>
      </c>
      <c r="K6921" t="s">
        <v>20741</v>
      </c>
      <c r="M6921" t="s">
        <v>1162</v>
      </c>
      <c r="N6921" t="s">
        <v>189</v>
      </c>
      <c r="O6921" t="s">
        <v>18</v>
      </c>
      <c r="P6921" t="s">
        <v>1163</v>
      </c>
    </row>
    <row r="6922" spans="1:17" hidden="1" x14ac:dyDescent="0.35">
      <c r="A6922" s="72">
        <f t="shared" si="108"/>
        <v>233899</v>
      </c>
      <c r="B6922" t="s">
        <v>17275</v>
      </c>
      <c r="C6922" s="66">
        <v>16057932</v>
      </c>
      <c r="D6922" t="s">
        <v>77</v>
      </c>
      <c r="E6922" t="s">
        <v>14415</v>
      </c>
      <c r="F6922" s="66">
        <v>233899</v>
      </c>
      <c r="G6922" t="s">
        <v>78</v>
      </c>
      <c r="I6922" t="s">
        <v>79</v>
      </c>
      <c r="K6922" t="s">
        <v>17276</v>
      </c>
      <c r="M6922" t="s">
        <v>189</v>
      </c>
      <c r="N6922" t="s">
        <v>189</v>
      </c>
      <c r="O6922" t="s">
        <v>18</v>
      </c>
      <c r="P6922" t="s">
        <v>1740</v>
      </c>
    </row>
    <row r="6923" spans="1:17" hidden="1" x14ac:dyDescent="0.35">
      <c r="A6923" s="72">
        <f t="shared" si="108"/>
        <v>233899</v>
      </c>
      <c r="B6923" t="s">
        <v>14414</v>
      </c>
      <c r="C6923" s="66">
        <v>210302</v>
      </c>
      <c r="D6923" t="s">
        <v>77</v>
      </c>
      <c r="E6923" t="s">
        <v>14415</v>
      </c>
      <c r="F6923" s="66">
        <v>233899</v>
      </c>
      <c r="G6923" t="s">
        <v>78</v>
      </c>
      <c r="I6923" t="s">
        <v>79</v>
      </c>
      <c r="K6923" t="s">
        <v>14416</v>
      </c>
      <c r="M6923" t="s">
        <v>189</v>
      </c>
      <c r="N6923" t="s">
        <v>6073</v>
      </c>
      <c r="O6923" t="s">
        <v>18</v>
      </c>
      <c r="P6923" t="s">
        <v>1740</v>
      </c>
    </row>
    <row r="6924" spans="1:17" hidden="1" x14ac:dyDescent="0.35">
      <c r="A6924" s="72">
        <f t="shared" si="108"/>
        <v>141555</v>
      </c>
      <c r="B6924" t="s">
        <v>18895</v>
      </c>
      <c r="C6924" s="66">
        <v>16037251</v>
      </c>
      <c r="D6924" t="s">
        <v>83</v>
      </c>
      <c r="E6924" t="s">
        <v>4810</v>
      </c>
      <c r="F6924" s="66">
        <v>141555</v>
      </c>
      <c r="G6924" t="s">
        <v>78</v>
      </c>
      <c r="I6924" t="s">
        <v>79</v>
      </c>
      <c r="K6924" t="s">
        <v>18896</v>
      </c>
      <c r="M6924" t="s">
        <v>7383</v>
      </c>
      <c r="N6924" t="s">
        <v>7384</v>
      </c>
      <c r="O6924" t="s">
        <v>18</v>
      </c>
      <c r="P6924" t="s">
        <v>10254</v>
      </c>
    </row>
    <row r="6925" spans="1:17" hidden="1" x14ac:dyDescent="0.35">
      <c r="A6925" s="72">
        <f t="shared" si="108"/>
        <v>141521</v>
      </c>
      <c r="B6925" t="s">
        <v>27249</v>
      </c>
      <c r="C6925" s="85">
        <v>17010423</v>
      </c>
      <c r="D6925" t="s">
        <v>77</v>
      </c>
      <c r="E6925" t="s">
        <v>23180</v>
      </c>
      <c r="F6925" s="85">
        <v>141521</v>
      </c>
      <c r="G6925" t="s">
        <v>78</v>
      </c>
      <c r="H6925">
        <v>11640307</v>
      </c>
      <c r="I6925" t="s">
        <v>79</v>
      </c>
      <c r="K6925" t="s">
        <v>27250</v>
      </c>
      <c r="M6925" t="s">
        <v>20994</v>
      </c>
      <c r="N6925" t="s">
        <v>11450</v>
      </c>
      <c r="O6925" t="s">
        <v>18</v>
      </c>
      <c r="P6925">
        <v>78159</v>
      </c>
    </row>
    <row r="6926" spans="1:17" hidden="1" x14ac:dyDescent="0.35">
      <c r="A6926" s="72">
        <f t="shared" si="108"/>
        <v>141521</v>
      </c>
      <c r="B6926" t="s">
        <v>20992</v>
      </c>
      <c r="C6926" s="66">
        <v>17010423</v>
      </c>
      <c r="D6926" t="s">
        <v>77</v>
      </c>
      <c r="E6926" t="s">
        <v>9638</v>
      </c>
      <c r="F6926" s="66">
        <v>141521</v>
      </c>
      <c r="G6926" t="s">
        <v>78</v>
      </c>
      <c r="H6926" t="s">
        <v>9639</v>
      </c>
      <c r="I6926" t="s">
        <v>79</v>
      </c>
      <c r="K6926" t="s">
        <v>20993</v>
      </c>
      <c r="M6926" t="s">
        <v>20994</v>
      </c>
      <c r="N6926" t="s">
        <v>11450</v>
      </c>
      <c r="O6926" t="s">
        <v>18</v>
      </c>
      <c r="P6926" t="s">
        <v>9643</v>
      </c>
    </row>
    <row r="6927" spans="1:17" hidden="1" x14ac:dyDescent="0.35">
      <c r="A6927" s="72">
        <f t="shared" si="108"/>
        <v>141521</v>
      </c>
      <c r="B6927" t="s">
        <v>27264</v>
      </c>
      <c r="C6927" s="85">
        <v>17021664</v>
      </c>
      <c r="D6927" t="s">
        <v>23281</v>
      </c>
      <c r="E6927" t="s">
        <v>23180</v>
      </c>
      <c r="F6927" s="85">
        <v>141521</v>
      </c>
      <c r="G6927" t="s">
        <v>78</v>
      </c>
      <c r="I6927" t="s">
        <v>79</v>
      </c>
      <c r="K6927" t="s">
        <v>22213</v>
      </c>
      <c r="L6927" t="s">
        <v>25006</v>
      </c>
      <c r="M6927" t="s">
        <v>9650</v>
      </c>
      <c r="N6927" t="s">
        <v>11450</v>
      </c>
      <c r="O6927" t="s">
        <v>18</v>
      </c>
      <c r="P6927">
        <v>78140</v>
      </c>
    </row>
    <row r="6928" spans="1:17" hidden="1" x14ac:dyDescent="0.35">
      <c r="A6928" s="72">
        <f t="shared" si="108"/>
        <v>141521</v>
      </c>
      <c r="B6928" t="s">
        <v>22215</v>
      </c>
      <c r="C6928" s="66">
        <v>17021664</v>
      </c>
      <c r="D6928" t="s">
        <v>83</v>
      </c>
      <c r="E6928" t="s">
        <v>9638</v>
      </c>
      <c r="F6928" s="66">
        <v>141521</v>
      </c>
      <c r="G6928" t="s">
        <v>78</v>
      </c>
      <c r="I6928" t="s">
        <v>79</v>
      </c>
      <c r="K6928" t="s">
        <v>22213</v>
      </c>
      <c r="L6928" t="s">
        <v>22216</v>
      </c>
      <c r="M6928" t="s">
        <v>9650</v>
      </c>
      <c r="N6928" t="s">
        <v>22217</v>
      </c>
      <c r="O6928" t="s">
        <v>18</v>
      </c>
      <c r="P6928" t="s">
        <v>9645</v>
      </c>
    </row>
    <row r="6929" spans="1:17" hidden="1" x14ac:dyDescent="0.35">
      <c r="A6929" s="72">
        <f t="shared" si="108"/>
        <v>141521</v>
      </c>
      <c r="B6929" t="s">
        <v>27260</v>
      </c>
      <c r="C6929" s="85">
        <v>17021668</v>
      </c>
      <c r="D6929" t="s">
        <v>23281</v>
      </c>
      <c r="E6929" t="s">
        <v>23180</v>
      </c>
      <c r="F6929" s="85">
        <v>141521</v>
      </c>
      <c r="G6929" t="s">
        <v>78</v>
      </c>
      <c r="I6929" t="s">
        <v>79</v>
      </c>
      <c r="K6929" t="s">
        <v>22213</v>
      </c>
      <c r="L6929" t="s">
        <v>22223</v>
      </c>
      <c r="M6929" t="s">
        <v>9650</v>
      </c>
      <c r="O6929" t="s">
        <v>18</v>
      </c>
      <c r="P6929">
        <v>78140</v>
      </c>
    </row>
    <row r="6930" spans="1:17" hidden="1" x14ac:dyDescent="0.35">
      <c r="A6930" s="72">
        <f t="shared" si="108"/>
        <v>141521</v>
      </c>
      <c r="B6930" t="s">
        <v>22222</v>
      </c>
      <c r="C6930" s="66">
        <v>17021668</v>
      </c>
      <c r="D6930" t="s">
        <v>83</v>
      </c>
      <c r="E6930" t="s">
        <v>9638</v>
      </c>
      <c r="F6930" s="66">
        <v>141521</v>
      </c>
      <c r="G6930" t="s">
        <v>78</v>
      </c>
      <c r="I6930" t="s">
        <v>79</v>
      </c>
      <c r="K6930" t="s">
        <v>22213</v>
      </c>
      <c r="L6930" t="s">
        <v>22223</v>
      </c>
      <c r="M6930" t="s">
        <v>9650</v>
      </c>
      <c r="O6930" t="s">
        <v>18</v>
      </c>
      <c r="P6930" t="s">
        <v>9645</v>
      </c>
    </row>
    <row r="6931" spans="1:17" hidden="1" x14ac:dyDescent="0.35">
      <c r="A6931" s="72">
        <f t="shared" si="108"/>
        <v>141521</v>
      </c>
      <c r="B6931" t="s">
        <v>27259</v>
      </c>
      <c r="C6931" s="85">
        <v>17021666</v>
      </c>
      <c r="D6931" t="s">
        <v>23281</v>
      </c>
      <c r="E6931" t="s">
        <v>23180</v>
      </c>
      <c r="F6931" s="85">
        <v>141521</v>
      </c>
      <c r="G6931" t="s">
        <v>78</v>
      </c>
      <c r="I6931" t="s">
        <v>79</v>
      </c>
      <c r="K6931" t="s">
        <v>22213</v>
      </c>
      <c r="L6931" t="s">
        <v>22221</v>
      </c>
      <c r="M6931" t="s">
        <v>9650</v>
      </c>
      <c r="N6931" t="s">
        <v>11450</v>
      </c>
      <c r="O6931" t="s">
        <v>18</v>
      </c>
      <c r="P6931">
        <v>78140</v>
      </c>
    </row>
    <row r="6932" spans="1:17" hidden="1" x14ac:dyDescent="0.35">
      <c r="A6932" s="72">
        <f t="shared" si="108"/>
        <v>141521</v>
      </c>
      <c r="B6932" t="s">
        <v>22220</v>
      </c>
      <c r="C6932" s="66">
        <v>17021666</v>
      </c>
      <c r="D6932" t="s">
        <v>83</v>
      </c>
      <c r="E6932" t="s">
        <v>9638</v>
      </c>
      <c r="F6932" s="66">
        <v>141521</v>
      </c>
      <c r="G6932" t="s">
        <v>78</v>
      </c>
      <c r="I6932" t="s">
        <v>79</v>
      </c>
      <c r="K6932" t="s">
        <v>22213</v>
      </c>
      <c r="L6932" t="s">
        <v>22221</v>
      </c>
      <c r="M6932" t="s">
        <v>9650</v>
      </c>
      <c r="N6932" t="s">
        <v>22217</v>
      </c>
      <c r="O6932" t="s">
        <v>18</v>
      </c>
      <c r="P6932" t="s">
        <v>9645</v>
      </c>
    </row>
    <row r="6933" spans="1:17" hidden="1" x14ac:dyDescent="0.35">
      <c r="A6933" s="72">
        <f t="shared" si="108"/>
        <v>141521</v>
      </c>
      <c r="B6933" t="s">
        <v>27263</v>
      </c>
      <c r="C6933" s="85">
        <v>17021665</v>
      </c>
      <c r="D6933" t="s">
        <v>23281</v>
      </c>
      <c r="E6933" t="s">
        <v>23180</v>
      </c>
      <c r="F6933" s="85">
        <v>141521</v>
      </c>
      <c r="G6933" t="s">
        <v>78</v>
      </c>
      <c r="I6933" t="s">
        <v>79</v>
      </c>
      <c r="K6933" t="s">
        <v>22213</v>
      </c>
      <c r="L6933" t="s">
        <v>22219</v>
      </c>
      <c r="M6933" t="s">
        <v>9650</v>
      </c>
      <c r="N6933" t="s">
        <v>11450</v>
      </c>
      <c r="O6933" t="s">
        <v>18</v>
      </c>
      <c r="P6933">
        <v>78140</v>
      </c>
    </row>
    <row r="6934" spans="1:17" hidden="1" x14ac:dyDescent="0.35">
      <c r="A6934" s="72">
        <f t="shared" si="108"/>
        <v>141521</v>
      </c>
      <c r="B6934" t="s">
        <v>22218</v>
      </c>
      <c r="C6934" s="66">
        <v>17021665</v>
      </c>
      <c r="D6934" t="s">
        <v>83</v>
      </c>
      <c r="E6934" t="s">
        <v>9638</v>
      </c>
      <c r="F6934" s="66">
        <v>141521</v>
      </c>
      <c r="G6934" t="s">
        <v>78</v>
      </c>
      <c r="I6934" t="s">
        <v>79</v>
      </c>
      <c r="K6934" t="s">
        <v>22213</v>
      </c>
      <c r="L6934" t="s">
        <v>22219</v>
      </c>
      <c r="M6934" t="s">
        <v>9650</v>
      </c>
      <c r="N6934" t="s">
        <v>22217</v>
      </c>
      <c r="O6934" t="s">
        <v>18</v>
      </c>
      <c r="P6934" t="s">
        <v>9645</v>
      </c>
    </row>
    <row r="6935" spans="1:17" hidden="1" x14ac:dyDescent="0.35">
      <c r="A6935" s="72">
        <f t="shared" si="108"/>
        <v>141521</v>
      </c>
      <c r="B6935" t="s">
        <v>27261</v>
      </c>
      <c r="C6935" s="85">
        <v>17021663</v>
      </c>
      <c r="D6935" t="s">
        <v>23281</v>
      </c>
      <c r="E6935" t="s">
        <v>23180</v>
      </c>
      <c r="F6935" s="85">
        <v>141521</v>
      </c>
      <c r="G6935" t="s">
        <v>78</v>
      </c>
      <c r="I6935" t="s">
        <v>79</v>
      </c>
      <c r="K6935" t="s">
        <v>22213</v>
      </c>
      <c r="L6935" t="s">
        <v>27262</v>
      </c>
      <c r="M6935" t="s">
        <v>9650</v>
      </c>
      <c r="O6935" t="s">
        <v>18</v>
      </c>
      <c r="P6935">
        <v>78140</v>
      </c>
    </row>
    <row r="6936" spans="1:17" hidden="1" x14ac:dyDescent="0.35">
      <c r="A6936" s="72">
        <f t="shared" si="108"/>
        <v>141521</v>
      </c>
      <c r="B6936" t="s">
        <v>22212</v>
      </c>
      <c r="C6936" s="66">
        <v>17021663</v>
      </c>
      <c r="D6936" t="s">
        <v>83</v>
      </c>
      <c r="E6936" t="s">
        <v>9638</v>
      </c>
      <c r="F6936" s="66">
        <v>141521</v>
      </c>
      <c r="G6936" t="s">
        <v>78</v>
      </c>
      <c r="I6936" t="s">
        <v>79</v>
      </c>
      <c r="K6936" t="s">
        <v>22213</v>
      </c>
      <c r="L6936" t="s">
        <v>22214</v>
      </c>
      <c r="M6936" t="s">
        <v>9650</v>
      </c>
      <c r="O6936" t="s">
        <v>18</v>
      </c>
      <c r="P6936" t="s">
        <v>9645</v>
      </c>
    </row>
    <row r="6937" spans="1:17" hidden="1" x14ac:dyDescent="0.35">
      <c r="A6937" s="72">
        <f t="shared" si="108"/>
        <v>141762</v>
      </c>
      <c r="B6937" t="s">
        <v>19209</v>
      </c>
      <c r="C6937" s="66">
        <v>16035148</v>
      </c>
      <c r="D6937" t="s">
        <v>83</v>
      </c>
      <c r="E6937" t="s">
        <v>11789</v>
      </c>
      <c r="F6937" s="66">
        <v>141762</v>
      </c>
      <c r="G6937" t="s">
        <v>78</v>
      </c>
      <c r="H6937" t="s">
        <v>350</v>
      </c>
      <c r="I6937" t="s">
        <v>79</v>
      </c>
      <c r="K6937" t="s">
        <v>19210</v>
      </c>
      <c r="L6937" t="s">
        <v>80</v>
      </c>
      <c r="M6937" t="s">
        <v>14382</v>
      </c>
      <c r="N6937" t="s">
        <v>11792</v>
      </c>
      <c r="O6937" t="s">
        <v>18</v>
      </c>
      <c r="P6937" t="s">
        <v>11793</v>
      </c>
      <c r="Q6937" t="s">
        <v>87</v>
      </c>
    </row>
    <row r="6938" spans="1:17" hidden="1" x14ac:dyDescent="0.35">
      <c r="A6938" s="72">
        <f t="shared" si="108"/>
        <v>141762</v>
      </c>
      <c r="B6938" t="s">
        <v>19207</v>
      </c>
      <c r="C6938" s="66">
        <v>16035147</v>
      </c>
      <c r="D6938" t="s">
        <v>83</v>
      </c>
      <c r="E6938" t="s">
        <v>11789</v>
      </c>
      <c r="F6938" s="66">
        <v>141762</v>
      </c>
      <c r="G6938" t="s">
        <v>78</v>
      </c>
      <c r="H6938" t="s">
        <v>350</v>
      </c>
      <c r="I6938" t="s">
        <v>79</v>
      </c>
      <c r="K6938" t="s">
        <v>19208</v>
      </c>
      <c r="L6938" t="s">
        <v>80</v>
      </c>
      <c r="M6938" t="s">
        <v>14382</v>
      </c>
      <c r="N6938" t="s">
        <v>11792</v>
      </c>
      <c r="O6938" t="s">
        <v>18</v>
      </c>
      <c r="P6938" t="s">
        <v>11793</v>
      </c>
      <c r="Q6938" t="s">
        <v>87</v>
      </c>
    </row>
    <row r="6939" spans="1:17" hidden="1" x14ac:dyDescent="0.35">
      <c r="A6939" s="72">
        <f t="shared" si="108"/>
        <v>141762</v>
      </c>
      <c r="B6939" t="s">
        <v>19211</v>
      </c>
      <c r="C6939" s="66">
        <v>16035149</v>
      </c>
      <c r="D6939" t="s">
        <v>83</v>
      </c>
      <c r="E6939" t="s">
        <v>11789</v>
      </c>
      <c r="F6939" s="66">
        <v>141762</v>
      </c>
      <c r="G6939" t="s">
        <v>78</v>
      </c>
      <c r="H6939" t="s">
        <v>350</v>
      </c>
      <c r="I6939" t="s">
        <v>79</v>
      </c>
      <c r="K6939" t="s">
        <v>19212</v>
      </c>
      <c r="L6939" t="s">
        <v>80</v>
      </c>
      <c r="M6939" t="s">
        <v>14382</v>
      </c>
      <c r="N6939" t="s">
        <v>11792</v>
      </c>
      <c r="O6939" t="s">
        <v>18</v>
      </c>
      <c r="P6939" t="s">
        <v>11793</v>
      </c>
      <c r="Q6939" t="s">
        <v>87</v>
      </c>
    </row>
    <row r="6940" spans="1:17" hidden="1" x14ac:dyDescent="0.35">
      <c r="A6940" s="72">
        <f t="shared" si="108"/>
        <v>141762</v>
      </c>
      <c r="B6940" t="s">
        <v>11788</v>
      </c>
      <c r="C6940" s="66">
        <v>91995</v>
      </c>
      <c r="D6940" t="s">
        <v>77</v>
      </c>
      <c r="E6940" t="s">
        <v>11789</v>
      </c>
      <c r="F6940" s="66">
        <v>141762</v>
      </c>
      <c r="G6940" t="s">
        <v>78</v>
      </c>
      <c r="I6940" t="s">
        <v>79</v>
      </c>
      <c r="K6940" t="s">
        <v>11790</v>
      </c>
      <c r="M6940" t="s">
        <v>11791</v>
      </c>
      <c r="N6940" t="s">
        <v>11792</v>
      </c>
      <c r="O6940" t="s">
        <v>18</v>
      </c>
      <c r="P6940" t="s">
        <v>11793</v>
      </c>
    </row>
    <row r="6941" spans="1:17" hidden="1" x14ac:dyDescent="0.35">
      <c r="A6941" s="72">
        <f t="shared" si="108"/>
        <v>141762</v>
      </c>
      <c r="B6941" t="s">
        <v>11797</v>
      </c>
      <c r="C6941" s="66">
        <v>91996</v>
      </c>
      <c r="D6941" t="s">
        <v>77</v>
      </c>
      <c r="E6941" t="s">
        <v>11789</v>
      </c>
      <c r="F6941" s="66">
        <v>141762</v>
      </c>
      <c r="G6941" t="s">
        <v>78</v>
      </c>
      <c r="I6941" t="s">
        <v>79</v>
      </c>
      <c r="K6941" t="s">
        <v>11798</v>
      </c>
      <c r="M6941" t="s">
        <v>11794</v>
      </c>
      <c r="N6941" t="s">
        <v>11795</v>
      </c>
      <c r="O6941" t="s">
        <v>18</v>
      </c>
      <c r="P6941" t="s">
        <v>11796</v>
      </c>
    </row>
    <row r="6942" spans="1:17" hidden="1" x14ac:dyDescent="0.35">
      <c r="A6942" s="72">
        <f t="shared" si="108"/>
        <v>141631</v>
      </c>
      <c r="B6942" t="s">
        <v>14637</v>
      </c>
      <c r="C6942" s="66">
        <v>214447</v>
      </c>
      <c r="D6942" t="s">
        <v>77</v>
      </c>
      <c r="E6942" t="s">
        <v>10723</v>
      </c>
      <c r="F6942" s="66">
        <v>141631</v>
      </c>
      <c r="G6942" t="s">
        <v>78</v>
      </c>
      <c r="I6942" t="s">
        <v>79</v>
      </c>
      <c r="K6942" t="s">
        <v>13832</v>
      </c>
      <c r="M6942" t="s">
        <v>10675</v>
      </c>
      <c r="N6942" t="s">
        <v>10456</v>
      </c>
      <c r="O6942" t="s">
        <v>18</v>
      </c>
      <c r="P6942" t="s">
        <v>10681</v>
      </c>
      <c r="Q6942" t="s">
        <v>14638</v>
      </c>
    </row>
    <row r="6943" spans="1:17" hidden="1" x14ac:dyDescent="0.35">
      <c r="A6943" s="72">
        <f t="shared" si="108"/>
        <v>141630</v>
      </c>
      <c r="B6943" t="s">
        <v>14640</v>
      </c>
      <c r="C6943" s="66">
        <v>214449</v>
      </c>
      <c r="D6943" t="s">
        <v>77</v>
      </c>
      <c r="E6943" t="s">
        <v>10703</v>
      </c>
      <c r="F6943" s="66">
        <v>141630</v>
      </c>
      <c r="G6943" t="s">
        <v>78</v>
      </c>
      <c r="I6943" t="s">
        <v>79</v>
      </c>
      <c r="K6943" t="s">
        <v>14641</v>
      </c>
      <c r="M6943" t="s">
        <v>10675</v>
      </c>
      <c r="N6943" t="s">
        <v>10456</v>
      </c>
      <c r="O6943" t="s">
        <v>18</v>
      </c>
      <c r="P6943" t="s">
        <v>10700</v>
      </c>
      <c r="Q6943" t="s">
        <v>10718</v>
      </c>
    </row>
    <row r="6944" spans="1:17" hidden="1" x14ac:dyDescent="0.35">
      <c r="A6944" s="72">
        <f t="shared" si="108"/>
        <v>141223</v>
      </c>
      <c r="B6944" t="s">
        <v>19592</v>
      </c>
      <c r="C6944" s="66">
        <v>16046611</v>
      </c>
      <c r="D6944" t="s">
        <v>83</v>
      </c>
      <c r="E6944" t="s">
        <v>6077</v>
      </c>
      <c r="F6944" s="66">
        <v>141223</v>
      </c>
      <c r="G6944" t="s">
        <v>78</v>
      </c>
      <c r="I6944" t="s">
        <v>79</v>
      </c>
      <c r="K6944" t="s">
        <v>19593</v>
      </c>
      <c r="M6944" t="s">
        <v>3090</v>
      </c>
      <c r="N6944" t="s">
        <v>6073</v>
      </c>
      <c r="O6944" t="s">
        <v>18</v>
      </c>
      <c r="P6944" t="s">
        <v>6541</v>
      </c>
    </row>
    <row r="6945" spans="1:17" hidden="1" x14ac:dyDescent="0.35">
      <c r="A6945" s="72">
        <f t="shared" si="108"/>
        <v>141487</v>
      </c>
      <c r="B6945" t="s">
        <v>9268</v>
      </c>
      <c r="C6945" s="66">
        <v>90359</v>
      </c>
      <c r="D6945" t="s">
        <v>77</v>
      </c>
      <c r="E6945" t="s">
        <v>9269</v>
      </c>
      <c r="F6945" s="66">
        <v>141487</v>
      </c>
      <c r="G6945" t="s">
        <v>78</v>
      </c>
      <c r="I6945" t="s">
        <v>79</v>
      </c>
      <c r="K6945" t="s">
        <v>9270</v>
      </c>
      <c r="M6945" t="s">
        <v>9216</v>
      </c>
      <c r="N6945" t="s">
        <v>9217</v>
      </c>
      <c r="O6945" t="s">
        <v>18</v>
      </c>
      <c r="P6945" t="s">
        <v>9271</v>
      </c>
      <c r="Q6945" t="s">
        <v>9272</v>
      </c>
    </row>
    <row r="6946" spans="1:17" hidden="1" x14ac:dyDescent="0.35">
      <c r="A6946" s="72">
        <f t="shared" si="108"/>
        <v>16079843</v>
      </c>
      <c r="B6946" t="s">
        <v>16832</v>
      </c>
      <c r="C6946" s="66">
        <v>16048721</v>
      </c>
      <c r="D6946" t="s">
        <v>77</v>
      </c>
      <c r="E6946" t="s">
        <v>16833</v>
      </c>
      <c r="F6946" s="66">
        <v>16079843</v>
      </c>
      <c r="G6946" t="s">
        <v>78</v>
      </c>
      <c r="H6946" t="s">
        <v>16834</v>
      </c>
      <c r="I6946" t="s">
        <v>79</v>
      </c>
      <c r="K6946" t="s">
        <v>16835</v>
      </c>
      <c r="M6946" t="s">
        <v>126</v>
      </c>
      <c r="N6946" t="s">
        <v>136</v>
      </c>
      <c r="O6946" t="s">
        <v>18</v>
      </c>
      <c r="P6946" t="s">
        <v>157</v>
      </c>
    </row>
    <row r="6947" spans="1:17" hidden="1" x14ac:dyDescent="0.35">
      <c r="A6947" s="72">
        <f t="shared" si="108"/>
        <v>16079843</v>
      </c>
      <c r="B6947" t="s">
        <v>17214</v>
      </c>
      <c r="C6947" s="66">
        <v>16056638</v>
      </c>
      <c r="D6947" t="s">
        <v>77</v>
      </c>
      <c r="E6947" t="s">
        <v>16833</v>
      </c>
      <c r="F6947" s="66">
        <v>16079843</v>
      </c>
      <c r="G6947" t="s">
        <v>78</v>
      </c>
      <c r="H6947" t="s">
        <v>16834</v>
      </c>
      <c r="I6947" t="s">
        <v>79</v>
      </c>
      <c r="K6947" t="s">
        <v>15471</v>
      </c>
      <c r="M6947" t="s">
        <v>126</v>
      </c>
      <c r="N6947" t="s">
        <v>136</v>
      </c>
      <c r="O6947" t="s">
        <v>18</v>
      </c>
      <c r="P6947" t="s">
        <v>160</v>
      </c>
    </row>
    <row r="6948" spans="1:17" hidden="1" x14ac:dyDescent="0.35">
      <c r="A6948" s="72">
        <f t="shared" si="108"/>
        <v>140860</v>
      </c>
      <c r="B6948" t="s">
        <v>25955</v>
      </c>
      <c r="C6948" s="85">
        <v>87252</v>
      </c>
      <c r="D6948" t="s">
        <v>77</v>
      </c>
      <c r="E6948" t="s">
        <v>23221</v>
      </c>
      <c r="F6948" s="85">
        <v>140860</v>
      </c>
      <c r="G6948" t="s">
        <v>78</v>
      </c>
      <c r="H6948">
        <v>13137500</v>
      </c>
      <c r="I6948" t="s">
        <v>79</v>
      </c>
      <c r="K6948" t="s">
        <v>25956</v>
      </c>
      <c r="M6948" t="s">
        <v>14648</v>
      </c>
      <c r="N6948" t="s">
        <v>571</v>
      </c>
      <c r="O6948" t="s">
        <v>18</v>
      </c>
      <c r="P6948">
        <v>76034</v>
      </c>
      <c r="Q6948">
        <v>5011</v>
      </c>
    </row>
    <row r="6949" spans="1:17" hidden="1" x14ac:dyDescent="0.35">
      <c r="A6949" s="72">
        <f t="shared" si="108"/>
        <v>140860</v>
      </c>
      <c r="B6949" t="s">
        <v>3510</v>
      </c>
      <c r="C6949" s="66">
        <v>87252</v>
      </c>
      <c r="D6949" t="s">
        <v>77</v>
      </c>
      <c r="E6949" t="s">
        <v>3506</v>
      </c>
      <c r="F6949" s="66">
        <v>140860</v>
      </c>
      <c r="G6949" t="s">
        <v>78</v>
      </c>
      <c r="H6949" t="s">
        <v>3511</v>
      </c>
      <c r="I6949" t="s">
        <v>79</v>
      </c>
      <c r="K6949" t="s">
        <v>3512</v>
      </c>
      <c r="M6949" t="s">
        <v>3503</v>
      </c>
      <c r="N6949" t="s">
        <v>573</v>
      </c>
      <c r="O6949" t="s">
        <v>18</v>
      </c>
      <c r="P6949" t="s">
        <v>3504</v>
      </c>
      <c r="Q6949" t="s">
        <v>3440</v>
      </c>
    </row>
    <row r="6950" spans="1:17" hidden="1" x14ac:dyDescent="0.35">
      <c r="A6950" s="72">
        <f t="shared" si="108"/>
        <v>140887</v>
      </c>
      <c r="B6950" t="s">
        <v>25482</v>
      </c>
      <c r="C6950" s="85">
        <v>87570</v>
      </c>
      <c r="D6950" t="s">
        <v>77</v>
      </c>
      <c r="E6950" t="s">
        <v>23231</v>
      </c>
      <c r="F6950" s="85">
        <v>140887</v>
      </c>
      <c r="G6950" t="s">
        <v>78</v>
      </c>
      <c r="H6950">
        <v>11987815</v>
      </c>
      <c r="I6950" t="s">
        <v>79</v>
      </c>
      <c r="K6950" t="s">
        <v>25483</v>
      </c>
      <c r="M6950" t="s">
        <v>20648</v>
      </c>
      <c r="N6950" t="s">
        <v>571</v>
      </c>
      <c r="O6950" t="s">
        <v>18</v>
      </c>
      <c r="P6950">
        <v>76119</v>
      </c>
      <c r="Q6950">
        <v>5502</v>
      </c>
    </row>
    <row r="6951" spans="1:17" hidden="1" x14ac:dyDescent="0.35">
      <c r="A6951" s="72">
        <f t="shared" si="108"/>
        <v>140887</v>
      </c>
      <c r="B6951" t="s">
        <v>4295</v>
      </c>
      <c r="C6951" s="66">
        <v>87570</v>
      </c>
      <c r="D6951" t="s">
        <v>77</v>
      </c>
      <c r="E6951" t="s">
        <v>3907</v>
      </c>
      <c r="F6951" s="66">
        <v>140887</v>
      </c>
      <c r="G6951" t="s">
        <v>78</v>
      </c>
      <c r="H6951" t="s">
        <v>4296</v>
      </c>
      <c r="I6951" t="s">
        <v>79</v>
      </c>
      <c r="K6951" t="s">
        <v>4297</v>
      </c>
      <c r="M6951" t="s">
        <v>3904</v>
      </c>
      <c r="N6951" t="s">
        <v>573</v>
      </c>
      <c r="O6951" t="s">
        <v>18</v>
      </c>
      <c r="P6951" t="s">
        <v>4265</v>
      </c>
      <c r="Q6951" t="s">
        <v>4298</v>
      </c>
    </row>
    <row r="6952" spans="1:17" hidden="1" x14ac:dyDescent="0.35">
      <c r="A6952" s="72">
        <f t="shared" si="108"/>
        <v>141302</v>
      </c>
      <c r="B6952" t="s">
        <v>8113</v>
      </c>
      <c r="C6952" s="66">
        <v>89571</v>
      </c>
      <c r="D6952" t="s">
        <v>77</v>
      </c>
      <c r="E6952" t="s">
        <v>8108</v>
      </c>
      <c r="F6952" s="66">
        <v>141302</v>
      </c>
      <c r="G6952" t="s">
        <v>78</v>
      </c>
      <c r="I6952" t="s">
        <v>79</v>
      </c>
      <c r="K6952" t="s">
        <v>8114</v>
      </c>
      <c r="M6952" t="s">
        <v>8110</v>
      </c>
      <c r="N6952" t="s">
        <v>7762</v>
      </c>
      <c r="O6952" t="s">
        <v>18</v>
      </c>
      <c r="P6952" t="s">
        <v>8111</v>
      </c>
    </row>
    <row r="6953" spans="1:17" hidden="1" x14ac:dyDescent="0.35">
      <c r="A6953" s="72">
        <f t="shared" si="108"/>
        <v>140895</v>
      </c>
      <c r="B6953" t="s">
        <v>23863</v>
      </c>
      <c r="C6953" s="85">
        <v>87548</v>
      </c>
      <c r="D6953" t="s">
        <v>77</v>
      </c>
      <c r="E6953" t="s">
        <v>23263</v>
      </c>
      <c r="F6953" s="85">
        <v>140895</v>
      </c>
      <c r="G6953" t="s">
        <v>78</v>
      </c>
      <c r="H6953">
        <v>13597075</v>
      </c>
      <c r="I6953" t="s">
        <v>79</v>
      </c>
      <c r="K6953" t="s">
        <v>23864</v>
      </c>
      <c r="M6953" t="s">
        <v>20912</v>
      </c>
      <c r="N6953" t="s">
        <v>571</v>
      </c>
      <c r="O6953" t="s">
        <v>18</v>
      </c>
      <c r="P6953">
        <v>76117</v>
      </c>
      <c r="Q6953">
        <v>1906</v>
      </c>
    </row>
    <row r="6954" spans="1:17" hidden="1" x14ac:dyDescent="0.35">
      <c r="A6954" s="72">
        <f t="shared" si="108"/>
        <v>140477</v>
      </c>
      <c r="B6954" t="s">
        <v>449</v>
      </c>
      <c r="C6954" s="66">
        <v>85539</v>
      </c>
      <c r="D6954" t="s">
        <v>77</v>
      </c>
      <c r="E6954" t="s">
        <v>450</v>
      </c>
      <c r="F6954" s="66">
        <v>140477</v>
      </c>
      <c r="G6954" t="s">
        <v>78</v>
      </c>
      <c r="I6954" t="s">
        <v>79</v>
      </c>
      <c r="K6954" t="s">
        <v>451</v>
      </c>
      <c r="M6954" t="s">
        <v>374</v>
      </c>
      <c r="N6954" t="s">
        <v>189</v>
      </c>
      <c r="O6954" t="s">
        <v>18</v>
      </c>
      <c r="P6954" t="s">
        <v>448</v>
      </c>
      <c r="Q6954" t="s">
        <v>452</v>
      </c>
    </row>
    <row r="6955" spans="1:17" hidden="1" x14ac:dyDescent="0.35">
      <c r="A6955" s="72">
        <f t="shared" si="108"/>
        <v>141739</v>
      </c>
      <c r="B6955" t="s">
        <v>23575</v>
      </c>
      <c r="C6955" s="85">
        <v>91811</v>
      </c>
      <c r="D6955" t="s">
        <v>77</v>
      </c>
      <c r="E6955" t="s">
        <v>23266</v>
      </c>
      <c r="F6955" s="85">
        <v>141739</v>
      </c>
      <c r="G6955" t="s">
        <v>78</v>
      </c>
      <c r="H6955">
        <v>12688727</v>
      </c>
      <c r="I6955" t="s">
        <v>79</v>
      </c>
      <c r="K6955" t="s">
        <v>23576</v>
      </c>
      <c r="M6955" t="s">
        <v>125</v>
      </c>
      <c r="N6955" t="s">
        <v>137</v>
      </c>
      <c r="O6955" t="s">
        <v>18</v>
      </c>
      <c r="P6955">
        <v>78703</v>
      </c>
      <c r="Q6955">
        <v>4351</v>
      </c>
    </row>
    <row r="6956" spans="1:17" hidden="1" x14ac:dyDescent="0.35">
      <c r="A6956" s="72">
        <f t="shared" si="108"/>
        <v>141986</v>
      </c>
      <c r="B6956" t="s">
        <v>12737</v>
      </c>
      <c r="C6956" s="66">
        <v>92545</v>
      </c>
      <c r="D6956" t="s">
        <v>77</v>
      </c>
      <c r="E6956" t="s">
        <v>12702</v>
      </c>
      <c r="F6956" s="66">
        <v>141986</v>
      </c>
      <c r="G6956" t="s">
        <v>78</v>
      </c>
      <c r="H6956" t="s">
        <v>12738</v>
      </c>
      <c r="I6956" t="s">
        <v>79</v>
      </c>
      <c r="K6956" t="s">
        <v>12739</v>
      </c>
      <c r="M6956" t="s">
        <v>12447</v>
      </c>
      <c r="N6956" t="s">
        <v>12609</v>
      </c>
      <c r="O6956" t="s">
        <v>18</v>
      </c>
      <c r="P6956" t="s">
        <v>12740</v>
      </c>
      <c r="Q6956" t="s">
        <v>4718</v>
      </c>
    </row>
    <row r="6957" spans="1:17" hidden="1" x14ac:dyDescent="0.35">
      <c r="A6957" s="72">
        <f t="shared" si="108"/>
        <v>140931</v>
      </c>
      <c r="B6957" t="s">
        <v>27441</v>
      </c>
      <c r="C6957" s="85">
        <v>16050152</v>
      </c>
      <c r="D6957" t="s">
        <v>77</v>
      </c>
      <c r="E6957" t="s">
        <v>23178</v>
      </c>
      <c r="F6957" s="85">
        <v>140931</v>
      </c>
      <c r="G6957" t="s">
        <v>78</v>
      </c>
      <c r="H6957">
        <v>11979168</v>
      </c>
      <c r="I6957" t="s">
        <v>79</v>
      </c>
      <c r="K6957" t="s">
        <v>27442</v>
      </c>
      <c r="M6957" t="s">
        <v>20648</v>
      </c>
      <c r="N6957" t="s">
        <v>205</v>
      </c>
      <c r="O6957" t="s">
        <v>18</v>
      </c>
      <c r="P6957">
        <v>76177</v>
      </c>
    </row>
    <row r="6958" spans="1:17" hidden="1" x14ac:dyDescent="0.35">
      <c r="A6958" s="72">
        <f t="shared" si="108"/>
        <v>140931</v>
      </c>
      <c r="B6958" t="s">
        <v>16874</v>
      </c>
      <c r="C6958" s="66">
        <v>16050152</v>
      </c>
      <c r="D6958" t="s">
        <v>77</v>
      </c>
      <c r="E6958" t="s">
        <v>3662</v>
      </c>
      <c r="F6958" s="66">
        <v>140931</v>
      </c>
      <c r="G6958" t="s">
        <v>78</v>
      </c>
      <c r="H6958" t="s">
        <v>3663</v>
      </c>
      <c r="I6958" t="s">
        <v>79</v>
      </c>
      <c r="K6958" t="s">
        <v>16875</v>
      </c>
      <c r="M6958" t="s">
        <v>3904</v>
      </c>
      <c r="N6958" t="s">
        <v>215</v>
      </c>
      <c r="O6958" t="s">
        <v>18</v>
      </c>
      <c r="P6958" t="s">
        <v>13719</v>
      </c>
    </row>
    <row r="6959" spans="1:17" hidden="1" x14ac:dyDescent="0.35">
      <c r="A6959" s="72">
        <f t="shared" si="108"/>
        <v>141517</v>
      </c>
      <c r="B6959" t="s">
        <v>24518</v>
      </c>
      <c r="C6959" s="85">
        <v>16047261</v>
      </c>
      <c r="D6959" t="s">
        <v>77</v>
      </c>
      <c r="E6959" t="s">
        <v>23250</v>
      </c>
      <c r="F6959" s="85">
        <v>141517</v>
      </c>
      <c r="G6959" t="s">
        <v>78</v>
      </c>
      <c r="H6959">
        <v>11635042</v>
      </c>
      <c r="I6959" t="s">
        <v>79</v>
      </c>
      <c r="K6959" t="s">
        <v>24519</v>
      </c>
      <c r="M6959" t="s">
        <v>21474</v>
      </c>
      <c r="N6959" t="s">
        <v>9473</v>
      </c>
      <c r="O6959" t="s">
        <v>18</v>
      </c>
      <c r="P6959">
        <v>78130</v>
      </c>
    </row>
    <row r="6960" spans="1:17" hidden="1" x14ac:dyDescent="0.35">
      <c r="A6960" s="72">
        <f t="shared" si="108"/>
        <v>141557</v>
      </c>
      <c r="B6960" t="s">
        <v>24737</v>
      </c>
      <c r="C6960" s="85">
        <v>90987</v>
      </c>
      <c r="D6960" t="s">
        <v>77</v>
      </c>
      <c r="E6960" t="s">
        <v>23243</v>
      </c>
      <c r="F6960" s="85">
        <v>141557</v>
      </c>
      <c r="G6960" t="s">
        <v>78</v>
      </c>
      <c r="H6960">
        <v>13921523</v>
      </c>
      <c r="I6960" t="s">
        <v>79</v>
      </c>
      <c r="K6960" t="s">
        <v>24738</v>
      </c>
      <c r="M6960" t="s">
        <v>9155</v>
      </c>
      <c r="N6960" t="s">
        <v>9526</v>
      </c>
      <c r="O6960" t="s">
        <v>18</v>
      </c>
      <c r="P6960">
        <v>78263</v>
      </c>
      <c r="Q6960">
        <v>9627</v>
      </c>
    </row>
    <row r="6961" spans="1:17" hidden="1" x14ac:dyDescent="0.35">
      <c r="A6961" s="72">
        <f t="shared" si="108"/>
        <v>141223</v>
      </c>
      <c r="B6961" t="s">
        <v>6323</v>
      </c>
      <c r="C6961" s="66">
        <v>88524</v>
      </c>
      <c r="D6961" t="s">
        <v>77</v>
      </c>
      <c r="E6961" t="s">
        <v>6077</v>
      </c>
      <c r="F6961" s="66">
        <v>141223</v>
      </c>
      <c r="G6961" t="s">
        <v>78</v>
      </c>
      <c r="H6961" t="s">
        <v>6324</v>
      </c>
      <c r="I6961" t="s">
        <v>79</v>
      </c>
      <c r="K6961" t="s">
        <v>6325</v>
      </c>
      <c r="M6961" t="s">
        <v>3090</v>
      </c>
      <c r="N6961" t="s">
        <v>6071</v>
      </c>
      <c r="O6961" t="s">
        <v>18</v>
      </c>
      <c r="P6961" t="s">
        <v>6120</v>
      </c>
      <c r="Q6961" t="s">
        <v>6326</v>
      </c>
    </row>
    <row r="6962" spans="1:17" hidden="1" x14ac:dyDescent="0.35">
      <c r="A6962" s="72">
        <f t="shared" si="108"/>
        <v>141252</v>
      </c>
      <c r="B6962" t="s">
        <v>6323</v>
      </c>
      <c r="C6962" s="66">
        <v>89229</v>
      </c>
      <c r="D6962" t="s">
        <v>77</v>
      </c>
      <c r="E6962" t="s">
        <v>7310</v>
      </c>
      <c r="F6962" s="66">
        <v>141252</v>
      </c>
      <c r="G6962" t="s">
        <v>78</v>
      </c>
      <c r="H6962" t="s">
        <v>7434</v>
      </c>
      <c r="I6962" t="s">
        <v>79</v>
      </c>
      <c r="K6962" t="s">
        <v>7435</v>
      </c>
      <c r="M6962" t="s">
        <v>7307</v>
      </c>
      <c r="N6962" t="s">
        <v>6073</v>
      </c>
      <c r="O6962" t="s">
        <v>18</v>
      </c>
      <c r="P6962" t="s">
        <v>7430</v>
      </c>
      <c r="Q6962" t="s">
        <v>7436</v>
      </c>
    </row>
    <row r="6963" spans="1:17" hidden="1" x14ac:dyDescent="0.35">
      <c r="A6963" s="72">
        <f t="shared" si="108"/>
        <v>141389</v>
      </c>
      <c r="B6963" t="s">
        <v>6323</v>
      </c>
      <c r="C6963" s="66">
        <v>90023</v>
      </c>
      <c r="D6963" t="s">
        <v>77</v>
      </c>
      <c r="E6963" t="s">
        <v>8849</v>
      </c>
      <c r="F6963" s="66">
        <v>141389</v>
      </c>
      <c r="G6963" t="s">
        <v>78</v>
      </c>
      <c r="I6963" t="s">
        <v>79</v>
      </c>
      <c r="K6963" t="s">
        <v>8850</v>
      </c>
      <c r="M6963" t="s">
        <v>8851</v>
      </c>
      <c r="N6963" t="s">
        <v>8618</v>
      </c>
      <c r="O6963" t="s">
        <v>18</v>
      </c>
      <c r="P6963" t="s">
        <v>8852</v>
      </c>
      <c r="Q6963" t="s">
        <v>95</v>
      </c>
    </row>
    <row r="6964" spans="1:17" hidden="1" x14ac:dyDescent="0.35">
      <c r="A6964" s="72">
        <f t="shared" si="108"/>
        <v>141546</v>
      </c>
      <c r="B6964" t="s">
        <v>27380</v>
      </c>
      <c r="C6964" s="85">
        <v>90735</v>
      </c>
      <c r="D6964" t="s">
        <v>77</v>
      </c>
      <c r="E6964" t="s">
        <v>23179</v>
      </c>
      <c r="F6964" s="85">
        <v>141546</v>
      </c>
      <c r="G6964" t="s">
        <v>78</v>
      </c>
      <c r="H6964">
        <v>1664853</v>
      </c>
      <c r="I6964" t="s">
        <v>79</v>
      </c>
      <c r="K6964" t="s">
        <v>27381</v>
      </c>
      <c r="M6964" t="s">
        <v>9155</v>
      </c>
      <c r="N6964" t="s">
        <v>9526</v>
      </c>
      <c r="O6964" t="s">
        <v>18</v>
      </c>
      <c r="P6964">
        <v>78217</v>
      </c>
      <c r="Q6964">
        <v>3321</v>
      </c>
    </row>
    <row r="6965" spans="1:17" hidden="1" x14ac:dyDescent="0.35">
      <c r="A6965" s="72">
        <f t="shared" si="108"/>
        <v>141546</v>
      </c>
      <c r="B6965" t="s">
        <v>10001</v>
      </c>
      <c r="C6965" s="66">
        <v>90735</v>
      </c>
      <c r="D6965" t="s">
        <v>77</v>
      </c>
      <c r="E6965" t="s">
        <v>9849</v>
      </c>
      <c r="F6965" s="66">
        <v>141546</v>
      </c>
      <c r="G6965" t="s">
        <v>78</v>
      </c>
      <c r="H6965" t="s">
        <v>9850</v>
      </c>
      <c r="I6965" t="s">
        <v>79</v>
      </c>
      <c r="K6965" t="s">
        <v>10002</v>
      </c>
      <c r="M6965" t="s">
        <v>7383</v>
      </c>
      <c r="N6965" t="s">
        <v>7384</v>
      </c>
      <c r="O6965" t="s">
        <v>18</v>
      </c>
      <c r="P6965" t="s">
        <v>9997</v>
      </c>
      <c r="Q6965" t="s">
        <v>10003</v>
      </c>
    </row>
    <row r="6966" spans="1:17" hidden="1" x14ac:dyDescent="0.35">
      <c r="A6966" s="72">
        <f t="shared" si="108"/>
        <v>141739</v>
      </c>
      <c r="B6966" t="s">
        <v>23652</v>
      </c>
      <c r="C6966" s="85">
        <v>91882</v>
      </c>
      <c r="D6966" t="s">
        <v>77</v>
      </c>
      <c r="E6966" t="s">
        <v>23266</v>
      </c>
      <c r="F6966" s="85">
        <v>141739</v>
      </c>
      <c r="G6966" t="s">
        <v>78</v>
      </c>
      <c r="H6966">
        <v>12688735</v>
      </c>
      <c r="I6966" t="s">
        <v>79</v>
      </c>
      <c r="K6966" t="s">
        <v>23653</v>
      </c>
      <c r="M6966" t="s">
        <v>125</v>
      </c>
      <c r="N6966" t="s">
        <v>137</v>
      </c>
      <c r="O6966" t="s">
        <v>18</v>
      </c>
      <c r="P6966">
        <v>78735</v>
      </c>
      <c r="Q6966">
        <v>8511</v>
      </c>
    </row>
    <row r="6967" spans="1:17" hidden="1" x14ac:dyDescent="0.35">
      <c r="A6967" s="72">
        <f t="shared" si="108"/>
        <v>141259</v>
      </c>
      <c r="B6967" t="s">
        <v>21819</v>
      </c>
      <c r="C6967" s="66">
        <v>17018583</v>
      </c>
      <c r="D6967" t="s">
        <v>77</v>
      </c>
      <c r="E6967" t="s">
        <v>7492</v>
      </c>
      <c r="F6967" s="66">
        <v>141259</v>
      </c>
      <c r="G6967" t="s">
        <v>78</v>
      </c>
      <c r="H6967" t="s">
        <v>13773</v>
      </c>
      <c r="I6967" t="s">
        <v>79</v>
      </c>
      <c r="K6967" t="s">
        <v>21820</v>
      </c>
      <c r="M6967" t="s">
        <v>7268</v>
      </c>
      <c r="N6967" t="s">
        <v>7268</v>
      </c>
      <c r="O6967" t="s">
        <v>18</v>
      </c>
      <c r="P6967" t="s">
        <v>16549</v>
      </c>
    </row>
    <row r="6968" spans="1:17" hidden="1" x14ac:dyDescent="0.35">
      <c r="A6968" s="72">
        <f t="shared" si="108"/>
        <v>141555</v>
      </c>
      <c r="B6968" t="s">
        <v>10278</v>
      </c>
      <c r="C6968" s="66">
        <v>90920</v>
      </c>
      <c r="D6968" t="s">
        <v>77</v>
      </c>
      <c r="E6968" t="s">
        <v>4810</v>
      </c>
      <c r="F6968" s="66">
        <v>141555</v>
      </c>
      <c r="G6968" t="s">
        <v>78</v>
      </c>
      <c r="H6968" t="s">
        <v>10279</v>
      </c>
      <c r="I6968" t="s">
        <v>79</v>
      </c>
      <c r="K6968" t="s">
        <v>10280</v>
      </c>
      <c r="M6968" t="s">
        <v>7383</v>
      </c>
      <c r="N6968" t="s">
        <v>7384</v>
      </c>
      <c r="O6968" t="s">
        <v>18</v>
      </c>
      <c r="P6968" t="s">
        <v>10277</v>
      </c>
      <c r="Q6968" t="s">
        <v>10281</v>
      </c>
    </row>
    <row r="6969" spans="1:17" hidden="1" x14ac:dyDescent="0.35">
      <c r="A6969" s="72">
        <f t="shared" si="108"/>
        <v>141546</v>
      </c>
      <c r="B6969" t="s">
        <v>27370</v>
      </c>
      <c r="C6969" s="85">
        <v>90875</v>
      </c>
      <c r="D6969" t="s">
        <v>77</v>
      </c>
      <c r="E6969" t="s">
        <v>23179</v>
      </c>
      <c r="F6969" s="85">
        <v>141546</v>
      </c>
      <c r="G6969" t="s">
        <v>78</v>
      </c>
      <c r="H6969">
        <v>1664853</v>
      </c>
      <c r="I6969" t="s">
        <v>79</v>
      </c>
      <c r="K6969" t="s">
        <v>27371</v>
      </c>
      <c r="M6969" t="s">
        <v>9155</v>
      </c>
      <c r="N6969" t="s">
        <v>9526</v>
      </c>
      <c r="O6969" t="s">
        <v>18</v>
      </c>
      <c r="P6969">
        <v>78231</v>
      </c>
      <c r="Q6969">
        <v>1614</v>
      </c>
    </row>
    <row r="6970" spans="1:17" hidden="1" x14ac:dyDescent="0.35">
      <c r="A6970" s="72">
        <f t="shared" si="108"/>
        <v>141546</v>
      </c>
      <c r="B6970" t="s">
        <v>10217</v>
      </c>
      <c r="C6970" s="66">
        <v>90875</v>
      </c>
      <c r="D6970" t="s">
        <v>77</v>
      </c>
      <c r="E6970" t="s">
        <v>9849</v>
      </c>
      <c r="F6970" s="66">
        <v>141546</v>
      </c>
      <c r="G6970" t="s">
        <v>78</v>
      </c>
      <c r="H6970" t="s">
        <v>9850</v>
      </c>
      <c r="I6970" t="s">
        <v>79</v>
      </c>
      <c r="K6970" t="s">
        <v>10218</v>
      </c>
      <c r="L6970" t="s">
        <v>80</v>
      </c>
      <c r="M6970" t="s">
        <v>7383</v>
      </c>
      <c r="N6970" t="s">
        <v>7384</v>
      </c>
      <c r="O6970" t="s">
        <v>18</v>
      </c>
      <c r="P6970" t="s">
        <v>10219</v>
      </c>
      <c r="Q6970" t="s">
        <v>192</v>
      </c>
    </row>
    <row r="6971" spans="1:17" hidden="1" x14ac:dyDescent="0.35">
      <c r="A6971" s="72">
        <f t="shared" si="108"/>
        <v>141727</v>
      </c>
      <c r="B6971" t="s">
        <v>16563</v>
      </c>
      <c r="C6971" s="66">
        <v>16042897</v>
      </c>
      <c r="D6971" t="s">
        <v>77</v>
      </c>
      <c r="E6971" t="s">
        <v>11570</v>
      </c>
      <c r="F6971" s="66">
        <v>141727</v>
      </c>
      <c r="G6971" t="s">
        <v>78</v>
      </c>
      <c r="I6971" t="s">
        <v>79</v>
      </c>
      <c r="K6971" t="s">
        <v>16564</v>
      </c>
      <c r="M6971" t="s">
        <v>126</v>
      </c>
      <c r="N6971" t="s">
        <v>136</v>
      </c>
      <c r="O6971" t="s">
        <v>18</v>
      </c>
      <c r="P6971" t="s">
        <v>150</v>
      </c>
    </row>
    <row r="6972" spans="1:17" hidden="1" x14ac:dyDescent="0.35">
      <c r="A6972" s="72">
        <f t="shared" si="108"/>
        <v>127700</v>
      </c>
      <c r="B6972" t="s">
        <v>24124</v>
      </c>
      <c r="C6972" s="85">
        <v>35985</v>
      </c>
      <c r="D6972" t="s">
        <v>77</v>
      </c>
      <c r="E6972" t="s">
        <v>23260</v>
      </c>
      <c r="F6972" s="85">
        <v>127700</v>
      </c>
      <c r="G6972" t="s">
        <v>78</v>
      </c>
      <c r="H6972">
        <v>13042072</v>
      </c>
      <c r="I6972" t="s">
        <v>79</v>
      </c>
      <c r="K6972" t="s">
        <v>24125</v>
      </c>
      <c r="M6972" t="s">
        <v>23999</v>
      </c>
      <c r="N6972" t="s">
        <v>23987</v>
      </c>
      <c r="O6972" t="s">
        <v>23988</v>
      </c>
      <c r="P6972">
        <v>32796</v>
      </c>
      <c r="Q6972">
        <v>1511</v>
      </c>
    </row>
    <row r="6973" spans="1:17" hidden="1" x14ac:dyDescent="0.35">
      <c r="A6973" s="72">
        <f t="shared" si="108"/>
        <v>140470</v>
      </c>
      <c r="B6973" t="s">
        <v>27012</v>
      </c>
      <c r="C6973" s="85">
        <v>16051285</v>
      </c>
      <c r="D6973" t="s">
        <v>77</v>
      </c>
      <c r="E6973" t="s">
        <v>23189</v>
      </c>
      <c r="F6973" s="85">
        <v>140470</v>
      </c>
      <c r="G6973" t="s">
        <v>78</v>
      </c>
      <c r="H6973">
        <v>6750319</v>
      </c>
      <c r="I6973" t="s">
        <v>79</v>
      </c>
      <c r="K6973" t="s">
        <v>27013</v>
      </c>
      <c r="M6973" t="s">
        <v>21816</v>
      </c>
      <c r="N6973" t="s">
        <v>205</v>
      </c>
      <c r="O6973" t="s">
        <v>18</v>
      </c>
      <c r="P6973">
        <v>75068</v>
      </c>
    </row>
    <row r="6974" spans="1:17" hidden="1" x14ac:dyDescent="0.35">
      <c r="A6974" s="72">
        <f t="shared" si="108"/>
        <v>140470</v>
      </c>
      <c r="B6974" t="s">
        <v>16975</v>
      </c>
      <c r="C6974" s="66">
        <v>16051285</v>
      </c>
      <c r="D6974" t="s">
        <v>77</v>
      </c>
      <c r="E6974" t="s">
        <v>824</v>
      </c>
      <c r="F6974" s="66">
        <v>140470</v>
      </c>
      <c r="G6974" t="s">
        <v>78</v>
      </c>
      <c r="H6974" t="s">
        <v>825</v>
      </c>
      <c r="I6974" t="s">
        <v>79</v>
      </c>
      <c r="K6974" t="s">
        <v>16976</v>
      </c>
      <c r="M6974" t="s">
        <v>16977</v>
      </c>
      <c r="N6974" t="s">
        <v>215</v>
      </c>
      <c r="O6974" t="s">
        <v>18</v>
      </c>
      <c r="P6974" t="s">
        <v>828</v>
      </c>
    </row>
    <row r="6975" spans="1:17" hidden="1" x14ac:dyDescent="0.35">
      <c r="A6975" s="72">
        <f t="shared" si="108"/>
        <v>141519</v>
      </c>
      <c r="B6975" t="s">
        <v>9632</v>
      </c>
      <c r="C6975" s="66">
        <v>90511</v>
      </c>
      <c r="D6975" t="s">
        <v>77</v>
      </c>
      <c r="E6975" t="s">
        <v>9597</v>
      </c>
      <c r="F6975" s="66">
        <v>141519</v>
      </c>
      <c r="G6975" t="s">
        <v>78</v>
      </c>
      <c r="H6975" t="s">
        <v>9633</v>
      </c>
      <c r="I6975" t="s">
        <v>79</v>
      </c>
      <c r="K6975" t="s">
        <v>9634</v>
      </c>
      <c r="M6975" t="s">
        <v>9600</v>
      </c>
      <c r="N6975" t="s">
        <v>9601</v>
      </c>
      <c r="O6975" t="s">
        <v>18</v>
      </c>
      <c r="P6975" t="s">
        <v>9635</v>
      </c>
    </row>
    <row r="6976" spans="1:17" hidden="1" x14ac:dyDescent="0.35">
      <c r="A6976" s="72">
        <f t="shared" si="108"/>
        <v>141739</v>
      </c>
      <c r="B6976" t="s">
        <v>23788</v>
      </c>
      <c r="C6976" s="85">
        <v>91796</v>
      </c>
      <c r="D6976" t="s">
        <v>77</v>
      </c>
      <c r="E6976" t="s">
        <v>23266</v>
      </c>
      <c r="F6976" s="85">
        <v>141739</v>
      </c>
      <c r="G6976" t="s">
        <v>78</v>
      </c>
      <c r="H6976">
        <v>7097322</v>
      </c>
      <c r="I6976" t="s">
        <v>79</v>
      </c>
      <c r="K6976" t="s">
        <v>23789</v>
      </c>
      <c r="M6976" t="s">
        <v>125</v>
      </c>
      <c r="N6976" t="s">
        <v>137</v>
      </c>
      <c r="O6976" t="s">
        <v>18</v>
      </c>
      <c r="P6976">
        <v>78702</v>
      </c>
      <c r="Q6976">
        <v>3099</v>
      </c>
    </row>
    <row r="6977" spans="1:17" hidden="1" x14ac:dyDescent="0.35">
      <c r="A6977" s="72">
        <f t="shared" si="108"/>
        <v>140857</v>
      </c>
      <c r="B6977" t="s">
        <v>25832</v>
      </c>
      <c r="C6977" s="85">
        <v>87294</v>
      </c>
      <c r="D6977" t="s">
        <v>77</v>
      </c>
      <c r="E6977" t="s">
        <v>23224</v>
      </c>
      <c r="F6977" s="85">
        <v>140857</v>
      </c>
      <c r="G6977" t="s">
        <v>78</v>
      </c>
      <c r="H6977">
        <v>12728689</v>
      </c>
      <c r="I6977" t="s">
        <v>79</v>
      </c>
      <c r="K6977" t="s">
        <v>25833</v>
      </c>
      <c r="M6977" t="s">
        <v>21828</v>
      </c>
      <c r="N6977" t="s">
        <v>3604</v>
      </c>
      <c r="O6977" t="s">
        <v>18</v>
      </c>
      <c r="P6977">
        <v>76049</v>
      </c>
    </row>
    <row r="6978" spans="1:17" hidden="1" x14ac:dyDescent="0.35">
      <c r="A6978" s="72">
        <f t="shared" ref="A6978:A7041" si="109">IF(F6978="", "", IF(D6978="School District", C6978, F6978))</f>
        <v>140857</v>
      </c>
      <c r="B6978" t="s">
        <v>3617</v>
      </c>
      <c r="C6978" s="66">
        <v>87294</v>
      </c>
      <c r="D6978" t="s">
        <v>77</v>
      </c>
      <c r="E6978" t="s">
        <v>3597</v>
      </c>
      <c r="F6978" s="66">
        <v>140857</v>
      </c>
      <c r="G6978" t="s">
        <v>78</v>
      </c>
      <c r="H6978" t="s">
        <v>3618</v>
      </c>
      <c r="I6978" t="s">
        <v>79</v>
      </c>
      <c r="K6978" t="s">
        <v>3619</v>
      </c>
      <c r="L6978" t="s">
        <v>80</v>
      </c>
      <c r="M6978" t="s">
        <v>3593</v>
      </c>
      <c r="N6978" t="s">
        <v>3595</v>
      </c>
      <c r="O6978" t="s">
        <v>18</v>
      </c>
      <c r="P6978" t="s">
        <v>3600</v>
      </c>
      <c r="Q6978" t="s">
        <v>87</v>
      </c>
    </row>
    <row r="6979" spans="1:17" hidden="1" x14ac:dyDescent="0.35">
      <c r="A6979" s="72">
        <f t="shared" si="109"/>
        <v>141267</v>
      </c>
      <c r="B6979" t="s">
        <v>18401</v>
      </c>
      <c r="C6979" s="66">
        <v>16080733</v>
      </c>
      <c r="D6979" t="s">
        <v>77</v>
      </c>
      <c r="E6979" t="s">
        <v>7612</v>
      </c>
      <c r="F6979" s="66">
        <v>141267</v>
      </c>
      <c r="G6979" t="s">
        <v>78</v>
      </c>
      <c r="I6979" t="s">
        <v>79</v>
      </c>
      <c r="K6979" t="s">
        <v>18402</v>
      </c>
      <c r="L6979" t="s">
        <v>11053</v>
      </c>
      <c r="M6979" t="s">
        <v>7609</v>
      </c>
      <c r="N6979" t="s">
        <v>6071</v>
      </c>
      <c r="O6979" t="s">
        <v>18</v>
      </c>
      <c r="P6979" t="s">
        <v>14172</v>
      </c>
    </row>
    <row r="6980" spans="1:17" hidden="1" x14ac:dyDescent="0.35">
      <c r="A6980" s="72">
        <f t="shared" si="109"/>
        <v>140887</v>
      </c>
      <c r="B6980" t="s">
        <v>25544</v>
      </c>
      <c r="C6980" s="85">
        <v>87501</v>
      </c>
      <c r="D6980" t="s">
        <v>77</v>
      </c>
      <c r="E6980" t="s">
        <v>23231</v>
      </c>
      <c r="F6980" s="85">
        <v>140887</v>
      </c>
      <c r="G6980" t="s">
        <v>78</v>
      </c>
      <c r="H6980">
        <v>12055257</v>
      </c>
      <c r="I6980" t="s">
        <v>79</v>
      </c>
      <c r="K6980" t="s">
        <v>25545</v>
      </c>
      <c r="M6980" t="s">
        <v>20648</v>
      </c>
      <c r="N6980" t="s">
        <v>571</v>
      </c>
      <c r="O6980" t="s">
        <v>18</v>
      </c>
      <c r="P6980">
        <v>76111</v>
      </c>
      <c r="Q6980">
        <v>2532</v>
      </c>
    </row>
    <row r="6981" spans="1:17" hidden="1" x14ac:dyDescent="0.35">
      <c r="A6981" s="72">
        <f t="shared" si="109"/>
        <v>140887</v>
      </c>
      <c r="B6981" t="s">
        <v>4146</v>
      </c>
      <c r="C6981" s="66">
        <v>87501</v>
      </c>
      <c r="D6981" t="s">
        <v>77</v>
      </c>
      <c r="E6981" t="s">
        <v>3907</v>
      </c>
      <c r="F6981" s="66">
        <v>140887</v>
      </c>
      <c r="G6981" t="s">
        <v>78</v>
      </c>
      <c r="H6981" t="s">
        <v>4147</v>
      </c>
      <c r="I6981" t="s">
        <v>79</v>
      </c>
      <c r="K6981" t="s">
        <v>4148</v>
      </c>
      <c r="M6981" t="s">
        <v>3904</v>
      </c>
      <c r="N6981" t="s">
        <v>573</v>
      </c>
      <c r="O6981" t="s">
        <v>18</v>
      </c>
      <c r="P6981" t="s">
        <v>4144</v>
      </c>
      <c r="Q6981" t="s">
        <v>4149</v>
      </c>
    </row>
    <row r="6982" spans="1:17" hidden="1" x14ac:dyDescent="0.35">
      <c r="A6982" s="72">
        <f t="shared" si="109"/>
        <v>141307</v>
      </c>
      <c r="B6982" t="s">
        <v>16525</v>
      </c>
      <c r="C6982" s="66">
        <v>16041987</v>
      </c>
      <c r="D6982" t="s">
        <v>77</v>
      </c>
      <c r="E6982" t="s">
        <v>6769</v>
      </c>
      <c r="F6982" s="66">
        <v>141307</v>
      </c>
      <c r="G6982" t="s">
        <v>78</v>
      </c>
      <c r="I6982" t="s">
        <v>79</v>
      </c>
      <c r="K6982" t="s">
        <v>16526</v>
      </c>
      <c r="M6982" t="s">
        <v>7391</v>
      </c>
      <c r="N6982" t="s">
        <v>6771</v>
      </c>
      <c r="O6982" t="s">
        <v>18</v>
      </c>
      <c r="P6982" t="s">
        <v>7392</v>
      </c>
    </row>
    <row r="6983" spans="1:17" hidden="1" x14ac:dyDescent="0.35">
      <c r="A6983" s="72">
        <f t="shared" si="109"/>
        <v>140887</v>
      </c>
      <c r="B6983" t="s">
        <v>25428</v>
      </c>
      <c r="C6983" s="85">
        <v>87566</v>
      </c>
      <c r="D6983" t="s">
        <v>77</v>
      </c>
      <c r="E6983" t="s">
        <v>23231</v>
      </c>
      <c r="F6983" s="85">
        <v>140887</v>
      </c>
      <c r="G6983" t="s">
        <v>78</v>
      </c>
      <c r="H6983">
        <v>12055661</v>
      </c>
      <c r="I6983" t="s">
        <v>79</v>
      </c>
      <c r="K6983" t="s">
        <v>25429</v>
      </c>
      <c r="M6983" t="s">
        <v>20648</v>
      </c>
      <c r="N6983" t="s">
        <v>571</v>
      </c>
      <c r="O6983" t="s">
        <v>18</v>
      </c>
      <c r="P6983">
        <v>76119</v>
      </c>
      <c r="Q6983">
        <v>3333</v>
      </c>
    </row>
    <row r="6984" spans="1:17" hidden="1" x14ac:dyDescent="0.35">
      <c r="A6984" s="72">
        <f t="shared" si="109"/>
        <v>140887</v>
      </c>
      <c r="B6984" t="s">
        <v>4279</v>
      </c>
      <c r="C6984" s="66">
        <v>87566</v>
      </c>
      <c r="D6984" t="s">
        <v>77</v>
      </c>
      <c r="E6984" t="s">
        <v>3907</v>
      </c>
      <c r="F6984" s="66">
        <v>140887</v>
      </c>
      <c r="G6984" t="s">
        <v>78</v>
      </c>
      <c r="H6984" t="s">
        <v>4280</v>
      </c>
      <c r="I6984" t="s">
        <v>79</v>
      </c>
      <c r="K6984" t="s">
        <v>4281</v>
      </c>
      <c r="M6984" t="s">
        <v>3904</v>
      </c>
      <c r="N6984" t="s">
        <v>573</v>
      </c>
      <c r="O6984" t="s">
        <v>18</v>
      </c>
      <c r="P6984" t="s">
        <v>4265</v>
      </c>
      <c r="Q6984" t="s">
        <v>4282</v>
      </c>
    </row>
    <row r="6985" spans="1:17" hidden="1" x14ac:dyDescent="0.35">
      <c r="A6985" s="72">
        <f t="shared" si="109"/>
        <v>141260</v>
      </c>
      <c r="B6985" t="s">
        <v>17545</v>
      </c>
      <c r="C6985" s="66">
        <v>16064609</v>
      </c>
      <c r="D6985" t="s">
        <v>77</v>
      </c>
      <c r="E6985" t="s">
        <v>7504</v>
      </c>
      <c r="F6985" s="66">
        <v>141260</v>
      </c>
      <c r="G6985" t="s">
        <v>78</v>
      </c>
      <c r="I6985" t="s">
        <v>79</v>
      </c>
      <c r="K6985" t="s">
        <v>17546</v>
      </c>
      <c r="M6985" t="s">
        <v>7501</v>
      </c>
      <c r="N6985" t="s">
        <v>7265</v>
      </c>
      <c r="O6985" t="s">
        <v>18</v>
      </c>
      <c r="P6985" t="s">
        <v>7502</v>
      </c>
    </row>
    <row r="6986" spans="1:17" hidden="1" x14ac:dyDescent="0.35">
      <c r="A6986" s="72">
        <f t="shared" si="109"/>
        <v>141982</v>
      </c>
      <c r="B6986" t="s">
        <v>25604</v>
      </c>
      <c r="C6986" s="85">
        <v>16050275</v>
      </c>
      <c r="D6986" t="s">
        <v>77</v>
      </c>
      <c r="E6986" t="s">
        <v>23230</v>
      </c>
      <c r="F6986" s="85">
        <v>141982</v>
      </c>
      <c r="G6986" t="s">
        <v>78</v>
      </c>
      <c r="H6986">
        <v>1670173</v>
      </c>
      <c r="I6986" t="s">
        <v>79</v>
      </c>
      <c r="K6986" t="s">
        <v>25605</v>
      </c>
      <c r="M6986" t="s">
        <v>12609</v>
      </c>
      <c r="N6986" t="s">
        <v>12609</v>
      </c>
      <c r="O6986" t="s">
        <v>18</v>
      </c>
      <c r="P6986">
        <v>79424</v>
      </c>
    </row>
    <row r="6987" spans="1:17" hidden="1" x14ac:dyDescent="0.35">
      <c r="A6987" s="72">
        <f t="shared" si="109"/>
        <v>141982</v>
      </c>
      <c r="B6987" t="s">
        <v>16891</v>
      </c>
      <c r="C6987" s="66">
        <v>16050275</v>
      </c>
      <c r="D6987" t="s">
        <v>77</v>
      </c>
      <c r="E6987" t="s">
        <v>12679</v>
      </c>
      <c r="F6987" s="66">
        <v>141982</v>
      </c>
      <c r="G6987" t="s">
        <v>78</v>
      </c>
      <c r="H6987" t="s">
        <v>12680</v>
      </c>
      <c r="I6987" t="s">
        <v>79</v>
      </c>
      <c r="K6987" t="s">
        <v>16892</v>
      </c>
      <c r="M6987" t="s">
        <v>12447</v>
      </c>
      <c r="N6987" t="s">
        <v>12609</v>
      </c>
      <c r="O6987" t="s">
        <v>18</v>
      </c>
      <c r="P6987" t="s">
        <v>12686</v>
      </c>
    </row>
    <row r="6988" spans="1:17" hidden="1" x14ac:dyDescent="0.35">
      <c r="A6988" s="72">
        <f t="shared" si="109"/>
        <v>89262</v>
      </c>
      <c r="B6988" t="s">
        <v>20606</v>
      </c>
      <c r="C6988" s="66">
        <v>17006443</v>
      </c>
      <c r="D6988" t="s">
        <v>77</v>
      </c>
      <c r="E6988" t="s">
        <v>7516</v>
      </c>
      <c r="F6988" s="66">
        <v>89262</v>
      </c>
      <c r="G6988" t="s">
        <v>78</v>
      </c>
      <c r="H6988" t="s">
        <v>7517</v>
      </c>
      <c r="I6988" t="s">
        <v>79</v>
      </c>
      <c r="K6988" t="s">
        <v>18313</v>
      </c>
      <c r="L6988" t="s">
        <v>80</v>
      </c>
      <c r="M6988" t="s">
        <v>5660</v>
      </c>
      <c r="N6988" t="s">
        <v>80</v>
      </c>
      <c r="O6988" t="s">
        <v>18</v>
      </c>
      <c r="P6988" t="s">
        <v>5661</v>
      </c>
      <c r="Q6988" t="s">
        <v>2672</v>
      </c>
    </row>
    <row r="6989" spans="1:17" hidden="1" x14ac:dyDescent="0.35">
      <c r="A6989" s="72">
        <f t="shared" si="109"/>
        <v>16080275</v>
      </c>
      <c r="B6989" t="s">
        <v>21458</v>
      </c>
      <c r="C6989" s="66">
        <v>17015144</v>
      </c>
      <c r="D6989" t="s">
        <v>77</v>
      </c>
      <c r="E6989" t="s">
        <v>18069</v>
      </c>
      <c r="F6989" s="66">
        <v>16080275</v>
      </c>
      <c r="G6989" t="s">
        <v>78</v>
      </c>
      <c r="I6989" t="s">
        <v>79</v>
      </c>
      <c r="K6989" t="s">
        <v>21459</v>
      </c>
      <c r="M6989" t="s">
        <v>9146</v>
      </c>
      <c r="O6989" t="s">
        <v>18</v>
      </c>
      <c r="P6989" t="s">
        <v>9148</v>
      </c>
      <c r="Q6989" t="s">
        <v>9926</v>
      </c>
    </row>
    <row r="6990" spans="1:17" hidden="1" x14ac:dyDescent="0.35">
      <c r="A6990" s="72">
        <f t="shared" si="109"/>
        <v>141252</v>
      </c>
      <c r="B6990" t="s">
        <v>7427</v>
      </c>
      <c r="C6990" s="66">
        <v>89227</v>
      </c>
      <c r="D6990" t="s">
        <v>77</v>
      </c>
      <c r="E6990" t="s">
        <v>7310</v>
      </c>
      <c r="F6990" s="66">
        <v>141252</v>
      </c>
      <c r="G6990" t="s">
        <v>78</v>
      </c>
      <c r="H6990" t="s">
        <v>7428</v>
      </c>
      <c r="I6990" t="s">
        <v>79</v>
      </c>
      <c r="K6990" t="s">
        <v>7429</v>
      </c>
      <c r="M6990" t="s">
        <v>7307</v>
      </c>
      <c r="N6990" t="s">
        <v>6073</v>
      </c>
      <c r="O6990" t="s">
        <v>18</v>
      </c>
      <c r="P6990" t="s">
        <v>7430</v>
      </c>
      <c r="Q6990" t="s">
        <v>1440</v>
      </c>
    </row>
    <row r="6991" spans="1:17" hidden="1" x14ac:dyDescent="0.35">
      <c r="A6991" s="72">
        <f t="shared" si="109"/>
        <v>140777</v>
      </c>
      <c r="B6991" t="s">
        <v>3161</v>
      </c>
      <c r="C6991" s="66">
        <v>86972</v>
      </c>
      <c r="D6991" t="s">
        <v>77</v>
      </c>
      <c r="E6991" t="s">
        <v>3162</v>
      </c>
      <c r="F6991" s="66">
        <v>140777</v>
      </c>
      <c r="G6991" t="s">
        <v>78</v>
      </c>
      <c r="H6991" t="s">
        <v>3163</v>
      </c>
      <c r="I6991" t="s">
        <v>79</v>
      </c>
      <c r="K6991" t="s">
        <v>3164</v>
      </c>
      <c r="M6991" t="s">
        <v>3165</v>
      </c>
      <c r="N6991" t="s">
        <v>3087</v>
      </c>
      <c r="O6991" t="s">
        <v>18</v>
      </c>
      <c r="P6991" t="s">
        <v>3166</v>
      </c>
      <c r="Q6991" t="s">
        <v>3167</v>
      </c>
    </row>
    <row r="6992" spans="1:17" hidden="1" x14ac:dyDescent="0.35">
      <c r="A6992" s="72">
        <f t="shared" si="109"/>
        <v>140777</v>
      </c>
      <c r="B6992" t="s">
        <v>22511</v>
      </c>
      <c r="C6992" s="66">
        <v>17023382</v>
      </c>
      <c r="D6992" t="s">
        <v>77</v>
      </c>
      <c r="E6992" t="s">
        <v>3162</v>
      </c>
      <c r="F6992" s="66">
        <v>140777</v>
      </c>
      <c r="G6992" t="s">
        <v>78</v>
      </c>
      <c r="I6992" t="s">
        <v>79</v>
      </c>
      <c r="K6992" t="s">
        <v>3164</v>
      </c>
      <c r="M6992" t="s">
        <v>3165</v>
      </c>
      <c r="N6992" t="s">
        <v>3087</v>
      </c>
      <c r="O6992" t="s">
        <v>18</v>
      </c>
      <c r="P6992" t="s">
        <v>3166</v>
      </c>
    </row>
    <row r="6993" spans="1:17" hidden="1" x14ac:dyDescent="0.35">
      <c r="A6993" s="72">
        <f t="shared" si="109"/>
        <v>140777</v>
      </c>
      <c r="B6993" t="s">
        <v>3168</v>
      </c>
      <c r="C6993" s="66">
        <v>86973</v>
      </c>
      <c r="D6993" t="s">
        <v>77</v>
      </c>
      <c r="E6993" t="s">
        <v>3162</v>
      </c>
      <c r="F6993" s="66">
        <v>140777</v>
      </c>
      <c r="G6993" t="s">
        <v>78</v>
      </c>
      <c r="H6993" t="s">
        <v>3163</v>
      </c>
      <c r="I6993" t="s">
        <v>79</v>
      </c>
      <c r="K6993" t="s">
        <v>3164</v>
      </c>
      <c r="M6993" t="s">
        <v>3165</v>
      </c>
      <c r="N6993" t="s">
        <v>3087</v>
      </c>
      <c r="O6993" t="s">
        <v>18</v>
      </c>
      <c r="P6993" t="s">
        <v>3166</v>
      </c>
      <c r="Q6993" t="s">
        <v>3167</v>
      </c>
    </row>
    <row r="6994" spans="1:17" hidden="1" x14ac:dyDescent="0.35">
      <c r="A6994" s="72">
        <f t="shared" si="109"/>
        <v>140777</v>
      </c>
      <c r="B6994" t="s">
        <v>18243</v>
      </c>
      <c r="C6994" s="66">
        <v>16075252</v>
      </c>
      <c r="D6994" t="s">
        <v>83</v>
      </c>
      <c r="E6994" t="s">
        <v>3162</v>
      </c>
      <c r="F6994" s="66">
        <v>140777</v>
      </c>
      <c r="G6994" t="s">
        <v>78</v>
      </c>
      <c r="H6994" t="s">
        <v>3163</v>
      </c>
      <c r="I6994" t="s">
        <v>79</v>
      </c>
      <c r="K6994" t="s">
        <v>3164</v>
      </c>
      <c r="M6994" t="s">
        <v>3165</v>
      </c>
      <c r="N6994" t="s">
        <v>3087</v>
      </c>
      <c r="O6994" t="s">
        <v>18</v>
      </c>
      <c r="P6994" t="s">
        <v>3166</v>
      </c>
    </row>
    <row r="6995" spans="1:17" hidden="1" x14ac:dyDescent="0.35">
      <c r="A6995" s="72">
        <f t="shared" si="109"/>
        <v>140777</v>
      </c>
      <c r="B6995" t="s">
        <v>18244</v>
      </c>
      <c r="C6995" s="66">
        <v>16075253</v>
      </c>
      <c r="D6995" t="s">
        <v>83</v>
      </c>
      <c r="E6995" t="s">
        <v>3162</v>
      </c>
      <c r="F6995" s="66">
        <v>140777</v>
      </c>
      <c r="G6995" t="s">
        <v>78</v>
      </c>
      <c r="I6995" t="s">
        <v>79</v>
      </c>
      <c r="K6995" t="s">
        <v>18245</v>
      </c>
      <c r="M6995" t="s">
        <v>3165</v>
      </c>
      <c r="N6995" t="s">
        <v>3087</v>
      </c>
      <c r="O6995" t="s">
        <v>18</v>
      </c>
      <c r="P6995" t="s">
        <v>3166</v>
      </c>
    </row>
    <row r="6996" spans="1:17" hidden="1" x14ac:dyDescent="0.35">
      <c r="A6996" s="72">
        <f t="shared" si="109"/>
        <v>140777</v>
      </c>
      <c r="B6996" t="s">
        <v>20535</v>
      </c>
      <c r="C6996" s="66">
        <v>17005776</v>
      </c>
      <c r="D6996" t="s">
        <v>83</v>
      </c>
      <c r="E6996" t="s">
        <v>3162</v>
      </c>
      <c r="F6996" s="66">
        <v>140777</v>
      </c>
      <c r="G6996" t="s">
        <v>78</v>
      </c>
      <c r="I6996" t="s">
        <v>79</v>
      </c>
      <c r="K6996" t="s">
        <v>3164</v>
      </c>
      <c r="M6996" t="s">
        <v>3165</v>
      </c>
      <c r="N6996" t="s">
        <v>3087</v>
      </c>
      <c r="O6996" t="s">
        <v>18</v>
      </c>
      <c r="P6996" t="s">
        <v>3166</v>
      </c>
      <c r="Q6996" t="s">
        <v>3167</v>
      </c>
    </row>
    <row r="6997" spans="1:17" hidden="1" x14ac:dyDescent="0.35">
      <c r="A6997" s="72">
        <f t="shared" si="109"/>
        <v>140777</v>
      </c>
      <c r="B6997" t="s">
        <v>18246</v>
      </c>
      <c r="C6997" s="66">
        <v>16075254</v>
      </c>
      <c r="D6997" t="s">
        <v>83</v>
      </c>
      <c r="E6997" t="s">
        <v>3162</v>
      </c>
      <c r="F6997" s="66">
        <v>140777</v>
      </c>
      <c r="G6997" t="s">
        <v>78</v>
      </c>
      <c r="I6997" t="s">
        <v>79</v>
      </c>
      <c r="K6997" t="s">
        <v>3164</v>
      </c>
      <c r="M6997" t="s">
        <v>3165</v>
      </c>
      <c r="N6997" t="s">
        <v>3087</v>
      </c>
      <c r="O6997" t="s">
        <v>18</v>
      </c>
      <c r="P6997" t="s">
        <v>3166</v>
      </c>
    </row>
    <row r="6998" spans="1:17" hidden="1" x14ac:dyDescent="0.35">
      <c r="A6998" s="72">
        <f t="shared" si="109"/>
        <v>140845</v>
      </c>
      <c r="B6998" t="s">
        <v>26264</v>
      </c>
      <c r="C6998" s="85">
        <v>87272</v>
      </c>
      <c r="D6998" t="s">
        <v>77</v>
      </c>
      <c r="E6998" t="s">
        <v>23211</v>
      </c>
      <c r="F6998" s="85">
        <v>140845</v>
      </c>
      <c r="G6998" t="s">
        <v>78</v>
      </c>
      <c r="H6998">
        <v>14357479</v>
      </c>
      <c r="I6998" t="s">
        <v>79</v>
      </c>
      <c r="K6998" t="s">
        <v>26265</v>
      </c>
      <c r="M6998" t="s">
        <v>21069</v>
      </c>
      <c r="N6998" t="s">
        <v>571</v>
      </c>
      <c r="O6998" t="s">
        <v>18</v>
      </c>
      <c r="P6998">
        <v>76040</v>
      </c>
      <c r="Q6998">
        <v>5123</v>
      </c>
    </row>
    <row r="6999" spans="1:17" hidden="1" x14ac:dyDescent="0.35">
      <c r="A6999" s="72">
        <f t="shared" si="109"/>
        <v>140845</v>
      </c>
      <c r="B6999" t="s">
        <v>3556</v>
      </c>
      <c r="C6999" s="66">
        <v>87272</v>
      </c>
      <c r="D6999" t="s">
        <v>77</v>
      </c>
      <c r="E6999" t="s">
        <v>3465</v>
      </c>
      <c r="F6999" s="66">
        <v>140845</v>
      </c>
      <c r="G6999" t="s">
        <v>78</v>
      </c>
      <c r="H6999" t="s">
        <v>3466</v>
      </c>
      <c r="I6999" t="s">
        <v>79</v>
      </c>
      <c r="K6999" t="s">
        <v>3557</v>
      </c>
      <c r="M6999" t="s">
        <v>3537</v>
      </c>
      <c r="N6999" t="s">
        <v>573</v>
      </c>
      <c r="O6999" t="s">
        <v>18</v>
      </c>
      <c r="P6999" t="s">
        <v>3554</v>
      </c>
      <c r="Q6999" t="s">
        <v>899</v>
      </c>
    </row>
    <row r="7000" spans="1:17" hidden="1" x14ac:dyDescent="0.35">
      <c r="A7000" s="72">
        <f t="shared" si="109"/>
        <v>141223</v>
      </c>
      <c r="B7000" t="s">
        <v>6232</v>
      </c>
      <c r="C7000" s="66">
        <v>88479</v>
      </c>
      <c r="D7000" t="s">
        <v>77</v>
      </c>
      <c r="E7000" t="s">
        <v>6077</v>
      </c>
      <c r="F7000" s="66">
        <v>141223</v>
      </c>
      <c r="G7000" t="s">
        <v>78</v>
      </c>
      <c r="H7000" t="s">
        <v>6233</v>
      </c>
      <c r="I7000" t="s">
        <v>79</v>
      </c>
      <c r="K7000" t="s">
        <v>6234</v>
      </c>
      <c r="M7000" t="s">
        <v>3090</v>
      </c>
      <c r="N7000" t="s">
        <v>6071</v>
      </c>
      <c r="O7000" t="s">
        <v>18</v>
      </c>
      <c r="P7000" t="s">
        <v>6235</v>
      </c>
      <c r="Q7000" t="s">
        <v>6236</v>
      </c>
    </row>
    <row r="7001" spans="1:17" hidden="1" x14ac:dyDescent="0.35">
      <c r="A7001" s="72">
        <f t="shared" si="109"/>
        <v>141986</v>
      </c>
      <c r="B7001" t="s">
        <v>19693</v>
      </c>
      <c r="C7001" s="66">
        <v>16062727</v>
      </c>
      <c r="D7001" t="s">
        <v>83</v>
      </c>
      <c r="E7001" t="s">
        <v>12702</v>
      </c>
      <c r="F7001" s="66">
        <v>141986</v>
      </c>
      <c r="G7001" t="s">
        <v>78</v>
      </c>
      <c r="I7001" t="s">
        <v>79</v>
      </c>
      <c r="K7001" t="s">
        <v>19694</v>
      </c>
      <c r="M7001" t="s">
        <v>12447</v>
      </c>
      <c r="N7001" t="s">
        <v>12447</v>
      </c>
      <c r="O7001" t="s">
        <v>18</v>
      </c>
      <c r="P7001" t="s">
        <v>12695</v>
      </c>
    </row>
    <row r="7002" spans="1:17" hidden="1" x14ac:dyDescent="0.35">
      <c r="A7002" s="72">
        <f t="shared" si="109"/>
        <v>140461</v>
      </c>
      <c r="B7002" t="s">
        <v>25722</v>
      </c>
      <c r="C7002" s="85">
        <v>85559</v>
      </c>
      <c r="D7002" t="s">
        <v>77</v>
      </c>
      <c r="E7002" t="s">
        <v>23227</v>
      </c>
      <c r="F7002" s="85">
        <v>140461</v>
      </c>
      <c r="G7002" t="s">
        <v>78</v>
      </c>
      <c r="H7002">
        <v>1647890</v>
      </c>
      <c r="I7002" t="s">
        <v>79</v>
      </c>
      <c r="K7002" t="s">
        <v>25723</v>
      </c>
      <c r="M7002" t="s">
        <v>20923</v>
      </c>
      <c r="N7002" t="s">
        <v>232</v>
      </c>
      <c r="O7002" t="s">
        <v>18</v>
      </c>
      <c r="P7002">
        <v>75043</v>
      </c>
      <c r="Q7002">
        <v>4999</v>
      </c>
    </row>
    <row r="7003" spans="1:17" hidden="1" x14ac:dyDescent="0.35">
      <c r="A7003" s="72">
        <f t="shared" si="109"/>
        <v>140461</v>
      </c>
      <c r="B7003" t="s">
        <v>505</v>
      </c>
      <c r="C7003" s="66">
        <v>85559</v>
      </c>
      <c r="D7003" t="s">
        <v>77</v>
      </c>
      <c r="E7003" t="s">
        <v>371</v>
      </c>
      <c r="F7003" s="66">
        <v>140461</v>
      </c>
      <c r="G7003" t="s">
        <v>78</v>
      </c>
      <c r="H7003" t="s">
        <v>372</v>
      </c>
      <c r="I7003" t="s">
        <v>79</v>
      </c>
      <c r="K7003" t="s">
        <v>506</v>
      </c>
      <c r="M7003" t="s">
        <v>374</v>
      </c>
      <c r="N7003" t="s">
        <v>189</v>
      </c>
      <c r="O7003" t="s">
        <v>18</v>
      </c>
      <c r="P7003" t="s">
        <v>480</v>
      </c>
      <c r="Q7003" t="s">
        <v>94</v>
      </c>
    </row>
    <row r="7004" spans="1:17" hidden="1" x14ac:dyDescent="0.35">
      <c r="A7004" s="72">
        <f t="shared" si="109"/>
        <v>141311</v>
      </c>
      <c r="B7004" t="s">
        <v>17751</v>
      </c>
      <c r="C7004" s="66">
        <v>16070058</v>
      </c>
      <c r="D7004" t="s">
        <v>77</v>
      </c>
      <c r="E7004" t="s">
        <v>6973</v>
      </c>
      <c r="F7004" s="66">
        <v>141311</v>
      </c>
      <c r="G7004" t="s">
        <v>78</v>
      </c>
      <c r="I7004" t="s">
        <v>79</v>
      </c>
      <c r="K7004" t="s">
        <v>17752</v>
      </c>
      <c r="M7004" t="s">
        <v>7841</v>
      </c>
      <c r="N7004" t="s">
        <v>6771</v>
      </c>
      <c r="O7004" t="s">
        <v>18</v>
      </c>
      <c r="P7004" t="s">
        <v>8177</v>
      </c>
    </row>
    <row r="7005" spans="1:17" hidden="1" x14ac:dyDescent="0.35">
      <c r="A7005" s="72">
        <f t="shared" si="109"/>
        <v>142014</v>
      </c>
      <c r="B7005" t="s">
        <v>12922</v>
      </c>
      <c r="C7005" s="66">
        <v>92636</v>
      </c>
      <c r="D7005" t="s">
        <v>77</v>
      </c>
      <c r="E7005" t="s">
        <v>12916</v>
      </c>
      <c r="F7005" s="66">
        <v>142014</v>
      </c>
      <c r="G7005" t="s">
        <v>78</v>
      </c>
      <c r="I7005" t="s">
        <v>79</v>
      </c>
      <c r="K7005" t="s">
        <v>12923</v>
      </c>
      <c r="M7005" t="s">
        <v>12924</v>
      </c>
      <c r="N7005" t="s">
        <v>4735</v>
      </c>
      <c r="O7005" t="s">
        <v>18</v>
      </c>
      <c r="P7005" t="s">
        <v>12925</v>
      </c>
    </row>
    <row r="7006" spans="1:17" hidden="1" x14ac:dyDescent="0.35">
      <c r="A7006" s="72">
        <f t="shared" si="109"/>
        <v>127700</v>
      </c>
      <c r="B7006" t="s">
        <v>24128</v>
      </c>
      <c r="C7006" s="85">
        <v>36233</v>
      </c>
      <c r="D7006" t="s">
        <v>77</v>
      </c>
      <c r="E7006" t="s">
        <v>23260</v>
      </c>
      <c r="F7006" s="85">
        <v>127700</v>
      </c>
      <c r="G7006" t="s">
        <v>78</v>
      </c>
      <c r="H7006">
        <v>13042163</v>
      </c>
      <c r="I7006" t="s">
        <v>79</v>
      </c>
      <c r="K7006" t="s">
        <v>24129</v>
      </c>
      <c r="M7006" t="s">
        <v>24130</v>
      </c>
      <c r="N7006" t="s">
        <v>23987</v>
      </c>
      <c r="O7006" t="s">
        <v>23988</v>
      </c>
      <c r="P7006">
        <v>32937</v>
      </c>
    </row>
    <row r="7007" spans="1:17" hidden="1" x14ac:dyDescent="0.35">
      <c r="A7007" s="72">
        <f t="shared" si="109"/>
        <v>141431</v>
      </c>
      <c r="B7007" t="s">
        <v>9014</v>
      </c>
      <c r="C7007" s="66">
        <v>90194</v>
      </c>
      <c r="D7007" t="s">
        <v>77</v>
      </c>
      <c r="E7007" t="s">
        <v>9010</v>
      </c>
      <c r="F7007" s="66">
        <v>141431</v>
      </c>
      <c r="G7007" t="s">
        <v>78</v>
      </c>
      <c r="I7007" t="s">
        <v>79</v>
      </c>
      <c r="K7007" t="s">
        <v>9015</v>
      </c>
      <c r="M7007" t="s">
        <v>9006</v>
      </c>
      <c r="N7007" t="s">
        <v>9008</v>
      </c>
      <c r="O7007" t="s">
        <v>18</v>
      </c>
      <c r="P7007" t="s">
        <v>9007</v>
      </c>
      <c r="Q7007" t="s">
        <v>5717</v>
      </c>
    </row>
    <row r="7008" spans="1:17" hidden="1" x14ac:dyDescent="0.35">
      <c r="A7008" s="72">
        <f t="shared" si="109"/>
        <v>141593</v>
      </c>
      <c r="B7008" t="s">
        <v>18507</v>
      </c>
      <c r="C7008" s="66">
        <v>16083781</v>
      </c>
      <c r="D7008" t="s">
        <v>83</v>
      </c>
      <c r="E7008" t="s">
        <v>10554</v>
      </c>
      <c r="F7008" s="66">
        <v>141593</v>
      </c>
      <c r="G7008" t="s">
        <v>78</v>
      </c>
      <c r="I7008" t="s">
        <v>79</v>
      </c>
      <c r="K7008" t="s">
        <v>13830</v>
      </c>
      <c r="M7008" t="s">
        <v>10556</v>
      </c>
      <c r="N7008" t="s">
        <v>10455</v>
      </c>
      <c r="O7008" t="s">
        <v>18</v>
      </c>
      <c r="P7008" t="s">
        <v>10557</v>
      </c>
    </row>
    <row r="7009" spans="1:17" hidden="1" x14ac:dyDescent="0.35">
      <c r="A7009" s="72">
        <f t="shared" si="109"/>
        <v>141593</v>
      </c>
      <c r="B7009" t="s">
        <v>10553</v>
      </c>
      <c r="C7009" s="66">
        <v>91077</v>
      </c>
      <c r="D7009" t="s">
        <v>77</v>
      </c>
      <c r="E7009" t="s">
        <v>10554</v>
      </c>
      <c r="F7009" s="66">
        <v>141593</v>
      </c>
      <c r="G7009" t="s">
        <v>78</v>
      </c>
      <c r="I7009" t="s">
        <v>79</v>
      </c>
      <c r="K7009" t="s">
        <v>10555</v>
      </c>
      <c r="M7009" t="s">
        <v>10556</v>
      </c>
      <c r="N7009" t="s">
        <v>10455</v>
      </c>
      <c r="O7009" t="s">
        <v>18</v>
      </c>
      <c r="P7009" t="s">
        <v>10557</v>
      </c>
      <c r="Q7009" t="s">
        <v>10558</v>
      </c>
    </row>
    <row r="7010" spans="1:17" hidden="1" x14ac:dyDescent="0.35">
      <c r="A7010" s="72">
        <f t="shared" si="109"/>
        <v>141593</v>
      </c>
      <c r="B7010" t="s">
        <v>10559</v>
      </c>
      <c r="C7010" s="66">
        <v>91078</v>
      </c>
      <c r="D7010" t="s">
        <v>77</v>
      </c>
      <c r="E7010" t="s">
        <v>10554</v>
      </c>
      <c r="F7010" s="66">
        <v>141593</v>
      </c>
      <c r="G7010" t="s">
        <v>78</v>
      </c>
      <c r="I7010" t="s">
        <v>79</v>
      </c>
      <c r="K7010" t="s">
        <v>10555</v>
      </c>
      <c r="M7010" t="s">
        <v>10556</v>
      </c>
      <c r="N7010" t="s">
        <v>10455</v>
      </c>
      <c r="O7010" t="s">
        <v>18</v>
      </c>
      <c r="P7010" t="s">
        <v>10557</v>
      </c>
    </row>
    <row r="7011" spans="1:17" hidden="1" x14ac:dyDescent="0.35">
      <c r="A7011" s="72">
        <f t="shared" si="109"/>
        <v>141593</v>
      </c>
      <c r="B7011" t="s">
        <v>20720</v>
      </c>
      <c r="C7011" s="66">
        <v>17008254</v>
      </c>
      <c r="D7011" t="s">
        <v>77</v>
      </c>
      <c r="E7011" t="s">
        <v>10554</v>
      </c>
      <c r="F7011" s="66">
        <v>141593</v>
      </c>
      <c r="G7011" t="s">
        <v>78</v>
      </c>
      <c r="I7011" t="s">
        <v>79</v>
      </c>
      <c r="K7011" t="s">
        <v>20721</v>
      </c>
      <c r="M7011" t="s">
        <v>20722</v>
      </c>
      <c r="N7011" t="s">
        <v>10546</v>
      </c>
      <c r="O7011" t="s">
        <v>18</v>
      </c>
      <c r="P7011" t="s">
        <v>10557</v>
      </c>
    </row>
    <row r="7012" spans="1:17" hidden="1" x14ac:dyDescent="0.35">
      <c r="A7012" s="72">
        <f t="shared" si="109"/>
        <v>141593</v>
      </c>
      <c r="B7012" t="s">
        <v>10560</v>
      </c>
      <c r="C7012" s="66">
        <v>91079</v>
      </c>
      <c r="D7012" t="s">
        <v>77</v>
      </c>
      <c r="E7012" t="s">
        <v>10554</v>
      </c>
      <c r="F7012" s="66">
        <v>141593</v>
      </c>
      <c r="G7012" t="s">
        <v>78</v>
      </c>
      <c r="I7012" t="s">
        <v>79</v>
      </c>
      <c r="K7012" t="s">
        <v>10555</v>
      </c>
      <c r="M7012" t="s">
        <v>10556</v>
      </c>
      <c r="N7012" t="s">
        <v>10454</v>
      </c>
      <c r="O7012" t="s">
        <v>18</v>
      </c>
      <c r="P7012" t="s">
        <v>10557</v>
      </c>
      <c r="Q7012" t="s">
        <v>10558</v>
      </c>
    </row>
    <row r="7013" spans="1:17" hidden="1" x14ac:dyDescent="0.35">
      <c r="A7013" s="72">
        <f t="shared" si="109"/>
        <v>141593</v>
      </c>
      <c r="B7013" t="s">
        <v>27926</v>
      </c>
      <c r="C7013" s="85">
        <v>141593</v>
      </c>
      <c r="D7013" t="s">
        <v>78</v>
      </c>
      <c r="E7013" t="s">
        <v>23161</v>
      </c>
      <c r="F7013" s="85">
        <v>17019384</v>
      </c>
      <c r="G7013" t="s">
        <v>1750</v>
      </c>
      <c r="H7013">
        <v>1802840</v>
      </c>
      <c r="I7013" t="s">
        <v>79</v>
      </c>
      <c r="J7013" t="s">
        <v>1171</v>
      </c>
      <c r="K7013" t="s">
        <v>27927</v>
      </c>
      <c r="M7013" t="s">
        <v>27928</v>
      </c>
      <c r="N7013" t="s">
        <v>10455</v>
      </c>
      <c r="O7013" t="s">
        <v>18</v>
      </c>
      <c r="P7013">
        <v>78370</v>
      </c>
    </row>
    <row r="7014" spans="1:17" hidden="1" x14ac:dyDescent="0.35">
      <c r="A7014" s="72">
        <f t="shared" si="109"/>
        <v>142047</v>
      </c>
      <c r="B7014" t="s">
        <v>24841</v>
      </c>
      <c r="C7014" s="85">
        <v>17016055</v>
      </c>
      <c r="D7014" t="s">
        <v>23281</v>
      </c>
      <c r="E7014" t="s">
        <v>23241</v>
      </c>
      <c r="F7014" s="85">
        <v>142047</v>
      </c>
      <c r="G7014" t="s">
        <v>78</v>
      </c>
      <c r="I7014" t="s">
        <v>79</v>
      </c>
      <c r="K7014" t="s">
        <v>24842</v>
      </c>
      <c r="M7014" t="s">
        <v>24839</v>
      </c>
      <c r="O7014" t="s">
        <v>18</v>
      </c>
      <c r="P7014">
        <v>79756</v>
      </c>
    </row>
    <row r="7015" spans="1:17" hidden="1" x14ac:dyDescent="0.35">
      <c r="A7015" s="72">
        <f t="shared" si="109"/>
        <v>141311</v>
      </c>
      <c r="B7015" t="s">
        <v>15661</v>
      </c>
      <c r="C7015" s="66">
        <v>15796712</v>
      </c>
      <c r="D7015" t="s">
        <v>77</v>
      </c>
      <c r="E7015" t="s">
        <v>6973</v>
      </c>
      <c r="F7015" s="66">
        <v>141311</v>
      </c>
      <c r="G7015" t="s">
        <v>78</v>
      </c>
      <c r="H7015" t="s">
        <v>15662</v>
      </c>
      <c r="I7015" t="s">
        <v>79</v>
      </c>
      <c r="K7015" t="s">
        <v>15663</v>
      </c>
      <c r="M7015" t="s">
        <v>7841</v>
      </c>
      <c r="N7015" t="s">
        <v>6771</v>
      </c>
      <c r="O7015" t="s">
        <v>18</v>
      </c>
      <c r="P7015" t="s">
        <v>8177</v>
      </c>
    </row>
    <row r="7016" spans="1:17" hidden="1" x14ac:dyDescent="0.35">
      <c r="A7016" s="72">
        <f t="shared" si="109"/>
        <v>141739</v>
      </c>
      <c r="B7016" t="s">
        <v>23706</v>
      </c>
      <c r="C7016" s="85">
        <v>91902</v>
      </c>
      <c r="D7016" t="s">
        <v>77</v>
      </c>
      <c r="E7016" t="s">
        <v>23266</v>
      </c>
      <c r="F7016" s="85">
        <v>141739</v>
      </c>
      <c r="G7016" t="s">
        <v>78</v>
      </c>
      <c r="H7016">
        <v>12688750</v>
      </c>
      <c r="I7016" t="s">
        <v>79</v>
      </c>
      <c r="K7016" t="s">
        <v>23707</v>
      </c>
      <c r="M7016" t="s">
        <v>125</v>
      </c>
      <c r="N7016" t="s">
        <v>137</v>
      </c>
      <c r="O7016" t="s">
        <v>18</v>
      </c>
      <c r="P7016">
        <v>78745</v>
      </c>
      <c r="Q7016">
        <v>3852</v>
      </c>
    </row>
    <row r="7017" spans="1:17" hidden="1" x14ac:dyDescent="0.35">
      <c r="A7017" s="72">
        <f t="shared" si="109"/>
        <v>142094</v>
      </c>
      <c r="B7017" t="s">
        <v>13272</v>
      </c>
      <c r="C7017" s="66">
        <v>92926</v>
      </c>
      <c r="D7017" t="s">
        <v>77</v>
      </c>
      <c r="E7017" t="s">
        <v>13264</v>
      </c>
      <c r="F7017" s="66">
        <v>142094</v>
      </c>
      <c r="G7017" t="s">
        <v>78</v>
      </c>
      <c r="I7017" t="s">
        <v>79</v>
      </c>
      <c r="K7017" t="s">
        <v>13273</v>
      </c>
      <c r="M7017" t="s">
        <v>13266</v>
      </c>
      <c r="N7017" t="s">
        <v>7395</v>
      </c>
      <c r="O7017" t="s">
        <v>18</v>
      </c>
      <c r="P7017" t="s">
        <v>13267</v>
      </c>
    </row>
    <row r="7018" spans="1:17" hidden="1" x14ac:dyDescent="0.35">
      <c r="A7018" s="72">
        <f t="shared" si="109"/>
        <v>141955</v>
      </c>
      <c r="B7018" t="s">
        <v>12550</v>
      </c>
      <c r="C7018" s="66">
        <v>92453</v>
      </c>
      <c r="D7018" t="s">
        <v>77</v>
      </c>
      <c r="E7018" t="s">
        <v>12551</v>
      </c>
      <c r="F7018" s="66">
        <v>141955</v>
      </c>
      <c r="G7018" t="s">
        <v>78</v>
      </c>
      <c r="I7018" t="s">
        <v>79</v>
      </c>
      <c r="K7018" t="s">
        <v>12552</v>
      </c>
      <c r="M7018" t="s">
        <v>12553</v>
      </c>
      <c r="N7018" t="s">
        <v>12554</v>
      </c>
      <c r="O7018" t="s">
        <v>18</v>
      </c>
      <c r="P7018" t="s">
        <v>12555</v>
      </c>
    </row>
    <row r="7019" spans="1:17" hidden="1" x14ac:dyDescent="0.35">
      <c r="A7019" s="72">
        <f t="shared" si="109"/>
        <v>127700</v>
      </c>
      <c r="B7019" t="s">
        <v>24215</v>
      </c>
      <c r="C7019" s="85">
        <v>17009316</v>
      </c>
      <c r="D7019" t="s">
        <v>23281</v>
      </c>
      <c r="E7019" t="s">
        <v>23260</v>
      </c>
      <c r="F7019" s="85">
        <v>127700</v>
      </c>
      <c r="G7019" t="s">
        <v>78</v>
      </c>
      <c r="I7019" t="s">
        <v>79</v>
      </c>
      <c r="K7019" t="s">
        <v>24216</v>
      </c>
      <c r="M7019" t="s">
        <v>23996</v>
      </c>
      <c r="N7019" t="s">
        <v>23987</v>
      </c>
      <c r="O7019" t="s">
        <v>23988</v>
      </c>
      <c r="P7019">
        <v>32935</v>
      </c>
    </row>
    <row r="7020" spans="1:17" hidden="1" x14ac:dyDescent="0.35">
      <c r="A7020" s="72">
        <f t="shared" si="109"/>
        <v>141261</v>
      </c>
      <c r="B7020" t="s">
        <v>18601</v>
      </c>
      <c r="C7020" s="66">
        <v>16025233</v>
      </c>
      <c r="D7020" t="s">
        <v>83</v>
      </c>
      <c r="E7020" t="s">
        <v>7522</v>
      </c>
      <c r="F7020" s="66">
        <v>141261</v>
      </c>
      <c r="G7020" t="s">
        <v>78</v>
      </c>
      <c r="H7020" t="s">
        <v>18602</v>
      </c>
      <c r="I7020" t="s">
        <v>79</v>
      </c>
      <c r="K7020" t="s">
        <v>18597</v>
      </c>
      <c r="M7020" t="s">
        <v>7519</v>
      </c>
      <c r="N7020" t="s">
        <v>7349</v>
      </c>
      <c r="O7020" t="s">
        <v>18</v>
      </c>
      <c r="P7020" t="s">
        <v>7502</v>
      </c>
    </row>
    <row r="7021" spans="1:17" hidden="1" x14ac:dyDescent="0.35">
      <c r="A7021" s="72">
        <f t="shared" si="109"/>
        <v>141261</v>
      </c>
      <c r="B7021" t="s">
        <v>18598</v>
      </c>
      <c r="C7021" s="66">
        <v>16025232</v>
      </c>
      <c r="D7021" t="s">
        <v>83</v>
      </c>
      <c r="E7021" t="s">
        <v>7522</v>
      </c>
      <c r="F7021" s="66">
        <v>141261</v>
      </c>
      <c r="G7021" t="s">
        <v>78</v>
      </c>
      <c r="H7021" t="s">
        <v>18599</v>
      </c>
      <c r="I7021" t="s">
        <v>79</v>
      </c>
      <c r="K7021" t="s">
        <v>18600</v>
      </c>
      <c r="M7021" t="s">
        <v>7519</v>
      </c>
      <c r="N7021" t="s">
        <v>7349</v>
      </c>
      <c r="O7021" t="s">
        <v>18</v>
      </c>
      <c r="P7021" t="s">
        <v>7502</v>
      </c>
    </row>
    <row r="7022" spans="1:17" hidden="1" x14ac:dyDescent="0.35">
      <c r="A7022" s="72">
        <f t="shared" si="109"/>
        <v>127700</v>
      </c>
      <c r="B7022" t="s">
        <v>24233</v>
      </c>
      <c r="C7022" s="85">
        <v>17009317</v>
      </c>
      <c r="D7022" t="s">
        <v>23281</v>
      </c>
      <c r="E7022" t="s">
        <v>23260</v>
      </c>
      <c r="F7022" s="85">
        <v>127700</v>
      </c>
      <c r="G7022" t="s">
        <v>78</v>
      </c>
      <c r="I7022" t="s">
        <v>79</v>
      </c>
      <c r="K7022" t="s">
        <v>24234</v>
      </c>
      <c r="M7022" t="s">
        <v>24235</v>
      </c>
      <c r="N7022" t="s">
        <v>23987</v>
      </c>
      <c r="O7022" t="s">
        <v>23988</v>
      </c>
      <c r="P7022">
        <v>32955</v>
      </c>
    </row>
    <row r="7023" spans="1:17" hidden="1" x14ac:dyDescent="0.35">
      <c r="A7023" s="72">
        <f t="shared" si="109"/>
        <v>127700</v>
      </c>
      <c r="B7023" t="s">
        <v>24226</v>
      </c>
      <c r="C7023" s="85">
        <v>17009318</v>
      </c>
      <c r="D7023" t="s">
        <v>23281</v>
      </c>
      <c r="E7023" t="s">
        <v>23260</v>
      </c>
      <c r="F7023" s="85">
        <v>127700</v>
      </c>
      <c r="G7023" t="s">
        <v>78</v>
      </c>
      <c r="I7023" t="s">
        <v>79</v>
      </c>
      <c r="K7023" t="s">
        <v>24227</v>
      </c>
      <c r="M7023" t="s">
        <v>23996</v>
      </c>
      <c r="N7023" t="s">
        <v>23987</v>
      </c>
      <c r="O7023" t="s">
        <v>23988</v>
      </c>
      <c r="P7023">
        <v>32901</v>
      </c>
    </row>
    <row r="7024" spans="1:17" hidden="1" x14ac:dyDescent="0.35">
      <c r="A7024" s="72">
        <f t="shared" si="109"/>
        <v>127700</v>
      </c>
      <c r="B7024" t="s">
        <v>24204</v>
      </c>
      <c r="C7024" s="85">
        <v>17009319</v>
      </c>
      <c r="D7024" t="s">
        <v>23281</v>
      </c>
      <c r="E7024" t="s">
        <v>23260</v>
      </c>
      <c r="F7024" s="85">
        <v>127700</v>
      </c>
      <c r="G7024" t="s">
        <v>78</v>
      </c>
      <c r="I7024" t="s">
        <v>79</v>
      </c>
      <c r="K7024" t="s">
        <v>24205</v>
      </c>
      <c r="M7024" t="s">
        <v>23991</v>
      </c>
      <c r="N7024" t="s">
        <v>23987</v>
      </c>
      <c r="O7024" t="s">
        <v>23988</v>
      </c>
      <c r="P7024">
        <v>32926</v>
      </c>
    </row>
    <row r="7025" spans="1:17" hidden="1" x14ac:dyDescent="0.35">
      <c r="A7025" s="72">
        <f t="shared" si="109"/>
        <v>127700</v>
      </c>
      <c r="B7025" t="s">
        <v>24221</v>
      </c>
      <c r="C7025" s="85">
        <v>17009320</v>
      </c>
      <c r="D7025" t="s">
        <v>23281</v>
      </c>
      <c r="E7025" t="s">
        <v>23260</v>
      </c>
      <c r="F7025" s="85">
        <v>127700</v>
      </c>
      <c r="G7025" t="s">
        <v>78</v>
      </c>
      <c r="I7025" t="s">
        <v>79</v>
      </c>
      <c r="K7025" t="s">
        <v>24222</v>
      </c>
      <c r="M7025" t="s">
        <v>23996</v>
      </c>
      <c r="N7025" t="s">
        <v>23987</v>
      </c>
      <c r="O7025" t="s">
        <v>23988</v>
      </c>
      <c r="P7025">
        <v>32935</v>
      </c>
    </row>
    <row r="7026" spans="1:17" hidden="1" x14ac:dyDescent="0.35">
      <c r="A7026" s="72">
        <f t="shared" si="109"/>
        <v>127700</v>
      </c>
      <c r="B7026" t="s">
        <v>24224</v>
      </c>
      <c r="C7026" s="85">
        <v>17009321</v>
      </c>
      <c r="D7026" t="s">
        <v>23281</v>
      </c>
      <c r="E7026" t="s">
        <v>23260</v>
      </c>
      <c r="F7026" s="85">
        <v>127700</v>
      </c>
      <c r="G7026" t="s">
        <v>78</v>
      </c>
      <c r="I7026" t="s">
        <v>79</v>
      </c>
      <c r="K7026" t="s">
        <v>24225</v>
      </c>
      <c r="M7026" t="s">
        <v>23999</v>
      </c>
      <c r="N7026" t="s">
        <v>23987</v>
      </c>
      <c r="O7026" t="s">
        <v>23988</v>
      </c>
      <c r="P7026">
        <v>32796</v>
      </c>
    </row>
    <row r="7027" spans="1:17" hidden="1" x14ac:dyDescent="0.35">
      <c r="A7027" s="72">
        <f t="shared" si="109"/>
        <v>141722</v>
      </c>
      <c r="B7027" t="s">
        <v>26815</v>
      </c>
      <c r="C7027" s="85">
        <v>16082448</v>
      </c>
      <c r="D7027" t="s">
        <v>77</v>
      </c>
      <c r="E7027" t="s">
        <v>23194</v>
      </c>
      <c r="F7027" s="85">
        <v>141722</v>
      </c>
      <c r="G7027" t="s">
        <v>78</v>
      </c>
      <c r="H7027">
        <v>1664895</v>
      </c>
      <c r="I7027" t="s">
        <v>79</v>
      </c>
      <c r="K7027" t="s">
        <v>26816</v>
      </c>
      <c r="M7027" t="s">
        <v>20759</v>
      </c>
      <c r="N7027" t="s">
        <v>5106</v>
      </c>
      <c r="O7027" t="s">
        <v>18</v>
      </c>
      <c r="P7027">
        <v>78613</v>
      </c>
    </row>
    <row r="7028" spans="1:17" hidden="1" x14ac:dyDescent="0.35">
      <c r="A7028" s="72">
        <f t="shared" si="109"/>
        <v>141722</v>
      </c>
      <c r="B7028" t="s">
        <v>18456</v>
      </c>
      <c r="C7028" s="66">
        <v>16082448</v>
      </c>
      <c r="D7028" t="s">
        <v>77</v>
      </c>
      <c r="E7028" t="s">
        <v>11379</v>
      </c>
      <c r="F7028" s="66">
        <v>141722</v>
      </c>
      <c r="G7028" t="s">
        <v>78</v>
      </c>
      <c r="H7028" t="s">
        <v>11380</v>
      </c>
      <c r="I7028" t="s">
        <v>79</v>
      </c>
      <c r="K7028" t="s">
        <v>18457</v>
      </c>
      <c r="M7028" t="s">
        <v>11382</v>
      </c>
      <c r="N7028" t="s">
        <v>5129</v>
      </c>
      <c r="O7028" t="s">
        <v>18</v>
      </c>
      <c r="P7028" t="s">
        <v>11383</v>
      </c>
    </row>
    <row r="7029" spans="1:17" hidden="1" x14ac:dyDescent="0.35">
      <c r="A7029" s="72">
        <f t="shared" si="109"/>
        <v>141544</v>
      </c>
      <c r="B7029" t="s">
        <v>9810</v>
      </c>
      <c r="C7029" s="66">
        <v>90609</v>
      </c>
      <c r="D7029" t="s">
        <v>77</v>
      </c>
      <c r="E7029" t="s">
        <v>9751</v>
      </c>
      <c r="F7029" s="66">
        <v>141544</v>
      </c>
      <c r="G7029" t="s">
        <v>78</v>
      </c>
      <c r="H7029" t="s">
        <v>9752</v>
      </c>
      <c r="I7029" t="s">
        <v>79</v>
      </c>
      <c r="K7029" t="s">
        <v>9811</v>
      </c>
      <c r="M7029" t="s">
        <v>7383</v>
      </c>
      <c r="N7029" t="s">
        <v>7384</v>
      </c>
      <c r="O7029" t="s">
        <v>18</v>
      </c>
      <c r="P7029" t="s">
        <v>9806</v>
      </c>
      <c r="Q7029" t="s">
        <v>130</v>
      </c>
    </row>
    <row r="7030" spans="1:17" hidden="1" x14ac:dyDescent="0.35">
      <c r="A7030" s="72">
        <f t="shared" si="109"/>
        <v>141334</v>
      </c>
      <c r="B7030" t="s">
        <v>23964</v>
      </c>
      <c r="C7030" s="85">
        <v>89727</v>
      </c>
      <c r="D7030" t="s">
        <v>77</v>
      </c>
      <c r="E7030" t="s">
        <v>23261</v>
      </c>
      <c r="F7030" s="85">
        <v>141334</v>
      </c>
      <c r="G7030" t="s">
        <v>78</v>
      </c>
      <c r="H7030">
        <v>4542296</v>
      </c>
      <c r="I7030" t="s">
        <v>79</v>
      </c>
      <c r="K7030" t="s">
        <v>23965</v>
      </c>
      <c r="M7030" t="s">
        <v>22368</v>
      </c>
      <c r="N7030" t="s">
        <v>7998</v>
      </c>
      <c r="O7030" t="s">
        <v>18</v>
      </c>
      <c r="P7030">
        <v>77531</v>
      </c>
      <c r="Q7030">
        <v>4004</v>
      </c>
    </row>
    <row r="7031" spans="1:17" hidden="1" x14ac:dyDescent="0.35">
      <c r="A7031" s="72">
        <f t="shared" si="109"/>
        <v>140457</v>
      </c>
      <c r="B7031" t="s">
        <v>16226</v>
      </c>
      <c r="C7031" s="66">
        <v>16035504</v>
      </c>
      <c r="D7031" t="s">
        <v>77</v>
      </c>
      <c r="E7031" t="s">
        <v>345</v>
      </c>
      <c r="F7031" s="66">
        <v>140457</v>
      </c>
      <c r="G7031" t="s">
        <v>78</v>
      </c>
      <c r="H7031" t="s">
        <v>350</v>
      </c>
      <c r="I7031" t="s">
        <v>79</v>
      </c>
      <c r="K7031" t="s">
        <v>16227</v>
      </c>
      <c r="L7031" t="s">
        <v>80</v>
      </c>
      <c r="M7031" t="s">
        <v>841</v>
      </c>
      <c r="N7031" t="s">
        <v>185</v>
      </c>
      <c r="O7031" t="s">
        <v>18</v>
      </c>
      <c r="P7031" t="s">
        <v>842</v>
      </c>
      <c r="Q7031" t="s">
        <v>87</v>
      </c>
    </row>
    <row r="7032" spans="1:17" hidden="1" x14ac:dyDescent="0.35">
      <c r="A7032" s="72">
        <f t="shared" si="109"/>
        <v>141073</v>
      </c>
      <c r="B7032" t="s">
        <v>5272</v>
      </c>
      <c r="C7032" s="66">
        <v>88062</v>
      </c>
      <c r="D7032" t="s">
        <v>77</v>
      </c>
      <c r="E7032" t="s">
        <v>5273</v>
      </c>
      <c r="F7032" s="66">
        <v>141073</v>
      </c>
      <c r="G7032" t="s">
        <v>78</v>
      </c>
      <c r="H7032" t="s">
        <v>5274</v>
      </c>
      <c r="I7032" t="s">
        <v>79</v>
      </c>
      <c r="K7032" t="s">
        <v>5275</v>
      </c>
      <c r="M7032" t="s">
        <v>5276</v>
      </c>
      <c r="N7032" t="s">
        <v>5085</v>
      </c>
      <c r="O7032" t="s">
        <v>18</v>
      </c>
      <c r="P7032" t="s">
        <v>5277</v>
      </c>
    </row>
    <row r="7033" spans="1:17" hidden="1" x14ac:dyDescent="0.35">
      <c r="A7033" s="72">
        <f t="shared" si="109"/>
        <v>141663</v>
      </c>
      <c r="B7033" t="s">
        <v>11120</v>
      </c>
      <c r="C7033" s="66">
        <v>91503</v>
      </c>
      <c r="D7033" t="s">
        <v>77</v>
      </c>
      <c r="E7033" t="s">
        <v>11096</v>
      </c>
      <c r="F7033" s="66">
        <v>141663</v>
      </c>
      <c r="G7033" t="s">
        <v>78</v>
      </c>
      <c r="I7033" t="s">
        <v>79</v>
      </c>
      <c r="K7033" t="s">
        <v>11121</v>
      </c>
      <c r="M7033" t="s">
        <v>10987</v>
      </c>
      <c r="N7033" t="s">
        <v>7398</v>
      </c>
      <c r="O7033" t="s">
        <v>18</v>
      </c>
      <c r="P7033" t="s">
        <v>10978</v>
      </c>
    </row>
    <row r="7034" spans="1:17" hidden="1" x14ac:dyDescent="0.35">
      <c r="A7034" s="72">
        <f t="shared" si="109"/>
        <v>141569</v>
      </c>
      <c r="B7034" t="s">
        <v>10466</v>
      </c>
      <c r="C7034" s="66">
        <v>91032</v>
      </c>
      <c r="D7034" t="s">
        <v>77</v>
      </c>
      <c r="E7034" t="s">
        <v>10460</v>
      </c>
      <c r="F7034" s="66">
        <v>141569</v>
      </c>
      <c r="G7034" t="s">
        <v>78</v>
      </c>
      <c r="H7034" t="s">
        <v>10461</v>
      </c>
      <c r="I7034" t="s">
        <v>79</v>
      </c>
      <c r="K7034" t="s">
        <v>10467</v>
      </c>
      <c r="M7034" t="s">
        <v>10468</v>
      </c>
      <c r="N7034" t="s">
        <v>9217</v>
      </c>
      <c r="O7034" t="s">
        <v>18</v>
      </c>
      <c r="P7034" t="s">
        <v>10469</v>
      </c>
    </row>
    <row r="7035" spans="1:17" hidden="1" x14ac:dyDescent="0.35">
      <c r="A7035" s="72">
        <f t="shared" si="109"/>
        <v>140883</v>
      </c>
      <c r="B7035" t="s">
        <v>24346</v>
      </c>
      <c r="C7035" s="85">
        <v>87395</v>
      </c>
      <c r="D7035" t="s">
        <v>23281</v>
      </c>
      <c r="E7035" t="s">
        <v>23255</v>
      </c>
      <c r="F7035" s="85">
        <v>140883</v>
      </c>
      <c r="G7035" t="s">
        <v>78</v>
      </c>
      <c r="H7035">
        <v>11667227</v>
      </c>
      <c r="I7035" t="s">
        <v>79</v>
      </c>
      <c r="K7035" t="s">
        <v>24347</v>
      </c>
      <c r="M7035" t="s">
        <v>23079</v>
      </c>
      <c r="N7035" t="s">
        <v>571</v>
      </c>
      <c r="O7035" t="s">
        <v>18</v>
      </c>
      <c r="P7035">
        <v>76092</v>
      </c>
      <c r="Q7035">
        <v>3828</v>
      </c>
    </row>
    <row r="7036" spans="1:17" hidden="1" x14ac:dyDescent="0.35">
      <c r="A7036" s="72">
        <f t="shared" si="109"/>
        <v>141188</v>
      </c>
      <c r="B7036" t="s">
        <v>5908</v>
      </c>
      <c r="C7036" s="66">
        <v>88333</v>
      </c>
      <c r="D7036" t="s">
        <v>77</v>
      </c>
      <c r="E7036" t="s">
        <v>5662</v>
      </c>
      <c r="F7036" s="66">
        <v>141188</v>
      </c>
      <c r="G7036" t="s">
        <v>77</v>
      </c>
      <c r="H7036" t="s">
        <v>5909</v>
      </c>
      <c r="I7036" t="s">
        <v>559</v>
      </c>
      <c r="K7036" t="s">
        <v>5910</v>
      </c>
      <c r="M7036" t="s">
        <v>5874</v>
      </c>
      <c r="N7036" t="s">
        <v>5875</v>
      </c>
      <c r="O7036" t="s">
        <v>18</v>
      </c>
      <c r="P7036" t="s">
        <v>5876</v>
      </c>
    </row>
    <row r="7037" spans="1:17" hidden="1" x14ac:dyDescent="0.35">
      <c r="A7037" s="72">
        <f t="shared" si="109"/>
        <v>141190</v>
      </c>
      <c r="B7037" t="s">
        <v>19718</v>
      </c>
      <c r="C7037" s="66">
        <v>16047799</v>
      </c>
      <c r="D7037" t="s">
        <v>83</v>
      </c>
      <c r="E7037" t="s">
        <v>5877</v>
      </c>
      <c r="F7037" s="66">
        <v>141190</v>
      </c>
      <c r="G7037" t="s">
        <v>78</v>
      </c>
      <c r="H7037" t="s">
        <v>350</v>
      </c>
      <c r="I7037" t="s">
        <v>79</v>
      </c>
      <c r="K7037" t="s">
        <v>19719</v>
      </c>
      <c r="L7037" t="s">
        <v>80</v>
      </c>
      <c r="M7037" t="s">
        <v>5874</v>
      </c>
      <c r="N7037" t="s">
        <v>5862</v>
      </c>
      <c r="O7037" t="s">
        <v>18</v>
      </c>
      <c r="P7037" t="s">
        <v>5914</v>
      </c>
      <c r="Q7037" t="s">
        <v>87</v>
      </c>
    </row>
    <row r="7038" spans="1:17" hidden="1" x14ac:dyDescent="0.35">
      <c r="A7038" s="72">
        <f t="shared" si="109"/>
        <v>141332</v>
      </c>
      <c r="B7038" t="s">
        <v>24648</v>
      </c>
      <c r="C7038" s="85">
        <v>16055005</v>
      </c>
      <c r="D7038" t="s">
        <v>23281</v>
      </c>
      <c r="E7038" t="s">
        <v>23245</v>
      </c>
      <c r="F7038" s="85">
        <v>141332</v>
      </c>
      <c r="G7038" t="s">
        <v>78</v>
      </c>
      <c r="I7038" t="s">
        <v>79</v>
      </c>
      <c r="K7038" t="s">
        <v>24633</v>
      </c>
      <c r="M7038" t="s">
        <v>24600</v>
      </c>
      <c r="N7038" t="s">
        <v>8314</v>
      </c>
      <c r="O7038" t="s">
        <v>18</v>
      </c>
      <c r="P7038">
        <v>77539</v>
      </c>
    </row>
    <row r="7039" spans="1:17" hidden="1" x14ac:dyDescent="0.35">
      <c r="A7039" s="72">
        <f t="shared" si="109"/>
        <v>141332</v>
      </c>
      <c r="B7039" t="s">
        <v>24632</v>
      </c>
      <c r="C7039" s="85">
        <v>16055006</v>
      </c>
      <c r="D7039" t="s">
        <v>23281</v>
      </c>
      <c r="E7039" t="s">
        <v>23245</v>
      </c>
      <c r="F7039" s="85">
        <v>141332</v>
      </c>
      <c r="G7039" t="s">
        <v>78</v>
      </c>
      <c r="I7039" t="s">
        <v>79</v>
      </c>
      <c r="K7039" t="s">
        <v>24633</v>
      </c>
      <c r="M7039" t="s">
        <v>24600</v>
      </c>
      <c r="N7039" t="s">
        <v>8314</v>
      </c>
      <c r="O7039" t="s">
        <v>18</v>
      </c>
      <c r="P7039">
        <v>77539</v>
      </c>
    </row>
    <row r="7040" spans="1:17" hidden="1" x14ac:dyDescent="0.35">
      <c r="A7040" s="72">
        <f t="shared" si="109"/>
        <v>140637</v>
      </c>
      <c r="B7040" t="s">
        <v>2310</v>
      </c>
      <c r="C7040" s="66">
        <v>86595</v>
      </c>
      <c r="D7040" t="s">
        <v>77</v>
      </c>
      <c r="E7040" t="s">
        <v>2311</v>
      </c>
      <c r="F7040" s="66">
        <v>140637</v>
      </c>
      <c r="G7040" t="s">
        <v>78</v>
      </c>
      <c r="H7040" t="s">
        <v>2312</v>
      </c>
      <c r="I7040" t="s">
        <v>79</v>
      </c>
      <c r="K7040" t="s">
        <v>2313</v>
      </c>
      <c r="M7040" t="s">
        <v>2271</v>
      </c>
      <c r="N7040" t="s">
        <v>2272</v>
      </c>
      <c r="O7040" t="s">
        <v>18</v>
      </c>
      <c r="P7040" t="s">
        <v>2273</v>
      </c>
      <c r="Q7040" t="s">
        <v>2314</v>
      </c>
    </row>
    <row r="7041" spans="1:17" hidden="1" x14ac:dyDescent="0.35">
      <c r="A7041" s="72">
        <f t="shared" si="109"/>
        <v>141495</v>
      </c>
      <c r="B7041" t="s">
        <v>9431</v>
      </c>
      <c r="C7041" s="66">
        <v>90422</v>
      </c>
      <c r="D7041" t="s">
        <v>83</v>
      </c>
      <c r="E7041" t="s">
        <v>9432</v>
      </c>
      <c r="F7041" s="66">
        <v>141495</v>
      </c>
      <c r="G7041" t="s">
        <v>78</v>
      </c>
      <c r="H7041" t="s">
        <v>9433</v>
      </c>
      <c r="I7041" t="s">
        <v>79</v>
      </c>
      <c r="K7041" t="s">
        <v>9434</v>
      </c>
      <c r="M7041" t="s">
        <v>9429</v>
      </c>
      <c r="N7041" t="s">
        <v>9160</v>
      </c>
      <c r="O7041" t="s">
        <v>18</v>
      </c>
      <c r="P7041" t="s">
        <v>9430</v>
      </c>
    </row>
    <row r="7042" spans="1:17" hidden="1" x14ac:dyDescent="0.35">
      <c r="A7042" s="72">
        <f t="shared" ref="A7042:A7105" si="110">IF(F7042="", "", IF(D7042="School District", C7042, F7042))</f>
        <v>141487</v>
      </c>
      <c r="B7042" t="s">
        <v>22136</v>
      </c>
      <c r="C7042" s="66">
        <v>17020856</v>
      </c>
      <c r="D7042" t="s">
        <v>83</v>
      </c>
      <c r="E7042" t="s">
        <v>9269</v>
      </c>
      <c r="F7042" s="66">
        <v>141487</v>
      </c>
      <c r="G7042" t="s">
        <v>78</v>
      </c>
      <c r="I7042" t="s">
        <v>79</v>
      </c>
      <c r="K7042" t="s">
        <v>22137</v>
      </c>
      <c r="M7042" t="s">
        <v>9223</v>
      </c>
      <c r="N7042" t="s">
        <v>20296</v>
      </c>
      <c r="O7042" t="s">
        <v>18</v>
      </c>
      <c r="P7042" t="s">
        <v>9301</v>
      </c>
    </row>
    <row r="7043" spans="1:17" hidden="1" x14ac:dyDescent="0.35">
      <c r="A7043" s="72">
        <f t="shared" si="110"/>
        <v>140469</v>
      </c>
      <c r="B7043" t="s">
        <v>26949</v>
      </c>
      <c r="C7043" s="85">
        <v>85495</v>
      </c>
      <c r="D7043" t="s">
        <v>77</v>
      </c>
      <c r="E7043" t="s">
        <v>23191</v>
      </c>
      <c r="F7043" s="85">
        <v>140469</v>
      </c>
      <c r="G7043" t="s">
        <v>78</v>
      </c>
      <c r="H7043">
        <v>13461769</v>
      </c>
      <c r="I7043" t="s">
        <v>79</v>
      </c>
      <c r="K7043" t="s">
        <v>26950</v>
      </c>
      <c r="M7043" t="s">
        <v>20146</v>
      </c>
      <c r="N7043" t="s">
        <v>205</v>
      </c>
      <c r="O7043" t="s">
        <v>18</v>
      </c>
      <c r="P7043">
        <v>75022</v>
      </c>
      <c r="Q7043">
        <v>4724</v>
      </c>
    </row>
    <row r="7044" spans="1:17" hidden="1" x14ac:dyDescent="0.35">
      <c r="A7044" s="72">
        <f t="shared" si="110"/>
        <v>140469</v>
      </c>
      <c r="B7044" t="s">
        <v>337</v>
      </c>
      <c r="C7044" s="66">
        <v>85495</v>
      </c>
      <c r="D7044" t="s">
        <v>77</v>
      </c>
      <c r="E7044" t="s">
        <v>212</v>
      </c>
      <c r="F7044" s="66">
        <v>140469</v>
      </c>
      <c r="G7044" t="s">
        <v>78</v>
      </c>
      <c r="H7044" t="s">
        <v>213</v>
      </c>
      <c r="I7044" t="s">
        <v>79</v>
      </c>
      <c r="K7044" t="s">
        <v>338</v>
      </c>
      <c r="L7044" t="s">
        <v>80</v>
      </c>
      <c r="M7044" t="s">
        <v>311</v>
      </c>
      <c r="N7044" t="s">
        <v>215</v>
      </c>
      <c r="O7044" t="s">
        <v>18</v>
      </c>
      <c r="P7044" t="s">
        <v>335</v>
      </c>
      <c r="Q7044" t="s">
        <v>339</v>
      </c>
    </row>
    <row r="7045" spans="1:17" hidden="1" x14ac:dyDescent="0.35">
      <c r="A7045" s="72">
        <f t="shared" si="110"/>
        <v>141736</v>
      </c>
      <c r="B7045" t="s">
        <v>11664</v>
      </c>
      <c r="C7045" s="66">
        <v>91778</v>
      </c>
      <c r="D7045" t="s">
        <v>77</v>
      </c>
      <c r="E7045" t="s">
        <v>11615</v>
      </c>
      <c r="F7045" s="66">
        <v>141736</v>
      </c>
      <c r="G7045" t="s">
        <v>78</v>
      </c>
      <c r="I7045" t="s">
        <v>79</v>
      </c>
      <c r="K7045" t="s">
        <v>11665</v>
      </c>
      <c r="M7045" t="s">
        <v>11617</v>
      </c>
      <c r="N7045" t="s">
        <v>5106</v>
      </c>
      <c r="O7045" t="s">
        <v>18</v>
      </c>
      <c r="P7045" t="s">
        <v>11663</v>
      </c>
      <c r="Q7045" t="s">
        <v>11666</v>
      </c>
    </row>
    <row r="7046" spans="1:17" hidden="1" x14ac:dyDescent="0.35">
      <c r="A7046" s="72">
        <f t="shared" si="110"/>
        <v>140883</v>
      </c>
      <c r="B7046" t="s">
        <v>24320</v>
      </c>
      <c r="C7046" s="85">
        <v>228013</v>
      </c>
      <c r="D7046" t="s">
        <v>77</v>
      </c>
      <c r="E7046" t="s">
        <v>23255</v>
      </c>
      <c r="F7046" s="85">
        <v>140883</v>
      </c>
      <c r="G7046" t="s">
        <v>78</v>
      </c>
      <c r="H7046">
        <v>11667227</v>
      </c>
      <c r="I7046" t="s">
        <v>79</v>
      </c>
      <c r="K7046" t="s">
        <v>24321</v>
      </c>
      <c r="M7046" t="s">
        <v>23079</v>
      </c>
      <c r="N7046" t="s">
        <v>571</v>
      </c>
      <c r="O7046" t="s">
        <v>18</v>
      </c>
      <c r="P7046">
        <v>76092</v>
      </c>
    </row>
    <row r="7047" spans="1:17" hidden="1" x14ac:dyDescent="0.35">
      <c r="A7047" s="72">
        <f t="shared" si="110"/>
        <v>141188</v>
      </c>
      <c r="B7047" t="s">
        <v>5831</v>
      </c>
      <c r="C7047" s="66">
        <v>88307</v>
      </c>
      <c r="D7047" t="s">
        <v>77</v>
      </c>
      <c r="E7047" t="s">
        <v>5662</v>
      </c>
      <c r="F7047" s="66">
        <v>141188</v>
      </c>
      <c r="G7047" t="s">
        <v>77</v>
      </c>
      <c r="I7047" t="s">
        <v>79</v>
      </c>
      <c r="K7047" t="s">
        <v>5833</v>
      </c>
      <c r="M7047" t="s">
        <v>5834</v>
      </c>
      <c r="N7047" t="s">
        <v>4945</v>
      </c>
      <c r="O7047" t="s">
        <v>18</v>
      </c>
      <c r="P7047" t="s">
        <v>5835</v>
      </c>
    </row>
    <row r="7048" spans="1:17" hidden="1" x14ac:dyDescent="0.35">
      <c r="A7048" s="72">
        <f t="shared" si="110"/>
        <v>141178</v>
      </c>
      <c r="B7048" t="s">
        <v>5831</v>
      </c>
      <c r="C7048" s="66">
        <v>88307</v>
      </c>
      <c r="D7048" t="s">
        <v>77</v>
      </c>
      <c r="E7048" t="s">
        <v>5832</v>
      </c>
      <c r="F7048" s="66">
        <v>141178</v>
      </c>
      <c r="G7048" t="s">
        <v>78</v>
      </c>
      <c r="I7048" t="s">
        <v>79</v>
      </c>
      <c r="K7048" t="s">
        <v>5833</v>
      </c>
      <c r="M7048" t="s">
        <v>5834</v>
      </c>
      <c r="N7048" t="s">
        <v>4945</v>
      </c>
      <c r="O7048" t="s">
        <v>18</v>
      </c>
      <c r="P7048" t="s">
        <v>5835</v>
      </c>
    </row>
    <row r="7049" spans="1:17" hidden="1" x14ac:dyDescent="0.35">
      <c r="A7049" s="72">
        <f t="shared" si="110"/>
        <v>141311</v>
      </c>
      <c r="B7049" t="s">
        <v>21802</v>
      </c>
      <c r="C7049" s="66">
        <v>17018349</v>
      </c>
      <c r="D7049" t="s">
        <v>77</v>
      </c>
      <c r="E7049" t="s">
        <v>6973</v>
      </c>
      <c r="F7049" s="66">
        <v>141311</v>
      </c>
      <c r="G7049" t="s">
        <v>78</v>
      </c>
      <c r="H7049" t="s">
        <v>21803</v>
      </c>
      <c r="I7049" t="s">
        <v>79</v>
      </c>
      <c r="K7049" t="s">
        <v>21804</v>
      </c>
      <c r="M7049" t="s">
        <v>20404</v>
      </c>
      <c r="N7049" t="s">
        <v>6071</v>
      </c>
      <c r="O7049" t="s">
        <v>18</v>
      </c>
      <c r="P7049" t="s">
        <v>8162</v>
      </c>
    </row>
    <row r="7050" spans="1:17" hidden="1" x14ac:dyDescent="0.35">
      <c r="A7050" s="72">
        <f t="shared" si="110"/>
        <v>142029</v>
      </c>
      <c r="B7050" t="s">
        <v>12986</v>
      </c>
      <c r="C7050" s="66">
        <v>92664</v>
      </c>
      <c r="D7050" t="s">
        <v>77</v>
      </c>
      <c r="E7050" t="s">
        <v>12987</v>
      </c>
      <c r="F7050" s="66">
        <v>142029</v>
      </c>
      <c r="G7050" t="s">
        <v>78</v>
      </c>
      <c r="I7050" t="s">
        <v>79</v>
      </c>
      <c r="K7050" t="s">
        <v>12988</v>
      </c>
      <c r="M7050" t="s">
        <v>12989</v>
      </c>
      <c r="N7050" t="s">
        <v>12854</v>
      </c>
      <c r="O7050" t="s">
        <v>18</v>
      </c>
      <c r="P7050" t="s">
        <v>12990</v>
      </c>
    </row>
    <row r="7051" spans="1:17" hidden="1" x14ac:dyDescent="0.35">
      <c r="A7051" s="72">
        <f t="shared" si="110"/>
        <v>141665</v>
      </c>
      <c r="B7051" t="s">
        <v>11134</v>
      </c>
      <c r="C7051" s="66">
        <v>91510</v>
      </c>
      <c r="D7051" t="s">
        <v>77</v>
      </c>
      <c r="E7051" t="s">
        <v>11132</v>
      </c>
      <c r="F7051" s="66">
        <v>141665</v>
      </c>
      <c r="G7051" t="s">
        <v>78</v>
      </c>
      <c r="I7051" t="s">
        <v>79</v>
      </c>
      <c r="K7051" t="s">
        <v>11135</v>
      </c>
      <c r="M7051" t="s">
        <v>10987</v>
      </c>
      <c r="N7051" t="s">
        <v>7398</v>
      </c>
      <c r="O7051" t="s">
        <v>18</v>
      </c>
      <c r="P7051" t="s">
        <v>10978</v>
      </c>
    </row>
    <row r="7052" spans="1:17" hidden="1" x14ac:dyDescent="0.35">
      <c r="A7052" s="72">
        <f t="shared" si="110"/>
        <v>141656</v>
      </c>
      <c r="B7052" t="s">
        <v>15408</v>
      </c>
      <c r="C7052" s="66">
        <v>232112</v>
      </c>
      <c r="D7052" t="s">
        <v>77</v>
      </c>
      <c r="E7052" t="s">
        <v>11035</v>
      </c>
      <c r="F7052" s="66">
        <v>141656</v>
      </c>
      <c r="G7052" t="s">
        <v>78</v>
      </c>
      <c r="I7052" t="s">
        <v>79</v>
      </c>
      <c r="K7052" t="s">
        <v>15409</v>
      </c>
      <c r="M7052" t="s">
        <v>10824</v>
      </c>
      <c r="N7052" t="s">
        <v>5082</v>
      </c>
      <c r="O7052" t="s">
        <v>18</v>
      </c>
      <c r="P7052" t="s">
        <v>10827</v>
      </c>
      <c r="Q7052" t="s">
        <v>6301</v>
      </c>
    </row>
    <row r="7053" spans="1:17" hidden="1" x14ac:dyDescent="0.35">
      <c r="A7053" s="72">
        <f t="shared" si="110"/>
        <v>141546</v>
      </c>
      <c r="B7053" t="s">
        <v>27393</v>
      </c>
      <c r="C7053" s="85">
        <v>90702</v>
      </c>
      <c r="D7053" t="s">
        <v>77</v>
      </c>
      <c r="E7053" t="s">
        <v>23179</v>
      </c>
      <c r="F7053" s="85">
        <v>141546</v>
      </c>
      <c r="G7053" t="s">
        <v>78</v>
      </c>
      <c r="H7053">
        <v>1664853</v>
      </c>
      <c r="I7053" t="s">
        <v>79</v>
      </c>
      <c r="K7053" t="s">
        <v>27394</v>
      </c>
      <c r="M7053" t="s">
        <v>9155</v>
      </c>
      <c r="N7053" t="s">
        <v>9526</v>
      </c>
      <c r="O7053" t="s">
        <v>18</v>
      </c>
      <c r="P7053">
        <v>78213</v>
      </c>
      <c r="Q7053">
        <v>4107</v>
      </c>
    </row>
    <row r="7054" spans="1:17" hidden="1" x14ac:dyDescent="0.35">
      <c r="A7054" s="72">
        <f t="shared" si="110"/>
        <v>141546</v>
      </c>
      <c r="B7054" t="s">
        <v>9952</v>
      </c>
      <c r="C7054" s="66">
        <v>90702</v>
      </c>
      <c r="D7054" t="s">
        <v>77</v>
      </c>
      <c r="E7054" t="s">
        <v>9849</v>
      </c>
      <c r="F7054" s="66">
        <v>141546</v>
      </c>
      <c r="G7054" t="s">
        <v>78</v>
      </c>
      <c r="H7054" t="s">
        <v>9850</v>
      </c>
      <c r="I7054" t="s">
        <v>79</v>
      </c>
      <c r="K7054" t="s">
        <v>9953</v>
      </c>
      <c r="L7054" t="s">
        <v>80</v>
      </c>
      <c r="M7054" t="s">
        <v>7383</v>
      </c>
      <c r="N7054" t="s">
        <v>7384</v>
      </c>
      <c r="O7054" t="s">
        <v>18</v>
      </c>
      <c r="P7054" t="s">
        <v>9934</v>
      </c>
      <c r="Q7054" t="s">
        <v>4257</v>
      </c>
    </row>
    <row r="7055" spans="1:17" hidden="1" x14ac:dyDescent="0.35">
      <c r="A7055" s="72">
        <f t="shared" si="110"/>
        <v>140980</v>
      </c>
      <c r="B7055" t="s">
        <v>4782</v>
      </c>
      <c r="C7055" s="66">
        <v>87826</v>
      </c>
      <c r="D7055" t="s">
        <v>77</v>
      </c>
      <c r="E7055" t="s">
        <v>4783</v>
      </c>
      <c r="F7055" s="66">
        <v>140980</v>
      </c>
      <c r="G7055" t="s">
        <v>78</v>
      </c>
      <c r="H7055" t="s">
        <v>4784</v>
      </c>
      <c r="I7055" t="s">
        <v>79</v>
      </c>
      <c r="K7055" t="s">
        <v>4785</v>
      </c>
      <c r="M7055" t="s">
        <v>4786</v>
      </c>
      <c r="N7055" t="s">
        <v>4780</v>
      </c>
      <c r="O7055" t="s">
        <v>18</v>
      </c>
      <c r="P7055" t="s">
        <v>4787</v>
      </c>
    </row>
    <row r="7056" spans="1:17" hidden="1" x14ac:dyDescent="0.35">
      <c r="A7056" s="72">
        <f t="shared" si="110"/>
        <v>140980</v>
      </c>
      <c r="B7056" t="s">
        <v>4788</v>
      </c>
      <c r="C7056" s="66">
        <v>87827</v>
      </c>
      <c r="D7056" t="s">
        <v>77</v>
      </c>
      <c r="E7056" t="s">
        <v>4783</v>
      </c>
      <c r="F7056" s="66">
        <v>140980</v>
      </c>
      <c r="G7056" t="s">
        <v>78</v>
      </c>
      <c r="I7056" t="s">
        <v>79</v>
      </c>
      <c r="K7056" t="s">
        <v>4789</v>
      </c>
      <c r="M7056" t="s">
        <v>4786</v>
      </c>
      <c r="N7056" t="s">
        <v>4780</v>
      </c>
      <c r="O7056" t="s">
        <v>18</v>
      </c>
      <c r="P7056" t="s">
        <v>4787</v>
      </c>
    </row>
    <row r="7057" spans="1:17" hidden="1" x14ac:dyDescent="0.35">
      <c r="A7057" s="72">
        <f t="shared" si="110"/>
        <v>140980</v>
      </c>
      <c r="B7057" t="s">
        <v>4790</v>
      </c>
      <c r="C7057" s="66">
        <v>87828</v>
      </c>
      <c r="D7057" t="s">
        <v>77</v>
      </c>
      <c r="E7057" t="s">
        <v>4783</v>
      </c>
      <c r="F7057" s="66">
        <v>140980</v>
      </c>
      <c r="G7057" t="s">
        <v>78</v>
      </c>
      <c r="I7057" t="s">
        <v>79</v>
      </c>
      <c r="K7057" t="s">
        <v>4791</v>
      </c>
      <c r="M7057" t="s">
        <v>4786</v>
      </c>
      <c r="N7057" t="s">
        <v>4780</v>
      </c>
      <c r="O7057" t="s">
        <v>18</v>
      </c>
      <c r="P7057" t="s">
        <v>4787</v>
      </c>
    </row>
    <row r="7058" spans="1:17" hidden="1" x14ac:dyDescent="0.35">
      <c r="A7058" s="72">
        <f t="shared" si="110"/>
        <v>141595</v>
      </c>
      <c r="B7058" t="s">
        <v>10578</v>
      </c>
      <c r="C7058" s="66">
        <v>91086</v>
      </c>
      <c r="D7058" t="s">
        <v>77</v>
      </c>
      <c r="E7058" t="s">
        <v>10574</v>
      </c>
      <c r="F7058" s="66">
        <v>141595</v>
      </c>
      <c r="G7058" t="s">
        <v>78</v>
      </c>
      <c r="I7058" t="s">
        <v>79</v>
      </c>
      <c r="K7058" t="s">
        <v>10575</v>
      </c>
      <c r="M7058" t="s">
        <v>10576</v>
      </c>
      <c r="N7058" t="s">
        <v>10456</v>
      </c>
      <c r="O7058" t="s">
        <v>18</v>
      </c>
      <c r="P7058" t="s">
        <v>10577</v>
      </c>
      <c r="Q7058" t="s">
        <v>1494</v>
      </c>
    </row>
    <row r="7059" spans="1:17" hidden="1" x14ac:dyDescent="0.35">
      <c r="A7059" s="72">
        <f t="shared" si="110"/>
        <v>210427</v>
      </c>
      <c r="B7059" t="s">
        <v>12153</v>
      </c>
      <c r="C7059" s="66">
        <v>92207</v>
      </c>
      <c r="D7059" t="s">
        <v>77</v>
      </c>
      <c r="E7059" t="s">
        <v>12148</v>
      </c>
      <c r="F7059" s="66">
        <v>210427</v>
      </c>
      <c r="G7059" t="s">
        <v>78</v>
      </c>
      <c r="I7059" t="s">
        <v>79</v>
      </c>
      <c r="K7059" t="s">
        <v>12149</v>
      </c>
      <c r="M7059" t="s">
        <v>12150</v>
      </c>
      <c r="N7059" t="s">
        <v>11996</v>
      </c>
      <c r="O7059" t="s">
        <v>18</v>
      </c>
      <c r="P7059" t="s">
        <v>12151</v>
      </c>
    </row>
    <row r="7060" spans="1:17" hidden="1" x14ac:dyDescent="0.35">
      <c r="A7060" s="72">
        <f t="shared" si="110"/>
        <v>210427</v>
      </c>
      <c r="B7060" t="s">
        <v>12152</v>
      </c>
      <c r="C7060" s="66">
        <v>92206</v>
      </c>
      <c r="D7060" t="s">
        <v>77</v>
      </c>
      <c r="E7060" t="s">
        <v>12148</v>
      </c>
      <c r="F7060" s="66">
        <v>210427</v>
      </c>
      <c r="G7060" t="s">
        <v>78</v>
      </c>
      <c r="I7060" t="s">
        <v>79</v>
      </c>
      <c r="K7060" t="s">
        <v>12149</v>
      </c>
      <c r="M7060" t="s">
        <v>12150</v>
      </c>
      <c r="N7060" t="s">
        <v>11996</v>
      </c>
      <c r="O7060" t="s">
        <v>18</v>
      </c>
      <c r="P7060" t="s">
        <v>12151</v>
      </c>
    </row>
    <row r="7061" spans="1:17" hidden="1" x14ac:dyDescent="0.35">
      <c r="A7061" s="72">
        <f t="shared" si="110"/>
        <v>141550</v>
      </c>
      <c r="B7061" t="s">
        <v>26441</v>
      </c>
      <c r="C7061" s="85">
        <v>90528</v>
      </c>
      <c r="D7061" t="s">
        <v>77</v>
      </c>
      <c r="E7061" t="s">
        <v>23206</v>
      </c>
      <c r="F7061" s="85">
        <v>141550</v>
      </c>
      <c r="G7061" t="s">
        <v>78</v>
      </c>
      <c r="H7061">
        <v>10499812</v>
      </c>
      <c r="I7061" t="s">
        <v>79</v>
      </c>
      <c r="K7061" t="s">
        <v>26442</v>
      </c>
      <c r="M7061" t="s">
        <v>25110</v>
      </c>
      <c r="N7061" t="s">
        <v>9526</v>
      </c>
      <c r="O7061" t="s">
        <v>18</v>
      </c>
      <c r="P7061">
        <v>78148</v>
      </c>
      <c r="Q7061">
        <v>2601</v>
      </c>
    </row>
    <row r="7062" spans="1:17" hidden="1" x14ac:dyDescent="0.35">
      <c r="A7062" s="72">
        <f t="shared" si="110"/>
        <v>145196</v>
      </c>
      <c r="B7062" t="s">
        <v>26081</v>
      </c>
      <c r="C7062" s="85">
        <v>16075703</v>
      </c>
      <c r="D7062" t="s">
        <v>23281</v>
      </c>
      <c r="E7062" t="s">
        <v>23216</v>
      </c>
      <c r="F7062" s="85">
        <v>145196</v>
      </c>
      <c r="G7062" t="s">
        <v>78</v>
      </c>
      <c r="I7062" t="s">
        <v>79</v>
      </c>
      <c r="K7062" t="s">
        <v>26082</v>
      </c>
      <c r="M7062" t="s">
        <v>26083</v>
      </c>
      <c r="N7062" t="s">
        <v>26084</v>
      </c>
      <c r="O7062" t="s">
        <v>26085</v>
      </c>
      <c r="P7062">
        <v>98198</v>
      </c>
    </row>
    <row r="7063" spans="1:17" hidden="1" x14ac:dyDescent="0.35">
      <c r="A7063" s="72">
        <f t="shared" si="110"/>
        <v>141262</v>
      </c>
      <c r="B7063" t="s">
        <v>7531</v>
      </c>
      <c r="C7063" s="66">
        <v>89266</v>
      </c>
      <c r="D7063" t="s">
        <v>77</v>
      </c>
      <c r="E7063" t="s">
        <v>7532</v>
      </c>
      <c r="F7063" s="66">
        <v>141262</v>
      </c>
      <c r="G7063" t="s">
        <v>78</v>
      </c>
      <c r="I7063" t="s">
        <v>79</v>
      </c>
      <c r="K7063" t="s">
        <v>7533</v>
      </c>
      <c r="M7063" t="s">
        <v>7534</v>
      </c>
      <c r="N7063" t="s">
        <v>3250</v>
      </c>
      <c r="O7063" t="s">
        <v>18</v>
      </c>
      <c r="P7063" t="s">
        <v>7535</v>
      </c>
    </row>
    <row r="7064" spans="1:17" hidden="1" x14ac:dyDescent="0.35">
      <c r="A7064" s="72">
        <f t="shared" si="110"/>
        <v>141262</v>
      </c>
      <c r="B7064" t="s">
        <v>19179</v>
      </c>
      <c r="C7064" s="66">
        <v>16034609</v>
      </c>
      <c r="D7064" t="s">
        <v>83</v>
      </c>
      <c r="E7064" t="s">
        <v>7532</v>
      </c>
      <c r="F7064" s="66">
        <v>141262</v>
      </c>
      <c r="G7064" t="s">
        <v>78</v>
      </c>
      <c r="I7064" t="s">
        <v>79</v>
      </c>
      <c r="K7064" t="s">
        <v>13776</v>
      </c>
      <c r="M7064" t="s">
        <v>7534</v>
      </c>
      <c r="N7064" t="s">
        <v>3250</v>
      </c>
      <c r="O7064" t="s">
        <v>18</v>
      </c>
      <c r="P7064" t="s">
        <v>7535</v>
      </c>
    </row>
    <row r="7065" spans="1:17" hidden="1" x14ac:dyDescent="0.35">
      <c r="A7065" s="72">
        <f t="shared" si="110"/>
        <v>141262</v>
      </c>
      <c r="B7065" t="s">
        <v>7536</v>
      </c>
      <c r="C7065" s="66">
        <v>89267</v>
      </c>
      <c r="D7065" t="s">
        <v>77</v>
      </c>
      <c r="E7065" t="s">
        <v>7532</v>
      </c>
      <c r="F7065" s="66">
        <v>141262</v>
      </c>
      <c r="G7065" t="s">
        <v>78</v>
      </c>
      <c r="I7065" t="s">
        <v>79</v>
      </c>
      <c r="K7065" t="s">
        <v>7537</v>
      </c>
      <c r="M7065" t="s">
        <v>7534</v>
      </c>
      <c r="N7065" t="s">
        <v>3250</v>
      </c>
      <c r="O7065" t="s">
        <v>18</v>
      </c>
      <c r="P7065" t="s">
        <v>7535</v>
      </c>
    </row>
    <row r="7066" spans="1:17" hidden="1" x14ac:dyDescent="0.35">
      <c r="A7066" s="72">
        <f t="shared" si="110"/>
        <v>141262</v>
      </c>
      <c r="B7066" t="s">
        <v>19185</v>
      </c>
      <c r="C7066" s="66">
        <v>16034641</v>
      </c>
      <c r="D7066" t="s">
        <v>83</v>
      </c>
      <c r="E7066" t="s">
        <v>7532</v>
      </c>
      <c r="F7066" s="66">
        <v>141262</v>
      </c>
      <c r="G7066" t="s">
        <v>78</v>
      </c>
      <c r="I7066" t="s">
        <v>79</v>
      </c>
      <c r="K7066" t="s">
        <v>19186</v>
      </c>
      <c r="M7066" t="s">
        <v>7534</v>
      </c>
      <c r="N7066" t="s">
        <v>3250</v>
      </c>
      <c r="O7066" t="s">
        <v>18</v>
      </c>
      <c r="P7066" t="s">
        <v>7535</v>
      </c>
    </row>
    <row r="7067" spans="1:17" hidden="1" x14ac:dyDescent="0.35">
      <c r="A7067" s="72">
        <f t="shared" si="110"/>
        <v>142116</v>
      </c>
      <c r="B7067" t="s">
        <v>18804</v>
      </c>
      <c r="C7067" s="66">
        <v>16032752</v>
      </c>
      <c r="D7067" t="s">
        <v>83</v>
      </c>
      <c r="E7067" t="s">
        <v>13524</v>
      </c>
      <c r="F7067" s="66">
        <v>142116</v>
      </c>
      <c r="G7067" t="s">
        <v>78</v>
      </c>
      <c r="H7067" t="s">
        <v>18805</v>
      </c>
      <c r="I7067" t="s">
        <v>79</v>
      </c>
      <c r="K7067" t="s">
        <v>18806</v>
      </c>
      <c r="L7067" t="s">
        <v>80</v>
      </c>
      <c r="M7067" t="s">
        <v>7395</v>
      </c>
      <c r="N7067" t="s">
        <v>7395</v>
      </c>
      <c r="O7067" t="s">
        <v>18</v>
      </c>
      <c r="P7067" t="s">
        <v>13527</v>
      </c>
      <c r="Q7067" t="s">
        <v>87</v>
      </c>
    </row>
    <row r="7068" spans="1:17" hidden="1" x14ac:dyDescent="0.35">
      <c r="A7068" s="72">
        <f t="shared" si="110"/>
        <v>141332</v>
      </c>
      <c r="B7068" t="s">
        <v>24649</v>
      </c>
      <c r="C7068" s="85">
        <v>16052616</v>
      </c>
      <c r="D7068" t="s">
        <v>23281</v>
      </c>
      <c r="E7068" t="s">
        <v>23245</v>
      </c>
      <c r="F7068" s="85">
        <v>141332</v>
      </c>
      <c r="G7068" t="s">
        <v>78</v>
      </c>
      <c r="I7068" t="s">
        <v>79</v>
      </c>
      <c r="K7068" t="s">
        <v>24650</v>
      </c>
      <c r="M7068" t="s">
        <v>24600</v>
      </c>
      <c r="N7068" t="s">
        <v>8314</v>
      </c>
      <c r="O7068" t="s">
        <v>18</v>
      </c>
      <c r="P7068">
        <v>77539</v>
      </c>
    </row>
    <row r="7069" spans="1:17" hidden="1" x14ac:dyDescent="0.35">
      <c r="A7069" s="72">
        <f t="shared" si="110"/>
        <v>140595</v>
      </c>
      <c r="B7069" t="s">
        <v>18482</v>
      </c>
      <c r="C7069" s="66">
        <v>16082757</v>
      </c>
      <c r="D7069" t="s">
        <v>83</v>
      </c>
      <c r="E7069" t="s">
        <v>2012</v>
      </c>
      <c r="F7069" s="66">
        <v>140595</v>
      </c>
      <c r="G7069" t="s">
        <v>78</v>
      </c>
      <c r="I7069" t="s">
        <v>79</v>
      </c>
      <c r="K7069" t="s">
        <v>18483</v>
      </c>
      <c r="M7069" t="s">
        <v>2016</v>
      </c>
      <c r="N7069" t="s">
        <v>185</v>
      </c>
      <c r="O7069" t="s">
        <v>18</v>
      </c>
      <c r="P7069" t="s">
        <v>2015</v>
      </c>
      <c r="Q7069" t="s">
        <v>18484</v>
      </c>
    </row>
    <row r="7070" spans="1:17" hidden="1" x14ac:dyDescent="0.35">
      <c r="A7070" s="72">
        <f t="shared" si="110"/>
        <v>141312</v>
      </c>
      <c r="B7070" t="s">
        <v>21019</v>
      </c>
      <c r="C7070" s="66">
        <v>17010698</v>
      </c>
      <c r="D7070" t="s">
        <v>83</v>
      </c>
      <c r="E7070" t="s">
        <v>6602</v>
      </c>
      <c r="F7070" s="66">
        <v>141312</v>
      </c>
      <c r="G7070" t="s">
        <v>78</v>
      </c>
      <c r="I7070" t="s">
        <v>79</v>
      </c>
      <c r="K7070" t="s">
        <v>21020</v>
      </c>
      <c r="M7070" t="s">
        <v>8556</v>
      </c>
      <c r="N7070" t="s">
        <v>6071</v>
      </c>
      <c r="O7070" t="s">
        <v>18</v>
      </c>
      <c r="P7070" t="s">
        <v>8240</v>
      </c>
    </row>
    <row r="7071" spans="1:17" hidden="1" x14ac:dyDescent="0.35">
      <c r="A7071" s="72">
        <f t="shared" si="110"/>
        <v>141339</v>
      </c>
      <c r="B7071" t="s">
        <v>8447</v>
      </c>
      <c r="C7071" s="66">
        <v>89813</v>
      </c>
      <c r="D7071" t="s">
        <v>77</v>
      </c>
      <c r="E7071" t="s">
        <v>8417</v>
      </c>
      <c r="F7071" s="66">
        <v>141339</v>
      </c>
      <c r="G7071" t="s">
        <v>78</v>
      </c>
      <c r="I7071" t="s">
        <v>79</v>
      </c>
      <c r="K7071" t="s">
        <v>8448</v>
      </c>
      <c r="M7071" t="s">
        <v>6827</v>
      </c>
      <c r="N7071" t="s">
        <v>8314</v>
      </c>
      <c r="O7071" t="s">
        <v>18</v>
      </c>
      <c r="P7071" t="s">
        <v>8449</v>
      </c>
      <c r="Q7071" t="s">
        <v>8450</v>
      </c>
    </row>
    <row r="7072" spans="1:17" hidden="1" x14ac:dyDescent="0.35">
      <c r="A7072" s="72">
        <f t="shared" si="110"/>
        <v>141311</v>
      </c>
      <c r="B7072" t="s">
        <v>8171</v>
      </c>
      <c r="C7072" s="66">
        <v>89606</v>
      </c>
      <c r="D7072" t="s">
        <v>77</v>
      </c>
      <c r="E7072" t="s">
        <v>6973</v>
      </c>
      <c r="F7072" s="66">
        <v>141311</v>
      </c>
      <c r="G7072" t="s">
        <v>78</v>
      </c>
      <c r="H7072" t="s">
        <v>8172</v>
      </c>
      <c r="I7072" t="s">
        <v>79</v>
      </c>
      <c r="K7072" t="s">
        <v>8173</v>
      </c>
      <c r="M7072" t="s">
        <v>7841</v>
      </c>
      <c r="N7072" t="s">
        <v>6071</v>
      </c>
      <c r="O7072" t="s">
        <v>18</v>
      </c>
      <c r="P7072" t="s">
        <v>8162</v>
      </c>
      <c r="Q7072" t="s">
        <v>1159</v>
      </c>
    </row>
    <row r="7073" spans="1:17" hidden="1" x14ac:dyDescent="0.35">
      <c r="A7073" s="72">
        <f t="shared" si="110"/>
        <v>140503</v>
      </c>
      <c r="B7073" t="s">
        <v>25245</v>
      </c>
      <c r="C7073" s="85">
        <v>17030141</v>
      </c>
      <c r="D7073" t="s">
        <v>77</v>
      </c>
      <c r="E7073" t="s">
        <v>23232</v>
      </c>
      <c r="F7073" s="85">
        <v>140503</v>
      </c>
      <c r="G7073" t="s">
        <v>78</v>
      </c>
      <c r="I7073" t="s">
        <v>79</v>
      </c>
      <c r="K7073" t="s">
        <v>25246</v>
      </c>
      <c r="M7073" t="s">
        <v>20811</v>
      </c>
      <c r="N7073" t="s">
        <v>1182</v>
      </c>
      <c r="O7073" t="s">
        <v>18</v>
      </c>
      <c r="P7073">
        <v>75126</v>
      </c>
    </row>
    <row r="7074" spans="1:17" hidden="1" x14ac:dyDescent="0.35">
      <c r="A7074" s="72">
        <f t="shared" si="110"/>
        <v>140638</v>
      </c>
      <c r="B7074" t="s">
        <v>28436</v>
      </c>
      <c r="C7074" s="85">
        <v>192813</v>
      </c>
      <c r="D7074" t="s">
        <v>77</v>
      </c>
      <c r="E7074" t="s">
        <v>23139</v>
      </c>
      <c r="F7074" s="85">
        <v>140638</v>
      </c>
      <c r="G7074" t="s">
        <v>78</v>
      </c>
      <c r="H7074">
        <v>13135785</v>
      </c>
      <c r="I7074" t="s">
        <v>79</v>
      </c>
      <c r="K7074" t="s">
        <v>14068</v>
      </c>
      <c r="M7074" t="s">
        <v>14654</v>
      </c>
      <c r="N7074" t="s">
        <v>2272</v>
      </c>
      <c r="O7074" t="s">
        <v>18</v>
      </c>
      <c r="P7074">
        <v>75503</v>
      </c>
    </row>
    <row r="7075" spans="1:17" hidden="1" x14ac:dyDescent="0.35">
      <c r="A7075" s="72">
        <f t="shared" si="110"/>
        <v>140638</v>
      </c>
      <c r="B7075" t="s">
        <v>14066</v>
      </c>
      <c r="C7075" s="66">
        <v>192813</v>
      </c>
      <c r="D7075" t="s">
        <v>77</v>
      </c>
      <c r="E7075" t="s">
        <v>2268</v>
      </c>
      <c r="F7075" s="66">
        <v>140638</v>
      </c>
      <c r="G7075" t="s">
        <v>78</v>
      </c>
      <c r="H7075" t="s">
        <v>14067</v>
      </c>
      <c r="I7075" t="s">
        <v>79</v>
      </c>
      <c r="K7075" t="s">
        <v>14068</v>
      </c>
      <c r="M7075" t="s">
        <v>2271</v>
      </c>
      <c r="N7075" t="s">
        <v>2272</v>
      </c>
      <c r="O7075" t="s">
        <v>18</v>
      </c>
      <c r="P7075" t="s">
        <v>2273</v>
      </c>
    </row>
    <row r="7076" spans="1:17" hidden="1" x14ac:dyDescent="0.35">
      <c r="A7076" s="72">
        <f t="shared" si="110"/>
        <v>142116</v>
      </c>
      <c r="B7076" t="s">
        <v>16559</v>
      </c>
      <c r="C7076" s="66">
        <v>16042805</v>
      </c>
      <c r="D7076" t="s">
        <v>77</v>
      </c>
      <c r="E7076" t="s">
        <v>13524</v>
      </c>
      <c r="F7076" s="66">
        <v>142116</v>
      </c>
      <c r="G7076" t="s">
        <v>78</v>
      </c>
      <c r="H7076" t="s">
        <v>16560</v>
      </c>
      <c r="I7076" t="s">
        <v>79</v>
      </c>
      <c r="K7076" t="s">
        <v>16561</v>
      </c>
      <c r="M7076" t="s">
        <v>7395</v>
      </c>
      <c r="N7076" t="s">
        <v>7395</v>
      </c>
      <c r="O7076" t="s">
        <v>18</v>
      </c>
      <c r="P7076" t="s">
        <v>13261</v>
      </c>
    </row>
    <row r="7077" spans="1:17" hidden="1" x14ac:dyDescent="0.35">
      <c r="A7077" s="72">
        <f t="shared" si="110"/>
        <v>141594</v>
      </c>
      <c r="B7077" t="s">
        <v>17664</v>
      </c>
      <c r="C7077" s="66">
        <v>16067458</v>
      </c>
      <c r="D7077" t="s">
        <v>77</v>
      </c>
      <c r="E7077" t="s">
        <v>10565</v>
      </c>
      <c r="F7077" s="66">
        <v>141594</v>
      </c>
      <c r="G7077" t="s">
        <v>78</v>
      </c>
      <c r="I7077" t="s">
        <v>79</v>
      </c>
      <c r="K7077" t="s">
        <v>17665</v>
      </c>
      <c r="M7077" t="s">
        <v>10561</v>
      </c>
      <c r="N7077" t="s">
        <v>10451</v>
      </c>
      <c r="O7077" t="s">
        <v>18</v>
      </c>
      <c r="P7077" t="s">
        <v>10562</v>
      </c>
    </row>
    <row r="7078" spans="1:17" hidden="1" x14ac:dyDescent="0.35">
      <c r="A7078" s="72">
        <f t="shared" si="110"/>
        <v>141594</v>
      </c>
      <c r="B7078" t="s">
        <v>10564</v>
      </c>
      <c r="C7078" s="66">
        <v>91081</v>
      </c>
      <c r="D7078" t="s">
        <v>77</v>
      </c>
      <c r="E7078" t="s">
        <v>10565</v>
      </c>
      <c r="F7078" s="66">
        <v>141594</v>
      </c>
      <c r="G7078" t="s">
        <v>78</v>
      </c>
      <c r="I7078" t="s">
        <v>79</v>
      </c>
      <c r="K7078" t="s">
        <v>10566</v>
      </c>
      <c r="M7078" t="s">
        <v>10561</v>
      </c>
      <c r="N7078" t="s">
        <v>10451</v>
      </c>
      <c r="O7078" t="s">
        <v>18</v>
      </c>
      <c r="P7078" t="s">
        <v>10562</v>
      </c>
    </row>
    <row r="7079" spans="1:17" hidden="1" x14ac:dyDescent="0.35">
      <c r="A7079" s="72">
        <f t="shared" si="110"/>
        <v>141594</v>
      </c>
      <c r="B7079" t="s">
        <v>27979</v>
      </c>
      <c r="C7079" s="85">
        <v>141594</v>
      </c>
      <c r="D7079" t="s">
        <v>78</v>
      </c>
      <c r="E7079" t="s">
        <v>23161</v>
      </c>
      <c r="F7079" s="85">
        <v>17019384</v>
      </c>
      <c r="G7079" t="s">
        <v>1750</v>
      </c>
      <c r="H7079">
        <v>12037214</v>
      </c>
      <c r="I7079" t="s">
        <v>79</v>
      </c>
      <c r="J7079" t="s">
        <v>200</v>
      </c>
      <c r="K7079" t="s">
        <v>27980</v>
      </c>
      <c r="M7079" t="s">
        <v>20169</v>
      </c>
      <c r="N7079" t="s">
        <v>10451</v>
      </c>
      <c r="O7079" t="s">
        <v>18</v>
      </c>
      <c r="P7079">
        <v>78372</v>
      </c>
    </row>
    <row r="7080" spans="1:17" hidden="1" x14ac:dyDescent="0.35">
      <c r="A7080" s="72">
        <f t="shared" si="110"/>
        <v>141594</v>
      </c>
      <c r="B7080" t="s">
        <v>10567</v>
      </c>
      <c r="C7080" s="66">
        <v>91082</v>
      </c>
      <c r="D7080" t="s">
        <v>77</v>
      </c>
      <c r="E7080" t="s">
        <v>10565</v>
      </c>
      <c r="F7080" s="66">
        <v>141594</v>
      </c>
      <c r="G7080" t="s">
        <v>78</v>
      </c>
      <c r="I7080" t="s">
        <v>79</v>
      </c>
      <c r="K7080" t="s">
        <v>10568</v>
      </c>
      <c r="M7080" t="s">
        <v>10561</v>
      </c>
      <c r="N7080" t="s">
        <v>10451</v>
      </c>
      <c r="O7080" t="s">
        <v>18</v>
      </c>
      <c r="P7080" t="s">
        <v>10562</v>
      </c>
    </row>
    <row r="7081" spans="1:17" hidden="1" x14ac:dyDescent="0.35">
      <c r="A7081" s="72">
        <f t="shared" si="110"/>
        <v>141594</v>
      </c>
      <c r="B7081" t="s">
        <v>20167</v>
      </c>
      <c r="C7081" s="66">
        <v>17002470</v>
      </c>
      <c r="D7081" t="s">
        <v>83</v>
      </c>
      <c r="E7081" t="s">
        <v>10565</v>
      </c>
      <c r="F7081" s="66">
        <v>141594</v>
      </c>
      <c r="G7081" t="s">
        <v>78</v>
      </c>
      <c r="H7081" t="s">
        <v>350</v>
      </c>
      <c r="I7081" t="s">
        <v>79</v>
      </c>
      <c r="K7081" t="s">
        <v>20168</v>
      </c>
      <c r="L7081" t="s">
        <v>80</v>
      </c>
      <c r="M7081" t="s">
        <v>20169</v>
      </c>
      <c r="N7081" t="s">
        <v>80</v>
      </c>
      <c r="O7081" t="s">
        <v>18</v>
      </c>
      <c r="P7081" t="s">
        <v>10562</v>
      </c>
      <c r="Q7081" t="s">
        <v>87</v>
      </c>
    </row>
    <row r="7082" spans="1:17" hidden="1" x14ac:dyDescent="0.35">
      <c r="A7082" s="72">
        <f t="shared" si="110"/>
        <v>141594</v>
      </c>
      <c r="B7082" t="s">
        <v>20172</v>
      </c>
      <c r="C7082" s="66">
        <v>17002472</v>
      </c>
      <c r="D7082" t="s">
        <v>83</v>
      </c>
      <c r="E7082" t="s">
        <v>10565</v>
      </c>
      <c r="F7082" s="66">
        <v>141594</v>
      </c>
      <c r="G7082" t="s">
        <v>78</v>
      </c>
      <c r="H7082" t="s">
        <v>350</v>
      </c>
      <c r="I7082" t="s">
        <v>79</v>
      </c>
      <c r="K7082" t="s">
        <v>20171</v>
      </c>
      <c r="L7082" t="s">
        <v>80</v>
      </c>
      <c r="M7082" t="s">
        <v>20169</v>
      </c>
      <c r="N7082" t="s">
        <v>80</v>
      </c>
      <c r="O7082" t="s">
        <v>18</v>
      </c>
      <c r="P7082" t="s">
        <v>10562</v>
      </c>
      <c r="Q7082" t="s">
        <v>87</v>
      </c>
    </row>
    <row r="7083" spans="1:17" hidden="1" x14ac:dyDescent="0.35">
      <c r="A7083" s="72">
        <f t="shared" si="110"/>
        <v>141594</v>
      </c>
      <c r="B7083" t="s">
        <v>20173</v>
      </c>
      <c r="C7083" s="66">
        <v>17002473</v>
      </c>
      <c r="D7083" t="s">
        <v>83</v>
      </c>
      <c r="E7083" t="s">
        <v>10565</v>
      </c>
      <c r="F7083" s="66">
        <v>141594</v>
      </c>
      <c r="G7083" t="s">
        <v>78</v>
      </c>
      <c r="H7083" t="s">
        <v>350</v>
      </c>
      <c r="I7083" t="s">
        <v>79</v>
      </c>
      <c r="K7083" t="s">
        <v>20174</v>
      </c>
      <c r="L7083" t="s">
        <v>80</v>
      </c>
      <c r="M7083" t="s">
        <v>20169</v>
      </c>
      <c r="N7083" t="s">
        <v>80</v>
      </c>
      <c r="O7083" t="s">
        <v>18</v>
      </c>
      <c r="P7083" t="s">
        <v>10562</v>
      </c>
      <c r="Q7083" t="s">
        <v>87</v>
      </c>
    </row>
    <row r="7084" spans="1:17" hidden="1" x14ac:dyDescent="0.35">
      <c r="A7084" s="72">
        <f t="shared" si="110"/>
        <v>141594</v>
      </c>
      <c r="B7084" t="s">
        <v>20170</v>
      </c>
      <c r="C7084" s="66">
        <v>17002471</v>
      </c>
      <c r="D7084" t="s">
        <v>83</v>
      </c>
      <c r="E7084" t="s">
        <v>10565</v>
      </c>
      <c r="F7084" s="66">
        <v>141594</v>
      </c>
      <c r="G7084" t="s">
        <v>78</v>
      </c>
      <c r="H7084" t="s">
        <v>350</v>
      </c>
      <c r="I7084" t="s">
        <v>79</v>
      </c>
      <c r="K7084" t="s">
        <v>20171</v>
      </c>
      <c r="L7084" t="s">
        <v>80</v>
      </c>
      <c r="M7084" t="s">
        <v>20169</v>
      </c>
      <c r="N7084" t="s">
        <v>80</v>
      </c>
      <c r="O7084" t="s">
        <v>18</v>
      </c>
      <c r="P7084" t="s">
        <v>10562</v>
      </c>
      <c r="Q7084" t="s">
        <v>87</v>
      </c>
    </row>
    <row r="7085" spans="1:17" hidden="1" x14ac:dyDescent="0.35">
      <c r="A7085" s="72">
        <f t="shared" si="110"/>
        <v>141594</v>
      </c>
      <c r="B7085" t="s">
        <v>20175</v>
      </c>
      <c r="C7085" s="66">
        <v>17002474</v>
      </c>
      <c r="D7085" t="s">
        <v>83</v>
      </c>
      <c r="E7085" t="s">
        <v>10565</v>
      </c>
      <c r="F7085" s="66">
        <v>141594</v>
      </c>
      <c r="G7085" t="s">
        <v>78</v>
      </c>
      <c r="H7085" t="s">
        <v>350</v>
      </c>
      <c r="I7085" t="s">
        <v>79</v>
      </c>
      <c r="K7085" t="s">
        <v>20176</v>
      </c>
      <c r="L7085" t="s">
        <v>80</v>
      </c>
      <c r="M7085" t="s">
        <v>20169</v>
      </c>
      <c r="N7085" t="s">
        <v>80</v>
      </c>
      <c r="O7085" t="s">
        <v>18</v>
      </c>
      <c r="P7085" t="s">
        <v>10562</v>
      </c>
      <c r="Q7085" t="s">
        <v>87</v>
      </c>
    </row>
    <row r="7086" spans="1:17" hidden="1" x14ac:dyDescent="0.35">
      <c r="A7086" s="72">
        <f t="shared" si="110"/>
        <v>141594</v>
      </c>
      <c r="B7086" t="s">
        <v>10569</v>
      </c>
      <c r="C7086" s="66">
        <v>91083</v>
      </c>
      <c r="D7086" t="s">
        <v>77</v>
      </c>
      <c r="E7086" t="s">
        <v>10565</v>
      </c>
      <c r="F7086" s="66">
        <v>141594</v>
      </c>
      <c r="G7086" t="s">
        <v>78</v>
      </c>
      <c r="I7086" t="s">
        <v>79</v>
      </c>
      <c r="K7086" t="s">
        <v>10570</v>
      </c>
      <c r="M7086" t="s">
        <v>10561</v>
      </c>
      <c r="N7086" t="s">
        <v>10451</v>
      </c>
      <c r="O7086" t="s">
        <v>18</v>
      </c>
      <c r="P7086" t="s">
        <v>10562</v>
      </c>
    </row>
    <row r="7087" spans="1:17" hidden="1" x14ac:dyDescent="0.35">
      <c r="A7087" s="72">
        <f t="shared" si="110"/>
        <v>141594</v>
      </c>
      <c r="B7087" t="s">
        <v>10571</v>
      </c>
      <c r="C7087" s="66">
        <v>91084</v>
      </c>
      <c r="D7087" t="s">
        <v>77</v>
      </c>
      <c r="E7087" t="s">
        <v>10565</v>
      </c>
      <c r="F7087" s="66">
        <v>141594</v>
      </c>
      <c r="G7087" t="s">
        <v>78</v>
      </c>
      <c r="I7087" t="s">
        <v>79</v>
      </c>
      <c r="K7087" t="s">
        <v>10572</v>
      </c>
      <c r="M7087" t="s">
        <v>10561</v>
      </c>
      <c r="N7087" t="s">
        <v>10451</v>
      </c>
      <c r="O7087" t="s">
        <v>18</v>
      </c>
      <c r="P7087" t="s">
        <v>10562</v>
      </c>
      <c r="Q7087" t="s">
        <v>10563</v>
      </c>
    </row>
    <row r="7088" spans="1:17" hidden="1" x14ac:dyDescent="0.35">
      <c r="A7088" s="72">
        <f t="shared" si="110"/>
        <v>141376</v>
      </c>
      <c r="B7088" t="s">
        <v>8728</v>
      </c>
      <c r="C7088" s="66">
        <v>89972</v>
      </c>
      <c r="D7088" t="s">
        <v>77</v>
      </c>
      <c r="E7088" t="s">
        <v>8729</v>
      </c>
      <c r="F7088" s="66">
        <v>141376</v>
      </c>
      <c r="G7088" t="s">
        <v>78</v>
      </c>
      <c r="I7088" t="s">
        <v>79</v>
      </c>
      <c r="K7088" t="s">
        <v>8730</v>
      </c>
      <c r="M7088" t="s">
        <v>8731</v>
      </c>
      <c r="N7088" t="s">
        <v>8732</v>
      </c>
      <c r="O7088" t="s">
        <v>18</v>
      </c>
      <c r="P7088" t="s">
        <v>8692</v>
      </c>
      <c r="Q7088" t="s">
        <v>8733</v>
      </c>
    </row>
    <row r="7089" spans="1:17" hidden="1" x14ac:dyDescent="0.35">
      <c r="A7089" s="72">
        <f t="shared" si="110"/>
        <v>141376</v>
      </c>
      <c r="B7089" t="s">
        <v>8734</v>
      </c>
      <c r="C7089" s="66">
        <v>89973</v>
      </c>
      <c r="D7089" t="s">
        <v>77</v>
      </c>
      <c r="E7089" t="s">
        <v>8729</v>
      </c>
      <c r="F7089" s="66">
        <v>141376</v>
      </c>
      <c r="G7089" t="s">
        <v>78</v>
      </c>
      <c r="I7089" t="s">
        <v>79</v>
      </c>
      <c r="K7089" t="s">
        <v>8735</v>
      </c>
      <c r="M7089" t="s">
        <v>8731</v>
      </c>
      <c r="N7089" t="s">
        <v>8732</v>
      </c>
      <c r="O7089" t="s">
        <v>18</v>
      </c>
      <c r="P7089" t="s">
        <v>8692</v>
      </c>
      <c r="Q7089" t="s">
        <v>8733</v>
      </c>
    </row>
    <row r="7090" spans="1:17" hidden="1" x14ac:dyDescent="0.35">
      <c r="A7090" s="72">
        <f t="shared" si="110"/>
        <v>141376</v>
      </c>
      <c r="B7090" t="s">
        <v>18170</v>
      </c>
      <c r="C7090" s="66">
        <v>16039467</v>
      </c>
      <c r="D7090" t="s">
        <v>83</v>
      </c>
      <c r="E7090" t="s">
        <v>8729</v>
      </c>
      <c r="F7090" s="66">
        <v>141376</v>
      </c>
      <c r="G7090" t="s">
        <v>78</v>
      </c>
      <c r="H7090" t="s">
        <v>350</v>
      </c>
      <c r="I7090" t="s">
        <v>79</v>
      </c>
      <c r="K7090" t="s">
        <v>18171</v>
      </c>
      <c r="L7090" t="s">
        <v>80</v>
      </c>
      <c r="M7090" t="s">
        <v>8731</v>
      </c>
      <c r="N7090" t="s">
        <v>2669</v>
      </c>
      <c r="O7090" t="s">
        <v>18</v>
      </c>
      <c r="P7090" t="s">
        <v>13801</v>
      </c>
      <c r="Q7090" t="s">
        <v>87</v>
      </c>
    </row>
    <row r="7091" spans="1:17" hidden="1" x14ac:dyDescent="0.35">
      <c r="A7091" s="72">
        <f t="shared" si="110"/>
        <v>141376</v>
      </c>
      <c r="B7091" t="s">
        <v>8736</v>
      </c>
      <c r="C7091" s="66">
        <v>89974</v>
      </c>
      <c r="D7091" t="s">
        <v>77</v>
      </c>
      <c r="E7091" t="s">
        <v>8729</v>
      </c>
      <c r="F7091" s="66">
        <v>141376</v>
      </c>
      <c r="G7091" t="s">
        <v>78</v>
      </c>
      <c r="I7091" t="s">
        <v>79</v>
      </c>
      <c r="K7091" t="s">
        <v>8737</v>
      </c>
      <c r="M7091" t="s">
        <v>8731</v>
      </c>
      <c r="N7091" t="s">
        <v>8732</v>
      </c>
      <c r="O7091" t="s">
        <v>18</v>
      </c>
      <c r="P7091" t="s">
        <v>8692</v>
      </c>
      <c r="Q7091" t="s">
        <v>8733</v>
      </c>
    </row>
    <row r="7092" spans="1:17" hidden="1" x14ac:dyDescent="0.35">
      <c r="A7092" s="72">
        <f t="shared" si="110"/>
        <v>140696</v>
      </c>
      <c r="B7092" t="s">
        <v>20573</v>
      </c>
      <c r="C7092" s="66">
        <v>17006155</v>
      </c>
      <c r="D7092" t="s">
        <v>83</v>
      </c>
      <c r="E7092" t="s">
        <v>13674</v>
      </c>
      <c r="F7092" s="66">
        <v>140696</v>
      </c>
      <c r="G7092" t="s">
        <v>77</v>
      </c>
      <c r="I7092" t="s">
        <v>79</v>
      </c>
      <c r="K7092" t="s">
        <v>20574</v>
      </c>
      <c r="M7092" t="s">
        <v>2733</v>
      </c>
      <c r="N7092" t="s">
        <v>2589</v>
      </c>
      <c r="O7092" t="s">
        <v>18</v>
      </c>
      <c r="P7092" t="s">
        <v>2734</v>
      </c>
      <c r="Q7092" t="s">
        <v>6615</v>
      </c>
    </row>
    <row r="7093" spans="1:17" hidden="1" x14ac:dyDescent="0.35">
      <c r="A7093" s="72">
        <f t="shared" si="110"/>
        <v>140702</v>
      </c>
      <c r="B7093" t="s">
        <v>21789</v>
      </c>
      <c r="C7093" s="66">
        <v>17018223</v>
      </c>
      <c r="D7093" t="s">
        <v>83</v>
      </c>
      <c r="E7093" t="s">
        <v>2731</v>
      </c>
      <c r="F7093" s="66">
        <v>140702</v>
      </c>
      <c r="G7093" t="s">
        <v>78</v>
      </c>
      <c r="I7093" t="s">
        <v>79</v>
      </c>
      <c r="K7093" t="s">
        <v>13995</v>
      </c>
      <c r="M7093" t="s">
        <v>21676</v>
      </c>
      <c r="N7093" t="s">
        <v>2589</v>
      </c>
      <c r="O7093" t="s">
        <v>18</v>
      </c>
      <c r="P7093" t="s">
        <v>2734</v>
      </c>
    </row>
    <row r="7094" spans="1:17" hidden="1" x14ac:dyDescent="0.35">
      <c r="A7094" s="72">
        <f t="shared" si="110"/>
        <v>140702</v>
      </c>
      <c r="B7094" t="s">
        <v>2730</v>
      </c>
      <c r="C7094" s="66">
        <v>86781</v>
      </c>
      <c r="D7094" t="s">
        <v>77</v>
      </c>
      <c r="E7094" t="s">
        <v>2731</v>
      </c>
      <c r="F7094" s="66">
        <v>140702</v>
      </c>
      <c r="G7094" t="s">
        <v>78</v>
      </c>
      <c r="I7094" t="s">
        <v>79</v>
      </c>
      <c r="K7094" t="s">
        <v>2732</v>
      </c>
      <c r="M7094" t="s">
        <v>2733</v>
      </c>
      <c r="N7094" t="s">
        <v>2589</v>
      </c>
      <c r="O7094" t="s">
        <v>18</v>
      </c>
      <c r="P7094" t="s">
        <v>2734</v>
      </c>
    </row>
    <row r="7095" spans="1:17" hidden="1" x14ac:dyDescent="0.35">
      <c r="A7095" s="72">
        <f t="shared" si="110"/>
        <v>140702</v>
      </c>
      <c r="B7095" t="s">
        <v>13996</v>
      </c>
      <c r="C7095" s="66">
        <v>183622</v>
      </c>
      <c r="D7095" t="s">
        <v>77</v>
      </c>
      <c r="E7095" t="s">
        <v>2731</v>
      </c>
      <c r="F7095" s="66">
        <v>140702</v>
      </c>
      <c r="G7095" t="s">
        <v>78</v>
      </c>
      <c r="I7095" t="s">
        <v>79</v>
      </c>
      <c r="K7095" t="s">
        <v>13997</v>
      </c>
      <c r="M7095" t="s">
        <v>2733</v>
      </c>
      <c r="N7095" t="s">
        <v>2589</v>
      </c>
      <c r="O7095" t="s">
        <v>18</v>
      </c>
      <c r="P7095" t="s">
        <v>2734</v>
      </c>
      <c r="Q7095" t="s">
        <v>958</v>
      </c>
    </row>
    <row r="7096" spans="1:17" hidden="1" x14ac:dyDescent="0.35">
      <c r="A7096" s="72">
        <f t="shared" si="110"/>
        <v>140702</v>
      </c>
      <c r="B7096" t="s">
        <v>21968</v>
      </c>
      <c r="C7096" s="66">
        <v>17019547</v>
      </c>
      <c r="D7096" t="s">
        <v>77</v>
      </c>
      <c r="E7096" t="s">
        <v>2731</v>
      </c>
      <c r="F7096" s="66">
        <v>140702</v>
      </c>
      <c r="G7096" t="s">
        <v>78</v>
      </c>
      <c r="I7096" t="s">
        <v>79</v>
      </c>
      <c r="K7096" t="s">
        <v>13995</v>
      </c>
      <c r="M7096" t="s">
        <v>21676</v>
      </c>
      <c r="N7096" t="s">
        <v>2589</v>
      </c>
      <c r="O7096" t="s">
        <v>18</v>
      </c>
      <c r="P7096" t="s">
        <v>2734</v>
      </c>
    </row>
    <row r="7097" spans="1:17" hidden="1" x14ac:dyDescent="0.35">
      <c r="A7097" s="72">
        <f t="shared" si="110"/>
        <v>140702</v>
      </c>
      <c r="B7097" t="s">
        <v>21788</v>
      </c>
      <c r="C7097" s="66">
        <v>17018222</v>
      </c>
      <c r="D7097" t="s">
        <v>83</v>
      </c>
      <c r="E7097" t="s">
        <v>2731</v>
      </c>
      <c r="F7097" s="66">
        <v>140702</v>
      </c>
      <c r="G7097" t="s">
        <v>78</v>
      </c>
      <c r="I7097" t="s">
        <v>79</v>
      </c>
      <c r="K7097" t="s">
        <v>13997</v>
      </c>
      <c r="M7097" t="s">
        <v>21676</v>
      </c>
      <c r="N7097" t="s">
        <v>2589</v>
      </c>
      <c r="O7097" t="s">
        <v>18</v>
      </c>
      <c r="P7097" t="s">
        <v>2734</v>
      </c>
    </row>
    <row r="7098" spans="1:17" hidden="1" x14ac:dyDescent="0.35">
      <c r="A7098" s="72">
        <f t="shared" si="110"/>
        <v>140702</v>
      </c>
      <c r="B7098" t="s">
        <v>13994</v>
      </c>
      <c r="C7098" s="66">
        <v>183620</v>
      </c>
      <c r="D7098" t="s">
        <v>77</v>
      </c>
      <c r="E7098" t="s">
        <v>2731</v>
      </c>
      <c r="F7098" s="66">
        <v>140702</v>
      </c>
      <c r="G7098" t="s">
        <v>78</v>
      </c>
      <c r="I7098" t="s">
        <v>79</v>
      </c>
      <c r="K7098" t="s">
        <v>13995</v>
      </c>
      <c r="M7098" t="s">
        <v>2733</v>
      </c>
      <c r="N7098" t="s">
        <v>2589</v>
      </c>
      <c r="O7098" t="s">
        <v>18</v>
      </c>
      <c r="P7098" t="s">
        <v>2734</v>
      </c>
      <c r="Q7098" t="s">
        <v>958</v>
      </c>
    </row>
    <row r="7099" spans="1:17" hidden="1" x14ac:dyDescent="0.35">
      <c r="A7099" s="72">
        <f t="shared" si="110"/>
        <v>17000229</v>
      </c>
      <c r="B7099" t="s">
        <v>16927</v>
      </c>
      <c r="C7099" s="66">
        <v>16038431</v>
      </c>
      <c r="D7099" t="s">
        <v>83</v>
      </c>
      <c r="E7099" t="s">
        <v>16927</v>
      </c>
      <c r="F7099" s="66">
        <v>17000229</v>
      </c>
      <c r="G7099" t="s">
        <v>78</v>
      </c>
      <c r="H7099" t="s">
        <v>14772</v>
      </c>
      <c r="I7099" t="s">
        <v>79</v>
      </c>
      <c r="K7099" t="s">
        <v>17028</v>
      </c>
      <c r="L7099" t="s">
        <v>80</v>
      </c>
      <c r="M7099" t="s">
        <v>11425</v>
      </c>
      <c r="N7099" t="s">
        <v>5129</v>
      </c>
      <c r="O7099" t="s">
        <v>18</v>
      </c>
      <c r="P7099" t="s">
        <v>11430</v>
      </c>
      <c r="Q7099" t="s">
        <v>87</v>
      </c>
    </row>
    <row r="7100" spans="1:17" hidden="1" x14ac:dyDescent="0.35">
      <c r="A7100" s="72" t="str">
        <f t="shared" si="110"/>
        <v/>
      </c>
      <c r="B7100" t="s">
        <v>13811</v>
      </c>
      <c r="C7100" s="66">
        <v>17016080</v>
      </c>
      <c r="D7100" t="s">
        <v>1750</v>
      </c>
      <c r="H7100" t="s">
        <v>21536</v>
      </c>
      <c r="I7100" t="s">
        <v>79</v>
      </c>
      <c r="J7100" t="s">
        <v>200</v>
      </c>
      <c r="K7100" t="s">
        <v>21537</v>
      </c>
      <c r="M7100" t="s">
        <v>20546</v>
      </c>
      <c r="N7100" t="s">
        <v>10739</v>
      </c>
      <c r="O7100" t="s">
        <v>18</v>
      </c>
      <c r="P7100" t="s">
        <v>10851</v>
      </c>
    </row>
    <row r="7101" spans="1:17" hidden="1" x14ac:dyDescent="0.35">
      <c r="A7101" s="72">
        <f t="shared" si="110"/>
        <v>140714</v>
      </c>
      <c r="B7101" t="s">
        <v>2833</v>
      </c>
      <c r="C7101" s="66">
        <v>86822</v>
      </c>
      <c r="D7101" t="s">
        <v>77</v>
      </c>
      <c r="E7101" t="s">
        <v>2794</v>
      </c>
      <c r="F7101" s="66">
        <v>140714</v>
      </c>
      <c r="G7101" t="s">
        <v>78</v>
      </c>
      <c r="H7101" t="s">
        <v>2834</v>
      </c>
      <c r="I7101" t="s">
        <v>79</v>
      </c>
      <c r="K7101" t="s">
        <v>2835</v>
      </c>
      <c r="M7101" t="s">
        <v>2790</v>
      </c>
      <c r="N7101" t="s">
        <v>2797</v>
      </c>
      <c r="O7101" t="s">
        <v>18</v>
      </c>
      <c r="P7101" t="s">
        <v>2836</v>
      </c>
    </row>
    <row r="7102" spans="1:17" hidden="1" x14ac:dyDescent="0.35">
      <c r="A7102" s="72">
        <f t="shared" si="110"/>
        <v>141739</v>
      </c>
      <c r="B7102" t="s">
        <v>23638</v>
      </c>
      <c r="C7102" s="85">
        <v>91840</v>
      </c>
      <c r="D7102" t="s">
        <v>77</v>
      </c>
      <c r="E7102" t="s">
        <v>23266</v>
      </c>
      <c r="F7102" s="85">
        <v>141739</v>
      </c>
      <c r="G7102" t="s">
        <v>78</v>
      </c>
      <c r="H7102">
        <v>7097322</v>
      </c>
      <c r="I7102" t="s">
        <v>79</v>
      </c>
      <c r="K7102" t="s">
        <v>23639</v>
      </c>
      <c r="M7102" t="s">
        <v>125</v>
      </c>
      <c r="N7102" t="s">
        <v>137</v>
      </c>
      <c r="O7102" t="s">
        <v>18</v>
      </c>
      <c r="P7102">
        <v>78721</v>
      </c>
      <c r="Q7102">
        <v>2625</v>
      </c>
    </row>
    <row r="7103" spans="1:17" hidden="1" x14ac:dyDescent="0.35">
      <c r="A7103" s="72">
        <f t="shared" si="110"/>
        <v>141223</v>
      </c>
      <c r="B7103" t="s">
        <v>14877</v>
      </c>
      <c r="C7103" s="66">
        <v>224391</v>
      </c>
      <c r="D7103" t="s">
        <v>77</v>
      </c>
      <c r="E7103" t="s">
        <v>6077</v>
      </c>
      <c r="F7103" s="66">
        <v>141223</v>
      </c>
      <c r="G7103" t="s">
        <v>78</v>
      </c>
      <c r="H7103" t="s">
        <v>14878</v>
      </c>
      <c r="I7103" t="s">
        <v>79</v>
      </c>
      <c r="K7103" t="s">
        <v>14879</v>
      </c>
      <c r="M7103" t="s">
        <v>3090</v>
      </c>
      <c r="N7103" t="s">
        <v>6071</v>
      </c>
      <c r="O7103" t="s">
        <v>18</v>
      </c>
      <c r="P7103" t="s">
        <v>6835</v>
      </c>
      <c r="Q7103" t="s">
        <v>14880</v>
      </c>
    </row>
    <row r="7104" spans="1:17" hidden="1" x14ac:dyDescent="0.35">
      <c r="A7104" s="72">
        <f t="shared" si="110"/>
        <v>141223</v>
      </c>
      <c r="B7104" t="s">
        <v>7116</v>
      </c>
      <c r="C7104" s="66">
        <v>88980</v>
      </c>
      <c r="D7104" t="s">
        <v>77</v>
      </c>
      <c r="E7104" t="s">
        <v>6077</v>
      </c>
      <c r="F7104" s="66">
        <v>141223</v>
      </c>
      <c r="G7104" t="s">
        <v>78</v>
      </c>
      <c r="H7104" t="s">
        <v>7117</v>
      </c>
      <c r="I7104" t="s">
        <v>79</v>
      </c>
      <c r="K7104" t="s">
        <v>7118</v>
      </c>
      <c r="M7104" t="s">
        <v>3090</v>
      </c>
      <c r="N7104" t="s">
        <v>6071</v>
      </c>
      <c r="O7104" t="s">
        <v>18</v>
      </c>
      <c r="P7104" t="s">
        <v>7108</v>
      </c>
      <c r="Q7104" t="s">
        <v>1211</v>
      </c>
    </row>
    <row r="7105" spans="1:17" hidden="1" x14ac:dyDescent="0.35">
      <c r="A7105" s="72">
        <f t="shared" si="110"/>
        <v>141681</v>
      </c>
      <c r="B7105" t="s">
        <v>15868</v>
      </c>
      <c r="C7105" s="66">
        <v>16026080</v>
      </c>
      <c r="D7105" t="s">
        <v>77</v>
      </c>
      <c r="E7105" t="s">
        <v>11249</v>
      </c>
      <c r="F7105" s="66">
        <v>141681</v>
      </c>
      <c r="G7105" t="s">
        <v>78</v>
      </c>
      <c r="I7105" t="s">
        <v>79</v>
      </c>
      <c r="K7105" t="s">
        <v>15869</v>
      </c>
      <c r="M7105" t="s">
        <v>11037</v>
      </c>
      <c r="N7105" t="s">
        <v>5082</v>
      </c>
      <c r="O7105" t="s">
        <v>18</v>
      </c>
      <c r="P7105" t="s">
        <v>11038</v>
      </c>
      <c r="Q7105" t="s">
        <v>15870</v>
      </c>
    </row>
    <row r="7106" spans="1:17" hidden="1" x14ac:dyDescent="0.35">
      <c r="A7106" s="72">
        <f t="shared" ref="A7106:A7169" si="111">IF(F7106="", "", IF(D7106="School District", C7106, F7106))</f>
        <v>142116</v>
      </c>
      <c r="B7106" t="s">
        <v>13608</v>
      </c>
      <c r="C7106" s="66">
        <v>93155</v>
      </c>
      <c r="D7106" t="s">
        <v>77</v>
      </c>
      <c r="E7106" t="s">
        <v>13524</v>
      </c>
      <c r="F7106" s="66">
        <v>142116</v>
      </c>
      <c r="G7106" t="s">
        <v>78</v>
      </c>
      <c r="H7106" t="s">
        <v>13609</v>
      </c>
      <c r="I7106" t="s">
        <v>79</v>
      </c>
      <c r="K7106" t="s">
        <v>13610</v>
      </c>
      <c r="L7106" t="s">
        <v>80</v>
      </c>
      <c r="M7106" t="s">
        <v>7395</v>
      </c>
      <c r="N7106" t="s">
        <v>7395</v>
      </c>
      <c r="O7106" t="s">
        <v>18</v>
      </c>
      <c r="P7106" t="s">
        <v>13598</v>
      </c>
      <c r="Q7106" t="s">
        <v>87</v>
      </c>
    </row>
    <row r="7107" spans="1:17" hidden="1" x14ac:dyDescent="0.35">
      <c r="A7107" s="72">
        <f t="shared" si="111"/>
        <v>141555</v>
      </c>
      <c r="B7107" t="s">
        <v>15646</v>
      </c>
      <c r="C7107" s="66">
        <v>14749339</v>
      </c>
      <c r="D7107" t="s">
        <v>77</v>
      </c>
      <c r="E7107" t="s">
        <v>4810</v>
      </c>
      <c r="F7107" s="66">
        <v>141555</v>
      </c>
      <c r="G7107" t="s">
        <v>78</v>
      </c>
      <c r="H7107" t="s">
        <v>15647</v>
      </c>
      <c r="I7107" t="s">
        <v>79</v>
      </c>
      <c r="K7107" t="s">
        <v>15648</v>
      </c>
      <c r="M7107" t="s">
        <v>7383</v>
      </c>
      <c r="N7107" t="s">
        <v>7384</v>
      </c>
      <c r="O7107" t="s">
        <v>18</v>
      </c>
      <c r="P7107" t="s">
        <v>10431</v>
      </c>
    </row>
    <row r="7108" spans="1:17" hidden="1" x14ac:dyDescent="0.35">
      <c r="A7108" s="72">
        <f t="shared" si="111"/>
        <v>140473</v>
      </c>
      <c r="B7108" t="s">
        <v>27736</v>
      </c>
      <c r="C7108" s="85">
        <v>16055234</v>
      </c>
      <c r="D7108" t="s">
        <v>77</v>
      </c>
      <c r="E7108" t="s">
        <v>23171</v>
      </c>
      <c r="F7108" s="85">
        <v>140473</v>
      </c>
      <c r="G7108" t="s">
        <v>78</v>
      </c>
      <c r="I7108" t="s">
        <v>79</v>
      </c>
      <c r="K7108" t="s">
        <v>27737</v>
      </c>
      <c r="M7108" t="s">
        <v>20750</v>
      </c>
      <c r="N7108" t="s">
        <v>956</v>
      </c>
      <c r="O7108" t="s">
        <v>18</v>
      </c>
      <c r="P7108">
        <v>75074</v>
      </c>
    </row>
    <row r="7109" spans="1:17" hidden="1" x14ac:dyDescent="0.35">
      <c r="A7109" s="72">
        <f t="shared" si="111"/>
        <v>140473</v>
      </c>
      <c r="B7109" t="s">
        <v>17151</v>
      </c>
      <c r="C7109" s="66">
        <v>16055234</v>
      </c>
      <c r="D7109" t="s">
        <v>77</v>
      </c>
      <c r="E7109" t="s">
        <v>252</v>
      </c>
      <c r="F7109" s="66">
        <v>140473</v>
      </c>
      <c r="G7109" t="s">
        <v>78</v>
      </c>
      <c r="I7109" t="s">
        <v>79</v>
      </c>
      <c r="K7109" t="s">
        <v>17152</v>
      </c>
      <c r="M7109" t="s">
        <v>254</v>
      </c>
      <c r="N7109" t="s">
        <v>185</v>
      </c>
      <c r="O7109" t="s">
        <v>18</v>
      </c>
      <c r="P7109" t="s">
        <v>881</v>
      </c>
    </row>
    <row r="7110" spans="1:17" hidden="1" x14ac:dyDescent="0.35">
      <c r="A7110" s="72">
        <f t="shared" si="111"/>
        <v>140538</v>
      </c>
      <c r="B7110" t="s">
        <v>1648</v>
      </c>
      <c r="C7110" s="66">
        <v>86047</v>
      </c>
      <c r="D7110" t="s">
        <v>77</v>
      </c>
      <c r="E7110" t="s">
        <v>1644</v>
      </c>
      <c r="F7110" s="66">
        <v>140538</v>
      </c>
      <c r="G7110" t="s">
        <v>78</v>
      </c>
      <c r="I7110" t="s">
        <v>79</v>
      </c>
      <c r="K7110" t="s">
        <v>1649</v>
      </c>
      <c r="M7110" t="s">
        <v>1642</v>
      </c>
      <c r="N7110" t="s">
        <v>1048</v>
      </c>
      <c r="O7110" t="s">
        <v>18</v>
      </c>
      <c r="P7110" t="s">
        <v>1643</v>
      </c>
    </row>
    <row r="7111" spans="1:17" hidden="1" x14ac:dyDescent="0.35">
      <c r="A7111" s="72">
        <f t="shared" si="111"/>
        <v>140480</v>
      </c>
      <c r="B7111" t="s">
        <v>15994</v>
      </c>
      <c r="C7111" s="66">
        <v>16030474</v>
      </c>
      <c r="D7111" t="s">
        <v>77</v>
      </c>
      <c r="E7111" t="s">
        <v>1041</v>
      </c>
      <c r="F7111" s="66">
        <v>140480</v>
      </c>
      <c r="G7111" t="s">
        <v>78</v>
      </c>
      <c r="I7111" t="s">
        <v>79</v>
      </c>
      <c r="K7111" t="s">
        <v>15995</v>
      </c>
      <c r="M7111" t="s">
        <v>1048</v>
      </c>
      <c r="N7111" t="s">
        <v>1044</v>
      </c>
      <c r="O7111" t="s">
        <v>18</v>
      </c>
      <c r="P7111" t="s">
        <v>1045</v>
      </c>
    </row>
    <row r="7112" spans="1:17" hidden="1" x14ac:dyDescent="0.35">
      <c r="A7112" s="72">
        <f t="shared" si="111"/>
        <v>140841</v>
      </c>
      <c r="B7112" t="s">
        <v>23484</v>
      </c>
      <c r="C7112" s="85">
        <v>87198</v>
      </c>
      <c r="D7112" t="s">
        <v>77</v>
      </c>
      <c r="E7112" t="s">
        <v>23268</v>
      </c>
      <c r="F7112" s="85">
        <v>140841</v>
      </c>
      <c r="G7112" t="s">
        <v>78</v>
      </c>
      <c r="H7112">
        <v>12691564</v>
      </c>
      <c r="I7112" t="s">
        <v>79</v>
      </c>
      <c r="K7112" t="s">
        <v>23485</v>
      </c>
      <c r="M7112" t="s">
        <v>19690</v>
      </c>
      <c r="N7112" t="s">
        <v>571</v>
      </c>
      <c r="O7112" t="s">
        <v>18</v>
      </c>
      <c r="P7112">
        <v>76018</v>
      </c>
    </row>
    <row r="7113" spans="1:17" hidden="1" x14ac:dyDescent="0.35">
      <c r="A7113" s="72">
        <f t="shared" si="111"/>
        <v>127700</v>
      </c>
      <c r="B7113" t="s">
        <v>24047</v>
      </c>
      <c r="C7113" s="85">
        <v>228258</v>
      </c>
      <c r="D7113" t="s">
        <v>77</v>
      </c>
      <c r="E7113" t="s">
        <v>23260</v>
      </c>
      <c r="F7113" s="85">
        <v>127700</v>
      </c>
      <c r="G7113" t="s">
        <v>78</v>
      </c>
      <c r="H7113">
        <v>13042718</v>
      </c>
      <c r="I7113" t="s">
        <v>79</v>
      </c>
      <c r="K7113" t="s">
        <v>24048</v>
      </c>
      <c r="M7113" t="s">
        <v>24049</v>
      </c>
      <c r="O7113" t="s">
        <v>23988</v>
      </c>
      <c r="P7113">
        <v>32775</v>
      </c>
    </row>
    <row r="7114" spans="1:17" hidden="1" x14ac:dyDescent="0.35">
      <c r="A7114" s="72">
        <f t="shared" si="111"/>
        <v>140704</v>
      </c>
      <c r="B7114" t="s">
        <v>19393</v>
      </c>
      <c r="C7114" s="66">
        <v>16064969</v>
      </c>
      <c r="D7114" t="s">
        <v>83</v>
      </c>
      <c r="E7114" t="s">
        <v>2743</v>
      </c>
      <c r="F7114" s="66">
        <v>140704</v>
      </c>
      <c r="G7114" t="s">
        <v>78</v>
      </c>
      <c r="H7114" t="s">
        <v>350</v>
      </c>
      <c r="I7114" t="s">
        <v>79</v>
      </c>
      <c r="K7114" t="s">
        <v>19394</v>
      </c>
      <c r="L7114" t="s">
        <v>80</v>
      </c>
      <c r="M7114" t="s">
        <v>2738</v>
      </c>
      <c r="N7114" t="s">
        <v>2640</v>
      </c>
      <c r="O7114" t="s">
        <v>18</v>
      </c>
      <c r="P7114" t="s">
        <v>2739</v>
      </c>
      <c r="Q7114" t="s">
        <v>87</v>
      </c>
    </row>
    <row r="7115" spans="1:17" hidden="1" x14ac:dyDescent="0.35">
      <c r="A7115" s="72">
        <f t="shared" si="111"/>
        <v>140696</v>
      </c>
      <c r="B7115" t="s">
        <v>20575</v>
      </c>
      <c r="C7115" s="66">
        <v>17006157</v>
      </c>
      <c r="D7115" t="s">
        <v>83</v>
      </c>
      <c r="E7115" t="s">
        <v>13674</v>
      </c>
      <c r="F7115" s="66">
        <v>140696</v>
      </c>
      <c r="G7115" t="s">
        <v>77</v>
      </c>
      <c r="I7115" t="s">
        <v>79</v>
      </c>
      <c r="K7115" t="s">
        <v>2744</v>
      </c>
      <c r="M7115" t="s">
        <v>2738</v>
      </c>
      <c r="N7115" t="s">
        <v>2645</v>
      </c>
      <c r="O7115" t="s">
        <v>18</v>
      </c>
      <c r="P7115" t="s">
        <v>2739</v>
      </c>
      <c r="Q7115" t="s">
        <v>8320</v>
      </c>
    </row>
    <row r="7116" spans="1:17" hidden="1" x14ac:dyDescent="0.35">
      <c r="A7116" s="72">
        <f t="shared" si="111"/>
        <v>141739</v>
      </c>
      <c r="B7116" t="s">
        <v>23686</v>
      </c>
      <c r="C7116" s="85">
        <v>16059066</v>
      </c>
      <c r="D7116" t="s">
        <v>77</v>
      </c>
      <c r="E7116" t="s">
        <v>23266</v>
      </c>
      <c r="F7116" s="85">
        <v>141739</v>
      </c>
      <c r="G7116" t="s">
        <v>78</v>
      </c>
      <c r="H7116">
        <v>12688008</v>
      </c>
      <c r="I7116" t="s">
        <v>79</v>
      </c>
      <c r="K7116" t="s">
        <v>23687</v>
      </c>
      <c r="M7116" t="s">
        <v>125</v>
      </c>
      <c r="N7116" t="s">
        <v>137</v>
      </c>
      <c r="O7116" t="s">
        <v>18</v>
      </c>
      <c r="P7116">
        <v>78724</v>
      </c>
    </row>
    <row r="7117" spans="1:17" hidden="1" x14ac:dyDescent="0.35">
      <c r="A7117" s="72">
        <f t="shared" si="111"/>
        <v>141986</v>
      </c>
      <c r="B7117" t="s">
        <v>2742</v>
      </c>
      <c r="C7117" s="66">
        <v>92553</v>
      </c>
      <c r="D7117" t="s">
        <v>77</v>
      </c>
      <c r="E7117" t="s">
        <v>12702</v>
      </c>
      <c r="F7117" s="66">
        <v>141986</v>
      </c>
      <c r="G7117" t="s">
        <v>78</v>
      </c>
      <c r="H7117" t="s">
        <v>12758</v>
      </c>
      <c r="I7117" t="s">
        <v>79</v>
      </c>
      <c r="K7117" t="s">
        <v>12759</v>
      </c>
      <c r="M7117" t="s">
        <v>12447</v>
      </c>
      <c r="N7117" t="s">
        <v>12609</v>
      </c>
      <c r="O7117" t="s">
        <v>18</v>
      </c>
      <c r="P7117" t="s">
        <v>12749</v>
      </c>
      <c r="Q7117" t="s">
        <v>10754</v>
      </c>
    </row>
    <row r="7118" spans="1:17" hidden="1" x14ac:dyDescent="0.35">
      <c r="A7118" s="72">
        <f t="shared" si="111"/>
        <v>140704</v>
      </c>
      <c r="B7118" t="s">
        <v>2742</v>
      </c>
      <c r="C7118" s="66">
        <v>86783</v>
      </c>
      <c r="D7118" t="s">
        <v>77</v>
      </c>
      <c r="E7118" t="s">
        <v>2743</v>
      </c>
      <c r="F7118" s="66">
        <v>140704</v>
      </c>
      <c r="G7118" t="s">
        <v>78</v>
      </c>
      <c r="I7118" t="s">
        <v>79</v>
      </c>
      <c r="K7118" t="s">
        <v>2744</v>
      </c>
      <c r="M7118" t="s">
        <v>2738</v>
      </c>
      <c r="N7118" t="s">
        <v>2640</v>
      </c>
      <c r="O7118" t="s">
        <v>18</v>
      </c>
      <c r="P7118" t="s">
        <v>2739</v>
      </c>
    </row>
    <row r="7119" spans="1:17" hidden="1" x14ac:dyDescent="0.35">
      <c r="A7119" s="72">
        <f t="shared" si="111"/>
        <v>140704</v>
      </c>
      <c r="B7119" t="s">
        <v>2745</v>
      </c>
      <c r="C7119" s="66">
        <v>86784</v>
      </c>
      <c r="D7119" t="s">
        <v>77</v>
      </c>
      <c r="E7119" t="s">
        <v>2743</v>
      </c>
      <c r="F7119" s="66">
        <v>140704</v>
      </c>
      <c r="G7119" t="s">
        <v>78</v>
      </c>
      <c r="I7119" t="s">
        <v>79</v>
      </c>
      <c r="K7119" t="s">
        <v>2744</v>
      </c>
      <c r="M7119" t="s">
        <v>2738</v>
      </c>
      <c r="N7119" t="s">
        <v>2640</v>
      </c>
      <c r="O7119" t="s">
        <v>18</v>
      </c>
      <c r="P7119" t="s">
        <v>2739</v>
      </c>
    </row>
    <row r="7120" spans="1:17" hidden="1" x14ac:dyDescent="0.35">
      <c r="A7120" s="72">
        <f t="shared" si="111"/>
        <v>140887</v>
      </c>
      <c r="B7120" t="s">
        <v>22964</v>
      </c>
      <c r="C7120" s="85">
        <v>17028225</v>
      </c>
      <c r="D7120" t="s">
        <v>77</v>
      </c>
      <c r="E7120" t="s">
        <v>23231</v>
      </c>
      <c r="F7120" s="85">
        <v>140887</v>
      </c>
      <c r="G7120" t="s">
        <v>78</v>
      </c>
      <c r="I7120" t="s">
        <v>79</v>
      </c>
      <c r="K7120" t="s">
        <v>25567</v>
      </c>
      <c r="M7120" t="s">
        <v>20648</v>
      </c>
      <c r="N7120" t="s">
        <v>571</v>
      </c>
      <c r="O7120" t="s">
        <v>18</v>
      </c>
      <c r="P7120">
        <v>76109</v>
      </c>
    </row>
    <row r="7121" spans="1:17" hidden="1" x14ac:dyDescent="0.35">
      <c r="A7121" s="72">
        <f t="shared" si="111"/>
        <v>140887</v>
      </c>
      <c r="B7121" t="s">
        <v>22964</v>
      </c>
      <c r="C7121" s="66">
        <v>17028225</v>
      </c>
      <c r="D7121" t="s">
        <v>77</v>
      </c>
      <c r="E7121" t="s">
        <v>3907</v>
      </c>
      <c r="F7121" s="66">
        <v>140887</v>
      </c>
      <c r="G7121" t="s">
        <v>78</v>
      </c>
      <c r="I7121" t="s">
        <v>79</v>
      </c>
      <c r="K7121" t="s">
        <v>22965</v>
      </c>
      <c r="M7121" t="s">
        <v>22966</v>
      </c>
      <c r="N7121" t="s">
        <v>571</v>
      </c>
      <c r="O7121" t="s">
        <v>18</v>
      </c>
      <c r="P7121" t="s">
        <v>4098</v>
      </c>
    </row>
    <row r="7122" spans="1:17" hidden="1" x14ac:dyDescent="0.35">
      <c r="A7122" s="72">
        <f t="shared" si="111"/>
        <v>141065</v>
      </c>
      <c r="B7122" t="s">
        <v>15682</v>
      </c>
      <c r="C7122" s="66">
        <v>16020583</v>
      </c>
      <c r="D7122" t="s">
        <v>77</v>
      </c>
      <c r="E7122" t="s">
        <v>5158</v>
      </c>
      <c r="F7122" s="66">
        <v>141065</v>
      </c>
      <c r="G7122" t="s">
        <v>78</v>
      </c>
      <c r="I7122" t="s">
        <v>79</v>
      </c>
      <c r="K7122" t="s">
        <v>15683</v>
      </c>
      <c r="M7122" t="s">
        <v>5207</v>
      </c>
      <c r="N7122" t="s">
        <v>5076</v>
      </c>
      <c r="O7122" t="s">
        <v>18</v>
      </c>
      <c r="P7122" t="s">
        <v>5208</v>
      </c>
      <c r="Q7122" t="s">
        <v>3972</v>
      </c>
    </row>
    <row r="7123" spans="1:17" hidden="1" x14ac:dyDescent="0.35">
      <c r="A7123" s="72">
        <f t="shared" si="111"/>
        <v>140714</v>
      </c>
      <c r="B7123" t="s">
        <v>2876</v>
      </c>
      <c r="C7123" s="66">
        <v>86837</v>
      </c>
      <c r="D7123" t="s">
        <v>77</v>
      </c>
      <c r="E7123" t="s">
        <v>2794</v>
      </c>
      <c r="F7123" s="66">
        <v>140714</v>
      </c>
      <c r="G7123" t="s">
        <v>78</v>
      </c>
      <c r="H7123" t="s">
        <v>2877</v>
      </c>
      <c r="I7123" t="s">
        <v>79</v>
      </c>
      <c r="K7123" t="s">
        <v>2878</v>
      </c>
      <c r="M7123" t="s">
        <v>2790</v>
      </c>
      <c r="N7123" t="s">
        <v>2797</v>
      </c>
      <c r="O7123" t="s">
        <v>18</v>
      </c>
      <c r="P7123" t="s">
        <v>2871</v>
      </c>
    </row>
    <row r="7124" spans="1:17" hidden="1" x14ac:dyDescent="0.35">
      <c r="A7124" s="72">
        <f t="shared" si="111"/>
        <v>141307</v>
      </c>
      <c r="B7124" t="s">
        <v>14515</v>
      </c>
      <c r="C7124" s="66">
        <v>211900</v>
      </c>
      <c r="D7124" t="s">
        <v>77</v>
      </c>
      <c r="E7124" t="s">
        <v>6769</v>
      </c>
      <c r="F7124" s="66">
        <v>141307</v>
      </c>
      <c r="G7124" t="s">
        <v>78</v>
      </c>
      <c r="I7124" t="s">
        <v>79</v>
      </c>
      <c r="K7124" t="s">
        <v>14516</v>
      </c>
      <c r="M7124" t="s">
        <v>8036</v>
      </c>
      <c r="N7124" t="s">
        <v>6771</v>
      </c>
      <c r="O7124" t="s">
        <v>18</v>
      </c>
      <c r="P7124" t="s">
        <v>8037</v>
      </c>
    </row>
    <row r="7125" spans="1:17" hidden="1" x14ac:dyDescent="0.35">
      <c r="A7125" s="72">
        <f t="shared" si="111"/>
        <v>141188</v>
      </c>
      <c r="B7125" t="s">
        <v>6026</v>
      </c>
      <c r="C7125" s="66">
        <v>88372</v>
      </c>
      <c r="D7125" t="s">
        <v>77</v>
      </c>
      <c r="E7125" t="s">
        <v>5662</v>
      </c>
      <c r="F7125" s="66">
        <v>141188</v>
      </c>
      <c r="G7125" t="s">
        <v>77</v>
      </c>
      <c r="I7125" t="s">
        <v>79</v>
      </c>
      <c r="K7125" t="s">
        <v>6027</v>
      </c>
      <c r="M7125" t="s">
        <v>6024</v>
      </c>
      <c r="N7125" t="s">
        <v>3089</v>
      </c>
      <c r="O7125" t="s">
        <v>18</v>
      </c>
      <c r="P7125" t="s">
        <v>6025</v>
      </c>
    </row>
    <row r="7126" spans="1:17" hidden="1" x14ac:dyDescent="0.35">
      <c r="A7126" s="72">
        <f t="shared" si="111"/>
        <v>141188</v>
      </c>
      <c r="B7126" t="s">
        <v>6022</v>
      </c>
      <c r="C7126" s="66">
        <v>88371</v>
      </c>
      <c r="D7126" t="s">
        <v>77</v>
      </c>
      <c r="E7126" t="s">
        <v>5662</v>
      </c>
      <c r="F7126" s="66">
        <v>141188</v>
      </c>
      <c r="G7126" t="s">
        <v>77</v>
      </c>
      <c r="I7126" t="s">
        <v>79</v>
      </c>
      <c r="K7126" t="s">
        <v>6023</v>
      </c>
      <c r="M7126" t="s">
        <v>6024</v>
      </c>
      <c r="N7126" t="s">
        <v>3089</v>
      </c>
      <c r="O7126" t="s">
        <v>18</v>
      </c>
      <c r="P7126" t="s">
        <v>6025</v>
      </c>
    </row>
    <row r="7127" spans="1:17" hidden="1" x14ac:dyDescent="0.35">
      <c r="A7127" s="72">
        <f t="shared" si="111"/>
        <v>141188</v>
      </c>
      <c r="B7127" t="s">
        <v>6028</v>
      </c>
      <c r="C7127" s="66">
        <v>88373</v>
      </c>
      <c r="D7127" t="s">
        <v>77</v>
      </c>
      <c r="E7127" t="s">
        <v>5662</v>
      </c>
      <c r="F7127" s="66">
        <v>141188</v>
      </c>
      <c r="G7127" t="s">
        <v>77</v>
      </c>
      <c r="I7127" t="s">
        <v>79</v>
      </c>
      <c r="K7127" t="s">
        <v>6029</v>
      </c>
      <c r="M7127" t="s">
        <v>6024</v>
      </c>
      <c r="N7127" t="s">
        <v>3089</v>
      </c>
      <c r="O7127" t="s">
        <v>18</v>
      </c>
      <c r="P7127" t="s">
        <v>6025</v>
      </c>
    </row>
    <row r="7128" spans="1:17" hidden="1" x14ac:dyDescent="0.35">
      <c r="A7128" s="72">
        <f t="shared" si="111"/>
        <v>140464</v>
      </c>
      <c r="B7128" t="s">
        <v>25864</v>
      </c>
      <c r="C7128" s="85">
        <v>226449</v>
      </c>
      <c r="D7128" t="s">
        <v>77</v>
      </c>
      <c r="E7128" t="s">
        <v>23223</v>
      </c>
      <c r="F7128" s="85">
        <v>140464</v>
      </c>
      <c r="G7128" t="s">
        <v>78</v>
      </c>
      <c r="H7128">
        <v>14512545</v>
      </c>
      <c r="I7128" t="s">
        <v>79</v>
      </c>
      <c r="K7128" t="s">
        <v>25719</v>
      </c>
      <c r="M7128" t="s">
        <v>232</v>
      </c>
      <c r="N7128" t="s">
        <v>232</v>
      </c>
      <c r="O7128" t="s">
        <v>18</v>
      </c>
      <c r="P7128">
        <v>75212</v>
      </c>
      <c r="Q7128">
        <v>6222</v>
      </c>
    </row>
    <row r="7129" spans="1:17" hidden="1" x14ac:dyDescent="0.35">
      <c r="A7129" s="72">
        <f t="shared" si="111"/>
        <v>140464</v>
      </c>
      <c r="B7129" t="s">
        <v>3857</v>
      </c>
      <c r="C7129" s="66">
        <v>226449</v>
      </c>
      <c r="D7129" t="s">
        <v>77</v>
      </c>
      <c r="E7129" t="s">
        <v>541</v>
      </c>
      <c r="F7129" s="66">
        <v>140464</v>
      </c>
      <c r="G7129" t="s">
        <v>78</v>
      </c>
      <c r="H7129" t="s">
        <v>542</v>
      </c>
      <c r="I7129" t="s">
        <v>79</v>
      </c>
      <c r="K7129" t="s">
        <v>14209</v>
      </c>
      <c r="M7129" t="s">
        <v>189</v>
      </c>
      <c r="N7129" t="s">
        <v>232</v>
      </c>
      <c r="O7129" t="s">
        <v>18</v>
      </c>
      <c r="P7129" t="s">
        <v>1689</v>
      </c>
      <c r="Q7129" t="s">
        <v>14210</v>
      </c>
    </row>
    <row r="7130" spans="1:17" hidden="1" x14ac:dyDescent="0.35">
      <c r="A7130" s="72">
        <f t="shared" si="111"/>
        <v>141190</v>
      </c>
      <c r="B7130" t="s">
        <v>5966</v>
      </c>
      <c r="C7130" s="66">
        <v>88355</v>
      </c>
      <c r="D7130" t="s">
        <v>77</v>
      </c>
      <c r="E7130" t="s">
        <v>5877</v>
      </c>
      <c r="F7130" s="66">
        <v>141190</v>
      </c>
      <c r="G7130" t="s">
        <v>78</v>
      </c>
      <c r="H7130" t="s">
        <v>5967</v>
      </c>
      <c r="I7130" t="s">
        <v>79</v>
      </c>
      <c r="K7130" t="s">
        <v>5968</v>
      </c>
      <c r="M7130" t="s">
        <v>5874</v>
      </c>
      <c r="N7130" t="s">
        <v>5862</v>
      </c>
      <c r="O7130" t="s">
        <v>18</v>
      </c>
      <c r="P7130" t="s">
        <v>5957</v>
      </c>
      <c r="Q7130" t="s">
        <v>5969</v>
      </c>
    </row>
    <row r="7131" spans="1:17" hidden="1" x14ac:dyDescent="0.35">
      <c r="A7131" s="72">
        <f t="shared" si="111"/>
        <v>140598</v>
      </c>
      <c r="B7131" t="s">
        <v>2041</v>
      </c>
      <c r="C7131" s="66">
        <v>86507</v>
      </c>
      <c r="D7131" t="s">
        <v>77</v>
      </c>
      <c r="E7131" t="s">
        <v>2027</v>
      </c>
      <c r="F7131" s="66">
        <v>140598</v>
      </c>
      <c r="G7131" t="s">
        <v>78</v>
      </c>
      <c r="H7131" t="s">
        <v>2028</v>
      </c>
      <c r="I7131" t="s">
        <v>79</v>
      </c>
      <c r="K7131" t="s">
        <v>2042</v>
      </c>
      <c r="M7131" t="s">
        <v>2017</v>
      </c>
      <c r="N7131" t="s">
        <v>2023</v>
      </c>
      <c r="O7131" t="s">
        <v>18</v>
      </c>
      <c r="P7131" t="s">
        <v>2024</v>
      </c>
    </row>
    <row r="7132" spans="1:17" hidden="1" x14ac:dyDescent="0.35">
      <c r="A7132" s="72">
        <f t="shared" si="111"/>
        <v>140662</v>
      </c>
      <c r="B7132" t="s">
        <v>2510</v>
      </c>
      <c r="C7132" s="66">
        <v>86680</v>
      </c>
      <c r="D7132" t="s">
        <v>83</v>
      </c>
      <c r="E7132" t="s">
        <v>2505</v>
      </c>
      <c r="F7132" s="66">
        <v>140662</v>
      </c>
      <c r="G7132" t="s">
        <v>78</v>
      </c>
      <c r="I7132" t="s">
        <v>79</v>
      </c>
      <c r="K7132" t="s">
        <v>2511</v>
      </c>
      <c r="M7132" t="s">
        <v>2447</v>
      </c>
      <c r="N7132" t="s">
        <v>2448</v>
      </c>
      <c r="O7132" t="s">
        <v>18</v>
      </c>
      <c r="P7132" t="s">
        <v>2450</v>
      </c>
      <c r="Q7132" t="s">
        <v>1711</v>
      </c>
    </row>
    <row r="7133" spans="1:17" hidden="1" x14ac:dyDescent="0.35">
      <c r="A7133" s="72">
        <f t="shared" si="111"/>
        <v>141354</v>
      </c>
      <c r="B7133" t="s">
        <v>15477</v>
      </c>
      <c r="C7133" s="66">
        <v>232642</v>
      </c>
      <c r="D7133" t="s">
        <v>77</v>
      </c>
      <c r="E7133" t="s">
        <v>8566</v>
      </c>
      <c r="F7133" s="66">
        <v>141354</v>
      </c>
      <c r="G7133" t="s">
        <v>78</v>
      </c>
      <c r="I7133" t="s">
        <v>79</v>
      </c>
      <c r="K7133" t="s">
        <v>15478</v>
      </c>
      <c r="M7133" t="s">
        <v>8531</v>
      </c>
      <c r="N7133" t="s">
        <v>7379</v>
      </c>
      <c r="O7133" t="s">
        <v>18</v>
      </c>
      <c r="P7133" t="s">
        <v>8532</v>
      </c>
    </row>
    <row r="7134" spans="1:17" hidden="1" x14ac:dyDescent="0.35">
      <c r="A7134" s="72">
        <f t="shared" si="111"/>
        <v>141383</v>
      </c>
      <c r="B7134" t="s">
        <v>21539</v>
      </c>
      <c r="C7134" s="66">
        <v>17016096</v>
      </c>
      <c r="D7134" t="s">
        <v>83</v>
      </c>
      <c r="E7134" t="s">
        <v>8809</v>
      </c>
      <c r="F7134" s="66">
        <v>141383</v>
      </c>
      <c r="G7134" t="s">
        <v>78</v>
      </c>
      <c r="I7134" t="s">
        <v>79</v>
      </c>
      <c r="K7134" t="s">
        <v>21540</v>
      </c>
      <c r="M7134" t="s">
        <v>8811</v>
      </c>
      <c r="O7134" t="s">
        <v>18</v>
      </c>
      <c r="P7134" t="s">
        <v>8812</v>
      </c>
    </row>
    <row r="7135" spans="1:17" hidden="1" x14ac:dyDescent="0.35">
      <c r="A7135" s="72">
        <f t="shared" si="111"/>
        <v>141487</v>
      </c>
      <c r="B7135" t="s">
        <v>9384</v>
      </c>
      <c r="C7135" s="66">
        <v>90406</v>
      </c>
      <c r="D7135" t="s">
        <v>77</v>
      </c>
      <c r="E7135" t="s">
        <v>9269</v>
      </c>
      <c r="F7135" s="66">
        <v>141487</v>
      </c>
      <c r="G7135" t="s">
        <v>78</v>
      </c>
      <c r="I7135" t="s">
        <v>79</v>
      </c>
      <c r="K7135" t="s">
        <v>9385</v>
      </c>
      <c r="M7135" t="s">
        <v>9216</v>
      </c>
      <c r="N7135" t="s">
        <v>9217</v>
      </c>
      <c r="O7135" t="s">
        <v>18</v>
      </c>
      <c r="P7135" t="s">
        <v>9301</v>
      </c>
      <c r="Q7135" t="s">
        <v>9386</v>
      </c>
    </row>
    <row r="7136" spans="1:17" hidden="1" x14ac:dyDescent="0.35">
      <c r="A7136" s="72">
        <f t="shared" si="111"/>
        <v>145196</v>
      </c>
      <c r="B7136" t="s">
        <v>26163</v>
      </c>
      <c r="C7136" s="85">
        <v>115311</v>
      </c>
      <c r="D7136" t="s">
        <v>77</v>
      </c>
      <c r="E7136" t="s">
        <v>23216</v>
      </c>
      <c r="F7136" s="85">
        <v>145196</v>
      </c>
      <c r="G7136" t="s">
        <v>78</v>
      </c>
      <c r="H7136">
        <v>12965547</v>
      </c>
      <c r="I7136" t="s">
        <v>79</v>
      </c>
      <c r="K7136" t="s">
        <v>26164</v>
      </c>
      <c r="M7136" t="s">
        <v>26108</v>
      </c>
      <c r="N7136" t="s">
        <v>26084</v>
      </c>
      <c r="O7136" t="s">
        <v>26085</v>
      </c>
      <c r="P7136">
        <v>98198</v>
      </c>
      <c r="Q7136">
        <v>7167</v>
      </c>
    </row>
    <row r="7137" spans="1:17" hidden="1" x14ac:dyDescent="0.35">
      <c r="A7137" s="72">
        <f t="shared" si="111"/>
        <v>141718</v>
      </c>
      <c r="B7137" t="s">
        <v>27027</v>
      </c>
      <c r="C7137" s="85">
        <v>212277</v>
      </c>
      <c r="D7137" t="s">
        <v>77</v>
      </c>
      <c r="E7137" t="s">
        <v>23188</v>
      </c>
      <c r="F7137" s="85">
        <v>141718</v>
      </c>
      <c r="G7137" t="s">
        <v>78</v>
      </c>
      <c r="H7137">
        <v>5734264</v>
      </c>
      <c r="I7137" t="s">
        <v>79</v>
      </c>
      <c r="K7137" t="s">
        <v>27028</v>
      </c>
      <c r="M7137" t="s">
        <v>27029</v>
      </c>
      <c r="N7137" t="s">
        <v>14550</v>
      </c>
      <c r="O7137" t="s">
        <v>18</v>
      </c>
      <c r="P7137">
        <v>78639</v>
      </c>
    </row>
    <row r="7138" spans="1:17" hidden="1" x14ac:dyDescent="0.35">
      <c r="A7138" s="72">
        <f t="shared" si="111"/>
        <v>141718</v>
      </c>
      <c r="B7138" t="s">
        <v>14548</v>
      </c>
      <c r="C7138" s="66">
        <v>212277</v>
      </c>
      <c r="D7138" t="s">
        <v>77</v>
      </c>
      <c r="E7138" t="s">
        <v>11502</v>
      </c>
      <c r="F7138" s="66">
        <v>141718</v>
      </c>
      <c r="G7138" t="s">
        <v>78</v>
      </c>
      <c r="H7138" t="s">
        <v>11503</v>
      </c>
      <c r="I7138" t="s">
        <v>79</v>
      </c>
      <c r="K7138" t="s">
        <v>14549</v>
      </c>
      <c r="M7138" t="s">
        <v>11475</v>
      </c>
      <c r="N7138" t="s">
        <v>14550</v>
      </c>
      <c r="O7138" t="s">
        <v>18</v>
      </c>
      <c r="P7138" t="s">
        <v>11477</v>
      </c>
    </row>
    <row r="7139" spans="1:17" hidden="1" x14ac:dyDescent="0.35">
      <c r="A7139" s="72">
        <f t="shared" si="111"/>
        <v>140461</v>
      </c>
      <c r="B7139" t="s">
        <v>25815</v>
      </c>
      <c r="C7139" s="85">
        <v>17009888</v>
      </c>
      <c r="D7139" t="s">
        <v>23281</v>
      </c>
      <c r="E7139" t="s">
        <v>23227</v>
      </c>
      <c r="F7139" s="85">
        <v>140461</v>
      </c>
      <c r="G7139" t="s">
        <v>78</v>
      </c>
      <c r="I7139" t="s">
        <v>79</v>
      </c>
      <c r="K7139" t="s">
        <v>10619</v>
      </c>
      <c r="M7139" t="s">
        <v>20923</v>
      </c>
      <c r="O7139" t="s">
        <v>18</v>
      </c>
      <c r="P7139">
        <v>75040</v>
      </c>
      <c r="Q7139">
        <v>5705</v>
      </c>
    </row>
    <row r="7140" spans="1:17" hidden="1" x14ac:dyDescent="0.35">
      <c r="A7140" s="72">
        <f t="shared" si="111"/>
        <v>140461</v>
      </c>
      <c r="B7140" t="s">
        <v>20926</v>
      </c>
      <c r="C7140" s="66">
        <v>17009888</v>
      </c>
      <c r="D7140" t="s">
        <v>83</v>
      </c>
      <c r="E7140" t="s">
        <v>371</v>
      </c>
      <c r="F7140" s="66">
        <v>140461</v>
      </c>
      <c r="G7140" t="s">
        <v>78</v>
      </c>
      <c r="I7140" t="s">
        <v>79</v>
      </c>
      <c r="K7140" t="s">
        <v>20927</v>
      </c>
      <c r="M7140" t="s">
        <v>20923</v>
      </c>
      <c r="O7140" t="s">
        <v>18</v>
      </c>
      <c r="P7140" t="s">
        <v>375</v>
      </c>
      <c r="Q7140" t="s">
        <v>1867</v>
      </c>
    </row>
    <row r="7141" spans="1:17" hidden="1" x14ac:dyDescent="0.35">
      <c r="A7141" s="72">
        <f t="shared" si="111"/>
        <v>141739</v>
      </c>
      <c r="B7141" t="s">
        <v>166</v>
      </c>
      <c r="C7141" s="85">
        <v>16072921</v>
      </c>
      <c r="D7141" t="s">
        <v>77</v>
      </c>
      <c r="E7141" t="s">
        <v>23266</v>
      </c>
      <c r="F7141" s="85">
        <v>141739</v>
      </c>
      <c r="G7141" t="s">
        <v>78</v>
      </c>
      <c r="H7141">
        <v>12688008</v>
      </c>
      <c r="I7141" t="s">
        <v>79</v>
      </c>
      <c r="K7141" t="s">
        <v>23746</v>
      </c>
      <c r="M7141" t="s">
        <v>125</v>
      </c>
      <c r="N7141" t="s">
        <v>137</v>
      </c>
      <c r="O7141" t="s">
        <v>18</v>
      </c>
      <c r="P7141">
        <v>78758</v>
      </c>
    </row>
    <row r="7142" spans="1:17" hidden="1" x14ac:dyDescent="0.35">
      <c r="A7142" s="72">
        <f t="shared" si="111"/>
        <v>141916</v>
      </c>
      <c r="B7142" t="s">
        <v>12398</v>
      </c>
      <c r="C7142" s="66">
        <v>92383</v>
      </c>
      <c r="D7142" t="s">
        <v>77</v>
      </c>
      <c r="E7142" t="s">
        <v>12399</v>
      </c>
      <c r="F7142" s="66">
        <v>141916</v>
      </c>
      <c r="G7142" t="s">
        <v>78</v>
      </c>
      <c r="I7142" t="s">
        <v>79</v>
      </c>
      <c r="K7142" t="s">
        <v>12394</v>
      </c>
      <c r="M7142" t="s">
        <v>12395</v>
      </c>
      <c r="N7142" t="s">
        <v>12396</v>
      </c>
      <c r="O7142" t="s">
        <v>18</v>
      </c>
      <c r="P7142" t="s">
        <v>12397</v>
      </c>
    </row>
    <row r="7143" spans="1:17" hidden="1" x14ac:dyDescent="0.35">
      <c r="A7143" s="72">
        <f t="shared" si="111"/>
        <v>141898</v>
      </c>
      <c r="B7143" t="s">
        <v>21671</v>
      </c>
      <c r="C7143" s="66">
        <v>17016838</v>
      </c>
      <c r="D7143" t="s">
        <v>77</v>
      </c>
      <c r="E7143" t="s">
        <v>12330</v>
      </c>
      <c r="F7143" s="66">
        <v>141898</v>
      </c>
      <c r="G7143" t="s">
        <v>78</v>
      </c>
      <c r="I7143" t="s">
        <v>79</v>
      </c>
      <c r="K7143" t="s">
        <v>21672</v>
      </c>
      <c r="M7143" t="s">
        <v>21673</v>
      </c>
      <c r="N7143" t="s">
        <v>21674</v>
      </c>
      <c r="O7143" t="s">
        <v>18</v>
      </c>
      <c r="P7143" t="s">
        <v>12397</v>
      </c>
    </row>
    <row r="7144" spans="1:17" hidden="1" x14ac:dyDescent="0.35">
      <c r="A7144" s="72">
        <f t="shared" si="111"/>
        <v>141311</v>
      </c>
      <c r="B7144" t="s">
        <v>20668</v>
      </c>
      <c r="C7144" s="66">
        <v>17007598</v>
      </c>
      <c r="D7144" t="s">
        <v>77</v>
      </c>
      <c r="E7144" t="s">
        <v>6973</v>
      </c>
      <c r="F7144" s="66">
        <v>141311</v>
      </c>
      <c r="G7144" t="s">
        <v>78</v>
      </c>
      <c r="I7144" t="s">
        <v>79</v>
      </c>
      <c r="K7144" t="s">
        <v>20669</v>
      </c>
      <c r="M7144" t="s">
        <v>20404</v>
      </c>
      <c r="N7144" t="s">
        <v>6071</v>
      </c>
      <c r="O7144" t="s">
        <v>18</v>
      </c>
      <c r="P7144" t="s">
        <v>8162</v>
      </c>
    </row>
    <row r="7145" spans="1:17" hidden="1" x14ac:dyDescent="0.35">
      <c r="A7145" s="72">
        <f t="shared" si="111"/>
        <v>142008</v>
      </c>
      <c r="B7145" t="s">
        <v>12889</v>
      </c>
      <c r="C7145" s="66">
        <v>92627</v>
      </c>
      <c r="D7145" t="s">
        <v>77</v>
      </c>
      <c r="E7145" t="s">
        <v>12890</v>
      </c>
      <c r="F7145" s="66">
        <v>142008</v>
      </c>
      <c r="G7145" t="s">
        <v>78</v>
      </c>
      <c r="I7145" t="s">
        <v>79</v>
      </c>
      <c r="K7145" t="s">
        <v>12891</v>
      </c>
      <c r="M7145" t="s">
        <v>12884</v>
      </c>
      <c r="N7145" t="s">
        <v>12884</v>
      </c>
      <c r="O7145" t="s">
        <v>18</v>
      </c>
      <c r="P7145" t="s">
        <v>12885</v>
      </c>
      <c r="Q7145" t="s">
        <v>1289</v>
      </c>
    </row>
    <row r="7146" spans="1:17" hidden="1" x14ac:dyDescent="0.35">
      <c r="A7146" s="72">
        <f t="shared" si="111"/>
        <v>141188</v>
      </c>
      <c r="B7146" t="s">
        <v>5808</v>
      </c>
      <c r="C7146" s="66">
        <v>88303</v>
      </c>
      <c r="D7146" t="s">
        <v>77</v>
      </c>
      <c r="E7146" t="s">
        <v>5662</v>
      </c>
      <c r="F7146" s="66">
        <v>141188</v>
      </c>
      <c r="G7146" t="s">
        <v>77</v>
      </c>
      <c r="I7146" t="s">
        <v>79</v>
      </c>
      <c r="K7146" t="s">
        <v>5809</v>
      </c>
      <c r="M7146" t="s">
        <v>5810</v>
      </c>
      <c r="N7146" t="s">
        <v>5811</v>
      </c>
      <c r="O7146" t="s">
        <v>18</v>
      </c>
      <c r="P7146" t="s">
        <v>5812</v>
      </c>
    </row>
    <row r="7147" spans="1:17" hidden="1" x14ac:dyDescent="0.35">
      <c r="A7147" s="72">
        <f t="shared" si="111"/>
        <v>141174</v>
      </c>
      <c r="B7147" t="s">
        <v>5808</v>
      </c>
      <c r="C7147" s="66">
        <v>88303</v>
      </c>
      <c r="D7147" t="s">
        <v>77</v>
      </c>
      <c r="E7147" t="s">
        <v>5813</v>
      </c>
      <c r="F7147" s="66">
        <v>141174</v>
      </c>
      <c r="G7147" t="s">
        <v>78</v>
      </c>
      <c r="I7147" t="s">
        <v>79</v>
      </c>
      <c r="K7147" t="s">
        <v>5809</v>
      </c>
      <c r="M7147" t="s">
        <v>5810</v>
      </c>
      <c r="N7147" t="s">
        <v>5811</v>
      </c>
      <c r="O7147" t="s">
        <v>18</v>
      </c>
      <c r="P7147" t="s">
        <v>5812</v>
      </c>
    </row>
    <row r="7148" spans="1:17" hidden="1" x14ac:dyDescent="0.35">
      <c r="A7148" s="72">
        <f t="shared" si="111"/>
        <v>141291</v>
      </c>
      <c r="B7148" t="s">
        <v>7941</v>
      </c>
      <c r="C7148" s="66">
        <v>89495</v>
      </c>
      <c r="D7148" t="s">
        <v>77</v>
      </c>
      <c r="E7148" t="s">
        <v>7936</v>
      </c>
      <c r="F7148" s="66">
        <v>141291</v>
      </c>
      <c r="G7148" t="s">
        <v>78</v>
      </c>
      <c r="H7148" t="s">
        <v>7942</v>
      </c>
      <c r="I7148" t="s">
        <v>79</v>
      </c>
      <c r="K7148" t="s">
        <v>7943</v>
      </c>
      <c r="M7148" t="s">
        <v>7939</v>
      </c>
      <c r="N7148" t="s">
        <v>7741</v>
      </c>
      <c r="O7148" t="s">
        <v>18</v>
      </c>
      <c r="P7148" t="s">
        <v>7940</v>
      </c>
      <c r="Q7148" t="s">
        <v>7944</v>
      </c>
    </row>
    <row r="7149" spans="1:17" hidden="1" x14ac:dyDescent="0.35">
      <c r="A7149" s="72">
        <f t="shared" si="111"/>
        <v>141291</v>
      </c>
      <c r="B7149" t="s">
        <v>7935</v>
      </c>
      <c r="C7149" s="66">
        <v>89494</v>
      </c>
      <c r="D7149" t="s">
        <v>77</v>
      </c>
      <c r="E7149" t="s">
        <v>7936</v>
      </c>
      <c r="F7149" s="66">
        <v>141291</v>
      </c>
      <c r="G7149" t="s">
        <v>78</v>
      </c>
      <c r="H7149" t="s">
        <v>7937</v>
      </c>
      <c r="I7149" t="s">
        <v>79</v>
      </c>
      <c r="K7149" t="s">
        <v>7938</v>
      </c>
      <c r="M7149" t="s">
        <v>7939</v>
      </c>
      <c r="N7149" t="s">
        <v>7741</v>
      </c>
      <c r="O7149" t="s">
        <v>18</v>
      </c>
      <c r="P7149" t="s">
        <v>7940</v>
      </c>
      <c r="Q7149" t="s">
        <v>3047</v>
      </c>
    </row>
    <row r="7150" spans="1:17" hidden="1" x14ac:dyDescent="0.35">
      <c r="A7150" s="72">
        <f t="shared" si="111"/>
        <v>141291</v>
      </c>
      <c r="B7150" t="s">
        <v>14642</v>
      </c>
      <c r="C7150" s="66">
        <v>214498</v>
      </c>
      <c r="D7150" t="s">
        <v>77</v>
      </c>
      <c r="E7150" t="s">
        <v>7936</v>
      </c>
      <c r="F7150" s="66">
        <v>141291</v>
      </c>
      <c r="G7150" t="s">
        <v>78</v>
      </c>
      <c r="H7150" t="s">
        <v>14643</v>
      </c>
      <c r="I7150" t="s">
        <v>79</v>
      </c>
      <c r="K7150" t="s">
        <v>14644</v>
      </c>
      <c r="M7150" t="s">
        <v>7939</v>
      </c>
      <c r="O7150" t="s">
        <v>18</v>
      </c>
      <c r="P7150" t="s">
        <v>7940</v>
      </c>
      <c r="Q7150" t="s">
        <v>2405</v>
      </c>
    </row>
    <row r="7151" spans="1:17" hidden="1" x14ac:dyDescent="0.35">
      <c r="A7151" s="72">
        <f t="shared" si="111"/>
        <v>140696</v>
      </c>
      <c r="B7151" t="s">
        <v>20576</v>
      </c>
      <c r="C7151" s="66">
        <v>17006159</v>
      </c>
      <c r="D7151" t="s">
        <v>83</v>
      </c>
      <c r="E7151" t="s">
        <v>13674</v>
      </c>
      <c r="F7151" s="66">
        <v>140696</v>
      </c>
      <c r="G7151" t="s">
        <v>77</v>
      </c>
      <c r="I7151" t="s">
        <v>79</v>
      </c>
      <c r="K7151" t="s">
        <v>20577</v>
      </c>
      <c r="M7151" t="s">
        <v>3058</v>
      </c>
      <c r="N7151" t="s">
        <v>2901</v>
      </c>
      <c r="O7151" t="s">
        <v>18</v>
      </c>
      <c r="P7151" t="s">
        <v>3063</v>
      </c>
      <c r="Q7151" t="s">
        <v>1744</v>
      </c>
    </row>
    <row r="7152" spans="1:17" hidden="1" x14ac:dyDescent="0.35">
      <c r="A7152" s="72">
        <f t="shared" si="111"/>
        <v>140751</v>
      </c>
      <c r="B7152" t="s">
        <v>3071</v>
      </c>
      <c r="C7152" s="66">
        <v>86926</v>
      </c>
      <c r="D7152" t="s">
        <v>77</v>
      </c>
      <c r="E7152" t="s">
        <v>3066</v>
      </c>
      <c r="F7152" s="66">
        <v>140751</v>
      </c>
      <c r="G7152" t="s">
        <v>78</v>
      </c>
      <c r="I7152" t="s">
        <v>79</v>
      </c>
      <c r="K7152" t="s">
        <v>3072</v>
      </c>
      <c r="M7152" t="s">
        <v>3058</v>
      </c>
      <c r="N7152" t="s">
        <v>2979</v>
      </c>
      <c r="O7152" t="s">
        <v>18</v>
      </c>
      <c r="P7152" t="s">
        <v>3059</v>
      </c>
    </row>
    <row r="7153" spans="1:17" hidden="1" x14ac:dyDescent="0.35">
      <c r="A7153" s="72">
        <f t="shared" si="111"/>
        <v>140751</v>
      </c>
      <c r="B7153" t="s">
        <v>19630</v>
      </c>
      <c r="C7153" s="66">
        <v>16053845</v>
      </c>
      <c r="D7153" t="s">
        <v>83</v>
      </c>
      <c r="E7153" t="s">
        <v>3066</v>
      </c>
      <c r="F7153" s="66">
        <v>140751</v>
      </c>
      <c r="G7153" t="s">
        <v>78</v>
      </c>
      <c r="I7153" t="s">
        <v>79</v>
      </c>
      <c r="K7153" t="s">
        <v>13691</v>
      </c>
      <c r="M7153" t="s">
        <v>3058</v>
      </c>
      <c r="N7153" t="s">
        <v>2979</v>
      </c>
      <c r="O7153" t="s">
        <v>18</v>
      </c>
      <c r="P7153" t="s">
        <v>3059</v>
      </c>
    </row>
    <row r="7154" spans="1:17" hidden="1" x14ac:dyDescent="0.35">
      <c r="A7154" s="72">
        <f t="shared" si="111"/>
        <v>140751</v>
      </c>
      <c r="B7154" t="s">
        <v>19631</v>
      </c>
      <c r="C7154" s="66">
        <v>16053847</v>
      </c>
      <c r="D7154" t="s">
        <v>83</v>
      </c>
      <c r="E7154" t="s">
        <v>3066</v>
      </c>
      <c r="F7154" s="66">
        <v>140751</v>
      </c>
      <c r="G7154" t="s">
        <v>78</v>
      </c>
      <c r="I7154" t="s">
        <v>79</v>
      </c>
      <c r="K7154" t="s">
        <v>19632</v>
      </c>
      <c r="M7154" t="s">
        <v>3058</v>
      </c>
      <c r="N7154" t="s">
        <v>2979</v>
      </c>
      <c r="O7154" t="s">
        <v>18</v>
      </c>
      <c r="P7154" t="s">
        <v>3059</v>
      </c>
    </row>
    <row r="7155" spans="1:17" hidden="1" x14ac:dyDescent="0.35">
      <c r="A7155" s="72">
        <f t="shared" si="111"/>
        <v>140751</v>
      </c>
      <c r="B7155" t="s">
        <v>3073</v>
      </c>
      <c r="C7155" s="66">
        <v>86927</v>
      </c>
      <c r="D7155" t="s">
        <v>77</v>
      </c>
      <c r="E7155" t="s">
        <v>3066</v>
      </c>
      <c r="F7155" s="66">
        <v>140751</v>
      </c>
      <c r="G7155" t="s">
        <v>78</v>
      </c>
      <c r="I7155" t="s">
        <v>79</v>
      </c>
      <c r="K7155" t="s">
        <v>3074</v>
      </c>
      <c r="M7155" t="s">
        <v>3058</v>
      </c>
      <c r="N7155" t="s">
        <v>2979</v>
      </c>
      <c r="O7155" t="s">
        <v>18</v>
      </c>
      <c r="P7155" t="s">
        <v>3059</v>
      </c>
      <c r="Q7155" t="s">
        <v>567</v>
      </c>
    </row>
    <row r="7156" spans="1:17" hidden="1" x14ac:dyDescent="0.35">
      <c r="A7156" s="72">
        <f t="shared" si="111"/>
        <v>127700</v>
      </c>
      <c r="B7156" t="s">
        <v>24108</v>
      </c>
      <c r="C7156" s="85">
        <v>36184</v>
      </c>
      <c r="D7156" t="s">
        <v>77</v>
      </c>
      <c r="E7156" t="s">
        <v>23260</v>
      </c>
      <c r="F7156" s="85">
        <v>127700</v>
      </c>
      <c r="G7156" t="s">
        <v>78</v>
      </c>
      <c r="H7156">
        <v>13043559</v>
      </c>
      <c r="I7156" t="s">
        <v>79</v>
      </c>
      <c r="K7156" t="s">
        <v>24109</v>
      </c>
      <c r="M7156" t="s">
        <v>24004</v>
      </c>
      <c r="N7156" t="s">
        <v>23987</v>
      </c>
      <c r="O7156" t="s">
        <v>23988</v>
      </c>
      <c r="P7156">
        <v>32905</v>
      </c>
      <c r="Q7156">
        <v>4221</v>
      </c>
    </row>
    <row r="7157" spans="1:17" hidden="1" x14ac:dyDescent="0.35">
      <c r="A7157" s="72">
        <f t="shared" si="111"/>
        <v>127700</v>
      </c>
      <c r="B7157" t="s">
        <v>24084</v>
      </c>
      <c r="C7157" s="85">
        <v>17005586</v>
      </c>
      <c r="D7157" t="s">
        <v>77</v>
      </c>
      <c r="E7157" t="s">
        <v>23260</v>
      </c>
      <c r="F7157" s="85">
        <v>127700</v>
      </c>
      <c r="G7157" t="s">
        <v>78</v>
      </c>
      <c r="I7157" t="s">
        <v>79</v>
      </c>
      <c r="K7157" t="s">
        <v>24085</v>
      </c>
      <c r="M7157" t="s">
        <v>23996</v>
      </c>
      <c r="N7157" t="s">
        <v>23987</v>
      </c>
      <c r="O7157" t="s">
        <v>23988</v>
      </c>
      <c r="P7157">
        <v>32901</v>
      </c>
      <c r="Q7157">
        <v>8629</v>
      </c>
    </row>
    <row r="7158" spans="1:17" hidden="1" x14ac:dyDescent="0.35">
      <c r="A7158" s="72">
        <f t="shared" si="111"/>
        <v>127700</v>
      </c>
      <c r="B7158" t="s">
        <v>24094</v>
      </c>
      <c r="C7158" s="85">
        <v>36173</v>
      </c>
      <c r="D7158" t="s">
        <v>77</v>
      </c>
      <c r="E7158" t="s">
        <v>23260</v>
      </c>
      <c r="F7158" s="85">
        <v>127700</v>
      </c>
      <c r="G7158" t="s">
        <v>78</v>
      </c>
      <c r="H7158">
        <v>13043567</v>
      </c>
      <c r="I7158" t="s">
        <v>79</v>
      </c>
      <c r="K7158" t="s">
        <v>24085</v>
      </c>
      <c r="M7158" t="s">
        <v>23996</v>
      </c>
      <c r="N7158" t="s">
        <v>23987</v>
      </c>
      <c r="O7158" t="s">
        <v>23988</v>
      </c>
      <c r="P7158">
        <v>32901</v>
      </c>
      <c r="Q7158">
        <v>8629</v>
      </c>
    </row>
    <row r="7159" spans="1:17" hidden="1" x14ac:dyDescent="0.35">
      <c r="A7159" s="72">
        <f t="shared" si="111"/>
        <v>141739</v>
      </c>
      <c r="B7159" t="s">
        <v>23668</v>
      </c>
      <c r="C7159" s="85">
        <v>91895</v>
      </c>
      <c r="D7159" t="s">
        <v>77</v>
      </c>
      <c r="E7159" t="s">
        <v>23266</v>
      </c>
      <c r="F7159" s="85">
        <v>141739</v>
      </c>
      <c r="G7159" t="s">
        <v>78</v>
      </c>
      <c r="H7159">
        <v>12688008</v>
      </c>
      <c r="I7159" t="s">
        <v>79</v>
      </c>
      <c r="K7159" t="s">
        <v>23669</v>
      </c>
      <c r="M7159" t="s">
        <v>125</v>
      </c>
      <c r="N7159" t="s">
        <v>137</v>
      </c>
      <c r="O7159" t="s">
        <v>18</v>
      </c>
      <c r="P7159">
        <v>78744</v>
      </c>
      <c r="Q7159">
        <v>7140</v>
      </c>
    </row>
    <row r="7160" spans="1:17" hidden="1" x14ac:dyDescent="0.35">
      <c r="A7160" s="72">
        <f t="shared" si="111"/>
        <v>141307</v>
      </c>
      <c r="B7160" t="s">
        <v>1495</v>
      </c>
      <c r="C7160" s="66">
        <v>89483</v>
      </c>
      <c r="D7160" t="s">
        <v>77</v>
      </c>
      <c r="E7160" t="s">
        <v>6769</v>
      </c>
      <c r="F7160" s="66">
        <v>141307</v>
      </c>
      <c r="G7160" t="s">
        <v>78</v>
      </c>
      <c r="I7160" t="s">
        <v>79</v>
      </c>
      <c r="K7160" t="s">
        <v>7921</v>
      </c>
      <c r="M7160" t="s">
        <v>7912</v>
      </c>
      <c r="N7160" t="s">
        <v>6771</v>
      </c>
      <c r="O7160" t="s">
        <v>18</v>
      </c>
      <c r="P7160" t="s">
        <v>7913</v>
      </c>
      <c r="Q7160" t="s">
        <v>7922</v>
      </c>
    </row>
    <row r="7161" spans="1:17" hidden="1" x14ac:dyDescent="0.35">
      <c r="A7161" s="72">
        <f t="shared" si="111"/>
        <v>140522</v>
      </c>
      <c r="B7161" t="s">
        <v>1495</v>
      </c>
      <c r="C7161" s="66">
        <v>85987</v>
      </c>
      <c r="D7161" t="s">
        <v>77</v>
      </c>
      <c r="E7161" t="s">
        <v>1496</v>
      </c>
      <c r="F7161" s="66">
        <v>140522</v>
      </c>
      <c r="G7161" t="s">
        <v>78</v>
      </c>
      <c r="I7161" t="s">
        <v>79</v>
      </c>
      <c r="K7161" t="s">
        <v>1497</v>
      </c>
      <c r="M7161" t="s">
        <v>1498</v>
      </c>
      <c r="N7161" t="s">
        <v>1197</v>
      </c>
      <c r="O7161" t="s">
        <v>18</v>
      </c>
      <c r="P7161" t="s">
        <v>1499</v>
      </c>
    </row>
    <row r="7162" spans="1:17" hidden="1" x14ac:dyDescent="0.35">
      <c r="A7162" s="72">
        <f t="shared" si="111"/>
        <v>140522</v>
      </c>
      <c r="B7162" t="s">
        <v>1500</v>
      </c>
      <c r="C7162" s="66">
        <v>85988</v>
      </c>
      <c r="D7162" t="s">
        <v>77</v>
      </c>
      <c r="E7162" t="s">
        <v>1496</v>
      </c>
      <c r="F7162" s="66">
        <v>140522</v>
      </c>
      <c r="G7162" t="s">
        <v>78</v>
      </c>
      <c r="I7162" t="s">
        <v>79</v>
      </c>
      <c r="K7162" t="s">
        <v>1501</v>
      </c>
      <c r="M7162" t="s">
        <v>1498</v>
      </c>
      <c r="N7162" t="s">
        <v>1197</v>
      </c>
      <c r="O7162" t="s">
        <v>18</v>
      </c>
      <c r="P7162" t="s">
        <v>1499</v>
      </c>
    </row>
    <row r="7163" spans="1:17" hidden="1" x14ac:dyDescent="0.35">
      <c r="A7163" s="72">
        <f t="shared" si="111"/>
        <v>140522</v>
      </c>
      <c r="B7163" t="s">
        <v>24867</v>
      </c>
      <c r="C7163" s="85">
        <v>140522</v>
      </c>
      <c r="D7163" t="s">
        <v>78</v>
      </c>
      <c r="E7163" t="s">
        <v>23240</v>
      </c>
      <c r="F7163" s="85">
        <v>16048959</v>
      </c>
      <c r="G7163" t="s">
        <v>1750</v>
      </c>
      <c r="H7163">
        <v>11667938</v>
      </c>
      <c r="I7163" t="s">
        <v>79</v>
      </c>
      <c r="J7163" t="s">
        <v>200</v>
      </c>
      <c r="K7163" t="s">
        <v>13647</v>
      </c>
      <c r="M7163" t="s">
        <v>22888</v>
      </c>
      <c r="N7163" t="s">
        <v>1510</v>
      </c>
      <c r="O7163" t="s">
        <v>18</v>
      </c>
      <c r="P7163">
        <v>75152</v>
      </c>
    </row>
    <row r="7164" spans="1:17" hidden="1" x14ac:dyDescent="0.35">
      <c r="A7164" s="72">
        <f t="shared" si="111"/>
        <v>140522</v>
      </c>
      <c r="B7164" t="s">
        <v>1502</v>
      </c>
      <c r="C7164" s="66">
        <v>85989</v>
      </c>
      <c r="D7164" t="s">
        <v>77</v>
      </c>
      <c r="E7164" t="s">
        <v>1496</v>
      </c>
      <c r="F7164" s="66">
        <v>140522</v>
      </c>
      <c r="G7164" t="s">
        <v>78</v>
      </c>
      <c r="I7164" t="s">
        <v>79</v>
      </c>
      <c r="K7164" t="s">
        <v>1503</v>
      </c>
      <c r="M7164" t="s">
        <v>1498</v>
      </c>
      <c r="N7164" t="s">
        <v>1197</v>
      </c>
      <c r="O7164" t="s">
        <v>18</v>
      </c>
      <c r="P7164" t="s">
        <v>1499</v>
      </c>
    </row>
    <row r="7165" spans="1:17" hidden="1" x14ac:dyDescent="0.35">
      <c r="A7165" s="72">
        <f t="shared" si="111"/>
        <v>141656</v>
      </c>
      <c r="B7165" t="s">
        <v>11051</v>
      </c>
      <c r="C7165" s="66">
        <v>91474</v>
      </c>
      <c r="D7165" t="s">
        <v>77</v>
      </c>
      <c r="E7165" t="s">
        <v>11035</v>
      </c>
      <c r="F7165" s="66">
        <v>141656</v>
      </c>
      <c r="G7165" t="s">
        <v>78</v>
      </c>
      <c r="I7165" t="s">
        <v>79</v>
      </c>
      <c r="K7165" t="s">
        <v>11052</v>
      </c>
      <c r="L7165" t="s">
        <v>11053</v>
      </c>
      <c r="M7165" t="s">
        <v>11039</v>
      </c>
      <c r="N7165" t="s">
        <v>5082</v>
      </c>
      <c r="O7165" t="s">
        <v>18</v>
      </c>
      <c r="P7165" t="s">
        <v>11040</v>
      </c>
    </row>
    <row r="7166" spans="1:17" hidden="1" x14ac:dyDescent="0.35">
      <c r="A7166" s="72">
        <f t="shared" si="111"/>
        <v>141653</v>
      </c>
      <c r="B7166" t="s">
        <v>15981</v>
      </c>
      <c r="C7166" s="66">
        <v>16030149</v>
      </c>
      <c r="D7166" t="s">
        <v>77</v>
      </c>
      <c r="E7166" t="s">
        <v>10969</v>
      </c>
      <c r="F7166" s="66">
        <v>141653</v>
      </c>
      <c r="G7166" t="s">
        <v>78</v>
      </c>
      <c r="H7166" t="s">
        <v>15982</v>
      </c>
      <c r="I7166" t="s">
        <v>79</v>
      </c>
      <c r="K7166" t="s">
        <v>15983</v>
      </c>
      <c r="M7166" t="s">
        <v>10987</v>
      </c>
      <c r="N7166" t="s">
        <v>7398</v>
      </c>
      <c r="O7166" t="s">
        <v>18</v>
      </c>
      <c r="P7166" t="s">
        <v>10999</v>
      </c>
    </row>
    <row r="7167" spans="1:17" hidden="1" x14ac:dyDescent="0.35">
      <c r="A7167" s="72">
        <f t="shared" si="111"/>
        <v>141548</v>
      </c>
      <c r="B7167" t="s">
        <v>9910</v>
      </c>
      <c r="C7167" s="66">
        <v>90670</v>
      </c>
      <c r="D7167" t="s">
        <v>77</v>
      </c>
      <c r="E7167" t="s">
        <v>9884</v>
      </c>
      <c r="F7167" s="66">
        <v>141548</v>
      </c>
      <c r="G7167" t="s">
        <v>78</v>
      </c>
      <c r="H7167" t="s">
        <v>9911</v>
      </c>
      <c r="I7167" t="s">
        <v>79</v>
      </c>
      <c r="K7167" t="s">
        <v>9912</v>
      </c>
      <c r="M7167" t="s">
        <v>7383</v>
      </c>
      <c r="N7167" t="s">
        <v>7384</v>
      </c>
      <c r="O7167" t="s">
        <v>18</v>
      </c>
      <c r="P7167" t="s">
        <v>9887</v>
      </c>
      <c r="Q7167" t="s">
        <v>9913</v>
      </c>
    </row>
    <row r="7168" spans="1:17" hidden="1" x14ac:dyDescent="0.35">
      <c r="A7168" s="72">
        <f t="shared" si="111"/>
        <v>141065</v>
      </c>
      <c r="B7168" t="s">
        <v>5184</v>
      </c>
      <c r="C7168" s="66">
        <v>88021</v>
      </c>
      <c r="D7168" t="s">
        <v>77</v>
      </c>
      <c r="E7168" t="s">
        <v>5158</v>
      </c>
      <c r="F7168" s="66">
        <v>141065</v>
      </c>
      <c r="G7168" t="s">
        <v>78</v>
      </c>
      <c r="I7168" t="s">
        <v>79</v>
      </c>
      <c r="K7168" t="s">
        <v>5185</v>
      </c>
      <c r="M7168" t="s">
        <v>5156</v>
      </c>
      <c r="N7168" t="s">
        <v>5040</v>
      </c>
      <c r="O7168" t="s">
        <v>18</v>
      </c>
      <c r="P7168" t="s">
        <v>5171</v>
      </c>
      <c r="Q7168" t="s">
        <v>5186</v>
      </c>
    </row>
    <row r="7169" spans="1:17" hidden="1" x14ac:dyDescent="0.35">
      <c r="A7169" s="72">
        <f t="shared" si="111"/>
        <v>141037</v>
      </c>
      <c r="B7169" t="s">
        <v>5008</v>
      </c>
      <c r="C7169" s="66">
        <v>87916</v>
      </c>
      <c r="D7169" t="s">
        <v>77</v>
      </c>
      <c r="E7169" t="s">
        <v>5009</v>
      </c>
      <c r="F7169" s="66">
        <v>141037</v>
      </c>
      <c r="G7169" t="s">
        <v>78</v>
      </c>
      <c r="H7169" t="s">
        <v>5010</v>
      </c>
      <c r="I7169" t="s">
        <v>79</v>
      </c>
      <c r="K7169" t="s">
        <v>5011</v>
      </c>
      <c r="M7169" t="s">
        <v>3808</v>
      </c>
      <c r="N7169" t="s">
        <v>4885</v>
      </c>
      <c r="O7169" t="s">
        <v>18</v>
      </c>
      <c r="P7169" t="s">
        <v>5012</v>
      </c>
    </row>
    <row r="7170" spans="1:17" hidden="1" x14ac:dyDescent="0.35">
      <c r="A7170" s="72">
        <f t="shared" ref="A7170:A7233" si="112">IF(F7170="", "", IF(D7170="School District", C7170, F7170))</f>
        <v>141856</v>
      </c>
      <c r="B7170" t="s">
        <v>12162</v>
      </c>
      <c r="C7170" s="66">
        <v>92213</v>
      </c>
      <c r="D7170" t="s">
        <v>77</v>
      </c>
      <c r="E7170" t="s">
        <v>12154</v>
      </c>
      <c r="F7170" s="66">
        <v>141856</v>
      </c>
      <c r="G7170" t="s">
        <v>78</v>
      </c>
      <c r="I7170" t="s">
        <v>79</v>
      </c>
      <c r="K7170" t="s">
        <v>12163</v>
      </c>
      <c r="M7170" t="s">
        <v>12156</v>
      </c>
      <c r="N7170" t="s">
        <v>12038</v>
      </c>
      <c r="O7170" t="s">
        <v>18</v>
      </c>
      <c r="P7170" t="s">
        <v>12157</v>
      </c>
      <c r="Q7170" t="s">
        <v>8476</v>
      </c>
    </row>
    <row r="7171" spans="1:17" hidden="1" x14ac:dyDescent="0.35">
      <c r="A7171" s="72">
        <f t="shared" si="112"/>
        <v>141856</v>
      </c>
      <c r="B7171" t="s">
        <v>19842</v>
      </c>
      <c r="C7171" s="66">
        <v>16072402</v>
      </c>
      <c r="D7171" t="s">
        <v>83</v>
      </c>
      <c r="E7171" t="s">
        <v>12154</v>
      </c>
      <c r="F7171" s="66">
        <v>141856</v>
      </c>
      <c r="G7171" t="s">
        <v>78</v>
      </c>
      <c r="H7171" t="s">
        <v>350</v>
      </c>
      <c r="I7171" t="s">
        <v>79</v>
      </c>
      <c r="K7171" t="s">
        <v>19843</v>
      </c>
      <c r="L7171" t="s">
        <v>80</v>
      </c>
      <c r="M7171" t="s">
        <v>12156</v>
      </c>
      <c r="N7171" t="s">
        <v>12038</v>
      </c>
      <c r="O7171" t="s">
        <v>18</v>
      </c>
      <c r="P7171" t="s">
        <v>12157</v>
      </c>
      <c r="Q7171" t="s">
        <v>87</v>
      </c>
    </row>
    <row r="7172" spans="1:17" hidden="1" x14ac:dyDescent="0.35">
      <c r="A7172" s="72">
        <f t="shared" si="112"/>
        <v>141856</v>
      </c>
      <c r="B7172" t="s">
        <v>19836</v>
      </c>
      <c r="C7172" s="66">
        <v>16072376</v>
      </c>
      <c r="D7172" t="s">
        <v>83</v>
      </c>
      <c r="E7172" t="s">
        <v>12154</v>
      </c>
      <c r="F7172" s="66">
        <v>141856</v>
      </c>
      <c r="G7172" t="s">
        <v>78</v>
      </c>
      <c r="H7172" t="s">
        <v>350</v>
      </c>
      <c r="I7172" t="s">
        <v>79</v>
      </c>
      <c r="K7172" t="s">
        <v>19837</v>
      </c>
      <c r="L7172" t="s">
        <v>80</v>
      </c>
      <c r="M7172" t="s">
        <v>12156</v>
      </c>
      <c r="N7172" t="s">
        <v>12038</v>
      </c>
      <c r="O7172" t="s">
        <v>18</v>
      </c>
      <c r="P7172" t="s">
        <v>12157</v>
      </c>
      <c r="Q7172" t="s">
        <v>87</v>
      </c>
    </row>
    <row r="7173" spans="1:17" hidden="1" x14ac:dyDescent="0.35">
      <c r="A7173" s="72">
        <f t="shared" si="112"/>
        <v>141856</v>
      </c>
      <c r="B7173" t="s">
        <v>12158</v>
      </c>
      <c r="C7173" s="66">
        <v>92211</v>
      </c>
      <c r="D7173" t="s">
        <v>77</v>
      </c>
      <c r="E7173" t="s">
        <v>12154</v>
      </c>
      <c r="F7173" s="66">
        <v>141856</v>
      </c>
      <c r="G7173" t="s">
        <v>78</v>
      </c>
      <c r="I7173" t="s">
        <v>79</v>
      </c>
      <c r="K7173" t="s">
        <v>12159</v>
      </c>
      <c r="M7173" t="s">
        <v>12156</v>
      </c>
      <c r="N7173" t="s">
        <v>12038</v>
      </c>
      <c r="O7173" t="s">
        <v>18</v>
      </c>
      <c r="P7173" t="s">
        <v>12157</v>
      </c>
      <c r="Q7173" t="s">
        <v>4728</v>
      </c>
    </row>
    <row r="7174" spans="1:17" hidden="1" x14ac:dyDescent="0.35">
      <c r="A7174" s="72">
        <f t="shared" si="112"/>
        <v>141856</v>
      </c>
      <c r="B7174" t="s">
        <v>12164</v>
      </c>
      <c r="C7174" s="66">
        <v>92214</v>
      </c>
      <c r="D7174" t="s">
        <v>77</v>
      </c>
      <c r="E7174" t="s">
        <v>12154</v>
      </c>
      <c r="F7174" s="66">
        <v>141856</v>
      </c>
      <c r="G7174" t="s">
        <v>78</v>
      </c>
      <c r="H7174" t="s">
        <v>12165</v>
      </c>
      <c r="I7174" t="s">
        <v>79</v>
      </c>
      <c r="K7174" t="s">
        <v>12166</v>
      </c>
      <c r="M7174" t="s">
        <v>12156</v>
      </c>
      <c r="N7174" t="s">
        <v>12038</v>
      </c>
      <c r="O7174" t="s">
        <v>18</v>
      </c>
      <c r="P7174" t="s">
        <v>12157</v>
      </c>
      <c r="Q7174" t="s">
        <v>7546</v>
      </c>
    </row>
    <row r="7175" spans="1:17" hidden="1" x14ac:dyDescent="0.35">
      <c r="A7175" s="72">
        <f t="shared" si="112"/>
        <v>141859</v>
      </c>
      <c r="B7175" t="s">
        <v>12173</v>
      </c>
      <c r="C7175" s="66">
        <v>92219</v>
      </c>
      <c r="D7175" t="s">
        <v>77</v>
      </c>
      <c r="E7175" t="s">
        <v>12174</v>
      </c>
      <c r="F7175" s="66">
        <v>141859</v>
      </c>
      <c r="G7175" t="s">
        <v>78</v>
      </c>
      <c r="I7175" t="s">
        <v>79</v>
      </c>
      <c r="K7175" t="s">
        <v>12175</v>
      </c>
      <c r="M7175" t="s">
        <v>12176</v>
      </c>
      <c r="N7175" t="s">
        <v>12029</v>
      </c>
      <c r="O7175" t="s">
        <v>18</v>
      </c>
      <c r="P7175" t="s">
        <v>12177</v>
      </c>
    </row>
    <row r="7176" spans="1:17" hidden="1" x14ac:dyDescent="0.35">
      <c r="A7176" s="72">
        <f t="shared" si="112"/>
        <v>141859</v>
      </c>
      <c r="B7176" t="s">
        <v>12178</v>
      </c>
      <c r="C7176" s="66">
        <v>92220</v>
      </c>
      <c r="D7176" t="s">
        <v>77</v>
      </c>
      <c r="E7176" t="s">
        <v>12174</v>
      </c>
      <c r="F7176" s="66">
        <v>141859</v>
      </c>
      <c r="G7176" t="s">
        <v>78</v>
      </c>
      <c r="I7176" t="s">
        <v>79</v>
      </c>
      <c r="K7176" t="s">
        <v>12179</v>
      </c>
      <c r="M7176" t="s">
        <v>12176</v>
      </c>
      <c r="N7176" t="s">
        <v>12029</v>
      </c>
      <c r="O7176" t="s">
        <v>18</v>
      </c>
      <c r="P7176" t="s">
        <v>12177</v>
      </c>
    </row>
    <row r="7177" spans="1:17" hidden="1" x14ac:dyDescent="0.35">
      <c r="A7177" s="72">
        <f t="shared" si="112"/>
        <v>141859</v>
      </c>
      <c r="B7177" t="s">
        <v>12180</v>
      </c>
      <c r="C7177" s="66">
        <v>92221</v>
      </c>
      <c r="D7177" t="s">
        <v>77</v>
      </c>
      <c r="E7177" t="s">
        <v>12174</v>
      </c>
      <c r="F7177" s="66">
        <v>141859</v>
      </c>
      <c r="G7177" t="s">
        <v>78</v>
      </c>
      <c r="I7177" t="s">
        <v>79</v>
      </c>
      <c r="K7177" t="s">
        <v>12181</v>
      </c>
      <c r="M7177" t="s">
        <v>12176</v>
      </c>
      <c r="N7177" t="s">
        <v>12182</v>
      </c>
      <c r="O7177" t="s">
        <v>18</v>
      </c>
      <c r="P7177" t="s">
        <v>12177</v>
      </c>
    </row>
    <row r="7178" spans="1:17" hidden="1" x14ac:dyDescent="0.35">
      <c r="A7178" s="72">
        <f t="shared" si="112"/>
        <v>16075499</v>
      </c>
      <c r="B7178" t="s">
        <v>14699</v>
      </c>
      <c r="C7178" s="66">
        <v>220813</v>
      </c>
      <c r="D7178" t="s">
        <v>77</v>
      </c>
      <c r="E7178" t="s">
        <v>14700</v>
      </c>
      <c r="F7178" s="66">
        <v>16075499</v>
      </c>
      <c r="G7178" t="s">
        <v>78</v>
      </c>
      <c r="H7178" t="s">
        <v>350</v>
      </c>
      <c r="I7178" t="s">
        <v>79</v>
      </c>
      <c r="K7178" t="s">
        <v>14701</v>
      </c>
      <c r="L7178" t="s">
        <v>80</v>
      </c>
      <c r="M7178" t="s">
        <v>2524</v>
      </c>
      <c r="N7178" t="s">
        <v>2527</v>
      </c>
      <c r="O7178" t="s">
        <v>18</v>
      </c>
      <c r="P7178" t="s">
        <v>2526</v>
      </c>
      <c r="Q7178" t="s">
        <v>87</v>
      </c>
    </row>
    <row r="7179" spans="1:17" hidden="1" x14ac:dyDescent="0.35">
      <c r="A7179" s="72">
        <f t="shared" si="112"/>
        <v>16075499</v>
      </c>
      <c r="B7179" t="s">
        <v>18251</v>
      </c>
      <c r="C7179" s="66">
        <v>16075501</v>
      </c>
      <c r="D7179" t="s">
        <v>77</v>
      </c>
      <c r="E7179" t="s">
        <v>14700</v>
      </c>
      <c r="F7179" s="66">
        <v>16075499</v>
      </c>
      <c r="G7179" t="s">
        <v>78</v>
      </c>
      <c r="I7179" t="s">
        <v>79</v>
      </c>
      <c r="K7179" t="s">
        <v>18252</v>
      </c>
      <c r="M7179" t="s">
        <v>2524</v>
      </c>
      <c r="N7179" t="s">
        <v>2527</v>
      </c>
      <c r="O7179" t="s">
        <v>18</v>
      </c>
      <c r="P7179" t="s">
        <v>2526</v>
      </c>
    </row>
    <row r="7180" spans="1:17" hidden="1" x14ac:dyDescent="0.35">
      <c r="A7180" s="72">
        <f t="shared" si="112"/>
        <v>141188</v>
      </c>
      <c r="B7180" t="s">
        <v>14577</v>
      </c>
      <c r="C7180" s="66">
        <v>212526</v>
      </c>
      <c r="D7180" t="s">
        <v>77</v>
      </c>
      <c r="E7180" t="s">
        <v>5662</v>
      </c>
      <c r="F7180" s="66">
        <v>141188</v>
      </c>
      <c r="G7180" t="s">
        <v>77</v>
      </c>
      <c r="I7180" t="s">
        <v>79</v>
      </c>
      <c r="K7180" t="s">
        <v>14578</v>
      </c>
      <c r="M7180" t="s">
        <v>5855</v>
      </c>
      <c r="N7180" t="s">
        <v>5849</v>
      </c>
      <c r="O7180" t="s">
        <v>18</v>
      </c>
      <c r="P7180" t="s">
        <v>5856</v>
      </c>
    </row>
    <row r="7181" spans="1:17" hidden="1" x14ac:dyDescent="0.35">
      <c r="A7181" s="72">
        <f t="shared" si="112"/>
        <v>141184</v>
      </c>
      <c r="B7181" t="s">
        <v>14577</v>
      </c>
      <c r="C7181" s="66">
        <v>212526</v>
      </c>
      <c r="D7181" t="s">
        <v>77</v>
      </c>
      <c r="E7181" t="s">
        <v>13755</v>
      </c>
      <c r="F7181" s="66">
        <v>141184</v>
      </c>
      <c r="G7181" t="s">
        <v>78</v>
      </c>
      <c r="I7181" t="s">
        <v>79</v>
      </c>
      <c r="K7181" t="s">
        <v>14578</v>
      </c>
      <c r="M7181" t="s">
        <v>5855</v>
      </c>
      <c r="N7181" t="s">
        <v>5849</v>
      </c>
      <c r="O7181" t="s">
        <v>18</v>
      </c>
      <c r="P7181" t="s">
        <v>5856</v>
      </c>
    </row>
    <row r="7182" spans="1:17" hidden="1" x14ac:dyDescent="0.35">
      <c r="A7182" s="72">
        <f t="shared" si="112"/>
        <v>142061</v>
      </c>
      <c r="B7182" t="s">
        <v>21122</v>
      </c>
      <c r="C7182" s="66">
        <v>17011964</v>
      </c>
      <c r="D7182" t="s">
        <v>83</v>
      </c>
      <c r="E7182" t="s">
        <v>13130</v>
      </c>
      <c r="F7182" s="66">
        <v>142061</v>
      </c>
      <c r="G7182" t="s">
        <v>78</v>
      </c>
      <c r="I7182" t="s">
        <v>79</v>
      </c>
      <c r="K7182" t="s">
        <v>21123</v>
      </c>
      <c r="M7182" t="s">
        <v>21124</v>
      </c>
      <c r="N7182" t="s">
        <v>13134</v>
      </c>
      <c r="O7182" t="s">
        <v>18</v>
      </c>
      <c r="P7182" t="s">
        <v>13135</v>
      </c>
    </row>
    <row r="7183" spans="1:17" hidden="1" x14ac:dyDescent="0.35">
      <c r="A7183" s="72">
        <f t="shared" si="112"/>
        <v>140562</v>
      </c>
      <c r="B7183" t="s">
        <v>21122</v>
      </c>
      <c r="C7183" s="66">
        <v>17023288</v>
      </c>
      <c r="D7183" t="s">
        <v>83</v>
      </c>
      <c r="E7183" t="s">
        <v>1885</v>
      </c>
      <c r="F7183" s="66">
        <v>140562</v>
      </c>
      <c r="G7183" t="s">
        <v>78</v>
      </c>
      <c r="I7183" t="s">
        <v>79</v>
      </c>
      <c r="K7183" t="s">
        <v>22501</v>
      </c>
      <c r="M7183" t="s">
        <v>22500</v>
      </c>
      <c r="N7183" t="s">
        <v>176</v>
      </c>
      <c r="O7183" t="s">
        <v>18</v>
      </c>
      <c r="P7183" t="s">
        <v>1888</v>
      </c>
    </row>
    <row r="7184" spans="1:17" hidden="1" x14ac:dyDescent="0.35">
      <c r="A7184" s="72">
        <f t="shared" si="112"/>
        <v>140875</v>
      </c>
      <c r="B7184" t="s">
        <v>27561</v>
      </c>
      <c r="C7184" s="85">
        <v>87367</v>
      </c>
      <c r="D7184" t="s">
        <v>77</v>
      </c>
      <c r="E7184" t="s">
        <v>23176</v>
      </c>
      <c r="F7184" s="85">
        <v>140875</v>
      </c>
      <c r="G7184" t="s">
        <v>78</v>
      </c>
      <c r="H7184">
        <v>7083124</v>
      </c>
      <c r="I7184" t="s">
        <v>79</v>
      </c>
      <c r="K7184" t="s">
        <v>27560</v>
      </c>
      <c r="M7184" t="s">
        <v>24978</v>
      </c>
      <c r="N7184" t="s">
        <v>3829</v>
      </c>
      <c r="O7184" t="s">
        <v>18</v>
      </c>
      <c r="P7184">
        <v>76073</v>
      </c>
    </row>
    <row r="7185" spans="1:17" hidden="1" x14ac:dyDescent="0.35">
      <c r="A7185" s="72">
        <f t="shared" si="112"/>
        <v>140875</v>
      </c>
      <c r="B7185" t="s">
        <v>3821</v>
      </c>
      <c r="C7185" s="66">
        <v>87367</v>
      </c>
      <c r="D7185" t="s">
        <v>77</v>
      </c>
      <c r="E7185" t="s">
        <v>3822</v>
      </c>
      <c r="F7185" s="66">
        <v>140875</v>
      </c>
      <c r="G7185" t="s">
        <v>78</v>
      </c>
      <c r="H7185" t="s">
        <v>3823</v>
      </c>
      <c r="I7185" t="s">
        <v>79</v>
      </c>
      <c r="K7185" t="s">
        <v>3824</v>
      </c>
      <c r="M7185" t="s">
        <v>3825</v>
      </c>
      <c r="N7185" t="s">
        <v>3493</v>
      </c>
      <c r="O7185" t="s">
        <v>18</v>
      </c>
      <c r="P7185" t="s">
        <v>3826</v>
      </c>
    </row>
    <row r="7186" spans="1:17" hidden="1" x14ac:dyDescent="0.35">
      <c r="A7186" s="72">
        <f t="shared" si="112"/>
        <v>140875</v>
      </c>
      <c r="B7186" t="s">
        <v>27558</v>
      </c>
      <c r="C7186" s="85">
        <v>87368</v>
      </c>
      <c r="D7186" t="s">
        <v>77</v>
      </c>
      <c r="E7186" t="s">
        <v>23176</v>
      </c>
      <c r="F7186" s="85">
        <v>140875</v>
      </c>
      <c r="G7186" t="s">
        <v>78</v>
      </c>
      <c r="H7186">
        <v>7083124</v>
      </c>
      <c r="I7186" t="s">
        <v>79</v>
      </c>
      <c r="K7186" t="s">
        <v>24977</v>
      </c>
      <c r="M7186" t="s">
        <v>24978</v>
      </c>
      <c r="N7186" t="s">
        <v>3829</v>
      </c>
      <c r="O7186" t="s">
        <v>18</v>
      </c>
      <c r="P7186">
        <v>76073</v>
      </c>
    </row>
    <row r="7187" spans="1:17" hidden="1" x14ac:dyDescent="0.35">
      <c r="A7187" s="72">
        <f t="shared" si="112"/>
        <v>140875</v>
      </c>
      <c r="B7187" t="s">
        <v>3827</v>
      </c>
      <c r="C7187" s="66">
        <v>87368</v>
      </c>
      <c r="D7187" t="s">
        <v>77</v>
      </c>
      <c r="E7187" t="s">
        <v>3822</v>
      </c>
      <c r="F7187" s="66">
        <v>140875</v>
      </c>
      <c r="G7187" t="s">
        <v>78</v>
      </c>
      <c r="H7187" t="s">
        <v>3823</v>
      </c>
      <c r="I7187" t="s">
        <v>79</v>
      </c>
      <c r="K7187" t="s">
        <v>3828</v>
      </c>
      <c r="M7187" t="s">
        <v>3825</v>
      </c>
      <c r="N7187" t="s">
        <v>3829</v>
      </c>
      <c r="O7187" t="s">
        <v>18</v>
      </c>
      <c r="P7187" t="s">
        <v>3826</v>
      </c>
    </row>
    <row r="7188" spans="1:17" hidden="1" x14ac:dyDescent="0.35">
      <c r="A7188" s="72">
        <f t="shared" si="112"/>
        <v>140875</v>
      </c>
      <c r="B7188" t="s">
        <v>23176</v>
      </c>
      <c r="C7188" s="85">
        <v>140875</v>
      </c>
      <c r="D7188" t="s">
        <v>78</v>
      </c>
      <c r="E7188" t="s">
        <v>23238</v>
      </c>
      <c r="F7188" s="85">
        <v>17002993</v>
      </c>
      <c r="G7188" t="s">
        <v>1750</v>
      </c>
      <c r="H7188">
        <v>7083124</v>
      </c>
      <c r="I7188" t="s">
        <v>79</v>
      </c>
      <c r="J7188" t="s">
        <v>200</v>
      </c>
      <c r="K7188" t="s">
        <v>24977</v>
      </c>
      <c r="M7188" t="s">
        <v>24978</v>
      </c>
      <c r="N7188" t="s">
        <v>3829</v>
      </c>
      <c r="O7188" t="s">
        <v>18</v>
      </c>
      <c r="P7188">
        <v>76073</v>
      </c>
    </row>
    <row r="7189" spans="1:17" hidden="1" x14ac:dyDescent="0.35">
      <c r="A7189" s="72">
        <f t="shared" si="112"/>
        <v>140875</v>
      </c>
      <c r="B7189" t="s">
        <v>27556</v>
      </c>
      <c r="C7189" s="85">
        <v>221017</v>
      </c>
      <c r="D7189" t="s">
        <v>77</v>
      </c>
      <c r="E7189" t="s">
        <v>23176</v>
      </c>
      <c r="F7189" s="85">
        <v>140875</v>
      </c>
      <c r="G7189" t="s">
        <v>78</v>
      </c>
      <c r="H7189">
        <v>7083124</v>
      </c>
      <c r="I7189" t="s">
        <v>79</v>
      </c>
      <c r="K7189" t="s">
        <v>27557</v>
      </c>
      <c r="M7189" t="s">
        <v>24978</v>
      </c>
      <c r="N7189" t="s">
        <v>3829</v>
      </c>
      <c r="O7189" t="s">
        <v>18</v>
      </c>
      <c r="P7189">
        <v>76073</v>
      </c>
    </row>
    <row r="7190" spans="1:17" hidden="1" x14ac:dyDescent="0.35">
      <c r="A7190" s="72">
        <f t="shared" si="112"/>
        <v>140875</v>
      </c>
      <c r="B7190" t="s">
        <v>14723</v>
      </c>
      <c r="C7190" s="66">
        <v>221017</v>
      </c>
      <c r="D7190" t="s">
        <v>77</v>
      </c>
      <c r="E7190" t="s">
        <v>3822</v>
      </c>
      <c r="F7190" s="66">
        <v>140875</v>
      </c>
      <c r="G7190" t="s">
        <v>78</v>
      </c>
      <c r="H7190" t="s">
        <v>3823</v>
      </c>
      <c r="I7190" t="s">
        <v>79</v>
      </c>
      <c r="K7190" t="s">
        <v>13707</v>
      </c>
      <c r="M7190" t="s">
        <v>3825</v>
      </c>
      <c r="N7190" t="s">
        <v>3493</v>
      </c>
      <c r="O7190" t="s">
        <v>18</v>
      </c>
      <c r="P7190" t="s">
        <v>3826</v>
      </c>
    </row>
    <row r="7191" spans="1:17" hidden="1" x14ac:dyDescent="0.35">
      <c r="A7191" s="72">
        <f t="shared" si="112"/>
        <v>140875</v>
      </c>
      <c r="B7191" t="s">
        <v>27559</v>
      </c>
      <c r="C7191" s="85">
        <v>87369</v>
      </c>
      <c r="D7191" t="s">
        <v>77</v>
      </c>
      <c r="E7191" t="s">
        <v>23176</v>
      </c>
      <c r="F7191" s="85">
        <v>140875</v>
      </c>
      <c r="G7191" t="s">
        <v>78</v>
      </c>
      <c r="H7191">
        <v>7083124</v>
      </c>
      <c r="I7191" t="s">
        <v>79</v>
      </c>
      <c r="K7191" t="s">
        <v>27560</v>
      </c>
      <c r="M7191" t="s">
        <v>24978</v>
      </c>
      <c r="N7191" t="s">
        <v>3829</v>
      </c>
      <c r="O7191" t="s">
        <v>18</v>
      </c>
      <c r="P7191">
        <v>76073</v>
      </c>
    </row>
    <row r="7192" spans="1:17" hidden="1" x14ac:dyDescent="0.35">
      <c r="A7192" s="72">
        <f t="shared" si="112"/>
        <v>140875</v>
      </c>
      <c r="B7192" t="s">
        <v>3831</v>
      </c>
      <c r="C7192" s="66">
        <v>87369</v>
      </c>
      <c r="D7192" t="s">
        <v>77</v>
      </c>
      <c r="E7192" t="s">
        <v>3822</v>
      </c>
      <c r="F7192" s="66">
        <v>140875</v>
      </c>
      <c r="G7192" t="s">
        <v>78</v>
      </c>
      <c r="H7192" t="s">
        <v>3823</v>
      </c>
      <c r="I7192" t="s">
        <v>79</v>
      </c>
      <c r="K7192" t="s">
        <v>3824</v>
      </c>
      <c r="M7192" t="s">
        <v>3825</v>
      </c>
      <c r="N7192" t="s">
        <v>3493</v>
      </c>
      <c r="O7192" t="s">
        <v>18</v>
      </c>
      <c r="P7192" t="s">
        <v>3826</v>
      </c>
    </row>
    <row r="7193" spans="1:17" hidden="1" x14ac:dyDescent="0.35">
      <c r="A7193" s="72">
        <f t="shared" si="112"/>
        <v>141739</v>
      </c>
      <c r="B7193" t="s">
        <v>23792</v>
      </c>
      <c r="C7193" s="85">
        <v>209017</v>
      </c>
      <c r="D7193" t="s">
        <v>77</v>
      </c>
      <c r="E7193" t="s">
        <v>23266</v>
      </c>
      <c r="F7193" s="85">
        <v>141739</v>
      </c>
      <c r="G7193" t="s">
        <v>78</v>
      </c>
      <c r="H7193">
        <v>12688040</v>
      </c>
      <c r="I7193" t="s">
        <v>79</v>
      </c>
      <c r="K7193" t="s">
        <v>23793</v>
      </c>
      <c r="M7193" t="s">
        <v>125</v>
      </c>
      <c r="N7193" t="s">
        <v>137</v>
      </c>
      <c r="O7193" t="s">
        <v>18</v>
      </c>
      <c r="P7193">
        <v>78748</v>
      </c>
      <c r="Q7193">
        <v>1681</v>
      </c>
    </row>
    <row r="7194" spans="1:17" hidden="1" x14ac:dyDescent="0.35">
      <c r="A7194" s="72">
        <f t="shared" si="112"/>
        <v>141722</v>
      </c>
      <c r="B7194" t="s">
        <v>26802</v>
      </c>
      <c r="C7194" s="85">
        <v>17010091</v>
      </c>
      <c r="D7194" t="s">
        <v>23281</v>
      </c>
      <c r="E7194" t="s">
        <v>23194</v>
      </c>
      <c r="F7194" s="85">
        <v>141722</v>
      </c>
      <c r="G7194" t="s">
        <v>78</v>
      </c>
      <c r="H7194">
        <v>1664895</v>
      </c>
      <c r="I7194" t="s">
        <v>79</v>
      </c>
      <c r="K7194" t="s">
        <v>20968</v>
      </c>
      <c r="M7194" t="s">
        <v>19807</v>
      </c>
      <c r="N7194" t="s">
        <v>5106</v>
      </c>
      <c r="O7194" t="s">
        <v>18</v>
      </c>
      <c r="P7194">
        <v>78641</v>
      </c>
    </row>
    <row r="7195" spans="1:17" hidden="1" x14ac:dyDescent="0.35">
      <c r="A7195" s="72">
        <f t="shared" si="112"/>
        <v>141722</v>
      </c>
      <c r="B7195" t="s">
        <v>20967</v>
      </c>
      <c r="C7195" s="66">
        <v>17010091</v>
      </c>
      <c r="D7195" t="s">
        <v>83</v>
      </c>
      <c r="E7195" t="s">
        <v>11379</v>
      </c>
      <c r="F7195" s="66">
        <v>141722</v>
      </c>
      <c r="G7195" t="s">
        <v>78</v>
      </c>
      <c r="H7195" t="s">
        <v>11380</v>
      </c>
      <c r="I7195" t="s">
        <v>79</v>
      </c>
      <c r="K7195" t="s">
        <v>20968</v>
      </c>
      <c r="M7195" t="s">
        <v>19807</v>
      </c>
      <c r="N7195" t="s">
        <v>5106</v>
      </c>
      <c r="O7195" t="s">
        <v>18</v>
      </c>
      <c r="P7195" t="s">
        <v>11486</v>
      </c>
    </row>
    <row r="7196" spans="1:17" hidden="1" x14ac:dyDescent="0.35">
      <c r="A7196" s="72">
        <f t="shared" si="112"/>
        <v>140607</v>
      </c>
      <c r="B7196" t="s">
        <v>17344</v>
      </c>
      <c r="C7196" s="66">
        <v>16059627</v>
      </c>
      <c r="D7196" t="s">
        <v>77</v>
      </c>
      <c r="E7196" t="s">
        <v>2070</v>
      </c>
      <c r="F7196" s="66">
        <v>140607</v>
      </c>
      <c r="G7196" t="s">
        <v>78</v>
      </c>
      <c r="H7196" t="s">
        <v>2093</v>
      </c>
      <c r="I7196" t="s">
        <v>79</v>
      </c>
      <c r="K7196" t="s">
        <v>17345</v>
      </c>
      <c r="M7196" t="s">
        <v>2073</v>
      </c>
      <c r="N7196" t="s">
        <v>2074</v>
      </c>
      <c r="O7196" t="s">
        <v>18</v>
      </c>
      <c r="P7196" t="s">
        <v>2110</v>
      </c>
    </row>
    <row r="7197" spans="1:17" hidden="1" x14ac:dyDescent="0.35">
      <c r="A7197" s="72">
        <f t="shared" si="112"/>
        <v>140607</v>
      </c>
      <c r="B7197" t="s">
        <v>21343</v>
      </c>
      <c r="C7197" s="66">
        <v>17013412</v>
      </c>
      <c r="D7197" t="s">
        <v>83</v>
      </c>
      <c r="E7197" t="s">
        <v>2070</v>
      </c>
      <c r="F7197" s="66">
        <v>140607</v>
      </c>
      <c r="G7197" t="s">
        <v>78</v>
      </c>
      <c r="I7197" t="s">
        <v>79</v>
      </c>
      <c r="K7197" t="s">
        <v>21344</v>
      </c>
      <c r="M7197" t="s">
        <v>2101</v>
      </c>
      <c r="O7197" t="s">
        <v>18</v>
      </c>
      <c r="P7197" t="s">
        <v>2075</v>
      </c>
    </row>
    <row r="7198" spans="1:17" hidden="1" x14ac:dyDescent="0.35">
      <c r="A7198" s="72">
        <f t="shared" si="112"/>
        <v>140607</v>
      </c>
      <c r="B7198" t="s">
        <v>18861</v>
      </c>
      <c r="C7198" s="66">
        <v>16033057</v>
      </c>
      <c r="D7198" t="s">
        <v>83</v>
      </c>
      <c r="E7198" t="s">
        <v>2070</v>
      </c>
      <c r="F7198" s="66">
        <v>140607</v>
      </c>
      <c r="G7198" t="s">
        <v>78</v>
      </c>
      <c r="H7198" t="s">
        <v>350</v>
      </c>
      <c r="I7198" t="s">
        <v>79</v>
      </c>
      <c r="K7198" t="s">
        <v>18862</v>
      </c>
      <c r="L7198" t="s">
        <v>80</v>
      </c>
      <c r="M7198" t="s">
        <v>2073</v>
      </c>
      <c r="N7198" t="s">
        <v>2074</v>
      </c>
      <c r="O7198" t="s">
        <v>18</v>
      </c>
      <c r="P7198" t="s">
        <v>2075</v>
      </c>
      <c r="Q7198" t="s">
        <v>87</v>
      </c>
    </row>
    <row r="7199" spans="1:17" hidden="1" x14ac:dyDescent="0.35">
      <c r="A7199" s="72">
        <f t="shared" si="112"/>
        <v>140607</v>
      </c>
      <c r="B7199" t="s">
        <v>2092</v>
      </c>
      <c r="C7199" s="66">
        <v>86524</v>
      </c>
      <c r="D7199" t="s">
        <v>77</v>
      </c>
      <c r="E7199" t="s">
        <v>2070</v>
      </c>
      <c r="F7199" s="66">
        <v>140607</v>
      </c>
      <c r="G7199" t="s">
        <v>78</v>
      </c>
      <c r="H7199" t="s">
        <v>2093</v>
      </c>
      <c r="I7199" t="s">
        <v>79</v>
      </c>
      <c r="K7199" t="s">
        <v>2094</v>
      </c>
      <c r="M7199" t="s">
        <v>2073</v>
      </c>
      <c r="N7199" t="s">
        <v>2074</v>
      </c>
      <c r="O7199" t="s">
        <v>18</v>
      </c>
      <c r="P7199" t="s">
        <v>2075</v>
      </c>
      <c r="Q7199" t="s">
        <v>2095</v>
      </c>
    </row>
    <row r="7200" spans="1:17" hidden="1" x14ac:dyDescent="0.35">
      <c r="A7200" s="72">
        <f t="shared" si="112"/>
        <v>140461</v>
      </c>
      <c r="B7200" t="s">
        <v>25776</v>
      </c>
      <c r="C7200" s="85">
        <v>85527</v>
      </c>
      <c r="D7200" t="s">
        <v>77</v>
      </c>
      <c r="E7200" t="s">
        <v>23227</v>
      </c>
      <c r="F7200" s="85">
        <v>140461</v>
      </c>
      <c r="G7200" t="s">
        <v>78</v>
      </c>
      <c r="H7200">
        <v>1647890</v>
      </c>
      <c r="I7200" t="s">
        <v>79</v>
      </c>
      <c r="K7200" t="s">
        <v>25777</v>
      </c>
      <c r="M7200" t="s">
        <v>20923</v>
      </c>
      <c r="N7200" t="s">
        <v>232</v>
      </c>
      <c r="O7200" t="s">
        <v>18</v>
      </c>
      <c r="P7200">
        <v>75041</v>
      </c>
      <c r="Q7200">
        <v>1499</v>
      </c>
    </row>
    <row r="7201" spans="1:17" hidden="1" x14ac:dyDescent="0.35">
      <c r="A7201" s="72">
        <f t="shared" si="112"/>
        <v>140461</v>
      </c>
      <c r="B7201" t="s">
        <v>418</v>
      </c>
      <c r="C7201" s="66">
        <v>85527</v>
      </c>
      <c r="D7201" t="s">
        <v>77</v>
      </c>
      <c r="E7201" t="s">
        <v>371</v>
      </c>
      <c r="F7201" s="66">
        <v>140461</v>
      </c>
      <c r="G7201" t="s">
        <v>78</v>
      </c>
      <c r="H7201" t="s">
        <v>372</v>
      </c>
      <c r="I7201" t="s">
        <v>79</v>
      </c>
      <c r="K7201" t="s">
        <v>419</v>
      </c>
      <c r="M7201" t="s">
        <v>374</v>
      </c>
      <c r="N7201" t="s">
        <v>189</v>
      </c>
      <c r="O7201" t="s">
        <v>18</v>
      </c>
      <c r="P7201" t="s">
        <v>420</v>
      </c>
      <c r="Q7201" t="s">
        <v>421</v>
      </c>
    </row>
    <row r="7202" spans="1:17" hidden="1" x14ac:dyDescent="0.35">
      <c r="A7202" s="72">
        <f t="shared" si="112"/>
        <v>141729</v>
      </c>
      <c r="B7202" t="s">
        <v>27609</v>
      </c>
      <c r="C7202" s="85">
        <v>91744</v>
      </c>
      <c r="D7202" t="s">
        <v>77</v>
      </c>
      <c r="E7202" t="s">
        <v>23173</v>
      </c>
      <c r="F7202" s="85">
        <v>141729</v>
      </c>
      <c r="G7202" t="s">
        <v>78</v>
      </c>
      <c r="H7202">
        <v>12029880</v>
      </c>
      <c r="I7202" t="s">
        <v>79</v>
      </c>
      <c r="K7202" t="s">
        <v>27610</v>
      </c>
      <c r="M7202" t="s">
        <v>22028</v>
      </c>
      <c r="N7202" t="s">
        <v>137</v>
      </c>
      <c r="O7202" t="s">
        <v>18</v>
      </c>
      <c r="P7202">
        <v>78660</v>
      </c>
      <c r="Q7202">
        <v>2368</v>
      </c>
    </row>
    <row r="7203" spans="1:17" hidden="1" x14ac:dyDescent="0.35">
      <c r="A7203" s="72">
        <f t="shared" si="112"/>
        <v>141729</v>
      </c>
      <c r="B7203" t="s">
        <v>11593</v>
      </c>
      <c r="C7203" s="66">
        <v>91744</v>
      </c>
      <c r="D7203" t="s">
        <v>77</v>
      </c>
      <c r="E7203" t="s">
        <v>11585</v>
      </c>
      <c r="F7203" s="66">
        <v>141729</v>
      </c>
      <c r="G7203" t="s">
        <v>78</v>
      </c>
      <c r="H7203" t="s">
        <v>11586</v>
      </c>
      <c r="I7203" t="s">
        <v>79</v>
      </c>
      <c r="K7203" t="s">
        <v>11594</v>
      </c>
      <c r="M7203" t="s">
        <v>11588</v>
      </c>
      <c r="N7203" t="s">
        <v>137</v>
      </c>
      <c r="O7203" t="s">
        <v>18</v>
      </c>
      <c r="P7203" t="s">
        <v>11589</v>
      </c>
      <c r="Q7203" t="s">
        <v>11595</v>
      </c>
    </row>
    <row r="7204" spans="1:17" hidden="1" x14ac:dyDescent="0.35">
      <c r="A7204" s="72">
        <f t="shared" si="112"/>
        <v>140932</v>
      </c>
      <c r="B7204" t="s">
        <v>26552</v>
      </c>
      <c r="C7204" s="85">
        <v>87616</v>
      </c>
      <c r="D7204" t="s">
        <v>77</v>
      </c>
      <c r="E7204" t="s">
        <v>23203</v>
      </c>
      <c r="F7204" s="85">
        <v>140932</v>
      </c>
      <c r="G7204" t="s">
        <v>78</v>
      </c>
      <c r="H7204">
        <v>14296040</v>
      </c>
      <c r="I7204" t="s">
        <v>79</v>
      </c>
      <c r="K7204" t="s">
        <v>26553</v>
      </c>
      <c r="M7204" t="s">
        <v>20648</v>
      </c>
      <c r="N7204" t="s">
        <v>571</v>
      </c>
      <c r="O7204" t="s">
        <v>18</v>
      </c>
      <c r="P7204">
        <v>76137</v>
      </c>
      <c r="Q7204">
        <v>4102</v>
      </c>
    </row>
    <row r="7205" spans="1:17" hidden="1" x14ac:dyDescent="0.35">
      <c r="A7205" s="72">
        <f t="shared" si="112"/>
        <v>140932</v>
      </c>
      <c r="B7205" t="s">
        <v>4391</v>
      </c>
      <c r="C7205" s="66">
        <v>87616</v>
      </c>
      <c r="D7205" t="s">
        <v>77</v>
      </c>
      <c r="E7205" t="s">
        <v>3887</v>
      </c>
      <c r="F7205" s="66">
        <v>140932</v>
      </c>
      <c r="G7205" t="s">
        <v>78</v>
      </c>
      <c r="H7205" t="s">
        <v>3888</v>
      </c>
      <c r="I7205" t="s">
        <v>79</v>
      </c>
      <c r="K7205" t="s">
        <v>4392</v>
      </c>
      <c r="M7205" t="s">
        <v>3904</v>
      </c>
      <c r="N7205" t="s">
        <v>573</v>
      </c>
      <c r="O7205" t="s">
        <v>18</v>
      </c>
      <c r="P7205" t="s">
        <v>4383</v>
      </c>
      <c r="Q7205" t="s">
        <v>526</v>
      </c>
    </row>
    <row r="7206" spans="1:17" hidden="1" x14ac:dyDescent="0.35">
      <c r="A7206" s="72">
        <f t="shared" si="112"/>
        <v>141252</v>
      </c>
      <c r="B7206" t="s">
        <v>16254</v>
      </c>
      <c r="C7206" s="66">
        <v>16035820</v>
      </c>
      <c r="D7206" t="s">
        <v>77</v>
      </c>
      <c r="E7206" t="s">
        <v>7310</v>
      </c>
      <c r="F7206" s="66">
        <v>141252</v>
      </c>
      <c r="G7206" t="s">
        <v>78</v>
      </c>
      <c r="I7206" t="s">
        <v>79</v>
      </c>
      <c r="K7206" t="s">
        <v>16255</v>
      </c>
      <c r="M7206" t="s">
        <v>7307</v>
      </c>
      <c r="N7206" t="s">
        <v>6073</v>
      </c>
      <c r="O7206" t="s">
        <v>18</v>
      </c>
      <c r="P7206" t="s">
        <v>6586</v>
      </c>
    </row>
    <row r="7207" spans="1:17" hidden="1" x14ac:dyDescent="0.35">
      <c r="A7207" s="72">
        <f t="shared" si="112"/>
        <v>141223</v>
      </c>
      <c r="B7207" t="s">
        <v>6302</v>
      </c>
      <c r="C7207" s="66">
        <v>88516</v>
      </c>
      <c r="D7207" t="s">
        <v>77</v>
      </c>
      <c r="E7207" t="s">
        <v>6077</v>
      </c>
      <c r="F7207" s="66">
        <v>141223</v>
      </c>
      <c r="G7207" t="s">
        <v>78</v>
      </c>
      <c r="H7207" t="s">
        <v>6303</v>
      </c>
      <c r="I7207" t="s">
        <v>79</v>
      </c>
      <c r="K7207" t="s">
        <v>6304</v>
      </c>
      <c r="M7207" t="s">
        <v>3090</v>
      </c>
      <c r="N7207" t="s">
        <v>6071</v>
      </c>
      <c r="O7207" t="s">
        <v>18</v>
      </c>
      <c r="P7207" t="s">
        <v>6300</v>
      </c>
      <c r="Q7207" t="s">
        <v>195</v>
      </c>
    </row>
    <row r="7208" spans="1:17" hidden="1" x14ac:dyDescent="0.35">
      <c r="A7208" s="72">
        <f t="shared" si="112"/>
        <v>141312</v>
      </c>
      <c r="B7208" t="s">
        <v>8218</v>
      </c>
      <c r="C7208" s="66">
        <v>89623</v>
      </c>
      <c r="D7208" t="s">
        <v>77</v>
      </c>
      <c r="E7208" t="s">
        <v>6602</v>
      </c>
      <c r="F7208" s="66">
        <v>141312</v>
      </c>
      <c r="G7208" t="s">
        <v>78</v>
      </c>
      <c r="H7208" t="s">
        <v>8219</v>
      </c>
      <c r="I7208" t="s">
        <v>79</v>
      </c>
      <c r="K7208" t="s">
        <v>8220</v>
      </c>
      <c r="M7208" t="s">
        <v>8194</v>
      </c>
      <c r="N7208" t="s">
        <v>6071</v>
      </c>
      <c r="O7208" t="s">
        <v>18</v>
      </c>
      <c r="P7208" t="s">
        <v>8195</v>
      </c>
      <c r="Q7208" t="s">
        <v>8221</v>
      </c>
    </row>
    <row r="7209" spans="1:17" hidden="1" x14ac:dyDescent="0.35">
      <c r="A7209" s="72">
        <f t="shared" si="112"/>
        <v>141550</v>
      </c>
      <c r="B7209" t="s">
        <v>26476</v>
      </c>
      <c r="C7209" s="85">
        <v>90752</v>
      </c>
      <c r="D7209" t="s">
        <v>77</v>
      </c>
      <c r="E7209" t="s">
        <v>23206</v>
      </c>
      <c r="F7209" s="85">
        <v>141550</v>
      </c>
      <c r="G7209" t="s">
        <v>78</v>
      </c>
      <c r="H7209">
        <v>10499812</v>
      </c>
      <c r="I7209" t="s">
        <v>79</v>
      </c>
      <c r="K7209" t="s">
        <v>26477</v>
      </c>
      <c r="M7209" t="s">
        <v>9155</v>
      </c>
      <c r="N7209" t="s">
        <v>9526</v>
      </c>
      <c r="O7209" t="s">
        <v>18</v>
      </c>
      <c r="P7209">
        <v>78218</v>
      </c>
      <c r="Q7209">
        <v>4148</v>
      </c>
    </row>
    <row r="7210" spans="1:17" hidden="1" x14ac:dyDescent="0.35">
      <c r="A7210" s="72">
        <f t="shared" si="112"/>
        <v>141139</v>
      </c>
      <c r="B7210" t="s">
        <v>14018</v>
      </c>
      <c r="C7210" s="66">
        <v>188832</v>
      </c>
      <c r="D7210" t="s">
        <v>77</v>
      </c>
      <c r="E7210" t="s">
        <v>5535</v>
      </c>
      <c r="F7210" s="66">
        <v>141139</v>
      </c>
      <c r="G7210" t="s">
        <v>78</v>
      </c>
      <c r="H7210" t="s">
        <v>14019</v>
      </c>
      <c r="I7210" t="s">
        <v>79</v>
      </c>
      <c r="K7210" t="s">
        <v>14020</v>
      </c>
      <c r="M7210" t="s">
        <v>5356</v>
      </c>
      <c r="N7210" t="s">
        <v>5355</v>
      </c>
      <c r="O7210" t="s">
        <v>18</v>
      </c>
      <c r="P7210" t="s">
        <v>5607</v>
      </c>
      <c r="Q7210" t="s">
        <v>6487</v>
      </c>
    </row>
    <row r="7211" spans="1:17" hidden="1" x14ac:dyDescent="0.35">
      <c r="A7211" s="72">
        <f t="shared" si="112"/>
        <v>141339</v>
      </c>
      <c r="B7211" t="s">
        <v>7239</v>
      </c>
      <c r="C7211" s="66">
        <v>89810</v>
      </c>
      <c r="D7211" t="s">
        <v>77</v>
      </c>
      <c r="E7211" t="s">
        <v>8417</v>
      </c>
      <c r="F7211" s="66">
        <v>141339</v>
      </c>
      <c r="G7211" t="s">
        <v>78</v>
      </c>
      <c r="I7211" t="s">
        <v>79</v>
      </c>
      <c r="K7211" t="s">
        <v>8440</v>
      </c>
      <c r="M7211" t="s">
        <v>6827</v>
      </c>
      <c r="N7211" t="s">
        <v>8314</v>
      </c>
      <c r="O7211" t="s">
        <v>18</v>
      </c>
      <c r="P7211" t="s">
        <v>8427</v>
      </c>
      <c r="Q7211" t="s">
        <v>8441</v>
      </c>
    </row>
    <row r="7212" spans="1:17" hidden="1" x14ac:dyDescent="0.35">
      <c r="A7212" s="72">
        <f t="shared" si="112"/>
        <v>141223</v>
      </c>
      <c r="B7212" t="s">
        <v>7239</v>
      </c>
      <c r="C7212" s="66">
        <v>89048</v>
      </c>
      <c r="D7212" t="s">
        <v>77</v>
      </c>
      <c r="E7212" t="s">
        <v>6077</v>
      </c>
      <c r="F7212" s="66">
        <v>141223</v>
      </c>
      <c r="G7212" t="s">
        <v>78</v>
      </c>
      <c r="H7212" t="s">
        <v>7240</v>
      </c>
      <c r="I7212" t="s">
        <v>79</v>
      </c>
      <c r="K7212" t="s">
        <v>7241</v>
      </c>
      <c r="M7212" t="s">
        <v>3090</v>
      </c>
      <c r="N7212" t="s">
        <v>6071</v>
      </c>
      <c r="O7212" t="s">
        <v>18</v>
      </c>
      <c r="P7212" t="s">
        <v>7222</v>
      </c>
      <c r="Q7212" t="s">
        <v>1165</v>
      </c>
    </row>
    <row r="7213" spans="1:17" hidden="1" x14ac:dyDescent="0.35">
      <c r="A7213" s="72">
        <f t="shared" si="112"/>
        <v>142043</v>
      </c>
      <c r="B7213" t="s">
        <v>7239</v>
      </c>
      <c r="C7213" s="66">
        <v>92763</v>
      </c>
      <c r="D7213" t="s">
        <v>77</v>
      </c>
      <c r="E7213" t="s">
        <v>13037</v>
      </c>
      <c r="F7213" s="66">
        <v>142043</v>
      </c>
      <c r="G7213" t="s">
        <v>78</v>
      </c>
      <c r="I7213" t="s">
        <v>79</v>
      </c>
      <c r="K7213" t="s">
        <v>13102</v>
      </c>
      <c r="M7213" t="s">
        <v>13039</v>
      </c>
      <c r="N7213" t="s">
        <v>13039</v>
      </c>
      <c r="O7213" t="s">
        <v>18</v>
      </c>
      <c r="P7213" t="s">
        <v>13100</v>
      </c>
      <c r="Q7213" t="s">
        <v>13103</v>
      </c>
    </row>
    <row r="7214" spans="1:17" hidden="1" x14ac:dyDescent="0.35">
      <c r="A7214" s="72">
        <f t="shared" si="112"/>
        <v>140477</v>
      </c>
      <c r="B7214" t="s">
        <v>1841</v>
      </c>
      <c r="C7214" s="66">
        <v>86398</v>
      </c>
      <c r="D7214" t="s">
        <v>77</v>
      </c>
      <c r="E7214" t="s">
        <v>450</v>
      </c>
      <c r="F7214" s="66">
        <v>140477</v>
      </c>
      <c r="G7214" t="s">
        <v>78</v>
      </c>
      <c r="I7214" t="s">
        <v>79</v>
      </c>
      <c r="K7214" t="s">
        <v>1842</v>
      </c>
      <c r="M7214" t="s">
        <v>189</v>
      </c>
      <c r="N7214" t="s">
        <v>189</v>
      </c>
      <c r="O7214" t="s">
        <v>18</v>
      </c>
      <c r="P7214" t="s">
        <v>1836</v>
      </c>
      <c r="Q7214" t="s">
        <v>1843</v>
      </c>
    </row>
    <row r="7215" spans="1:17" hidden="1" x14ac:dyDescent="0.35">
      <c r="A7215" s="72">
        <f t="shared" si="112"/>
        <v>141312</v>
      </c>
      <c r="B7215" t="s">
        <v>8234</v>
      </c>
      <c r="C7215" s="66">
        <v>89630</v>
      </c>
      <c r="D7215" t="s">
        <v>77</v>
      </c>
      <c r="E7215" t="s">
        <v>6602</v>
      </c>
      <c r="F7215" s="66">
        <v>141312</v>
      </c>
      <c r="G7215" t="s">
        <v>78</v>
      </c>
      <c r="H7215" t="s">
        <v>8235</v>
      </c>
      <c r="I7215" t="s">
        <v>79</v>
      </c>
      <c r="K7215" t="s">
        <v>8236</v>
      </c>
      <c r="M7215" t="s">
        <v>8194</v>
      </c>
      <c r="N7215" t="s">
        <v>6071</v>
      </c>
      <c r="O7215" t="s">
        <v>18</v>
      </c>
      <c r="P7215" t="s">
        <v>8225</v>
      </c>
      <c r="Q7215" t="s">
        <v>7270</v>
      </c>
    </row>
    <row r="7216" spans="1:17" hidden="1" x14ac:dyDescent="0.35">
      <c r="A7216" s="72">
        <f t="shared" si="112"/>
        <v>141722</v>
      </c>
      <c r="B7216" t="s">
        <v>26772</v>
      </c>
      <c r="C7216" s="85">
        <v>16048471</v>
      </c>
      <c r="D7216" t="s">
        <v>77</v>
      </c>
      <c r="E7216" t="s">
        <v>23194</v>
      </c>
      <c r="F7216" s="85">
        <v>141722</v>
      </c>
      <c r="G7216" t="s">
        <v>78</v>
      </c>
      <c r="H7216">
        <v>1664895</v>
      </c>
      <c r="I7216" t="s">
        <v>79</v>
      </c>
      <c r="K7216" t="s">
        <v>26773</v>
      </c>
      <c r="M7216" t="s">
        <v>20074</v>
      </c>
      <c r="N7216" t="s">
        <v>5106</v>
      </c>
      <c r="O7216" t="s">
        <v>18</v>
      </c>
      <c r="P7216">
        <v>78628</v>
      </c>
    </row>
    <row r="7217" spans="1:17" hidden="1" x14ac:dyDescent="0.35">
      <c r="A7217" s="72">
        <f t="shared" si="112"/>
        <v>141722</v>
      </c>
      <c r="B7217" t="s">
        <v>16814</v>
      </c>
      <c r="C7217" s="66">
        <v>16048471</v>
      </c>
      <c r="D7217" t="s">
        <v>77</v>
      </c>
      <c r="E7217" t="s">
        <v>11379</v>
      </c>
      <c r="F7217" s="66">
        <v>141722</v>
      </c>
      <c r="G7217" t="s">
        <v>78</v>
      </c>
      <c r="H7217" t="s">
        <v>11380</v>
      </c>
      <c r="I7217" t="s">
        <v>79</v>
      </c>
      <c r="K7217" t="s">
        <v>16815</v>
      </c>
      <c r="M7217" t="s">
        <v>11425</v>
      </c>
      <c r="N7217" t="s">
        <v>5129</v>
      </c>
      <c r="O7217" t="s">
        <v>18</v>
      </c>
      <c r="P7217" t="s">
        <v>11430</v>
      </c>
    </row>
    <row r="7218" spans="1:17" hidden="1" x14ac:dyDescent="0.35">
      <c r="A7218" s="72">
        <f t="shared" si="112"/>
        <v>145196</v>
      </c>
      <c r="B7218" t="s">
        <v>26146</v>
      </c>
      <c r="C7218" s="85">
        <v>115305</v>
      </c>
      <c r="D7218" t="s">
        <v>77</v>
      </c>
      <c r="E7218" t="s">
        <v>23216</v>
      </c>
      <c r="F7218" s="85">
        <v>145196</v>
      </c>
      <c r="G7218" t="s">
        <v>78</v>
      </c>
      <c r="H7218">
        <v>12965224</v>
      </c>
      <c r="I7218" t="s">
        <v>79</v>
      </c>
      <c r="K7218" t="s">
        <v>26147</v>
      </c>
      <c r="M7218" t="s">
        <v>26108</v>
      </c>
      <c r="N7218" t="s">
        <v>26084</v>
      </c>
      <c r="O7218" t="s">
        <v>26085</v>
      </c>
      <c r="P7218">
        <v>98198</v>
      </c>
      <c r="Q7218">
        <v>3901</v>
      </c>
    </row>
    <row r="7219" spans="1:17" hidden="1" x14ac:dyDescent="0.35">
      <c r="A7219" s="72">
        <f t="shared" si="112"/>
        <v>140906</v>
      </c>
      <c r="B7219" t="s">
        <v>24683</v>
      </c>
      <c r="C7219" s="85">
        <v>16047796</v>
      </c>
      <c r="D7219" t="s">
        <v>77</v>
      </c>
      <c r="E7219" t="s">
        <v>23244</v>
      </c>
      <c r="F7219" s="85">
        <v>140906</v>
      </c>
      <c r="G7219" t="s">
        <v>78</v>
      </c>
      <c r="H7219">
        <v>13850763</v>
      </c>
      <c r="I7219" t="s">
        <v>79</v>
      </c>
      <c r="K7219" t="s">
        <v>24684</v>
      </c>
      <c r="M7219" t="s">
        <v>20648</v>
      </c>
      <c r="N7219" t="s">
        <v>571</v>
      </c>
      <c r="O7219" t="s">
        <v>18</v>
      </c>
      <c r="P7219">
        <v>76179</v>
      </c>
      <c r="Q7219">
        <v>8701</v>
      </c>
    </row>
    <row r="7220" spans="1:17" hidden="1" x14ac:dyDescent="0.35">
      <c r="A7220" s="72">
        <f t="shared" si="112"/>
        <v>140932</v>
      </c>
      <c r="B7220" t="s">
        <v>24683</v>
      </c>
      <c r="C7220" s="85">
        <v>87611</v>
      </c>
      <c r="D7220" t="s">
        <v>77</v>
      </c>
      <c r="E7220" t="s">
        <v>23203</v>
      </c>
      <c r="F7220" s="85">
        <v>140932</v>
      </c>
      <c r="G7220" t="s">
        <v>78</v>
      </c>
      <c r="H7220">
        <v>14296040</v>
      </c>
      <c r="I7220" t="s">
        <v>79</v>
      </c>
      <c r="K7220" t="s">
        <v>26536</v>
      </c>
      <c r="M7220" t="s">
        <v>20648</v>
      </c>
      <c r="N7220" t="s">
        <v>571</v>
      </c>
      <c r="O7220" t="s">
        <v>18</v>
      </c>
      <c r="P7220">
        <v>76137</v>
      </c>
      <c r="Q7220">
        <v>1740</v>
      </c>
    </row>
    <row r="7221" spans="1:17" hidden="1" x14ac:dyDescent="0.35">
      <c r="A7221" s="72">
        <f t="shared" si="112"/>
        <v>140932</v>
      </c>
      <c r="B7221" t="s">
        <v>4388</v>
      </c>
      <c r="C7221" s="66">
        <v>87611</v>
      </c>
      <c r="D7221" t="s">
        <v>77</v>
      </c>
      <c r="E7221" t="s">
        <v>3887</v>
      </c>
      <c r="F7221" s="66">
        <v>140932</v>
      </c>
      <c r="G7221" t="s">
        <v>78</v>
      </c>
      <c r="H7221" t="s">
        <v>3888</v>
      </c>
      <c r="I7221" t="s">
        <v>79</v>
      </c>
      <c r="K7221" t="s">
        <v>4389</v>
      </c>
      <c r="L7221" t="s">
        <v>80</v>
      </c>
      <c r="M7221" t="s">
        <v>3904</v>
      </c>
      <c r="N7221" t="s">
        <v>573</v>
      </c>
      <c r="O7221" t="s">
        <v>18</v>
      </c>
      <c r="P7221" t="s">
        <v>4383</v>
      </c>
      <c r="Q7221" t="s">
        <v>4390</v>
      </c>
    </row>
    <row r="7222" spans="1:17" hidden="1" x14ac:dyDescent="0.35">
      <c r="A7222" s="72">
        <f t="shared" si="112"/>
        <v>140469</v>
      </c>
      <c r="B7222" t="s">
        <v>2519</v>
      </c>
      <c r="C7222" s="85">
        <v>85689</v>
      </c>
      <c r="D7222" t="s">
        <v>77</v>
      </c>
      <c r="E7222" t="s">
        <v>23191</v>
      </c>
      <c r="F7222" s="85">
        <v>140469</v>
      </c>
      <c r="G7222" t="s">
        <v>78</v>
      </c>
      <c r="H7222">
        <v>13461769</v>
      </c>
      <c r="I7222" t="s">
        <v>79</v>
      </c>
      <c r="K7222" t="s">
        <v>26912</v>
      </c>
      <c r="M7222" t="s">
        <v>13635</v>
      </c>
      <c r="N7222" t="s">
        <v>205</v>
      </c>
      <c r="O7222" t="s">
        <v>18</v>
      </c>
      <c r="P7222">
        <v>75067</v>
      </c>
      <c r="Q7222">
        <v>7498</v>
      </c>
    </row>
    <row r="7223" spans="1:17" hidden="1" x14ac:dyDescent="0.35">
      <c r="A7223" s="72">
        <f t="shared" si="112"/>
        <v>140469</v>
      </c>
      <c r="B7223" t="s">
        <v>820</v>
      </c>
      <c r="C7223" s="66">
        <v>85689</v>
      </c>
      <c r="D7223" t="s">
        <v>77</v>
      </c>
      <c r="E7223" t="s">
        <v>212</v>
      </c>
      <c r="F7223" s="66">
        <v>140469</v>
      </c>
      <c r="G7223" t="s">
        <v>78</v>
      </c>
      <c r="H7223" t="s">
        <v>213</v>
      </c>
      <c r="I7223" t="s">
        <v>79</v>
      </c>
      <c r="K7223" t="s">
        <v>821</v>
      </c>
      <c r="L7223" t="s">
        <v>80</v>
      </c>
      <c r="M7223" t="s">
        <v>343</v>
      </c>
      <c r="N7223" t="s">
        <v>215</v>
      </c>
      <c r="O7223" t="s">
        <v>18</v>
      </c>
      <c r="P7223" t="s">
        <v>797</v>
      </c>
      <c r="Q7223" t="s">
        <v>822</v>
      </c>
    </row>
    <row r="7224" spans="1:17" hidden="1" x14ac:dyDescent="0.35">
      <c r="A7224" s="72">
        <f t="shared" si="112"/>
        <v>140662</v>
      </c>
      <c r="B7224" t="s">
        <v>2519</v>
      </c>
      <c r="C7224" s="66">
        <v>86683</v>
      </c>
      <c r="D7224" t="s">
        <v>77</v>
      </c>
      <c r="E7224" t="s">
        <v>2505</v>
      </c>
      <c r="F7224" s="66">
        <v>140662</v>
      </c>
      <c r="G7224" t="s">
        <v>78</v>
      </c>
      <c r="H7224" t="s">
        <v>2520</v>
      </c>
      <c r="I7224" t="s">
        <v>79</v>
      </c>
      <c r="K7224" t="s">
        <v>2521</v>
      </c>
      <c r="M7224" t="s">
        <v>2447</v>
      </c>
      <c r="N7224" t="s">
        <v>2448</v>
      </c>
      <c r="O7224" t="s">
        <v>18</v>
      </c>
      <c r="P7224" t="s">
        <v>2450</v>
      </c>
    </row>
    <row r="7225" spans="1:17" hidden="1" x14ac:dyDescent="0.35">
      <c r="A7225" s="72">
        <f t="shared" si="112"/>
        <v>141329</v>
      </c>
      <c r="B7225" t="s">
        <v>24572</v>
      </c>
      <c r="C7225" s="85">
        <v>89626</v>
      </c>
      <c r="D7225" t="s">
        <v>77</v>
      </c>
      <c r="E7225" t="s">
        <v>23246</v>
      </c>
      <c r="F7225" s="85">
        <v>141329</v>
      </c>
      <c r="G7225" t="s">
        <v>78</v>
      </c>
      <c r="H7225">
        <v>1670710</v>
      </c>
      <c r="I7225" t="s">
        <v>79</v>
      </c>
      <c r="K7225" t="s">
        <v>24573</v>
      </c>
      <c r="M7225" t="s">
        <v>8556</v>
      </c>
      <c r="N7225" t="s">
        <v>6071</v>
      </c>
      <c r="O7225" t="s">
        <v>18</v>
      </c>
      <c r="P7225">
        <v>77503</v>
      </c>
      <c r="Q7225">
        <v>1542</v>
      </c>
    </row>
    <row r="7226" spans="1:17" hidden="1" x14ac:dyDescent="0.35">
      <c r="A7226" s="72">
        <f t="shared" si="112"/>
        <v>140932</v>
      </c>
      <c r="B7226" t="s">
        <v>26527</v>
      </c>
      <c r="C7226" s="85">
        <v>212572</v>
      </c>
      <c r="D7226" t="s">
        <v>77</v>
      </c>
      <c r="E7226" t="s">
        <v>23203</v>
      </c>
      <c r="F7226" s="85">
        <v>140932</v>
      </c>
      <c r="G7226" t="s">
        <v>78</v>
      </c>
      <c r="H7226">
        <v>14296040</v>
      </c>
      <c r="I7226" t="s">
        <v>79</v>
      </c>
      <c r="K7226" t="s">
        <v>26528</v>
      </c>
      <c r="M7226" t="s">
        <v>20648</v>
      </c>
      <c r="N7226" t="s">
        <v>571</v>
      </c>
      <c r="O7226" t="s">
        <v>18</v>
      </c>
      <c r="P7226">
        <v>76137</v>
      </c>
      <c r="Q7226">
        <v>5377</v>
      </c>
    </row>
    <row r="7227" spans="1:17" hidden="1" x14ac:dyDescent="0.35">
      <c r="A7227" s="72">
        <f t="shared" si="112"/>
        <v>140932</v>
      </c>
      <c r="B7227" t="s">
        <v>14590</v>
      </c>
      <c r="C7227" s="66">
        <v>212572</v>
      </c>
      <c r="D7227" t="s">
        <v>77</v>
      </c>
      <c r="E7227" t="s">
        <v>3887</v>
      </c>
      <c r="F7227" s="66">
        <v>140932</v>
      </c>
      <c r="G7227" t="s">
        <v>78</v>
      </c>
      <c r="H7227" t="s">
        <v>3888</v>
      </c>
      <c r="I7227" t="s">
        <v>79</v>
      </c>
      <c r="K7227" t="s">
        <v>14591</v>
      </c>
      <c r="M7227" t="s">
        <v>3904</v>
      </c>
      <c r="N7227" t="s">
        <v>573</v>
      </c>
      <c r="O7227" t="s">
        <v>18</v>
      </c>
      <c r="P7227" t="s">
        <v>4383</v>
      </c>
      <c r="Q7227" t="s">
        <v>14592</v>
      </c>
    </row>
    <row r="7228" spans="1:17" hidden="1" x14ac:dyDescent="0.35">
      <c r="A7228" s="72">
        <f t="shared" si="112"/>
        <v>141729</v>
      </c>
      <c r="B7228" t="s">
        <v>27579</v>
      </c>
      <c r="C7228" s="85">
        <v>91857</v>
      </c>
      <c r="D7228" t="s">
        <v>77</v>
      </c>
      <c r="E7228" t="s">
        <v>23173</v>
      </c>
      <c r="F7228" s="85">
        <v>141729</v>
      </c>
      <c r="G7228" t="s">
        <v>78</v>
      </c>
      <c r="H7228">
        <v>12029880</v>
      </c>
      <c r="I7228" t="s">
        <v>79</v>
      </c>
      <c r="K7228" t="s">
        <v>27580</v>
      </c>
      <c r="M7228" t="s">
        <v>125</v>
      </c>
      <c r="N7228" t="s">
        <v>137</v>
      </c>
      <c r="O7228" t="s">
        <v>18</v>
      </c>
      <c r="P7228">
        <v>78727</v>
      </c>
      <c r="Q7228">
        <v>4507</v>
      </c>
    </row>
    <row r="7229" spans="1:17" hidden="1" x14ac:dyDescent="0.35">
      <c r="A7229" s="72">
        <f t="shared" si="112"/>
        <v>141729</v>
      </c>
      <c r="B7229" t="s">
        <v>11696</v>
      </c>
      <c r="C7229" s="66">
        <v>91857</v>
      </c>
      <c r="D7229" t="s">
        <v>77</v>
      </c>
      <c r="E7229" t="s">
        <v>11585</v>
      </c>
      <c r="F7229" s="66">
        <v>141729</v>
      </c>
      <c r="G7229" t="s">
        <v>78</v>
      </c>
      <c r="H7229" t="s">
        <v>11586</v>
      </c>
      <c r="I7229" t="s">
        <v>79</v>
      </c>
      <c r="K7229" t="s">
        <v>11697</v>
      </c>
      <c r="M7229" t="s">
        <v>126</v>
      </c>
      <c r="N7229" t="s">
        <v>137</v>
      </c>
      <c r="O7229" t="s">
        <v>18</v>
      </c>
      <c r="P7229" t="s">
        <v>151</v>
      </c>
      <c r="Q7229" t="s">
        <v>1274</v>
      </c>
    </row>
    <row r="7230" spans="1:17" hidden="1" x14ac:dyDescent="0.35">
      <c r="A7230" s="72">
        <f t="shared" si="112"/>
        <v>141268</v>
      </c>
      <c r="B7230" t="s">
        <v>7638</v>
      </c>
      <c r="C7230" s="66">
        <v>89307</v>
      </c>
      <c r="D7230" t="s">
        <v>77</v>
      </c>
      <c r="E7230" t="s">
        <v>7628</v>
      </c>
      <c r="F7230" s="66">
        <v>141268</v>
      </c>
      <c r="G7230" t="s">
        <v>78</v>
      </c>
      <c r="H7230" t="s">
        <v>7629</v>
      </c>
      <c r="I7230" t="s">
        <v>79</v>
      </c>
      <c r="K7230" t="s">
        <v>7639</v>
      </c>
      <c r="M7230" t="s">
        <v>7631</v>
      </c>
      <c r="N7230" t="s">
        <v>7268</v>
      </c>
      <c r="O7230" t="s">
        <v>18</v>
      </c>
      <c r="P7230" t="s">
        <v>7632</v>
      </c>
    </row>
    <row r="7231" spans="1:17" hidden="1" x14ac:dyDescent="0.35">
      <c r="A7231" s="72">
        <f t="shared" si="112"/>
        <v>141986</v>
      </c>
      <c r="B7231" t="s">
        <v>12795</v>
      </c>
      <c r="C7231" s="66">
        <v>92567</v>
      </c>
      <c r="D7231" t="s">
        <v>77</v>
      </c>
      <c r="E7231" t="s">
        <v>12702</v>
      </c>
      <c r="F7231" s="66">
        <v>141986</v>
      </c>
      <c r="G7231" t="s">
        <v>78</v>
      </c>
      <c r="H7231" t="s">
        <v>12796</v>
      </c>
      <c r="I7231" t="s">
        <v>79</v>
      </c>
      <c r="K7231" t="s">
        <v>12797</v>
      </c>
      <c r="M7231" t="s">
        <v>12447</v>
      </c>
      <c r="N7231" t="s">
        <v>12609</v>
      </c>
      <c r="O7231" t="s">
        <v>18</v>
      </c>
      <c r="P7231" t="s">
        <v>12782</v>
      </c>
      <c r="Q7231" t="s">
        <v>12798</v>
      </c>
    </row>
    <row r="7232" spans="1:17" hidden="1" x14ac:dyDescent="0.35">
      <c r="A7232" s="72">
        <f t="shared" si="112"/>
        <v>140461</v>
      </c>
      <c r="B7232" t="s">
        <v>25752</v>
      </c>
      <c r="C7232" s="85">
        <v>16051097</v>
      </c>
      <c r="D7232" t="s">
        <v>77</v>
      </c>
      <c r="E7232" t="s">
        <v>23227</v>
      </c>
      <c r="F7232" s="85">
        <v>140461</v>
      </c>
      <c r="G7232" t="s">
        <v>78</v>
      </c>
      <c r="H7232">
        <v>1647890</v>
      </c>
      <c r="I7232" t="s">
        <v>79</v>
      </c>
      <c r="K7232" t="s">
        <v>25753</v>
      </c>
      <c r="M7232" t="s">
        <v>20923</v>
      </c>
      <c r="N7232" t="s">
        <v>232</v>
      </c>
      <c r="O7232" t="s">
        <v>18</v>
      </c>
      <c r="P7232">
        <v>75044</v>
      </c>
      <c r="Q7232">
        <v>7524</v>
      </c>
    </row>
    <row r="7233" spans="1:17" hidden="1" x14ac:dyDescent="0.35">
      <c r="A7233" s="72">
        <f t="shared" si="112"/>
        <v>140461</v>
      </c>
      <c r="B7233" t="s">
        <v>16966</v>
      </c>
      <c r="C7233" s="66">
        <v>16051097</v>
      </c>
      <c r="D7233" t="s">
        <v>77</v>
      </c>
      <c r="E7233" t="s">
        <v>371</v>
      </c>
      <c r="F7233" s="66">
        <v>140461</v>
      </c>
      <c r="G7233" t="s">
        <v>78</v>
      </c>
      <c r="H7233" t="s">
        <v>372</v>
      </c>
      <c r="I7233" t="s">
        <v>79</v>
      </c>
      <c r="K7233" t="s">
        <v>16967</v>
      </c>
      <c r="M7233" t="s">
        <v>374</v>
      </c>
      <c r="N7233" t="s">
        <v>189</v>
      </c>
      <c r="O7233" t="s">
        <v>18</v>
      </c>
      <c r="P7233" t="s">
        <v>520</v>
      </c>
      <c r="Q7233" t="s">
        <v>1835</v>
      </c>
    </row>
    <row r="7234" spans="1:17" hidden="1" x14ac:dyDescent="0.35">
      <c r="A7234" s="72">
        <f t="shared" ref="A7234:A7297" si="113">IF(F7234="", "", IF(D7234="School District", C7234, F7234))</f>
        <v>141312</v>
      </c>
      <c r="B7234" t="s">
        <v>18581</v>
      </c>
      <c r="C7234" s="66">
        <v>229902</v>
      </c>
      <c r="D7234" t="s">
        <v>83</v>
      </c>
      <c r="E7234" t="s">
        <v>6602</v>
      </c>
      <c r="F7234" s="66">
        <v>141312</v>
      </c>
      <c r="G7234" t="s">
        <v>78</v>
      </c>
      <c r="I7234" t="s">
        <v>79</v>
      </c>
      <c r="K7234" t="s">
        <v>18582</v>
      </c>
      <c r="M7234" t="s">
        <v>8556</v>
      </c>
      <c r="N7234" t="s">
        <v>6071</v>
      </c>
      <c r="O7234" t="s">
        <v>18</v>
      </c>
      <c r="P7234" t="s">
        <v>8195</v>
      </c>
    </row>
    <row r="7235" spans="1:17" hidden="1" x14ac:dyDescent="0.35">
      <c r="A7235" s="72">
        <f t="shared" si="113"/>
        <v>141312</v>
      </c>
      <c r="B7235" t="s">
        <v>8269</v>
      </c>
      <c r="C7235" s="66">
        <v>89645</v>
      </c>
      <c r="D7235" t="s">
        <v>77</v>
      </c>
      <c r="E7235" t="s">
        <v>6602</v>
      </c>
      <c r="F7235" s="66">
        <v>141312</v>
      </c>
      <c r="G7235" t="s">
        <v>78</v>
      </c>
      <c r="H7235" t="s">
        <v>8270</v>
      </c>
      <c r="I7235" t="s">
        <v>79</v>
      </c>
      <c r="K7235" t="s">
        <v>8271</v>
      </c>
      <c r="M7235" t="s">
        <v>8194</v>
      </c>
      <c r="N7235" t="s">
        <v>6071</v>
      </c>
      <c r="O7235" t="s">
        <v>18</v>
      </c>
      <c r="P7235" t="s">
        <v>8268</v>
      </c>
      <c r="Q7235" t="s">
        <v>120</v>
      </c>
    </row>
    <row r="7236" spans="1:17" hidden="1" x14ac:dyDescent="0.35">
      <c r="A7236" s="72">
        <f t="shared" si="113"/>
        <v>141312</v>
      </c>
      <c r="B7236" t="s">
        <v>22821</v>
      </c>
      <c r="C7236" s="66">
        <v>17026783</v>
      </c>
      <c r="D7236" t="s">
        <v>83</v>
      </c>
      <c r="E7236" t="s">
        <v>6602</v>
      </c>
      <c r="F7236" s="66">
        <v>141312</v>
      </c>
      <c r="G7236" t="s">
        <v>78</v>
      </c>
      <c r="I7236" t="s">
        <v>79</v>
      </c>
      <c r="K7236" t="s">
        <v>22822</v>
      </c>
      <c r="M7236" t="s">
        <v>6795</v>
      </c>
      <c r="N7236" t="s">
        <v>6071</v>
      </c>
      <c r="O7236" t="s">
        <v>18</v>
      </c>
      <c r="P7236" t="s">
        <v>6072</v>
      </c>
    </row>
    <row r="7237" spans="1:17" hidden="1" x14ac:dyDescent="0.35">
      <c r="A7237" s="72">
        <f t="shared" si="113"/>
        <v>141312</v>
      </c>
      <c r="B7237" t="s">
        <v>15842</v>
      </c>
      <c r="C7237" s="66">
        <v>16024461</v>
      </c>
      <c r="D7237" t="s">
        <v>77</v>
      </c>
      <c r="E7237" t="s">
        <v>6602</v>
      </c>
      <c r="F7237" s="66">
        <v>141312</v>
      </c>
      <c r="G7237" t="s">
        <v>78</v>
      </c>
      <c r="H7237" t="s">
        <v>15843</v>
      </c>
      <c r="I7237" t="s">
        <v>79</v>
      </c>
      <c r="K7237" t="s">
        <v>15844</v>
      </c>
      <c r="M7237" t="s">
        <v>8194</v>
      </c>
      <c r="N7237" t="s">
        <v>6071</v>
      </c>
      <c r="O7237" t="s">
        <v>18</v>
      </c>
      <c r="P7237" t="s">
        <v>8240</v>
      </c>
      <c r="Q7237" t="s">
        <v>13798</v>
      </c>
    </row>
    <row r="7238" spans="1:17" hidden="1" x14ac:dyDescent="0.35">
      <c r="A7238" s="72">
        <f t="shared" si="113"/>
        <v>141312</v>
      </c>
      <c r="B7238" t="s">
        <v>22448</v>
      </c>
      <c r="C7238" s="66">
        <v>17022959</v>
      </c>
      <c r="D7238" t="s">
        <v>83</v>
      </c>
      <c r="E7238" t="s">
        <v>6602</v>
      </c>
      <c r="F7238" s="66">
        <v>141312</v>
      </c>
      <c r="G7238" t="s">
        <v>78</v>
      </c>
      <c r="I7238" t="s">
        <v>79</v>
      </c>
      <c r="K7238" t="s">
        <v>22449</v>
      </c>
      <c r="M7238" t="s">
        <v>6795</v>
      </c>
      <c r="N7238" t="s">
        <v>6071</v>
      </c>
      <c r="O7238" t="s">
        <v>18</v>
      </c>
      <c r="P7238" t="s">
        <v>6539</v>
      </c>
    </row>
    <row r="7239" spans="1:17" hidden="1" x14ac:dyDescent="0.35">
      <c r="A7239" s="72">
        <f t="shared" si="113"/>
        <v>140887</v>
      </c>
      <c r="B7239" t="s">
        <v>25528</v>
      </c>
      <c r="C7239" s="85">
        <v>87492</v>
      </c>
      <c r="D7239" t="s">
        <v>77</v>
      </c>
      <c r="E7239" t="s">
        <v>23231</v>
      </c>
      <c r="F7239" s="85">
        <v>140887</v>
      </c>
      <c r="G7239" t="s">
        <v>78</v>
      </c>
      <c r="H7239">
        <v>11984572</v>
      </c>
      <c r="I7239" t="s">
        <v>79</v>
      </c>
      <c r="K7239" t="s">
        <v>25529</v>
      </c>
      <c r="M7239" t="s">
        <v>20648</v>
      </c>
      <c r="N7239" t="s">
        <v>571</v>
      </c>
      <c r="O7239" t="s">
        <v>18</v>
      </c>
      <c r="P7239">
        <v>76110</v>
      </c>
      <c r="Q7239">
        <v>2828</v>
      </c>
    </row>
    <row r="7240" spans="1:17" hidden="1" x14ac:dyDescent="0.35">
      <c r="A7240" s="72">
        <f t="shared" si="113"/>
        <v>140887</v>
      </c>
      <c r="B7240" t="s">
        <v>4125</v>
      </c>
      <c r="C7240" s="66">
        <v>87492</v>
      </c>
      <c r="D7240" t="s">
        <v>77</v>
      </c>
      <c r="E7240" t="s">
        <v>3907</v>
      </c>
      <c r="F7240" s="66">
        <v>140887</v>
      </c>
      <c r="G7240" t="s">
        <v>78</v>
      </c>
      <c r="H7240" t="s">
        <v>4126</v>
      </c>
      <c r="I7240" t="s">
        <v>79</v>
      </c>
      <c r="K7240" t="s">
        <v>4127</v>
      </c>
      <c r="M7240" t="s">
        <v>3904</v>
      </c>
      <c r="N7240" t="s">
        <v>573</v>
      </c>
      <c r="O7240" t="s">
        <v>18</v>
      </c>
      <c r="P7240" t="s">
        <v>4116</v>
      </c>
      <c r="Q7240" t="s">
        <v>4128</v>
      </c>
    </row>
    <row r="7241" spans="1:17" hidden="1" x14ac:dyDescent="0.35">
      <c r="A7241" s="72">
        <f t="shared" si="113"/>
        <v>17003096</v>
      </c>
      <c r="B7241" t="s">
        <v>20356</v>
      </c>
      <c r="C7241" s="66">
        <v>17003598</v>
      </c>
      <c r="D7241" t="s">
        <v>77</v>
      </c>
      <c r="E7241" t="s">
        <v>20265</v>
      </c>
      <c r="F7241" s="66">
        <v>17003096</v>
      </c>
      <c r="G7241" t="s">
        <v>78</v>
      </c>
      <c r="H7241" t="s">
        <v>20357</v>
      </c>
      <c r="I7241" t="s">
        <v>79</v>
      </c>
      <c r="K7241" t="s">
        <v>20358</v>
      </c>
      <c r="L7241" t="s">
        <v>80</v>
      </c>
      <c r="M7241" t="s">
        <v>7395</v>
      </c>
      <c r="N7241" t="s">
        <v>7395</v>
      </c>
      <c r="O7241" t="s">
        <v>18</v>
      </c>
      <c r="P7241" t="s">
        <v>13598</v>
      </c>
      <c r="Q7241" t="s">
        <v>20359</v>
      </c>
    </row>
    <row r="7242" spans="1:17" hidden="1" x14ac:dyDescent="0.35">
      <c r="A7242" s="72">
        <f t="shared" si="113"/>
        <v>17003096</v>
      </c>
      <c r="B7242" t="s">
        <v>20353</v>
      </c>
      <c r="C7242" s="66">
        <v>17003596</v>
      </c>
      <c r="D7242" t="s">
        <v>77</v>
      </c>
      <c r="E7242" t="s">
        <v>20265</v>
      </c>
      <c r="F7242" s="66">
        <v>17003096</v>
      </c>
      <c r="G7242" t="s">
        <v>78</v>
      </c>
      <c r="H7242" t="s">
        <v>20354</v>
      </c>
      <c r="I7242" t="s">
        <v>79</v>
      </c>
      <c r="K7242" t="s">
        <v>20355</v>
      </c>
      <c r="L7242" t="s">
        <v>80</v>
      </c>
      <c r="M7242" t="s">
        <v>7395</v>
      </c>
      <c r="N7242" t="s">
        <v>80</v>
      </c>
      <c r="O7242" t="s">
        <v>18</v>
      </c>
      <c r="P7242" t="s">
        <v>13353</v>
      </c>
      <c r="Q7242" t="s">
        <v>8396</v>
      </c>
    </row>
    <row r="7243" spans="1:17" hidden="1" x14ac:dyDescent="0.35">
      <c r="A7243" s="72">
        <f t="shared" si="113"/>
        <v>142116</v>
      </c>
      <c r="B7243" t="s">
        <v>15221</v>
      </c>
      <c r="C7243" s="66">
        <v>230240</v>
      </c>
      <c r="D7243" t="s">
        <v>77</v>
      </c>
      <c r="E7243" t="s">
        <v>13524</v>
      </c>
      <c r="F7243" s="66">
        <v>142116</v>
      </c>
      <c r="G7243" t="s">
        <v>78</v>
      </c>
      <c r="H7243" t="s">
        <v>15222</v>
      </c>
      <c r="I7243" t="s">
        <v>79</v>
      </c>
      <c r="K7243" t="s">
        <v>15223</v>
      </c>
      <c r="M7243" t="s">
        <v>7395</v>
      </c>
      <c r="N7243" t="s">
        <v>7395</v>
      </c>
      <c r="O7243" t="s">
        <v>18</v>
      </c>
      <c r="P7243" t="s">
        <v>7396</v>
      </c>
    </row>
    <row r="7244" spans="1:17" hidden="1" x14ac:dyDescent="0.35">
      <c r="A7244" s="72">
        <f t="shared" si="113"/>
        <v>140461</v>
      </c>
      <c r="B7244" t="s">
        <v>25718</v>
      </c>
      <c r="C7244" s="85">
        <v>17011297</v>
      </c>
      <c r="D7244" t="s">
        <v>77</v>
      </c>
      <c r="E7244" t="s">
        <v>23227</v>
      </c>
      <c r="F7244" s="85">
        <v>140461</v>
      </c>
      <c r="G7244" t="s">
        <v>78</v>
      </c>
      <c r="H7244">
        <v>1647890</v>
      </c>
      <c r="I7244" t="s">
        <v>79</v>
      </c>
      <c r="K7244" t="s">
        <v>25719</v>
      </c>
      <c r="M7244" t="s">
        <v>232</v>
      </c>
      <c r="N7244" t="s">
        <v>232</v>
      </c>
      <c r="O7244" t="s">
        <v>18</v>
      </c>
      <c r="P7244">
        <v>75212</v>
      </c>
      <c r="Q7244">
        <v>6222</v>
      </c>
    </row>
    <row r="7245" spans="1:17" hidden="1" x14ac:dyDescent="0.35">
      <c r="A7245" s="72">
        <f t="shared" si="113"/>
        <v>140461</v>
      </c>
      <c r="B7245" t="s">
        <v>21033</v>
      </c>
      <c r="C7245" s="66">
        <v>17011297</v>
      </c>
      <c r="D7245" t="s">
        <v>77</v>
      </c>
      <c r="E7245" t="s">
        <v>371</v>
      </c>
      <c r="F7245" s="66">
        <v>140461</v>
      </c>
      <c r="G7245" t="s">
        <v>78</v>
      </c>
      <c r="H7245" t="s">
        <v>372</v>
      </c>
      <c r="I7245" t="s">
        <v>79</v>
      </c>
      <c r="K7245" t="s">
        <v>14209</v>
      </c>
      <c r="M7245" t="s">
        <v>189</v>
      </c>
      <c r="N7245" t="s">
        <v>232</v>
      </c>
      <c r="O7245" t="s">
        <v>18</v>
      </c>
      <c r="P7245" t="s">
        <v>1689</v>
      </c>
      <c r="Q7245" t="s">
        <v>14210</v>
      </c>
    </row>
    <row r="7246" spans="1:17" hidden="1" x14ac:dyDescent="0.35">
      <c r="A7246" s="72">
        <f t="shared" si="113"/>
        <v>141555</v>
      </c>
      <c r="B7246" t="s">
        <v>10116</v>
      </c>
      <c r="C7246" s="66">
        <v>90819</v>
      </c>
      <c r="D7246" t="s">
        <v>77</v>
      </c>
      <c r="E7246" t="s">
        <v>4810</v>
      </c>
      <c r="F7246" s="66">
        <v>141555</v>
      </c>
      <c r="G7246" t="s">
        <v>78</v>
      </c>
      <c r="H7246" t="s">
        <v>10117</v>
      </c>
      <c r="I7246" t="s">
        <v>79</v>
      </c>
      <c r="K7246" t="s">
        <v>10118</v>
      </c>
      <c r="M7246" t="s">
        <v>7383</v>
      </c>
      <c r="N7246" t="s">
        <v>7384</v>
      </c>
      <c r="O7246" t="s">
        <v>18</v>
      </c>
      <c r="P7246" t="s">
        <v>10119</v>
      </c>
      <c r="Q7246" t="s">
        <v>10120</v>
      </c>
    </row>
    <row r="7247" spans="1:17" hidden="1" x14ac:dyDescent="0.35">
      <c r="A7247" s="72">
        <f t="shared" si="113"/>
        <v>141223</v>
      </c>
      <c r="B7247" t="s">
        <v>6640</v>
      </c>
      <c r="C7247" s="66">
        <v>88682</v>
      </c>
      <c r="D7247" t="s">
        <v>77</v>
      </c>
      <c r="E7247" t="s">
        <v>6077</v>
      </c>
      <c r="F7247" s="66">
        <v>141223</v>
      </c>
      <c r="G7247" t="s">
        <v>78</v>
      </c>
      <c r="H7247" t="s">
        <v>6641</v>
      </c>
      <c r="I7247" t="s">
        <v>79</v>
      </c>
      <c r="K7247" t="s">
        <v>6642</v>
      </c>
      <c r="M7247" t="s">
        <v>3090</v>
      </c>
      <c r="N7247" t="s">
        <v>6071</v>
      </c>
      <c r="O7247" t="s">
        <v>18</v>
      </c>
      <c r="P7247" t="s">
        <v>6632</v>
      </c>
      <c r="Q7247" t="s">
        <v>6643</v>
      </c>
    </row>
    <row r="7248" spans="1:17" hidden="1" x14ac:dyDescent="0.35">
      <c r="A7248" s="72">
        <f t="shared" si="113"/>
        <v>141223</v>
      </c>
      <c r="B7248" t="s">
        <v>17735</v>
      </c>
      <c r="C7248" s="66">
        <v>16069624</v>
      </c>
      <c r="D7248" t="s">
        <v>77</v>
      </c>
      <c r="E7248" t="s">
        <v>6077</v>
      </c>
      <c r="F7248" s="66">
        <v>141223</v>
      </c>
      <c r="G7248" t="s">
        <v>78</v>
      </c>
      <c r="I7248" t="s">
        <v>79</v>
      </c>
      <c r="K7248" t="s">
        <v>17736</v>
      </c>
      <c r="M7248" t="s">
        <v>17737</v>
      </c>
      <c r="N7248" t="s">
        <v>6071</v>
      </c>
      <c r="O7248" t="s">
        <v>18</v>
      </c>
      <c r="P7248" t="s">
        <v>6632</v>
      </c>
    </row>
    <row r="7249" spans="1:17" hidden="1" x14ac:dyDescent="0.35">
      <c r="A7249" s="72">
        <f t="shared" si="113"/>
        <v>140514</v>
      </c>
      <c r="B7249" t="s">
        <v>22185</v>
      </c>
      <c r="C7249" s="66">
        <v>17021233</v>
      </c>
      <c r="D7249" t="s">
        <v>83</v>
      </c>
      <c r="E7249" t="s">
        <v>1326</v>
      </c>
      <c r="F7249" s="66">
        <v>140514</v>
      </c>
      <c r="G7249" t="s">
        <v>78</v>
      </c>
      <c r="I7249" t="s">
        <v>79</v>
      </c>
      <c r="K7249" t="s">
        <v>22186</v>
      </c>
      <c r="M7249" t="s">
        <v>22187</v>
      </c>
      <c r="O7249" t="s">
        <v>18</v>
      </c>
      <c r="P7249" t="s">
        <v>1328</v>
      </c>
    </row>
    <row r="7250" spans="1:17" hidden="1" x14ac:dyDescent="0.35">
      <c r="A7250" s="72">
        <f t="shared" si="113"/>
        <v>141231</v>
      </c>
      <c r="B7250" t="s">
        <v>16492</v>
      </c>
      <c r="C7250" s="66">
        <v>16041517</v>
      </c>
      <c r="D7250" t="s">
        <v>77</v>
      </c>
      <c r="E7250" t="s">
        <v>6244</v>
      </c>
      <c r="F7250" s="66">
        <v>141231</v>
      </c>
      <c r="G7250" t="s">
        <v>78</v>
      </c>
      <c r="H7250" t="s">
        <v>350</v>
      </c>
      <c r="I7250" t="s">
        <v>79</v>
      </c>
      <c r="K7250" t="s">
        <v>16493</v>
      </c>
      <c r="L7250" t="s">
        <v>80</v>
      </c>
      <c r="M7250" t="s">
        <v>3090</v>
      </c>
      <c r="N7250" t="s">
        <v>6073</v>
      </c>
      <c r="O7250" t="s">
        <v>18</v>
      </c>
      <c r="P7250" t="s">
        <v>6881</v>
      </c>
      <c r="Q7250" t="s">
        <v>87</v>
      </c>
    </row>
    <row r="7251" spans="1:17" hidden="1" x14ac:dyDescent="0.35">
      <c r="A7251" s="72">
        <f t="shared" si="113"/>
        <v>140461</v>
      </c>
      <c r="B7251" t="s">
        <v>25797</v>
      </c>
      <c r="C7251" s="85">
        <v>85520</v>
      </c>
      <c r="D7251" t="s">
        <v>77</v>
      </c>
      <c r="E7251" t="s">
        <v>23227</v>
      </c>
      <c r="F7251" s="85">
        <v>140461</v>
      </c>
      <c r="G7251" t="s">
        <v>78</v>
      </c>
      <c r="H7251">
        <v>1647890</v>
      </c>
      <c r="I7251" t="s">
        <v>79</v>
      </c>
      <c r="K7251" t="s">
        <v>25798</v>
      </c>
      <c r="M7251" t="s">
        <v>20923</v>
      </c>
      <c r="N7251" t="s">
        <v>232</v>
      </c>
      <c r="O7251" t="s">
        <v>18</v>
      </c>
      <c r="P7251">
        <v>75040</v>
      </c>
      <c r="Q7251">
        <v>6210</v>
      </c>
    </row>
    <row r="7252" spans="1:17" hidden="1" x14ac:dyDescent="0.35">
      <c r="A7252" s="72">
        <f t="shared" si="113"/>
        <v>140461</v>
      </c>
      <c r="B7252" t="s">
        <v>404</v>
      </c>
      <c r="C7252" s="66">
        <v>85520</v>
      </c>
      <c r="D7252" t="s">
        <v>77</v>
      </c>
      <c r="E7252" t="s">
        <v>371</v>
      </c>
      <c r="F7252" s="66">
        <v>140461</v>
      </c>
      <c r="G7252" t="s">
        <v>78</v>
      </c>
      <c r="H7252" t="s">
        <v>372</v>
      </c>
      <c r="I7252" t="s">
        <v>79</v>
      </c>
      <c r="K7252" t="s">
        <v>405</v>
      </c>
      <c r="M7252" t="s">
        <v>374</v>
      </c>
      <c r="N7252" t="s">
        <v>189</v>
      </c>
      <c r="O7252" t="s">
        <v>18</v>
      </c>
      <c r="P7252" t="s">
        <v>375</v>
      </c>
      <c r="Q7252" t="s">
        <v>406</v>
      </c>
    </row>
    <row r="7253" spans="1:17" hidden="1" x14ac:dyDescent="0.35">
      <c r="A7253" s="72">
        <f t="shared" si="113"/>
        <v>141065</v>
      </c>
      <c r="B7253" t="s">
        <v>5196</v>
      </c>
      <c r="C7253" s="66">
        <v>88028</v>
      </c>
      <c r="D7253" t="s">
        <v>77</v>
      </c>
      <c r="E7253" t="s">
        <v>5158</v>
      </c>
      <c r="F7253" s="66">
        <v>141065</v>
      </c>
      <c r="G7253" t="s">
        <v>78</v>
      </c>
      <c r="I7253" t="s">
        <v>79</v>
      </c>
      <c r="K7253" t="s">
        <v>5197</v>
      </c>
      <c r="M7253" t="s">
        <v>5156</v>
      </c>
      <c r="N7253" t="s">
        <v>5040</v>
      </c>
      <c r="O7253" t="s">
        <v>18</v>
      </c>
      <c r="P7253" t="s">
        <v>5171</v>
      </c>
    </row>
    <row r="7254" spans="1:17" hidden="1" x14ac:dyDescent="0.35">
      <c r="A7254" s="72">
        <f t="shared" si="113"/>
        <v>140887</v>
      </c>
      <c r="B7254" t="s">
        <v>25546</v>
      </c>
      <c r="C7254" s="85">
        <v>234090</v>
      </c>
      <c r="D7254" t="s">
        <v>77</v>
      </c>
      <c r="E7254" t="s">
        <v>23231</v>
      </c>
      <c r="F7254" s="85">
        <v>140887</v>
      </c>
      <c r="G7254" t="s">
        <v>78</v>
      </c>
      <c r="H7254">
        <v>1647916</v>
      </c>
      <c r="I7254" t="s">
        <v>79</v>
      </c>
      <c r="K7254" t="s">
        <v>25547</v>
      </c>
      <c r="M7254" t="s">
        <v>20648</v>
      </c>
      <c r="N7254" t="s">
        <v>571</v>
      </c>
      <c r="O7254" t="s">
        <v>18</v>
      </c>
      <c r="P7254">
        <v>76107</v>
      </c>
    </row>
    <row r="7255" spans="1:17" hidden="1" x14ac:dyDescent="0.35">
      <c r="A7255" s="72">
        <f t="shared" si="113"/>
        <v>140887</v>
      </c>
      <c r="B7255" t="s">
        <v>15530</v>
      </c>
      <c r="C7255" s="66">
        <v>234090</v>
      </c>
      <c r="D7255" t="s">
        <v>77</v>
      </c>
      <c r="E7255" t="s">
        <v>3907</v>
      </c>
      <c r="F7255" s="66">
        <v>140887</v>
      </c>
      <c r="G7255" t="s">
        <v>78</v>
      </c>
      <c r="H7255" t="s">
        <v>4215</v>
      </c>
      <c r="I7255" t="s">
        <v>79</v>
      </c>
      <c r="K7255" t="s">
        <v>15531</v>
      </c>
      <c r="M7255" t="s">
        <v>3904</v>
      </c>
      <c r="N7255" t="s">
        <v>573</v>
      </c>
      <c r="O7255" t="s">
        <v>18</v>
      </c>
      <c r="P7255" t="s">
        <v>3978</v>
      </c>
    </row>
    <row r="7256" spans="1:17" hidden="1" x14ac:dyDescent="0.35">
      <c r="A7256" s="72">
        <f t="shared" si="113"/>
        <v>141534</v>
      </c>
      <c r="B7256" t="s">
        <v>28293</v>
      </c>
      <c r="C7256" s="85">
        <v>90545</v>
      </c>
      <c r="D7256" t="s">
        <v>77</v>
      </c>
      <c r="E7256" t="s">
        <v>23151</v>
      </c>
      <c r="F7256" s="85">
        <v>141534</v>
      </c>
      <c r="G7256" t="s">
        <v>78</v>
      </c>
      <c r="I7256" t="s">
        <v>79</v>
      </c>
      <c r="K7256" t="s">
        <v>28294</v>
      </c>
      <c r="M7256" t="s">
        <v>25072</v>
      </c>
      <c r="N7256" t="s">
        <v>9697</v>
      </c>
      <c r="O7256" t="s">
        <v>18</v>
      </c>
      <c r="P7256">
        <v>78155</v>
      </c>
      <c r="Q7256">
        <v>1409</v>
      </c>
    </row>
    <row r="7257" spans="1:17" hidden="1" x14ac:dyDescent="0.35">
      <c r="A7257" s="72">
        <f t="shared" si="113"/>
        <v>141534</v>
      </c>
      <c r="B7257" t="s">
        <v>9721</v>
      </c>
      <c r="C7257" s="66">
        <v>90545</v>
      </c>
      <c r="D7257" t="s">
        <v>77</v>
      </c>
      <c r="E7257" t="s">
        <v>9584</v>
      </c>
      <c r="F7257" s="66">
        <v>141534</v>
      </c>
      <c r="G7257" t="s">
        <v>78</v>
      </c>
      <c r="I7257" t="s">
        <v>79</v>
      </c>
      <c r="K7257" t="s">
        <v>9722</v>
      </c>
      <c r="M7257" t="s">
        <v>9545</v>
      </c>
      <c r="N7257" t="s">
        <v>9511</v>
      </c>
      <c r="O7257" t="s">
        <v>18</v>
      </c>
      <c r="P7257" t="s">
        <v>9546</v>
      </c>
      <c r="Q7257" t="s">
        <v>9723</v>
      </c>
    </row>
    <row r="7258" spans="1:17" hidden="1" x14ac:dyDescent="0.35">
      <c r="A7258" s="72">
        <f t="shared" si="113"/>
        <v>141722</v>
      </c>
      <c r="B7258" t="s">
        <v>26747</v>
      </c>
      <c r="C7258" s="85">
        <v>231239</v>
      </c>
      <c r="D7258" t="s">
        <v>77</v>
      </c>
      <c r="E7258" t="s">
        <v>23194</v>
      </c>
      <c r="F7258" s="85">
        <v>141722</v>
      </c>
      <c r="G7258" t="s">
        <v>78</v>
      </c>
      <c r="H7258">
        <v>1664895</v>
      </c>
      <c r="I7258" t="s">
        <v>79</v>
      </c>
      <c r="K7258" t="s">
        <v>26748</v>
      </c>
      <c r="M7258" t="s">
        <v>20759</v>
      </c>
      <c r="N7258" t="s">
        <v>5106</v>
      </c>
      <c r="O7258" t="s">
        <v>18</v>
      </c>
      <c r="P7258">
        <v>78613</v>
      </c>
    </row>
    <row r="7259" spans="1:17" hidden="1" x14ac:dyDescent="0.35">
      <c r="A7259" s="72">
        <f t="shared" si="113"/>
        <v>141722</v>
      </c>
      <c r="B7259" t="s">
        <v>15343</v>
      </c>
      <c r="C7259" s="66">
        <v>231239</v>
      </c>
      <c r="D7259" t="s">
        <v>77</v>
      </c>
      <c r="E7259" t="s">
        <v>11379</v>
      </c>
      <c r="F7259" s="66">
        <v>141722</v>
      </c>
      <c r="G7259" t="s">
        <v>78</v>
      </c>
      <c r="H7259" t="s">
        <v>11380</v>
      </c>
      <c r="I7259" t="s">
        <v>79</v>
      </c>
      <c r="K7259" t="s">
        <v>15344</v>
      </c>
      <c r="M7259" t="s">
        <v>11382</v>
      </c>
      <c r="N7259" t="s">
        <v>5129</v>
      </c>
      <c r="O7259" t="s">
        <v>18</v>
      </c>
      <c r="P7259" t="s">
        <v>11383</v>
      </c>
    </row>
    <row r="7260" spans="1:17" hidden="1" x14ac:dyDescent="0.35">
      <c r="A7260" s="72">
        <f t="shared" si="113"/>
        <v>141653</v>
      </c>
      <c r="B7260" t="s">
        <v>14669</v>
      </c>
      <c r="C7260" s="66">
        <v>217134</v>
      </c>
      <c r="D7260" t="s">
        <v>77</v>
      </c>
      <c r="E7260" t="s">
        <v>10969</v>
      </c>
      <c r="F7260" s="66">
        <v>141653</v>
      </c>
      <c r="G7260" t="s">
        <v>78</v>
      </c>
      <c r="H7260" t="s">
        <v>14670</v>
      </c>
      <c r="I7260" t="s">
        <v>79</v>
      </c>
      <c r="K7260" t="s">
        <v>14671</v>
      </c>
      <c r="M7260" t="s">
        <v>10977</v>
      </c>
      <c r="N7260" t="s">
        <v>10739</v>
      </c>
      <c r="O7260" t="s">
        <v>18</v>
      </c>
      <c r="P7260" t="s">
        <v>10978</v>
      </c>
    </row>
    <row r="7261" spans="1:17" hidden="1" x14ac:dyDescent="0.35">
      <c r="A7261" s="72">
        <f t="shared" si="113"/>
        <v>140841</v>
      </c>
      <c r="B7261" t="s">
        <v>23387</v>
      </c>
      <c r="C7261" s="85">
        <v>16081590</v>
      </c>
      <c r="D7261" t="s">
        <v>77</v>
      </c>
      <c r="E7261" t="s">
        <v>23268</v>
      </c>
      <c r="F7261" s="85">
        <v>140841</v>
      </c>
      <c r="G7261" t="s">
        <v>78</v>
      </c>
      <c r="I7261" t="s">
        <v>79</v>
      </c>
      <c r="K7261" t="s">
        <v>23388</v>
      </c>
      <c r="M7261" t="s">
        <v>18305</v>
      </c>
      <c r="N7261" t="s">
        <v>571</v>
      </c>
      <c r="O7261" t="s">
        <v>18</v>
      </c>
      <c r="P7261">
        <v>75051</v>
      </c>
    </row>
    <row r="7262" spans="1:17" hidden="1" x14ac:dyDescent="0.35">
      <c r="A7262" s="72">
        <f t="shared" si="113"/>
        <v>141736</v>
      </c>
      <c r="B7262" t="s">
        <v>17109</v>
      </c>
      <c r="C7262" s="66">
        <v>16053914</v>
      </c>
      <c r="D7262" t="s">
        <v>77</v>
      </c>
      <c r="E7262" t="s">
        <v>11615</v>
      </c>
      <c r="F7262" s="66">
        <v>141736</v>
      </c>
      <c r="G7262" t="s">
        <v>78</v>
      </c>
      <c r="I7262" t="s">
        <v>79</v>
      </c>
      <c r="K7262" t="s">
        <v>17110</v>
      </c>
      <c r="M7262" t="s">
        <v>126</v>
      </c>
      <c r="N7262" t="s">
        <v>5106</v>
      </c>
      <c r="O7262" t="s">
        <v>18</v>
      </c>
      <c r="P7262" t="s">
        <v>11692</v>
      </c>
      <c r="Q7262" t="s">
        <v>17111</v>
      </c>
    </row>
    <row r="7263" spans="1:17" hidden="1" x14ac:dyDescent="0.35">
      <c r="A7263" s="72">
        <f t="shared" si="113"/>
        <v>141223</v>
      </c>
      <c r="B7263" t="s">
        <v>6314</v>
      </c>
      <c r="C7263" s="66">
        <v>88520</v>
      </c>
      <c r="D7263" t="s">
        <v>77</v>
      </c>
      <c r="E7263" t="s">
        <v>6077</v>
      </c>
      <c r="F7263" s="66">
        <v>141223</v>
      </c>
      <c r="G7263" t="s">
        <v>78</v>
      </c>
      <c r="H7263" t="s">
        <v>6315</v>
      </c>
      <c r="I7263" t="s">
        <v>79</v>
      </c>
      <c r="K7263" t="s">
        <v>6316</v>
      </c>
      <c r="M7263" t="s">
        <v>3090</v>
      </c>
      <c r="N7263" t="s">
        <v>6071</v>
      </c>
      <c r="O7263" t="s">
        <v>18</v>
      </c>
      <c r="P7263" t="s">
        <v>6300</v>
      </c>
      <c r="Q7263" t="s">
        <v>6097</v>
      </c>
    </row>
    <row r="7264" spans="1:17" hidden="1" x14ac:dyDescent="0.35">
      <c r="A7264" s="72">
        <f t="shared" si="113"/>
        <v>141431</v>
      </c>
      <c r="B7264" t="s">
        <v>9035</v>
      </c>
      <c r="C7264" s="66">
        <v>90206</v>
      </c>
      <c r="D7264" t="s">
        <v>77</v>
      </c>
      <c r="E7264" t="s">
        <v>9010</v>
      </c>
      <c r="F7264" s="66">
        <v>141431</v>
      </c>
      <c r="G7264" t="s">
        <v>78</v>
      </c>
      <c r="I7264" t="s">
        <v>79</v>
      </c>
      <c r="K7264" t="s">
        <v>9036</v>
      </c>
      <c r="M7264" t="s">
        <v>9006</v>
      </c>
      <c r="N7264" t="s">
        <v>9006</v>
      </c>
      <c r="O7264" t="s">
        <v>18</v>
      </c>
      <c r="P7264" t="s">
        <v>9007</v>
      </c>
    </row>
    <row r="7265" spans="1:17" hidden="1" x14ac:dyDescent="0.35">
      <c r="A7265" s="72">
        <f t="shared" si="113"/>
        <v>141311</v>
      </c>
      <c r="B7265" t="s">
        <v>7879</v>
      </c>
      <c r="C7265" s="66">
        <v>89468</v>
      </c>
      <c r="D7265" t="s">
        <v>77</v>
      </c>
      <c r="E7265" t="s">
        <v>6973</v>
      </c>
      <c r="F7265" s="66">
        <v>141311</v>
      </c>
      <c r="G7265" t="s">
        <v>78</v>
      </c>
      <c r="H7265" t="s">
        <v>7880</v>
      </c>
      <c r="I7265" t="s">
        <v>79</v>
      </c>
      <c r="K7265" t="s">
        <v>7881</v>
      </c>
      <c r="M7265" t="s">
        <v>7841</v>
      </c>
      <c r="N7265" t="s">
        <v>6071</v>
      </c>
      <c r="O7265" t="s">
        <v>18</v>
      </c>
      <c r="P7265" t="s">
        <v>7860</v>
      </c>
      <c r="Q7265" t="s">
        <v>7882</v>
      </c>
    </row>
    <row r="7266" spans="1:17" hidden="1" x14ac:dyDescent="0.35">
      <c r="A7266" s="72">
        <f t="shared" si="113"/>
        <v>141739</v>
      </c>
      <c r="B7266" t="s">
        <v>23731</v>
      </c>
      <c r="C7266" s="85">
        <v>91922</v>
      </c>
      <c r="D7266" t="s">
        <v>77</v>
      </c>
      <c r="E7266" t="s">
        <v>23266</v>
      </c>
      <c r="F7266" s="85">
        <v>141739</v>
      </c>
      <c r="G7266" t="s">
        <v>78</v>
      </c>
      <c r="H7266">
        <v>12688776</v>
      </c>
      <c r="I7266" t="s">
        <v>79</v>
      </c>
      <c r="K7266" t="s">
        <v>23732</v>
      </c>
      <c r="M7266" t="s">
        <v>125</v>
      </c>
      <c r="N7266" t="s">
        <v>137</v>
      </c>
      <c r="O7266" t="s">
        <v>18</v>
      </c>
      <c r="P7266">
        <v>78749</v>
      </c>
      <c r="Q7266">
        <v>1351</v>
      </c>
    </row>
    <row r="7267" spans="1:17" hidden="1" x14ac:dyDescent="0.35">
      <c r="A7267" s="72">
        <f t="shared" si="113"/>
        <v>141898</v>
      </c>
      <c r="B7267" t="s">
        <v>12329</v>
      </c>
      <c r="C7267" s="66">
        <v>92358</v>
      </c>
      <c r="D7267" t="s">
        <v>77</v>
      </c>
      <c r="E7267" t="s">
        <v>12330</v>
      </c>
      <c r="F7267" s="66">
        <v>141898</v>
      </c>
      <c r="G7267" t="s">
        <v>78</v>
      </c>
      <c r="I7267" t="s">
        <v>79</v>
      </c>
      <c r="K7267" t="s">
        <v>12331</v>
      </c>
      <c r="M7267" t="s">
        <v>12332</v>
      </c>
      <c r="N7267" t="s">
        <v>12333</v>
      </c>
      <c r="O7267" t="s">
        <v>18</v>
      </c>
      <c r="P7267" t="s">
        <v>12334</v>
      </c>
    </row>
    <row r="7268" spans="1:17" hidden="1" x14ac:dyDescent="0.35">
      <c r="A7268" s="72">
        <f t="shared" si="113"/>
        <v>234116</v>
      </c>
      <c r="B7268" t="s">
        <v>17437</v>
      </c>
      <c r="C7268" s="66">
        <v>16061973</v>
      </c>
      <c r="D7268" t="s">
        <v>77</v>
      </c>
      <c r="E7268" t="s">
        <v>14411</v>
      </c>
      <c r="F7268" s="66">
        <v>234116</v>
      </c>
      <c r="G7268" t="s">
        <v>78</v>
      </c>
      <c r="H7268" t="s">
        <v>17438</v>
      </c>
      <c r="I7268" t="s">
        <v>79</v>
      </c>
      <c r="K7268" t="s">
        <v>17439</v>
      </c>
      <c r="M7268" t="s">
        <v>5356</v>
      </c>
      <c r="N7268" t="s">
        <v>5256</v>
      </c>
      <c r="O7268" t="s">
        <v>18</v>
      </c>
      <c r="P7268" t="s">
        <v>5538</v>
      </c>
    </row>
    <row r="7269" spans="1:17" hidden="1" x14ac:dyDescent="0.35">
      <c r="A7269" s="72">
        <f t="shared" si="113"/>
        <v>232641</v>
      </c>
      <c r="B7269" t="s">
        <v>16466</v>
      </c>
      <c r="C7269" s="66">
        <v>16040652</v>
      </c>
      <c r="D7269" t="s">
        <v>77</v>
      </c>
      <c r="E7269" t="s">
        <v>15473</v>
      </c>
      <c r="F7269" s="66">
        <v>232641</v>
      </c>
      <c r="G7269" t="s">
        <v>78</v>
      </c>
      <c r="I7269" t="s">
        <v>79</v>
      </c>
      <c r="K7269" t="s">
        <v>16467</v>
      </c>
      <c r="M7269" t="s">
        <v>7383</v>
      </c>
      <c r="N7269" t="s">
        <v>7384</v>
      </c>
      <c r="O7269" t="s">
        <v>18</v>
      </c>
      <c r="P7269" t="s">
        <v>9934</v>
      </c>
    </row>
    <row r="7270" spans="1:17" hidden="1" x14ac:dyDescent="0.35">
      <c r="A7270" s="72">
        <f t="shared" si="113"/>
        <v>141722</v>
      </c>
      <c r="B7270" t="s">
        <v>26793</v>
      </c>
      <c r="C7270" s="85">
        <v>204989</v>
      </c>
      <c r="D7270" t="s">
        <v>77</v>
      </c>
      <c r="E7270" t="s">
        <v>23194</v>
      </c>
      <c r="F7270" s="85">
        <v>141722</v>
      </c>
      <c r="G7270" t="s">
        <v>78</v>
      </c>
      <c r="H7270">
        <v>1664895</v>
      </c>
      <c r="I7270" t="s">
        <v>79</v>
      </c>
      <c r="K7270" t="s">
        <v>26794</v>
      </c>
      <c r="M7270" t="s">
        <v>20759</v>
      </c>
      <c r="N7270" t="s">
        <v>5106</v>
      </c>
      <c r="O7270" t="s">
        <v>18</v>
      </c>
      <c r="P7270">
        <v>78613</v>
      </c>
    </row>
    <row r="7271" spans="1:17" hidden="1" x14ac:dyDescent="0.35">
      <c r="A7271" s="72">
        <f t="shared" si="113"/>
        <v>141722</v>
      </c>
      <c r="B7271" t="s">
        <v>14316</v>
      </c>
      <c r="C7271" s="66">
        <v>204989</v>
      </c>
      <c r="D7271" t="s">
        <v>77</v>
      </c>
      <c r="E7271" t="s">
        <v>11379</v>
      </c>
      <c r="F7271" s="66">
        <v>141722</v>
      </c>
      <c r="G7271" t="s">
        <v>78</v>
      </c>
      <c r="H7271" t="s">
        <v>11380</v>
      </c>
      <c r="I7271" t="s">
        <v>79</v>
      </c>
      <c r="K7271" t="s">
        <v>14317</v>
      </c>
      <c r="M7271" t="s">
        <v>11382</v>
      </c>
      <c r="N7271" t="s">
        <v>5106</v>
      </c>
      <c r="O7271" t="s">
        <v>18</v>
      </c>
      <c r="P7271" t="s">
        <v>11383</v>
      </c>
    </row>
    <row r="7272" spans="1:17" hidden="1" x14ac:dyDescent="0.35">
      <c r="A7272" s="72">
        <f t="shared" si="113"/>
        <v>141524</v>
      </c>
      <c r="B7272" t="s">
        <v>9656</v>
      </c>
      <c r="C7272" s="66">
        <v>90519</v>
      </c>
      <c r="D7272" t="s">
        <v>77</v>
      </c>
      <c r="E7272" t="s">
        <v>9657</v>
      </c>
      <c r="F7272" s="66">
        <v>141524</v>
      </c>
      <c r="G7272" t="s">
        <v>78</v>
      </c>
      <c r="H7272" t="s">
        <v>9658</v>
      </c>
      <c r="I7272" t="s">
        <v>79</v>
      </c>
      <c r="K7272" t="s">
        <v>9659</v>
      </c>
      <c r="M7272" t="s">
        <v>9660</v>
      </c>
      <c r="N7272" t="s">
        <v>9504</v>
      </c>
      <c r="O7272" t="s">
        <v>18</v>
      </c>
      <c r="P7272" t="s">
        <v>9661</v>
      </c>
      <c r="Q7272" t="s">
        <v>9662</v>
      </c>
    </row>
    <row r="7273" spans="1:17" hidden="1" x14ac:dyDescent="0.35">
      <c r="A7273" s="72">
        <f t="shared" si="113"/>
        <v>141524</v>
      </c>
      <c r="B7273" t="s">
        <v>28018</v>
      </c>
      <c r="C7273" s="85">
        <v>141524</v>
      </c>
      <c r="D7273" t="s">
        <v>78</v>
      </c>
      <c r="E7273" t="s">
        <v>23161</v>
      </c>
      <c r="F7273" s="85">
        <v>17019384</v>
      </c>
      <c r="G7273" t="s">
        <v>1750</v>
      </c>
      <c r="H7273">
        <v>11738416</v>
      </c>
      <c r="I7273" t="s">
        <v>79</v>
      </c>
      <c r="J7273" t="s">
        <v>200</v>
      </c>
      <c r="K7273" t="s">
        <v>28019</v>
      </c>
      <c r="M7273" t="s">
        <v>28020</v>
      </c>
      <c r="N7273" t="s">
        <v>9504</v>
      </c>
      <c r="O7273" t="s">
        <v>18</v>
      </c>
      <c r="P7273">
        <v>78145</v>
      </c>
    </row>
    <row r="7274" spans="1:17" hidden="1" x14ac:dyDescent="0.35">
      <c r="A7274" s="72">
        <f t="shared" si="113"/>
        <v>142079</v>
      </c>
      <c r="B7274" t="s">
        <v>18797</v>
      </c>
      <c r="C7274" s="66">
        <v>16032615</v>
      </c>
      <c r="D7274" t="s">
        <v>83</v>
      </c>
      <c r="E7274" t="s">
        <v>13217</v>
      </c>
      <c r="F7274" s="66">
        <v>142079</v>
      </c>
      <c r="G7274" t="s">
        <v>78</v>
      </c>
      <c r="I7274" t="s">
        <v>79</v>
      </c>
      <c r="K7274" t="s">
        <v>18798</v>
      </c>
      <c r="M7274" t="s">
        <v>13137</v>
      </c>
      <c r="N7274" t="s">
        <v>13220</v>
      </c>
      <c r="O7274" t="s">
        <v>18</v>
      </c>
      <c r="P7274" t="s">
        <v>13215</v>
      </c>
    </row>
    <row r="7275" spans="1:17" hidden="1" x14ac:dyDescent="0.35">
      <c r="A7275" s="72">
        <f t="shared" si="113"/>
        <v>142079</v>
      </c>
      <c r="B7275" t="s">
        <v>18799</v>
      </c>
      <c r="C7275" s="66">
        <v>16032616</v>
      </c>
      <c r="D7275" t="s">
        <v>83</v>
      </c>
      <c r="E7275" t="s">
        <v>13217</v>
      </c>
      <c r="F7275" s="66">
        <v>142079</v>
      </c>
      <c r="G7275" t="s">
        <v>78</v>
      </c>
      <c r="I7275" t="s">
        <v>79</v>
      </c>
      <c r="K7275" t="s">
        <v>18800</v>
      </c>
      <c r="M7275" t="s">
        <v>13137</v>
      </c>
      <c r="N7275" t="s">
        <v>13117</v>
      </c>
      <c r="O7275" t="s">
        <v>18</v>
      </c>
      <c r="P7275" t="s">
        <v>13215</v>
      </c>
    </row>
    <row r="7276" spans="1:17" hidden="1" x14ac:dyDescent="0.35">
      <c r="A7276" s="72">
        <f t="shared" si="113"/>
        <v>142079</v>
      </c>
      <c r="B7276" t="s">
        <v>19704</v>
      </c>
      <c r="C7276" s="66">
        <v>16062916</v>
      </c>
      <c r="D7276" t="s">
        <v>83</v>
      </c>
      <c r="E7276" t="s">
        <v>13217</v>
      </c>
      <c r="F7276" s="66">
        <v>142079</v>
      </c>
      <c r="G7276" t="s">
        <v>78</v>
      </c>
      <c r="I7276" t="s">
        <v>79</v>
      </c>
      <c r="K7276" t="s">
        <v>19705</v>
      </c>
      <c r="M7276" t="s">
        <v>13137</v>
      </c>
      <c r="N7276" t="s">
        <v>13220</v>
      </c>
      <c r="O7276" t="s">
        <v>18</v>
      </c>
      <c r="P7276" t="s">
        <v>13215</v>
      </c>
    </row>
    <row r="7277" spans="1:17" hidden="1" x14ac:dyDescent="0.35">
      <c r="A7277" s="72">
        <f t="shared" si="113"/>
        <v>141265</v>
      </c>
      <c r="B7277" t="s">
        <v>7566</v>
      </c>
      <c r="C7277" s="66">
        <v>89275</v>
      </c>
      <c r="D7277" t="s">
        <v>77</v>
      </c>
      <c r="E7277" t="s">
        <v>7567</v>
      </c>
      <c r="F7277" s="66">
        <v>141265</v>
      </c>
      <c r="G7277" t="s">
        <v>78</v>
      </c>
      <c r="H7277" t="s">
        <v>7568</v>
      </c>
      <c r="I7277" t="s">
        <v>79</v>
      </c>
      <c r="K7277" t="s">
        <v>7569</v>
      </c>
      <c r="L7277" t="s">
        <v>80</v>
      </c>
      <c r="M7277" t="s">
        <v>7570</v>
      </c>
      <c r="N7277" t="s">
        <v>7265</v>
      </c>
      <c r="O7277" t="s">
        <v>18</v>
      </c>
      <c r="P7277" t="s">
        <v>7571</v>
      </c>
      <c r="Q7277" t="s">
        <v>87</v>
      </c>
    </row>
    <row r="7278" spans="1:17" hidden="1" x14ac:dyDescent="0.35">
      <c r="A7278" s="72">
        <f t="shared" si="113"/>
        <v>140841</v>
      </c>
      <c r="B7278" t="s">
        <v>20164</v>
      </c>
      <c r="C7278" s="85">
        <v>17002414</v>
      </c>
      <c r="D7278" t="s">
        <v>77</v>
      </c>
      <c r="E7278" t="s">
        <v>23268</v>
      </c>
      <c r="F7278" s="85">
        <v>140841</v>
      </c>
      <c r="G7278" t="s">
        <v>78</v>
      </c>
      <c r="I7278" t="s">
        <v>79</v>
      </c>
      <c r="K7278" t="s">
        <v>23500</v>
      </c>
      <c r="M7278" t="s">
        <v>19690</v>
      </c>
      <c r="N7278" t="s">
        <v>571</v>
      </c>
      <c r="O7278" t="s">
        <v>18</v>
      </c>
      <c r="P7278">
        <v>76006</v>
      </c>
      <c r="Q7278">
        <v>6504</v>
      </c>
    </row>
    <row r="7279" spans="1:17" hidden="1" x14ac:dyDescent="0.35">
      <c r="A7279" s="72">
        <f t="shared" si="113"/>
        <v>140477</v>
      </c>
      <c r="B7279" t="s">
        <v>972</v>
      </c>
      <c r="C7279" s="66">
        <v>85744</v>
      </c>
      <c r="D7279" t="s">
        <v>77</v>
      </c>
      <c r="E7279" t="s">
        <v>450</v>
      </c>
      <c r="F7279" s="66">
        <v>140477</v>
      </c>
      <c r="G7279" t="s">
        <v>78</v>
      </c>
      <c r="I7279" t="s">
        <v>79</v>
      </c>
      <c r="K7279" t="s">
        <v>973</v>
      </c>
      <c r="M7279" t="s">
        <v>963</v>
      </c>
      <c r="N7279" t="s">
        <v>189</v>
      </c>
      <c r="O7279" t="s">
        <v>18</v>
      </c>
      <c r="P7279" t="s">
        <v>964</v>
      </c>
      <c r="Q7279" t="s">
        <v>974</v>
      </c>
    </row>
    <row r="7280" spans="1:17" hidden="1" x14ac:dyDescent="0.35">
      <c r="A7280" s="72">
        <f t="shared" si="113"/>
        <v>140841</v>
      </c>
      <c r="B7280" t="s">
        <v>23519</v>
      </c>
      <c r="C7280" s="85">
        <v>212495</v>
      </c>
      <c r="D7280" t="s">
        <v>77</v>
      </c>
      <c r="E7280" t="s">
        <v>23268</v>
      </c>
      <c r="F7280" s="85">
        <v>140841</v>
      </c>
      <c r="G7280" t="s">
        <v>78</v>
      </c>
      <c r="H7280">
        <v>12691572</v>
      </c>
      <c r="I7280" t="s">
        <v>79</v>
      </c>
      <c r="K7280" t="s">
        <v>23520</v>
      </c>
      <c r="M7280" t="s">
        <v>19690</v>
      </c>
      <c r="N7280" t="s">
        <v>571</v>
      </c>
      <c r="O7280" t="s">
        <v>18</v>
      </c>
      <c r="P7280">
        <v>76002</v>
      </c>
    </row>
    <row r="7281" spans="1:17" hidden="1" x14ac:dyDescent="0.35">
      <c r="A7281" s="72">
        <f t="shared" si="113"/>
        <v>141312</v>
      </c>
      <c r="B7281" t="s">
        <v>8547</v>
      </c>
      <c r="C7281" s="66">
        <v>89890</v>
      </c>
      <c r="D7281" t="s">
        <v>77</v>
      </c>
      <c r="E7281" t="s">
        <v>6602</v>
      </c>
      <c r="F7281" s="66">
        <v>141312</v>
      </c>
      <c r="G7281" t="s">
        <v>78</v>
      </c>
      <c r="H7281" t="s">
        <v>8548</v>
      </c>
      <c r="I7281" t="s">
        <v>79</v>
      </c>
      <c r="K7281" t="s">
        <v>8549</v>
      </c>
      <c r="M7281" t="s">
        <v>8544</v>
      </c>
      <c r="N7281" t="s">
        <v>6071</v>
      </c>
      <c r="O7281" t="s">
        <v>18</v>
      </c>
      <c r="P7281" t="s">
        <v>8545</v>
      </c>
    </row>
    <row r="7282" spans="1:17" hidden="1" x14ac:dyDescent="0.35">
      <c r="A7282" s="72">
        <f t="shared" si="113"/>
        <v>141354</v>
      </c>
      <c r="B7282" t="s">
        <v>8578</v>
      </c>
      <c r="C7282" s="66">
        <v>89903</v>
      </c>
      <c r="D7282" t="s">
        <v>77</v>
      </c>
      <c r="E7282" t="s">
        <v>8566</v>
      </c>
      <c r="F7282" s="66">
        <v>141354</v>
      </c>
      <c r="G7282" t="s">
        <v>78</v>
      </c>
      <c r="I7282" t="s">
        <v>79</v>
      </c>
      <c r="K7282" t="s">
        <v>8579</v>
      </c>
      <c r="M7282" t="s">
        <v>8531</v>
      </c>
      <c r="N7282" t="s">
        <v>7379</v>
      </c>
      <c r="O7282" t="s">
        <v>18</v>
      </c>
      <c r="P7282" t="s">
        <v>8532</v>
      </c>
    </row>
    <row r="7283" spans="1:17" hidden="1" x14ac:dyDescent="0.35">
      <c r="A7283" s="72">
        <f t="shared" si="113"/>
        <v>141354</v>
      </c>
      <c r="B7283" t="s">
        <v>8580</v>
      </c>
      <c r="C7283" s="66">
        <v>89904</v>
      </c>
      <c r="D7283" t="s">
        <v>77</v>
      </c>
      <c r="E7283" t="s">
        <v>8566</v>
      </c>
      <c r="F7283" s="66">
        <v>141354</v>
      </c>
      <c r="G7283" t="s">
        <v>78</v>
      </c>
      <c r="I7283" t="s">
        <v>79</v>
      </c>
      <c r="K7283" t="s">
        <v>8581</v>
      </c>
      <c r="M7283" t="s">
        <v>8531</v>
      </c>
      <c r="N7283" t="s">
        <v>7379</v>
      </c>
      <c r="O7283" t="s">
        <v>18</v>
      </c>
      <c r="P7283" t="s">
        <v>8532</v>
      </c>
    </row>
    <row r="7284" spans="1:17" hidden="1" x14ac:dyDescent="0.35">
      <c r="A7284" s="72">
        <f t="shared" si="113"/>
        <v>141354</v>
      </c>
      <c r="B7284" t="s">
        <v>15483</v>
      </c>
      <c r="C7284" s="66">
        <v>232647</v>
      </c>
      <c r="D7284" t="s">
        <v>77</v>
      </c>
      <c r="E7284" t="s">
        <v>8566</v>
      </c>
      <c r="F7284" s="66">
        <v>141354</v>
      </c>
      <c r="G7284" t="s">
        <v>78</v>
      </c>
      <c r="I7284" t="s">
        <v>79</v>
      </c>
      <c r="K7284" t="s">
        <v>15484</v>
      </c>
      <c r="M7284" t="s">
        <v>8531</v>
      </c>
      <c r="N7284" t="s">
        <v>7379</v>
      </c>
      <c r="O7284" t="s">
        <v>18</v>
      </c>
      <c r="P7284" t="s">
        <v>8568</v>
      </c>
    </row>
    <row r="7285" spans="1:17" hidden="1" x14ac:dyDescent="0.35">
      <c r="A7285" s="72">
        <f t="shared" si="113"/>
        <v>141354</v>
      </c>
      <c r="B7285" t="s">
        <v>8582</v>
      </c>
      <c r="C7285" s="66">
        <v>89905</v>
      </c>
      <c r="D7285" t="s">
        <v>77</v>
      </c>
      <c r="E7285" t="s">
        <v>8566</v>
      </c>
      <c r="F7285" s="66">
        <v>141354</v>
      </c>
      <c r="G7285" t="s">
        <v>78</v>
      </c>
      <c r="I7285" t="s">
        <v>79</v>
      </c>
      <c r="K7285" t="s">
        <v>8583</v>
      </c>
      <c r="M7285" t="s">
        <v>8531</v>
      </c>
      <c r="N7285" t="s">
        <v>7379</v>
      </c>
      <c r="O7285" t="s">
        <v>18</v>
      </c>
      <c r="P7285" t="s">
        <v>8532</v>
      </c>
    </row>
    <row r="7286" spans="1:17" hidden="1" x14ac:dyDescent="0.35">
      <c r="A7286" s="72">
        <f t="shared" si="113"/>
        <v>141493</v>
      </c>
      <c r="B7286" t="s">
        <v>18089</v>
      </c>
      <c r="C7286" s="66">
        <v>16032348</v>
      </c>
      <c r="D7286" t="s">
        <v>83</v>
      </c>
      <c r="E7286" t="s">
        <v>9416</v>
      </c>
      <c r="F7286" s="66">
        <v>141493</v>
      </c>
      <c r="G7286" t="s">
        <v>78</v>
      </c>
      <c r="H7286" t="s">
        <v>13813</v>
      </c>
      <c r="I7286" t="s">
        <v>79</v>
      </c>
      <c r="K7286" t="s">
        <v>18090</v>
      </c>
      <c r="L7286" t="s">
        <v>80</v>
      </c>
      <c r="M7286" t="s">
        <v>18091</v>
      </c>
      <c r="N7286" t="s">
        <v>9163</v>
      </c>
      <c r="O7286" t="s">
        <v>18</v>
      </c>
      <c r="P7286" t="s">
        <v>9419</v>
      </c>
      <c r="Q7286" t="s">
        <v>87</v>
      </c>
    </row>
    <row r="7287" spans="1:17" hidden="1" x14ac:dyDescent="0.35">
      <c r="A7287" s="72">
        <f t="shared" si="113"/>
        <v>141493</v>
      </c>
      <c r="B7287" t="s">
        <v>9415</v>
      </c>
      <c r="C7287" s="66">
        <v>90416</v>
      </c>
      <c r="D7287" t="s">
        <v>77</v>
      </c>
      <c r="E7287" t="s">
        <v>9416</v>
      </c>
      <c r="F7287" s="66">
        <v>141493</v>
      </c>
      <c r="G7287" t="s">
        <v>78</v>
      </c>
      <c r="I7287" t="s">
        <v>79</v>
      </c>
      <c r="K7287" t="s">
        <v>9417</v>
      </c>
      <c r="M7287" t="s">
        <v>9418</v>
      </c>
      <c r="N7287" t="s">
        <v>9163</v>
      </c>
      <c r="O7287" t="s">
        <v>18</v>
      </c>
      <c r="P7287" t="s">
        <v>9419</v>
      </c>
    </row>
    <row r="7288" spans="1:17" hidden="1" x14ac:dyDescent="0.35">
      <c r="A7288" s="72">
        <f t="shared" si="113"/>
        <v>141493</v>
      </c>
      <c r="B7288" t="s">
        <v>25106</v>
      </c>
      <c r="C7288" s="85">
        <v>141493</v>
      </c>
      <c r="D7288" t="s">
        <v>78</v>
      </c>
      <c r="E7288" t="s">
        <v>23237</v>
      </c>
      <c r="F7288" s="85">
        <v>17015391</v>
      </c>
      <c r="G7288" t="s">
        <v>1750</v>
      </c>
      <c r="H7288">
        <v>7109374</v>
      </c>
      <c r="I7288" t="s">
        <v>79</v>
      </c>
      <c r="J7288" t="s">
        <v>200</v>
      </c>
      <c r="K7288" t="s">
        <v>25107</v>
      </c>
      <c r="M7288" t="s">
        <v>21736</v>
      </c>
      <c r="N7288" t="s">
        <v>18489</v>
      </c>
      <c r="O7288" t="s">
        <v>18</v>
      </c>
      <c r="P7288">
        <v>78061</v>
      </c>
      <c r="Q7288">
        <v>3315</v>
      </c>
    </row>
    <row r="7289" spans="1:17" hidden="1" x14ac:dyDescent="0.35">
      <c r="A7289" s="72">
        <f t="shared" si="113"/>
        <v>141493</v>
      </c>
      <c r="B7289" t="s">
        <v>9423</v>
      </c>
      <c r="C7289" s="66">
        <v>90418</v>
      </c>
      <c r="D7289" t="s">
        <v>77</v>
      </c>
      <c r="E7289" t="s">
        <v>9416</v>
      </c>
      <c r="F7289" s="66">
        <v>141493</v>
      </c>
      <c r="G7289" t="s">
        <v>78</v>
      </c>
      <c r="I7289" t="s">
        <v>79</v>
      </c>
      <c r="K7289" t="s">
        <v>9424</v>
      </c>
      <c r="M7289" t="s">
        <v>9418</v>
      </c>
      <c r="N7289" t="s">
        <v>9163</v>
      </c>
      <c r="O7289" t="s">
        <v>18</v>
      </c>
      <c r="P7289" t="s">
        <v>9419</v>
      </c>
      <c r="Q7289" t="s">
        <v>4423</v>
      </c>
    </row>
    <row r="7290" spans="1:17" hidden="1" x14ac:dyDescent="0.35">
      <c r="A7290" s="72">
        <f t="shared" si="113"/>
        <v>141493</v>
      </c>
      <c r="B7290" t="s">
        <v>9425</v>
      </c>
      <c r="C7290" s="66">
        <v>90419</v>
      </c>
      <c r="D7290" t="s">
        <v>77</v>
      </c>
      <c r="E7290" t="s">
        <v>9416</v>
      </c>
      <c r="F7290" s="66">
        <v>141493</v>
      </c>
      <c r="G7290" t="s">
        <v>78</v>
      </c>
      <c r="I7290" t="s">
        <v>79</v>
      </c>
      <c r="K7290" t="s">
        <v>9426</v>
      </c>
      <c r="M7290" t="s">
        <v>9418</v>
      </c>
      <c r="N7290" t="s">
        <v>9163</v>
      </c>
      <c r="O7290" t="s">
        <v>18</v>
      </c>
      <c r="P7290" t="s">
        <v>9419</v>
      </c>
      <c r="Q7290" t="s">
        <v>9427</v>
      </c>
    </row>
    <row r="7291" spans="1:17" hidden="1" x14ac:dyDescent="0.35">
      <c r="A7291" s="72">
        <f t="shared" si="113"/>
        <v>140473</v>
      </c>
      <c r="B7291" t="s">
        <v>27722</v>
      </c>
      <c r="C7291" s="85">
        <v>224168</v>
      </c>
      <c r="D7291" t="s">
        <v>77</v>
      </c>
      <c r="E7291" t="s">
        <v>23171</v>
      </c>
      <c r="F7291" s="85">
        <v>140473</v>
      </c>
      <c r="G7291" t="s">
        <v>78</v>
      </c>
      <c r="I7291" t="s">
        <v>79</v>
      </c>
      <c r="K7291" t="s">
        <v>27723</v>
      </c>
      <c r="M7291" t="s">
        <v>20750</v>
      </c>
      <c r="N7291" t="s">
        <v>176</v>
      </c>
      <c r="O7291" t="s">
        <v>18</v>
      </c>
      <c r="P7291">
        <v>75023</v>
      </c>
      <c r="Q7291">
        <v>4705</v>
      </c>
    </row>
    <row r="7292" spans="1:17" hidden="1" x14ac:dyDescent="0.35">
      <c r="A7292" s="72">
        <f t="shared" si="113"/>
        <v>140473</v>
      </c>
      <c r="B7292" t="s">
        <v>14847</v>
      </c>
      <c r="C7292" s="66">
        <v>224168</v>
      </c>
      <c r="D7292" t="s">
        <v>77</v>
      </c>
      <c r="E7292" t="s">
        <v>252</v>
      </c>
      <c r="F7292" s="66">
        <v>140473</v>
      </c>
      <c r="G7292" t="s">
        <v>78</v>
      </c>
      <c r="I7292" t="s">
        <v>79</v>
      </c>
      <c r="K7292" t="s">
        <v>14848</v>
      </c>
      <c r="M7292" t="s">
        <v>254</v>
      </c>
      <c r="N7292" t="s">
        <v>176</v>
      </c>
      <c r="O7292" t="s">
        <v>18</v>
      </c>
      <c r="P7292" t="s">
        <v>255</v>
      </c>
      <c r="Q7292" t="s">
        <v>741</v>
      </c>
    </row>
    <row r="7293" spans="1:17" hidden="1" x14ac:dyDescent="0.35">
      <c r="A7293" s="72">
        <f t="shared" si="113"/>
        <v>141663</v>
      </c>
      <c r="B7293" t="s">
        <v>11122</v>
      </c>
      <c r="C7293" s="66">
        <v>91504</v>
      </c>
      <c r="D7293" t="s">
        <v>77</v>
      </c>
      <c r="E7293" t="s">
        <v>11096</v>
      </c>
      <c r="F7293" s="66">
        <v>141663</v>
      </c>
      <c r="G7293" t="s">
        <v>78</v>
      </c>
      <c r="I7293" t="s">
        <v>79</v>
      </c>
      <c r="K7293" t="s">
        <v>11123</v>
      </c>
      <c r="M7293" t="s">
        <v>10987</v>
      </c>
      <c r="N7293" t="s">
        <v>7398</v>
      </c>
      <c r="O7293" t="s">
        <v>18</v>
      </c>
      <c r="P7293" t="s">
        <v>10978</v>
      </c>
    </row>
    <row r="7294" spans="1:17" hidden="1" x14ac:dyDescent="0.35">
      <c r="A7294" s="72">
        <f t="shared" si="113"/>
        <v>140457</v>
      </c>
      <c r="B7294" t="s">
        <v>18448</v>
      </c>
      <c r="C7294" s="66">
        <v>16082349</v>
      </c>
      <c r="D7294" t="s">
        <v>77</v>
      </c>
      <c r="E7294" t="s">
        <v>345</v>
      </c>
      <c r="F7294" s="66">
        <v>140457</v>
      </c>
      <c r="G7294" t="s">
        <v>78</v>
      </c>
      <c r="I7294" t="s">
        <v>79</v>
      </c>
      <c r="K7294" t="s">
        <v>18449</v>
      </c>
      <c r="M7294" t="s">
        <v>347</v>
      </c>
      <c r="N7294" t="s">
        <v>185</v>
      </c>
      <c r="O7294" t="s">
        <v>18</v>
      </c>
      <c r="P7294" t="s">
        <v>15210</v>
      </c>
    </row>
    <row r="7295" spans="1:17" hidden="1" x14ac:dyDescent="0.35">
      <c r="A7295" s="72">
        <f t="shared" si="113"/>
        <v>141736</v>
      </c>
      <c r="B7295" t="s">
        <v>21354</v>
      </c>
      <c r="C7295" s="66">
        <v>17013445</v>
      </c>
      <c r="D7295" t="s">
        <v>77</v>
      </c>
      <c r="E7295" t="s">
        <v>11615</v>
      </c>
      <c r="F7295" s="66">
        <v>141736</v>
      </c>
      <c r="G7295" t="s">
        <v>78</v>
      </c>
      <c r="I7295" t="s">
        <v>79</v>
      </c>
      <c r="K7295" t="s">
        <v>21355</v>
      </c>
      <c r="M7295" t="s">
        <v>126</v>
      </c>
      <c r="N7295" t="s">
        <v>5106</v>
      </c>
      <c r="O7295" t="s">
        <v>18</v>
      </c>
      <c r="P7295" t="s">
        <v>11692</v>
      </c>
      <c r="Q7295" t="s">
        <v>468</v>
      </c>
    </row>
    <row r="7296" spans="1:17" hidden="1" x14ac:dyDescent="0.35">
      <c r="A7296" s="72">
        <f t="shared" si="113"/>
        <v>142043</v>
      </c>
      <c r="B7296" t="s">
        <v>13090</v>
      </c>
      <c r="C7296" s="66">
        <v>92757</v>
      </c>
      <c r="D7296" t="s">
        <v>77</v>
      </c>
      <c r="E7296" t="s">
        <v>13037</v>
      </c>
      <c r="F7296" s="66">
        <v>142043</v>
      </c>
      <c r="G7296" t="s">
        <v>78</v>
      </c>
      <c r="I7296" t="s">
        <v>79</v>
      </c>
      <c r="K7296" t="s">
        <v>13091</v>
      </c>
      <c r="M7296" t="s">
        <v>13039</v>
      </c>
      <c r="N7296" t="s">
        <v>13039</v>
      </c>
      <c r="O7296" t="s">
        <v>18</v>
      </c>
      <c r="P7296" t="s">
        <v>13080</v>
      </c>
      <c r="Q7296" t="s">
        <v>13092</v>
      </c>
    </row>
    <row r="7297" spans="1:17" hidden="1" x14ac:dyDescent="0.35">
      <c r="A7297" s="72">
        <f t="shared" si="113"/>
        <v>141739</v>
      </c>
      <c r="B7297" t="s">
        <v>23608</v>
      </c>
      <c r="C7297" s="85">
        <v>91786</v>
      </c>
      <c r="D7297" t="s">
        <v>77</v>
      </c>
      <c r="E7297" t="s">
        <v>23266</v>
      </c>
      <c r="F7297" s="85">
        <v>141739</v>
      </c>
      <c r="G7297" t="s">
        <v>78</v>
      </c>
      <c r="H7297">
        <v>12688792</v>
      </c>
      <c r="I7297" t="s">
        <v>79</v>
      </c>
      <c r="K7297" t="s">
        <v>23609</v>
      </c>
      <c r="M7297" t="s">
        <v>125</v>
      </c>
      <c r="N7297" t="s">
        <v>137</v>
      </c>
      <c r="O7297" t="s">
        <v>18</v>
      </c>
      <c r="P7297">
        <v>78701</v>
      </c>
      <c r="Q7297">
        <v>2016</v>
      </c>
    </row>
    <row r="7298" spans="1:17" hidden="1" x14ac:dyDescent="0.35">
      <c r="A7298" s="72">
        <f t="shared" ref="A7298:A7361" si="114">IF(F7298="", "", IF(D7298="School District", C7298, F7298))</f>
        <v>141038</v>
      </c>
      <c r="B7298" t="s">
        <v>5013</v>
      </c>
      <c r="C7298" s="66">
        <v>87917</v>
      </c>
      <c r="D7298" t="s">
        <v>77</v>
      </c>
      <c r="E7298" t="s">
        <v>5014</v>
      </c>
      <c r="F7298" s="66">
        <v>141038</v>
      </c>
      <c r="G7298" t="s">
        <v>78</v>
      </c>
      <c r="I7298" t="s">
        <v>79</v>
      </c>
      <c r="K7298" t="s">
        <v>5015</v>
      </c>
      <c r="M7298" t="s">
        <v>3855</v>
      </c>
      <c r="N7298" t="s">
        <v>3797</v>
      </c>
      <c r="O7298" t="s">
        <v>18</v>
      </c>
      <c r="P7298" t="s">
        <v>3883</v>
      </c>
    </row>
    <row r="7299" spans="1:17" hidden="1" x14ac:dyDescent="0.35">
      <c r="A7299" s="72">
        <f t="shared" si="114"/>
        <v>141038</v>
      </c>
      <c r="B7299" t="s">
        <v>5018</v>
      </c>
      <c r="C7299" s="66">
        <v>87918</v>
      </c>
      <c r="D7299" t="s">
        <v>77</v>
      </c>
      <c r="E7299" t="s">
        <v>5014</v>
      </c>
      <c r="F7299" s="66">
        <v>141038</v>
      </c>
      <c r="G7299" t="s">
        <v>78</v>
      </c>
      <c r="I7299" t="s">
        <v>79</v>
      </c>
      <c r="K7299" t="s">
        <v>5019</v>
      </c>
      <c r="M7299" t="s">
        <v>3855</v>
      </c>
      <c r="N7299" t="s">
        <v>3797</v>
      </c>
      <c r="O7299" t="s">
        <v>18</v>
      </c>
      <c r="P7299" t="s">
        <v>3883</v>
      </c>
    </row>
    <row r="7300" spans="1:17" hidden="1" x14ac:dyDescent="0.35">
      <c r="A7300" s="72">
        <f t="shared" si="114"/>
        <v>141038</v>
      </c>
      <c r="B7300" t="s">
        <v>24983</v>
      </c>
      <c r="C7300" s="85">
        <v>141038</v>
      </c>
      <c r="D7300" t="s">
        <v>78</v>
      </c>
      <c r="E7300" t="s">
        <v>23238</v>
      </c>
      <c r="F7300" s="85">
        <v>17002993</v>
      </c>
      <c r="G7300" t="s">
        <v>1750</v>
      </c>
      <c r="H7300">
        <v>11615069</v>
      </c>
      <c r="I7300" t="s">
        <v>79</v>
      </c>
      <c r="J7300" t="s">
        <v>200</v>
      </c>
      <c r="K7300" t="s">
        <v>24984</v>
      </c>
      <c r="M7300" t="s">
        <v>22224</v>
      </c>
      <c r="N7300" t="s">
        <v>5016</v>
      </c>
      <c r="O7300" t="s">
        <v>18</v>
      </c>
      <c r="P7300">
        <v>79485</v>
      </c>
    </row>
    <row r="7301" spans="1:17" hidden="1" x14ac:dyDescent="0.35">
      <c r="A7301" s="72">
        <f t="shared" si="114"/>
        <v>141038</v>
      </c>
      <c r="B7301" t="s">
        <v>19395</v>
      </c>
      <c r="C7301" s="66">
        <v>16065145</v>
      </c>
      <c r="D7301" t="s">
        <v>83</v>
      </c>
      <c r="E7301" t="s">
        <v>5014</v>
      </c>
      <c r="F7301" s="66">
        <v>141038</v>
      </c>
      <c r="G7301" t="s">
        <v>78</v>
      </c>
      <c r="H7301" t="s">
        <v>350</v>
      </c>
      <c r="I7301" t="s">
        <v>79</v>
      </c>
      <c r="K7301" t="s">
        <v>13733</v>
      </c>
      <c r="L7301" t="s">
        <v>80</v>
      </c>
      <c r="M7301" t="s">
        <v>3855</v>
      </c>
      <c r="N7301" t="s">
        <v>3417</v>
      </c>
      <c r="O7301" t="s">
        <v>18</v>
      </c>
      <c r="P7301" t="s">
        <v>3883</v>
      </c>
      <c r="Q7301" t="s">
        <v>87</v>
      </c>
    </row>
    <row r="7302" spans="1:17" hidden="1" x14ac:dyDescent="0.35">
      <c r="A7302" s="72">
        <f t="shared" si="114"/>
        <v>141038</v>
      </c>
      <c r="B7302" t="s">
        <v>19396</v>
      </c>
      <c r="C7302" s="66">
        <v>16065146</v>
      </c>
      <c r="D7302" t="s">
        <v>83</v>
      </c>
      <c r="E7302" t="s">
        <v>5014</v>
      </c>
      <c r="F7302" s="66">
        <v>141038</v>
      </c>
      <c r="G7302" t="s">
        <v>78</v>
      </c>
      <c r="I7302" t="s">
        <v>79</v>
      </c>
      <c r="K7302" t="s">
        <v>19397</v>
      </c>
      <c r="M7302" t="s">
        <v>19398</v>
      </c>
      <c r="N7302" t="s">
        <v>3417</v>
      </c>
      <c r="O7302" t="s">
        <v>18</v>
      </c>
      <c r="P7302" t="s">
        <v>5017</v>
      </c>
    </row>
    <row r="7303" spans="1:17" hidden="1" x14ac:dyDescent="0.35">
      <c r="A7303" s="72">
        <f t="shared" si="114"/>
        <v>141038</v>
      </c>
      <c r="B7303" t="s">
        <v>14063</v>
      </c>
      <c r="C7303" s="66">
        <v>192744</v>
      </c>
      <c r="D7303" t="s">
        <v>77</v>
      </c>
      <c r="E7303" t="s">
        <v>5014</v>
      </c>
      <c r="F7303" s="66">
        <v>141038</v>
      </c>
      <c r="G7303" t="s">
        <v>78</v>
      </c>
      <c r="I7303" t="s">
        <v>79</v>
      </c>
      <c r="K7303" t="s">
        <v>14064</v>
      </c>
      <c r="M7303" t="s">
        <v>3855</v>
      </c>
      <c r="N7303" t="s">
        <v>3797</v>
      </c>
      <c r="O7303" t="s">
        <v>18</v>
      </c>
      <c r="P7303" t="s">
        <v>3883</v>
      </c>
    </row>
    <row r="7304" spans="1:17" hidden="1" x14ac:dyDescent="0.35">
      <c r="A7304" s="72">
        <f t="shared" si="114"/>
        <v>142116</v>
      </c>
      <c r="B7304" t="s">
        <v>16841</v>
      </c>
      <c r="C7304" s="66">
        <v>16049146</v>
      </c>
      <c r="D7304" t="s">
        <v>77</v>
      </c>
      <c r="E7304" t="s">
        <v>13524</v>
      </c>
      <c r="F7304" s="66">
        <v>142116</v>
      </c>
      <c r="G7304" t="s">
        <v>78</v>
      </c>
      <c r="H7304" t="s">
        <v>16842</v>
      </c>
      <c r="I7304" t="s">
        <v>79</v>
      </c>
      <c r="K7304" t="s">
        <v>16843</v>
      </c>
      <c r="M7304" t="s">
        <v>7395</v>
      </c>
      <c r="N7304" t="s">
        <v>7395</v>
      </c>
      <c r="O7304" t="s">
        <v>18</v>
      </c>
      <c r="P7304" t="s">
        <v>7396</v>
      </c>
    </row>
    <row r="7305" spans="1:17" hidden="1" x14ac:dyDescent="0.35">
      <c r="A7305" s="72">
        <f t="shared" si="114"/>
        <v>141307</v>
      </c>
      <c r="B7305" t="s">
        <v>7972</v>
      </c>
      <c r="C7305" s="66">
        <v>89506</v>
      </c>
      <c r="D7305" t="s">
        <v>77</v>
      </c>
      <c r="E7305" t="s">
        <v>6769</v>
      </c>
      <c r="F7305" s="66">
        <v>141307</v>
      </c>
      <c r="G7305" t="s">
        <v>78</v>
      </c>
      <c r="I7305" t="s">
        <v>79</v>
      </c>
      <c r="K7305" t="s">
        <v>7973</v>
      </c>
      <c r="M7305" t="s">
        <v>7391</v>
      </c>
      <c r="N7305" t="s">
        <v>6771</v>
      </c>
      <c r="O7305" t="s">
        <v>18</v>
      </c>
      <c r="P7305" t="s">
        <v>7392</v>
      </c>
    </row>
    <row r="7306" spans="1:17" hidden="1" x14ac:dyDescent="0.35">
      <c r="A7306" s="72">
        <f t="shared" si="114"/>
        <v>141739</v>
      </c>
      <c r="B7306" t="s">
        <v>23740</v>
      </c>
      <c r="C7306" s="85">
        <v>91852</v>
      </c>
      <c r="D7306" t="s">
        <v>77</v>
      </c>
      <c r="E7306" t="s">
        <v>23266</v>
      </c>
      <c r="F7306" s="85">
        <v>141739</v>
      </c>
      <c r="G7306" t="s">
        <v>78</v>
      </c>
      <c r="H7306">
        <v>7097322</v>
      </c>
      <c r="I7306" t="s">
        <v>79</v>
      </c>
      <c r="K7306" t="s">
        <v>23741</v>
      </c>
      <c r="M7306" t="s">
        <v>125</v>
      </c>
      <c r="N7306" t="s">
        <v>137</v>
      </c>
      <c r="O7306" t="s">
        <v>18</v>
      </c>
      <c r="P7306">
        <v>78723</v>
      </c>
      <c r="Q7306">
        <v>4831</v>
      </c>
    </row>
    <row r="7307" spans="1:17" hidden="1" x14ac:dyDescent="0.35">
      <c r="A7307" s="72">
        <f t="shared" si="114"/>
        <v>141557</v>
      </c>
      <c r="B7307" t="s">
        <v>24721</v>
      </c>
      <c r="C7307" s="85">
        <v>90786</v>
      </c>
      <c r="D7307" t="s">
        <v>77</v>
      </c>
      <c r="E7307" t="s">
        <v>23243</v>
      </c>
      <c r="F7307" s="85">
        <v>141557</v>
      </c>
      <c r="G7307" t="s">
        <v>78</v>
      </c>
      <c r="H7307">
        <v>13921523</v>
      </c>
      <c r="I7307" t="s">
        <v>79</v>
      </c>
      <c r="K7307" t="s">
        <v>24722</v>
      </c>
      <c r="M7307" t="s">
        <v>9155</v>
      </c>
      <c r="N7307" t="s">
        <v>9526</v>
      </c>
      <c r="O7307" t="s">
        <v>18</v>
      </c>
      <c r="P7307">
        <v>78222</v>
      </c>
      <c r="Q7307">
        <v>3520</v>
      </c>
    </row>
    <row r="7308" spans="1:17" hidden="1" x14ac:dyDescent="0.35">
      <c r="A7308" s="72">
        <f t="shared" si="114"/>
        <v>141223</v>
      </c>
      <c r="B7308" t="s">
        <v>6398</v>
      </c>
      <c r="C7308" s="66">
        <v>16064733</v>
      </c>
      <c r="D7308" t="s">
        <v>77</v>
      </c>
      <c r="E7308" t="s">
        <v>6077</v>
      </c>
      <c r="F7308" s="66">
        <v>141223</v>
      </c>
      <c r="G7308" t="s">
        <v>78</v>
      </c>
      <c r="I7308" t="s">
        <v>79</v>
      </c>
      <c r="K7308" t="s">
        <v>17559</v>
      </c>
      <c r="M7308" t="s">
        <v>3090</v>
      </c>
      <c r="N7308" t="s">
        <v>6071</v>
      </c>
      <c r="O7308" t="s">
        <v>18</v>
      </c>
      <c r="P7308" t="s">
        <v>6396</v>
      </c>
    </row>
    <row r="7309" spans="1:17" hidden="1" x14ac:dyDescent="0.35">
      <c r="A7309" s="72">
        <f t="shared" si="114"/>
        <v>142079</v>
      </c>
      <c r="B7309" t="s">
        <v>13216</v>
      </c>
      <c r="C7309" s="66">
        <v>92886</v>
      </c>
      <c r="D7309" t="s">
        <v>77</v>
      </c>
      <c r="E7309" t="s">
        <v>13217</v>
      </c>
      <c r="F7309" s="66">
        <v>142079</v>
      </c>
      <c r="G7309" t="s">
        <v>78</v>
      </c>
      <c r="H7309" t="s">
        <v>13218</v>
      </c>
      <c r="I7309" t="s">
        <v>79</v>
      </c>
      <c r="K7309" t="s">
        <v>13219</v>
      </c>
      <c r="M7309" t="s">
        <v>13137</v>
      </c>
      <c r="N7309" t="s">
        <v>13220</v>
      </c>
      <c r="O7309" t="s">
        <v>18</v>
      </c>
      <c r="P7309" t="s">
        <v>13215</v>
      </c>
    </row>
    <row r="7310" spans="1:17" hidden="1" x14ac:dyDescent="0.35">
      <c r="A7310" s="72">
        <f t="shared" si="114"/>
        <v>142079</v>
      </c>
      <c r="B7310" t="s">
        <v>13224</v>
      </c>
      <c r="C7310" s="66">
        <v>92891</v>
      </c>
      <c r="D7310" t="s">
        <v>77</v>
      </c>
      <c r="E7310" t="s">
        <v>13217</v>
      </c>
      <c r="F7310" s="66">
        <v>142079</v>
      </c>
      <c r="G7310" t="s">
        <v>78</v>
      </c>
      <c r="H7310" t="s">
        <v>13218</v>
      </c>
      <c r="I7310" t="s">
        <v>79</v>
      </c>
      <c r="K7310" t="s">
        <v>13225</v>
      </c>
      <c r="M7310" t="s">
        <v>13137</v>
      </c>
      <c r="N7310" t="s">
        <v>13117</v>
      </c>
      <c r="O7310" t="s">
        <v>18</v>
      </c>
      <c r="P7310" t="s">
        <v>13215</v>
      </c>
      <c r="Q7310" t="s">
        <v>13226</v>
      </c>
    </row>
    <row r="7311" spans="1:17" hidden="1" x14ac:dyDescent="0.35">
      <c r="A7311" s="72">
        <f t="shared" si="114"/>
        <v>142079</v>
      </c>
      <c r="B7311" t="s">
        <v>18359</v>
      </c>
      <c r="C7311" s="66">
        <v>16079714</v>
      </c>
      <c r="D7311" t="s">
        <v>83</v>
      </c>
      <c r="E7311" t="s">
        <v>13217</v>
      </c>
      <c r="F7311" s="66">
        <v>142079</v>
      </c>
      <c r="G7311" t="s">
        <v>78</v>
      </c>
      <c r="I7311" t="s">
        <v>79</v>
      </c>
      <c r="K7311" t="s">
        <v>18360</v>
      </c>
      <c r="M7311" t="s">
        <v>13137</v>
      </c>
      <c r="N7311" t="s">
        <v>13117</v>
      </c>
      <c r="O7311" t="s">
        <v>18</v>
      </c>
      <c r="P7311" t="s">
        <v>13215</v>
      </c>
    </row>
    <row r="7312" spans="1:17" hidden="1" x14ac:dyDescent="0.35">
      <c r="A7312" s="72">
        <f t="shared" si="114"/>
        <v>142079</v>
      </c>
      <c r="B7312" t="s">
        <v>24774</v>
      </c>
      <c r="C7312" s="85">
        <v>142079</v>
      </c>
      <c r="D7312" t="s">
        <v>78</v>
      </c>
      <c r="E7312" t="s">
        <v>13757</v>
      </c>
      <c r="F7312" s="85">
        <v>17019123</v>
      </c>
      <c r="G7312" t="s">
        <v>1750</v>
      </c>
      <c r="H7312">
        <v>11678836</v>
      </c>
      <c r="I7312" t="s">
        <v>79</v>
      </c>
      <c r="J7312" t="s">
        <v>200</v>
      </c>
      <c r="K7312" t="s">
        <v>24775</v>
      </c>
      <c r="M7312" t="s">
        <v>13134</v>
      </c>
      <c r="N7312" t="s">
        <v>13220</v>
      </c>
      <c r="O7312" t="s">
        <v>18</v>
      </c>
      <c r="P7312">
        <v>79772</v>
      </c>
    </row>
    <row r="7313" spans="1:17" hidden="1" x14ac:dyDescent="0.35">
      <c r="A7313" s="72">
        <f t="shared" si="114"/>
        <v>141065</v>
      </c>
      <c r="B7313" t="s">
        <v>5192</v>
      </c>
      <c r="C7313" s="66">
        <v>88024</v>
      </c>
      <c r="D7313" t="s">
        <v>77</v>
      </c>
      <c r="E7313" t="s">
        <v>5158</v>
      </c>
      <c r="F7313" s="66">
        <v>141065</v>
      </c>
      <c r="G7313" t="s">
        <v>78</v>
      </c>
      <c r="I7313" t="s">
        <v>79</v>
      </c>
      <c r="K7313" t="s">
        <v>5193</v>
      </c>
      <c r="M7313" t="s">
        <v>5156</v>
      </c>
      <c r="N7313" t="s">
        <v>5040</v>
      </c>
      <c r="O7313" t="s">
        <v>18</v>
      </c>
      <c r="P7313" t="s">
        <v>5162</v>
      </c>
      <c r="Q7313" t="s">
        <v>5194</v>
      </c>
    </row>
    <row r="7314" spans="1:17" hidden="1" x14ac:dyDescent="0.35">
      <c r="A7314" s="72">
        <f t="shared" si="114"/>
        <v>140714</v>
      </c>
      <c r="B7314" t="s">
        <v>2806</v>
      </c>
      <c r="C7314" s="66">
        <v>86809</v>
      </c>
      <c r="D7314" t="s">
        <v>77</v>
      </c>
      <c r="E7314" t="s">
        <v>2794</v>
      </c>
      <c r="F7314" s="66">
        <v>140714</v>
      </c>
      <c r="G7314" t="s">
        <v>78</v>
      </c>
      <c r="H7314" t="s">
        <v>2807</v>
      </c>
      <c r="I7314" t="s">
        <v>79</v>
      </c>
      <c r="K7314" t="s">
        <v>2808</v>
      </c>
      <c r="M7314" t="s">
        <v>2790</v>
      </c>
      <c r="N7314" t="s">
        <v>2797</v>
      </c>
      <c r="O7314" t="s">
        <v>18</v>
      </c>
      <c r="P7314" t="s">
        <v>2792</v>
      </c>
      <c r="Q7314" t="s">
        <v>2809</v>
      </c>
    </row>
    <row r="7315" spans="1:17" hidden="1" x14ac:dyDescent="0.35">
      <c r="A7315" s="72">
        <f t="shared" si="114"/>
        <v>141555</v>
      </c>
      <c r="B7315" t="s">
        <v>16615</v>
      </c>
      <c r="C7315" s="66">
        <v>16045107</v>
      </c>
      <c r="D7315" t="s">
        <v>77</v>
      </c>
      <c r="E7315" t="s">
        <v>4810</v>
      </c>
      <c r="F7315" s="66">
        <v>141555</v>
      </c>
      <c r="G7315" t="s">
        <v>78</v>
      </c>
      <c r="I7315" t="s">
        <v>79</v>
      </c>
      <c r="K7315" t="s">
        <v>16616</v>
      </c>
      <c r="M7315" t="s">
        <v>7383</v>
      </c>
      <c r="N7315" t="s">
        <v>9526</v>
      </c>
      <c r="O7315" t="s">
        <v>18</v>
      </c>
      <c r="P7315" t="s">
        <v>10347</v>
      </c>
    </row>
    <row r="7316" spans="1:17" hidden="1" x14ac:dyDescent="0.35">
      <c r="A7316" s="72">
        <f t="shared" si="114"/>
        <v>141128</v>
      </c>
      <c r="B7316" t="s">
        <v>5492</v>
      </c>
      <c r="C7316" s="66">
        <v>88167</v>
      </c>
      <c r="D7316" t="s">
        <v>77</v>
      </c>
      <c r="E7316" t="s">
        <v>5493</v>
      </c>
      <c r="F7316" s="66">
        <v>141128</v>
      </c>
      <c r="G7316" t="s">
        <v>78</v>
      </c>
      <c r="H7316" t="s">
        <v>5494</v>
      </c>
      <c r="I7316" t="s">
        <v>79</v>
      </c>
      <c r="K7316" t="s">
        <v>5495</v>
      </c>
      <c r="M7316" t="s">
        <v>5496</v>
      </c>
      <c r="N7316" t="s">
        <v>5353</v>
      </c>
      <c r="O7316" t="s">
        <v>18</v>
      </c>
      <c r="P7316" t="s">
        <v>5497</v>
      </c>
    </row>
    <row r="7317" spans="1:17" hidden="1" x14ac:dyDescent="0.35">
      <c r="A7317" s="72">
        <f t="shared" si="114"/>
        <v>140482</v>
      </c>
      <c r="B7317" t="s">
        <v>28338</v>
      </c>
      <c r="C7317" s="85">
        <v>16046007</v>
      </c>
      <c r="D7317" t="s">
        <v>77</v>
      </c>
      <c r="E7317" t="s">
        <v>23149</v>
      </c>
      <c r="F7317" s="85">
        <v>140482</v>
      </c>
      <c r="G7317" t="s">
        <v>78</v>
      </c>
      <c r="I7317" t="s">
        <v>79</v>
      </c>
      <c r="K7317" t="s">
        <v>28339</v>
      </c>
      <c r="M7317" t="s">
        <v>21231</v>
      </c>
      <c r="N7317" t="s">
        <v>242</v>
      </c>
      <c r="O7317" t="s">
        <v>18</v>
      </c>
      <c r="P7317">
        <v>75090</v>
      </c>
    </row>
    <row r="7318" spans="1:17" hidden="1" x14ac:dyDescent="0.35">
      <c r="A7318" s="72">
        <f t="shared" si="114"/>
        <v>140482</v>
      </c>
      <c r="B7318" t="s">
        <v>16659</v>
      </c>
      <c r="C7318" s="66">
        <v>16046007</v>
      </c>
      <c r="D7318" t="s">
        <v>77</v>
      </c>
      <c r="E7318" t="s">
        <v>246</v>
      </c>
      <c r="F7318" s="66">
        <v>140482</v>
      </c>
      <c r="G7318" t="s">
        <v>78</v>
      </c>
      <c r="I7318" t="s">
        <v>79</v>
      </c>
      <c r="K7318" t="s">
        <v>16660</v>
      </c>
      <c r="M7318" t="s">
        <v>1102</v>
      </c>
      <c r="N7318" t="s">
        <v>240</v>
      </c>
      <c r="O7318" t="s">
        <v>18</v>
      </c>
      <c r="P7318" t="s">
        <v>1103</v>
      </c>
    </row>
    <row r="7319" spans="1:17" hidden="1" x14ac:dyDescent="0.35">
      <c r="A7319" s="72">
        <f t="shared" si="114"/>
        <v>141739</v>
      </c>
      <c r="B7319" t="s">
        <v>23699</v>
      </c>
      <c r="C7319" s="85">
        <v>16047602</v>
      </c>
      <c r="D7319" t="s">
        <v>77</v>
      </c>
      <c r="E7319" t="s">
        <v>23266</v>
      </c>
      <c r="F7319" s="85">
        <v>141739</v>
      </c>
      <c r="G7319" t="s">
        <v>78</v>
      </c>
      <c r="H7319">
        <v>12688008</v>
      </c>
      <c r="I7319" t="s">
        <v>79</v>
      </c>
      <c r="K7319" t="s">
        <v>23700</v>
      </c>
      <c r="M7319" t="s">
        <v>125</v>
      </c>
      <c r="N7319" t="s">
        <v>137</v>
      </c>
      <c r="O7319" t="s">
        <v>18</v>
      </c>
      <c r="P7319">
        <v>78744</v>
      </c>
    </row>
    <row r="7320" spans="1:17" hidden="1" x14ac:dyDescent="0.35">
      <c r="A7320" s="72">
        <f t="shared" si="114"/>
        <v>141586</v>
      </c>
      <c r="B7320" t="s">
        <v>9370</v>
      </c>
      <c r="C7320" s="66">
        <v>91052</v>
      </c>
      <c r="D7320" t="s">
        <v>77</v>
      </c>
      <c r="E7320" t="s">
        <v>10514</v>
      </c>
      <c r="F7320" s="66">
        <v>141586</v>
      </c>
      <c r="G7320" t="s">
        <v>78</v>
      </c>
      <c r="I7320" t="s">
        <v>79</v>
      </c>
      <c r="K7320" t="s">
        <v>10515</v>
      </c>
      <c r="M7320" t="s">
        <v>10510</v>
      </c>
      <c r="N7320" t="s">
        <v>10511</v>
      </c>
      <c r="O7320" t="s">
        <v>18</v>
      </c>
      <c r="P7320" t="s">
        <v>10512</v>
      </c>
      <c r="Q7320" t="s">
        <v>10516</v>
      </c>
    </row>
    <row r="7321" spans="1:17" hidden="1" x14ac:dyDescent="0.35">
      <c r="A7321" s="72">
        <f t="shared" si="114"/>
        <v>141487</v>
      </c>
      <c r="B7321" t="s">
        <v>9370</v>
      </c>
      <c r="C7321" s="66">
        <v>90401</v>
      </c>
      <c r="D7321" t="s">
        <v>77</v>
      </c>
      <c r="E7321" t="s">
        <v>9269</v>
      </c>
      <c r="F7321" s="66">
        <v>141487</v>
      </c>
      <c r="G7321" t="s">
        <v>78</v>
      </c>
      <c r="I7321" t="s">
        <v>79</v>
      </c>
      <c r="K7321" t="s">
        <v>9371</v>
      </c>
      <c r="M7321" t="s">
        <v>9216</v>
      </c>
      <c r="N7321" t="s">
        <v>9217</v>
      </c>
      <c r="O7321" t="s">
        <v>18</v>
      </c>
      <c r="P7321" t="s">
        <v>9301</v>
      </c>
      <c r="Q7321" t="s">
        <v>6125</v>
      </c>
    </row>
    <row r="7322" spans="1:17" hidden="1" x14ac:dyDescent="0.35">
      <c r="A7322" s="72">
        <f t="shared" si="114"/>
        <v>141739</v>
      </c>
      <c r="B7322" t="s">
        <v>23809</v>
      </c>
      <c r="C7322" s="85">
        <v>16072919</v>
      </c>
      <c r="D7322" t="s">
        <v>23281</v>
      </c>
      <c r="E7322" t="s">
        <v>23266</v>
      </c>
      <c r="F7322" s="85">
        <v>141739</v>
      </c>
      <c r="G7322" t="s">
        <v>78</v>
      </c>
      <c r="H7322">
        <v>12688008</v>
      </c>
      <c r="I7322" t="s">
        <v>79</v>
      </c>
      <c r="K7322" t="s">
        <v>23810</v>
      </c>
      <c r="M7322" t="s">
        <v>125</v>
      </c>
      <c r="N7322" t="s">
        <v>137</v>
      </c>
      <c r="O7322" t="s">
        <v>18</v>
      </c>
      <c r="P7322">
        <v>78753</v>
      </c>
    </row>
    <row r="7323" spans="1:17" hidden="1" x14ac:dyDescent="0.35">
      <c r="A7323" s="72">
        <f t="shared" si="114"/>
        <v>141486</v>
      </c>
      <c r="B7323" t="s">
        <v>23809</v>
      </c>
      <c r="C7323" s="85">
        <v>16062841</v>
      </c>
      <c r="D7323" t="s">
        <v>23281</v>
      </c>
      <c r="E7323" t="s">
        <v>23195</v>
      </c>
      <c r="F7323" s="85">
        <v>141486</v>
      </c>
      <c r="G7323" t="s">
        <v>78</v>
      </c>
      <c r="I7323" t="s">
        <v>79</v>
      </c>
      <c r="K7323" t="s">
        <v>19701</v>
      </c>
      <c r="M7323" t="s">
        <v>9223</v>
      </c>
      <c r="N7323" t="s">
        <v>20296</v>
      </c>
      <c r="O7323" t="s">
        <v>18</v>
      </c>
      <c r="P7323">
        <v>78040</v>
      </c>
    </row>
    <row r="7324" spans="1:17" hidden="1" x14ac:dyDescent="0.35">
      <c r="A7324" s="72">
        <f t="shared" si="114"/>
        <v>140867</v>
      </c>
      <c r="B7324" t="s">
        <v>23809</v>
      </c>
      <c r="C7324" s="85">
        <v>16064103</v>
      </c>
      <c r="D7324" t="s">
        <v>23281</v>
      </c>
      <c r="E7324" t="s">
        <v>23184</v>
      </c>
      <c r="F7324" s="85">
        <v>140867</v>
      </c>
      <c r="G7324" t="s">
        <v>78</v>
      </c>
      <c r="I7324" t="s">
        <v>79</v>
      </c>
      <c r="K7324" t="s">
        <v>27142</v>
      </c>
      <c r="M7324" t="s">
        <v>21981</v>
      </c>
      <c r="N7324" t="s">
        <v>571</v>
      </c>
      <c r="O7324" t="s">
        <v>18</v>
      </c>
      <c r="P7324">
        <v>76063</v>
      </c>
    </row>
    <row r="7325" spans="1:17" hidden="1" x14ac:dyDescent="0.35">
      <c r="A7325" s="72">
        <f t="shared" si="114"/>
        <v>141486</v>
      </c>
      <c r="B7325" t="s">
        <v>169</v>
      </c>
      <c r="C7325" s="66">
        <v>16062841</v>
      </c>
      <c r="D7325" t="s">
        <v>83</v>
      </c>
      <c r="E7325" t="s">
        <v>9220</v>
      </c>
      <c r="F7325" s="66">
        <v>141486</v>
      </c>
      <c r="G7325" t="s">
        <v>78</v>
      </c>
      <c r="I7325" t="s">
        <v>79</v>
      </c>
      <c r="K7325" t="s">
        <v>19701</v>
      </c>
      <c r="M7325" t="s">
        <v>9223</v>
      </c>
      <c r="N7325" t="s">
        <v>9217</v>
      </c>
      <c r="O7325" t="s">
        <v>18</v>
      </c>
      <c r="P7325" t="s">
        <v>9218</v>
      </c>
    </row>
    <row r="7326" spans="1:17" hidden="1" x14ac:dyDescent="0.35">
      <c r="A7326" s="72">
        <f t="shared" si="114"/>
        <v>140867</v>
      </c>
      <c r="B7326" t="s">
        <v>169</v>
      </c>
      <c r="C7326" s="66">
        <v>16064103</v>
      </c>
      <c r="D7326" t="s">
        <v>83</v>
      </c>
      <c r="E7326" t="s">
        <v>3405</v>
      </c>
      <c r="F7326" s="66">
        <v>140867</v>
      </c>
      <c r="G7326" t="s">
        <v>78</v>
      </c>
      <c r="I7326" t="s">
        <v>79</v>
      </c>
      <c r="K7326" t="s">
        <v>19743</v>
      </c>
      <c r="M7326" t="s">
        <v>3741</v>
      </c>
      <c r="N7326" t="s">
        <v>573</v>
      </c>
      <c r="O7326" t="s">
        <v>18</v>
      </c>
      <c r="P7326" t="s">
        <v>3742</v>
      </c>
    </row>
    <row r="7327" spans="1:17" hidden="1" x14ac:dyDescent="0.35">
      <c r="A7327" s="72">
        <f t="shared" si="114"/>
        <v>141688</v>
      </c>
      <c r="B7327" t="s">
        <v>169</v>
      </c>
      <c r="C7327" s="66">
        <v>16053712</v>
      </c>
      <c r="D7327" t="s">
        <v>83</v>
      </c>
      <c r="E7327" t="s">
        <v>11324</v>
      </c>
      <c r="F7327" s="66">
        <v>141688</v>
      </c>
      <c r="G7327" t="s">
        <v>78</v>
      </c>
      <c r="I7327" t="s">
        <v>79</v>
      </c>
      <c r="K7327" t="s">
        <v>19625</v>
      </c>
      <c r="M7327" t="s">
        <v>11326</v>
      </c>
      <c r="N7327" t="s">
        <v>7398</v>
      </c>
      <c r="O7327" t="s">
        <v>18</v>
      </c>
      <c r="P7327" t="s">
        <v>11327</v>
      </c>
    </row>
    <row r="7328" spans="1:17" hidden="1" x14ac:dyDescent="0.35">
      <c r="A7328" s="72">
        <f t="shared" si="114"/>
        <v>140482</v>
      </c>
      <c r="B7328" t="s">
        <v>22918</v>
      </c>
      <c r="C7328" s="85">
        <v>17027532</v>
      </c>
      <c r="D7328" t="s">
        <v>77</v>
      </c>
      <c r="E7328" t="s">
        <v>23149</v>
      </c>
      <c r="F7328" s="85">
        <v>140482</v>
      </c>
      <c r="G7328" t="s">
        <v>78</v>
      </c>
      <c r="I7328" t="s">
        <v>79</v>
      </c>
      <c r="K7328" t="s">
        <v>22919</v>
      </c>
      <c r="M7328" t="s">
        <v>13632</v>
      </c>
      <c r="N7328" t="s">
        <v>242</v>
      </c>
      <c r="O7328" t="s">
        <v>18</v>
      </c>
      <c r="P7328">
        <v>75020</v>
      </c>
    </row>
    <row r="7329" spans="1:17" hidden="1" x14ac:dyDescent="0.35">
      <c r="A7329" s="72">
        <f t="shared" si="114"/>
        <v>140482</v>
      </c>
      <c r="B7329" t="s">
        <v>22918</v>
      </c>
      <c r="C7329" s="85">
        <v>85464</v>
      </c>
      <c r="D7329" t="s">
        <v>77</v>
      </c>
      <c r="E7329" t="s">
        <v>23149</v>
      </c>
      <c r="F7329" s="85">
        <v>140482</v>
      </c>
      <c r="G7329" t="s">
        <v>78</v>
      </c>
      <c r="H7329">
        <v>13044086</v>
      </c>
      <c r="I7329" t="s">
        <v>79</v>
      </c>
      <c r="K7329" t="s">
        <v>28363</v>
      </c>
      <c r="M7329" t="s">
        <v>13632</v>
      </c>
      <c r="N7329" t="s">
        <v>242</v>
      </c>
      <c r="O7329" t="s">
        <v>18</v>
      </c>
      <c r="P7329">
        <v>75020</v>
      </c>
      <c r="Q7329">
        <v>8343</v>
      </c>
    </row>
    <row r="7330" spans="1:17" hidden="1" x14ac:dyDescent="0.35">
      <c r="A7330" s="72">
        <f t="shared" si="114"/>
        <v>140482</v>
      </c>
      <c r="B7330" t="s">
        <v>22918</v>
      </c>
      <c r="C7330" s="66">
        <v>17027532</v>
      </c>
      <c r="D7330" t="s">
        <v>77</v>
      </c>
      <c r="E7330" t="s">
        <v>246</v>
      </c>
      <c r="F7330" s="66">
        <v>140482</v>
      </c>
      <c r="G7330" t="s">
        <v>78</v>
      </c>
      <c r="I7330" t="s">
        <v>79</v>
      </c>
      <c r="K7330" t="s">
        <v>22919</v>
      </c>
      <c r="M7330" t="s">
        <v>13632</v>
      </c>
      <c r="N7330" t="s">
        <v>242</v>
      </c>
      <c r="O7330" t="s">
        <v>18</v>
      </c>
      <c r="P7330" t="s">
        <v>241</v>
      </c>
    </row>
    <row r="7331" spans="1:17" hidden="1" x14ac:dyDescent="0.35">
      <c r="A7331" s="72">
        <f t="shared" si="114"/>
        <v>141039</v>
      </c>
      <c r="B7331" t="s">
        <v>5020</v>
      </c>
      <c r="C7331" s="66">
        <v>87919</v>
      </c>
      <c r="D7331" t="s">
        <v>77</v>
      </c>
      <c r="E7331" t="s">
        <v>5021</v>
      </c>
      <c r="F7331" s="66">
        <v>141039</v>
      </c>
      <c r="G7331" t="s">
        <v>78</v>
      </c>
      <c r="H7331" t="s">
        <v>5022</v>
      </c>
      <c r="I7331" t="s">
        <v>79</v>
      </c>
      <c r="K7331" t="s">
        <v>5023</v>
      </c>
      <c r="M7331" t="s">
        <v>5024</v>
      </c>
      <c r="N7331" t="s">
        <v>5025</v>
      </c>
      <c r="O7331" t="s">
        <v>18</v>
      </c>
      <c r="P7331" t="s">
        <v>5026</v>
      </c>
    </row>
    <row r="7332" spans="1:17" hidden="1" x14ac:dyDescent="0.35">
      <c r="A7332" s="72">
        <f t="shared" si="114"/>
        <v>141039</v>
      </c>
      <c r="B7332" t="s">
        <v>5027</v>
      </c>
      <c r="C7332" s="66">
        <v>87920</v>
      </c>
      <c r="D7332" t="s">
        <v>77</v>
      </c>
      <c r="E7332" t="s">
        <v>5021</v>
      </c>
      <c r="F7332" s="66">
        <v>141039</v>
      </c>
      <c r="G7332" t="s">
        <v>78</v>
      </c>
      <c r="H7332" t="s">
        <v>5028</v>
      </c>
      <c r="I7332" t="s">
        <v>79</v>
      </c>
      <c r="K7332" t="s">
        <v>5029</v>
      </c>
      <c r="M7332" t="s">
        <v>5024</v>
      </c>
      <c r="N7332" t="s">
        <v>5025</v>
      </c>
      <c r="O7332" t="s">
        <v>18</v>
      </c>
      <c r="P7332" t="s">
        <v>5026</v>
      </c>
    </row>
    <row r="7333" spans="1:17" hidden="1" x14ac:dyDescent="0.35">
      <c r="A7333" s="72">
        <f t="shared" si="114"/>
        <v>140482</v>
      </c>
      <c r="B7333" t="s">
        <v>245</v>
      </c>
      <c r="C7333" s="66">
        <v>85464</v>
      </c>
      <c r="D7333" t="s">
        <v>77</v>
      </c>
      <c r="E7333" t="s">
        <v>246</v>
      </c>
      <c r="F7333" s="66">
        <v>140482</v>
      </c>
      <c r="G7333" t="s">
        <v>78</v>
      </c>
      <c r="H7333" t="s">
        <v>247</v>
      </c>
      <c r="I7333" t="s">
        <v>79</v>
      </c>
      <c r="K7333" t="s">
        <v>248</v>
      </c>
      <c r="M7333" t="s">
        <v>239</v>
      </c>
      <c r="N7333" t="s">
        <v>240</v>
      </c>
      <c r="O7333" t="s">
        <v>18</v>
      </c>
      <c r="P7333" t="s">
        <v>241</v>
      </c>
      <c r="Q7333" t="s">
        <v>249</v>
      </c>
    </row>
    <row r="7334" spans="1:17" hidden="1" x14ac:dyDescent="0.35">
      <c r="A7334" s="72">
        <f t="shared" si="114"/>
        <v>140444</v>
      </c>
      <c r="B7334" t="s">
        <v>24423</v>
      </c>
      <c r="C7334" s="85">
        <v>85417</v>
      </c>
      <c r="D7334" t="s">
        <v>77</v>
      </c>
      <c r="E7334" t="s">
        <v>23254</v>
      </c>
      <c r="F7334" s="85">
        <v>140444</v>
      </c>
      <c r="G7334" t="s">
        <v>78</v>
      </c>
      <c r="H7334">
        <v>12718748</v>
      </c>
      <c r="I7334" t="s">
        <v>79</v>
      </c>
      <c r="K7334" t="s">
        <v>24424</v>
      </c>
      <c r="M7334" t="s">
        <v>20080</v>
      </c>
      <c r="N7334" t="s">
        <v>232</v>
      </c>
      <c r="O7334" t="s">
        <v>18</v>
      </c>
      <c r="P7334">
        <v>75006</v>
      </c>
      <c r="Q7334">
        <v>6305</v>
      </c>
    </row>
    <row r="7335" spans="1:17" hidden="1" x14ac:dyDescent="0.35">
      <c r="A7335" s="72">
        <f t="shared" si="114"/>
        <v>141860</v>
      </c>
      <c r="B7335" t="s">
        <v>12189</v>
      </c>
      <c r="C7335" s="66">
        <v>92224</v>
      </c>
      <c r="D7335" t="s">
        <v>77</v>
      </c>
      <c r="E7335" t="s">
        <v>12184</v>
      </c>
      <c r="F7335" s="66">
        <v>141860</v>
      </c>
      <c r="G7335" t="s">
        <v>78</v>
      </c>
      <c r="I7335" t="s">
        <v>79</v>
      </c>
      <c r="K7335" t="s">
        <v>12190</v>
      </c>
      <c r="M7335" t="s">
        <v>12186</v>
      </c>
      <c r="N7335" t="s">
        <v>12187</v>
      </c>
      <c r="O7335" t="s">
        <v>18</v>
      </c>
      <c r="P7335" t="s">
        <v>12188</v>
      </c>
      <c r="Q7335" t="s">
        <v>10192</v>
      </c>
    </row>
    <row r="7336" spans="1:17" hidden="1" x14ac:dyDescent="0.35">
      <c r="A7336" s="72">
        <f t="shared" si="114"/>
        <v>141860</v>
      </c>
      <c r="B7336" t="s">
        <v>12183</v>
      </c>
      <c r="C7336" s="66">
        <v>92223</v>
      </c>
      <c r="D7336" t="s">
        <v>77</v>
      </c>
      <c r="E7336" t="s">
        <v>12184</v>
      </c>
      <c r="F7336" s="66">
        <v>141860</v>
      </c>
      <c r="G7336" t="s">
        <v>78</v>
      </c>
      <c r="I7336" t="s">
        <v>79</v>
      </c>
      <c r="K7336" t="s">
        <v>12185</v>
      </c>
      <c r="M7336" t="s">
        <v>12186</v>
      </c>
      <c r="N7336" t="s">
        <v>12187</v>
      </c>
      <c r="O7336" t="s">
        <v>18</v>
      </c>
      <c r="P7336" t="s">
        <v>12188</v>
      </c>
      <c r="Q7336" t="s">
        <v>6828</v>
      </c>
    </row>
    <row r="7337" spans="1:17" hidden="1" x14ac:dyDescent="0.35">
      <c r="A7337" s="72">
        <f t="shared" si="114"/>
        <v>141860</v>
      </c>
      <c r="B7337" t="s">
        <v>14435</v>
      </c>
      <c r="C7337" s="66">
        <v>210976</v>
      </c>
      <c r="D7337" t="s">
        <v>77</v>
      </c>
      <c r="E7337" t="s">
        <v>12184</v>
      </c>
      <c r="F7337" s="66">
        <v>141860</v>
      </c>
      <c r="G7337" t="s">
        <v>78</v>
      </c>
      <c r="I7337" t="s">
        <v>79</v>
      </c>
      <c r="K7337" t="s">
        <v>14436</v>
      </c>
      <c r="M7337" t="s">
        <v>12186</v>
      </c>
      <c r="N7337" t="s">
        <v>12187</v>
      </c>
      <c r="O7337" t="s">
        <v>18</v>
      </c>
      <c r="P7337" t="s">
        <v>12188</v>
      </c>
    </row>
    <row r="7338" spans="1:17" hidden="1" x14ac:dyDescent="0.35">
      <c r="A7338" s="72">
        <f t="shared" si="114"/>
        <v>141544</v>
      </c>
      <c r="B7338" t="s">
        <v>9843</v>
      </c>
      <c r="C7338" s="66">
        <v>90628</v>
      </c>
      <c r="D7338" t="s">
        <v>77</v>
      </c>
      <c r="E7338" t="s">
        <v>9751</v>
      </c>
      <c r="F7338" s="66">
        <v>141544</v>
      </c>
      <c r="G7338" t="s">
        <v>78</v>
      </c>
      <c r="H7338" t="s">
        <v>9752</v>
      </c>
      <c r="I7338" t="s">
        <v>79</v>
      </c>
      <c r="K7338" t="s">
        <v>9844</v>
      </c>
      <c r="M7338" t="s">
        <v>7383</v>
      </c>
      <c r="N7338" t="s">
        <v>7384</v>
      </c>
      <c r="O7338" t="s">
        <v>18</v>
      </c>
      <c r="P7338" t="s">
        <v>9845</v>
      </c>
      <c r="Q7338" t="s">
        <v>9846</v>
      </c>
    </row>
    <row r="7339" spans="1:17" hidden="1" x14ac:dyDescent="0.35">
      <c r="A7339" s="72">
        <f t="shared" si="114"/>
        <v>141223</v>
      </c>
      <c r="B7339" t="s">
        <v>6495</v>
      </c>
      <c r="C7339" s="66">
        <v>88606</v>
      </c>
      <c r="D7339" t="s">
        <v>77</v>
      </c>
      <c r="E7339" t="s">
        <v>6077</v>
      </c>
      <c r="F7339" s="66">
        <v>141223</v>
      </c>
      <c r="G7339" t="s">
        <v>78</v>
      </c>
      <c r="H7339" t="s">
        <v>6496</v>
      </c>
      <c r="I7339" t="s">
        <v>79</v>
      </c>
      <c r="K7339" t="s">
        <v>6497</v>
      </c>
      <c r="M7339" t="s">
        <v>3090</v>
      </c>
      <c r="N7339" t="s">
        <v>6071</v>
      </c>
      <c r="O7339" t="s">
        <v>18</v>
      </c>
      <c r="P7339" t="s">
        <v>6493</v>
      </c>
      <c r="Q7339" t="s">
        <v>3719</v>
      </c>
    </row>
    <row r="7340" spans="1:17" hidden="1" x14ac:dyDescent="0.35">
      <c r="A7340" s="72">
        <f t="shared" si="114"/>
        <v>141065</v>
      </c>
      <c r="B7340" t="s">
        <v>5167</v>
      </c>
      <c r="C7340" s="66">
        <v>88010</v>
      </c>
      <c r="D7340" t="s">
        <v>77</v>
      </c>
      <c r="E7340" t="s">
        <v>5158</v>
      </c>
      <c r="F7340" s="66">
        <v>141065</v>
      </c>
      <c r="G7340" t="s">
        <v>78</v>
      </c>
      <c r="I7340" t="s">
        <v>79</v>
      </c>
      <c r="K7340" t="s">
        <v>5168</v>
      </c>
      <c r="M7340" t="s">
        <v>5156</v>
      </c>
      <c r="N7340" t="s">
        <v>5040</v>
      </c>
      <c r="O7340" t="s">
        <v>18</v>
      </c>
      <c r="P7340" t="s">
        <v>5169</v>
      </c>
      <c r="Q7340" t="s">
        <v>777</v>
      </c>
    </row>
    <row r="7341" spans="1:17" hidden="1" x14ac:dyDescent="0.35">
      <c r="A7341" s="72">
        <f t="shared" si="114"/>
        <v>141688</v>
      </c>
      <c r="B7341" t="s">
        <v>19532</v>
      </c>
      <c r="C7341" s="66">
        <v>16060006</v>
      </c>
      <c r="D7341" t="s">
        <v>83</v>
      </c>
      <c r="E7341" t="s">
        <v>11324</v>
      </c>
      <c r="F7341" s="66">
        <v>141688</v>
      </c>
      <c r="G7341" t="s">
        <v>78</v>
      </c>
      <c r="I7341" t="s">
        <v>79</v>
      </c>
      <c r="K7341" t="s">
        <v>19533</v>
      </c>
      <c r="M7341" t="s">
        <v>11326</v>
      </c>
      <c r="N7341" t="s">
        <v>7398</v>
      </c>
      <c r="O7341" t="s">
        <v>18</v>
      </c>
      <c r="P7341" t="s">
        <v>11327</v>
      </c>
    </row>
    <row r="7342" spans="1:17" hidden="1" x14ac:dyDescent="0.35">
      <c r="A7342" s="72">
        <f t="shared" si="114"/>
        <v>141986</v>
      </c>
      <c r="B7342" t="s">
        <v>19197</v>
      </c>
      <c r="C7342" s="66">
        <v>16026138</v>
      </c>
      <c r="D7342" t="s">
        <v>83</v>
      </c>
      <c r="E7342" t="s">
        <v>12702</v>
      </c>
      <c r="F7342" s="66">
        <v>141986</v>
      </c>
      <c r="G7342" t="s">
        <v>78</v>
      </c>
      <c r="H7342" t="s">
        <v>19198</v>
      </c>
      <c r="I7342" t="s">
        <v>79</v>
      </c>
      <c r="K7342" t="s">
        <v>19199</v>
      </c>
      <c r="M7342" t="s">
        <v>12447</v>
      </c>
      <c r="N7342" t="s">
        <v>12447</v>
      </c>
      <c r="O7342" t="s">
        <v>18</v>
      </c>
      <c r="P7342" t="s">
        <v>12705</v>
      </c>
    </row>
    <row r="7343" spans="1:17" hidden="1" x14ac:dyDescent="0.35">
      <c r="A7343" s="72">
        <f t="shared" si="114"/>
        <v>141322</v>
      </c>
      <c r="B7343" t="s">
        <v>16550</v>
      </c>
      <c r="C7343" s="66">
        <v>16042627</v>
      </c>
      <c r="D7343" t="s">
        <v>77</v>
      </c>
      <c r="E7343" t="s">
        <v>8316</v>
      </c>
      <c r="F7343" s="66">
        <v>141322</v>
      </c>
      <c r="G7343" t="s">
        <v>78</v>
      </c>
      <c r="H7343" t="s">
        <v>350</v>
      </c>
      <c r="I7343" t="s">
        <v>79</v>
      </c>
      <c r="K7343" t="s">
        <v>16551</v>
      </c>
      <c r="L7343" t="s">
        <v>80</v>
      </c>
      <c r="M7343" t="s">
        <v>8318</v>
      </c>
      <c r="N7343" t="s">
        <v>6073</v>
      </c>
      <c r="O7343" t="s">
        <v>18</v>
      </c>
      <c r="P7343" t="s">
        <v>8319</v>
      </c>
      <c r="Q7343" t="s">
        <v>87</v>
      </c>
    </row>
    <row r="7344" spans="1:17" hidden="1" x14ac:dyDescent="0.35">
      <c r="A7344" s="72">
        <f t="shared" si="114"/>
        <v>140469</v>
      </c>
      <c r="B7344" t="s">
        <v>26922</v>
      </c>
      <c r="C7344" s="85">
        <v>85611</v>
      </c>
      <c r="D7344" t="s">
        <v>77</v>
      </c>
      <c r="E7344" t="s">
        <v>23191</v>
      </c>
      <c r="F7344" s="85">
        <v>140469</v>
      </c>
      <c r="G7344" t="s">
        <v>78</v>
      </c>
      <c r="H7344">
        <v>13461769</v>
      </c>
      <c r="I7344" t="s">
        <v>79</v>
      </c>
      <c r="K7344" t="s">
        <v>26923</v>
      </c>
      <c r="M7344" t="s">
        <v>21595</v>
      </c>
      <c r="N7344" t="s">
        <v>205</v>
      </c>
      <c r="O7344" t="s">
        <v>18</v>
      </c>
      <c r="P7344">
        <v>75056</v>
      </c>
      <c r="Q7344">
        <v>1700</v>
      </c>
    </row>
    <row r="7345" spans="1:17" hidden="1" x14ac:dyDescent="0.35">
      <c r="A7345" s="72">
        <f t="shared" si="114"/>
        <v>140469</v>
      </c>
      <c r="B7345" t="s">
        <v>638</v>
      </c>
      <c r="C7345" s="66">
        <v>85611</v>
      </c>
      <c r="D7345" t="s">
        <v>77</v>
      </c>
      <c r="E7345" t="s">
        <v>212</v>
      </c>
      <c r="F7345" s="66">
        <v>140469</v>
      </c>
      <c r="G7345" t="s">
        <v>78</v>
      </c>
      <c r="H7345" t="s">
        <v>213</v>
      </c>
      <c r="I7345" t="s">
        <v>79</v>
      </c>
      <c r="K7345" t="s">
        <v>639</v>
      </c>
      <c r="L7345" t="s">
        <v>80</v>
      </c>
      <c r="M7345" t="s">
        <v>632</v>
      </c>
      <c r="N7345" t="s">
        <v>215</v>
      </c>
      <c r="O7345" t="s">
        <v>18</v>
      </c>
      <c r="P7345" t="s">
        <v>633</v>
      </c>
      <c r="Q7345" t="s">
        <v>640</v>
      </c>
    </row>
    <row r="7346" spans="1:17" hidden="1" x14ac:dyDescent="0.35">
      <c r="A7346" s="72">
        <f t="shared" si="114"/>
        <v>141919</v>
      </c>
      <c r="B7346" t="s">
        <v>12403</v>
      </c>
      <c r="C7346" s="66">
        <v>92385</v>
      </c>
      <c r="D7346" t="s">
        <v>77</v>
      </c>
      <c r="E7346" t="s">
        <v>12404</v>
      </c>
      <c r="F7346" s="66">
        <v>141919</v>
      </c>
      <c r="G7346" t="s">
        <v>78</v>
      </c>
      <c r="I7346" t="s">
        <v>79</v>
      </c>
      <c r="K7346" t="s">
        <v>12400</v>
      </c>
      <c r="M7346" t="s">
        <v>12401</v>
      </c>
      <c r="N7346" t="s">
        <v>11986</v>
      </c>
      <c r="O7346" t="s">
        <v>18</v>
      </c>
      <c r="P7346" t="s">
        <v>12402</v>
      </c>
    </row>
    <row r="7347" spans="1:17" hidden="1" x14ac:dyDescent="0.35">
      <c r="A7347" s="72">
        <f t="shared" si="114"/>
        <v>141223</v>
      </c>
      <c r="B7347" t="s">
        <v>6705</v>
      </c>
      <c r="C7347" s="66">
        <v>88744</v>
      </c>
      <c r="D7347" t="s">
        <v>77</v>
      </c>
      <c r="E7347" t="s">
        <v>6077</v>
      </c>
      <c r="F7347" s="66">
        <v>141223</v>
      </c>
      <c r="G7347" t="s">
        <v>78</v>
      </c>
      <c r="H7347" t="s">
        <v>6706</v>
      </c>
      <c r="I7347" t="s">
        <v>79</v>
      </c>
      <c r="K7347" t="s">
        <v>6707</v>
      </c>
      <c r="M7347" t="s">
        <v>3090</v>
      </c>
      <c r="N7347" t="s">
        <v>6071</v>
      </c>
      <c r="O7347" t="s">
        <v>18</v>
      </c>
      <c r="P7347" t="s">
        <v>6688</v>
      </c>
      <c r="Q7347" t="s">
        <v>6708</v>
      </c>
    </row>
    <row r="7348" spans="1:17" hidden="1" x14ac:dyDescent="0.35">
      <c r="A7348" s="72">
        <f t="shared" si="114"/>
        <v>140981</v>
      </c>
      <c r="B7348" t="s">
        <v>14475</v>
      </c>
      <c r="C7348" s="66">
        <v>211349</v>
      </c>
      <c r="D7348" t="s">
        <v>77</v>
      </c>
      <c r="E7348" t="s">
        <v>4793</v>
      </c>
      <c r="F7348" s="66">
        <v>140981</v>
      </c>
      <c r="G7348" t="s">
        <v>78</v>
      </c>
      <c r="I7348" t="s">
        <v>79</v>
      </c>
      <c r="K7348" t="s">
        <v>14476</v>
      </c>
      <c r="M7348" t="s">
        <v>4795</v>
      </c>
      <c r="N7348" t="s">
        <v>14477</v>
      </c>
      <c r="O7348" t="s">
        <v>18</v>
      </c>
      <c r="P7348" t="s">
        <v>4796</v>
      </c>
    </row>
    <row r="7349" spans="1:17" hidden="1" x14ac:dyDescent="0.35">
      <c r="A7349" s="72">
        <f t="shared" si="114"/>
        <v>140981</v>
      </c>
      <c r="B7349" t="s">
        <v>4792</v>
      </c>
      <c r="C7349" s="66">
        <v>87829</v>
      </c>
      <c r="D7349" t="s">
        <v>77</v>
      </c>
      <c r="E7349" t="s">
        <v>4793</v>
      </c>
      <c r="F7349" s="66">
        <v>140981</v>
      </c>
      <c r="G7349" t="s">
        <v>78</v>
      </c>
      <c r="I7349" t="s">
        <v>79</v>
      </c>
      <c r="K7349" t="s">
        <v>4794</v>
      </c>
      <c r="M7349" t="s">
        <v>4795</v>
      </c>
      <c r="N7349" t="s">
        <v>4438</v>
      </c>
      <c r="O7349" t="s">
        <v>18</v>
      </c>
      <c r="P7349" t="s">
        <v>4796</v>
      </c>
    </row>
    <row r="7350" spans="1:17" hidden="1" x14ac:dyDescent="0.35">
      <c r="A7350" s="72">
        <f t="shared" si="114"/>
        <v>141525</v>
      </c>
      <c r="B7350" t="s">
        <v>9663</v>
      </c>
      <c r="C7350" s="66">
        <v>90520</v>
      </c>
      <c r="D7350" t="s">
        <v>77</v>
      </c>
      <c r="E7350" t="s">
        <v>9664</v>
      </c>
      <c r="F7350" s="66">
        <v>141525</v>
      </c>
      <c r="G7350" t="s">
        <v>78</v>
      </c>
      <c r="I7350" t="s">
        <v>79</v>
      </c>
      <c r="K7350" t="s">
        <v>9665</v>
      </c>
      <c r="M7350" t="s">
        <v>9666</v>
      </c>
      <c r="N7350" t="s">
        <v>9504</v>
      </c>
      <c r="O7350" t="s">
        <v>18</v>
      </c>
      <c r="P7350" t="s">
        <v>9667</v>
      </c>
      <c r="Q7350" t="s">
        <v>7220</v>
      </c>
    </row>
    <row r="7351" spans="1:17" hidden="1" x14ac:dyDescent="0.35">
      <c r="A7351" s="72">
        <f t="shared" si="114"/>
        <v>141525</v>
      </c>
      <c r="B7351" t="s">
        <v>27937</v>
      </c>
      <c r="C7351" s="85">
        <v>141525</v>
      </c>
      <c r="D7351" t="s">
        <v>78</v>
      </c>
      <c r="E7351" t="s">
        <v>23161</v>
      </c>
      <c r="F7351" s="85">
        <v>17019384</v>
      </c>
      <c r="G7351" t="s">
        <v>1750</v>
      </c>
      <c r="H7351">
        <v>7935745</v>
      </c>
      <c r="I7351" t="s">
        <v>79</v>
      </c>
      <c r="J7351" t="s">
        <v>200</v>
      </c>
      <c r="K7351" t="s">
        <v>27938</v>
      </c>
      <c r="M7351" t="s">
        <v>27939</v>
      </c>
      <c r="N7351" t="s">
        <v>9504</v>
      </c>
      <c r="O7351" t="s">
        <v>18</v>
      </c>
      <c r="P7351">
        <v>78146</v>
      </c>
    </row>
    <row r="7352" spans="1:17" hidden="1" x14ac:dyDescent="0.35">
      <c r="A7352" s="72">
        <f t="shared" si="114"/>
        <v>141525</v>
      </c>
      <c r="B7352" t="s">
        <v>20777</v>
      </c>
      <c r="C7352" s="66">
        <v>17008545</v>
      </c>
      <c r="D7352" t="s">
        <v>83</v>
      </c>
      <c r="E7352" t="s">
        <v>9664</v>
      </c>
      <c r="F7352" s="66">
        <v>141525</v>
      </c>
      <c r="G7352" t="s">
        <v>78</v>
      </c>
      <c r="I7352" t="s">
        <v>79</v>
      </c>
      <c r="K7352" t="s">
        <v>9669</v>
      </c>
      <c r="M7352" t="s">
        <v>9666</v>
      </c>
      <c r="O7352" t="s">
        <v>18</v>
      </c>
      <c r="P7352" t="s">
        <v>9667</v>
      </c>
    </row>
    <row r="7353" spans="1:17" hidden="1" x14ac:dyDescent="0.35">
      <c r="A7353" s="72">
        <f t="shared" si="114"/>
        <v>141525</v>
      </c>
      <c r="B7353" t="s">
        <v>20778</v>
      </c>
      <c r="C7353" s="66">
        <v>17008546</v>
      </c>
      <c r="D7353" t="s">
        <v>83</v>
      </c>
      <c r="E7353" t="s">
        <v>9664</v>
      </c>
      <c r="F7353" s="66">
        <v>141525</v>
      </c>
      <c r="G7353" t="s">
        <v>78</v>
      </c>
      <c r="I7353" t="s">
        <v>79</v>
      </c>
      <c r="K7353" t="s">
        <v>20779</v>
      </c>
      <c r="M7353" t="s">
        <v>9666</v>
      </c>
      <c r="O7353" t="s">
        <v>18</v>
      </c>
      <c r="P7353" t="s">
        <v>9667</v>
      </c>
    </row>
    <row r="7354" spans="1:17" hidden="1" x14ac:dyDescent="0.35">
      <c r="A7354" s="72">
        <f t="shared" si="114"/>
        <v>141525</v>
      </c>
      <c r="B7354" t="s">
        <v>20776</v>
      </c>
      <c r="C7354" s="66">
        <v>17008544</v>
      </c>
      <c r="D7354" t="s">
        <v>83</v>
      </c>
      <c r="E7354" t="s">
        <v>9664</v>
      </c>
      <c r="F7354" s="66">
        <v>141525</v>
      </c>
      <c r="G7354" t="s">
        <v>78</v>
      </c>
      <c r="I7354" t="s">
        <v>79</v>
      </c>
      <c r="K7354" t="s">
        <v>9669</v>
      </c>
      <c r="M7354" t="s">
        <v>9666</v>
      </c>
      <c r="O7354" t="s">
        <v>18</v>
      </c>
      <c r="P7354" t="s">
        <v>9667</v>
      </c>
    </row>
    <row r="7355" spans="1:17" hidden="1" x14ac:dyDescent="0.35">
      <c r="A7355" s="72">
        <f t="shared" si="114"/>
        <v>141525</v>
      </c>
      <c r="B7355" t="s">
        <v>9668</v>
      </c>
      <c r="C7355" s="66">
        <v>90521</v>
      </c>
      <c r="D7355" t="s">
        <v>77</v>
      </c>
      <c r="E7355" t="s">
        <v>9664</v>
      </c>
      <c r="F7355" s="66">
        <v>141525</v>
      </c>
      <c r="G7355" t="s">
        <v>78</v>
      </c>
      <c r="I7355" t="s">
        <v>79</v>
      </c>
      <c r="K7355" t="s">
        <v>9669</v>
      </c>
      <c r="M7355" t="s">
        <v>9666</v>
      </c>
      <c r="N7355" t="s">
        <v>9504</v>
      </c>
      <c r="O7355" t="s">
        <v>18</v>
      </c>
      <c r="P7355" t="s">
        <v>9667</v>
      </c>
      <c r="Q7355" t="s">
        <v>7220</v>
      </c>
    </row>
    <row r="7356" spans="1:17" hidden="1" x14ac:dyDescent="0.35">
      <c r="A7356" s="72">
        <f t="shared" si="114"/>
        <v>141620</v>
      </c>
      <c r="B7356" t="s">
        <v>17481</v>
      </c>
      <c r="C7356" s="66">
        <v>16062866</v>
      </c>
      <c r="D7356" t="s">
        <v>77</v>
      </c>
      <c r="E7356" t="s">
        <v>10669</v>
      </c>
      <c r="F7356" s="66">
        <v>141620</v>
      </c>
      <c r="G7356" t="s">
        <v>78</v>
      </c>
      <c r="I7356" t="s">
        <v>79</v>
      </c>
      <c r="K7356" t="s">
        <v>17482</v>
      </c>
      <c r="M7356" t="s">
        <v>10666</v>
      </c>
      <c r="N7356" t="s">
        <v>10454</v>
      </c>
      <c r="O7356" t="s">
        <v>18</v>
      </c>
      <c r="P7356" t="s">
        <v>10667</v>
      </c>
    </row>
    <row r="7357" spans="1:17" hidden="1" x14ac:dyDescent="0.35">
      <c r="A7357" s="72">
        <f t="shared" si="114"/>
        <v>140655</v>
      </c>
      <c r="B7357" t="s">
        <v>27574</v>
      </c>
      <c r="C7357" s="85">
        <v>16076054</v>
      </c>
      <c r="D7357" t="s">
        <v>23281</v>
      </c>
      <c r="E7357" t="s">
        <v>23174</v>
      </c>
      <c r="F7357" s="85">
        <v>140655</v>
      </c>
      <c r="G7357" t="s">
        <v>78</v>
      </c>
      <c r="H7357">
        <v>11967338</v>
      </c>
      <c r="I7357" t="s">
        <v>79</v>
      </c>
      <c r="K7357" t="s">
        <v>27575</v>
      </c>
      <c r="M7357" t="s">
        <v>27568</v>
      </c>
      <c r="N7357" t="s">
        <v>18238</v>
      </c>
      <c r="O7357" t="s">
        <v>18</v>
      </c>
      <c r="P7357">
        <v>75571</v>
      </c>
    </row>
    <row r="7358" spans="1:17" hidden="1" x14ac:dyDescent="0.35">
      <c r="A7358" s="72">
        <f t="shared" si="114"/>
        <v>140655</v>
      </c>
      <c r="B7358" t="s">
        <v>19961</v>
      </c>
      <c r="C7358" s="66">
        <v>16076054</v>
      </c>
      <c r="D7358" t="s">
        <v>83</v>
      </c>
      <c r="E7358" t="s">
        <v>2407</v>
      </c>
      <c r="F7358" s="66">
        <v>140655</v>
      </c>
      <c r="G7358" t="s">
        <v>78</v>
      </c>
      <c r="H7358" t="s">
        <v>2408</v>
      </c>
      <c r="I7358" t="s">
        <v>79</v>
      </c>
      <c r="K7358" t="s">
        <v>19962</v>
      </c>
      <c r="M7358" t="s">
        <v>2410</v>
      </c>
      <c r="N7358" t="s">
        <v>2411</v>
      </c>
      <c r="O7358" t="s">
        <v>18</v>
      </c>
      <c r="P7358" t="s">
        <v>2412</v>
      </c>
    </row>
    <row r="7359" spans="1:17" hidden="1" x14ac:dyDescent="0.35">
      <c r="A7359" s="72">
        <f t="shared" si="114"/>
        <v>140655</v>
      </c>
      <c r="B7359" t="s">
        <v>27572</v>
      </c>
      <c r="C7359" s="85">
        <v>86642</v>
      </c>
      <c r="D7359" t="s">
        <v>77</v>
      </c>
      <c r="E7359" t="s">
        <v>23174</v>
      </c>
      <c r="F7359" s="85">
        <v>140655</v>
      </c>
      <c r="G7359" t="s">
        <v>78</v>
      </c>
      <c r="H7359">
        <v>11967338</v>
      </c>
      <c r="I7359" t="s">
        <v>79</v>
      </c>
      <c r="K7359" t="s">
        <v>27573</v>
      </c>
      <c r="M7359" t="s">
        <v>27568</v>
      </c>
      <c r="N7359" t="s">
        <v>18238</v>
      </c>
      <c r="O7359" t="s">
        <v>18</v>
      </c>
      <c r="P7359">
        <v>75571</v>
      </c>
    </row>
    <row r="7360" spans="1:17" hidden="1" x14ac:dyDescent="0.35">
      <c r="A7360" s="72">
        <f t="shared" si="114"/>
        <v>140655</v>
      </c>
      <c r="B7360" t="s">
        <v>2406</v>
      </c>
      <c r="C7360" s="66">
        <v>86642</v>
      </c>
      <c r="D7360" t="s">
        <v>77</v>
      </c>
      <c r="E7360" t="s">
        <v>2407</v>
      </c>
      <c r="F7360" s="66">
        <v>140655</v>
      </c>
      <c r="G7360" t="s">
        <v>78</v>
      </c>
      <c r="H7360" t="s">
        <v>2408</v>
      </c>
      <c r="I7360" t="s">
        <v>79</v>
      </c>
      <c r="K7360" t="s">
        <v>2409</v>
      </c>
      <c r="M7360" t="s">
        <v>2410</v>
      </c>
      <c r="N7360" t="s">
        <v>2411</v>
      </c>
      <c r="O7360" t="s">
        <v>18</v>
      </c>
      <c r="P7360" t="s">
        <v>2412</v>
      </c>
    </row>
    <row r="7361" spans="1:17" hidden="1" x14ac:dyDescent="0.35">
      <c r="A7361" s="72">
        <f t="shared" si="114"/>
        <v>140655</v>
      </c>
      <c r="B7361" t="s">
        <v>27569</v>
      </c>
      <c r="C7361" s="85">
        <v>86643</v>
      </c>
      <c r="D7361" t="s">
        <v>77</v>
      </c>
      <c r="E7361" t="s">
        <v>23174</v>
      </c>
      <c r="F7361" s="85">
        <v>140655</v>
      </c>
      <c r="G7361" t="s">
        <v>78</v>
      </c>
      <c r="H7361">
        <v>11967338</v>
      </c>
      <c r="I7361" t="s">
        <v>79</v>
      </c>
      <c r="K7361" t="s">
        <v>27570</v>
      </c>
      <c r="M7361" t="s">
        <v>27568</v>
      </c>
      <c r="N7361" t="s">
        <v>18238</v>
      </c>
      <c r="O7361" t="s">
        <v>18</v>
      </c>
      <c r="P7361">
        <v>75571</v>
      </c>
    </row>
    <row r="7362" spans="1:17" hidden="1" x14ac:dyDescent="0.35">
      <c r="A7362" s="72">
        <f t="shared" ref="A7362:A7425" si="115">IF(F7362="", "", IF(D7362="School District", C7362, F7362))</f>
        <v>140655</v>
      </c>
      <c r="B7362" t="s">
        <v>2414</v>
      </c>
      <c r="C7362" s="66">
        <v>86643</v>
      </c>
      <c r="D7362" t="s">
        <v>77</v>
      </c>
      <c r="E7362" t="s">
        <v>2407</v>
      </c>
      <c r="F7362" s="66">
        <v>140655</v>
      </c>
      <c r="G7362" t="s">
        <v>78</v>
      </c>
      <c r="H7362" t="s">
        <v>2408</v>
      </c>
      <c r="I7362" t="s">
        <v>79</v>
      </c>
      <c r="K7362" t="s">
        <v>2415</v>
      </c>
      <c r="M7362" t="s">
        <v>2410</v>
      </c>
      <c r="N7362" t="s">
        <v>2411</v>
      </c>
      <c r="O7362" t="s">
        <v>18</v>
      </c>
      <c r="P7362" t="s">
        <v>2412</v>
      </c>
    </row>
    <row r="7363" spans="1:17" hidden="1" x14ac:dyDescent="0.35">
      <c r="A7363" s="72">
        <f t="shared" si="115"/>
        <v>140655</v>
      </c>
      <c r="B7363" t="s">
        <v>27571</v>
      </c>
      <c r="C7363" s="85">
        <v>86644</v>
      </c>
      <c r="D7363" t="s">
        <v>77</v>
      </c>
      <c r="E7363" t="s">
        <v>23174</v>
      </c>
      <c r="F7363" s="85">
        <v>140655</v>
      </c>
      <c r="G7363" t="s">
        <v>78</v>
      </c>
      <c r="H7363">
        <v>11967338</v>
      </c>
      <c r="I7363" t="s">
        <v>79</v>
      </c>
      <c r="K7363" t="s">
        <v>27570</v>
      </c>
      <c r="M7363" t="s">
        <v>27568</v>
      </c>
      <c r="N7363" t="s">
        <v>18238</v>
      </c>
      <c r="O7363" t="s">
        <v>18</v>
      </c>
      <c r="P7363">
        <v>75571</v>
      </c>
    </row>
    <row r="7364" spans="1:17" hidden="1" x14ac:dyDescent="0.35">
      <c r="A7364" s="72">
        <f t="shared" si="115"/>
        <v>140655</v>
      </c>
      <c r="B7364" t="s">
        <v>2416</v>
      </c>
      <c r="C7364" s="66">
        <v>86644</v>
      </c>
      <c r="D7364" t="s">
        <v>77</v>
      </c>
      <c r="E7364" t="s">
        <v>2407</v>
      </c>
      <c r="F7364" s="66">
        <v>140655</v>
      </c>
      <c r="G7364" t="s">
        <v>78</v>
      </c>
      <c r="H7364" t="s">
        <v>2408</v>
      </c>
      <c r="I7364" t="s">
        <v>79</v>
      </c>
      <c r="K7364" t="s">
        <v>2415</v>
      </c>
      <c r="M7364" t="s">
        <v>2410</v>
      </c>
      <c r="N7364" t="s">
        <v>2411</v>
      </c>
      <c r="O7364" t="s">
        <v>18</v>
      </c>
      <c r="P7364" t="s">
        <v>2412</v>
      </c>
    </row>
    <row r="7365" spans="1:17" hidden="1" x14ac:dyDescent="0.35">
      <c r="A7365" s="72">
        <f t="shared" si="115"/>
        <v>140655</v>
      </c>
      <c r="B7365" t="s">
        <v>27566</v>
      </c>
      <c r="C7365" s="85">
        <v>16080345</v>
      </c>
      <c r="D7365" t="s">
        <v>77</v>
      </c>
      <c r="E7365" t="s">
        <v>23174</v>
      </c>
      <c r="F7365" s="85">
        <v>140655</v>
      </c>
      <c r="G7365" t="s">
        <v>78</v>
      </c>
      <c r="H7365">
        <v>11967338</v>
      </c>
      <c r="I7365" t="s">
        <v>79</v>
      </c>
      <c r="K7365" t="s">
        <v>27567</v>
      </c>
      <c r="M7365" t="s">
        <v>27568</v>
      </c>
      <c r="N7365" t="s">
        <v>18238</v>
      </c>
      <c r="O7365" t="s">
        <v>18</v>
      </c>
      <c r="P7365">
        <v>75571</v>
      </c>
    </row>
    <row r="7366" spans="1:17" hidden="1" x14ac:dyDescent="0.35">
      <c r="A7366" s="72">
        <f t="shared" si="115"/>
        <v>140655</v>
      </c>
      <c r="B7366" t="s">
        <v>18379</v>
      </c>
      <c r="C7366" s="66">
        <v>16080345</v>
      </c>
      <c r="D7366" t="s">
        <v>77</v>
      </c>
      <c r="E7366" t="s">
        <v>2407</v>
      </c>
      <c r="F7366" s="66">
        <v>140655</v>
      </c>
      <c r="G7366" t="s">
        <v>78</v>
      </c>
      <c r="H7366" t="s">
        <v>2408</v>
      </c>
      <c r="I7366" t="s">
        <v>79</v>
      </c>
      <c r="K7366" t="s">
        <v>18380</v>
      </c>
      <c r="M7366" t="s">
        <v>2410</v>
      </c>
      <c r="N7366" t="s">
        <v>2411</v>
      </c>
      <c r="O7366" t="s">
        <v>18</v>
      </c>
      <c r="P7366" t="s">
        <v>2412</v>
      </c>
    </row>
    <row r="7367" spans="1:17" hidden="1" x14ac:dyDescent="0.35">
      <c r="A7367" s="72">
        <f t="shared" si="115"/>
        <v>141688</v>
      </c>
      <c r="B7367" t="s">
        <v>16763</v>
      </c>
      <c r="C7367" s="66">
        <v>16047724</v>
      </c>
      <c r="D7367" t="s">
        <v>77</v>
      </c>
      <c r="E7367" t="s">
        <v>11324</v>
      </c>
      <c r="F7367" s="66">
        <v>141688</v>
      </c>
      <c r="G7367" t="s">
        <v>78</v>
      </c>
      <c r="I7367" t="s">
        <v>79</v>
      </c>
      <c r="K7367" t="s">
        <v>16764</v>
      </c>
      <c r="M7367" t="s">
        <v>11326</v>
      </c>
      <c r="N7367" t="s">
        <v>7398</v>
      </c>
      <c r="O7367" t="s">
        <v>18</v>
      </c>
      <c r="P7367" t="s">
        <v>11327</v>
      </c>
    </row>
    <row r="7368" spans="1:17" hidden="1" x14ac:dyDescent="0.35">
      <c r="A7368" s="72">
        <f t="shared" si="115"/>
        <v>140903</v>
      </c>
      <c r="B7368" t="s">
        <v>25196</v>
      </c>
      <c r="C7368" s="85">
        <v>16072438</v>
      </c>
      <c r="D7368" t="s">
        <v>23281</v>
      </c>
      <c r="E7368" t="s">
        <v>23236</v>
      </c>
      <c r="F7368" s="85">
        <v>140903</v>
      </c>
      <c r="G7368" t="s">
        <v>78</v>
      </c>
      <c r="H7368">
        <v>10839066</v>
      </c>
      <c r="I7368" t="s">
        <v>79</v>
      </c>
      <c r="K7368" t="s">
        <v>25197</v>
      </c>
      <c r="M7368" t="s">
        <v>20648</v>
      </c>
      <c r="N7368" t="s">
        <v>571</v>
      </c>
      <c r="O7368" t="s">
        <v>18</v>
      </c>
      <c r="P7368">
        <v>76140</v>
      </c>
      <c r="Q7368">
        <v>5110</v>
      </c>
    </row>
    <row r="7369" spans="1:17" hidden="1" x14ac:dyDescent="0.35">
      <c r="A7369" s="72">
        <f t="shared" si="115"/>
        <v>140903</v>
      </c>
      <c r="B7369" t="s">
        <v>19844</v>
      </c>
      <c r="C7369" s="66">
        <v>16072438</v>
      </c>
      <c r="D7369" t="s">
        <v>83</v>
      </c>
      <c r="E7369" t="s">
        <v>4366</v>
      </c>
      <c r="F7369" s="66">
        <v>140903</v>
      </c>
      <c r="G7369" t="s">
        <v>78</v>
      </c>
      <c r="H7369" t="s">
        <v>4367</v>
      </c>
      <c r="I7369" t="s">
        <v>79</v>
      </c>
      <c r="K7369" t="s">
        <v>19845</v>
      </c>
      <c r="M7369" t="s">
        <v>3904</v>
      </c>
      <c r="N7369" t="s">
        <v>571</v>
      </c>
      <c r="O7369" t="s">
        <v>18</v>
      </c>
      <c r="P7369" t="s">
        <v>4396</v>
      </c>
      <c r="Q7369" t="s">
        <v>13709</v>
      </c>
    </row>
    <row r="7370" spans="1:17" hidden="1" x14ac:dyDescent="0.35">
      <c r="A7370" s="72">
        <f t="shared" si="115"/>
        <v>141715</v>
      </c>
      <c r="B7370" t="s">
        <v>17516</v>
      </c>
      <c r="C7370" s="66">
        <v>16064217</v>
      </c>
      <c r="D7370" t="s">
        <v>77</v>
      </c>
      <c r="E7370" t="s">
        <v>11361</v>
      </c>
      <c r="F7370" s="66">
        <v>141715</v>
      </c>
      <c r="G7370" t="s">
        <v>78</v>
      </c>
      <c r="I7370" t="s">
        <v>79</v>
      </c>
      <c r="K7370" t="s">
        <v>17517</v>
      </c>
      <c r="M7370" t="s">
        <v>11363</v>
      </c>
      <c r="N7370" t="s">
        <v>11364</v>
      </c>
      <c r="O7370" t="s">
        <v>18</v>
      </c>
      <c r="P7370" t="s">
        <v>11365</v>
      </c>
    </row>
    <row r="7371" spans="1:17" hidden="1" x14ac:dyDescent="0.35">
      <c r="A7371" s="72">
        <f t="shared" si="115"/>
        <v>141729</v>
      </c>
      <c r="B7371" t="s">
        <v>27595</v>
      </c>
      <c r="C7371" s="85">
        <v>91749</v>
      </c>
      <c r="D7371" t="s">
        <v>77</v>
      </c>
      <c r="E7371" t="s">
        <v>23173</v>
      </c>
      <c r="F7371" s="85">
        <v>141729</v>
      </c>
      <c r="G7371" t="s">
        <v>78</v>
      </c>
      <c r="H7371">
        <v>12029880</v>
      </c>
      <c r="I7371" t="s">
        <v>79</v>
      </c>
      <c r="K7371" t="s">
        <v>27596</v>
      </c>
      <c r="M7371" t="s">
        <v>22028</v>
      </c>
      <c r="N7371" t="s">
        <v>137</v>
      </c>
      <c r="O7371" t="s">
        <v>18</v>
      </c>
      <c r="P7371">
        <v>78660</v>
      </c>
      <c r="Q7371">
        <v>8016</v>
      </c>
    </row>
    <row r="7372" spans="1:17" hidden="1" x14ac:dyDescent="0.35">
      <c r="A7372" s="72">
        <f t="shared" si="115"/>
        <v>141729</v>
      </c>
      <c r="B7372" t="s">
        <v>11606</v>
      </c>
      <c r="C7372" s="66">
        <v>91749</v>
      </c>
      <c r="D7372" t="s">
        <v>77</v>
      </c>
      <c r="E7372" t="s">
        <v>11585</v>
      </c>
      <c r="F7372" s="66">
        <v>141729</v>
      </c>
      <c r="G7372" t="s">
        <v>78</v>
      </c>
      <c r="H7372" t="s">
        <v>11586</v>
      </c>
      <c r="I7372" t="s">
        <v>79</v>
      </c>
      <c r="K7372" t="s">
        <v>11607</v>
      </c>
      <c r="M7372" t="s">
        <v>11588</v>
      </c>
      <c r="N7372" t="s">
        <v>137</v>
      </c>
      <c r="O7372" t="s">
        <v>18</v>
      </c>
      <c r="P7372" t="s">
        <v>11589</v>
      </c>
      <c r="Q7372" t="s">
        <v>11608</v>
      </c>
    </row>
    <row r="7373" spans="1:17" hidden="1" x14ac:dyDescent="0.35">
      <c r="A7373" s="72">
        <f t="shared" si="115"/>
        <v>141729</v>
      </c>
      <c r="B7373" t="s">
        <v>27585</v>
      </c>
      <c r="C7373" s="85">
        <v>91745</v>
      </c>
      <c r="D7373" t="s">
        <v>77</v>
      </c>
      <c r="E7373" t="s">
        <v>23173</v>
      </c>
      <c r="F7373" s="85">
        <v>141729</v>
      </c>
      <c r="G7373" t="s">
        <v>78</v>
      </c>
      <c r="H7373">
        <v>12029880</v>
      </c>
      <c r="I7373" t="s">
        <v>79</v>
      </c>
      <c r="K7373" t="s">
        <v>27586</v>
      </c>
      <c r="M7373" t="s">
        <v>22028</v>
      </c>
      <c r="N7373" t="s">
        <v>137</v>
      </c>
      <c r="O7373" t="s">
        <v>18</v>
      </c>
      <c r="P7373">
        <v>78660</v>
      </c>
      <c r="Q7373">
        <v>2516</v>
      </c>
    </row>
    <row r="7374" spans="1:17" hidden="1" x14ac:dyDescent="0.35">
      <c r="A7374" s="72">
        <f t="shared" si="115"/>
        <v>141729</v>
      </c>
      <c r="B7374" t="s">
        <v>11596</v>
      </c>
      <c r="C7374" s="66">
        <v>91745</v>
      </c>
      <c r="D7374" t="s">
        <v>77</v>
      </c>
      <c r="E7374" t="s">
        <v>11585</v>
      </c>
      <c r="F7374" s="66">
        <v>141729</v>
      </c>
      <c r="G7374" t="s">
        <v>78</v>
      </c>
      <c r="H7374" t="s">
        <v>11586</v>
      </c>
      <c r="I7374" t="s">
        <v>79</v>
      </c>
      <c r="K7374" t="s">
        <v>11597</v>
      </c>
      <c r="M7374" t="s">
        <v>11588</v>
      </c>
      <c r="N7374" t="s">
        <v>137</v>
      </c>
      <c r="O7374" t="s">
        <v>18</v>
      </c>
      <c r="P7374" t="s">
        <v>11589</v>
      </c>
      <c r="Q7374" t="s">
        <v>11598</v>
      </c>
    </row>
    <row r="7375" spans="1:17" hidden="1" x14ac:dyDescent="0.35">
      <c r="A7375" s="72">
        <f t="shared" si="115"/>
        <v>141729</v>
      </c>
      <c r="B7375" t="s">
        <v>27583</v>
      </c>
      <c r="C7375" s="85">
        <v>91748</v>
      </c>
      <c r="D7375" t="s">
        <v>77</v>
      </c>
      <c r="E7375" t="s">
        <v>23173</v>
      </c>
      <c r="F7375" s="85">
        <v>141729</v>
      </c>
      <c r="G7375" t="s">
        <v>78</v>
      </c>
      <c r="H7375">
        <v>12029880</v>
      </c>
      <c r="I7375" t="s">
        <v>79</v>
      </c>
      <c r="K7375" t="s">
        <v>27584</v>
      </c>
      <c r="M7375" t="s">
        <v>22028</v>
      </c>
      <c r="N7375" t="s">
        <v>137</v>
      </c>
      <c r="O7375" t="s">
        <v>18</v>
      </c>
      <c r="P7375">
        <v>78660</v>
      </c>
      <c r="Q7375">
        <v>2518</v>
      </c>
    </row>
    <row r="7376" spans="1:17" hidden="1" x14ac:dyDescent="0.35">
      <c r="A7376" s="72">
        <f t="shared" si="115"/>
        <v>141729</v>
      </c>
      <c r="B7376" t="s">
        <v>11604</v>
      </c>
      <c r="C7376" s="66">
        <v>91748</v>
      </c>
      <c r="D7376" t="s">
        <v>77</v>
      </c>
      <c r="E7376" t="s">
        <v>11585</v>
      </c>
      <c r="F7376" s="66">
        <v>141729</v>
      </c>
      <c r="G7376" t="s">
        <v>78</v>
      </c>
      <c r="H7376" t="s">
        <v>11586</v>
      </c>
      <c r="I7376" t="s">
        <v>79</v>
      </c>
      <c r="K7376" t="s">
        <v>11605</v>
      </c>
      <c r="M7376" t="s">
        <v>11588</v>
      </c>
      <c r="N7376" t="s">
        <v>137</v>
      </c>
      <c r="O7376" t="s">
        <v>18</v>
      </c>
      <c r="P7376" t="s">
        <v>11589</v>
      </c>
      <c r="Q7376" t="s">
        <v>11603</v>
      </c>
    </row>
    <row r="7377" spans="1:17" hidden="1" x14ac:dyDescent="0.35">
      <c r="A7377" s="72">
        <f t="shared" si="115"/>
        <v>141667</v>
      </c>
      <c r="B7377" t="s">
        <v>11299</v>
      </c>
      <c r="C7377" s="66">
        <v>91591</v>
      </c>
      <c r="D7377" t="s">
        <v>77</v>
      </c>
      <c r="E7377" t="s">
        <v>10820</v>
      </c>
      <c r="F7377" s="66">
        <v>141667</v>
      </c>
      <c r="G7377" t="s">
        <v>78</v>
      </c>
      <c r="I7377" t="s">
        <v>79</v>
      </c>
      <c r="K7377" t="s">
        <v>11300</v>
      </c>
      <c r="M7377" t="s">
        <v>11288</v>
      </c>
      <c r="N7377" t="s">
        <v>7398</v>
      </c>
      <c r="O7377" t="s">
        <v>18</v>
      </c>
      <c r="P7377" t="s">
        <v>11289</v>
      </c>
      <c r="Q7377" t="s">
        <v>11301</v>
      </c>
    </row>
    <row r="7378" spans="1:17" hidden="1" x14ac:dyDescent="0.35">
      <c r="A7378" s="72">
        <f t="shared" si="115"/>
        <v>141667</v>
      </c>
      <c r="B7378" t="s">
        <v>27518</v>
      </c>
      <c r="C7378" s="85">
        <v>141667</v>
      </c>
      <c r="D7378" t="s">
        <v>78</v>
      </c>
      <c r="E7378" t="s">
        <v>23177</v>
      </c>
      <c r="F7378" s="85">
        <v>17016080</v>
      </c>
      <c r="G7378" t="s">
        <v>1750</v>
      </c>
      <c r="H7378">
        <v>10310811</v>
      </c>
      <c r="I7378" t="s">
        <v>79</v>
      </c>
      <c r="J7378" t="s">
        <v>200</v>
      </c>
      <c r="K7378" t="s">
        <v>27519</v>
      </c>
      <c r="M7378" t="s">
        <v>20543</v>
      </c>
      <c r="N7378" t="s">
        <v>10739</v>
      </c>
      <c r="O7378" t="s">
        <v>18</v>
      </c>
      <c r="P7378">
        <v>78577</v>
      </c>
    </row>
    <row r="7379" spans="1:17" hidden="1" x14ac:dyDescent="0.35">
      <c r="A7379" s="72">
        <f t="shared" si="115"/>
        <v>141667</v>
      </c>
      <c r="B7379" t="s">
        <v>11149</v>
      </c>
      <c r="C7379" s="66">
        <v>91530</v>
      </c>
      <c r="D7379" t="s">
        <v>77</v>
      </c>
      <c r="E7379" t="s">
        <v>10820</v>
      </c>
      <c r="F7379" s="66">
        <v>141667</v>
      </c>
      <c r="G7379" t="s">
        <v>78</v>
      </c>
      <c r="I7379" t="s">
        <v>79</v>
      </c>
      <c r="K7379" t="s">
        <v>11150</v>
      </c>
      <c r="M7379" t="s">
        <v>10950</v>
      </c>
      <c r="N7379" t="s">
        <v>7398</v>
      </c>
      <c r="O7379" t="s">
        <v>18</v>
      </c>
      <c r="P7379" t="s">
        <v>10951</v>
      </c>
      <c r="Q7379" t="s">
        <v>11151</v>
      </c>
    </row>
    <row r="7380" spans="1:17" hidden="1" x14ac:dyDescent="0.35">
      <c r="A7380" s="72">
        <f t="shared" si="115"/>
        <v>141295</v>
      </c>
      <c r="B7380" t="s">
        <v>22741</v>
      </c>
      <c r="C7380" s="66">
        <v>17026334</v>
      </c>
      <c r="D7380" t="s">
        <v>77</v>
      </c>
      <c r="E7380" t="s">
        <v>7764</v>
      </c>
      <c r="F7380" s="66">
        <v>141295</v>
      </c>
      <c r="G7380" t="s">
        <v>78</v>
      </c>
      <c r="I7380" t="s">
        <v>79</v>
      </c>
      <c r="K7380" t="s">
        <v>22742</v>
      </c>
      <c r="M7380" t="s">
        <v>20836</v>
      </c>
      <c r="N7380" t="s">
        <v>6771</v>
      </c>
      <c r="O7380" t="s">
        <v>18</v>
      </c>
      <c r="P7380" t="s">
        <v>7959</v>
      </c>
    </row>
    <row r="7381" spans="1:17" hidden="1" x14ac:dyDescent="0.35">
      <c r="A7381" s="72">
        <f t="shared" si="115"/>
        <v>140457</v>
      </c>
      <c r="B7381" t="s">
        <v>17631</v>
      </c>
      <c r="C7381" s="66">
        <v>16066104</v>
      </c>
      <c r="D7381" t="s">
        <v>77</v>
      </c>
      <c r="E7381" t="s">
        <v>345</v>
      </c>
      <c r="F7381" s="66">
        <v>140457</v>
      </c>
      <c r="G7381" t="s">
        <v>78</v>
      </c>
      <c r="H7381" t="s">
        <v>350</v>
      </c>
      <c r="I7381" t="s">
        <v>79</v>
      </c>
      <c r="K7381" t="s">
        <v>17632</v>
      </c>
      <c r="L7381" t="s">
        <v>80</v>
      </c>
      <c r="M7381" t="s">
        <v>347</v>
      </c>
      <c r="N7381" t="s">
        <v>215</v>
      </c>
      <c r="O7381" t="s">
        <v>18</v>
      </c>
      <c r="P7381" t="s">
        <v>360</v>
      </c>
      <c r="Q7381" t="s">
        <v>87</v>
      </c>
    </row>
    <row r="7382" spans="1:17" hidden="1" x14ac:dyDescent="0.35">
      <c r="A7382" s="72">
        <f t="shared" si="115"/>
        <v>141739</v>
      </c>
      <c r="B7382" t="s">
        <v>23619</v>
      </c>
      <c r="C7382" s="85">
        <v>184643</v>
      </c>
      <c r="D7382" t="s">
        <v>77</v>
      </c>
      <c r="E7382" t="s">
        <v>23266</v>
      </c>
      <c r="F7382" s="85">
        <v>141739</v>
      </c>
      <c r="G7382" t="s">
        <v>78</v>
      </c>
      <c r="H7382">
        <v>12688008</v>
      </c>
      <c r="I7382" t="s">
        <v>79</v>
      </c>
      <c r="K7382" t="s">
        <v>163</v>
      </c>
      <c r="M7382" t="s">
        <v>125</v>
      </c>
      <c r="N7382" t="s">
        <v>137</v>
      </c>
      <c r="O7382" t="s">
        <v>18</v>
      </c>
      <c r="P7382">
        <v>78704</v>
      </c>
    </row>
    <row r="7383" spans="1:17" hidden="1" x14ac:dyDescent="0.35">
      <c r="A7383" s="72">
        <f t="shared" si="115"/>
        <v>141702</v>
      </c>
      <c r="B7383" t="s">
        <v>13978</v>
      </c>
      <c r="C7383" s="66">
        <v>178052</v>
      </c>
      <c r="D7383" t="s">
        <v>77</v>
      </c>
      <c r="E7383" t="s">
        <v>11391</v>
      </c>
      <c r="F7383" s="66">
        <v>141702</v>
      </c>
      <c r="G7383" t="s">
        <v>78</v>
      </c>
      <c r="I7383" t="s">
        <v>79</v>
      </c>
      <c r="K7383" t="s">
        <v>13979</v>
      </c>
      <c r="M7383" t="s">
        <v>11393</v>
      </c>
      <c r="N7383" t="s">
        <v>10265</v>
      </c>
      <c r="O7383" t="s">
        <v>18</v>
      </c>
      <c r="P7383" t="s">
        <v>11394</v>
      </c>
    </row>
    <row r="7384" spans="1:17" hidden="1" x14ac:dyDescent="0.35">
      <c r="A7384" s="72">
        <f t="shared" si="115"/>
        <v>210303</v>
      </c>
      <c r="B7384" t="s">
        <v>17740</v>
      </c>
      <c r="C7384" s="66">
        <v>16069752</v>
      </c>
      <c r="D7384" t="s">
        <v>77</v>
      </c>
      <c r="E7384" t="s">
        <v>14417</v>
      </c>
      <c r="F7384" s="66">
        <v>210303</v>
      </c>
      <c r="G7384" t="s">
        <v>78</v>
      </c>
      <c r="I7384" t="s">
        <v>79</v>
      </c>
      <c r="K7384" t="s">
        <v>6825</v>
      </c>
      <c r="M7384" t="s">
        <v>3090</v>
      </c>
      <c r="N7384" t="s">
        <v>6071</v>
      </c>
      <c r="O7384" t="s">
        <v>18</v>
      </c>
      <c r="P7384" t="s">
        <v>6813</v>
      </c>
    </row>
    <row r="7385" spans="1:17" hidden="1" x14ac:dyDescent="0.35">
      <c r="A7385" s="72">
        <f t="shared" si="115"/>
        <v>141544</v>
      </c>
      <c r="B7385" t="s">
        <v>21468</v>
      </c>
      <c r="C7385" s="66">
        <v>17015601</v>
      </c>
      <c r="D7385" t="s">
        <v>83</v>
      </c>
      <c r="E7385" t="s">
        <v>9751</v>
      </c>
      <c r="F7385" s="66">
        <v>141544</v>
      </c>
      <c r="G7385" t="s">
        <v>78</v>
      </c>
      <c r="I7385" t="s">
        <v>79</v>
      </c>
      <c r="K7385" t="s">
        <v>21469</v>
      </c>
      <c r="M7385" t="s">
        <v>7383</v>
      </c>
      <c r="N7385" t="s">
        <v>9526</v>
      </c>
      <c r="O7385" t="s">
        <v>18</v>
      </c>
      <c r="P7385" t="s">
        <v>9776</v>
      </c>
    </row>
    <row r="7386" spans="1:17" hidden="1" x14ac:dyDescent="0.35">
      <c r="A7386" s="72">
        <f t="shared" si="115"/>
        <v>141739</v>
      </c>
      <c r="B7386" t="s">
        <v>23613</v>
      </c>
      <c r="C7386" s="85">
        <v>231235</v>
      </c>
      <c r="D7386" t="s">
        <v>77</v>
      </c>
      <c r="E7386" t="s">
        <v>23266</v>
      </c>
      <c r="F7386" s="85">
        <v>141739</v>
      </c>
      <c r="G7386" t="s">
        <v>78</v>
      </c>
      <c r="H7386">
        <v>12688818</v>
      </c>
      <c r="I7386" t="s">
        <v>79</v>
      </c>
      <c r="K7386" t="s">
        <v>165</v>
      </c>
      <c r="M7386" t="s">
        <v>125</v>
      </c>
      <c r="N7386" t="s">
        <v>137</v>
      </c>
      <c r="O7386" t="s">
        <v>18</v>
      </c>
      <c r="P7386">
        <v>78752</v>
      </c>
    </row>
    <row r="7387" spans="1:17" hidden="1" x14ac:dyDescent="0.35">
      <c r="A7387" s="72">
        <f t="shared" si="115"/>
        <v>141517</v>
      </c>
      <c r="B7387" t="s">
        <v>22349</v>
      </c>
      <c r="C7387" s="85">
        <v>17022480</v>
      </c>
      <c r="D7387" t="s">
        <v>77</v>
      </c>
      <c r="E7387" t="s">
        <v>23250</v>
      </c>
      <c r="F7387" s="85">
        <v>141517</v>
      </c>
      <c r="G7387" t="s">
        <v>78</v>
      </c>
      <c r="I7387" t="s">
        <v>79</v>
      </c>
      <c r="K7387" t="s">
        <v>24532</v>
      </c>
      <c r="M7387" t="s">
        <v>9155</v>
      </c>
      <c r="N7387" t="s">
        <v>9526</v>
      </c>
      <c r="O7387" t="s">
        <v>18</v>
      </c>
      <c r="P7387">
        <v>78260</v>
      </c>
    </row>
    <row r="7388" spans="1:17" hidden="1" x14ac:dyDescent="0.35">
      <c r="A7388" s="72">
        <f t="shared" si="115"/>
        <v>141517</v>
      </c>
      <c r="B7388" t="s">
        <v>21187</v>
      </c>
      <c r="C7388" s="85">
        <v>17012629</v>
      </c>
      <c r="D7388" t="s">
        <v>77</v>
      </c>
      <c r="E7388" t="s">
        <v>23250</v>
      </c>
      <c r="F7388" s="85">
        <v>141517</v>
      </c>
      <c r="G7388" t="s">
        <v>78</v>
      </c>
      <c r="I7388" t="s">
        <v>79</v>
      </c>
      <c r="K7388" t="s">
        <v>24498</v>
      </c>
      <c r="M7388" t="s">
        <v>9155</v>
      </c>
      <c r="N7388" t="s">
        <v>9526</v>
      </c>
      <c r="O7388" t="s">
        <v>18</v>
      </c>
      <c r="P7388">
        <v>78260</v>
      </c>
    </row>
    <row r="7389" spans="1:17" hidden="1" x14ac:dyDescent="0.35">
      <c r="A7389" s="72">
        <f t="shared" si="115"/>
        <v>140448</v>
      </c>
      <c r="B7389" t="s">
        <v>26355</v>
      </c>
      <c r="C7389" s="85">
        <v>226443</v>
      </c>
      <c r="D7389" t="s">
        <v>77</v>
      </c>
      <c r="E7389" t="s">
        <v>23209</v>
      </c>
      <c r="F7389" s="85">
        <v>140448</v>
      </c>
      <c r="G7389" t="s">
        <v>78</v>
      </c>
      <c r="H7389">
        <v>12698908</v>
      </c>
      <c r="I7389" t="s">
        <v>79</v>
      </c>
      <c r="K7389" t="s">
        <v>26356</v>
      </c>
      <c r="M7389" t="s">
        <v>13920</v>
      </c>
      <c r="N7389" t="s">
        <v>232</v>
      </c>
      <c r="O7389" t="s">
        <v>18</v>
      </c>
      <c r="P7389">
        <v>75061</v>
      </c>
      <c r="Q7389">
        <v>4843</v>
      </c>
    </row>
    <row r="7390" spans="1:17" hidden="1" x14ac:dyDescent="0.35">
      <c r="A7390" s="72">
        <f t="shared" si="115"/>
        <v>140448</v>
      </c>
      <c r="B7390" t="s">
        <v>15010</v>
      </c>
      <c r="C7390" s="66">
        <v>226443</v>
      </c>
      <c r="D7390" t="s">
        <v>77</v>
      </c>
      <c r="E7390" t="s">
        <v>366</v>
      </c>
      <c r="F7390" s="66">
        <v>140448</v>
      </c>
      <c r="G7390" t="s">
        <v>78</v>
      </c>
      <c r="H7390" t="s">
        <v>672</v>
      </c>
      <c r="I7390" t="s">
        <v>79</v>
      </c>
      <c r="K7390" t="s">
        <v>15011</v>
      </c>
      <c r="M7390" t="s">
        <v>226</v>
      </c>
      <c r="N7390" t="s">
        <v>232</v>
      </c>
      <c r="O7390" t="s">
        <v>18</v>
      </c>
      <c r="P7390" t="s">
        <v>701</v>
      </c>
      <c r="Q7390" t="s">
        <v>15012</v>
      </c>
    </row>
    <row r="7391" spans="1:17" hidden="1" x14ac:dyDescent="0.35">
      <c r="A7391" s="72">
        <f t="shared" si="115"/>
        <v>141486</v>
      </c>
      <c r="B7391" t="s">
        <v>26704</v>
      </c>
      <c r="C7391" s="85">
        <v>90368</v>
      </c>
      <c r="D7391" t="s">
        <v>77</v>
      </c>
      <c r="E7391" t="s">
        <v>23195</v>
      </c>
      <c r="F7391" s="85">
        <v>141486</v>
      </c>
      <c r="G7391" t="s">
        <v>78</v>
      </c>
      <c r="H7391">
        <v>12729489</v>
      </c>
      <c r="I7391" t="s">
        <v>79</v>
      </c>
      <c r="K7391" t="s">
        <v>9290</v>
      </c>
      <c r="M7391" t="s">
        <v>9223</v>
      </c>
      <c r="N7391" t="s">
        <v>20296</v>
      </c>
      <c r="O7391" t="s">
        <v>18</v>
      </c>
      <c r="P7391">
        <v>78041</v>
      </c>
      <c r="Q7391">
        <v>5075</v>
      </c>
    </row>
    <row r="7392" spans="1:17" hidden="1" x14ac:dyDescent="0.35">
      <c r="A7392" s="72">
        <f t="shared" si="115"/>
        <v>141486</v>
      </c>
      <c r="B7392" t="s">
        <v>7763</v>
      </c>
      <c r="C7392" s="66">
        <v>90368</v>
      </c>
      <c r="D7392" t="s">
        <v>77</v>
      </c>
      <c r="E7392" t="s">
        <v>9220</v>
      </c>
      <c r="F7392" s="66">
        <v>141486</v>
      </c>
      <c r="G7392" t="s">
        <v>78</v>
      </c>
      <c r="H7392" t="s">
        <v>9289</v>
      </c>
      <c r="I7392" t="s">
        <v>79</v>
      </c>
      <c r="K7392" t="s">
        <v>9290</v>
      </c>
      <c r="M7392" t="s">
        <v>9223</v>
      </c>
      <c r="N7392" t="s">
        <v>9217</v>
      </c>
      <c r="O7392" t="s">
        <v>18</v>
      </c>
      <c r="P7392" t="s">
        <v>9271</v>
      </c>
      <c r="Q7392" t="s">
        <v>9291</v>
      </c>
    </row>
    <row r="7393" spans="1:17" hidden="1" x14ac:dyDescent="0.35">
      <c r="A7393" s="72">
        <f t="shared" si="115"/>
        <v>140931</v>
      </c>
      <c r="B7393" t="s">
        <v>27443</v>
      </c>
      <c r="C7393" s="85">
        <v>202373</v>
      </c>
      <c r="D7393" t="s">
        <v>77</v>
      </c>
      <c r="E7393" t="s">
        <v>23178</v>
      </c>
      <c r="F7393" s="85">
        <v>140931</v>
      </c>
      <c r="G7393" t="s">
        <v>78</v>
      </c>
      <c r="H7393">
        <v>11979168</v>
      </c>
      <c r="I7393" t="s">
        <v>79</v>
      </c>
      <c r="K7393" t="s">
        <v>27444</v>
      </c>
      <c r="M7393" t="s">
        <v>21364</v>
      </c>
      <c r="N7393" t="s">
        <v>205</v>
      </c>
      <c r="O7393" t="s">
        <v>18</v>
      </c>
      <c r="P7393">
        <v>76247</v>
      </c>
    </row>
    <row r="7394" spans="1:17" hidden="1" x14ac:dyDescent="0.35">
      <c r="A7394" s="72">
        <f t="shared" si="115"/>
        <v>140931</v>
      </c>
      <c r="B7394" t="s">
        <v>14182</v>
      </c>
      <c r="C7394" s="66">
        <v>202373</v>
      </c>
      <c r="D7394" t="s">
        <v>77</v>
      </c>
      <c r="E7394" t="s">
        <v>3662</v>
      </c>
      <c r="F7394" s="66">
        <v>140931</v>
      </c>
      <c r="G7394" t="s">
        <v>78</v>
      </c>
      <c r="H7394" t="s">
        <v>3663</v>
      </c>
      <c r="I7394" t="s">
        <v>79</v>
      </c>
      <c r="K7394" t="s">
        <v>14183</v>
      </c>
      <c r="M7394" t="s">
        <v>4470</v>
      </c>
      <c r="N7394" t="s">
        <v>205</v>
      </c>
      <c r="O7394" t="s">
        <v>18</v>
      </c>
      <c r="P7394" t="s">
        <v>4471</v>
      </c>
    </row>
    <row r="7395" spans="1:17" hidden="1" x14ac:dyDescent="0.35">
      <c r="A7395" s="72">
        <f t="shared" si="115"/>
        <v>141223</v>
      </c>
      <c r="B7395" t="s">
        <v>6810</v>
      </c>
      <c r="C7395" s="66">
        <v>88795</v>
      </c>
      <c r="D7395" t="s">
        <v>77</v>
      </c>
      <c r="E7395" t="s">
        <v>6077</v>
      </c>
      <c r="F7395" s="66">
        <v>141223</v>
      </c>
      <c r="G7395" t="s">
        <v>78</v>
      </c>
      <c r="H7395" t="s">
        <v>6811</v>
      </c>
      <c r="I7395" t="s">
        <v>79</v>
      </c>
      <c r="K7395" t="s">
        <v>6812</v>
      </c>
      <c r="M7395" t="s">
        <v>3090</v>
      </c>
      <c r="N7395" t="s">
        <v>6071</v>
      </c>
      <c r="O7395" t="s">
        <v>18</v>
      </c>
      <c r="P7395" t="s">
        <v>6813</v>
      </c>
      <c r="Q7395" t="s">
        <v>744</v>
      </c>
    </row>
    <row r="7396" spans="1:17" hidden="1" x14ac:dyDescent="0.35">
      <c r="A7396" s="72">
        <f t="shared" si="115"/>
        <v>141739</v>
      </c>
      <c r="B7396" t="s">
        <v>23626</v>
      </c>
      <c r="C7396" s="85">
        <v>91966</v>
      </c>
      <c r="D7396" t="s">
        <v>77</v>
      </c>
      <c r="E7396" t="s">
        <v>23266</v>
      </c>
      <c r="F7396" s="85">
        <v>141739</v>
      </c>
      <c r="G7396" t="s">
        <v>78</v>
      </c>
      <c r="H7396">
        <v>12688826</v>
      </c>
      <c r="I7396" t="s">
        <v>79</v>
      </c>
      <c r="K7396" t="s">
        <v>23627</v>
      </c>
      <c r="M7396" t="s">
        <v>125</v>
      </c>
      <c r="N7396" t="s">
        <v>137</v>
      </c>
      <c r="O7396" t="s">
        <v>18</v>
      </c>
      <c r="P7396">
        <v>78757</v>
      </c>
      <c r="Q7396">
        <v>7535</v>
      </c>
    </row>
    <row r="7397" spans="1:17" hidden="1" x14ac:dyDescent="0.35">
      <c r="A7397" s="72">
        <f t="shared" si="115"/>
        <v>140944</v>
      </c>
      <c r="B7397" t="s">
        <v>4552</v>
      </c>
      <c r="C7397" s="66">
        <v>87733</v>
      </c>
      <c r="D7397" t="s">
        <v>77</v>
      </c>
      <c r="E7397" t="s">
        <v>4543</v>
      </c>
      <c r="F7397" s="66">
        <v>140944</v>
      </c>
      <c r="G7397" t="s">
        <v>78</v>
      </c>
      <c r="H7397" t="s">
        <v>4553</v>
      </c>
      <c r="I7397" t="s">
        <v>79</v>
      </c>
      <c r="K7397" t="s">
        <v>4554</v>
      </c>
      <c r="M7397" t="s">
        <v>4546</v>
      </c>
      <c r="N7397" t="s">
        <v>205</v>
      </c>
      <c r="O7397" t="s">
        <v>18</v>
      </c>
      <c r="P7397" t="s">
        <v>4547</v>
      </c>
      <c r="Q7397" t="s">
        <v>4555</v>
      </c>
    </row>
    <row r="7398" spans="1:17" hidden="1" x14ac:dyDescent="0.35">
      <c r="A7398" s="72">
        <f t="shared" si="115"/>
        <v>140944</v>
      </c>
      <c r="B7398" t="s">
        <v>14131</v>
      </c>
      <c r="C7398" s="66">
        <v>199787</v>
      </c>
      <c r="D7398" t="s">
        <v>77</v>
      </c>
      <c r="E7398" t="s">
        <v>4543</v>
      </c>
      <c r="F7398" s="66">
        <v>140944</v>
      </c>
      <c r="G7398" t="s">
        <v>78</v>
      </c>
      <c r="H7398" t="s">
        <v>14132</v>
      </c>
      <c r="I7398" t="s">
        <v>79</v>
      </c>
      <c r="K7398" t="s">
        <v>14133</v>
      </c>
      <c r="M7398" t="s">
        <v>4546</v>
      </c>
      <c r="N7398" t="s">
        <v>205</v>
      </c>
      <c r="O7398" t="s">
        <v>18</v>
      </c>
      <c r="P7398" t="s">
        <v>4547</v>
      </c>
    </row>
    <row r="7399" spans="1:17" hidden="1" x14ac:dyDescent="0.35">
      <c r="A7399" s="72">
        <f t="shared" si="115"/>
        <v>140944</v>
      </c>
      <c r="B7399" t="s">
        <v>4542</v>
      </c>
      <c r="C7399" s="66">
        <v>87731</v>
      </c>
      <c r="D7399" t="s">
        <v>77</v>
      </c>
      <c r="E7399" t="s">
        <v>4543</v>
      </c>
      <c r="F7399" s="66">
        <v>140944</v>
      </c>
      <c r="G7399" t="s">
        <v>78</v>
      </c>
      <c r="H7399" t="s">
        <v>4544</v>
      </c>
      <c r="I7399" t="s">
        <v>79</v>
      </c>
      <c r="K7399" t="s">
        <v>4545</v>
      </c>
      <c r="M7399" t="s">
        <v>4546</v>
      </c>
      <c r="N7399" t="s">
        <v>762</v>
      </c>
      <c r="O7399" t="s">
        <v>18</v>
      </c>
      <c r="P7399" t="s">
        <v>4547</v>
      </c>
      <c r="Q7399" t="s">
        <v>4548</v>
      </c>
    </row>
    <row r="7400" spans="1:17" hidden="1" x14ac:dyDescent="0.35">
      <c r="A7400" s="72">
        <f t="shared" si="115"/>
        <v>140944</v>
      </c>
      <c r="B7400" t="s">
        <v>20426</v>
      </c>
      <c r="C7400" s="66">
        <v>17004213</v>
      </c>
      <c r="D7400" t="s">
        <v>83</v>
      </c>
      <c r="E7400" t="s">
        <v>4543</v>
      </c>
      <c r="F7400" s="66">
        <v>140944</v>
      </c>
      <c r="G7400" t="s">
        <v>78</v>
      </c>
      <c r="I7400" t="s">
        <v>79</v>
      </c>
      <c r="K7400" t="s">
        <v>20427</v>
      </c>
      <c r="M7400" t="s">
        <v>4546</v>
      </c>
      <c r="N7400" t="s">
        <v>215</v>
      </c>
      <c r="O7400" t="s">
        <v>18</v>
      </c>
      <c r="P7400" t="s">
        <v>4547</v>
      </c>
    </row>
    <row r="7401" spans="1:17" hidden="1" x14ac:dyDescent="0.35">
      <c r="A7401" s="72">
        <f t="shared" si="115"/>
        <v>140944</v>
      </c>
      <c r="B7401" t="s">
        <v>19282</v>
      </c>
      <c r="C7401" s="66">
        <v>16026856</v>
      </c>
      <c r="D7401" t="s">
        <v>83</v>
      </c>
      <c r="E7401" t="s">
        <v>4543</v>
      </c>
      <c r="F7401" s="66">
        <v>140944</v>
      </c>
      <c r="G7401" t="s">
        <v>78</v>
      </c>
      <c r="H7401" t="s">
        <v>19283</v>
      </c>
      <c r="I7401" t="s">
        <v>79</v>
      </c>
      <c r="K7401" t="s">
        <v>19284</v>
      </c>
      <c r="M7401" t="s">
        <v>4546</v>
      </c>
      <c r="N7401" t="s">
        <v>215</v>
      </c>
      <c r="O7401" t="s">
        <v>18</v>
      </c>
      <c r="P7401" t="s">
        <v>4547</v>
      </c>
    </row>
    <row r="7402" spans="1:17" hidden="1" x14ac:dyDescent="0.35">
      <c r="A7402" s="72">
        <f t="shared" si="115"/>
        <v>140944</v>
      </c>
      <c r="B7402" t="s">
        <v>4549</v>
      </c>
      <c r="C7402" s="66">
        <v>87732</v>
      </c>
      <c r="D7402" t="s">
        <v>77</v>
      </c>
      <c r="E7402" t="s">
        <v>4543</v>
      </c>
      <c r="F7402" s="66">
        <v>140944</v>
      </c>
      <c r="G7402" t="s">
        <v>78</v>
      </c>
      <c r="H7402" t="s">
        <v>4550</v>
      </c>
      <c r="I7402" t="s">
        <v>79</v>
      </c>
      <c r="K7402" t="s">
        <v>4551</v>
      </c>
      <c r="M7402" t="s">
        <v>4546</v>
      </c>
      <c r="N7402" t="s">
        <v>205</v>
      </c>
      <c r="O7402" t="s">
        <v>18</v>
      </c>
      <c r="P7402" t="s">
        <v>4547</v>
      </c>
    </row>
    <row r="7403" spans="1:17" hidden="1" x14ac:dyDescent="0.35">
      <c r="A7403" s="72">
        <f t="shared" si="115"/>
        <v>140944</v>
      </c>
      <c r="B7403" t="s">
        <v>25027</v>
      </c>
      <c r="C7403" s="85">
        <v>140944</v>
      </c>
      <c r="D7403" t="s">
        <v>78</v>
      </c>
      <c r="E7403" t="s">
        <v>23238</v>
      </c>
      <c r="F7403" s="85">
        <v>17002993</v>
      </c>
      <c r="G7403" t="s">
        <v>1750</v>
      </c>
      <c r="H7403">
        <v>12034930</v>
      </c>
      <c r="I7403" t="s">
        <v>79</v>
      </c>
      <c r="J7403" t="s">
        <v>200</v>
      </c>
      <c r="K7403" t="s">
        <v>25028</v>
      </c>
      <c r="M7403" t="s">
        <v>25029</v>
      </c>
      <c r="N7403" t="s">
        <v>205</v>
      </c>
      <c r="O7403" t="s">
        <v>18</v>
      </c>
      <c r="P7403">
        <v>76258</v>
      </c>
      <c r="Q7403">
        <v>9584</v>
      </c>
    </row>
    <row r="7404" spans="1:17" hidden="1" x14ac:dyDescent="0.35">
      <c r="A7404" s="72">
        <f t="shared" si="115"/>
        <v>140944</v>
      </c>
      <c r="B7404" t="s">
        <v>19279</v>
      </c>
      <c r="C7404" s="66">
        <v>16026855</v>
      </c>
      <c r="D7404" t="s">
        <v>83</v>
      </c>
      <c r="E7404" t="s">
        <v>4543</v>
      </c>
      <c r="F7404" s="66">
        <v>140944</v>
      </c>
      <c r="G7404" t="s">
        <v>78</v>
      </c>
      <c r="H7404" t="s">
        <v>19280</v>
      </c>
      <c r="I7404" t="s">
        <v>79</v>
      </c>
      <c r="K7404" t="s">
        <v>19281</v>
      </c>
      <c r="M7404" t="s">
        <v>4546</v>
      </c>
      <c r="N7404" t="s">
        <v>215</v>
      </c>
      <c r="O7404" t="s">
        <v>18</v>
      </c>
      <c r="P7404" t="s">
        <v>4547</v>
      </c>
    </row>
    <row r="7405" spans="1:17" hidden="1" x14ac:dyDescent="0.35">
      <c r="A7405" s="72">
        <f t="shared" si="115"/>
        <v>141223</v>
      </c>
      <c r="B7405" t="s">
        <v>14872</v>
      </c>
      <c r="C7405" s="66">
        <v>224384</v>
      </c>
      <c r="D7405" t="s">
        <v>77</v>
      </c>
      <c r="E7405" t="s">
        <v>6077</v>
      </c>
      <c r="F7405" s="66">
        <v>141223</v>
      </c>
      <c r="G7405" t="s">
        <v>78</v>
      </c>
      <c r="H7405" t="s">
        <v>14873</v>
      </c>
      <c r="I7405" t="s">
        <v>79</v>
      </c>
      <c r="K7405" t="s">
        <v>14874</v>
      </c>
      <c r="M7405" t="s">
        <v>3090</v>
      </c>
      <c r="N7405" t="s">
        <v>6071</v>
      </c>
      <c r="O7405" t="s">
        <v>18</v>
      </c>
      <c r="P7405" t="s">
        <v>7032</v>
      </c>
      <c r="Q7405" t="s">
        <v>4673</v>
      </c>
    </row>
    <row r="7406" spans="1:17" hidden="1" x14ac:dyDescent="0.35">
      <c r="A7406" s="72">
        <f t="shared" si="115"/>
        <v>141252</v>
      </c>
      <c r="B7406" t="s">
        <v>7431</v>
      </c>
      <c r="C7406" s="66">
        <v>89228</v>
      </c>
      <c r="D7406" t="s">
        <v>77</v>
      </c>
      <c r="E7406" t="s">
        <v>7310</v>
      </c>
      <c r="F7406" s="66">
        <v>141252</v>
      </c>
      <c r="G7406" t="s">
        <v>78</v>
      </c>
      <c r="H7406" t="s">
        <v>7432</v>
      </c>
      <c r="I7406" t="s">
        <v>79</v>
      </c>
      <c r="K7406" t="s">
        <v>7433</v>
      </c>
      <c r="M7406" t="s">
        <v>7307</v>
      </c>
      <c r="N7406" t="s">
        <v>6073</v>
      </c>
      <c r="O7406" t="s">
        <v>18</v>
      </c>
      <c r="P7406" t="s">
        <v>7430</v>
      </c>
      <c r="Q7406" t="s">
        <v>6685</v>
      </c>
    </row>
    <row r="7407" spans="1:17" hidden="1" x14ac:dyDescent="0.35">
      <c r="A7407" s="72">
        <f t="shared" si="115"/>
        <v>141389</v>
      </c>
      <c r="B7407" t="s">
        <v>7431</v>
      </c>
      <c r="C7407" s="66">
        <v>90029</v>
      </c>
      <c r="D7407" t="s">
        <v>77</v>
      </c>
      <c r="E7407" t="s">
        <v>8849</v>
      </c>
      <c r="F7407" s="66">
        <v>141389</v>
      </c>
      <c r="G7407" t="s">
        <v>78</v>
      </c>
      <c r="I7407" t="s">
        <v>79</v>
      </c>
      <c r="K7407" t="s">
        <v>8864</v>
      </c>
      <c r="M7407" t="s">
        <v>8851</v>
      </c>
      <c r="N7407" t="s">
        <v>8618</v>
      </c>
      <c r="O7407" t="s">
        <v>18</v>
      </c>
      <c r="P7407" t="s">
        <v>8852</v>
      </c>
      <c r="Q7407" t="s">
        <v>8865</v>
      </c>
    </row>
    <row r="7408" spans="1:17" hidden="1" x14ac:dyDescent="0.35">
      <c r="A7408" s="72">
        <f t="shared" si="115"/>
        <v>141254</v>
      </c>
      <c r="B7408" t="s">
        <v>7467</v>
      </c>
      <c r="C7408" s="66">
        <v>89241</v>
      </c>
      <c r="D7408" t="s">
        <v>77</v>
      </c>
      <c r="E7408" t="s">
        <v>7458</v>
      </c>
      <c r="F7408" s="66">
        <v>141254</v>
      </c>
      <c r="G7408" t="s">
        <v>78</v>
      </c>
      <c r="H7408" t="s">
        <v>7468</v>
      </c>
      <c r="I7408" t="s">
        <v>79</v>
      </c>
      <c r="K7408" t="s">
        <v>7469</v>
      </c>
      <c r="M7408" t="s">
        <v>7400</v>
      </c>
      <c r="N7408" t="s">
        <v>3250</v>
      </c>
      <c r="O7408" t="s">
        <v>18</v>
      </c>
      <c r="P7408" t="s">
        <v>7401</v>
      </c>
      <c r="Q7408" t="s">
        <v>7470</v>
      </c>
    </row>
    <row r="7409" spans="1:17" hidden="1" x14ac:dyDescent="0.35">
      <c r="A7409" s="72">
        <f t="shared" si="115"/>
        <v>141234</v>
      </c>
      <c r="B7409" t="s">
        <v>7024</v>
      </c>
      <c r="C7409" s="66">
        <v>88930</v>
      </c>
      <c r="D7409" t="s">
        <v>77</v>
      </c>
      <c r="E7409" t="s">
        <v>6473</v>
      </c>
      <c r="F7409" s="66">
        <v>141234</v>
      </c>
      <c r="G7409" t="s">
        <v>78</v>
      </c>
      <c r="I7409" t="s">
        <v>79</v>
      </c>
      <c r="K7409" t="s">
        <v>7025</v>
      </c>
      <c r="M7409" t="s">
        <v>3090</v>
      </c>
      <c r="N7409" t="s">
        <v>6073</v>
      </c>
      <c r="O7409" t="s">
        <v>18</v>
      </c>
      <c r="P7409" t="s">
        <v>7002</v>
      </c>
      <c r="Q7409" t="s">
        <v>5902</v>
      </c>
    </row>
    <row r="7410" spans="1:17" hidden="1" x14ac:dyDescent="0.35">
      <c r="A7410" s="72">
        <f t="shared" si="115"/>
        <v>140638</v>
      </c>
      <c r="B7410" t="s">
        <v>28430</v>
      </c>
      <c r="C7410" s="85">
        <v>17019888</v>
      </c>
      <c r="D7410" t="s">
        <v>23281</v>
      </c>
      <c r="E7410" t="s">
        <v>23139</v>
      </c>
      <c r="F7410" s="85">
        <v>140638</v>
      </c>
      <c r="G7410" t="s">
        <v>78</v>
      </c>
      <c r="I7410" t="s">
        <v>79</v>
      </c>
      <c r="K7410" t="s">
        <v>28431</v>
      </c>
      <c r="M7410" t="s">
        <v>14654</v>
      </c>
      <c r="N7410" t="s">
        <v>2272</v>
      </c>
      <c r="O7410" t="s">
        <v>18</v>
      </c>
      <c r="P7410">
        <v>75503</v>
      </c>
    </row>
    <row r="7411" spans="1:17" hidden="1" x14ac:dyDescent="0.35">
      <c r="A7411" s="72">
        <f t="shared" si="115"/>
        <v>140638</v>
      </c>
      <c r="B7411" t="s">
        <v>22012</v>
      </c>
      <c r="C7411" s="66">
        <v>17019888</v>
      </c>
      <c r="D7411" t="s">
        <v>83</v>
      </c>
      <c r="E7411" t="s">
        <v>2268</v>
      </c>
      <c r="F7411" s="66">
        <v>140638</v>
      </c>
      <c r="G7411" t="s">
        <v>78</v>
      </c>
      <c r="I7411" t="s">
        <v>79</v>
      </c>
      <c r="K7411" t="s">
        <v>22013</v>
      </c>
      <c r="M7411" t="s">
        <v>14654</v>
      </c>
      <c r="N7411" t="s">
        <v>22014</v>
      </c>
      <c r="O7411" t="s">
        <v>18</v>
      </c>
      <c r="P7411" t="s">
        <v>2273</v>
      </c>
    </row>
    <row r="7412" spans="1:17" hidden="1" x14ac:dyDescent="0.35">
      <c r="A7412" s="72">
        <f t="shared" si="115"/>
        <v>140662</v>
      </c>
      <c r="B7412" t="s">
        <v>2515</v>
      </c>
      <c r="C7412" s="66">
        <v>86682</v>
      </c>
      <c r="D7412" t="s">
        <v>77</v>
      </c>
      <c r="E7412" t="s">
        <v>2505</v>
      </c>
      <c r="F7412" s="66">
        <v>140662</v>
      </c>
      <c r="G7412" t="s">
        <v>78</v>
      </c>
      <c r="H7412" t="s">
        <v>2516</v>
      </c>
      <c r="I7412" t="s">
        <v>79</v>
      </c>
      <c r="K7412" t="s">
        <v>2517</v>
      </c>
      <c r="L7412" t="s">
        <v>80</v>
      </c>
      <c r="M7412" t="s">
        <v>2447</v>
      </c>
      <c r="N7412" t="s">
        <v>2448</v>
      </c>
      <c r="O7412" t="s">
        <v>18</v>
      </c>
      <c r="P7412" t="s">
        <v>2450</v>
      </c>
      <c r="Q7412" t="s">
        <v>2518</v>
      </c>
    </row>
    <row r="7413" spans="1:17" hidden="1" x14ac:dyDescent="0.35">
      <c r="A7413" s="72">
        <f t="shared" si="115"/>
        <v>140662</v>
      </c>
      <c r="B7413" t="s">
        <v>2522</v>
      </c>
      <c r="C7413" s="66">
        <v>86684</v>
      </c>
      <c r="D7413" t="s">
        <v>77</v>
      </c>
      <c r="E7413" t="s">
        <v>2505</v>
      </c>
      <c r="F7413" s="66">
        <v>140662</v>
      </c>
      <c r="G7413" t="s">
        <v>78</v>
      </c>
      <c r="H7413" t="s">
        <v>350</v>
      </c>
      <c r="I7413" t="s">
        <v>79</v>
      </c>
      <c r="K7413" t="s">
        <v>2523</v>
      </c>
      <c r="L7413" t="s">
        <v>80</v>
      </c>
      <c r="M7413" t="s">
        <v>2447</v>
      </c>
      <c r="N7413" t="s">
        <v>2448</v>
      </c>
      <c r="O7413" t="s">
        <v>18</v>
      </c>
      <c r="P7413" t="s">
        <v>2450</v>
      </c>
      <c r="Q7413" t="s">
        <v>87</v>
      </c>
    </row>
    <row r="7414" spans="1:17" hidden="1" x14ac:dyDescent="0.35">
      <c r="A7414" s="72">
        <f t="shared" si="115"/>
        <v>140662</v>
      </c>
      <c r="B7414" t="s">
        <v>19554</v>
      </c>
      <c r="C7414" s="66">
        <v>16045102</v>
      </c>
      <c r="D7414" t="s">
        <v>83</v>
      </c>
      <c r="E7414" t="s">
        <v>2505</v>
      </c>
      <c r="F7414" s="66">
        <v>140662</v>
      </c>
      <c r="G7414" t="s">
        <v>78</v>
      </c>
      <c r="H7414" t="s">
        <v>350</v>
      </c>
      <c r="I7414" t="s">
        <v>79</v>
      </c>
      <c r="K7414" t="s">
        <v>19555</v>
      </c>
      <c r="L7414" t="s">
        <v>80</v>
      </c>
      <c r="M7414" t="s">
        <v>2447</v>
      </c>
      <c r="N7414" t="s">
        <v>2448</v>
      </c>
      <c r="O7414" t="s">
        <v>18</v>
      </c>
      <c r="P7414" t="s">
        <v>2450</v>
      </c>
      <c r="Q7414" t="s">
        <v>87</v>
      </c>
    </row>
    <row r="7415" spans="1:17" hidden="1" x14ac:dyDescent="0.35">
      <c r="A7415" s="72">
        <f t="shared" si="115"/>
        <v>140662</v>
      </c>
      <c r="B7415" t="s">
        <v>2504</v>
      </c>
      <c r="C7415" s="66">
        <v>86679</v>
      </c>
      <c r="D7415" t="s">
        <v>77</v>
      </c>
      <c r="E7415" t="s">
        <v>2505</v>
      </c>
      <c r="F7415" s="66">
        <v>140662</v>
      </c>
      <c r="G7415" t="s">
        <v>78</v>
      </c>
      <c r="H7415" t="s">
        <v>2506</v>
      </c>
      <c r="I7415" t="s">
        <v>79</v>
      </c>
      <c r="K7415" t="s">
        <v>2507</v>
      </c>
      <c r="L7415" t="s">
        <v>80</v>
      </c>
      <c r="M7415" t="s">
        <v>2447</v>
      </c>
      <c r="N7415" t="s">
        <v>2448</v>
      </c>
      <c r="O7415" t="s">
        <v>18</v>
      </c>
      <c r="P7415" t="s">
        <v>2508</v>
      </c>
      <c r="Q7415" t="s">
        <v>2509</v>
      </c>
    </row>
    <row r="7416" spans="1:17" hidden="1" x14ac:dyDescent="0.35">
      <c r="A7416" s="72">
        <f t="shared" si="115"/>
        <v>140662</v>
      </c>
      <c r="B7416" t="s">
        <v>15889</v>
      </c>
      <c r="C7416" s="66">
        <v>16026351</v>
      </c>
      <c r="D7416" t="s">
        <v>77</v>
      </c>
      <c r="E7416" t="s">
        <v>2505</v>
      </c>
      <c r="F7416" s="66">
        <v>140662</v>
      </c>
      <c r="G7416" t="s">
        <v>78</v>
      </c>
      <c r="H7416" t="s">
        <v>13669</v>
      </c>
      <c r="I7416" t="s">
        <v>79</v>
      </c>
      <c r="K7416" t="s">
        <v>15890</v>
      </c>
      <c r="L7416" t="s">
        <v>80</v>
      </c>
      <c r="M7416" t="s">
        <v>2447</v>
      </c>
      <c r="N7416" t="s">
        <v>2448</v>
      </c>
      <c r="O7416" t="s">
        <v>18</v>
      </c>
      <c r="P7416" t="s">
        <v>2508</v>
      </c>
      <c r="Q7416" t="s">
        <v>87</v>
      </c>
    </row>
    <row r="7417" spans="1:17" hidden="1" x14ac:dyDescent="0.35">
      <c r="A7417" s="72">
        <f t="shared" si="115"/>
        <v>141260</v>
      </c>
      <c r="B7417" t="s">
        <v>16727</v>
      </c>
      <c r="C7417" s="66">
        <v>16047610</v>
      </c>
      <c r="D7417" t="s">
        <v>77</v>
      </c>
      <c r="E7417" t="s">
        <v>7504</v>
      </c>
      <c r="F7417" s="66">
        <v>141260</v>
      </c>
      <c r="G7417" t="s">
        <v>78</v>
      </c>
      <c r="H7417" t="s">
        <v>16728</v>
      </c>
      <c r="I7417" t="s">
        <v>79</v>
      </c>
      <c r="K7417" t="s">
        <v>16729</v>
      </c>
      <c r="M7417" t="s">
        <v>7541</v>
      </c>
      <c r="N7417" t="s">
        <v>7265</v>
      </c>
      <c r="O7417" t="s">
        <v>18</v>
      </c>
      <c r="P7417" t="s">
        <v>7542</v>
      </c>
    </row>
    <row r="7418" spans="1:17" hidden="1" x14ac:dyDescent="0.35">
      <c r="A7418" s="72">
        <f t="shared" si="115"/>
        <v>140482</v>
      </c>
      <c r="B7418" t="s">
        <v>28347</v>
      </c>
      <c r="C7418" s="85">
        <v>85795</v>
      </c>
      <c r="D7418" t="s">
        <v>77</v>
      </c>
      <c r="E7418" t="s">
        <v>23149</v>
      </c>
      <c r="F7418" s="85">
        <v>140482</v>
      </c>
      <c r="G7418" t="s">
        <v>78</v>
      </c>
      <c r="H7418">
        <v>13044441</v>
      </c>
      <c r="I7418" t="s">
        <v>79</v>
      </c>
      <c r="K7418" t="s">
        <v>1101</v>
      </c>
      <c r="M7418" t="s">
        <v>21231</v>
      </c>
      <c r="N7418" t="s">
        <v>242</v>
      </c>
      <c r="O7418" t="s">
        <v>18</v>
      </c>
      <c r="P7418">
        <v>75090</v>
      </c>
      <c r="Q7418">
        <v>1701</v>
      </c>
    </row>
    <row r="7419" spans="1:17" hidden="1" x14ac:dyDescent="0.35">
      <c r="A7419" s="72">
        <f t="shared" si="115"/>
        <v>140482</v>
      </c>
      <c r="B7419" t="s">
        <v>1099</v>
      </c>
      <c r="C7419" s="66">
        <v>85795</v>
      </c>
      <c r="D7419" t="s">
        <v>77</v>
      </c>
      <c r="E7419" t="s">
        <v>246</v>
      </c>
      <c r="F7419" s="66">
        <v>140482</v>
      </c>
      <c r="G7419" t="s">
        <v>78</v>
      </c>
      <c r="H7419" t="s">
        <v>1100</v>
      </c>
      <c r="I7419" t="s">
        <v>79</v>
      </c>
      <c r="K7419" t="s">
        <v>1101</v>
      </c>
      <c r="M7419" t="s">
        <v>1102</v>
      </c>
      <c r="N7419" t="s">
        <v>240</v>
      </c>
      <c r="O7419" t="s">
        <v>18</v>
      </c>
      <c r="P7419" t="s">
        <v>1103</v>
      </c>
      <c r="Q7419" t="s">
        <v>1104</v>
      </c>
    </row>
    <row r="7420" spans="1:17" hidden="1" x14ac:dyDescent="0.35">
      <c r="A7420" s="72">
        <f t="shared" si="115"/>
        <v>127700</v>
      </c>
      <c r="B7420" t="s">
        <v>24114</v>
      </c>
      <c r="C7420" s="85">
        <v>35895</v>
      </c>
      <c r="D7420" t="s">
        <v>77</v>
      </c>
      <c r="E7420" t="s">
        <v>23260</v>
      </c>
      <c r="F7420" s="85">
        <v>127700</v>
      </c>
      <c r="G7420" t="s">
        <v>78</v>
      </c>
      <c r="H7420">
        <v>13044458</v>
      </c>
      <c r="I7420" t="s">
        <v>79</v>
      </c>
      <c r="K7420" t="s">
        <v>24115</v>
      </c>
      <c r="M7420" t="s">
        <v>24043</v>
      </c>
      <c r="N7420" t="s">
        <v>23987</v>
      </c>
      <c r="O7420" t="s">
        <v>23988</v>
      </c>
      <c r="P7420">
        <v>32754</v>
      </c>
      <c r="Q7420">
        <v>5546</v>
      </c>
    </row>
    <row r="7421" spans="1:17" hidden="1" x14ac:dyDescent="0.35">
      <c r="A7421" s="72">
        <f t="shared" si="115"/>
        <v>141223</v>
      </c>
      <c r="B7421" t="s">
        <v>6849</v>
      </c>
      <c r="C7421" s="66">
        <v>88825</v>
      </c>
      <c r="D7421" t="s">
        <v>77</v>
      </c>
      <c r="E7421" t="s">
        <v>6077</v>
      </c>
      <c r="F7421" s="66">
        <v>141223</v>
      </c>
      <c r="G7421" t="s">
        <v>78</v>
      </c>
      <c r="H7421" t="s">
        <v>6850</v>
      </c>
      <c r="I7421" t="s">
        <v>79</v>
      </c>
      <c r="K7421" t="s">
        <v>6851</v>
      </c>
      <c r="M7421" t="s">
        <v>3090</v>
      </c>
      <c r="N7421" t="s">
        <v>6071</v>
      </c>
      <c r="O7421" t="s">
        <v>18</v>
      </c>
      <c r="P7421" t="s">
        <v>6845</v>
      </c>
      <c r="Q7421" t="s">
        <v>6852</v>
      </c>
    </row>
    <row r="7422" spans="1:17" hidden="1" x14ac:dyDescent="0.35">
      <c r="A7422" s="72">
        <f t="shared" si="115"/>
        <v>141265</v>
      </c>
      <c r="B7422" t="s">
        <v>17087</v>
      </c>
      <c r="C7422" s="66">
        <v>16053763</v>
      </c>
      <c r="D7422" t="s">
        <v>77</v>
      </c>
      <c r="E7422" t="s">
        <v>7567</v>
      </c>
      <c r="F7422" s="66">
        <v>141265</v>
      </c>
      <c r="G7422" t="s">
        <v>78</v>
      </c>
      <c r="H7422" t="s">
        <v>7568</v>
      </c>
      <c r="I7422" t="s">
        <v>79</v>
      </c>
      <c r="K7422" t="s">
        <v>17088</v>
      </c>
      <c r="M7422" t="s">
        <v>7570</v>
      </c>
      <c r="N7422" t="s">
        <v>7268</v>
      </c>
      <c r="O7422" t="s">
        <v>18</v>
      </c>
      <c r="P7422" t="s">
        <v>7571</v>
      </c>
    </row>
    <row r="7423" spans="1:17" hidden="1" x14ac:dyDescent="0.35">
      <c r="A7423" s="72">
        <f t="shared" si="115"/>
        <v>17027545</v>
      </c>
      <c r="B7423" t="s">
        <v>15380</v>
      </c>
      <c r="C7423" s="66">
        <v>231976</v>
      </c>
      <c r="D7423" t="s">
        <v>77</v>
      </c>
      <c r="E7423" t="s">
        <v>15381</v>
      </c>
      <c r="F7423" s="66">
        <v>17027545</v>
      </c>
      <c r="G7423" t="s">
        <v>78</v>
      </c>
      <c r="H7423" t="s">
        <v>15382</v>
      </c>
      <c r="I7423" t="s">
        <v>79</v>
      </c>
      <c r="J7423" t="s">
        <v>200</v>
      </c>
      <c r="K7423" t="s">
        <v>15383</v>
      </c>
      <c r="M7423" t="s">
        <v>3188</v>
      </c>
      <c r="N7423" t="s">
        <v>3251</v>
      </c>
      <c r="O7423" t="s">
        <v>18</v>
      </c>
      <c r="P7423" t="s">
        <v>3213</v>
      </c>
    </row>
    <row r="7424" spans="1:17" hidden="1" x14ac:dyDescent="0.35">
      <c r="A7424" s="72">
        <f t="shared" si="115"/>
        <v>17027545</v>
      </c>
      <c r="B7424" t="s">
        <v>22927</v>
      </c>
      <c r="C7424" s="66">
        <v>17027556</v>
      </c>
      <c r="D7424" t="s">
        <v>77</v>
      </c>
      <c r="E7424" t="s">
        <v>15381</v>
      </c>
      <c r="F7424" s="66">
        <v>17027545</v>
      </c>
      <c r="G7424" t="s">
        <v>78</v>
      </c>
      <c r="I7424" t="s">
        <v>79</v>
      </c>
      <c r="K7424" t="s">
        <v>22928</v>
      </c>
      <c r="M7424" t="s">
        <v>20516</v>
      </c>
      <c r="N7424" t="s">
        <v>3251</v>
      </c>
      <c r="O7424" t="s">
        <v>18</v>
      </c>
      <c r="P7424" t="s">
        <v>3213</v>
      </c>
    </row>
    <row r="7425" spans="1:17" hidden="1" x14ac:dyDescent="0.35">
      <c r="A7425" s="72">
        <f t="shared" si="115"/>
        <v>140457</v>
      </c>
      <c r="B7425" t="s">
        <v>15879</v>
      </c>
      <c r="C7425" s="66">
        <v>16026303</v>
      </c>
      <c r="D7425" t="s">
        <v>77</v>
      </c>
      <c r="E7425" t="s">
        <v>345</v>
      </c>
      <c r="F7425" s="66">
        <v>140457</v>
      </c>
      <c r="G7425" t="s">
        <v>78</v>
      </c>
      <c r="H7425" t="s">
        <v>350</v>
      </c>
      <c r="I7425" t="s">
        <v>79</v>
      </c>
      <c r="K7425" t="s">
        <v>15880</v>
      </c>
      <c r="L7425" t="s">
        <v>80</v>
      </c>
      <c r="M7425" t="s">
        <v>347</v>
      </c>
      <c r="N7425" t="s">
        <v>215</v>
      </c>
      <c r="O7425" t="s">
        <v>18</v>
      </c>
      <c r="P7425" t="s">
        <v>360</v>
      </c>
      <c r="Q7425" t="s">
        <v>87</v>
      </c>
    </row>
    <row r="7426" spans="1:17" hidden="1" x14ac:dyDescent="0.35">
      <c r="A7426" s="72">
        <f t="shared" ref="A7426:A7489" si="116">IF(F7426="", "", IF(D7426="School District", C7426, F7426))</f>
        <v>141295</v>
      </c>
      <c r="B7426" t="s">
        <v>7961</v>
      </c>
      <c r="C7426" s="66">
        <v>89502</v>
      </c>
      <c r="D7426" t="s">
        <v>77</v>
      </c>
      <c r="E7426" t="s">
        <v>7764</v>
      </c>
      <c r="F7426" s="66">
        <v>141295</v>
      </c>
      <c r="G7426" t="s">
        <v>78</v>
      </c>
      <c r="H7426" t="s">
        <v>7962</v>
      </c>
      <c r="I7426" t="s">
        <v>79</v>
      </c>
      <c r="K7426" t="s">
        <v>7963</v>
      </c>
      <c r="M7426" t="s">
        <v>7391</v>
      </c>
      <c r="N7426" t="s">
        <v>7262</v>
      </c>
      <c r="O7426" t="s">
        <v>18</v>
      </c>
      <c r="P7426" t="s">
        <v>7959</v>
      </c>
      <c r="Q7426" t="s">
        <v>7964</v>
      </c>
    </row>
    <row r="7427" spans="1:17" hidden="1" x14ac:dyDescent="0.35">
      <c r="A7427" s="72">
        <f t="shared" si="116"/>
        <v>141727</v>
      </c>
      <c r="B7427" t="s">
        <v>17075</v>
      </c>
      <c r="C7427" s="66">
        <v>16053742</v>
      </c>
      <c r="D7427" t="s">
        <v>77</v>
      </c>
      <c r="E7427" t="s">
        <v>11570</v>
      </c>
      <c r="F7427" s="66">
        <v>141727</v>
      </c>
      <c r="G7427" t="s">
        <v>78</v>
      </c>
      <c r="I7427" t="s">
        <v>79</v>
      </c>
      <c r="K7427" t="s">
        <v>17076</v>
      </c>
      <c r="M7427" t="s">
        <v>126</v>
      </c>
      <c r="N7427" t="s">
        <v>136</v>
      </c>
      <c r="O7427" t="s">
        <v>18</v>
      </c>
      <c r="P7427" t="s">
        <v>141</v>
      </c>
    </row>
    <row r="7428" spans="1:17" hidden="1" x14ac:dyDescent="0.35">
      <c r="A7428" s="72">
        <f t="shared" si="116"/>
        <v>141018</v>
      </c>
      <c r="B7428" t="s">
        <v>4896</v>
      </c>
      <c r="C7428" s="66">
        <v>87889</v>
      </c>
      <c r="D7428" t="s">
        <v>77</v>
      </c>
      <c r="E7428" t="s">
        <v>4892</v>
      </c>
      <c r="F7428" s="66">
        <v>141018</v>
      </c>
      <c r="G7428" t="s">
        <v>78</v>
      </c>
      <c r="H7428" t="s">
        <v>4897</v>
      </c>
      <c r="I7428" t="s">
        <v>79</v>
      </c>
      <c r="K7428" t="s">
        <v>4898</v>
      </c>
      <c r="M7428" t="s">
        <v>4889</v>
      </c>
      <c r="N7428" t="s">
        <v>4780</v>
      </c>
      <c r="O7428" t="s">
        <v>18</v>
      </c>
      <c r="P7428" t="s">
        <v>4890</v>
      </c>
      <c r="Q7428" t="s">
        <v>4899</v>
      </c>
    </row>
    <row r="7429" spans="1:17" hidden="1" x14ac:dyDescent="0.35">
      <c r="A7429" s="72">
        <f t="shared" si="116"/>
        <v>140457</v>
      </c>
      <c r="B7429" t="s">
        <v>15208</v>
      </c>
      <c r="C7429" s="66">
        <v>230231</v>
      </c>
      <c r="D7429" t="s">
        <v>77</v>
      </c>
      <c r="E7429" t="s">
        <v>345</v>
      </c>
      <c r="F7429" s="66">
        <v>140457</v>
      </c>
      <c r="G7429" t="s">
        <v>78</v>
      </c>
      <c r="I7429" t="s">
        <v>79</v>
      </c>
      <c r="K7429" t="s">
        <v>15209</v>
      </c>
      <c r="M7429" t="s">
        <v>347</v>
      </c>
      <c r="N7429" t="s">
        <v>215</v>
      </c>
      <c r="O7429" t="s">
        <v>18</v>
      </c>
      <c r="P7429" t="s">
        <v>15210</v>
      </c>
    </row>
    <row r="7430" spans="1:17" hidden="1" x14ac:dyDescent="0.35">
      <c r="A7430" s="72">
        <f t="shared" si="116"/>
        <v>141675</v>
      </c>
      <c r="B7430" t="s">
        <v>11186</v>
      </c>
      <c r="C7430" s="66">
        <v>91544</v>
      </c>
      <c r="D7430" t="s">
        <v>77</v>
      </c>
      <c r="E7430" t="s">
        <v>11181</v>
      </c>
      <c r="F7430" s="66">
        <v>141675</v>
      </c>
      <c r="G7430" t="s">
        <v>78</v>
      </c>
      <c r="I7430" t="s">
        <v>79</v>
      </c>
      <c r="K7430" t="s">
        <v>11187</v>
      </c>
      <c r="M7430" t="s">
        <v>11184</v>
      </c>
      <c r="N7430" t="s">
        <v>11025</v>
      </c>
      <c r="O7430" t="s">
        <v>18</v>
      </c>
      <c r="P7430" t="s">
        <v>11185</v>
      </c>
    </row>
    <row r="7431" spans="1:17" hidden="1" x14ac:dyDescent="0.35">
      <c r="A7431" s="72">
        <f t="shared" si="116"/>
        <v>140705</v>
      </c>
      <c r="B7431" t="s">
        <v>27639</v>
      </c>
      <c r="C7431" s="85">
        <v>232645</v>
      </c>
      <c r="D7431" t="s">
        <v>77</v>
      </c>
      <c r="E7431" t="s">
        <v>23172</v>
      </c>
      <c r="F7431" s="85">
        <v>140705</v>
      </c>
      <c r="G7431" t="s">
        <v>78</v>
      </c>
      <c r="I7431" t="s">
        <v>79</v>
      </c>
      <c r="K7431" t="s">
        <v>27640</v>
      </c>
      <c r="M7431" t="s">
        <v>18143</v>
      </c>
      <c r="N7431" t="s">
        <v>27641</v>
      </c>
      <c r="O7431" t="s">
        <v>18</v>
      </c>
      <c r="P7431">
        <v>75686</v>
      </c>
    </row>
    <row r="7432" spans="1:17" hidden="1" x14ac:dyDescent="0.35">
      <c r="A7432" s="72">
        <f t="shared" si="116"/>
        <v>140705</v>
      </c>
      <c r="B7432" t="s">
        <v>15479</v>
      </c>
      <c r="C7432" s="66">
        <v>232645</v>
      </c>
      <c r="D7432" t="s">
        <v>77</v>
      </c>
      <c r="E7432" t="s">
        <v>2748</v>
      </c>
      <c r="F7432" s="66">
        <v>140705</v>
      </c>
      <c r="G7432" t="s">
        <v>78</v>
      </c>
      <c r="I7432" t="s">
        <v>79</v>
      </c>
      <c r="K7432" t="s">
        <v>15480</v>
      </c>
      <c r="M7432" t="s">
        <v>2750</v>
      </c>
      <c r="N7432" t="s">
        <v>2751</v>
      </c>
      <c r="O7432" t="s">
        <v>18</v>
      </c>
      <c r="P7432" t="s">
        <v>2752</v>
      </c>
    </row>
    <row r="7433" spans="1:17" hidden="1" x14ac:dyDescent="0.35">
      <c r="A7433" s="72">
        <f t="shared" si="116"/>
        <v>140705</v>
      </c>
      <c r="B7433" t="s">
        <v>27644</v>
      </c>
      <c r="C7433" s="85">
        <v>86787</v>
      </c>
      <c r="D7433" t="s">
        <v>77</v>
      </c>
      <c r="E7433" t="s">
        <v>23172</v>
      </c>
      <c r="F7433" s="85">
        <v>140705</v>
      </c>
      <c r="G7433" t="s">
        <v>78</v>
      </c>
      <c r="I7433" t="s">
        <v>79</v>
      </c>
      <c r="K7433" t="s">
        <v>27645</v>
      </c>
      <c r="M7433" t="s">
        <v>18143</v>
      </c>
      <c r="N7433" t="s">
        <v>27641</v>
      </c>
      <c r="O7433" t="s">
        <v>18</v>
      </c>
      <c r="P7433">
        <v>75686</v>
      </c>
      <c r="Q7433">
        <v>1039</v>
      </c>
    </row>
    <row r="7434" spans="1:17" hidden="1" x14ac:dyDescent="0.35">
      <c r="A7434" s="72">
        <f t="shared" si="116"/>
        <v>140705</v>
      </c>
      <c r="B7434" t="s">
        <v>2754</v>
      </c>
      <c r="C7434" s="66">
        <v>86787</v>
      </c>
      <c r="D7434" t="s">
        <v>77</v>
      </c>
      <c r="E7434" t="s">
        <v>2748</v>
      </c>
      <c r="F7434" s="66">
        <v>140705</v>
      </c>
      <c r="G7434" t="s">
        <v>78</v>
      </c>
      <c r="I7434" t="s">
        <v>79</v>
      </c>
      <c r="K7434" t="s">
        <v>2755</v>
      </c>
      <c r="M7434" t="s">
        <v>2750</v>
      </c>
      <c r="N7434" t="s">
        <v>2751</v>
      </c>
      <c r="O7434" t="s">
        <v>18</v>
      </c>
      <c r="P7434" t="s">
        <v>2752</v>
      </c>
      <c r="Q7434" t="s">
        <v>2756</v>
      </c>
    </row>
    <row r="7435" spans="1:17" hidden="1" x14ac:dyDescent="0.35">
      <c r="A7435" s="72">
        <f t="shared" si="116"/>
        <v>140705</v>
      </c>
      <c r="B7435" t="s">
        <v>27646</v>
      </c>
      <c r="C7435" s="85">
        <v>86788</v>
      </c>
      <c r="D7435" t="s">
        <v>77</v>
      </c>
      <c r="E7435" t="s">
        <v>23172</v>
      </c>
      <c r="F7435" s="85">
        <v>140705</v>
      </c>
      <c r="G7435" t="s">
        <v>78</v>
      </c>
      <c r="I7435" t="s">
        <v>79</v>
      </c>
      <c r="K7435" t="s">
        <v>27647</v>
      </c>
      <c r="M7435" t="s">
        <v>18143</v>
      </c>
      <c r="N7435" t="s">
        <v>27641</v>
      </c>
      <c r="O7435" t="s">
        <v>18</v>
      </c>
      <c r="P7435">
        <v>75686</v>
      </c>
      <c r="Q7435">
        <v>1629</v>
      </c>
    </row>
    <row r="7436" spans="1:17" hidden="1" x14ac:dyDescent="0.35">
      <c r="A7436" s="72">
        <f t="shared" si="116"/>
        <v>140705</v>
      </c>
      <c r="B7436" t="s">
        <v>2757</v>
      </c>
      <c r="C7436" s="66">
        <v>86788</v>
      </c>
      <c r="D7436" t="s">
        <v>77</v>
      </c>
      <c r="E7436" t="s">
        <v>2748</v>
      </c>
      <c r="F7436" s="66">
        <v>140705</v>
      </c>
      <c r="G7436" t="s">
        <v>78</v>
      </c>
      <c r="I7436" t="s">
        <v>79</v>
      </c>
      <c r="K7436" t="s">
        <v>2758</v>
      </c>
      <c r="M7436" t="s">
        <v>2750</v>
      </c>
      <c r="N7436" t="s">
        <v>2751</v>
      </c>
      <c r="O7436" t="s">
        <v>18</v>
      </c>
      <c r="P7436" t="s">
        <v>2752</v>
      </c>
      <c r="Q7436" t="s">
        <v>1964</v>
      </c>
    </row>
    <row r="7437" spans="1:17" hidden="1" x14ac:dyDescent="0.35">
      <c r="A7437" s="72">
        <f t="shared" si="116"/>
        <v>140705</v>
      </c>
      <c r="B7437" t="s">
        <v>27648</v>
      </c>
      <c r="C7437" s="85">
        <v>86786</v>
      </c>
      <c r="D7437" t="s">
        <v>77</v>
      </c>
      <c r="E7437" t="s">
        <v>23172</v>
      </c>
      <c r="F7437" s="85">
        <v>140705</v>
      </c>
      <c r="G7437" t="s">
        <v>78</v>
      </c>
      <c r="I7437" t="s">
        <v>79</v>
      </c>
      <c r="K7437" t="s">
        <v>27649</v>
      </c>
      <c r="M7437" t="s">
        <v>18143</v>
      </c>
      <c r="N7437" t="s">
        <v>27641</v>
      </c>
      <c r="O7437" t="s">
        <v>18</v>
      </c>
      <c r="P7437">
        <v>75686</v>
      </c>
      <c r="Q7437">
        <v>1005</v>
      </c>
    </row>
    <row r="7438" spans="1:17" hidden="1" x14ac:dyDescent="0.35">
      <c r="A7438" s="72">
        <f t="shared" si="116"/>
        <v>140705</v>
      </c>
      <c r="B7438" t="s">
        <v>2747</v>
      </c>
      <c r="C7438" s="66">
        <v>86786</v>
      </c>
      <c r="D7438" t="s">
        <v>77</v>
      </c>
      <c r="E7438" t="s">
        <v>2748</v>
      </c>
      <c r="F7438" s="66">
        <v>140705</v>
      </c>
      <c r="G7438" t="s">
        <v>78</v>
      </c>
      <c r="I7438" t="s">
        <v>79</v>
      </c>
      <c r="K7438" t="s">
        <v>2749</v>
      </c>
      <c r="M7438" t="s">
        <v>2750</v>
      </c>
      <c r="N7438" t="s">
        <v>2751</v>
      </c>
      <c r="O7438" t="s">
        <v>18</v>
      </c>
      <c r="P7438" t="s">
        <v>2752</v>
      </c>
      <c r="Q7438" t="s">
        <v>2753</v>
      </c>
    </row>
    <row r="7439" spans="1:17" hidden="1" x14ac:dyDescent="0.35">
      <c r="A7439" s="72">
        <f t="shared" si="116"/>
        <v>140705</v>
      </c>
      <c r="B7439" t="s">
        <v>27642</v>
      </c>
      <c r="C7439" s="85">
        <v>86789</v>
      </c>
      <c r="D7439" t="s">
        <v>77</v>
      </c>
      <c r="E7439" t="s">
        <v>23172</v>
      </c>
      <c r="F7439" s="85">
        <v>140705</v>
      </c>
      <c r="G7439" t="s">
        <v>78</v>
      </c>
      <c r="I7439" t="s">
        <v>79</v>
      </c>
      <c r="K7439" t="s">
        <v>27643</v>
      </c>
      <c r="M7439" t="s">
        <v>18143</v>
      </c>
      <c r="N7439" t="s">
        <v>27641</v>
      </c>
      <c r="O7439" t="s">
        <v>18</v>
      </c>
      <c r="P7439">
        <v>75686</v>
      </c>
      <c r="Q7439">
        <v>1636</v>
      </c>
    </row>
    <row r="7440" spans="1:17" hidden="1" x14ac:dyDescent="0.35">
      <c r="A7440" s="72">
        <f t="shared" si="116"/>
        <v>140705</v>
      </c>
      <c r="B7440" t="s">
        <v>2759</v>
      </c>
      <c r="C7440" s="66">
        <v>86789</v>
      </c>
      <c r="D7440" t="s">
        <v>77</v>
      </c>
      <c r="E7440" t="s">
        <v>2748</v>
      </c>
      <c r="F7440" s="66">
        <v>140705</v>
      </c>
      <c r="G7440" t="s">
        <v>78</v>
      </c>
      <c r="I7440" t="s">
        <v>79</v>
      </c>
      <c r="K7440" t="s">
        <v>2760</v>
      </c>
      <c r="M7440" t="s">
        <v>2750</v>
      </c>
      <c r="N7440" t="s">
        <v>2751</v>
      </c>
      <c r="O7440" t="s">
        <v>18</v>
      </c>
      <c r="P7440" t="s">
        <v>2752</v>
      </c>
      <c r="Q7440" t="s">
        <v>1730</v>
      </c>
    </row>
    <row r="7441" spans="1:17" hidden="1" x14ac:dyDescent="0.35">
      <c r="A7441" s="72">
        <f t="shared" si="116"/>
        <v>140887</v>
      </c>
      <c r="B7441" t="s">
        <v>25565</v>
      </c>
      <c r="C7441" s="85">
        <v>16064720</v>
      </c>
      <c r="D7441" t="s">
        <v>77</v>
      </c>
      <c r="E7441" t="s">
        <v>23231</v>
      </c>
      <c r="F7441" s="85">
        <v>140887</v>
      </c>
      <c r="G7441" t="s">
        <v>78</v>
      </c>
      <c r="H7441">
        <v>1647916</v>
      </c>
      <c r="I7441" t="s">
        <v>79</v>
      </c>
      <c r="K7441" t="s">
        <v>25566</v>
      </c>
      <c r="M7441" t="s">
        <v>22588</v>
      </c>
      <c r="N7441" t="s">
        <v>571</v>
      </c>
      <c r="O7441" t="s">
        <v>18</v>
      </c>
      <c r="P7441">
        <v>76107</v>
      </c>
    </row>
    <row r="7442" spans="1:17" hidden="1" x14ac:dyDescent="0.35">
      <c r="A7442" s="72">
        <f t="shared" si="116"/>
        <v>140887</v>
      </c>
      <c r="B7442" t="s">
        <v>17558</v>
      </c>
      <c r="C7442" s="66">
        <v>16064720</v>
      </c>
      <c r="D7442" t="s">
        <v>77</v>
      </c>
      <c r="E7442" t="s">
        <v>3907</v>
      </c>
      <c r="F7442" s="66">
        <v>140887</v>
      </c>
      <c r="G7442" t="s">
        <v>78</v>
      </c>
      <c r="H7442" t="s">
        <v>4215</v>
      </c>
      <c r="I7442" t="s">
        <v>79</v>
      </c>
      <c r="K7442" t="s">
        <v>13966</v>
      </c>
      <c r="M7442" t="s">
        <v>13718</v>
      </c>
      <c r="N7442" t="s">
        <v>573</v>
      </c>
      <c r="O7442" t="s">
        <v>18</v>
      </c>
      <c r="P7442" t="s">
        <v>3978</v>
      </c>
    </row>
    <row r="7443" spans="1:17" hidden="1" x14ac:dyDescent="0.35">
      <c r="A7443" s="72">
        <f t="shared" si="116"/>
        <v>141986</v>
      </c>
      <c r="B7443" t="s">
        <v>19918</v>
      </c>
      <c r="C7443" s="66">
        <v>16075301</v>
      </c>
      <c r="D7443" t="s">
        <v>83</v>
      </c>
      <c r="E7443" t="s">
        <v>12702</v>
      </c>
      <c r="F7443" s="66">
        <v>141986</v>
      </c>
      <c r="G7443" t="s">
        <v>78</v>
      </c>
      <c r="I7443" t="s">
        <v>79</v>
      </c>
      <c r="K7443" t="s">
        <v>19919</v>
      </c>
      <c r="M7443" t="s">
        <v>12447</v>
      </c>
      <c r="N7443" t="s">
        <v>12447</v>
      </c>
      <c r="O7443" t="s">
        <v>18</v>
      </c>
      <c r="P7443" t="s">
        <v>12769</v>
      </c>
    </row>
    <row r="7444" spans="1:17" hidden="1" x14ac:dyDescent="0.35">
      <c r="A7444" s="72">
        <f t="shared" si="116"/>
        <v>141957</v>
      </c>
      <c r="B7444" t="s">
        <v>12557</v>
      </c>
      <c r="C7444" s="66">
        <v>92456</v>
      </c>
      <c r="D7444" t="s">
        <v>77</v>
      </c>
      <c r="E7444" t="s">
        <v>12558</v>
      </c>
      <c r="F7444" s="66">
        <v>141957</v>
      </c>
      <c r="G7444" t="s">
        <v>78</v>
      </c>
      <c r="I7444" t="s">
        <v>79</v>
      </c>
      <c r="K7444" t="s">
        <v>8753</v>
      </c>
      <c r="M7444" t="s">
        <v>12559</v>
      </c>
      <c r="N7444" t="s">
        <v>9143</v>
      </c>
      <c r="O7444" t="s">
        <v>18</v>
      </c>
      <c r="P7444" t="s">
        <v>12560</v>
      </c>
    </row>
    <row r="7445" spans="1:17" hidden="1" x14ac:dyDescent="0.35">
      <c r="A7445" s="72">
        <f t="shared" si="116"/>
        <v>141957</v>
      </c>
      <c r="B7445" t="s">
        <v>12561</v>
      </c>
      <c r="C7445" s="66">
        <v>92457</v>
      </c>
      <c r="D7445" t="s">
        <v>77</v>
      </c>
      <c r="E7445" t="s">
        <v>12558</v>
      </c>
      <c r="F7445" s="66">
        <v>141957</v>
      </c>
      <c r="G7445" t="s">
        <v>78</v>
      </c>
      <c r="I7445" t="s">
        <v>79</v>
      </c>
      <c r="K7445" t="s">
        <v>8753</v>
      </c>
      <c r="M7445" t="s">
        <v>12559</v>
      </c>
      <c r="N7445" t="s">
        <v>9143</v>
      </c>
      <c r="O7445" t="s">
        <v>18</v>
      </c>
      <c r="P7445" t="s">
        <v>12560</v>
      </c>
    </row>
    <row r="7446" spans="1:17" hidden="1" x14ac:dyDescent="0.35">
      <c r="A7446" s="72">
        <f t="shared" si="116"/>
        <v>141957</v>
      </c>
      <c r="B7446" t="s">
        <v>12562</v>
      </c>
      <c r="C7446" s="66">
        <v>92458</v>
      </c>
      <c r="D7446" t="s">
        <v>77</v>
      </c>
      <c r="E7446" t="s">
        <v>12558</v>
      </c>
      <c r="F7446" s="66">
        <v>141957</v>
      </c>
      <c r="G7446" t="s">
        <v>78</v>
      </c>
      <c r="I7446" t="s">
        <v>79</v>
      </c>
      <c r="K7446" t="s">
        <v>8753</v>
      </c>
      <c r="M7446" t="s">
        <v>12559</v>
      </c>
      <c r="N7446" t="s">
        <v>9143</v>
      </c>
      <c r="O7446" t="s">
        <v>18</v>
      </c>
      <c r="P7446" t="s">
        <v>12560</v>
      </c>
    </row>
    <row r="7447" spans="1:17" hidden="1" x14ac:dyDescent="0.35">
      <c r="A7447" s="72">
        <f t="shared" si="116"/>
        <v>141863</v>
      </c>
      <c r="B7447" t="s">
        <v>19256</v>
      </c>
      <c r="C7447" s="66">
        <v>16035796</v>
      </c>
      <c r="D7447" t="s">
        <v>83</v>
      </c>
      <c r="E7447" t="s">
        <v>12195</v>
      </c>
      <c r="F7447" s="66">
        <v>141863</v>
      </c>
      <c r="G7447" t="s">
        <v>78</v>
      </c>
      <c r="H7447" t="s">
        <v>350</v>
      </c>
      <c r="I7447" t="s">
        <v>79</v>
      </c>
      <c r="K7447" t="s">
        <v>19257</v>
      </c>
      <c r="L7447" t="s">
        <v>80</v>
      </c>
      <c r="M7447" t="s">
        <v>19258</v>
      </c>
      <c r="N7447" t="s">
        <v>11986</v>
      </c>
      <c r="O7447" t="s">
        <v>18</v>
      </c>
      <c r="P7447" t="s">
        <v>12198</v>
      </c>
      <c r="Q7447" t="s">
        <v>87</v>
      </c>
    </row>
    <row r="7448" spans="1:17" hidden="1" x14ac:dyDescent="0.35">
      <c r="A7448" s="72">
        <f t="shared" si="116"/>
        <v>141863</v>
      </c>
      <c r="B7448" t="s">
        <v>12205</v>
      </c>
      <c r="C7448" s="66">
        <v>92231</v>
      </c>
      <c r="D7448" t="s">
        <v>77</v>
      </c>
      <c r="E7448" t="s">
        <v>12195</v>
      </c>
      <c r="F7448" s="66">
        <v>141863</v>
      </c>
      <c r="G7448" t="s">
        <v>78</v>
      </c>
      <c r="I7448" t="s">
        <v>79</v>
      </c>
      <c r="K7448" t="s">
        <v>12206</v>
      </c>
      <c r="M7448" t="s">
        <v>12197</v>
      </c>
      <c r="N7448" t="s">
        <v>11986</v>
      </c>
      <c r="O7448" t="s">
        <v>18</v>
      </c>
      <c r="P7448" t="s">
        <v>12198</v>
      </c>
      <c r="Q7448" t="s">
        <v>3973</v>
      </c>
    </row>
    <row r="7449" spans="1:17" hidden="1" x14ac:dyDescent="0.35">
      <c r="A7449" s="72">
        <f t="shared" si="116"/>
        <v>140521</v>
      </c>
      <c r="B7449" t="s">
        <v>15967</v>
      </c>
      <c r="C7449" s="66">
        <v>16028615</v>
      </c>
      <c r="D7449" t="s">
        <v>83</v>
      </c>
      <c r="E7449" t="s">
        <v>511</v>
      </c>
      <c r="F7449" s="66">
        <v>140521</v>
      </c>
      <c r="G7449" t="s">
        <v>78</v>
      </c>
      <c r="I7449" t="s">
        <v>79</v>
      </c>
      <c r="K7449" t="s">
        <v>19097</v>
      </c>
      <c r="M7449" t="s">
        <v>1375</v>
      </c>
      <c r="N7449" t="s">
        <v>232</v>
      </c>
      <c r="O7449" t="s">
        <v>18</v>
      </c>
      <c r="P7449" t="s">
        <v>1376</v>
      </c>
    </row>
    <row r="7450" spans="1:17" hidden="1" x14ac:dyDescent="0.35">
      <c r="A7450" s="72">
        <f t="shared" si="116"/>
        <v>140473</v>
      </c>
      <c r="B7450" t="s">
        <v>27734</v>
      </c>
      <c r="C7450" s="85">
        <v>85711</v>
      </c>
      <c r="D7450" t="s">
        <v>77</v>
      </c>
      <c r="E7450" t="s">
        <v>23171</v>
      </c>
      <c r="F7450" s="85">
        <v>140473</v>
      </c>
      <c r="G7450" t="s">
        <v>78</v>
      </c>
      <c r="I7450" t="s">
        <v>79</v>
      </c>
      <c r="K7450" t="s">
        <v>27735</v>
      </c>
      <c r="M7450" t="s">
        <v>20750</v>
      </c>
      <c r="N7450" t="s">
        <v>176</v>
      </c>
      <c r="O7450" t="s">
        <v>18</v>
      </c>
      <c r="P7450">
        <v>75074</v>
      </c>
      <c r="Q7450">
        <v>3513</v>
      </c>
    </row>
    <row r="7451" spans="1:17" hidden="1" x14ac:dyDescent="0.35">
      <c r="A7451" s="72">
        <f t="shared" si="116"/>
        <v>140473</v>
      </c>
      <c r="B7451" t="s">
        <v>887</v>
      </c>
      <c r="C7451" s="66">
        <v>85711</v>
      </c>
      <c r="D7451" t="s">
        <v>77</v>
      </c>
      <c r="E7451" t="s">
        <v>252</v>
      </c>
      <c r="F7451" s="66">
        <v>140473</v>
      </c>
      <c r="G7451" t="s">
        <v>78</v>
      </c>
      <c r="I7451" t="s">
        <v>79</v>
      </c>
      <c r="K7451" t="s">
        <v>888</v>
      </c>
      <c r="M7451" t="s">
        <v>254</v>
      </c>
      <c r="N7451" t="s">
        <v>185</v>
      </c>
      <c r="O7451" t="s">
        <v>18</v>
      </c>
      <c r="P7451" t="s">
        <v>881</v>
      </c>
      <c r="Q7451" t="s">
        <v>889</v>
      </c>
    </row>
    <row r="7452" spans="1:17" hidden="1" x14ac:dyDescent="0.35">
      <c r="A7452" s="72">
        <f t="shared" si="116"/>
        <v>140473</v>
      </c>
      <c r="B7452" t="s">
        <v>23171</v>
      </c>
      <c r="C7452" s="85">
        <v>140473</v>
      </c>
      <c r="D7452" t="s">
        <v>78</v>
      </c>
      <c r="E7452" t="s">
        <v>23240</v>
      </c>
      <c r="F7452" s="85">
        <v>16048959</v>
      </c>
      <c r="G7452" t="s">
        <v>1750</v>
      </c>
      <c r="H7452">
        <v>11910601</v>
      </c>
      <c r="I7452" t="s">
        <v>79</v>
      </c>
      <c r="J7452" t="s">
        <v>200</v>
      </c>
      <c r="K7452" t="s">
        <v>24906</v>
      </c>
      <c r="M7452" t="s">
        <v>20750</v>
      </c>
      <c r="N7452" t="s">
        <v>176</v>
      </c>
      <c r="O7452" t="s">
        <v>18</v>
      </c>
      <c r="P7452">
        <v>75075</v>
      </c>
      <c r="Q7452">
        <v>7524</v>
      </c>
    </row>
    <row r="7453" spans="1:17" hidden="1" x14ac:dyDescent="0.35">
      <c r="A7453" s="72">
        <f t="shared" si="116"/>
        <v>140473</v>
      </c>
      <c r="B7453" t="s">
        <v>27667</v>
      </c>
      <c r="C7453" s="85">
        <v>16071354</v>
      </c>
      <c r="D7453" t="s">
        <v>77</v>
      </c>
      <c r="E7453" t="s">
        <v>23171</v>
      </c>
      <c r="F7453" s="85">
        <v>140473</v>
      </c>
      <c r="G7453" t="s">
        <v>78</v>
      </c>
      <c r="I7453" t="s">
        <v>79</v>
      </c>
      <c r="K7453" t="s">
        <v>27668</v>
      </c>
      <c r="M7453" t="s">
        <v>20750</v>
      </c>
      <c r="N7453" t="s">
        <v>176</v>
      </c>
      <c r="O7453" t="s">
        <v>18</v>
      </c>
      <c r="P7453">
        <v>75075</v>
      </c>
    </row>
    <row r="7454" spans="1:17" hidden="1" x14ac:dyDescent="0.35">
      <c r="A7454" s="72">
        <f t="shared" si="116"/>
        <v>140473</v>
      </c>
      <c r="B7454" t="s">
        <v>17808</v>
      </c>
      <c r="C7454" s="66">
        <v>16071354</v>
      </c>
      <c r="D7454" t="s">
        <v>77</v>
      </c>
      <c r="E7454" t="s">
        <v>252</v>
      </c>
      <c r="F7454" s="66">
        <v>140473</v>
      </c>
      <c r="G7454" t="s">
        <v>78</v>
      </c>
      <c r="I7454" t="s">
        <v>79</v>
      </c>
      <c r="K7454" t="s">
        <v>17809</v>
      </c>
      <c r="M7454" t="s">
        <v>254</v>
      </c>
      <c r="N7454" t="s">
        <v>185</v>
      </c>
      <c r="O7454" t="s">
        <v>18</v>
      </c>
      <c r="P7454" t="s">
        <v>911</v>
      </c>
    </row>
    <row r="7455" spans="1:17" hidden="1" x14ac:dyDescent="0.35">
      <c r="A7455" s="72">
        <f t="shared" si="116"/>
        <v>140473</v>
      </c>
      <c r="B7455" t="s">
        <v>27713</v>
      </c>
      <c r="C7455" s="85">
        <v>17028244</v>
      </c>
      <c r="D7455" t="s">
        <v>77</v>
      </c>
      <c r="E7455" t="s">
        <v>23171</v>
      </c>
      <c r="F7455" s="85">
        <v>140473</v>
      </c>
      <c r="G7455" t="s">
        <v>78</v>
      </c>
      <c r="I7455" t="s">
        <v>79</v>
      </c>
      <c r="K7455" t="s">
        <v>22981</v>
      </c>
      <c r="M7455" t="s">
        <v>20750</v>
      </c>
      <c r="N7455" t="s">
        <v>176</v>
      </c>
      <c r="O7455" t="s">
        <v>18</v>
      </c>
      <c r="P7455">
        <v>75023</v>
      </c>
    </row>
    <row r="7456" spans="1:17" hidden="1" x14ac:dyDescent="0.35">
      <c r="A7456" s="72">
        <f t="shared" si="116"/>
        <v>140473</v>
      </c>
      <c r="B7456" t="s">
        <v>22980</v>
      </c>
      <c r="C7456" s="66">
        <v>17028244</v>
      </c>
      <c r="D7456" t="s">
        <v>77</v>
      </c>
      <c r="E7456" t="s">
        <v>252</v>
      </c>
      <c r="F7456" s="66">
        <v>140473</v>
      </c>
      <c r="G7456" t="s">
        <v>78</v>
      </c>
      <c r="I7456" t="s">
        <v>79</v>
      </c>
      <c r="K7456" t="s">
        <v>22981</v>
      </c>
      <c r="M7456" t="s">
        <v>20750</v>
      </c>
      <c r="N7456" t="s">
        <v>176</v>
      </c>
      <c r="O7456" t="s">
        <v>18</v>
      </c>
      <c r="P7456" t="s">
        <v>255</v>
      </c>
    </row>
    <row r="7457" spans="1:17" hidden="1" x14ac:dyDescent="0.35">
      <c r="A7457" s="72">
        <f t="shared" si="116"/>
        <v>140473</v>
      </c>
      <c r="B7457" t="s">
        <v>27705</v>
      </c>
      <c r="C7457" s="85">
        <v>16062747</v>
      </c>
      <c r="D7457" t="s">
        <v>77</v>
      </c>
      <c r="E7457" t="s">
        <v>23171</v>
      </c>
      <c r="F7457" s="85">
        <v>140473</v>
      </c>
      <c r="G7457" t="s">
        <v>78</v>
      </c>
      <c r="I7457" t="s">
        <v>79</v>
      </c>
      <c r="K7457" t="s">
        <v>27706</v>
      </c>
      <c r="M7457" t="s">
        <v>20750</v>
      </c>
      <c r="N7457" t="s">
        <v>176</v>
      </c>
      <c r="O7457" t="s">
        <v>18</v>
      </c>
      <c r="P7457">
        <v>75074</v>
      </c>
    </row>
    <row r="7458" spans="1:17" hidden="1" x14ac:dyDescent="0.35">
      <c r="A7458" s="72">
        <f t="shared" si="116"/>
        <v>140473</v>
      </c>
      <c r="B7458" t="s">
        <v>17464</v>
      </c>
      <c r="C7458" s="66">
        <v>16062747</v>
      </c>
      <c r="D7458" t="s">
        <v>77</v>
      </c>
      <c r="E7458" t="s">
        <v>252</v>
      </c>
      <c r="F7458" s="66">
        <v>140473</v>
      </c>
      <c r="G7458" t="s">
        <v>78</v>
      </c>
      <c r="I7458" t="s">
        <v>79</v>
      </c>
      <c r="K7458" t="s">
        <v>17465</v>
      </c>
      <c r="M7458" t="s">
        <v>254</v>
      </c>
      <c r="N7458" t="s">
        <v>185</v>
      </c>
      <c r="O7458" t="s">
        <v>18</v>
      </c>
      <c r="P7458" t="s">
        <v>881</v>
      </c>
    </row>
    <row r="7459" spans="1:17" hidden="1" x14ac:dyDescent="0.35">
      <c r="A7459" s="72">
        <f t="shared" si="116"/>
        <v>140473</v>
      </c>
      <c r="B7459" t="s">
        <v>27662</v>
      </c>
      <c r="C7459" s="85">
        <v>85725</v>
      </c>
      <c r="D7459" t="s">
        <v>77</v>
      </c>
      <c r="E7459" t="s">
        <v>23171</v>
      </c>
      <c r="F7459" s="85">
        <v>140473</v>
      </c>
      <c r="G7459" t="s">
        <v>78</v>
      </c>
      <c r="I7459" t="s">
        <v>79</v>
      </c>
      <c r="K7459" t="s">
        <v>27663</v>
      </c>
      <c r="M7459" t="s">
        <v>20750</v>
      </c>
      <c r="N7459" t="s">
        <v>176</v>
      </c>
      <c r="O7459" t="s">
        <v>18</v>
      </c>
      <c r="P7459">
        <v>75075</v>
      </c>
      <c r="Q7459">
        <v>3143</v>
      </c>
    </row>
    <row r="7460" spans="1:17" hidden="1" x14ac:dyDescent="0.35">
      <c r="A7460" s="72">
        <f t="shared" si="116"/>
        <v>140473</v>
      </c>
      <c r="B7460" t="s">
        <v>918</v>
      </c>
      <c r="C7460" s="66">
        <v>85725</v>
      </c>
      <c r="D7460" t="s">
        <v>77</v>
      </c>
      <c r="E7460" t="s">
        <v>252</v>
      </c>
      <c r="F7460" s="66">
        <v>140473</v>
      </c>
      <c r="G7460" t="s">
        <v>78</v>
      </c>
      <c r="I7460" t="s">
        <v>79</v>
      </c>
      <c r="K7460" t="s">
        <v>919</v>
      </c>
      <c r="M7460" t="s">
        <v>254</v>
      </c>
      <c r="N7460" t="s">
        <v>185</v>
      </c>
      <c r="O7460" t="s">
        <v>18</v>
      </c>
      <c r="P7460" t="s">
        <v>911</v>
      </c>
      <c r="Q7460" t="s">
        <v>920</v>
      </c>
    </row>
    <row r="7461" spans="1:17" hidden="1" x14ac:dyDescent="0.35">
      <c r="A7461" s="72">
        <f t="shared" si="116"/>
        <v>140473</v>
      </c>
      <c r="B7461" t="s">
        <v>27672</v>
      </c>
      <c r="C7461" s="85">
        <v>199342</v>
      </c>
      <c r="D7461" t="s">
        <v>77</v>
      </c>
      <c r="E7461" t="s">
        <v>23171</v>
      </c>
      <c r="F7461" s="85">
        <v>140473</v>
      </c>
      <c r="G7461" t="s">
        <v>78</v>
      </c>
      <c r="I7461" t="s">
        <v>79</v>
      </c>
      <c r="K7461" t="s">
        <v>27673</v>
      </c>
      <c r="M7461" t="s">
        <v>20750</v>
      </c>
      <c r="N7461" t="s">
        <v>176</v>
      </c>
      <c r="O7461" t="s">
        <v>18</v>
      </c>
      <c r="P7461">
        <v>75093</v>
      </c>
    </row>
    <row r="7462" spans="1:17" hidden="1" x14ac:dyDescent="0.35">
      <c r="A7462" s="72">
        <f t="shared" si="116"/>
        <v>140473</v>
      </c>
      <c r="B7462" t="s">
        <v>14118</v>
      </c>
      <c r="C7462" s="66">
        <v>199342</v>
      </c>
      <c r="D7462" t="s">
        <v>77</v>
      </c>
      <c r="E7462" t="s">
        <v>252</v>
      </c>
      <c r="F7462" s="66">
        <v>140473</v>
      </c>
      <c r="G7462" t="s">
        <v>78</v>
      </c>
      <c r="I7462" t="s">
        <v>79</v>
      </c>
      <c r="K7462" t="s">
        <v>1153</v>
      </c>
      <c r="M7462" t="s">
        <v>254</v>
      </c>
      <c r="N7462" t="s">
        <v>176</v>
      </c>
      <c r="O7462" t="s">
        <v>18</v>
      </c>
      <c r="P7462" t="s">
        <v>1139</v>
      </c>
    </row>
    <row r="7463" spans="1:17" hidden="1" x14ac:dyDescent="0.35">
      <c r="A7463" s="72">
        <f t="shared" si="116"/>
        <v>141544</v>
      </c>
      <c r="B7463" t="s">
        <v>19459</v>
      </c>
      <c r="C7463" s="66">
        <v>16044080</v>
      </c>
      <c r="D7463" t="s">
        <v>83</v>
      </c>
      <c r="E7463" t="s">
        <v>9751</v>
      </c>
      <c r="F7463" s="66">
        <v>141544</v>
      </c>
      <c r="G7463" t="s">
        <v>78</v>
      </c>
      <c r="H7463" t="s">
        <v>9752</v>
      </c>
      <c r="I7463" t="s">
        <v>79</v>
      </c>
      <c r="K7463" t="s">
        <v>19460</v>
      </c>
      <c r="M7463" t="s">
        <v>7383</v>
      </c>
      <c r="N7463" t="s">
        <v>7384</v>
      </c>
      <c r="O7463" t="s">
        <v>18</v>
      </c>
      <c r="P7463" t="s">
        <v>9845</v>
      </c>
    </row>
    <row r="7464" spans="1:17" hidden="1" x14ac:dyDescent="0.35">
      <c r="A7464" s="72">
        <f t="shared" si="116"/>
        <v>140637</v>
      </c>
      <c r="B7464" t="s">
        <v>21947</v>
      </c>
      <c r="C7464" s="66">
        <v>17019410</v>
      </c>
      <c r="D7464" t="s">
        <v>77</v>
      </c>
      <c r="E7464" t="s">
        <v>2311</v>
      </c>
      <c r="F7464" s="66">
        <v>140637</v>
      </c>
      <c r="G7464" t="s">
        <v>78</v>
      </c>
      <c r="H7464" t="s">
        <v>2316</v>
      </c>
      <c r="I7464" t="s">
        <v>79</v>
      </c>
      <c r="K7464" t="s">
        <v>21948</v>
      </c>
      <c r="M7464" t="s">
        <v>14654</v>
      </c>
      <c r="N7464" t="s">
        <v>2272</v>
      </c>
      <c r="O7464" t="s">
        <v>18</v>
      </c>
      <c r="P7464" t="s">
        <v>2273</v>
      </c>
    </row>
    <row r="7465" spans="1:17" hidden="1" x14ac:dyDescent="0.35">
      <c r="A7465" s="72">
        <f t="shared" si="116"/>
        <v>140637</v>
      </c>
      <c r="B7465" t="s">
        <v>2315</v>
      </c>
      <c r="C7465" s="66">
        <v>86596</v>
      </c>
      <c r="D7465" t="s">
        <v>77</v>
      </c>
      <c r="E7465" t="s">
        <v>2311</v>
      </c>
      <c r="F7465" s="66">
        <v>140637</v>
      </c>
      <c r="G7465" t="s">
        <v>78</v>
      </c>
      <c r="H7465" t="s">
        <v>2316</v>
      </c>
      <c r="I7465" t="s">
        <v>79</v>
      </c>
      <c r="K7465" t="s">
        <v>2317</v>
      </c>
      <c r="M7465" t="s">
        <v>2271</v>
      </c>
      <c r="N7465" t="s">
        <v>2275</v>
      </c>
      <c r="O7465" t="s">
        <v>18</v>
      </c>
      <c r="P7465" t="s">
        <v>2273</v>
      </c>
      <c r="Q7465" t="s">
        <v>2318</v>
      </c>
    </row>
    <row r="7466" spans="1:17" hidden="1" x14ac:dyDescent="0.35">
      <c r="A7466" s="72">
        <f t="shared" si="116"/>
        <v>140637</v>
      </c>
      <c r="B7466" t="s">
        <v>17001</v>
      </c>
      <c r="C7466" s="66">
        <v>16051950</v>
      </c>
      <c r="D7466" t="s">
        <v>77</v>
      </c>
      <c r="E7466" t="s">
        <v>2311</v>
      </c>
      <c r="F7466" s="66">
        <v>140637</v>
      </c>
      <c r="G7466" t="s">
        <v>78</v>
      </c>
      <c r="I7466" t="s">
        <v>79</v>
      </c>
      <c r="K7466" t="s">
        <v>17002</v>
      </c>
      <c r="M7466" t="s">
        <v>2271</v>
      </c>
      <c r="N7466" t="s">
        <v>2275</v>
      </c>
      <c r="O7466" t="s">
        <v>18</v>
      </c>
      <c r="P7466" t="s">
        <v>2273</v>
      </c>
    </row>
    <row r="7467" spans="1:17" hidden="1" x14ac:dyDescent="0.35">
      <c r="A7467" s="72">
        <f t="shared" si="116"/>
        <v>140637</v>
      </c>
      <c r="B7467" t="s">
        <v>19226</v>
      </c>
      <c r="C7467" s="66">
        <v>16031865</v>
      </c>
      <c r="D7467" t="s">
        <v>83</v>
      </c>
      <c r="E7467" t="s">
        <v>2311</v>
      </c>
      <c r="F7467" s="66">
        <v>140637</v>
      </c>
      <c r="G7467" t="s">
        <v>78</v>
      </c>
      <c r="I7467" t="s">
        <v>79</v>
      </c>
      <c r="K7467" t="s">
        <v>19227</v>
      </c>
      <c r="M7467" t="s">
        <v>2271</v>
      </c>
      <c r="N7467" t="s">
        <v>2275</v>
      </c>
      <c r="O7467" t="s">
        <v>18</v>
      </c>
      <c r="P7467" t="s">
        <v>2273</v>
      </c>
    </row>
    <row r="7468" spans="1:17" hidden="1" x14ac:dyDescent="0.35">
      <c r="A7468" s="72">
        <f t="shared" si="116"/>
        <v>140637</v>
      </c>
      <c r="B7468" t="s">
        <v>2319</v>
      </c>
      <c r="C7468" s="66">
        <v>86597</v>
      </c>
      <c r="D7468" t="s">
        <v>77</v>
      </c>
      <c r="E7468" t="s">
        <v>2311</v>
      </c>
      <c r="F7468" s="66">
        <v>140637</v>
      </c>
      <c r="G7468" t="s">
        <v>78</v>
      </c>
      <c r="H7468" t="s">
        <v>2320</v>
      </c>
      <c r="I7468" t="s">
        <v>79</v>
      </c>
      <c r="K7468" t="s">
        <v>2321</v>
      </c>
      <c r="M7468" t="s">
        <v>2271</v>
      </c>
      <c r="N7468" t="s">
        <v>2275</v>
      </c>
      <c r="O7468" t="s">
        <v>18</v>
      </c>
      <c r="P7468" t="s">
        <v>2273</v>
      </c>
      <c r="Q7468" t="s">
        <v>2322</v>
      </c>
    </row>
    <row r="7469" spans="1:17" hidden="1" x14ac:dyDescent="0.35">
      <c r="A7469" s="72">
        <f t="shared" si="116"/>
        <v>141739</v>
      </c>
      <c r="B7469" t="s">
        <v>23736</v>
      </c>
      <c r="C7469" s="85">
        <v>91905</v>
      </c>
      <c r="D7469" t="s">
        <v>77</v>
      </c>
      <c r="E7469" t="s">
        <v>23266</v>
      </c>
      <c r="F7469" s="85">
        <v>141739</v>
      </c>
      <c r="G7469" t="s">
        <v>78</v>
      </c>
      <c r="H7469">
        <v>12688834</v>
      </c>
      <c r="I7469" t="s">
        <v>79</v>
      </c>
      <c r="K7469" t="s">
        <v>23737</v>
      </c>
      <c r="M7469" t="s">
        <v>125</v>
      </c>
      <c r="N7469" t="s">
        <v>137</v>
      </c>
      <c r="O7469" t="s">
        <v>18</v>
      </c>
      <c r="P7469">
        <v>78745</v>
      </c>
      <c r="Q7469">
        <v>4501</v>
      </c>
    </row>
    <row r="7470" spans="1:17" hidden="1" x14ac:dyDescent="0.35">
      <c r="A7470" s="72">
        <f t="shared" si="116"/>
        <v>141722</v>
      </c>
      <c r="B7470" t="s">
        <v>26754</v>
      </c>
      <c r="C7470" s="85">
        <v>16021985</v>
      </c>
      <c r="D7470" t="s">
        <v>77</v>
      </c>
      <c r="E7470" t="s">
        <v>23194</v>
      </c>
      <c r="F7470" s="85">
        <v>141722</v>
      </c>
      <c r="G7470" t="s">
        <v>78</v>
      </c>
      <c r="H7470">
        <v>1664895</v>
      </c>
      <c r="I7470" t="s">
        <v>79</v>
      </c>
      <c r="K7470" t="s">
        <v>26755</v>
      </c>
      <c r="M7470" t="s">
        <v>19807</v>
      </c>
      <c r="N7470" t="s">
        <v>5106</v>
      </c>
      <c r="O7470" t="s">
        <v>18</v>
      </c>
      <c r="P7470">
        <v>78641</v>
      </c>
    </row>
    <row r="7471" spans="1:17" hidden="1" x14ac:dyDescent="0.35">
      <c r="A7471" s="72">
        <f t="shared" si="116"/>
        <v>141722</v>
      </c>
      <c r="B7471" t="s">
        <v>15764</v>
      </c>
      <c r="C7471" s="66">
        <v>16021985</v>
      </c>
      <c r="D7471" t="s">
        <v>77</v>
      </c>
      <c r="E7471" t="s">
        <v>11379</v>
      </c>
      <c r="F7471" s="66">
        <v>141722</v>
      </c>
      <c r="G7471" t="s">
        <v>78</v>
      </c>
      <c r="H7471" t="s">
        <v>11380</v>
      </c>
      <c r="I7471" t="s">
        <v>79</v>
      </c>
      <c r="K7471" t="s">
        <v>15765</v>
      </c>
      <c r="M7471" t="s">
        <v>11485</v>
      </c>
      <c r="N7471" t="s">
        <v>5129</v>
      </c>
      <c r="O7471" t="s">
        <v>18</v>
      </c>
      <c r="P7471" t="s">
        <v>11486</v>
      </c>
    </row>
    <row r="7472" spans="1:17" hidden="1" x14ac:dyDescent="0.35">
      <c r="A7472" s="72">
        <f t="shared" si="116"/>
        <v>140514</v>
      </c>
      <c r="B7472" t="s">
        <v>1338</v>
      </c>
      <c r="C7472" s="66">
        <v>85937</v>
      </c>
      <c r="D7472" t="s">
        <v>77</v>
      </c>
      <c r="E7472" t="s">
        <v>1326</v>
      </c>
      <c r="F7472" s="66">
        <v>140514</v>
      </c>
      <c r="G7472" t="s">
        <v>78</v>
      </c>
      <c r="I7472" t="s">
        <v>79</v>
      </c>
      <c r="K7472" t="s">
        <v>1339</v>
      </c>
      <c r="M7472" t="s">
        <v>1323</v>
      </c>
      <c r="N7472" t="s">
        <v>189</v>
      </c>
      <c r="O7472" t="s">
        <v>18</v>
      </c>
      <c r="P7472" t="s">
        <v>1324</v>
      </c>
    </row>
    <row r="7473" spans="1:17" hidden="1" x14ac:dyDescent="0.35">
      <c r="A7473" s="72">
        <f t="shared" si="116"/>
        <v>141495</v>
      </c>
      <c r="B7473" t="s">
        <v>21357</v>
      </c>
      <c r="C7473" s="66">
        <v>17013463</v>
      </c>
      <c r="D7473" t="s">
        <v>77</v>
      </c>
      <c r="E7473" t="s">
        <v>9432</v>
      </c>
      <c r="F7473" s="66">
        <v>141495</v>
      </c>
      <c r="G7473" t="s">
        <v>78</v>
      </c>
      <c r="I7473" t="s">
        <v>79</v>
      </c>
      <c r="K7473" t="s">
        <v>21358</v>
      </c>
      <c r="M7473" t="s">
        <v>21359</v>
      </c>
      <c r="O7473" t="s">
        <v>18</v>
      </c>
      <c r="P7473" t="s">
        <v>9430</v>
      </c>
    </row>
    <row r="7474" spans="1:17" hidden="1" x14ac:dyDescent="0.35">
      <c r="A7474" s="72">
        <f t="shared" si="116"/>
        <v>141495</v>
      </c>
      <c r="B7474" t="s">
        <v>9435</v>
      </c>
      <c r="C7474" s="66">
        <v>90423</v>
      </c>
      <c r="D7474" t="s">
        <v>77</v>
      </c>
      <c r="E7474" t="s">
        <v>9432</v>
      </c>
      <c r="F7474" s="66">
        <v>141495</v>
      </c>
      <c r="G7474" t="s">
        <v>78</v>
      </c>
      <c r="H7474" t="s">
        <v>9436</v>
      </c>
      <c r="I7474" t="s">
        <v>79</v>
      </c>
      <c r="K7474" t="s">
        <v>9437</v>
      </c>
      <c r="M7474" t="s">
        <v>9429</v>
      </c>
      <c r="N7474" t="s">
        <v>9160</v>
      </c>
      <c r="O7474" t="s">
        <v>18</v>
      </c>
      <c r="P7474" t="s">
        <v>9430</v>
      </c>
    </row>
    <row r="7475" spans="1:17" hidden="1" x14ac:dyDescent="0.35">
      <c r="A7475" s="72">
        <f t="shared" si="116"/>
        <v>141495</v>
      </c>
      <c r="B7475" t="s">
        <v>25155</v>
      </c>
      <c r="C7475" s="85">
        <v>141495</v>
      </c>
      <c r="D7475" t="s">
        <v>78</v>
      </c>
      <c r="E7475" t="s">
        <v>23237</v>
      </c>
      <c r="F7475" s="85">
        <v>17015391</v>
      </c>
      <c r="G7475" t="s">
        <v>1750</v>
      </c>
      <c r="H7475">
        <v>7109432</v>
      </c>
      <c r="I7475" t="s">
        <v>79</v>
      </c>
      <c r="J7475" t="s">
        <v>200</v>
      </c>
      <c r="K7475" t="s">
        <v>25156</v>
      </c>
      <c r="M7475" t="s">
        <v>21359</v>
      </c>
      <c r="N7475" t="s">
        <v>9391</v>
      </c>
      <c r="O7475" t="s">
        <v>18</v>
      </c>
      <c r="P7475">
        <v>78064</v>
      </c>
      <c r="Q7475">
        <v>2413</v>
      </c>
    </row>
    <row r="7476" spans="1:17" hidden="1" x14ac:dyDescent="0.35">
      <c r="A7476" s="72">
        <f t="shared" si="116"/>
        <v>141495</v>
      </c>
      <c r="B7476" t="s">
        <v>19942</v>
      </c>
      <c r="C7476" s="66">
        <v>16075532</v>
      </c>
      <c r="D7476" t="s">
        <v>83</v>
      </c>
      <c r="E7476" t="s">
        <v>9432</v>
      </c>
      <c r="F7476" s="66">
        <v>141495</v>
      </c>
      <c r="G7476" t="s">
        <v>78</v>
      </c>
      <c r="H7476" t="s">
        <v>350</v>
      </c>
      <c r="I7476" t="s">
        <v>79</v>
      </c>
      <c r="K7476" t="s">
        <v>9428</v>
      </c>
      <c r="L7476" t="s">
        <v>80</v>
      </c>
      <c r="M7476" t="s">
        <v>9429</v>
      </c>
      <c r="N7476" t="s">
        <v>9160</v>
      </c>
      <c r="O7476" t="s">
        <v>18</v>
      </c>
      <c r="P7476" t="s">
        <v>9430</v>
      </c>
      <c r="Q7476" t="s">
        <v>87</v>
      </c>
    </row>
    <row r="7477" spans="1:17" hidden="1" x14ac:dyDescent="0.35">
      <c r="A7477" s="72">
        <f t="shared" si="116"/>
        <v>141495</v>
      </c>
      <c r="B7477" t="s">
        <v>19943</v>
      </c>
      <c r="C7477" s="66">
        <v>16075533</v>
      </c>
      <c r="D7477" t="s">
        <v>83</v>
      </c>
      <c r="E7477" t="s">
        <v>9432</v>
      </c>
      <c r="F7477" s="66">
        <v>141495</v>
      </c>
      <c r="G7477" t="s">
        <v>78</v>
      </c>
      <c r="H7477" t="s">
        <v>350</v>
      </c>
      <c r="I7477" t="s">
        <v>79</v>
      </c>
      <c r="K7477" t="s">
        <v>19944</v>
      </c>
      <c r="L7477" t="s">
        <v>80</v>
      </c>
      <c r="M7477" t="s">
        <v>9429</v>
      </c>
      <c r="N7477" t="s">
        <v>9160</v>
      </c>
      <c r="O7477" t="s">
        <v>18</v>
      </c>
      <c r="P7477" t="s">
        <v>9430</v>
      </c>
      <c r="Q7477" t="s">
        <v>87</v>
      </c>
    </row>
    <row r="7478" spans="1:17" hidden="1" x14ac:dyDescent="0.35">
      <c r="A7478" s="72">
        <f t="shared" si="116"/>
        <v>141495</v>
      </c>
      <c r="B7478" t="s">
        <v>14997</v>
      </c>
      <c r="C7478" s="66">
        <v>226391</v>
      </c>
      <c r="D7478" t="s">
        <v>77</v>
      </c>
      <c r="E7478" t="s">
        <v>9432</v>
      </c>
      <c r="F7478" s="66">
        <v>141495</v>
      </c>
      <c r="G7478" t="s">
        <v>78</v>
      </c>
      <c r="I7478" t="s">
        <v>79</v>
      </c>
      <c r="K7478" t="s">
        <v>14998</v>
      </c>
      <c r="M7478" t="s">
        <v>9429</v>
      </c>
      <c r="O7478" t="s">
        <v>18</v>
      </c>
      <c r="P7478" t="s">
        <v>9430</v>
      </c>
      <c r="Q7478" t="s">
        <v>499</v>
      </c>
    </row>
    <row r="7479" spans="1:17" hidden="1" x14ac:dyDescent="0.35">
      <c r="A7479" s="72">
        <f t="shared" si="116"/>
        <v>141495</v>
      </c>
      <c r="B7479" t="s">
        <v>18285</v>
      </c>
      <c r="C7479" s="66">
        <v>16076635</v>
      </c>
      <c r="D7479" t="s">
        <v>83</v>
      </c>
      <c r="E7479" t="s">
        <v>9432</v>
      </c>
      <c r="F7479" s="66">
        <v>141495</v>
      </c>
      <c r="G7479" t="s">
        <v>78</v>
      </c>
      <c r="H7479" t="s">
        <v>350</v>
      </c>
      <c r="I7479" t="s">
        <v>79</v>
      </c>
      <c r="K7479" t="s">
        <v>18286</v>
      </c>
      <c r="L7479" t="s">
        <v>80</v>
      </c>
      <c r="M7479" t="s">
        <v>9429</v>
      </c>
      <c r="N7479" t="s">
        <v>9160</v>
      </c>
      <c r="O7479" t="s">
        <v>18</v>
      </c>
      <c r="P7479" t="s">
        <v>9430</v>
      </c>
      <c r="Q7479" t="s">
        <v>87</v>
      </c>
    </row>
    <row r="7480" spans="1:17" hidden="1" x14ac:dyDescent="0.35">
      <c r="A7480" s="72">
        <f t="shared" si="116"/>
        <v>141495</v>
      </c>
      <c r="B7480" t="s">
        <v>9438</v>
      </c>
      <c r="C7480" s="66">
        <v>90424</v>
      </c>
      <c r="D7480" t="s">
        <v>77</v>
      </c>
      <c r="E7480" t="s">
        <v>9432</v>
      </c>
      <c r="F7480" s="66">
        <v>141495</v>
      </c>
      <c r="G7480" t="s">
        <v>78</v>
      </c>
      <c r="H7480" t="s">
        <v>9439</v>
      </c>
      <c r="I7480" t="s">
        <v>79</v>
      </c>
      <c r="K7480" t="s">
        <v>9440</v>
      </c>
      <c r="M7480" t="s">
        <v>9429</v>
      </c>
      <c r="N7480" t="s">
        <v>9160</v>
      </c>
      <c r="O7480" t="s">
        <v>18</v>
      </c>
      <c r="P7480" t="s">
        <v>9430</v>
      </c>
    </row>
    <row r="7481" spans="1:17" hidden="1" x14ac:dyDescent="0.35">
      <c r="A7481" s="72">
        <f t="shared" si="116"/>
        <v>141495</v>
      </c>
      <c r="B7481" t="s">
        <v>9441</v>
      </c>
      <c r="C7481" s="66">
        <v>90426</v>
      </c>
      <c r="D7481" t="s">
        <v>77</v>
      </c>
      <c r="E7481" t="s">
        <v>9432</v>
      </c>
      <c r="F7481" s="66">
        <v>141495</v>
      </c>
      <c r="G7481" t="s">
        <v>78</v>
      </c>
      <c r="H7481" t="s">
        <v>9442</v>
      </c>
      <c r="I7481" t="s">
        <v>79</v>
      </c>
      <c r="K7481" t="s">
        <v>9443</v>
      </c>
      <c r="M7481" t="s">
        <v>9429</v>
      </c>
      <c r="N7481" t="s">
        <v>9160</v>
      </c>
      <c r="O7481" t="s">
        <v>18</v>
      </c>
      <c r="P7481" t="s">
        <v>9430</v>
      </c>
    </row>
    <row r="7482" spans="1:17" hidden="1" x14ac:dyDescent="0.35">
      <c r="A7482" s="72">
        <f t="shared" si="116"/>
        <v>141223</v>
      </c>
      <c r="B7482" t="s">
        <v>6567</v>
      </c>
      <c r="C7482" s="66">
        <v>88640</v>
      </c>
      <c r="D7482" t="s">
        <v>77</v>
      </c>
      <c r="E7482" t="s">
        <v>6077</v>
      </c>
      <c r="F7482" s="66">
        <v>141223</v>
      </c>
      <c r="G7482" t="s">
        <v>78</v>
      </c>
      <c r="H7482" t="s">
        <v>6568</v>
      </c>
      <c r="I7482" t="s">
        <v>79</v>
      </c>
      <c r="K7482" t="s">
        <v>6569</v>
      </c>
      <c r="M7482" t="s">
        <v>3090</v>
      </c>
      <c r="N7482" t="s">
        <v>6071</v>
      </c>
      <c r="O7482" t="s">
        <v>18</v>
      </c>
      <c r="P7482" t="s">
        <v>6556</v>
      </c>
      <c r="Q7482" t="s">
        <v>6570</v>
      </c>
    </row>
    <row r="7483" spans="1:17" hidden="1" x14ac:dyDescent="0.35">
      <c r="A7483" s="72">
        <f t="shared" si="116"/>
        <v>141719</v>
      </c>
      <c r="B7483" t="s">
        <v>27042</v>
      </c>
      <c r="C7483" s="85">
        <v>91711</v>
      </c>
      <c r="D7483" t="s">
        <v>77</v>
      </c>
      <c r="E7483" t="s">
        <v>23187</v>
      </c>
      <c r="F7483" s="85">
        <v>141719</v>
      </c>
      <c r="G7483" t="s">
        <v>78</v>
      </c>
      <c r="H7483">
        <v>1668128</v>
      </c>
      <c r="I7483" t="s">
        <v>79</v>
      </c>
      <c r="K7483" t="s">
        <v>27043</v>
      </c>
      <c r="M7483" t="s">
        <v>20886</v>
      </c>
      <c r="N7483" t="s">
        <v>11516</v>
      </c>
      <c r="O7483" t="s">
        <v>18</v>
      </c>
      <c r="P7483">
        <v>78644</v>
      </c>
      <c r="Q7483">
        <v>1848</v>
      </c>
    </row>
    <row r="7484" spans="1:17" hidden="1" x14ac:dyDescent="0.35">
      <c r="A7484" s="72">
        <f t="shared" si="116"/>
        <v>141719</v>
      </c>
      <c r="B7484" t="s">
        <v>3709</v>
      </c>
      <c r="C7484" s="66">
        <v>91711</v>
      </c>
      <c r="D7484" t="s">
        <v>77</v>
      </c>
      <c r="E7484" t="s">
        <v>11512</v>
      </c>
      <c r="F7484" s="66">
        <v>141719</v>
      </c>
      <c r="G7484" t="s">
        <v>78</v>
      </c>
      <c r="H7484" t="s">
        <v>11513</v>
      </c>
      <c r="I7484" t="s">
        <v>79</v>
      </c>
      <c r="K7484" t="s">
        <v>11521</v>
      </c>
      <c r="L7484" t="s">
        <v>80</v>
      </c>
      <c r="M7484" t="s">
        <v>11515</v>
      </c>
      <c r="N7484" t="s">
        <v>8909</v>
      </c>
      <c r="O7484" t="s">
        <v>18</v>
      </c>
      <c r="P7484" t="s">
        <v>11517</v>
      </c>
      <c r="Q7484" t="s">
        <v>11522</v>
      </c>
    </row>
    <row r="7485" spans="1:17" hidden="1" x14ac:dyDescent="0.35">
      <c r="A7485" s="72">
        <f t="shared" si="116"/>
        <v>141223</v>
      </c>
      <c r="B7485" t="s">
        <v>7258</v>
      </c>
      <c r="C7485" s="66">
        <v>89058</v>
      </c>
      <c r="D7485" t="s">
        <v>77</v>
      </c>
      <c r="E7485" t="s">
        <v>6077</v>
      </c>
      <c r="F7485" s="66">
        <v>141223</v>
      </c>
      <c r="G7485" t="s">
        <v>78</v>
      </c>
      <c r="H7485" t="s">
        <v>7259</v>
      </c>
      <c r="I7485" t="s">
        <v>79</v>
      </c>
      <c r="K7485" t="s">
        <v>7260</v>
      </c>
      <c r="M7485" t="s">
        <v>3090</v>
      </c>
      <c r="N7485" t="s">
        <v>6071</v>
      </c>
      <c r="O7485" t="s">
        <v>18</v>
      </c>
      <c r="P7485" t="s">
        <v>7251</v>
      </c>
      <c r="Q7485" t="s">
        <v>7261</v>
      </c>
    </row>
    <row r="7486" spans="1:17" hidden="1" x14ac:dyDescent="0.35">
      <c r="A7486" s="72">
        <f t="shared" si="116"/>
        <v>141544</v>
      </c>
      <c r="B7486" t="s">
        <v>9865</v>
      </c>
      <c r="C7486" s="66">
        <v>90645</v>
      </c>
      <c r="D7486" t="s">
        <v>77</v>
      </c>
      <c r="E7486" t="s">
        <v>9751</v>
      </c>
      <c r="F7486" s="66">
        <v>141544</v>
      </c>
      <c r="G7486" t="s">
        <v>78</v>
      </c>
      <c r="H7486" t="s">
        <v>9752</v>
      </c>
      <c r="I7486" t="s">
        <v>79</v>
      </c>
      <c r="K7486" t="s">
        <v>9866</v>
      </c>
      <c r="M7486" t="s">
        <v>7383</v>
      </c>
      <c r="N7486" t="s">
        <v>7384</v>
      </c>
      <c r="O7486" t="s">
        <v>18</v>
      </c>
      <c r="P7486" t="s">
        <v>9858</v>
      </c>
      <c r="Q7486" t="s">
        <v>9867</v>
      </c>
    </row>
    <row r="7487" spans="1:17" hidden="1" x14ac:dyDescent="0.35">
      <c r="A7487" s="72">
        <f t="shared" si="116"/>
        <v>141586</v>
      </c>
      <c r="B7487" t="s">
        <v>17973</v>
      </c>
      <c r="C7487" s="66">
        <v>16076247</v>
      </c>
      <c r="D7487" t="s">
        <v>77</v>
      </c>
      <c r="E7487" t="s">
        <v>10514</v>
      </c>
      <c r="F7487" s="66">
        <v>141586</v>
      </c>
      <c r="G7487" t="s">
        <v>78</v>
      </c>
      <c r="I7487" t="s">
        <v>79</v>
      </c>
      <c r="K7487" t="s">
        <v>17974</v>
      </c>
      <c r="M7487" t="s">
        <v>10510</v>
      </c>
      <c r="N7487" t="s">
        <v>10513</v>
      </c>
      <c r="O7487" t="s">
        <v>18</v>
      </c>
      <c r="P7487" t="s">
        <v>10512</v>
      </c>
      <c r="Q7487" t="s">
        <v>10524</v>
      </c>
    </row>
    <row r="7488" spans="1:17" hidden="1" x14ac:dyDescent="0.35">
      <c r="A7488" s="72">
        <f t="shared" si="116"/>
        <v>141322</v>
      </c>
      <c r="B7488" t="s">
        <v>8325</v>
      </c>
      <c r="C7488" s="66">
        <v>89696</v>
      </c>
      <c r="D7488" t="s">
        <v>77</v>
      </c>
      <c r="E7488" t="s">
        <v>8316</v>
      </c>
      <c r="F7488" s="66">
        <v>141322</v>
      </c>
      <c r="G7488" t="s">
        <v>78</v>
      </c>
      <c r="H7488" t="s">
        <v>350</v>
      </c>
      <c r="I7488" t="s">
        <v>79</v>
      </c>
      <c r="K7488" t="s">
        <v>8326</v>
      </c>
      <c r="L7488" t="s">
        <v>80</v>
      </c>
      <c r="M7488" t="s">
        <v>8327</v>
      </c>
      <c r="N7488" t="s">
        <v>6073</v>
      </c>
      <c r="O7488" t="s">
        <v>18</v>
      </c>
      <c r="P7488" t="s">
        <v>8328</v>
      </c>
      <c r="Q7488" t="s">
        <v>87</v>
      </c>
    </row>
    <row r="7489" spans="1:17" hidden="1" x14ac:dyDescent="0.35">
      <c r="A7489" s="72">
        <f t="shared" si="116"/>
        <v>141671</v>
      </c>
      <c r="B7489" t="s">
        <v>27818</v>
      </c>
      <c r="C7489" s="85">
        <v>17007231</v>
      </c>
      <c r="D7489" t="s">
        <v>23281</v>
      </c>
      <c r="E7489" t="s">
        <v>23170</v>
      </c>
      <c r="F7489" s="85">
        <v>141671</v>
      </c>
      <c r="G7489" t="s">
        <v>78</v>
      </c>
      <c r="I7489" t="s">
        <v>79</v>
      </c>
      <c r="K7489" t="s">
        <v>27498</v>
      </c>
      <c r="M7489" t="s">
        <v>27499</v>
      </c>
      <c r="N7489" t="s">
        <v>10825</v>
      </c>
      <c r="O7489" t="s">
        <v>18</v>
      </c>
      <c r="P7489">
        <v>78578</v>
      </c>
    </row>
    <row r="7490" spans="1:17" hidden="1" x14ac:dyDescent="0.35">
      <c r="A7490" s="72">
        <f t="shared" ref="A7490:A7553" si="117">IF(F7490="", "", IF(D7490="School District", C7490, F7490))</f>
        <v>141671</v>
      </c>
      <c r="B7490" t="s">
        <v>20640</v>
      </c>
      <c r="C7490" s="66">
        <v>17007231</v>
      </c>
      <c r="D7490" t="s">
        <v>83</v>
      </c>
      <c r="E7490" t="s">
        <v>11159</v>
      </c>
      <c r="F7490" s="66">
        <v>141671</v>
      </c>
      <c r="G7490" t="s">
        <v>78</v>
      </c>
      <c r="I7490" t="s">
        <v>79</v>
      </c>
      <c r="K7490" t="s">
        <v>13836</v>
      </c>
      <c r="M7490" t="s">
        <v>11161</v>
      </c>
      <c r="N7490" t="s">
        <v>10825</v>
      </c>
      <c r="O7490" t="s">
        <v>18</v>
      </c>
      <c r="P7490" t="s">
        <v>11162</v>
      </c>
    </row>
    <row r="7491" spans="1:17" hidden="1" x14ac:dyDescent="0.35">
      <c r="A7491" s="72">
        <f t="shared" si="117"/>
        <v>141671</v>
      </c>
      <c r="B7491" t="s">
        <v>23170</v>
      </c>
      <c r="C7491" s="85">
        <v>141671</v>
      </c>
      <c r="D7491" t="s">
        <v>78</v>
      </c>
      <c r="E7491" t="s">
        <v>23177</v>
      </c>
      <c r="F7491" s="85">
        <v>17016080</v>
      </c>
      <c r="G7491" t="s">
        <v>1750</v>
      </c>
      <c r="H7491">
        <v>11821998</v>
      </c>
      <c r="I7491" t="s">
        <v>79</v>
      </c>
      <c r="J7491" t="s">
        <v>200</v>
      </c>
      <c r="K7491" t="s">
        <v>27498</v>
      </c>
      <c r="M7491" t="s">
        <v>27499</v>
      </c>
      <c r="N7491" t="s">
        <v>10825</v>
      </c>
      <c r="O7491" t="s">
        <v>18</v>
      </c>
      <c r="P7491">
        <v>78578</v>
      </c>
    </row>
    <row r="7492" spans="1:17" hidden="1" x14ac:dyDescent="0.35">
      <c r="A7492" s="72">
        <f t="shared" si="117"/>
        <v>141234</v>
      </c>
      <c r="B7492" t="s">
        <v>18612</v>
      </c>
      <c r="C7492" s="66">
        <v>16054008</v>
      </c>
      <c r="D7492" t="s">
        <v>83</v>
      </c>
      <c r="E7492" t="s">
        <v>6473</v>
      </c>
      <c r="F7492" s="66">
        <v>141234</v>
      </c>
      <c r="G7492" t="s">
        <v>78</v>
      </c>
      <c r="I7492" t="s">
        <v>79</v>
      </c>
      <c r="K7492" t="s">
        <v>19641</v>
      </c>
      <c r="M7492" t="s">
        <v>3090</v>
      </c>
      <c r="N7492" t="s">
        <v>6073</v>
      </c>
      <c r="O7492" t="s">
        <v>18</v>
      </c>
      <c r="P7492" t="s">
        <v>6783</v>
      </c>
    </row>
    <row r="7493" spans="1:17" hidden="1" x14ac:dyDescent="0.35">
      <c r="A7493" s="72">
        <f t="shared" si="117"/>
        <v>141231</v>
      </c>
      <c r="B7493" t="s">
        <v>18612</v>
      </c>
      <c r="C7493" s="66">
        <v>16025264</v>
      </c>
      <c r="D7493" t="s">
        <v>83</v>
      </c>
      <c r="E7493" t="s">
        <v>6244</v>
      </c>
      <c r="F7493" s="66">
        <v>141231</v>
      </c>
      <c r="G7493" t="s">
        <v>78</v>
      </c>
      <c r="H7493" t="s">
        <v>18613</v>
      </c>
      <c r="I7493" t="s">
        <v>79</v>
      </c>
      <c r="K7493" t="s">
        <v>18614</v>
      </c>
      <c r="M7493" t="s">
        <v>3090</v>
      </c>
      <c r="N7493" t="s">
        <v>6073</v>
      </c>
      <c r="O7493" t="s">
        <v>18</v>
      </c>
      <c r="P7493" t="s">
        <v>7149</v>
      </c>
    </row>
    <row r="7494" spans="1:17" hidden="1" x14ac:dyDescent="0.35">
      <c r="A7494" s="72">
        <f t="shared" si="117"/>
        <v>142116</v>
      </c>
      <c r="B7494" t="s">
        <v>20817</v>
      </c>
      <c r="C7494" s="66">
        <v>17009060</v>
      </c>
      <c r="D7494" t="s">
        <v>83</v>
      </c>
      <c r="E7494" t="s">
        <v>13524</v>
      </c>
      <c r="F7494" s="66">
        <v>142116</v>
      </c>
      <c r="G7494" t="s">
        <v>78</v>
      </c>
      <c r="H7494" t="s">
        <v>20818</v>
      </c>
      <c r="I7494" t="s">
        <v>79</v>
      </c>
      <c r="K7494" t="s">
        <v>20819</v>
      </c>
      <c r="L7494" t="s">
        <v>80</v>
      </c>
      <c r="M7494" t="s">
        <v>20820</v>
      </c>
      <c r="N7494" t="s">
        <v>80</v>
      </c>
      <c r="O7494" t="s">
        <v>18</v>
      </c>
      <c r="P7494" t="s">
        <v>13261</v>
      </c>
      <c r="Q7494" t="s">
        <v>87</v>
      </c>
    </row>
    <row r="7495" spans="1:17" hidden="1" x14ac:dyDescent="0.35">
      <c r="A7495" s="72">
        <f t="shared" si="117"/>
        <v>141260</v>
      </c>
      <c r="B7495" t="s">
        <v>19903</v>
      </c>
      <c r="C7495" s="66">
        <v>16068192</v>
      </c>
      <c r="D7495" t="s">
        <v>83</v>
      </c>
      <c r="E7495" t="s">
        <v>7504</v>
      </c>
      <c r="F7495" s="66">
        <v>141260</v>
      </c>
      <c r="G7495" t="s">
        <v>78</v>
      </c>
      <c r="I7495" t="s">
        <v>79</v>
      </c>
      <c r="K7495" t="s">
        <v>19904</v>
      </c>
      <c r="M7495" t="s">
        <v>7501</v>
      </c>
      <c r="N7495" t="s">
        <v>7265</v>
      </c>
      <c r="O7495" t="s">
        <v>18</v>
      </c>
      <c r="P7495" t="s">
        <v>7502</v>
      </c>
    </row>
    <row r="7496" spans="1:17" hidden="1" x14ac:dyDescent="0.35">
      <c r="A7496" s="72">
        <f t="shared" si="117"/>
        <v>141334</v>
      </c>
      <c r="B7496" t="s">
        <v>23956</v>
      </c>
      <c r="C7496" s="85">
        <v>89729</v>
      </c>
      <c r="D7496" t="s">
        <v>77</v>
      </c>
      <c r="E7496" t="s">
        <v>23261</v>
      </c>
      <c r="F7496" s="85">
        <v>141334</v>
      </c>
      <c r="G7496" t="s">
        <v>78</v>
      </c>
      <c r="H7496">
        <v>4542296</v>
      </c>
      <c r="I7496" t="s">
        <v>79</v>
      </c>
      <c r="K7496" t="s">
        <v>8364</v>
      </c>
      <c r="M7496" t="s">
        <v>23957</v>
      </c>
      <c r="N7496" t="s">
        <v>7998</v>
      </c>
      <c r="O7496" t="s">
        <v>18</v>
      </c>
      <c r="P7496">
        <v>77531</v>
      </c>
      <c r="Q7496">
        <v>2621</v>
      </c>
    </row>
    <row r="7497" spans="1:17" hidden="1" x14ac:dyDescent="0.35">
      <c r="A7497" s="72">
        <f t="shared" si="117"/>
        <v>142118</v>
      </c>
      <c r="B7497" t="s">
        <v>8363</v>
      </c>
      <c r="C7497" s="66">
        <v>93039</v>
      </c>
      <c r="D7497" t="s">
        <v>77</v>
      </c>
      <c r="E7497" t="s">
        <v>13343</v>
      </c>
      <c r="F7497" s="66">
        <v>142118</v>
      </c>
      <c r="G7497" t="s">
        <v>78</v>
      </c>
      <c r="H7497" t="s">
        <v>13444</v>
      </c>
      <c r="I7497" t="s">
        <v>79</v>
      </c>
      <c r="K7497" t="s">
        <v>13445</v>
      </c>
      <c r="M7497" t="s">
        <v>7395</v>
      </c>
      <c r="N7497" t="s">
        <v>13252</v>
      </c>
      <c r="O7497" t="s">
        <v>18</v>
      </c>
      <c r="P7497" t="s">
        <v>13439</v>
      </c>
      <c r="Q7497" t="s">
        <v>13446</v>
      </c>
    </row>
    <row r="7498" spans="1:17" hidden="1" x14ac:dyDescent="0.35">
      <c r="A7498" s="72">
        <f t="shared" si="117"/>
        <v>141295</v>
      </c>
      <c r="B7498" t="s">
        <v>17781</v>
      </c>
      <c r="C7498" s="66">
        <v>16070645</v>
      </c>
      <c r="D7498" t="s">
        <v>77</v>
      </c>
      <c r="E7498" t="s">
        <v>7764</v>
      </c>
      <c r="F7498" s="66">
        <v>141295</v>
      </c>
      <c r="G7498" t="s">
        <v>78</v>
      </c>
      <c r="I7498" t="s">
        <v>79</v>
      </c>
      <c r="K7498" t="s">
        <v>17782</v>
      </c>
      <c r="M7498" t="s">
        <v>7391</v>
      </c>
      <c r="N7498" t="s">
        <v>7262</v>
      </c>
      <c r="O7498" t="s">
        <v>18</v>
      </c>
      <c r="P7498" t="s">
        <v>7959</v>
      </c>
    </row>
    <row r="7499" spans="1:17" hidden="1" x14ac:dyDescent="0.35">
      <c r="A7499" s="72">
        <f t="shared" si="117"/>
        <v>140469</v>
      </c>
      <c r="B7499" t="s">
        <v>26918</v>
      </c>
      <c r="C7499" s="85">
        <v>85673</v>
      </c>
      <c r="D7499" t="s">
        <v>77</v>
      </c>
      <c r="E7499" t="s">
        <v>23191</v>
      </c>
      <c r="F7499" s="85">
        <v>140469</v>
      </c>
      <c r="G7499" t="s">
        <v>78</v>
      </c>
      <c r="H7499">
        <v>13461769</v>
      </c>
      <c r="I7499" t="s">
        <v>79</v>
      </c>
      <c r="K7499" t="s">
        <v>26919</v>
      </c>
      <c r="M7499" t="s">
        <v>20080</v>
      </c>
      <c r="N7499" t="s">
        <v>205</v>
      </c>
      <c r="O7499" t="s">
        <v>18</v>
      </c>
      <c r="P7499">
        <v>75010</v>
      </c>
      <c r="Q7499">
        <v>1220</v>
      </c>
    </row>
    <row r="7500" spans="1:17" hidden="1" x14ac:dyDescent="0.35">
      <c r="A7500" s="72">
        <f t="shared" si="117"/>
        <v>140469</v>
      </c>
      <c r="B7500" t="s">
        <v>775</v>
      </c>
      <c r="C7500" s="66">
        <v>85673</v>
      </c>
      <c r="D7500" t="s">
        <v>77</v>
      </c>
      <c r="E7500" t="s">
        <v>212</v>
      </c>
      <c r="F7500" s="66">
        <v>140469</v>
      </c>
      <c r="G7500" t="s">
        <v>78</v>
      </c>
      <c r="H7500" t="s">
        <v>213</v>
      </c>
      <c r="I7500" t="s">
        <v>79</v>
      </c>
      <c r="K7500" t="s">
        <v>776</v>
      </c>
      <c r="M7500" t="s">
        <v>188</v>
      </c>
      <c r="N7500" t="s">
        <v>215</v>
      </c>
      <c r="O7500" t="s">
        <v>18</v>
      </c>
      <c r="P7500" t="s">
        <v>216</v>
      </c>
      <c r="Q7500" t="s">
        <v>777</v>
      </c>
    </row>
    <row r="7501" spans="1:17" hidden="1" x14ac:dyDescent="0.35">
      <c r="A7501" s="72">
        <f t="shared" si="117"/>
        <v>140887</v>
      </c>
      <c r="B7501" t="s">
        <v>25474</v>
      </c>
      <c r="C7501" s="85">
        <v>87427</v>
      </c>
      <c r="D7501" t="s">
        <v>77</v>
      </c>
      <c r="E7501" t="s">
        <v>23231</v>
      </c>
      <c r="F7501" s="85">
        <v>140887</v>
      </c>
      <c r="G7501" t="s">
        <v>78</v>
      </c>
      <c r="H7501">
        <v>11985108</v>
      </c>
      <c r="I7501" t="s">
        <v>79</v>
      </c>
      <c r="K7501" t="s">
        <v>25475</v>
      </c>
      <c r="M7501" t="s">
        <v>20648</v>
      </c>
      <c r="N7501" t="s">
        <v>571</v>
      </c>
      <c r="O7501" t="s">
        <v>18</v>
      </c>
      <c r="P7501">
        <v>76105</v>
      </c>
      <c r="Q7501">
        <v>1423</v>
      </c>
    </row>
    <row r="7502" spans="1:17" hidden="1" x14ac:dyDescent="0.35">
      <c r="A7502" s="72">
        <f t="shared" si="117"/>
        <v>140887</v>
      </c>
      <c r="B7502" t="s">
        <v>3950</v>
      </c>
      <c r="C7502" s="66">
        <v>87427</v>
      </c>
      <c r="D7502" t="s">
        <v>77</v>
      </c>
      <c r="E7502" t="s">
        <v>3907</v>
      </c>
      <c r="F7502" s="66">
        <v>140887</v>
      </c>
      <c r="G7502" t="s">
        <v>78</v>
      </c>
      <c r="H7502" t="s">
        <v>3951</v>
      </c>
      <c r="I7502" t="s">
        <v>79</v>
      </c>
      <c r="K7502" t="s">
        <v>3952</v>
      </c>
      <c r="M7502" t="s">
        <v>3904</v>
      </c>
      <c r="N7502" t="s">
        <v>573</v>
      </c>
      <c r="O7502" t="s">
        <v>18</v>
      </c>
      <c r="P7502" t="s">
        <v>3953</v>
      </c>
      <c r="Q7502" t="s">
        <v>1728</v>
      </c>
    </row>
    <row r="7503" spans="1:17" hidden="1" x14ac:dyDescent="0.35">
      <c r="A7503" s="72">
        <f t="shared" si="117"/>
        <v>141312</v>
      </c>
      <c r="B7503" t="s">
        <v>8289</v>
      </c>
      <c r="C7503" s="66">
        <v>89653</v>
      </c>
      <c r="D7503" t="s">
        <v>77</v>
      </c>
      <c r="E7503" t="s">
        <v>6602</v>
      </c>
      <c r="F7503" s="66">
        <v>141312</v>
      </c>
      <c r="G7503" t="s">
        <v>78</v>
      </c>
      <c r="H7503" t="s">
        <v>8290</v>
      </c>
      <c r="I7503" t="s">
        <v>79</v>
      </c>
      <c r="K7503" t="s">
        <v>8291</v>
      </c>
      <c r="M7503" t="s">
        <v>8194</v>
      </c>
      <c r="N7503" t="s">
        <v>6071</v>
      </c>
      <c r="O7503" t="s">
        <v>18</v>
      </c>
      <c r="P7503" t="s">
        <v>8268</v>
      </c>
      <c r="Q7503" t="s">
        <v>6368</v>
      </c>
    </row>
    <row r="7504" spans="1:17" hidden="1" x14ac:dyDescent="0.35">
      <c r="A7504" s="72">
        <f t="shared" si="117"/>
        <v>141736</v>
      </c>
      <c r="B7504" t="s">
        <v>11712</v>
      </c>
      <c r="C7504" s="66">
        <v>91866</v>
      </c>
      <c r="D7504" t="s">
        <v>77</v>
      </c>
      <c r="E7504" t="s">
        <v>11615</v>
      </c>
      <c r="F7504" s="66">
        <v>141736</v>
      </c>
      <c r="G7504" t="s">
        <v>78</v>
      </c>
      <c r="I7504" t="s">
        <v>79</v>
      </c>
      <c r="K7504" t="s">
        <v>11713</v>
      </c>
      <c r="M7504" t="s">
        <v>126</v>
      </c>
      <c r="N7504" t="s">
        <v>5106</v>
      </c>
      <c r="O7504" t="s">
        <v>18</v>
      </c>
      <c r="P7504" t="s">
        <v>11705</v>
      </c>
      <c r="Q7504" t="s">
        <v>9991</v>
      </c>
    </row>
    <row r="7505" spans="1:17" hidden="1" x14ac:dyDescent="0.35">
      <c r="A7505" s="72">
        <f t="shared" si="117"/>
        <v>140945</v>
      </c>
      <c r="B7505" t="s">
        <v>27834</v>
      </c>
      <c r="C7505" s="85">
        <v>87734</v>
      </c>
      <c r="D7505" t="s">
        <v>77</v>
      </c>
      <c r="E7505" t="s">
        <v>23169</v>
      </c>
      <c r="F7505" s="85">
        <v>140945</v>
      </c>
      <c r="G7505" t="s">
        <v>78</v>
      </c>
      <c r="H7505">
        <v>12184792</v>
      </c>
      <c r="I7505" t="s">
        <v>79</v>
      </c>
      <c r="K7505" t="s">
        <v>27835</v>
      </c>
      <c r="M7505" t="s">
        <v>25019</v>
      </c>
      <c r="N7505" t="s">
        <v>205</v>
      </c>
      <c r="O7505" t="s">
        <v>18</v>
      </c>
      <c r="P7505">
        <v>76259</v>
      </c>
    </row>
    <row r="7506" spans="1:17" hidden="1" x14ac:dyDescent="0.35">
      <c r="A7506" s="72">
        <f t="shared" si="117"/>
        <v>140945</v>
      </c>
      <c r="B7506" t="s">
        <v>4556</v>
      </c>
      <c r="C7506" s="66">
        <v>87734</v>
      </c>
      <c r="D7506" t="s">
        <v>77</v>
      </c>
      <c r="E7506" t="s">
        <v>4557</v>
      </c>
      <c r="F7506" s="66">
        <v>140945</v>
      </c>
      <c r="G7506" t="s">
        <v>78</v>
      </c>
      <c r="H7506" t="s">
        <v>4558</v>
      </c>
      <c r="I7506" t="s">
        <v>79</v>
      </c>
      <c r="K7506" t="s">
        <v>4559</v>
      </c>
      <c r="M7506" t="s">
        <v>4560</v>
      </c>
      <c r="N7506" t="s">
        <v>205</v>
      </c>
      <c r="O7506" t="s">
        <v>18</v>
      </c>
      <c r="P7506" t="s">
        <v>4561</v>
      </c>
    </row>
    <row r="7507" spans="1:17" hidden="1" x14ac:dyDescent="0.35">
      <c r="A7507" s="72">
        <f t="shared" si="117"/>
        <v>140945</v>
      </c>
      <c r="B7507" t="s">
        <v>27836</v>
      </c>
      <c r="C7507" s="85">
        <v>87735</v>
      </c>
      <c r="D7507" t="s">
        <v>77</v>
      </c>
      <c r="E7507" t="s">
        <v>23169</v>
      </c>
      <c r="F7507" s="85">
        <v>140945</v>
      </c>
      <c r="G7507" t="s">
        <v>78</v>
      </c>
      <c r="H7507">
        <v>12184792</v>
      </c>
      <c r="I7507" t="s">
        <v>79</v>
      </c>
      <c r="K7507" t="s">
        <v>27837</v>
      </c>
      <c r="M7507" t="s">
        <v>25019</v>
      </c>
      <c r="N7507" t="s">
        <v>205</v>
      </c>
      <c r="O7507" t="s">
        <v>18</v>
      </c>
      <c r="P7507">
        <v>76259</v>
      </c>
    </row>
    <row r="7508" spans="1:17" hidden="1" x14ac:dyDescent="0.35">
      <c r="A7508" s="72">
        <f t="shared" si="117"/>
        <v>140945</v>
      </c>
      <c r="B7508" t="s">
        <v>4562</v>
      </c>
      <c r="C7508" s="66">
        <v>87735</v>
      </c>
      <c r="D7508" t="s">
        <v>77</v>
      </c>
      <c r="E7508" t="s">
        <v>4557</v>
      </c>
      <c r="F7508" s="66">
        <v>140945</v>
      </c>
      <c r="G7508" t="s">
        <v>78</v>
      </c>
      <c r="H7508" t="s">
        <v>4558</v>
      </c>
      <c r="I7508" t="s">
        <v>79</v>
      </c>
      <c r="K7508" t="s">
        <v>4563</v>
      </c>
      <c r="M7508" t="s">
        <v>4560</v>
      </c>
      <c r="N7508" t="s">
        <v>205</v>
      </c>
      <c r="O7508" t="s">
        <v>18</v>
      </c>
      <c r="P7508" t="s">
        <v>4561</v>
      </c>
    </row>
    <row r="7509" spans="1:17" hidden="1" x14ac:dyDescent="0.35">
      <c r="A7509" s="72">
        <f t="shared" si="117"/>
        <v>140945</v>
      </c>
      <c r="B7509" t="s">
        <v>23169</v>
      </c>
      <c r="C7509" s="85">
        <v>140945</v>
      </c>
      <c r="D7509" t="s">
        <v>78</v>
      </c>
      <c r="E7509" t="s">
        <v>23238</v>
      </c>
      <c r="F7509" s="85">
        <v>17002993</v>
      </c>
      <c r="G7509" t="s">
        <v>1750</v>
      </c>
      <c r="H7509">
        <v>12184792</v>
      </c>
      <c r="I7509" t="s">
        <v>79</v>
      </c>
      <c r="J7509" t="s">
        <v>200</v>
      </c>
      <c r="K7509" t="s">
        <v>25018</v>
      </c>
      <c r="M7509" t="s">
        <v>25019</v>
      </c>
      <c r="N7509" t="s">
        <v>205</v>
      </c>
      <c r="O7509" t="s">
        <v>18</v>
      </c>
      <c r="P7509">
        <v>76259</v>
      </c>
    </row>
    <row r="7510" spans="1:17" hidden="1" x14ac:dyDescent="0.35">
      <c r="A7510" s="72">
        <f t="shared" si="117"/>
        <v>140945</v>
      </c>
      <c r="B7510" t="s">
        <v>27840</v>
      </c>
      <c r="C7510" s="85">
        <v>16031634</v>
      </c>
      <c r="D7510" t="s">
        <v>23281</v>
      </c>
      <c r="E7510" t="s">
        <v>23169</v>
      </c>
      <c r="F7510" s="85">
        <v>140945</v>
      </c>
      <c r="G7510" t="s">
        <v>78</v>
      </c>
      <c r="H7510">
        <v>12184792</v>
      </c>
      <c r="I7510" t="s">
        <v>79</v>
      </c>
      <c r="K7510" t="s">
        <v>25018</v>
      </c>
      <c r="M7510" t="s">
        <v>25019</v>
      </c>
      <c r="N7510" t="s">
        <v>205</v>
      </c>
      <c r="O7510" t="s">
        <v>18</v>
      </c>
      <c r="P7510">
        <v>76259</v>
      </c>
    </row>
    <row r="7511" spans="1:17" hidden="1" x14ac:dyDescent="0.35">
      <c r="A7511" s="72">
        <f t="shared" si="117"/>
        <v>140945</v>
      </c>
      <c r="B7511" t="s">
        <v>19172</v>
      </c>
      <c r="C7511" s="66">
        <v>16031634</v>
      </c>
      <c r="D7511" t="s">
        <v>83</v>
      </c>
      <c r="E7511" t="s">
        <v>4557</v>
      </c>
      <c r="F7511" s="66">
        <v>140945</v>
      </c>
      <c r="G7511" t="s">
        <v>78</v>
      </c>
      <c r="H7511" t="s">
        <v>4558</v>
      </c>
      <c r="I7511" t="s">
        <v>79</v>
      </c>
      <c r="K7511" t="s">
        <v>13722</v>
      </c>
      <c r="L7511" t="s">
        <v>80</v>
      </c>
      <c r="M7511" t="s">
        <v>4560</v>
      </c>
      <c r="N7511" t="s">
        <v>215</v>
      </c>
      <c r="O7511" t="s">
        <v>18</v>
      </c>
      <c r="P7511" t="s">
        <v>4561</v>
      </c>
      <c r="Q7511" t="s">
        <v>87</v>
      </c>
    </row>
    <row r="7512" spans="1:17" hidden="1" x14ac:dyDescent="0.35">
      <c r="A7512" s="72">
        <f t="shared" si="117"/>
        <v>140945</v>
      </c>
      <c r="B7512" t="s">
        <v>27838</v>
      </c>
      <c r="C7512" s="85">
        <v>16031632</v>
      </c>
      <c r="D7512" t="s">
        <v>77</v>
      </c>
      <c r="E7512" t="s">
        <v>23169</v>
      </c>
      <c r="F7512" s="85">
        <v>140945</v>
      </c>
      <c r="G7512" t="s">
        <v>78</v>
      </c>
      <c r="H7512">
        <v>12184792</v>
      </c>
      <c r="I7512" t="s">
        <v>79</v>
      </c>
      <c r="K7512" t="s">
        <v>27839</v>
      </c>
      <c r="M7512" t="s">
        <v>25019</v>
      </c>
      <c r="N7512" t="s">
        <v>205</v>
      </c>
      <c r="O7512" t="s">
        <v>18</v>
      </c>
      <c r="P7512">
        <v>76259</v>
      </c>
    </row>
    <row r="7513" spans="1:17" hidden="1" x14ac:dyDescent="0.35">
      <c r="A7513" s="72">
        <f t="shared" si="117"/>
        <v>140945</v>
      </c>
      <c r="B7513" t="s">
        <v>16057</v>
      </c>
      <c r="C7513" s="66">
        <v>16031632</v>
      </c>
      <c r="D7513" t="s">
        <v>77</v>
      </c>
      <c r="E7513" t="s">
        <v>4557</v>
      </c>
      <c r="F7513" s="66">
        <v>140945</v>
      </c>
      <c r="G7513" t="s">
        <v>78</v>
      </c>
      <c r="H7513" t="s">
        <v>4558</v>
      </c>
      <c r="I7513" t="s">
        <v>79</v>
      </c>
      <c r="K7513" t="s">
        <v>16058</v>
      </c>
      <c r="M7513" t="s">
        <v>4560</v>
      </c>
      <c r="N7513" t="s">
        <v>205</v>
      </c>
      <c r="O7513" t="s">
        <v>18</v>
      </c>
      <c r="P7513" t="s">
        <v>4561</v>
      </c>
    </row>
    <row r="7514" spans="1:17" hidden="1" x14ac:dyDescent="0.35">
      <c r="A7514" s="72">
        <f t="shared" si="117"/>
        <v>141231</v>
      </c>
      <c r="B7514" t="s">
        <v>7151</v>
      </c>
      <c r="C7514" s="66">
        <v>88995</v>
      </c>
      <c r="D7514" t="s">
        <v>77</v>
      </c>
      <c r="E7514" t="s">
        <v>6244</v>
      </c>
      <c r="F7514" s="66">
        <v>141231</v>
      </c>
      <c r="G7514" t="s">
        <v>78</v>
      </c>
      <c r="H7514" t="s">
        <v>7152</v>
      </c>
      <c r="I7514" t="s">
        <v>79</v>
      </c>
      <c r="K7514" t="s">
        <v>7153</v>
      </c>
      <c r="L7514" t="s">
        <v>80</v>
      </c>
      <c r="M7514" t="s">
        <v>3090</v>
      </c>
      <c r="N7514" t="s">
        <v>6073</v>
      </c>
      <c r="O7514" t="s">
        <v>18</v>
      </c>
      <c r="P7514" t="s">
        <v>7149</v>
      </c>
      <c r="Q7514" t="s">
        <v>7154</v>
      </c>
    </row>
    <row r="7515" spans="1:17" hidden="1" x14ac:dyDescent="0.35">
      <c r="A7515" s="72">
        <f t="shared" si="117"/>
        <v>141040</v>
      </c>
      <c r="B7515" t="s">
        <v>27844</v>
      </c>
      <c r="C7515" s="85">
        <v>222115</v>
      </c>
      <c r="D7515" t="s">
        <v>77</v>
      </c>
      <c r="E7515" t="s">
        <v>23168</v>
      </c>
      <c r="F7515" s="85">
        <v>141040</v>
      </c>
      <c r="G7515" t="s">
        <v>78</v>
      </c>
      <c r="H7515">
        <v>12727830</v>
      </c>
      <c r="I7515" t="s">
        <v>79</v>
      </c>
      <c r="K7515" t="s">
        <v>24981</v>
      </c>
      <c r="M7515" t="s">
        <v>24982</v>
      </c>
      <c r="N7515" t="s">
        <v>3797</v>
      </c>
      <c r="O7515" t="s">
        <v>18</v>
      </c>
      <c r="P7515">
        <v>76487</v>
      </c>
    </row>
    <row r="7516" spans="1:17" hidden="1" x14ac:dyDescent="0.35">
      <c r="A7516" s="72">
        <f t="shared" si="117"/>
        <v>141040</v>
      </c>
      <c r="B7516" t="s">
        <v>14752</v>
      </c>
      <c r="C7516" s="66">
        <v>222115</v>
      </c>
      <c r="D7516" t="s">
        <v>77</v>
      </c>
      <c r="E7516" t="s">
        <v>5031</v>
      </c>
      <c r="F7516" s="66">
        <v>141040</v>
      </c>
      <c r="G7516" t="s">
        <v>78</v>
      </c>
      <c r="H7516" t="s">
        <v>14753</v>
      </c>
      <c r="I7516" t="s">
        <v>79</v>
      </c>
      <c r="K7516" t="s">
        <v>13734</v>
      </c>
      <c r="M7516" t="s">
        <v>5034</v>
      </c>
      <c r="O7516" t="s">
        <v>18</v>
      </c>
      <c r="P7516" t="s">
        <v>5035</v>
      </c>
    </row>
    <row r="7517" spans="1:17" hidden="1" x14ac:dyDescent="0.35">
      <c r="A7517" s="72">
        <f t="shared" si="117"/>
        <v>141040</v>
      </c>
      <c r="B7517" t="s">
        <v>27842</v>
      </c>
      <c r="C7517" s="85">
        <v>87921</v>
      </c>
      <c r="D7517" t="s">
        <v>77</v>
      </c>
      <c r="E7517" t="s">
        <v>23168</v>
      </c>
      <c r="F7517" s="85">
        <v>141040</v>
      </c>
      <c r="G7517" t="s">
        <v>78</v>
      </c>
      <c r="H7517">
        <v>12727848</v>
      </c>
      <c r="I7517" t="s">
        <v>79</v>
      </c>
      <c r="K7517" t="s">
        <v>27843</v>
      </c>
      <c r="M7517" t="s">
        <v>24982</v>
      </c>
      <c r="N7517" t="s">
        <v>3797</v>
      </c>
      <c r="O7517" t="s">
        <v>18</v>
      </c>
      <c r="P7517">
        <v>76487</v>
      </c>
    </row>
    <row r="7518" spans="1:17" hidden="1" x14ac:dyDescent="0.35">
      <c r="A7518" s="72">
        <f t="shared" si="117"/>
        <v>141040</v>
      </c>
      <c r="B7518" t="s">
        <v>5030</v>
      </c>
      <c r="C7518" s="66">
        <v>87921</v>
      </c>
      <c r="D7518" t="s">
        <v>77</v>
      </c>
      <c r="E7518" t="s">
        <v>5031</v>
      </c>
      <c r="F7518" s="66">
        <v>141040</v>
      </c>
      <c r="G7518" t="s">
        <v>78</v>
      </c>
      <c r="H7518" t="s">
        <v>5032</v>
      </c>
      <c r="I7518" t="s">
        <v>79</v>
      </c>
      <c r="K7518" t="s">
        <v>5033</v>
      </c>
      <c r="M7518" t="s">
        <v>5034</v>
      </c>
      <c r="N7518" t="s">
        <v>3417</v>
      </c>
      <c r="O7518" t="s">
        <v>18</v>
      </c>
      <c r="P7518" t="s">
        <v>5035</v>
      </c>
    </row>
    <row r="7519" spans="1:17" hidden="1" x14ac:dyDescent="0.35">
      <c r="A7519" s="72">
        <f t="shared" si="117"/>
        <v>141040</v>
      </c>
      <c r="B7519" t="s">
        <v>23168</v>
      </c>
      <c r="C7519" s="85">
        <v>141040</v>
      </c>
      <c r="D7519" t="s">
        <v>78</v>
      </c>
      <c r="E7519" t="s">
        <v>23238</v>
      </c>
      <c r="F7519" s="85">
        <v>17002993</v>
      </c>
      <c r="G7519" t="s">
        <v>1750</v>
      </c>
      <c r="H7519">
        <v>11757515</v>
      </c>
      <c r="I7519" t="s">
        <v>79</v>
      </c>
      <c r="J7519" t="s">
        <v>200</v>
      </c>
      <c r="K7519" t="s">
        <v>24981</v>
      </c>
      <c r="M7519" t="s">
        <v>24982</v>
      </c>
      <c r="N7519" t="s">
        <v>3797</v>
      </c>
      <c r="O7519" t="s">
        <v>18</v>
      </c>
      <c r="P7519">
        <v>76487</v>
      </c>
    </row>
    <row r="7520" spans="1:17" hidden="1" x14ac:dyDescent="0.35">
      <c r="A7520" s="72">
        <f t="shared" si="117"/>
        <v>141040</v>
      </c>
      <c r="B7520" t="s">
        <v>27841</v>
      </c>
      <c r="C7520" s="85">
        <v>231299</v>
      </c>
      <c r="D7520" t="s">
        <v>77</v>
      </c>
      <c r="E7520" t="s">
        <v>23168</v>
      </c>
      <c r="F7520" s="85">
        <v>141040</v>
      </c>
      <c r="G7520" t="s">
        <v>78</v>
      </c>
      <c r="H7520">
        <v>12727863</v>
      </c>
      <c r="I7520" t="s">
        <v>79</v>
      </c>
      <c r="K7520" t="s">
        <v>24981</v>
      </c>
      <c r="M7520" t="s">
        <v>24982</v>
      </c>
      <c r="N7520" t="s">
        <v>3797</v>
      </c>
      <c r="O7520" t="s">
        <v>18</v>
      </c>
      <c r="P7520">
        <v>76487</v>
      </c>
    </row>
    <row r="7521" spans="1:17" hidden="1" x14ac:dyDescent="0.35">
      <c r="A7521" s="72">
        <f t="shared" si="117"/>
        <v>141040</v>
      </c>
      <c r="B7521" t="s">
        <v>15349</v>
      </c>
      <c r="C7521" s="66">
        <v>231299</v>
      </c>
      <c r="D7521" t="s">
        <v>77</v>
      </c>
      <c r="E7521" t="s">
        <v>5031</v>
      </c>
      <c r="F7521" s="66">
        <v>141040</v>
      </c>
      <c r="G7521" t="s">
        <v>78</v>
      </c>
      <c r="H7521" t="s">
        <v>15350</v>
      </c>
      <c r="I7521" t="s">
        <v>79</v>
      </c>
      <c r="K7521" t="s">
        <v>13734</v>
      </c>
      <c r="M7521" t="s">
        <v>5034</v>
      </c>
      <c r="N7521" t="s">
        <v>3417</v>
      </c>
      <c r="O7521" t="s">
        <v>18</v>
      </c>
      <c r="P7521" t="s">
        <v>5035</v>
      </c>
    </row>
    <row r="7522" spans="1:17" hidden="1" x14ac:dyDescent="0.35">
      <c r="A7522" s="72">
        <f t="shared" si="117"/>
        <v>140841</v>
      </c>
      <c r="B7522" t="s">
        <v>23417</v>
      </c>
      <c r="C7522" s="85">
        <v>87152</v>
      </c>
      <c r="D7522" t="s">
        <v>77</v>
      </c>
      <c r="E7522" t="s">
        <v>23268</v>
      </c>
      <c r="F7522" s="85">
        <v>140841</v>
      </c>
      <c r="G7522" t="s">
        <v>78</v>
      </c>
      <c r="H7522">
        <v>12691580</v>
      </c>
      <c r="I7522" t="s">
        <v>79</v>
      </c>
      <c r="K7522" t="s">
        <v>23418</v>
      </c>
      <c r="M7522" t="s">
        <v>19690</v>
      </c>
      <c r="N7522" t="s">
        <v>571</v>
      </c>
      <c r="O7522" t="s">
        <v>18</v>
      </c>
      <c r="P7522">
        <v>76012</v>
      </c>
      <c r="Q7522">
        <v>2921</v>
      </c>
    </row>
    <row r="7523" spans="1:17" hidden="1" x14ac:dyDescent="0.35">
      <c r="A7523" s="72">
        <f t="shared" si="117"/>
        <v>16046396</v>
      </c>
      <c r="B7523" t="s">
        <v>15508</v>
      </c>
      <c r="C7523" s="66">
        <v>233247</v>
      </c>
      <c r="D7523" t="s">
        <v>77</v>
      </c>
      <c r="E7523" t="s">
        <v>15509</v>
      </c>
      <c r="F7523" s="66">
        <v>16046396</v>
      </c>
      <c r="G7523" t="s">
        <v>78</v>
      </c>
      <c r="I7523" t="s">
        <v>79</v>
      </c>
      <c r="K7523" t="s">
        <v>15510</v>
      </c>
      <c r="M7523" t="s">
        <v>7383</v>
      </c>
      <c r="N7523" t="s">
        <v>7384</v>
      </c>
      <c r="O7523" t="s">
        <v>18</v>
      </c>
      <c r="P7523" t="s">
        <v>9858</v>
      </c>
    </row>
    <row r="7524" spans="1:17" hidden="1" x14ac:dyDescent="0.35">
      <c r="A7524" s="72">
        <f t="shared" si="117"/>
        <v>141377</v>
      </c>
      <c r="B7524" t="s">
        <v>8745</v>
      </c>
      <c r="C7524" s="66">
        <v>89977</v>
      </c>
      <c r="D7524" t="s">
        <v>77</v>
      </c>
      <c r="E7524" t="s">
        <v>8739</v>
      </c>
      <c r="F7524" s="66">
        <v>141377</v>
      </c>
      <c r="G7524" t="s">
        <v>78</v>
      </c>
      <c r="H7524" t="s">
        <v>8746</v>
      </c>
      <c r="I7524" t="s">
        <v>79</v>
      </c>
      <c r="K7524" t="s">
        <v>8747</v>
      </c>
      <c r="M7524" t="s">
        <v>8742</v>
      </c>
      <c r="N7524" t="s">
        <v>8635</v>
      </c>
      <c r="O7524" t="s">
        <v>18</v>
      </c>
      <c r="P7524" t="s">
        <v>8744</v>
      </c>
      <c r="Q7524" t="s">
        <v>8748</v>
      </c>
    </row>
    <row r="7525" spans="1:17" hidden="1" x14ac:dyDescent="0.35">
      <c r="A7525" s="72">
        <f t="shared" si="117"/>
        <v>141595</v>
      </c>
      <c r="B7525" t="s">
        <v>10579</v>
      </c>
      <c r="C7525" s="66">
        <v>91087</v>
      </c>
      <c r="D7525" t="s">
        <v>77</v>
      </c>
      <c r="E7525" t="s">
        <v>10574</v>
      </c>
      <c r="F7525" s="66">
        <v>141595</v>
      </c>
      <c r="G7525" t="s">
        <v>78</v>
      </c>
      <c r="I7525" t="s">
        <v>79</v>
      </c>
      <c r="K7525" t="s">
        <v>10575</v>
      </c>
      <c r="M7525" t="s">
        <v>10576</v>
      </c>
      <c r="N7525" t="s">
        <v>10456</v>
      </c>
      <c r="O7525" t="s">
        <v>18</v>
      </c>
      <c r="P7525" t="s">
        <v>10577</v>
      </c>
      <c r="Q7525" t="s">
        <v>1494</v>
      </c>
    </row>
    <row r="7526" spans="1:17" hidden="1" x14ac:dyDescent="0.35">
      <c r="A7526" s="72">
        <f t="shared" si="117"/>
        <v>141595</v>
      </c>
      <c r="B7526" t="s">
        <v>20122</v>
      </c>
      <c r="C7526" s="66">
        <v>17002082</v>
      </c>
      <c r="D7526" t="s">
        <v>83</v>
      </c>
      <c r="E7526" t="s">
        <v>10574</v>
      </c>
      <c r="F7526" s="66">
        <v>141595</v>
      </c>
      <c r="G7526" t="s">
        <v>78</v>
      </c>
      <c r="I7526" t="s">
        <v>79</v>
      </c>
      <c r="K7526" t="s">
        <v>20123</v>
      </c>
      <c r="M7526" t="s">
        <v>10576</v>
      </c>
      <c r="N7526" t="s">
        <v>10456</v>
      </c>
      <c r="O7526" t="s">
        <v>18</v>
      </c>
      <c r="P7526" t="s">
        <v>10577</v>
      </c>
    </row>
    <row r="7527" spans="1:17" hidden="1" x14ac:dyDescent="0.35">
      <c r="A7527" s="72">
        <f t="shared" si="117"/>
        <v>141595</v>
      </c>
      <c r="B7527" t="s">
        <v>20124</v>
      </c>
      <c r="C7527" s="66">
        <v>17002083</v>
      </c>
      <c r="D7527" t="s">
        <v>83</v>
      </c>
      <c r="E7527" t="s">
        <v>10574</v>
      </c>
      <c r="F7527" s="66">
        <v>141595</v>
      </c>
      <c r="G7527" t="s">
        <v>78</v>
      </c>
      <c r="I7527" t="s">
        <v>79</v>
      </c>
      <c r="K7527" t="s">
        <v>20123</v>
      </c>
      <c r="M7527" t="s">
        <v>10576</v>
      </c>
      <c r="N7527" t="s">
        <v>10456</v>
      </c>
      <c r="O7527" t="s">
        <v>18</v>
      </c>
      <c r="P7527" t="s">
        <v>10577</v>
      </c>
    </row>
    <row r="7528" spans="1:17" hidden="1" x14ac:dyDescent="0.35">
      <c r="A7528" s="72">
        <f t="shared" si="117"/>
        <v>141595</v>
      </c>
      <c r="B7528" t="s">
        <v>20125</v>
      </c>
      <c r="C7528" s="66">
        <v>17002084</v>
      </c>
      <c r="D7528" t="s">
        <v>83</v>
      </c>
      <c r="E7528" t="s">
        <v>10574</v>
      </c>
      <c r="F7528" s="66">
        <v>141595</v>
      </c>
      <c r="G7528" t="s">
        <v>78</v>
      </c>
      <c r="I7528" t="s">
        <v>79</v>
      </c>
      <c r="K7528" t="s">
        <v>20123</v>
      </c>
      <c r="M7528" t="s">
        <v>10576</v>
      </c>
      <c r="N7528" t="s">
        <v>10456</v>
      </c>
      <c r="O7528" t="s">
        <v>18</v>
      </c>
      <c r="P7528" t="s">
        <v>10577</v>
      </c>
    </row>
    <row r="7529" spans="1:17" hidden="1" x14ac:dyDescent="0.35">
      <c r="A7529" s="72">
        <f t="shared" si="117"/>
        <v>141595</v>
      </c>
      <c r="B7529" t="s">
        <v>27964</v>
      </c>
      <c r="C7529" s="85">
        <v>141595</v>
      </c>
      <c r="D7529" t="s">
        <v>78</v>
      </c>
      <c r="E7529" t="s">
        <v>23161</v>
      </c>
      <c r="F7529" s="85">
        <v>17019384</v>
      </c>
      <c r="G7529" t="s">
        <v>1750</v>
      </c>
      <c r="H7529">
        <v>12265229</v>
      </c>
      <c r="I7529" t="s">
        <v>79</v>
      </c>
      <c r="J7529" t="s">
        <v>200</v>
      </c>
      <c r="K7529" t="s">
        <v>27965</v>
      </c>
      <c r="M7529" t="s">
        <v>27966</v>
      </c>
      <c r="N7529" t="s">
        <v>10456</v>
      </c>
      <c r="O7529" t="s">
        <v>18</v>
      </c>
      <c r="P7529">
        <v>78373</v>
      </c>
    </row>
    <row r="7530" spans="1:17" hidden="1" x14ac:dyDescent="0.35">
      <c r="A7530" s="72">
        <f t="shared" si="117"/>
        <v>141377</v>
      </c>
      <c r="B7530" t="s">
        <v>16359</v>
      </c>
      <c r="C7530" s="66">
        <v>16037591</v>
      </c>
      <c r="D7530" t="s">
        <v>77</v>
      </c>
      <c r="E7530" t="s">
        <v>8739</v>
      </c>
      <c r="F7530" s="66">
        <v>141377</v>
      </c>
      <c r="G7530" t="s">
        <v>78</v>
      </c>
      <c r="I7530" t="s">
        <v>79</v>
      </c>
      <c r="K7530" t="s">
        <v>16360</v>
      </c>
      <c r="M7530" t="s">
        <v>16361</v>
      </c>
      <c r="N7530" t="s">
        <v>8635</v>
      </c>
      <c r="O7530" t="s">
        <v>18</v>
      </c>
      <c r="P7530" t="s">
        <v>8744</v>
      </c>
    </row>
    <row r="7531" spans="1:17" hidden="1" x14ac:dyDescent="0.35">
      <c r="A7531" s="72">
        <f t="shared" si="117"/>
        <v>141223</v>
      </c>
      <c r="B7531" t="s">
        <v>6571</v>
      </c>
      <c r="C7531" s="66">
        <v>88642</v>
      </c>
      <c r="D7531" t="s">
        <v>77</v>
      </c>
      <c r="E7531" t="s">
        <v>6077</v>
      </c>
      <c r="F7531" s="66">
        <v>141223</v>
      </c>
      <c r="G7531" t="s">
        <v>78</v>
      </c>
      <c r="H7531" t="s">
        <v>6572</v>
      </c>
      <c r="I7531" t="s">
        <v>79</v>
      </c>
      <c r="K7531" t="s">
        <v>6573</v>
      </c>
      <c r="M7531" t="s">
        <v>3090</v>
      </c>
      <c r="N7531" t="s">
        <v>6071</v>
      </c>
      <c r="O7531" t="s">
        <v>18</v>
      </c>
      <c r="P7531" t="s">
        <v>6556</v>
      </c>
      <c r="Q7531" t="s">
        <v>6574</v>
      </c>
    </row>
    <row r="7532" spans="1:17" hidden="1" x14ac:dyDescent="0.35">
      <c r="A7532" s="72">
        <f t="shared" si="117"/>
        <v>141671</v>
      </c>
      <c r="B7532" t="s">
        <v>27825</v>
      </c>
      <c r="C7532" s="85">
        <v>91536</v>
      </c>
      <c r="D7532" t="s">
        <v>77</v>
      </c>
      <c r="E7532" t="s">
        <v>23170</v>
      </c>
      <c r="F7532" s="85">
        <v>141671</v>
      </c>
      <c r="G7532" t="s">
        <v>78</v>
      </c>
      <c r="I7532" t="s">
        <v>79</v>
      </c>
      <c r="K7532" t="s">
        <v>27826</v>
      </c>
      <c r="M7532" t="s">
        <v>27499</v>
      </c>
      <c r="N7532" t="s">
        <v>10825</v>
      </c>
      <c r="O7532" t="s">
        <v>18</v>
      </c>
      <c r="P7532">
        <v>78578</v>
      </c>
      <c r="Q7532">
        <v>2433</v>
      </c>
    </row>
    <row r="7533" spans="1:17" hidden="1" x14ac:dyDescent="0.35">
      <c r="A7533" s="72">
        <f t="shared" si="117"/>
        <v>141671</v>
      </c>
      <c r="B7533" t="s">
        <v>11166</v>
      </c>
      <c r="C7533" s="66">
        <v>91536</v>
      </c>
      <c r="D7533" t="s">
        <v>77</v>
      </c>
      <c r="E7533" t="s">
        <v>11159</v>
      </c>
      <c r="F7533" s="66">
        <v>141671</v>
      </c>
      <c r="G7533" t="s">
        <v>78</v>
      </c>
      <c r="I7533" t="s">
        <v>79</v>
      </c>
      <c r="K7533" t="s">
        <v>11167</v>
      </c>
      <c r="M7533" t="s">
        <v>11161</v>
      </c>
      <c r="N7533" t="s">
        <v>10825</v>
      </c>
      <c r="O7533" t="s">
        <v>18</v>
      </c>
      <c r="P7533" t="s">
        <v>11162</v>
      </c>
      <c r="Q7533" t="s">
        <v>11163</v>
      </c>
    </row>
    <row r="7534" spans="1:17" hidden="1" x14ac:dyDescent="0.35">
      <c r="A7534" s="72">
        <f t="shared" si="117"/>
        <v>141671</v>
      </c>
      <c r="B7534" t="s">
        <v>27821</v>
      </c>
      <c r="C7534" s="85">
        <v>91537</v>
      </c>
      <c r="D7534" t="s">
        <v>77</v>
      </c>
      <c r="E7534" t="s">
        <v>23170</v>
      </c>
      <c r="F7534" s="85">
        <v>141671</v>
      </c>
      <c r="G7534" t="s">
        <v>78</v>
      </c>
      <c r="I7534" t="s">
        <v>79</v>
      </c>
      <c r="K7534" t="s">
        <v>27822</v>
      </c>
      <c r="M7534" t="s">
        <v>27499</v>
      </c>
      <c r="N7534" t="s">
        <v>10825</v>
      </c>
      <c r="O7534" t="s">
        <v>18</v>
      </c>
      <c r="P7534">
        <v>78578</v>
      </c>
      <c r="Q7534">
        <v>2433</v>
      </c>
    </row>
    <row r="7535" spans="1:17" hidden="1" x14ac:dyDescent="0.35">
      <c r="A7535" s="72">
        <f t="shared" si="117"/>
        <v>141671</v>
      </c>
      <c r="B7535" t="s">
        <v>11168</v>
      </c>
      <c r="C7535" s="66">
        <v>91537</v>
      </c>
      <c r="D7535" t="s">
        <v>77</v>
      </c>
      <c r="E7535" t="s">
        <v>11159</v>
      </c>
      <c r="F7535" s="66">
        <v>141671</v>
      </c>
      <c r="G7535" t="s">
        <v>78</v>
      </c>
      <c r="I7535" t="s">
        <v>79</v>
      </c>
      <c r="K7535" t="s">
        <v>11169</v>
      </c>
      <c r="M7535" t="s">
        <v>11161</v>
      </c>
      <c r="N7535" t="s">
        <v>10825</v>
      </c>
      <c r="O7535" t="s">
        <v>18</v>
      </c>
      <c r="P7535" t="s">
        <v>11162</v>
      </c>
      <c r="Q7535" t="s">
        <v>11163</v>
      </c>
    </row>
    <row r="7536" spans="1:17" hidden="1" x14ac:dyDescent="0.35">
      <c r="A7536" s="72">
        <f t="shared" si="117"/>
        <v>127700</v>
      </c>
      <c r="B7536" t="s">
        <v>24206</v>
      </c>
      <c r="C7536" s="85">
        <v>17009322</v>
      </c>
      <c r="D7536" t="s">
        <v>23281</v>
      </c>
      <c r="E7536" t="s">
        <v>23260</v>
      </c>
      <c r="F7536" s="85">
        <v>127700</v>
      </c>
      <c r="G7536" t="s">
        <v>78</v>
      </c>
      <c r="I7536" t="s">
        <v>79</v>
      </c>
      <c r="K7536" t="s">
        <v>24207</v>
      </c>
      <c r="M7536" t="s">
        <v>24004</v>
      </c>
      <c r="N7536" t="s">
        <v>23987</v>
      </c>
      <c r="O7536" t="s">
        <v>23988</v>
      </c>
      <c r="P7536">
        <v>32909</v>
      </c>
    </row>
    <row r="7537" spans="1:17" hidden="1" x14ac:dyDescent="0.35">
      <c r="A7537" s="72">
        <f t="shared" si="117"/>
        <v>127700</v>
      </c>
      <c r="B7537" t="s">
        <v>24002</v>
      </c>
      <c r="C7537" s="85">
        <v>36190</v>
      </c>
      <c r="D7537" t="s">
        <v>77</v>
      </c>
      <c r="E7537" t="s">
        <v>23260</v>
      </c>
      <c r="F7537" s="85">
        <v>127700</v>
      </c>
      <c r="G7537" t="s">
        <v>78</v>
      </c>
      <c r="H7537">
        <v>13044854</v>
      </c>
      <c r="I7537" t="s">
        <v>79</v>
      </c>
      <c r="K7537" t="s">
        <v>24003</v>
      </c>
      <c r="M7537" t="s">
        <v>24004</v>
      </c>
      <c r="N7537" t="s">
        <v>23987</v>
      </c>
      <c r="O7537" t="s">
        <v>23988</v>
      </c>
      <c r="P7537">
        <v>32907</v>
      </c>
      <c r="Q7537">
        <v>2484</v>
      </c>
    </row>
    <row r="7538" spans="1:17" hidden="1" x14ac:dyDescent="0.35">
      <c r="A7538" s="72">
        <f t="shared" si="117"/>
        <v>141379</v>
      </c>
      <c r="B7538" t="s">
        <v>8796</v>
      </c>
      <c r="C7538" s="66">
        <v>90004</v>
      </c>
      <c r="D7538" t="s">
        <v>77</v>
      </c>
      <c r="E7538" t="s">
        <v>8633</v>
      </c>
      <c r="F7538" s="66">
        <v>141379</v>
      </c>
      <c r="G7538" t="s">
        <v>78</v>
      </c>
      <c r="H7538" t="s">
        <v>8797</v>
      </c>
      <c r="I7538" t="s">
        <v>79</v>
      </c>
      <c r="K7538" t="s">
        <v>8798</v>
      </c>
      <c r="M7538" t="s">
        <v>8784</v>
      </c>
      <c r="N7538" t="s">
        <v>8635</v>
      </c>
      <c r="O7538" t="s">
        <v>18</v>
      </c>
      <c r="P7538" t="s">
        <v>8785</v>
      </c>
      <c r="Q7538" t="s">
        <v>1401</v>
      </c>
    </row>
    <row r="7539" spans="1:17" hidden="1" x14ac:dyDescent="0.35">
      <c r="A7539" s="72">
        <f t="shared" si="117"/>
        <v>141379</v>
      </c>
      <c r="B7539" t="s">
        <v>8792</v>
      </c>
      <c r="C7539" s="66">
        <v>90003</v>
      </c>
      <c r="D7539" t="s">
        <v>77</v>
      </c>
      <c r="E7539" t="s">
        <v>8633</v>
      </c>
      <c r="F7539" s="66">
        <v>141379</v>
      </c>
      <c r="G7539" t="s">
        <v>78</v>
      </c>
      <c r="H7539" t="s">
        <v>8793</v>
      </c>
      <c r="I7539" t="s">
        <v>79</v>
      </c>
      <c r="K7539" t="s">
        <v>8794</v>
      </c>
      <c r="M7539" t="s">
        <v>8784</v>
      </c>
      <c r="N7539" t="s">
        <v>8635</v>
      </c>
      <c r="O7539" t="s">
        <v>18</v>
      </c>
      <c r="P7539" t="s">
        <v>8785</v>
      </c>
      <c r="Q7539" t="s">
        <v>8795</v>
      </c>
    </row>
    <row r="7540" spans="1:17" hidden="1" x14ac:dyDescent="0.35">
      <c r="A7540" s="72">
        <f t="shared" si="117"/>
        <v>141379</v>
      </c>
      <c r="B7540" t="s">
        <v>8788</v>
      </c>
      <c r="C7540" s="66">
        <v>90002</v>
      </c>
      <c r="D7540" t="s">
        <v>77</v>
      </c>
      <c r="E7540" t="s">
        <v>8633</v>
      </c>
      <c r="F7540" s="66">
        <v>141379</v>
      </c>
      <c r="G7540" t="s">
        <v>78</v>
      </c>
      <c r="H7540" t="s">
        <v>8789</v>
      </c>
      <c r="I7540" t="s">
        <v>79</v>
      </c>
      <c r="K7540" t="s">
        <v>8790</v>
      </c>
      <c r="M7540" t="s">
        <v>8784</v>
      </c>
      <c r="N7540" t="s">
        <v>8635</v>
      </c>
      <c r="O7540" t="s">
        <v>18</v>
      </c>
      <c r="P7540" t="s">
        <v>8785</v>
      </c>
      <c r="Q7540" t="s">
        <v>8791</v>
      </c>
    </row>
    <row r="7541" spans="1:17" hidden="1" x14ac:dyDescent="0.35">
      <c r="A7541" s="72">
        <f t="shared" si="117"/>
        <v>141379</v>
      </c>
      <c r="B7541" t="s">
        <v>8633</v>
      </c>
      <c r="C7541" s="66">
        <v>16038212</v>
      </c>
      <c r="D7541" t="s">
        <v>83</v>
      </c>
      <c r="E7541" t="s">
        <v>8633</v>
      </c>
      <c r="F7541" s="66">
        <v>141379</v>
      </c>
      <c r="G7541" t="s">
        <v>78</v>
      </c>
      <c r="I7541" t="s">
        <v>79</v>
      </c>
      <c r="K7541" t="s">
        <v>13802</v>
      </c>
      <c r="M7541" t="s">
        <v>8784</v>
      </c>
      <c r="N7541" t="s">
        <v>2669</v>
      </c>
      <c r="O7541" t="s">
        <v>18</v>
      </c>
      <c r="P7541" t="s">
        <v>8785</v>
      </c>
    </row>
    <row r="7542" spans="1:17" hidden="1" x14ac:dyDescent="0.35">
      <c r="A7542" s="72">
        <f t="shared" si="117"/>
        <v>140521</v>
      </c>
      <c r="B7542" t="s">
        <v>1453</v>
      </c>
      <c r="C7542" s="66">
        <v>85976</v>
      </c>
      <c r="D7542" t="s">
        <v>77</v>
      </c>
      <c r="E7542" t="s">
        <v>511</v>
      </c>
      <c r="F7542" s="66">
        <v>140521</v>
      </c>
      <c r="G7542" t="s">
        <v>78</v>
      </c>
      <c r="H7542" t="s">
        <v>1454</v>
      </c>
      <c r="I7542" t="s">
        <v>79</v>
      </c>
      <c r="K7542" t="s">
        <v>1455</v>
      </c>
      <c r="M7542" t="s">
        <v>1375</v>
      </c>
      <c r="N7542" t="s">
        <v>232</v>
      </c>
      <c r="O7542" t="s">
        <v>18</v>
      </c>
      <c r="P7542" t="s">
        <v>1405</v>
      </c>
      <c r="Q7542" t="s">
        <v>794</v>
      </c>
    </row>
    <row r="7543" spans="1:17" hidden="1" x14ac:dyDescent="0.35">
      <c r="A7543" s="72">
        <f t="shared" si="117"/>
        <v>141260</v>
      </c>
      <c r="B7543" t="s">
        <v>1453</v>
      </c>
      <c r="C7543" s="66">
        <v>89269</v>
      </c>
      <c r="D7543" t="s">
        <v>77</v>
      </c>
      <c r="E7543" t="s">
        <v>7504</v>
      </c>
      <c r="F7543" s="66">
        <v>141260</v>
      </c>
      <c r="G7543" t="s">
        <v>78</v>
      </c>
      <c r="H7543" t="s">
        <v>7544</v>
      </c>
      <c r="I7543" t="s">
        <v>79</v>
      </c>
      <c r="K7543" t="s">
        <v>7545</v>
      </c>
      <c r="M7543" t="s">
        <v>7541</v>
      </c>
      <c r="N7543" t="s">
        <v>7265</v>
      </c>
      <c r="O7543" t="s">
        <v>18</v>
      </c>
      <c r="P7543" t="s">
        <v>7542</v>
      </c>
      <c r="Q7543" t="s">
        <v>7546</v>
      </c>
    </row>
    <row r="7544" spans="1:17" hidden="1" x14ac:dyDescent="0.35">
      <c r="A7544" s="72">
        <f t="shared" si="117"/>
        <v>141260</v>
      </c>
      <c r="B7544" t="s">
        <v>10830</v>
      </c>
      <c r="C7544" s="66">
        <v>16059936</v>
      </c>
      <c r="D7544" t="s">
        <v>77</v>
      </c>
      <c r="E7544" t="s">
        <v>7504</v>
      </c>
      <c r="F7544" s="66">
        <v>141260</v>
      </c>
      <c r="G7544" t="s">
        <v>78</v>
      </c>
      <c r="I7544" t="s">
        <v>79</v>
      </c>
      <c r="K7544" t="s">
        <v>17367</v>
      </c>
      <c r="M7544" t="s">
        <v>7541</v>
      </c>
      <c r="N7544" t="s">
        <v>7265</v>
      </c>
      <c r="O7544" t="s">
        <v>18</v>
      </c>
      <c r="P7544" t="s">
        <v>7542</v>
      </c>
      <c r="Q7544" t="s">
        <v>17368</v>
      </c>
    </row>
    <row r="7545" spans="1:17" hidden="1" x14ac:dyDescent="0.35">
      <c r="A7545" s="72">
        <f t="shared" si="117"/>
        <v>141681</v>
      </c>
      <c r="B7545" t="s">
        <v>14193</v>
      </c>
      <c r="C7545" s="66">
        <v>202391</v>
      </c>
      <c r="D7545" t="s">
        <v>77</v>
      </c>
      <c r="E7545" t="s">
        <v>11249</v>
      </c>
      <c r="F7545" s="66">
        <v>141681</v>
      </c>
      <c r="G7545" t="s">
        <v>78</v>
      </c>
      <c r="I7545" t="s">
        <v>79</v>
      </c>
      <c r="K7545" t="s">
        <v>14194</v>
      </c>
      <c r="M7545" t="s">
        <v>11037</v>
      </c>
      <c r="N7545" t="s">
        <v>10825</v>
      </c>
      <c r="O7545" t="s">
        <v>18</v>
      </c>
      <c r="P7545" t="s">
        <v>11038</v>
      </c>
      <c r="Q7545" t="s">
        <v>6927</v>
      </c>
    </row>
    <row r="7546" spans="1:17" hidden="1" x14ac:dyDescent="0.35">
      <c r="A7546" s="72">
        <f t="shared" si="117"/>
        <v>141958</v>
      </c>
      <c r="B7546" t="s">
        <v>6653</v>
      </c>
      <c r="C7546" s="66">
        <v>92459</v>
      </c>
      <c r="D7546" t="s">
        <v>77</v>
      </c>
      <c r="E7546" t="s">
        <v>12563</v>
      </c>
      <c r="F7546" s="66">
        <v>141958</v>
      </c>
      <c r="G7546" t="s">
        <v>78</v>
      </c>
      <c r="H7546" t="s">
        <v>12564</v>
      </c>
      <c r="I7546" t="s">
        <v>79</v>
      </c>
      <c r="K7546" t="s">
        <v>12565</v>
      </c>
      <c r="L7546" t="s">
        <v>80</v>
      </c>
      <c r="M7546" t="s">
        <v>12566</v>
      </c>
      <c r="N7546" t="s">
        <v>12567</v>
      </c>
      <c r="O7546" t="s">
        <v>18</v>
      </c>
      <c r="P7546" t="s">
        <v>12568</v>
      </c>
      <c r="Q7546" t="s">
        <v>87</v>
      </c>
    </row>
    <row r="7547" spans="1:17" hidden="1" x14ac:dyDescent="0.35">
      <c r="A7547" s="72">
        <f t="shared" si="117"/>
        <v>141958</v>
      </c>
      <c r="B7547" t="s">
        <v>12569</v>
      </c>
      <c r="C7547" s="66">
        <v>92460</v>
      </c>
      <c r="D7547" t="s">
        <v>77</v>
      </c>
      <c r="E7547" t="s">
        <v>12563</v>
      </c>
      <c r="F7547" s="66">
        <v>141958</v>
      </c>
      <c r="G7547" t="s">
        <v>78</v>
      </c>
      <c r="H7547" t="s">
        <v>12570</v>
      </c>
      <c r="I7547" t="s">
        <v>79</v>
      </c>
      <c r="K7547" t="s">
        <v>12571</v>
      </c>
      <c r="L7547" t="s">
        <v>80</v>
      </c>
      <c r="M7547" t="s">
        <v>12566</v>
      </c>
      <c r="N7547" t="s">
        <v>12567</v>
      </c>
      <c r="O7547" t="s">
        <v>18</v>
      </c>
      <c r="P7547" t="s">
        <v>12568</v>
      </c>
      <c r="Q7547" t="s">
        <v>87</v>
      </c>
    </row>
    <row r="7548" spans="1:17" hidden="1" x14ac:dyDescent="0.35">
      <c r="A7548" s="72">
        <f t="shared" si="117"/>
        <v>141958</v>
      </c>
      <c r="B7548" t="s">
        <v>12572</v>
      </c>
      <c r="C7548" s="66">
        <v>92461</v>
      </c>
      <c r="D7548" t="s">
        <v>77</v>
      </c>
      <c r="E7548" t="s">
        <v>12563</v>
      </c>
      <c r="F7548" s="66">
        <v>141958</v>
      </c>
      <c r="G7548" t="s">
        <v>78</v>
      </c>
      <c r="H7548" t="s">
        <v>12573</v>
      </c>
      <c r="I7548" t="s">
        <v>79</v>
      </c>
      <c r="K7548" t="s">
        <v>12574</v>
      </c>
      <c r="L7548" t="s">
        <v>80</v>
      </c>
      <c r="M7548" t="s">
        <v>12566</v>
      </c>
      <c r="N7548" t="s">
        <v>12567</v>
      </c>
      <c r="O7548" t="s">
        <v>18</v>
      </c>
      <c r="P7548" t="s">
        <v>12568</v>
      </c>
      <c r="Q7548" t="s">
        <v>87</v>
      </c>
    </row>
    <row r="7549" spans="1:17" hidden="1" x14ac:dyDescent="0.35">
      <c r="A7549" s="72">
        <f t="shared" si="117"/>
        <v>141497</v>
      </c>
      <c r="B7549" t="s">
        <v>27847</v>
      </c>
      <c r="C7549" s="85">
        <v>16079518</v>
      </c>
      <c r="D7549" t="s">
        <v>23281</v>
      </c>
      <c r="E7549" t="s">
        <v>23167</v>
      </c>
      <c r="F7549" s="85">
        <v>141497</v>
      </c>
      <c r="G7549" t="s">
        <v>78</v>
      </c>
      <c r="H7549">
        <v>11703790</v>
      </c>
      <c r="I7549" t="s">
        <v>79</v>
      </c>
      <c r="K7549" t="s">
        <v>25100</v>
      </c>
      <c r="M7549" t="s">
        <v>25101</v>
      </c>
      <c r="N7549" t="s">
        <v>9391</v>
      </c>
      <c r="O7549" t="s">
        <v>18</v>
      </c>
      <c r="P7549">
        <v>78065</v>
      </c>
    </row>
    <row r="7550" spans="1:17" hidden="1" x14ac:dyDescent="0.35">
      <c r="A7550" s="72">
        <f t="shared" si="117"/>
        <v>141497</v>
      </c>
      <c r="B7550" t="s">
        <v>18336</v>
      </c>
      <c r="C7550" s="66">
        <v>16079518</v>
      </c>
      <c r="D7550" t="s">
        <v>83</v>
      </c>
      <c r="E7550" t="s">
        <v>9445</v>
      </c>
      <c r="F7550" s="66">
        <v>141497</v>
      </c>
      <c r="G7550" t="s">
        <v>78</v>
      </c>
      <c r="H7550" t="s">
        <v>13814</v>
      </c>
      <c r="I7550" t="s">
        <v>79</v>
      </c>
      <c r="K7550" t="s">
        <v>9447</v>
      </c>
      <c r="M7550" t="s">
        <v>9448</v>
      </c>
      <c r="N7550" t="s">
        <v>9160</v>
      </c>
      <c r="O7550" t="s">
        <v>18</v>
      </c>
      <c r="P7550" t="s">
        <v>9449</v>
      </c>
    </row>
    <row r="7551" spans="1:17" hidden="1" x14ac:dyDescent="0.35">
      <c r="A7551" s="72">
        <f t="shared" si="117"/>
        <v>141497</v>
      </c>
      <c r="B7551" t="s">
        <v>27851</v>
      </c>
      <c r="C7551" s="85">
        <v>90427</v>
      </c>
      <c r="D7551" t="s">
        <v>77</v>
      </c>
      <c r="E7551" t="s">
        <v>23167</v>
      </c>
      <c r="F7551" s="85">
        <v>141497</v>
      </c>
      <c r="G7551" t="s">
        <v>78</v>
      </c>
      <c r="H7551">
        <v>12703567</v>
      </c>
      <c r="I7551" t="s">
        <v>79</v>
      </c>
      <c r="K7551" t="s">
        <v>25100</v>
      </c>
      <c r="M7551" t="s">
        <v>25101</v>
      </c>
      <c r="N7551" t="s">
        <v>9391</v>
      </c>
      <c r="O7551" t="s">
        <v>18</v>
      </c>
      <c r="P7551">
        <v>78065</v>
      </c>
    </row>
    <row r="7552" spans="1:17" hidden="1" x14ac:dyDescent="0.35">
      <c r="A7552" s="72">
        <f t="shared" si="117"/>
        <v>141497</v>
      </c>
      <c r="B7552" t="s">
        <v>9444</v>
      </c>
      <c r="C7552" s="66">
        <v>90427</v>
      </c>
      <c r="D7552" t="s">
        <v>77</v>
      </c>
      <c r="E7552" t="s">
        <v>9445</v>
      </c>
      <c r="F7552" s="66">
        <v>141497</v>
      </c>
      <c r="G7552" t="s">
        <v>78</v>
      </c>
      <c r="H7552" t="s">
        <v>9446</v>
      </c>
      <c r="I7552" t="s">
        <v>79</v>
      </c>
      <c r="K7552" t="s">
        <v>9447</v>
      </c>
      <c r="M7552" t="s">
        <v>9448</v>
      </c>
      <c r="N7552" t="s">
        <v>9160</v>
      </c>
      <c r="O7552" t="s">
        <v>18</v>
      </c>
      <c r="P7552" t="s">
        <v>9449</v>
      </c>
    </row>
    <row r="7553" spans="1:17" hidden="1" x14ac:dyDescent="0.35">
      <c r="A7553" s="72">
        <f t="shared" si="117"/>
        <v>141497</v>
      </c>
      <c r="B7553" t="s">
        <v>27849</v>
      </c>
      <c r="C7553" s="85">
        <v>90428</v>
      </c>
      <c r="D7553" t="s">
        <v>77</v>
      </c>
      <c r="E7553" t="s">
        <v>23167</v>
      </c>
      <c r="F7553" s="85">
        <v>141497</v>
      </c>
      <c r="G7553" t="s">
        <v>78</v>
      </c>
      <c r="H7553">
        <v>12703617</v>
      </c>
      <c r="I7553" t="s">
        <v>79</v>
      </c>
      <c r="K7553" t="s">
        <v>27850</v>
      </c>
      <c r="M7553" t="s">
        <v>25101</v>
      </c>
      <c r="N7553" t="s">
        <v>9391</v>
      </c>
      <c r="O7553" t="s">
        <v>18</v>
      </c>
      <c r="P7553">
        <v>78065</v>
      </c>
      <c r="Q7553">
        <v>138</v>
      </c>
    </row>
    <row r="7554" spans="1:17" hidden="1" x14ac:dyDescent="0.35">
      <c r="A7554" s="72">
        <f t="shared" ref="A7554:A7617" si="118">IF(F7554="", "", IF(D7554="School District", C7554, F7554))</f>
        <v>140521</v>
      </c>
      <c r="B7554" t="s">
        <v>1480</v>
      </c>
      <c r="C7554" s="66">
        <v>85983</v>
      </c>
      <c r="D7554" t="s">
        <v>77</v>
      </c>
      <c r="E7554" t="s">
        <v>511</v>
      </c>
      <c r="F7554" s="66">
        <v>140521</v>
      </c>
      <c r="G7554" t="s">
        <v>78</v>
      </c>
      <c r="H7554" t="s">
        <v>1481</v>
      </c>
      <c r="I7554" t="s">
        <v>79</v>
      </c>
      <c r="K7554" t="s">
        <v>1482</v>
      </c>
      <c r="M7554" t="s">
        <v>1375</v>
      </c>
      <c r="N7554" t="s">
        <v>232</v>
      </c>
      <c r="O7554" t="s">
        <v>18</v>
      </c>
      <c r="P7554" t="s">
        <v>1405</v>
      </c>
      <c r="Q7554" t="s">
        <v>1483</v>
      </c>
    </row>
    <row r="7555" spans="1:17" hidden="1" x14ac:dyDescent="0.35">
      <c r="A7555" s="72">
        <f t="shared" si="118"/>
        <v>141497</v>
      </c>
      <c r="B7555" t="s">
        <v>1480</v>
      </c>
      <c r="C7555" s="66">
        <v>90428</v>
      </c>
      <c r="D7555" t="s">
        <v>77</v>
      </c>
      <c r="E7555" t="s">
        <v>9445</v>
      </c>
      <c r="F7555" s="66">
        <v>141497</v>
      </c>
      <c r="G7555" t="s">
        <v>78</v>
      </c>
      <c r="H7555" t="s">
        <v>9451</v>
      </c>
      <c r="I7555" t="s">
        <v>79</v>
      </c>
      <c r="K7555" t="s">
        <v>9452</v>
      </c>
      <c r="M7555" t="s">
        <v>9448</v>
      </c>
      <c r="N7555" t="s">
        <v>9391</v>
      </c>
      <c r="O7555" t="s">
        <v>18</v>
      </c>
      <c r="P7555" t="s">
        <v>9449</v>
      </c>
      <c r="Q7555" t="s">
        <v>9450</v>
      </c>
    </row>
    <row r="7556" spans="1:17" hidden="1" x14ac:dyDescent="0.35">
      <c r="A7556" s="72">
        <f t="shared" si="118"/>
        <v>141497</v>
      </c>
      <c r="B7556" t="s">
        <v>23167</v>
      </c>
      <c r="C7556" s="85">
        <v>141497</v>
      </c>
      <c r="D7556" t="s">
        <v>78</v>
      </c>
      <c r="E7556" t="s">
        <v>23237</v>
      </c>
      <c r="F7556" s="85">
        <v>17015391</v>
      </c>
      <c r="G7556" t="s">
        <v>1750</v>
      </c>
      <c r="H7556">
        <v>11703790</v>
      </c>
      <c r="I7556" t="s">
        <v>79</v>
      </c>
      <c r="J7556" t="s">
        <v>200</v>
      </c>
      <c r="K7556" t="s">
        <v>25100</v>
      </c>
      <c r="M7556" t="s">
        <v>25101</v>
      </c>
      <c r="N7556" t="s">
        <v>9391</v>
      </c>
      <c r="O7556" t="s">
        <v>18</v>
      </c>
      <c r="P7556">
        <v>78065</v>
      </c>
    </row>
    <row r="7557" spans="1:17" hidden="1" x14ac:dyDescent="0.35">
      <c r="A7557" s="72">
        <f t="shared" si="118"/>
        <v>141497</v>
      </c>
      <c r="B7557" t="s">
        <v>27852</v>
      </c>
      <c r="C7557" s="85">
        <v>232121</v>
      </c>
      <c r="D7557" t="s">
        <v>77</v>
      </c>
      <c r="E7557" t="s">
        <v>23167</v>
      </c>
      <c r="F7557" s="85">
        <v>141497</v>
      </c>
      <c r="G7557" t="s">
        <v>78</v>
      </c>
      <c r="H7557">
        <v>12703583</v>
      </c>
      <c r="I7557" t="s">
        <v>79</v>
      </c>
      <c r="K7557" t="s">
        <v>27853</v>
      </c>
      <c r="M7557" t="s">
        <v>25101</v>
      </c>
      <c r="N7557" t="s">
        <v>9391</v>
      </c>
      <c r="O7557" t="s">
        <v>18</v>
      </c>
      <c r="P7557">
        <v>78065</v>
      </c>
    </row>
    <row r="7558" spans="1:17" hidden="1" x14ac:dyDescent="0.35">
      <c r="A7558" s="72">
        <f t="shared" si="118"/>
        <v>141497</v>
      </c>
      <c r="B7558" t="s">
        <v>15413</v>
      </c>
      <c r="C7558" s="66">
        <v>232121</v>
      </c>
      <c r="D7558" t="s">
        <v>77</v>
      </c>
      <c r="E7558" t="s">
        <v>9445</v>
      </c>
      <c r="F7558" s="66">
        <v>141497</v>
      </c>
      <c r="G7558" t="s">
        <v>78</v>
      </c>
      <c r="H7558" t="s">
        <v>15414</v>
      </c>
      <c r="I7558" t="s">
        <v>79</v>
      </c>
      <c r="K7558" t="s">
        <v>15415</v>
      </c>
      <c r="M7558" t="s">
        <v>9448</v>
      </c>
      <c r="N7558" t="s">
        <v>9391</v>
      </c>
      <c r="O7558" t="s">
        <v>18</v>
      </c>
      <c r="P7558" t="s">
        <v>9449</v>
      </c>
    </row>
    <row r="7559" spans="1:17" hidden="1" x14ac:dyDescent="0.35">
      <c r="A7559" s="72">
        <f t="shared" si="118"/>
        <v>141497</v>
      </c>
      <c r="B7559" t="s">
        <v>27854</v>
      </c>
      <c r="C7559" s="85">
        <v>90429</v>
      </c>
      <c r="D7559" t="s">
        <v>77</v>
      </c>
      <c r="E7559" t="s">
        <v>23167</v>
      </c>
      <c r="F7559" s="85">
        <v>141497</v>
      </c>
      <c r="G7559" t="s">
        <v>78</v>
      </c>
      <c r="H7559">
        <v>12703591</v>
      </c>
      <c r="I7559" t="s">
        <v>79</v>
      </c>
      <c r="K7559" t="s">
        <v>27855</v>
      </c>
      <c r="M7559" t="s">
        <v>25101</v>
      </c>
      <c r="N7559" t="s">
        <v>9391</v>
      </c>
      <c r="O7559" t="s">
        <v>18</v>
      </c>
      <c r="P7559">
        <v>78065</v>
      </c>
      <c r="Q7559">
        <v>138</v>
      </c>
    </row>
    <row r="7560" spans="1:17" hidden="1" x14ac:dyDescent="0.35">
      <c r="A7560" s="72">
        <f t="shared" si="118"/>
        <v>141497</v>
      </c>
      <c r="B7560" t="s">
        <v>9453</v>
      </c>
      <c r="C7560" s="66">
        <v>90429</v>
      </c>
      <c r="D7560" t="s">
        <v>77</v>
      </c>
      <c r="E7560" t="s">
        <v>9445</v>
      </c>
      <c r="F7560" s="66">
        <v>141497</v>
      </c>
      <c r="G7560" t="s">
        <v>78</v>
      </c>
      <c r="H7560" t="s">
        <v>9454</v>
      </c>
      <c r="I7560" t="s">
        <v>79</v>
      </c>
      <c r="K7560" t="s">
        <v>9455</v>
      </c>
      <c r="M7560" t="s">
        <v>9448</v>
      </c>
      <c r="N7560" t="s">
        <v>9391</v>
      </c>
      <c r="O7560" t="s">
        <v>18</v>
      </c>
      <c r="P7560" t="s">
        <v>9449</v>
      </c>
      <c r="Q7560" t="s">
        <v>9450</v>
      </c>
    </row>
    <row r="7561" spans="1:17" hidden="1" x14ac:dyDescent="0.35">
      <c r="A7561" s="72">
        <f t="shared" si="118"/>
        <v>141497</v>
      </c>
      <c r="B7561" t="s">
        <v>27848</v>
      </c>
      <c r="C7561" s="85">
        <v>16065753</v>
      </c>
      <c r="D7561" t="s">
        <v>23281</v>
      </c>
      <c r="E7561" t="s">
        <v>23167</v>
      </c>
      <c r="F7561" s="85">
        <v>141497</v>
      </c>
      <c r="G7561" t="s">
        <v>78</v>
      </c>
      <c r="H7561">
        <v>11703790</v>
      </c>
      <c r="I7561" t="s">
        <v>79</v>
      </c>
      <c r="K7561" t="s">
        <v>25100</v>
      </c>
      <c r="M7561" t="s">
        <v>25101</v>
      </c>
      <c r="N7561" t="s">
        <v>9391</v>
      </c>
      <c r="O7561" t="s">
        <v>18</v>
      </c>
      <c r="P7561">
        <v>78065</v>
      </c>
    </row>
    <row r="7562" spans="1:17" hidden="1" x14ac:dyDescent="0.35">
      <c r="A7562" s="72">
        <f t="shared" si="118"/>
        <v>141497</v>
      </c>
      <c r="B7562" t="s">
        <v>19450</v>
      </c>
      <c r="C7562" s="66">
        <v>16065753</v>
      </c>
      <c r="D7562" t="s">
        <v>83</v>
      </c>
      <c r="E7562" t="s">
        <v>9445</v>
      </c>
      <c r="F7562" s="66">
        <v>141497</v>
      </c>
      <c r="G7562" t="s">
        <v>78</v>
      </c>
      <c r="H7562" t="s">
        <v>13814</v>
      </c>
      <c r="I7562" t="s">
        <v>79</v>
      </c>
      <c r="K7562" t="s">
        <v>9447</v>
      </c>
      <c r="M7562" t="s">
        <v>9448</v>
      </c>
      <c r="N7562" t="s">
        <v>9160</v>
      </c>
      <c r="O7562" t="s">
        <v>18</v>
      </c>
      <c r="P7562" t="s">
        <v>9449</v>
      </c>
    </row>
    <row r="7563" spans="1:17" hidden="1" x14ac:dyDescent="0.35">
      <c r="A7563" s="72">
        <f t="shared" si="118"/>
        <v>17015391</v>
      </c>
      <c r="B7563" t="s">
        <v>25138</v>
      </c>
      <c r="C7563" s="85">
        <v>141498</v>
      </c>
      <c r="D7563" t="s">
        <v>25065</v>
      </c>
      <c r="E7563" t="s">
        <v>23237</v>
      </c>
      <c r="F7563" s="85">
        <v>17015391</v>
      </c>
      <c r="G7563" t="s">
        <v>1750</v>
      </c>
      <c r="H7563">
        <v>28459105</v>
      </c>
      <c r="I7563" t="s">
        <v>79</v>
      </c>
      <c r="K7563" t="s">
        <v>25139</v>
      </c>
      <c r="M7563" t="s">
        <v>25101</v>
      </c>
      <c r="N7563" t="s">
        <v>9391</v>
      </c>
      <c r="O7563" t="s">
        <v>18</v>
      </c>
      <c r="P7563">
        <v>78065</v>
      </c>
      <c r="Q7563">
        <v>380</v>
      </c>
    </row>
    <row r="7564" spans="1:17" hidden="1" x14ac:dyDescent="0.35">
      <c r="A7564" s="72">
        <f t="shared" si="118"/>
        <v>141497</v>
      </c>
      <c r="B7564" t="s">
        <v>27845</v>
      </c>
      <c r="C7564" s="85">
        <v>16065752</v>
      </c>
      <c r="D7564" t="s">
        <v>23281</v>
      </c>
      <c r="E7564" t="s">
        <v>23167</v>
      </c>
      <c r="F7564" s="85">
        <v>141497</v>
      </c>
      <c r="G7564" t="s">
        <v>78</v>
      </c>
      <c r="H7564">
        <v>11703790</v>
      </c>
      <c r="I7564" t="s">
        <v>79</v>
      </c>
      <c r="K7564" t="s">
        <v>27846</v>
      </c>
      <c r="M7564" t="s">
        <v>25101</v>
      </c>
      <c r="N7564" t="s">
        <v>9391</v>
      </c>
      <c r="O7564" t="s">
        <v>18</v>
      </c>
      <c r="P7564">
        <v>78065</v>
      </c>
    </row>
    <row r="7565" spans="1:17" hidden="1" x14ac:dyDescent="0.35">
      <c r="A7565" s="72">
        <f t="shared" si="118"/>
        <v>141497</v>
      </c>
      <c r="B7565" t="s">
        <v>19448</v>
      </c>
      <c r="C7565" s="66">
        <v>16065752</v>
      </c>
      <c r="D7565" t="s">
        <v>83</v>
      </c>
      <c r="E7565" t="s">
        <v>9445</v>
      </c>
      <c r="F7565" s="66">
        <v>141497</v>
      </c>
      <c r="G7565" t="s">
        <v>78</v>
      </c>
      <c r="H7565" t="s">
        <v>13814</v>
      </c>
      <c r="I7565" t="s">
        <v>79</v>
      </c>
      <c r="K7565" t="s">
        <v>19449</v>
      </c>
      <c r="M7565" t="s">
        <v>9448</v>
      </c>
      <c r="N7565" t="s">
        <v>9160</v>
      </c>
      <c r="O7565" t="s">
        <v>18</v>
      </c>
      <c r="P7565" t="s">
        <v>9449</v>
      </c>
    </row>
    <row r="7566" spans="1:17" hidden="1" x14ac:dyDescent="0.35">
      <c r="A7566" s="72">
        <f t="shared" si="118"/>
        <v>141526</v>
      </c>
      <c r="B7566" t="s">
        <v>9670</v>
      </c>
      <c r="C7566" s="66">
        <v>90522</v>
      </c>
      <c r="D7566" t="s">
        <v>77</v>
      </c>
      <c r="E7566" t="s">
        <v>9671</v>
      </c>
      <c r="F7566" s="66">
        <v>141526</v>
      </c>
      <c r="G7566" t="s">
        <v>78</v>
      </c>
      <c r="I7566" t="s">
        <v>79</v>
      </c>
      <c r="K7566" t="s">
        <v>9672</v>
      </c>
      <c r="M7566" t="s">
        <v>9673</v>
      </c>
      <c r="N7566" t="s">
        <v>9674</v>
      </c>
      <c r="O7566" t="s">
        <v>18</v>
      </c>
      <c r="P7566" t="s">
        <v>9675</v>
      </c>
    </row>
    <row r="7567" spans="1:17" hidden="1" x14ac:dyDescent="0.35">
      <c r="A7567" s="72">
        <f t="shared" si="118"/>
        <v>141526</v>
      </c>
      <c r="B7567" t="s">
        <v>9677</v>
      </c>
      <c r="C7567" s="66">
        <v>90523</v>
      </c>
      <c r="D7567" t="s">
        <v>77</v>
      </c>
      <c r="E7567" t="s">
        <v>9671</v>
      </c>
      <c r="F7567" s="66">
        <v>141526</v>
      </c>
      <c r="G7567" t="s">
        <v>78</v>
      </c>
      <c r="I7567" t="s">
        <v>79</v>
      </c>
      <c r="K7567" t="s">
        <v>9678</v>
      </c>
      <c r="M7567" t="s">
        <v>9673</v>
      </c>
      <c r="N7567" t="s">
        <v>9674</v>
      </c>
      <c r="O7567" t="s">
        <v>18</v>
      </c>
      <c r="P7567" t="s">
        <v>9675</v>
      </c>
    </row>
    <row r="7568" spans="1:17" hidden="1" x14ac:dyDescent="0.35">
      <c r="A7568" s="72">
        <f t="shared" si="118"/>
        <v>141526</v>
      </c>
      <c r="B7568" t="s">
        <v>25135</v>
      </c>
      <c r="C7568" s="85">
        <v>141526</v>
      </c>
      <c r="D7568" t="s">
        <v>78</v>
      </c>
      <c r="E7568" t="s">
        <v>23237</v>
      </c>
      <c r="F7568" s="85">
        <v>17015391</v>
      </c>
      <c r="G7568" t="s">
        <v>1750</v>
      </c>
      <c r="H7568">
        <v>11894706</v>
      </c>
      <c r="I7568" t="s">
        <v>79</v>
      </c>
      <c r="J7568" t="s">
        <v>200</v>
      </c>
      <c r="K7568" t="s">
        <v>25136</v>
      </c>
      <c r="M7568" t="s">
        <v>25137</v>
      </c>
      <c r="N7568" t="s">
        <v>9674</v>
      </c>
      <c r="O7568" t="s">
        <v>18</v>
      </c>
      <c r="P7568">
        <v>78147</v>
      </c>
    </row>
    <row r="7569" spans="1:17" hidden="1" x14ac:dyDescent="0.35">
      <c r="A7569" s="72">
        <f t="shared" si="118"/>
        <v>141526</v>
      </c>
      <c r="B7569" t="s">
        <v>20029</v>
      </c>
      <c r="C7569" s="66">
        <v>16085127</v>
      </c>
      <c r="D7569" t="s">
        <v>83</v>
      </c>
      <c r="E7569" t="s">
        <v>9671</v>
      </c>
      <c r="F7569" s="66">
        <v>141526</v>
      </c>
      <c r="G7569" t="s">
        <v>78</v>
      </c>
      <c r="I7569" t="s">
        <v>79</v>
      </c>
      <c r="K7569" t="s">
        <v>20030</v>
      </c>
      <c r="M7569" t="s">
        <v>9673</v>
      </c>
      <c r="N7569" t="s">
        <v>9524</v>
      </c>
      <c r="O7569" t="s">
        <v>18</v>
      </c>
      <c r="P7569" t="s">
        <v>9675</v>
      </c>
    </row>
    <row r="7570" spans="1:17" hidden="1" x14ac:dyDescent="0.35">
      <c r="A7570" s="72">
        <f t="shared" si="118"/>
        <v>141526</v>
      </c>
      <c r="B7570" t="s">
        <v>20027</v>
      </c>
      <c r="C7570" s="66">
        <v>16085126</v>
      </c>
      <c r="D7570" t="s">
        <v>83</v>
      </c>
      <c r="E7570" t="s">
        <v>9671</v>
      </c>
      <c r="F7570" s="66">
        <v>141526</v>
      </c>
      <c r="G7570" t="s">
        <v>78</v>
      </c>
      <c r="I7570" t="s">
        <v>79</v>
      </c>
      <c r="K7570" t="s">
        <v>20028</v>
      </c>
      <c r="M7570" t="s">
        <v>9673</v>
      </c>
      <c r="N7570" t="s">
        <v>9524</v>
      </c>
      <c r="O7570" t="s">
        <v>18</v>
      </c>
      <c r="P7570" t="s">
        <v>9675</v>
      </c>
    </row>
    <row r="7571" spans="1:17" hidden="1" x14ac:dyDescent="0.35">
      <c r="A7571" s="72">
        <f t="shared" si="118"/>
        <v>141526</v>
      </c>
      <c r="B7571" t="s">
        <v>16722</v>
      </c>
      <c r="C7571" s="66">
        <v>16047603</v>
      </c>
      <c r="D7571" t="s">
        <v>83</v>
      </c>
      <c r="E7571" t="s">
        <v>9671</v>
      </c>
      <c r="F7571" s="66">
        <v>141526</v>
      </c>
      <c r="G7571" t="s">
        <v>78</v>
      </c>
      <c r="I7571" t="s">
        <v>79</v>
      </c>
      <c r="K7571" t="s">
        <v>13818</v>
      </c>
      <c r="M7571" t="s">
        <v>9673</v>
      </c>
      <c r="N7571" t="s">
        <v>9524</v>
      </c>
      <c r="O7571" t="s">
        <v>18</v>
      </c>
      <c r="P7571" t="s">
        <v>9675</v>
      </c>
    </row>
    <row r="7572" spans="1:17" hidden="1" x14ac:dyDescent="0.35">
      <c r="A7572" s="72">
        <f t="shared" si="118"/>
        <v>141526</v>
      </c>
      <c r="B7572" t="s">
        <v>9679</v>
      </c>
      <c r="C7572" s="66">
        <v>90524</v>
      </c>
      <c r="D7572" t="s">
        <v>77</v>
      </c>
      <c r="E7572" t="s">
        <v>9671</v>
      </c>
      <c r="F7572" s="66">
        <v>141526</v>
      </c>
      <c r="G7572" t="s">
        <v>78</v>
      </c>
      <c r="I7572" t="s">
        <v>79</v>
      </c>
      <c r="K7572" t="s">
        <v>9680</v>
      </c>
      <c r="M7572" t="s">
        <v>9673</v>
      </c>
      <c r="N7572" t="s">
        <v>9674</v>
      </c>
      <c r="O7572" t="s">
        <v>18</v>
      </c>
      <c r="P7572" t="s">
        <v>9675</v>
      </c>
    </row>
    <row r="7573" spans="1:17" hidden="1" x14ac:dyDescent="0.35">
      <c r="A7573" s="72">
        <f t="shared" si="118"/>
        <v>141465</v>
      </c>
      <c r="B7573" t="s">
        <v>15873</v>
      </c>
      <c r="C7573" s="66">
        <v>16026130</v>
      </c>
      <c r="D7573" t="s">
        <v>77</v>
      </c>
      <c r="E7573" t="s">
        <v>9150</v>
      </c>
      <c r="F7573" s="66">
        <v>141465</v>
      </c>
      <c r="G7573" t="s">
        <v>78</v>
      </c>
      <c r="I7573" t="s">
        <v>79</v>
      </c>
      <c r="K7573" t="s">
        <v>15874</v>
      </c>
      <c r="M7573" t="s">
        <v>7383</v>
      </c>
      <c r="N7573" t="s">
        <v>7384</v>
      </c>
      <c r="O7573" t="s">
        <v>18</v>
      </c>
      <c r="P7573" t="s">
        <v>10431</v>
      </c>
    </row>
    <row r="7574" spans="1:17" hidden="1" x14ac:dyDescent="0.35">
      <c r="A7574" s="72">
        <f t="shared" si="118"/>
        <v>140474</v>
      </c>
      <c r="B7574" t="s">
        <v>941</v>
      </c>
      <c r="C7574" s="66">
        <v>85735</v>
      </c>
      <c r="D7574" t="s">
        <v>77</v>
      </c>
      <c r="E7574" t="s">
        <v>942</v>
      </c>
      <c r="F7574" s="66">
        <v>140474</v>
      </c>
      <c r="G7574" t="s">
        <v>78</v>
      </c>
      <c r="H7574" t="s">
        <v>350</v>
      </c>
      <c r="I7574" t="s">
        <v>79</v>
      </c>
      <c r="K7574" t="s">
        <v>943</v>
      </c>
      <c r="L7574" t="s">
        <v>80</v>
      </c>
      <c r="M7574" t="s">
        <v>944</v>
      </c>
      <c r="N7574" t="s">
        <v>240</v>
      </c>
      <c r="O7574" t="s">
        <v>18</v>
      </c>
      <c r="P7574" t="s">
        <v>945</v>
      </c>
      <c r="Q7574" t="s">
        <v>87</v>
      </c>
    </row>
    <row r="7575" spans="1:17" hidden="1" x14ac:dyDescent="0.35">
      <c r="A7575" s="72">
        <f t="shared" si="118"/>
        <v>140474</v>
      </c>
      <c r="B7575" t="s">
        <v>946</v>
      </c>
      <c r="C7575" s="66">
        <v>85736</v>
      </c>
      <c r="D7575" t="s">
        <v>77</v>
      </c>
      <c r="E7575" t="s">
        <v>942</v>
      </c>
      <c r="F7575" s="66">
        <v>140474</v>
      </c>
      <c r="G7575" t="s">
        <v>78</v>
      </c>
      <c r="H7575" t="s">
        <v>350</v>
      </c>
      <c r="I7575" t="s">
        <v>79</v>
      </c>
      <c r="K7575" t="s">
        <v>947</v>
      </c>
      <c r="L7575" t="s">
        <v>80</v>
      </c>
      <c r="M7575" t="s">
        <v>944</v>
      </c>
      <c r="N7575" t="s">
        <v>240</v>
      </c>
      <c r="O7575" t="s">
        <v>18</v>
      </c>
      <c r="P7575" t="s">
        <v>945</v>
      </c>
      <c r="Q7575" t="s">
        <v>948</v>
      </c>
    </row>
    <row r="7576" spans="1:17" hidden="1" x14ac:dyDescent="0.35">
      <c r="A7576" s="72">
        <f t="shared" si="118"/>
        <v>140474</v>
      </c>
      <c r="B7576" t="s">
        <v>24913</v>
      </c>
      <c r="C7576" s="85">
        <v>140474</v>
      </c>
      <c r="D7576" t="s">
        <v>78</v>
      </c>
      <c r="E7576" t="s">
        <v>23240</v>
      </c>
      <c r="F7576" s="85">
        <v>16048959</v>
      </c>
      <c r="G7576" t="s">
        <v>1750</v>
      </c>
      <c r="H7576">
        <v>13488044</v>
      </c>
      <c r="I7576" t="s">
        <v>79</v>
      </c>
      <c r="J7576" t="s">
        <v>200</v>
      </c>
      <c r="K7576" t="s">
        <v>24914</v>
      </c>
      <c r="M7576" t="s">
        <v>20652</v>
      </c>
      <c r="N7576" t="s">
        <v>242</v>
      </c>
      <c r="O7576" t="s">
        <v>18</v>
      </c>
      <c r="P7576">
        <v>75076</v>
      </c>
    </row>
    <row r="7577" spans="1:17" hidden="1" x14ac:dyDescent="0.35">
      <c r="A7577" s="72">
        <f t="shared" si="118"/>
        <v>140474</v>
      </c>
      <c r="B7577" t="s">
        <v>20650</v>
      </c>
      <c r="C7577" s="66">
        <v>17007523</v>
      </c>
      <c r="D7577" t="s">
        <v>83</v>
      </c>
      <c r="E7577" t="s">
        <v>942</v>
      </c>
      <c r="F7577" s="66">
        <v>140474</v>
      </c>
      <c r="G7577" t="s">
        <v>78</v>
      </c>
      <c r="H7577" t="s">
        <v>350</v>
      </c>
      <c r="I7577" t="s">
        <v>79</v>
      </c>
      <c r="K7577" t="s">
        <v>20651</v>
      </c>
      <c r="L7577" t="s">
        <v>80</v>
      </c>
      <c r="M7577" t="s">
        <v>20652</v>
      </c>
      <c r="N7577" t="s">
        <v>80</v>
      </c>
      <c r="O7577" t="s">
        <v>18</v>
      </c>
      <c r="P7577" t="s">
        <v>945</v>
      </c>
      <c r="Q7577" t="s">
        <v>87</v>
      </c>
    </row>
    <row r="7578" spans="1:17" hidden="1" x14ac:dyDescent="0.35">
      <c r="A7578" s="72">
        <f t="shared" si="118"/>
        <v>140474</v>
      </c>
      <c r="B7578" t="s">
        <v>949</v>
      </c>
      <c r="C7578" s="66">
        <v>85737</v>
      </c>
      <c r="D7578" t="s">
        <v>77</v>
      </c>
      <c r="E7578" t="s">
        <v>942</v>
      </c>
      <c r="F7578" s="66">
        <v>140474</v>
      </c>
      <c r="G7578" t="s">
        <v>78</v>
      </c>
      <c r="H7578" t="s">
        <v>350</v>
      </c>
      <c r="I7578" t="s">
        <v>79</v>
      </c>
      <c r="K7578" t="s">
        <v>950</v>
      </c>
      <c r="L7578" t="s">
        <v>80</v>
      </c>
      <c r="M7578" t="s">
        <v>944</v>
      </c>
      <c r="N7578" t="s">
        <v>240</v>
      </c>
      <c r="O7578" t="s">
        <v>18</v>
      </c>
      <c r="P7578" t="s">
        <v>945</v>
      </c>
      <c r="Q7578" t="s">
        <v>87</v>
      </c>
    </row>
    <row r="7579" spans="1:17" hidden="1" x14ac:dyDescent="0.35">
      <c r="A7579" s="72">
        <f t="shared" si="118"/>
        <v>142118</v>
      </c>
      <c r="B7579" t="s">
        <v>7691</v>
      </c>
      <c r="C7579" s="66">
        <v>16050433</v>
      </c>
      <c r="D7579" t="s">
        <v>77</v>
      </c>
      <c r="E7579" t="s">
        <v>13343</v>
      </c>
      <c r="F7579" s="66">
        <v>142118</v>
      </c>
      <c r="G7579" t="s">
        <v>78</v>
      </c>
      <c r="I7579" t="s">
        <v>79</v>
      </c>
      <c r="K7579" t="s">
        <v>16899</v>
      </c>
      <c r="M7579" t="s">
        <v>7395</v>
      </c>
      <c r="N7579" t="s">
        <v>13252</v>
      </c>
      <c r="O7579" t="s">
        <v>18</v>
      </c>
      <c r="P7579" t="s">
        <v>13384</v>
      </c>
    </row>
    <row r="7580" spans="1:17" hidden="1" x14ac:dyDescent="0.35">
      <c r="A7580" s="72">
        <f t="shared" si="118"/>
        <v>141555</v>
      </c>
      <c r="B7580" t="s">
        <v>7691</v>
      </c>
      <c r="C7580" s="66">
        <v>90911</v>
      </c>
      <c r="D7580" t="s">
        <v>77</v>
      </c>
      <c r="E7580" t="s">
        <v>4810</v>
      </c>
      <c r="F7580" s="66">
        <v>141555</v>
      </c>
      <c r="G7580" t="s">
        <v>78</v>
      </c>
      <c r="H7580" t="s">
        <v>10258</v>
      </c>
      <c r="I7580" t="s">
        <v>79</v>
      </c>
      <c r="K7580" t="s">
        <v>10259</v>
      </c>
      <c r="M7580" t="s">
        <v>7383</v>
      </c>
      <c r="N7580" t="s">
        <v>7384</v>
      </c>
      <c r="O7580" t="s">
        <v>18</v>
      </c>
      <c r="P7580" t="s">
        <v>10254</v>
      </c>
      <c r="Q7580" t="s">
        <v>10260</v>
      </c>
    </row>
    <row r="7581" spans="1:17" hidden="1" x14ac:dyDescent="0.35">
      <c r="A7581" s="72">
        <f t="shared" si="118"/>
        <v>141295</v>
      </c>
      <c r="B7581" t="s">
        <v>17607</v>
      </c>
      <c r="C7581" s="66">
        <v>16065592</v>
      </c>
      <c r="D7581" t="s">
        <v>77</v>
      </c>
      <c r="E7581" t="s">
        <v>7764</v>
      </c>
      <c r="F7581" s="66">
        <v>141295</v>
      </c>
      <c r="G7581" t="s">
        <v>78</v>
      </c>
      <c r="H7581" t="s">
        <v>13785</v>
      </c>
      <c r="I7581" t="s">
        <v>559</v>
      </c>
      <c r="K7581" t="s">
        <v>17608</v>
      </c>
      <c r="M7581" t="s">
        <v>13781</v>
      </c>
      <c r="N7581" t="s">
        <v>7262</v>
      </c>
      <c r="O7581" t="s">
        <v>18</v>
      </c>
      <c r="P7581" t="s">
        <v>13782</v>
      </c>
    </row>
    <row r="7582" spans="1:17" hidden="1" x14ac:dyDescent="0.35">
      <c r="A7582" s="72">
        <f t="shared" si="118"/>
        <v>140477</v>
      </c>
      <c r="B7582" t="s">
        <v>969</v>
      </c>
      <c r="C7582" s="66">
        <v>85743</v>
      </c>
      <c r="D7582" t="s">
        <v>77</v>
      </c>
      <c r="E7582" t="s">
        <v>450</v>
      </c>
      <c r="F7582" s="66">
        <v>140477</v>
      </c>
      <c r="G7582" t="s">
        <v>78</v>
      </c>
      <c r="I7582" t="s">
        <v>79</v>
      </c>
      <c r="K7582" t="s">
        <v>970</v>
      </c>
      <c r="M7582" t="s">
        <v>963</v>
      </c>
      <c r="N7582" t="s">
        <v>189</v>
      </c>
      <c r="O7582" t="s">
        <v>18</v>
      </c>
      <c r="P7582" t="s">
        <v>964</v>
      </c>
      <c r="Q7582" t="s">
        <v>971</v>
      </c>
    </row>
    <row r="7583" spans="1:17" hidden="1" x14ac:dyDescent="0.35">
      <c r="A7583" s="72">
        <f t="shared" si="118"/>
        <v>141730</v>
      </c>
      <c r="B7583" t="s">
        <v>11609</v>
      </c>
      <c r="C7583" s="66">
        <v>91750</v>
      </c>
      <c r="D7583" t="s">
        <v>77</v>
      </c>
      <c r="E7583" t="s">
        <v>11610</v>
      </c>
      <c r="F7583" s="66">
        <v>141730</v>
      </c>
      <c r="G7583" t="s">
        <v>78</v>
      </c>
      <c r="I7583" t="s">
        <v>79</v>
      </c>
      <c r="K7583" t="s">
        <v>11611</v>
      </c>
      <c r="M7583" t="s">
        <v>11612</v>
      </c>
      <c r="N7583" t="s">
        <v>11516</v>
      </c>
      <c r="O7583" t="s">
        <v>18</v>
      </c>
      <c r="P7583" t="s">
        <v>11613</v>
      </c>
    </row>
    <row r="7584" spans="1:17" hidden="1" x14ac:dyDescent="0.35">
      <c r="A7584" s="72">
        <f t="shared" si="118"/>
        <v>140469</v>
      </c>
      <c r="B7584" t="s">
        <v>26856</v>
      </c>
      <c r="C7584" s="85">
        <v>85486</v>
      </c>
      <c r="D7584" t="s">
        <v>77</v>
      </c>
      <c r="E7584" t="s">
        <v>23191</v>
      </c>
      <c r="F7584" s="85">
        <v>140469</v>
      </c>
      <c r="G7584" t="s">
        <v>78</v>
      </c>
      <c r="H7584">
        <v>13461769</v>
      </c>
      <c r="I7584" t="s">
        <v>79</v>
      </c>
      <c r="K7584" t="s">
        <v>26857</v>
      </c>
      <c r="M7584" t="s">
        <v>20146</v>
      </c>
      <c r="N7584" t="s">
        <v>205</v>
      </c>
      <c r="O7584" t="s">
        <v>18</v>
      </c>
      <c r="P7584">
        <v>75028</v>
      </c>
      <c r="Q7584">
        <v>3816</v>
      </c>
    </row>
    <row r="7585" spans="1:17" hidden="1" x14ac:dyDescent="0.35">
      <c r="A7585" s="72">
        <f t="shared" si="118"/>
        <v>140469</v>
      </c>
      <c r="B7585" t="s">
        <v>309</v>
      </c>
      <c r="C7585" s="66">
        <v>85486</v>
      </c>
      <c r="D7585" t="s">
        <v>77</v>
      </c>
      <c r="E7585" t="s">
        <v>212</v>
      </c>
      <c r="F7585" s="66">
        <v>140469</v>
      </c>
      <c r="G7585" t="s">
        <v>78</v>
      </c>
      <c r="H7585" t="s">
        <v>213</v>
      </c>
      <c r="I7585" t="s">
        <v>79</v>
      </c>
      <c r="K7585" t="s">
        <v>310</v>
      </c>
      <c r="M7585" t="s">
        <v>311</v>
      </c>
      <c r="N7585" t="s">
        <v>215</v>
      </c>
      <c r="O7585" t="s">
        <v>18</v>
      </c>
      <c r="P7585" t="s">
        <v>312</v>
      </c>
      <c r="Q7585" t="s">
        <v>313</v>
      </c>
    </row>
    <row r="7586" spans="1:17" hidden="1" x14ac:dyDescent="0.35">
      <c r="A7586" s="72">
        <f t="shared" si="118"/>
        <v>140942</v>
      </c>
      <c r="B7586" t="s">
        <v>4538</v>
      </c>
      <c r="C7586" s="66">
        <v>87729</v>
      </c>
      <c r="D7586" t="s">
        <v>77</v>
      </c>
      <c r="E7586" t="s">
        <v>4539</v>
      </c>
      <c r="F7586" s="66">
        <v>140942</v>
      </c>
      <c r="G7586" t="s">
        <v>78</v>
      </c>
      <c r="I7586" t="s">
        <v>79</v>
      </c>
      <c r="K7586" t="s">
        <v>4540</v>
      </c>
      <c r="M7586" t="s">
        <v>4530</v>
      </c>
      <c r="N7586" t="s">
        <v>4444</v>
      </c>
      <c r="O7586" t="s">
        <v>18</v>
      </c>
      <c r="P7586" t="s">
        <v>4531</v>
      </c>
    </row>
    <row r="7587" spans="1:17" hidden="1" x14ac:dyDescent="0.35">
      <c r="A7587" s="72">
        <f t="shared" si="118"/>
        <v>140942</v>
      </c>
      <c r="B7587" t="s">
        <v>4541</v>
      </c>
      <c r="C7587" s="66">
        <v>87730</v>
      </c>
      <c r="D7587" t="s">
        <v>77</v>
      </c>
      <c r="E7587" t="s">
        <v>4539</v>
      </c>
      <c r="F7587" s="66">
        <v>140942</v>
      </c>
      <c r="G7587" t="s">
        <v>78</v>
      </c>
      <c r="I7587" t="s">
        <v>79</v>
      </c>
      <c r="K7587" t="s">
        <v>4540</v>
      </c>
      <c r="M7587" t="s">
        <v>4530</v>
      </c>
      <c r="N7587" t="s">
        <v>4444</v>
      </c>
      <c r="O7587" t="s">
        <v>18</v>
      </c>
      <c r="P7587" t="s">
        <v>4531</v>
      </c>
    </row>
    <row r="7588" spans="1:17" hidden="1" x14ac:dyDescent="0.35">
      <c r="A7588" s="72">
        <f t="shared" si="118"/>
        <v>140931</v>
      </c>
      <c r="B7588" t="s">
        <v>27437</v>
      </c>
      <c r="C7588" s="85">
        <v>222097</v>
      </c>
      <c r="D7588" t="s">
        <v>77</v>
      </c>
      <c r="E7588" t="s">
        <v>23178</v>
      </c>
      <c r="F7588" s="85">
        <v>140931</v>
      </c>
      <c r="G7588" t="s">
        <v>78</v>
      </c>
      <c r="H7588">
        <v>11979168</v>
      </c>
      <c r="I7588" t="s">
        <v>79</v>
      </c>
      <c r="K7588" t="s">
        <v>27438</v>
      </c>
      <c r="M7588" t="s">
        <v>27432</v>
      </c>
      <c r="N7588" t="s">
        <v>3829</v>
      </c>
      <c r="O7588" t="s">
        <v>18</v>
      </c>
      <c r="P7588">
        <v>76078</v>
      </c>
      <c r="Q7588">
        <v>227</v>
      </c>
    </row>
    <row r="7589" spans="1:17" hidden="1" x14ac:dyDescent="0.35">
      <c r="A7589" s="72">
        <f t="shared" si="118"/>
        <v>140931</v>
      </c>
      <c r="B7589" t="s">
        <v>14744</v>
      </c>
      <c r="C7589" s="66">
        <v>222097</v>
      </c>
      <c r="D7589" t="s">
        <v>77</v>
      </c>
      <c r="E7589" t="s">
        <v>3662</v>
      </c>
      <c r="F7589" s="66">
        <v>140931</v>
      </c>
      <c r="G7589" t="s">
        <v>78</v>
      </c>
      <c r="H7589" t="s">
        <v>3663</v>
      </c>
      <c r="I7589" t="s">
        <v>79</v>
      </c>
      <c r="K7589" t="s">
        <v>14745</v>
      </c>
      <c r="M7589" t="s">
        <v>3834</v>
      </c>
      <c r="N7589" t="s">
        <v>3829</v>
      </c>
      <c r="O7589" t="s">
        <v>18</v>
      </c>
      <c r="P7589" t="s">
        <v>3835</v>
      </c>
      <c r="Q7589" t="s">
        <v>14746</v>
      </c>
    </row>
    <row r="7590" spans="1:17" hidden="1" x14ac:dyDescent="0.35">
      <c r="A7590" s="72">
        <f t="shared" si="118"/>
        <v>140906</v>
      </c>
      <c r="B7590" t="s">
        <v>24691</v>
      </c>
      <c r="C7590" s="85">
        <v>16051060</v>
      </c>
      <c r="D7590" t="s">
        <v>77</v>
      </c>
      <c r="E7590" t="s">
        <v>23244</v>
      </c>
      <c r="F7590" s="85">
        <v>140906</v>
      </c>
      <c r="G7590" t="s">
        <v>78</v>
      </c>
      <c r="H7590">
        <v>13850763</v>
      </c>
      <c r="I7590" t="s">
        <v>79</v>
      </c>
      <c r="K7590" t="s">
        <v>24692</v>
      </c>
      <c r="M7590" t="s">
        <v>20648</v>
      </c>
      <c r="N7590" t="s">
        <v>571</v>
      </c>
      <c r="O7590" t="s">
        <v>18</v>
      </c>
      <c r="P7590">
        <v>76131</v>
      </c>
      <c r="Q7590">
        <v>4571</v>
      </c>
    </row>
    <row r="7591" spans="1:17" hidden="1" x14ac:dyDescent="0.35">
      <c r="A7591" s="72">
        <f t="shared" si="118"/>
        <v>140611</v>
      </c>
      <c r="B7591" t="s">
        <v>2111</v>
      </c>
      <c r="C7591" s="66">
        <v>86533</v>
      </c>
      <c r="D7591" t="s">
        <v>77</v>
      </c>
      <c r="E7591" t="s">
        <v>1896</v>
      </c>
      <c r="F7591" s="66">
        <v>140611</v>
      </c>
      <c r="G7591" t="s">
        <v>78</v>
      </c>
      <c r="H7591" t="s">
        <v>1897</v>
      </c>
      <c r="I7591" t="s">
        <v>79</v>
      </c>
      <c r="K7591" t="s">
        <v>2112</v>
      </c>
      <c r="M7591" t="s">
        <v>2113</v>
      </c>
      <c r="N7591" t="s">
        <v>1900</v>
      </c>
      <c r="O7591" t="s">
        <v>18</v>
      </c>
      <c r="P7591" t="s">
        <v>2114</v>
      </c>
      <c r="Q7591" t="s">
        <v>2115</v>
      </c>
    </row>
    <row r="7592" spans="1:17" hidden="1" x14ac:dyDescent="0.35">
      <c r="A7592" s="72">
        <f t="shared" si="118"/>
        <v>140611</v>
      </c>
      <c r="B7592" t="s">
        <v>18368</v>
      </c>
      <c r="C7592" s="66">
        <v>16079861</v>
      </c>
      <c r="D7592" t="s">
        <v>83</v>
      </c>
      <c r="E7592" t="s">
        <v>1896</v>
      </c>
      <c r="F7592" s="66">
        <v>140611</v>
      </c>
      <c r="G7592" t="s">
        <v>78</v>
      </c>
      <c r="H7592" t="s">
        <v>350</v>
      </c>
      <c r="I7592" t="s">
        <v>79</v>
      </c>
      <c r="K7592" t="s">
        <v>2112</v>
      </c>
      <c r="L7592" t="s">
        <v>80</v>
      </c>
      <c r="M7592" t="s">
        <v>2113</v>
      </c>
      <c r="N7592" t="s">
        <v>2074</v>
      </c>
      <c r="O7592" t="s">
        <v>18</v>
      </c>
      <c r="P7592" t="s">
        <v>2114</v>
      </c>
      <c r="Q7592" t="s">
        <v>87</v>
      </c>
    </row>
    <row r="7593" spans="1:17" hidden="1" x14ac:dyDescent="0.35">
      <c r="A7593" s="72">
        <f t="shared" si="118"/>
        <v>140611</v>
      </c>
      <c r="B7593" t="s">
        <v>16261</v>
      </c>
      <c r="C7593" s="66">
        <v>16035986</v>
      </c>
      <c r="D7593" t="s">
        <v>77</v>
      </c>
      <c r="E7593" t="s">
        <v>1896</v>
      </c>
      <c r="F7593" s="66">
        <v>140611</v>
      </c>
      <c r="G7593" t="s">
        <v>78</v>
      </c>
      <c r="H7593" t="s">
        <v>1897</v>
      </c>
      <c r="I7593" t="s">
        <v>79</v>
      </c>
      <c r="K7593" t="s">
        <v>16262</v>
      </c>
      <c r="M7593" t="s">
        <v>2113</v>
      </c>
      <c r="N7593" t="s">
        <v>1900</v>
      </c>
      <c r="O7593" t="s">
        <v>18</v>
      </c>
      <c r="P7593" t="s">
        <v>2114</v>
      </c>
    </row>
    <row r="7594" spans="1:17" hidden="1" x14ac:dyDescent="0.35">
      <c r="A7594" s="72">
        <f t="shared" si="118"/>
        <v>141673</v>
      </c>
      <c r="B7594" t="s">
        <v>19439</v>
      </c>
      <c r="C7594" s="66">
        <v>16058732</v>
      </c>
      <c r="D7594" t="s">
        <v>83</v>
      </c>
      <c r="E7594" t="s">
        <v>11173</v>
      </c>
      <c r="F7594" s="66">
        <v>141673</v>
      </c>
      <c r="G7594" t="s">
        <v>78</v>
      </c>
      <c r="H7594" t="s">
        <v>350</v>
      </c>
      <c r="I7594" t="s">
        <v>79</v>
      </c>
      <c r="K7594" t="s">
        <v>19440</v>
      </c>
      <c r="L7594" t="s">
        <v>80</v>
      </c>
      <c r="M7594" t="s">
        <v>11170</v>
      </c>
      <c r="N7594" t="s">
        <v>7398</v>
      </c>
      <c r="O7594" t="s">
        <v>18</v>
      </c>
      <c r="P7594" t="s">
        <v>11171</v>
      </c>
      <c r="Q7594" t="s">
        <v>87</v>
      </c>
    </row>
    <row r="7595" spans="1:17" hidden="1" x14ac:dyDescent="0.35">
      <c r="A7595" s="72">
        <f t="shared" si="118"/>
        <v>142043</v>
      </c>
      <c r="B7595" t="s">
        <v>23020</v>
      </c>
      <c r="C7595" s="66">
        <v>17028682</v>
      </c>
      <c r="D7595" t="s">
        <v>77</v>
      </c>
      <c r="E7595" t="s">
        <v>13037</v>
      </c>
      <c r="F7595" s="66">
        <v>142043</v>
      </c>
      <c r="G7595" t="s">
        <v>78</v>
      </c>
      <c r="H7595" t="s">
        <v>13877</v>
      </c>
      <c r="I7595" t="s">
        <v>79</v>
      </c>
      <c r="K7595" t="s">
        <v>17411</v>
      </c>
      <c r="M7595" t="s">
        <v>13039</v>
      </c>
      <c r="N7595" t="s">
        <v>13109</v>
      </c>
      <c r="O7595" t="s">
        <v>18</v>
      </c>
      <c r="P7595" t="s">
        <v>13080</v>
      </c>
      <c r="Q7595" t="s">
        <v>6344</v>
      </c>
    </row>
    <row r="7596" spans="1:17" hidden="1" x14ac:dyDescent="0.35">
      <c r="A7596" s="72">
        <f t="shared" si="118"/>
        <v>141557</v>
      </c>
      <c r="B7596" t="s">
        <v>24734</v>
      </c>
      <c r="C7596" s="85">
        <v>17017068</v>
      </c>
      <c r="D7596" t="s">
        <v>77</v>
      </c>
      <c r="E7596" t="s">
        <v>23243</v>
      </c>
      <c r="F7596" s="85">
        <v>141557</v>
      </c>
      <c r="G7596" t="s">
        <v>78</v>
      </c>
      <c r="I7596" t="s">
        <v>79</v>
      </c>
      <c r="K7596" t="s">
        <v>24735</v>
      </c>
      <c r="M7596" t="s">
        <v>9155</v>
      </c>
      <c r="N7596" t="s">
        <v>9526</v>
      </c>
      <c r="O7596" t="s">
        <v>18</v>
      </c>
      <c r="P7596">
        <v>78223</v>
      </c>
    </row>
    <row r="7597" spans="1:17" hidden="1" x14ac:dyDescent="0.35">
      <c r="A7597" s="72">
        <f t="shared" si="118"/>
        <v>232165</v>
      </c>
      <c r="B7597" t="s">
        <v>28060</v>
      </c>
      <c r="C7597" s="85">
        <v>16039162</v>
      </c>
      <c r="D7597" t="s">
        <v>77</v>
      </c>
      <c r="E7597" t="s">
        <v>23159</v>
      </c>
      <c r="F7597" s="85">
        <v>232165</v>
      </c>
      <c r="G7597" t="s">
        <v>78</v>
      </c>
      <c r="H7597">
        <v>21103312</v>
      </c>
      <c r="I7597" t="s">
        <v>79</v>
      </c>
      <c r="K7597" t="s">
        <v>28061</v>
      </c>
      <c r="M7597" t="s">
        <v>28062</v>
      </c>
      <c r="N7597" t="s">
        <v>12862</v>
      </c>
      <c r="O7597" t="s">
        <v>18</v>
      </c>
      <c r="P7597">
        <v>79605</v>
      </c>
    </row>
    <row r="7598" spans="1:17" hidden="1" x14ac:dyDescent="0.35">
      <c r="A7598" s="72">
        <f t="shared" si="118"/>
        <v>232165</v>
      </c>
      <c r="B7598" t="s">
        <v>16430</v>
      </c>
      <c r="C7598" s="66">
        <v>16039162</v>
      </c>
      <c r="D7598" t="s">
        <v>77</v>
      </c>
      <c r="E7598" t="s">
        <v>15416</v>
      </c>
      <c r="F7598" s="66">
        <v>232165</v>
      </c>
      <c r="G7598" t="s">
        <v>78</v>
      </c>
      <c r="H7598" t="s">
        <v>15417</v>
      </c>
      <c r="I7598" t="s">
        <v>79</v>
      </c>
      <c r="K7598" t="s">
        <v>16431</v>
      </c>
      <c r="L7598" t="s">
        <v>80</v>
      </c>
      <c r="M7598" t="s">
        <v>13031</v>
      </c>
      <c r="N7598" t="s">
        <v>5320</v>
      </c>
      <c r="O7598" t="s">
        <v>18</v>
      </c>
      <c r="P7598" t="s">
        <v>13033</v>
      </c>
      <c r="Q7598" t="s">
        <v>87</v>
      </c>
    </row>
    <row r="7599" spans="1:17" hidden="1" x14ac:dyDescent="0.35">
      <c r="A7599" s="72">
        <f t="shared" si="118"/>
        <v>232165</v>
      </c>
      <c r="B7599" t="s">
        <v>28047</v>
      </c>
      <c r="C7599" s="85">
        <v>16077549</v>
      </c>
      <c r="D7599" t="s">
        <v>77</v>
      </c>
      <c r="E7599" t="s">
        <v>23159</v>
      </c>
      <c r="F7599" s="85">
        <v>232165</v>
      </c>
      <c r="G7599" t="s">
        <v>78</v>
      </c>
      <c r="H7599">
        <v>21103312</v>
      </c>
      <c r="I7599" t="s">
        <v>79</v>
      </c>
      <c r="K7599" t="s">
        <v>28048</v>
      </c>
      <c r="M7599" t="s">
        <v>13866</v>
      </c>
      <c r="N7599" t="s">
        <v>11983</v>
      </c>
      <c r="O7599" t="s">
        <v>18</v>
      </c>
      <c r="P7599">
        <v>79109</v>
      </c>
    </row>
    <row r="7600" spans="1:17" hidden="1" x14ac:dyDescent="0.35">
      <c r="A7600" s="72">
        <f t="shared" si="118"/>
        <v>232165</v>
      </c>
      <c r="B7600" t="s">
        <v>18006</v>
      </c>
      <c r="C7600" s="66">
        <v>16077549</v>
      </c>
      <c r="D7600" t="s">
        <v>77</v>
      </c>
      <c r="E7600" t="s">
        <v>15416</v>
      </c>
      <c r="F7600" s="66">
        <v>232165</v>
      </c>
      <c r="G7600" t="s">
        <v>78</v>
      </c>
      <c r="H7600" t="s">
        <v>15417</v>
      </c>
      <c r="I7600" t="s">
        <v>79</v>
      </c>
      <c r="K7600" t="s">
        <v>18007</v>
      </c>
      <c r="L7600" t="s">
        <v>80</v>
      </c>
      <c r="M7600" t="s">
        <v>7380</v>
      </c>
      <c r="N7600" t="s">
        <v>5149</v>
      </c>
      <c r="O7600" t="s">
        <v>18</v>
      </c>
      <c r="P7600" t="s">
        <v>12324</v>
      </c>
      <c r="Q7600" t="s">
        <v>87</v>
      </c>
    </row>
    <row r="7601" spans="1:17" hidden="1" x14ac:dyDescent="0.35">
      <c r="A7601" s="72">
        <f t="shared" si="118"/>
        <v>232165</v>
      </c>
      <c r="B7601" t="s">
        <v>28150</v>
      </c>
      <c r="C7601" s="85">
        <v>16064995</v>
      </c>
      <c r="D7601" t="s">
        <v>77</v>
      </c>
      <c r="E7601" t="s">
        <v>23159</v>
      </c>
      <c r="F7601" s="85">
        <v>232165</v>
      </c>
      <c r="G7601" t="s">
        <v>78</v>
      </c>
      <c r="H7601">
        <v>21103312</v>
      </c>
      <c r="I7601" t="s">
        <v>79</v>
      </c>
      <c r="K7601" t="s">
        <v>28151</v>
      </c>
      <c r="M7601" t="s">
        <v>19118</v>
      </c>
      <c r="N7601" t="s">
        <v>12862</v>
      </c>
      <c r="O7601" t="s">
        <v>18</v>
      </c>
      <c r="P7601">
        <v>75081</v>
      </c>
    </row>
    <row r="7602" spans="1:17" hidden="1" x14ac:dyDescent="0.35">
      <c r="A7602" s="72">
        <f t="shared" si="118"/>
        <v>232165</v>
      </c>
      <c r="B7602" t="s">
        <v>17587</v>
      </c>
      <c r="C7602" s="66">
        <v>16064995</v>
      </c>
      <c r="D7602" t="s">
        <v>77</v>
      </c>
      <c r="E7602" t="s">
        <v>15416</v>
      </c>
      <c r="F7602" s="66">
        <v>232165</v>
      </c>
      <c r="G7602" t="s">
        <v>78</v>
      </c>
      <c r="H7602" t="s">
        <v>15417</v>
      </c>
      <c r="I7602" t="s">
        <v>79</v>
      </c>
      <c r="K7602" t="s">
        <v>17588</v>
      </c>
      <c r="M7602" t="s">
        <v>963</v>
      </c>
      <c r="N7602" t="s">
        <v>5320</v>
      </c>
      <c r="O7602" t="s">
        <v>18</v>
      </c>
      <c r="P7602" t="s">
        <v>1004</v>
      </c>
    </row>
    <row r="7603" spans="1:17" hidden="1" x14ac:dyDescent="0.35">
      <c r="A7603" s="72">
        <f t="shared" si="118"/>
        <v>232165</v>
      </c>
      <c r="B7603" t="s">
        <v>28160</v>
      </c>
      <c r="C7603" s="85">
        <v>232199</v>
      </c>
      <c r="D7603" t="s">
        <v>77</v>
      </c>
      <c r="E7603" t="s">
        <v>23159</v>
      </c>
      <c r="F7603" s="85">
        <v>232165</v>
      </c>
      <c r="G7603" t="s">
        <v>78</v>
      </c>
      <c r="H7603">
        <v>14008106</v>
      </c>
      <c r="I7603" t="s">
        <v>79</v>
      </c>
      <c r="K7603" t="s">
        <v>28161</v>
      </c>
      <c r="L7603" t="s">
        <v>15421</v>
      </c>
      <c r="M7603" t="s">
        <v>125</v>
      </c>
      <c r="N7603" t="s">
        <v>137</v>
      </c>
      <c r="O7603" t="s">
        <v>18</v>
      </c>
      <c r="P7603">
        <v>78704</v>
      </c>
    </row>
    <row r="7604" spans="1:17" hidden="1" x14ac:dyDescent="0.35">
      <c r="A7604" s="72">
        <f t="shared" si="118"/>
        <v>232165</v>
      </c>
      <c r="B7604" t="s">
        <v>15418</v>
      </c>
      <c r="C7604" s="66">
        <v>232199</v>
      </c>
      <c r="D7604" t="s">
        <v>77</v>
      </c>
      <c r="E7604" t="s">
        <v>15416</v>
      </c>
      <c r="F7604" s="66">
        <v>232165</v>
      </c>
      <c r="G7604" t="s">
        <v>78</v>
      </c>
      <c r="H7604" t="s">
        <v>15419</v>
      </c>
      <c r="I7604" t="s">
        <v>79</v>
      </c>
      <c r="K7604" t="s">
        <v>15420</v>
      </c>
      <c r="L7604" t="s">
        <v>15421</v>
      </c>
      <c r="M7604" t="s">
        <v>126</v>
      </c>
      <c r="N7604" t="s">
        <v>136</v>
      </c>
      <c r="O7604" t="s">
        <v>18</v>
      </c>
      <c r="P7604" t="s">
        <v>143</v>
      </c>
      <c r="Q7604" t="s">
        <v>87</v>
      </c>
    </row>
    <row r="7605" spans="1:17" hidden="1" x14ac:dyDescent="0.35">
      <c r="A7605" s="72">
        <f t="shared" si="118"/>
        <v>232165</v>
      </c>
      <c r="B7605" t="s">
        <v>28087</v>
      </c>
      <c r="C7605" s="85">
        <v>232204</v>
      </c>
      <c r="D7605" t="s">
        <v>77</v>
      </c>
      <c r="E7605" t="s">
        <v>23159</v>
      </c>
      <c r="F7605" s="85">
        <v>232165</v>
      </c>
      <c r="G7605" t="s">
        <v>78</v>
      </c>
      <c r="H7605">
        <v>14006449</v>
      </c>
      <c r="I7605" t="s">
        <v>79</v>
      </c>
      <c r="K7605" t="s">
        <v>28088</v>
      </c>
      <c r="M7605" t="s">
        <v>21244</v>
      </c>
      <c r="N7605" t="s">
        <v>10825</v>
      </c>
      <c r="O7605" t="s">
        <v>18</v>
      </c>
      <c r="P7605">
        <v>78521</v>
      </c>
    </row>
    <row r="7606" spans="1:17" hidden="1" x14ac:dyDescent="0.35">
      <c r="A7606" s="72">
        <f t="shared" si="118"/>
        <v>232165</v>
      </c>
      <c r="B7606" t="s">
        <v>15422</v>
      </c>
      <c r="C7606" s="66">
        <v>232204</v>
      </c>
      <c r="D7606" t="s">
        <v>77</v>
      </c>
      <c r="E7606" t="s">
        <v>15416</v>
      </c>
      <c r="F7606" s="66">
        <v>232165</v>
      </c>
      <c r="G7606" t="s">
        <v>78</v>
      </c>
      <c r="H7606" t="s">
        <v>15423</v>
      </c>
      <c r="I7606" t="s">
        <v>79</v>
      </c>
      <c r="K7606" t="s">
        <v>15424</v>
      </c>
      <c r="L7606" t="s">
        <v>80</v>
      </c>
      <c r="M7606" t="s">
        <v>10824</v>
      </c>
      <c r="N7606" t="s">
        <v>5082</v>
      </c>
      <c r="O7606" t="s">
        <v>18</v>
      </c>
      <c r="P7606" t="s">
        <v>10829</v>
      </c>
      <c r="Q7606" t="s">
        <v>87</v>
      </c>
    </row>
    <row r="7607" spans="1:17" hidden="1" x14ac:dyDescent="0.35">
      <c r="A7607" s="72">
        <f t="shared" si="118"/>
        <v>232165</v>
      </c>
      <c r="B7607" t="s">
        <v>28111</v>
      </c>
      <c r="C7607" s="85">
        <v>16068152</v>
      </c>
      <c r="D7607" t="s">
        <v>77</v>
      </c>
      <c r="E7607" t="s">
        <v>23159</v>
      </c>
      <c r="F7607" s="85">
        <v>232165</v>
      </c>
      <c r="G7607" t="s">
        <v>78</v>
      </c>
      <c r="I7607" t="s">
        <v>79</v>
      </c>
      <c r="K7607" t="s">
        <v>18218</v>
      </c>
      <c r="M7607" t="s">
        <v>28112</v>
      </c>
      <c r="N7607" t="s">
        <v>4859</v>
      </c>
      <c r="O7607" t="s">
        <v>18</v>
      </c>
      <c r="P7607">
        <v>76442</v>
      </c>
    </row>
    <row r="7608" spans="1:17" hidden="1" x14ac:dyDescent="0.35">
      <c r="A7608" s="72">
        <f t="shared" si="118"/>
        <v>232165</v>
      </c>
      <c r="B7608" t="s">
        <v>18217</v>
      </c>
      <c r="C7608" s="66">
        <v>16068152</v>
      </c>
      <c r="D7608" t="s">
        <v>77</v>
      </c>
      <c r="E7608" t="s">
        <v>15416</v>
      </c>
      <c r="F7608" s="66">
        <v>232165</v>
      </c>
      <c r="G7608" t="s">
        <v>78</v>
      </c>
      <c r="I7608" t="s">
        <v>79</v>
      </c>
      <c r="K7608" t="s">
        <v>18218</v>
      </c>
      <c r="M7608" t="s">
        <v>18219</v>
      </c>
      <c r="N7608" t="s">
        <v>4859</v>
      </c>
      <c r="O7608" t="s">
        <v>18</v>
      </c>
      <c r="P7608" t="s">
        <v>4876</v>
      </c>
    </row>
    <row r="7609" spans="1:17" hidden="1" x14ac:dyDescent="0.35">
      <c r="A7609" s="72">
        <f t="shared" si="118"/>
        <v>232165</v>
      </c>
      <c r="B7609" t="s">
        <v>28129</v>
      </c>
      <c r="C7609" s="85">
        <v>16068150</v>
      </c>
      <c r="D7609" t="s">
        <v>77</v>
      </c>
      <c r="E7609" t="s">
        <v>23159</v>
      </c>
      <c r="F7609" s="85">
        <v>232165</v>
      </c>
      <c r="G7609" t="s">
        <v>78</v>
      </c>
      <c r="H7609">
        <v>21103312</v>
      </c>
      <c r="I7609" t="s">
        <v>79</v>
      </c>
      <c r="K7609" t="s">
        <v>28130</v>
      </c>
      <c r="M7609" t="s">
        <v>21004</v>
      </c>
      <c r="N7609" t="s">
        <v>7276</v>
      </c>
      <c r="O7609" t="s">
        <v>18</v>
      </c>
      <c r="P7609">
        <v>77535</v>
      </c>
    </row>
    <row r="7610" spans="1:17" hidden="1" x14ac:dyDescent="0.35">
      <c r="A7610" s="72">
        <f t="shared" si="118"/>
        <v>232165</v>
      </c>
      <c r="B7610" t="s">
        <v>17688</v>
      </c>
      <c r="C7610" s="66">
        <v>16068150</v>
      </c>
      <c r="D7610" t="s">
        <v>77</v>
      </c>
      <c r="E7610" t="s">
        <v>15416</v>
      </c>
      <c r="F7610" s="66">
        <v>232165</v>
      </c>
      <c r="G7610" t="s">
        <v>78</v>
      </c>
      <c r="H7610" t="s">
        <v>15417</v>
      </c>
      <c r="I7610" t="s">
        <v>79</v>
      </c>
      <c r="K7610" t="s">
        <v>17586</v>
      </c>
      <c r="L7610" t="s">
        <v>80</v>
      </c>
      <c r="M7610" t="s">
        <v>7388</v>
      </c>
      <c r="N7610" t="s">
        <v>7278</v>
      </c>
      <c r="O7610" t="s">
        <v>18</v>
      </c>
      <c r="P7610" t="s">
        <v>7389</v>
      </c>
      <c r="Q7610" t="s">
        <v>87</v>
      </c>
    </row>
    <row r="7611" spans="1:17" hidden="1" x14ac:dyDescent="0.35">
      <c r="A7611" s="72">
        <f t="shared" si="118"/>
        <v>232165</v>
      </c>
      <c r="B7611" t="s">
        <v>28025</v>
      </c>
      <c r="C7611" s="85">
        <v>232207</v>
      </c>
      <c r="D7611" t="s">
        <v>77</v>
      </c>
      <c r="E7611" t="s">
        <v>23159</v>
      </c>
      <c r="F7611" s="85">
        <v>232165</v>
      </c>
      <c r="G7611" t="s">
        <v>78</v>
      </c>
      <c r="H7611">
        <v>13625728</v>
      </c>
      <c r="I7611" t="s">
        <v>79</v>
      </c>
      <c r="K7611" t="s">
        <v>28026</v>
      </c>
      <c r="M7611" t="s">
        <v>20775</v>
      </c>
      <c r="N7611" t="s">
        <v>11805</v>
      </c>
      <c r="O7611" t="s">
        <v>18</v>
      </c>
      <c r="P7611">
        <v>78840</v>
      </c>
    </row>
    <row r="7612" spans="1:17" hidden="1" x14ac:dyDescent="0.35">
      <c r="A7612" s="72">
        <f t="shared" si="118"/>
        <v>232165</v>
      </c>
      <c r="B7612" t="s">
        <v>15427</v>
      </c>
      <c r="C7612" s="66">
        <v>232207</v>
      </c>
      <c r="D7612" t="s">
        <v>77</v>
      </c>
      <c r="E7612" t="s">
        <v>15416</v>
      </c>
      <c r="F7612" s="66">
        <v>232165</v>
      </c>
      <c r="G7612" t="s">
        <v>78</v>
      </c>
      <c r="H7612" t="s">
        <v>15428</v>
      </c>
      <c r="I7612" t="s">
        <v>79</v>
      </c>
      <c r="K7612" t="s">
        <v>15429</v>
      </c>
      <c r="M7612" t="s">
        <v>11808</v>
      </c>
      <c r="N7612" t="s">
        <v>11800</v>
      </c>
      <c r="O7612" t="s">
        <v>18</v>
      </c>
      <c r="P7612" t="s">
        <v>11809</v>
      </c>
    </row>
    <row r="7613" spans="1:17" hidden="1" x14ac:dyDescent="0.35">
      <c r="A7613" s="72">
        <f t="shared" si="118"/>
        <v>232165</v>
      </c>
      <c r="B7613" t="s">
        <v>28104</v>
      </c>
      <c r="C7613" s="85">
        <v>17004247</v>
      </c>
      <c r="D7613" t="s">
        <v>77</v>
      </c>
      <c r="E7613" t="s">
        <v>23159</v>
      </c>
      <c r="F7613" s="85">
        <v>232165</v>
      </c>
      <c r="G7613" t="s">
        <v>78</v>
      </c>
      <c r="H7613">
        <v>21103312</v>
      </c>
      <c r="I7613" t="s">
        <v>79</v>
      </c>
      <c r="K7613" t="s">
        <v>28105</v>
      </c>
      <c r="M7613" t="s">
        <v>20546</v>
      </c>
      <c r="N7613" t="s">
        <v>28106</v>
      </c>
      <c r="O7613" t="s">
        <v>18</v>
      </c>
      <c r="P7613">
        <v>78539</v>
      </c>
      <c r="Q7613">
        <v>7012</v>
      </c>
    </row>
    <row r="7614" spans="1:17" hidden="1" x14ac:dyDescent="0.35">
      <c r="A7614" s="72">
        <f t="shared" si="118"/>
        <v>232165</v>
      </c>
      <c r="B7614" t="s">
        <v>20437</v>
      </c>
      <c r="C7614" s="66">
        <v>17004247</v>
      </c>
      <c r="D7614" t="s">
        <v>77</v>
      </c>
      <c r="E7614" t="s">
        <v>15416</v>
      </c>
      <c r="F7614" s="66">
        <v>232165</v>
      </c>
      <c r="G7614" t="s">
        <v>78</v>
      </c>
      <c r="H7614" t="s">
        <v>15417</v>
      </c>
      <c r="I7614" t="s">
        <v>79</v>
      </c>
      <c r="K7614" t="s">
        <v>20438</v>
      </c>
      <c r="M7614" t="s">
        <v>7397</v>
      </c>
      <c r="N7614" t="s">
        <v>20439</v>
      </c>
      <c r="O7614" t="s">
        <v>18</v>
      </c>
      <c r="P7614" t="s">
        <v>10852</v>
      </c>
      <c r="Q7614" t="s">
        <v>1680</v>
      </c>
    </row>
    <row r="7615" spans="1:17" hidden="1" x14ac:dyDescent="0.35">
      <c r="A7615" s="72">
        <f t="shared" si="118"/>
        <v>232165</v>
      </c>
      <c r="B7615" t="s">
        <v>20435</v>
      </c>
      <c r="C7615" s="66">
        <v>17004245</v>
      </c>
      <c r="D7615" t="s">
        <v>77</v>
      </c>
      <c r="E7615" t="s">
        <v>15416</v>
      </c>
      <c r="F7615" s="66">
        <v>232165</v>
      </c>
      <c r="G7615" t="s">
        <v>78</v>
      </c>
      <c r="H7615" t="s">
        <v>15417</v>
      </c>
      <c r="I7615" t="s">
        <v>79</v>
      </c>
      <c r="K7615" t="s">
        <v>20436</v>
      </c>
      <c r="L7615" t="s">
        <v>80</v>
      </c>
      <c r="M7615" t="s">
        <v>7395</v>
      </c>
      <c r="N7615" t="s">
        <v>13252</v>
      </c>
      <c r="O7615" t="s">
        <v>18</v>
      </c>
      <c r="P7615" t="s">
        <v>13428</v>
      </c>
      <c r="Q7615" t="s">
        <v>10695</v>
      </c>
    </row>
    <row r="7616" spans="1:17" hidden="1" x14ac:dyDescent="0.35">
      <c r="A7616" s="72">
        <f t="shared" si="118"/>
        <v>232165</v>
      </c>
      <c r="B7616" t="s">
        <v>28050</v>
      </c>
      <c r="C7616" s="85">
        <v>17004245</v>
      </c>
      <c r="D7616" t="s">
        <v>77</v>
      </c>
      <c r="E7616" t="s">
        <v>23159</v>
      </c>
      <c r="F7616" s="85">
        <v>232165</v>
      </c>
      <c r="G7616" t="s">
        <v>78</v>
      </c>
      <c r="H7616">
        <v>21103312</v>
      </c>
      <c r="I7616" t="s">
        <v>79</v>
      </c>
      <c r="K7616" t="s">
        <v>28051</v>
      </c>
      <c r="M7616" t="s">
        <v>13252</v>
      </c>
      <c r="N7616" t="s">
        <v>13252</v>
      </c>
      <c r="O7616" t="s">
        <v>18</v>
      </c>
      <c r="P7616">
        <v>79907</v>
      </c>
      <c r="Q7616">
        <v>1842</v>
      </c>
    </row>
    <row r="7617" spans="1:17" hidden="1" x14ac:dyDescent="0.35">
      <c r="A7617" s="72">
        <f t="shared" si="118"/>
        <v>232165</v>
      </c>
      <c r="B7617" t="s">
        <v>28122</v>
      </c>
      <c r="C7617" s="85">
        <v>16047557</v>
      </c>
      <c r="D7617" t="s">
        <v>77</v>
      </c>
      <c r="E7617" t="s">
        <v>23159</v>
      </c>
      <c r="F7617" s="85">
        <v>232165</v>
      </c>
      <c r="G7617" t="s">
        <v>78</v>
      </c>
      <c r="H7617">
        <v>21103312</v>
      </c>
      <c r="I7617" t="s">
        <v>79</v>
      </c>
      <c r="K7617" t="s">
        <v>28123</v>
      </c>
      <c r="M7617" t="s">
        <v>13252</v>
      </c>
      <c r="N7617" t="s">
        <v>13252</v>
      </c>
      <c r="O7617" t="s">
        <v>18</v>
      </c>
      <c r="P7617">
        <v>79912</v>
      </c>
    </row>
    <row r="7618" spans="1:17" hidden="1" x14ac:dyDescent="0.35">
      <c r="A7618" s="72">
        <f t="shared" ref="A7618:A7681" si="119">IF(F7618="", "", IF(D7618="School District", C7618, F7618))</f>
        <v>232165</v>
      </c>
      <c r="B7618" t="s">
        <v>16715</v>
      </c>
      <c r="C7618" s="66">
        <v>16047557</v>
      </c>
      <c r="D7618" t="s">
        <v>77</v>
      </c>
      <c r="E7618" t="s">
        <v>15416</v>
      </c>
      <c r="F7618" s="66">
        <v>232165</v>
      </c>
      <c r="G7618" t="s">
        <v>78</v>
      </c>
      <c r="H7618" t="s">
        <v>15417</v>
      </c>
      <c r="I7618" t="s">
        <v>79</v>
      </c>
      <c r="K7618" t="s">
        <v>16716</v>
      </c>
      <c r="M7618" t="s">
        <v>7395</v>
      </c>
      <c r="N7618" t="s">
        <v>7395</v>
      </c>
      <c r="O7618" t="s">
        <v>18</v>
      </c>
      <c r="P7618" t="s">
        <v>13439</v>
      </c>
    </row>
    <row r="7619" spans="1:17" hidden="1" x14ac:dyDescent="0.35">
      <c r="A7619" s="72">
        <f t="shared" si="119"/>
        <v>232165</v>
      </c>
      <c r="B7619" t="s">
        <v>28027</v>
      </c>
      <c r="C7619" s="85">
        <v>232208</v>
      </c>
      <c r="D7619" t="s">
        <v>77</v>
      </c>
      <c r="E7619" t="s">
        <v>23159</v>
      </c>
      <c r="F7619" s="85">
        <v>232165</v>
      </c>
      <c r="G7619" t="s">
        <v>78</v>
      </c>
      <c r="H7619">
        <v>14006589</v>
      </c>
      <c r="I7619" t="s">
        <v>79</v>
      </c>
      <c r="K7619" t="s">
        <v>28028</v>
      </c>
      <c r="M7619" t="s">
        <v>28029</v>
      </c>
      <c r="N7619" t="s">
        <v>571</v>
      </c>
      <c r="O7619" t="s">
        <v>18</v>
      </c>
      <c r="P7619">
        <v>76116</v>
      </c>
    </row>
    <row r="7620" spans="1:17" hidden="1" x14ac:dyDescent="0.35">
      <c r="A7620" s="72">
        <f t="shared" si="119"/>
        <v>232165</v>
      </c>
      <c r="B7620" t="s">
        <v>15430</v>
      </c>
      <c r="C7620" s="66">
        <v>232208</v>
      </c>
      <c r="D7620" t="s">
        <v>77</v>
      </c>
      <c r="E7620" t="s">
        <v>15416</v>
      </c>
      <c r="F7620" s="66">
        <v>232165</v>
      </c>
      <c r="G7620" t="s">
        <v>78</v>
      </c>
      <c r="H7620" t="s">
        <v>15431</v>
      </c>
      <c r="I7620" t="s">
        <v>79</v>
      </c>
      <c r="K7620" t="s">
        <v>15432</v>
      </c>
      <c r="L7620" t="s">
        <v>80</v>
      </c>
      <c r="M7620" t="s">
        <v>15433</v>
      </c>
      <c r="N7620" t="s">
        <v>573</v>
      </c>
      <c r="O7620" t="s">
        <v>18</v>
      </c>
      <c r="P7620" t="s">
        <v>4224</v>
      </c>
      <c r="Q7620" t="s">
        <v>87</v>
      </c>
    </row>
    <row r="7621" spans="1:17" hidden="1" x14ac:dyDescent="0.35">
      <c r="A7621" s="72">
        <f t="shared" si="119"/>
        <v>232165</v>
      </c>
      <c r="B7621" t="s">
        <v>28109</v>
      </c>
      <c r="C7621" s="85">
        <v>16064998</v>
      </c>
      <c r="D7621" t="s">
        <v>77</v>
      </c>
      <c r="E7621" t="s">
        <v>23159</v>
      </c>
      <c r="F7621" s="85">
        <v>232165</v>
      </c>
      <c r="G7621" t="s">
        <v>78</v>
      </c>
      <c r="H7621">
        <v>21103312</v>
      </c>
      <c r="I7621" t="s">
        <v>79</v>
      </c>
      <c r="K7621" t="s">
        <v>28110</v>
      </c>
      <c r="M7621" t="s">
        <v>21828</v>
      </c>
      <c r="N7621" t="s">
        <v>12862</v>
      </c>
      <c r="O7621" t="s">
        <v>18</v>
      </c>
      <c r="P7621">
        <v>76048</v>
      </c>
    </row>
    <row r="7622" spans="1:17" hidden="1" x14ac:dyDescent="0.35">
      <c r="A7622" s="72">
        <f t="shared" si="119"/>
        <v>232165</v>
      </c>
      <c r="B7622" t="s">
        <v>17589</v>
      </c>
      <c r="C7622" s="66">
        <v>16064998</v>
      </c>
      <c r="D7622" t="s">
        <v>77</v>
      </c>
      <c r="E7622" t="s">
        <v>15416</v>
      </c>
      <c r="F7622" s="66">
        <v>232165</v>
      </c>
      <c r="G7622" t="s">
        <v>78</v>
      </c>
      <c r="H7622" t="s">
        <v>15417</v>
      </c>
      <c r="I7622" t="s">
        <v>79</v>
      </c>
      <c r="K7622" t="s">
        <v>17590</v>
      </c>
      <c r="L7622" t="s">
        <v>80</v>
      </c>
      <c r="M7622" t="s">
        <v>3593</v>
      </c>
      <c r="N7622" t="s">
        <v>5320</v>
      </c>
      <c r="O7622" t="s">
        <v>18</v>
      </c>
      <c r="P7622" t="s">
        <v>3594</v>
      </c>
      <c r="Q7622" t="s">
        <v>87</v>
      </c>
    </row>
    <row r="7623" spans="1:17" hidden="1" x14ac:dyDescent="0.35">
      <c r="A7623" s="72">
        <f t="shared" si="119"/>
        <v>232165</v>
      </c>
      <c r="B7623" t="s">
        <v>28065</v>
      </c>
      <c r="C7623" s="85">
        <v>16058602</v>
      </c>
      <c r="D7623" t="s">
        <v>77</v>
      </c>
      <c r="E7623" t="s">
        <v>23159</v>
      </c>
      <c r="F7623" s="85">
        <v>232165</v>
      </c>
      <c r="G7623" t="s">
        <v>78</v>
      </c>
      <c r="H7623">
        <v>21103312</v>
      </c>
      <c r="I7623" t="s">
        <v>79</v>
      </c>
      <c r="K7623" t="s">
        <v>17315</v>
      </c>
      <c r="M7623" t="s">
        <v>28066</v>
      </c>
      <c r="N7623" t="s">
        <v>7355</v>
      </c>
      <c r="O7623" t="s">
        <v>18</v>
      </c>
      <c r="P7623">
        <v>77320</v>
      </c>
    </row>
    <row r="7624" spans="1:17" hidden="1" x14ac:dyDescent="0.35">
      <c r="A7624" s="72">
        <f t="shared" si="119"/>
        <v>232165</v>
      </c>
      <c r="B7624" t="s">
        <v>17314</v>
      </c>
      <c r="C7624" s="66">
        <v>16058602</v>
      </c>
      <c r="D7624" t="s">
        <v>77</v>
      </c>
      <c r="E7624" t="s">
        <v>15416</v>
      </c>
      <c r="F7624" s="66">
        <v>232165</v>
      </c>
      <c r="G7624" t="s">
        <v>78</v>
      </c>
      <c r="H7624" t="s">
        <v>15417</v>
      </c>
      <c r="I7624" t="s">
        <v>79</v>
      </c>
      <c r="K7624" t="s">
        <v>17315</v>
      </c>
      <c r="M7624" t="s">
        <v>7348</v>
      </c>
      <c r="N7624" t="s">
        <v>7355</v>
      </c>
      <c r="O7624" t="s">
        <v>18</v>
      </c>
      <c r="P7624" t="s">
        <v>7359</v>
      </c>
    </row>
    <row r="7625" spans="1:17" hidden="1" x14ac:dyDescent="0.35">
      <c r="A7625" s="72">
        <f t="shared" si="119"/>
        <v>232165</v>
      </c>
      <c r="B7625" t="s">
        <v>28032</v>
      </c>
      <c r="C7625" s="85">
        <v>16071002</v>
      </c>
      <c r="D7625" t="s">
        <v>77</v>
      </c>
      <c r="E7625" t="s">
        <v>23159</v>
      </c>
      <c r="F7625" s="85">
        <v>232165</v>
      </c>
      <c r="G7625" t="s">
        <v>78</v>
      </c>
      <c r="H7625">
        <v>21103312</v>
      </c>
      <c r="I7625" t="s">
        <v>79</v>
      </c>
      <c r="K7625" t="s">
        <v>28033</v>
      </c>
      <c r="M7625" t="s">
        <v>13920</v>
      </c>
      <c r="N7625" t="s">
        <v>232</v>
      </c>
      <c r="O7625" t="s">
        <v>18</v>
      </c>
      <c r="P7625">
        <v>75060</v>
      </c>
    </row>
    <row r="7626" spans="1:17" hidden="1" x14ac:dyDescent="0.35">
      <c r="A7626" s="72">
        <f t="shared" si="119"/>
        <v>232165</v>
      </c>
      <c r="B7626" t="s">
        <v>17801</v>
      </c>
      <c r="C7626" s="66">
        <v>16071002</v>
      </c>
      <c r="D7626" t="s">
        <v>77</v>
      </c>
      <c r="E7626" t="s">
        <v>15416</v>
      </c>
      <c r="F7626" s="66">
        <v>232165</v>
      </c>
      <c r="G7626" t="s">
        <v>78</v>
      </c>
      <c r="H7626" t="s">
        <v>15417</v>
      </c>
      <c r="I7626" t="s">
        <v>79</v>
      </c>
      <c r="K7626" t="s">
        <v>17802</v>
      </c>
      <c r="L7626" t="s">
        <v>80</v>
      </c>
      <c r="M7626" t="s">
        <v>226</v>
      </c>
      <c r="N7626" t="s">
        <v>189</v>
      </c>
      <c r="O7626" t="s">
        <v>18</v>
      </c>
      <c r="P7626" t="s">
        <v>674</v>
      </c>
      <c r="Q7626" t="s">
        <v>87</v>
      </c>
    </row>
    <row r="7627" spans="1:17" hidden="1" x14ac:dyDescent="0.35">
      <c r="A7627" s="72">
        <f t="shared" si="119"/>
        <v>232165</v>
      </c>
      <c r="B7627" t="s">
        <v>28089</v>
      </c>
      <c r="C7627" s="85">
        <v>232209</v>
      </c>
      <c r="D7627" t="s">
        <v>77</v>
      </c>
      <c r="E7627" t="s">
        <v>23159</v>
      </c>
      <c r="F7627" s="85">
        <v>232165</v>
      </c>
      <c r="G7627" t="s">
        <v>78</v>
      </c>
      <c r="H7627">
        <v>14008031</v>
      </c>
      <c r="I7627" t="s">
        <v>79</v>
      </c>
      <c r="K7627" t="s">
        <v>28090</v>
      </c>
      <c r="M7627" t="s">
        <v>9223</v>
      </c>
      <c r="N7627" t="s">
        <v>20296</v>
      </c>
      <c r="O7627" t="s">
        <v>18</v>
      </c>
      <c r="P7627">
        <v>78043</v>
      </c>
      <c r="Q7627">
        <v>3737</v>
      </c>
    </row>
    <row r="7628" spans="1:17" hidden="1" x14ac:dyDescent="0.35">
      <c r="A7628" s="72">
        <f t="shared" si="119"/>
        <v>232165</v>
      </c>
      <c r="B7628" t="s">
        <v>15434</v>
      </c>
      <c r="C7628" s="66">
        <v>232209</v>
      </c>
      <c r="D7628" t="s">
        <v>77</v>
      </c>
      <c r="E7628" t="s">
        <v>15416</v>
      </c>
      <c r="F7628" s="66">
        <v>232165</v>
      </c>
      <c r="G7628" t="s">
        <v>78</v>
      </c>
      <c r="H7628" t="s">
        <v>15435</v>
      </c>
      <c r="I7628" t="s">
        <v>79</v>
      </c>
      <c r="K7628" t="s">
        <v>15436</v>
      </c>
      <c r="L7628" t="s">
        <v>80</v>
      </c>
      <c r="M7628" t="s">
        <v>9216</v>
      </c>
      <c r="N7628" t="s">
        <v>9217</v>
      </c>
      <c r="O7628" t="s">
        <v>18</v>
      </c>
      <c r="P7628" t="s">
        <v>9248</v>
      </c>
      <c r="Q7628" t="s">
        <v>4203</v>
      </c>
    </row>
    <row r="7629" spans="1:17" hidden="1" x14ac:dyDescent="0.35">
      <c r="A7629" s="72">
        <f t="shared" si="119"/>
        <v>232165</v>
      </c>
      <c r="B7629" t="s">
        <v>18004</v>
      </c>
      <c r="C7629" s="66">
        <v>16077543</v>
      </c>
      <c r="D7629" t="s">
        <v>77</v>
      </c>
      <c r="E7629" t="s">
        <v>15416</v>
      </c>
      <c r="F7629" s="66">
        <v>232165</v>
      </c>
      <c r="G7629" t="s">
        <v>78</v>
      </c>
      <c r="H7629" t="s">
        <v>15417</v>
      </c>
      <c r="I7629" t="s">
        <v>79</v>
      </c>
      <c r="K7629" t="s">
        <v>16710</v>
      </c>
      <c r="L7629" t="s">
        <v>18005</v>
      </c>
      <c r="M7629" t="s">
        <v>343</v>
      </c>
      <c r="N7629" t="s">
        <v>215</v>
      </c>
      <c r="O7629" t="s">
        <v>18</v>
      </c>
      <c r="P7629" t="s">
        <v>657</v>
      </c>
      <c r="Q7629" t="s">
        <v>87</v>
      </c>
    </row>
    <row r="7630" spans="1:17" hidden="1" x14ac:dyDescent="0.35">
      <c r="A7630" s="72">
        <f t="shared" si="119"/>
        <v>232165</v>
      </c>
      <c r="B7630" t="s">
        <v>28120</v>
      </c>
      <c r="C7630" s="85">
        <v>232210</v>
      </c>
      <c r="D7630" t="s">
        <v>77</v>
      </c>
      <c r="E7630" t="s">
        <v>23159</v>
      </c>
      <c r="F7630" s="85">
        <v>232165</v>
      </c>
      <c r="G7630" t="s">
        <v>78</v>
      </c>
      <c r="H7630">
        <v>14008080</v>
      </c>
      <c r="I7630" t="s">
        <v>79</v>
      </c>
      <c r="K7630" t="s">
        <v>28121</v>
      </c>
      <c r="M7630" t="s">
        <v>12609</v>
      </c>
      <c r="N7630" t="s">
        <v>12609</v>
      </c>
      <c r="O7630" t="s">
        <v>18</v>
      </c>
      <c r="P7630">
        <v>79407</v>
      </c>
    </row>
    <row r="7631" spans="1:17" hidden="1" x14ac:dyDescent="0.35">
      <c r="A7631" s="72">
        <f t="shared" si="119"/>
        <v>232165</v>
      </c>
      <c r="B7631" t="s">
        <v>15437</v>
      </c>
      <c r="C7631" s="66">
        <v>232210</v>
      </c>
      <c r="D7631" t="s">
        <v>77</v>
      </c>
      <c r="E7631" t="s">
        <v>15416</v>
      </c>
      <c r="F7631" s="66">
        <v>232165</v>
      </c>
      <c r="G7631" t="s">
        <v>78</v>
      </c>
      <c r="H7631" t="s">
        <v>15438</v>
      </c>
      <c r="I7631" t="s">
        <v>79</v>
      </c>
      <c r="K7631" t="s">
        <v>15439</v>
      </c>
      <c r="M7631" t="s">
        <v>12447</v>
      </c>
      <c r="N7631" t="s">
        <v>12447</v>
      </c>
      <c r="O7631" t="s">
        <v>18</v>
      </c>
      <c r="P7631" t="s">
        <v>12695</v>
      </c>
    </row>
    <row r="7632" spans="1:17" hidden="1" x14ac:dyDescent="0.35">
      <c r="A7632" s="72">
        <f t="shared" si="119"/>
        <v>232165</v>
      </c>
      <c r="B7632" t="s">
        <v>28067</v>
      </c>
      <c r="C7632" s="85">
        <v>232211</v>
      </c>
      <c r="D7632" t="s">
        <v>77</v>
      </c>
      <c r="E7632" t="s">
        <v>23159</v>
      </c>
      <c r="F7632" s="85">
        <v>232165</v>
      </c>
      <c r="G7632" t="s">
        <v>78</v>
      </c>
      <c r="H7632">
        <v>14008106</v>
      </c>
      <c r="I7632" t="s">
        <v>79</v>
      </c>
      <c r="K7632" t="s">
        <v>28068</v>
      </c>
      <c r="M7632" t="s">
        <v>13109</v>
      </c>
      <c r="N7632" t="s">
        <v>13109</v>
      </c>
      <c r="O7632" t="s">
        <v>18</v>
      </c>
      <c r="P7632">
        <v>79703</v>
      </c>
      <c r="Q7632">
        <v>5591</v>
      </c>
    </row>
    <row r="7633" spans="1:17" hidden="1" x14ac:dyDescent="0.35">
      <c r="A7633" s="72">
        <f t="shared" si="119"/>
        <v>232165</v>
      </c>
      <c r="B7633" t="s">
        <v>15440</v>
      </c>
      <c r="C7633" s="66">
        <v>232211</v>
      </c>
      <c r="D7633" t="s">
        <v>77</v>
      </c>
      <c r="E7633" t="s">
        <v>15416</v>
      </c>
      <c r="F7633" s="66">
        <v>232165</v>
      </c>
      <c r="G7633" t="s">
        <v>78</v>
      </c>
      <c r="H7633" t="s">
        <v>15419</v>
      </c>
      <c r="I7633" t="s">
        <v>79</v>
      </c>
      <c r="K7633" t="s">
        <v>15441</v>
      </c>
      <c r="M7633" t="s">
        <v>13039</v>
      </c>
      <c r="N7633" t="s">
        <v>13039</v>
      </c>
      <c r="O7633" t="s">
        <v>18</v>
      </c>
      <c r="P7633" t="s">
        <v>13069</v>
      </c>
      <c r="Q7633" t="s">
        <v>15442</v>
      </c>
    </row>
    <row r="7634" spans="1:17" hidden="1" x14ac:dyDescent="0.35">
      <c r="A7634" s="72">
        <f t="shared" si="119"/>
        <v>232165</v>
      </c>
      <c r="B7634" t="s">
        <v>28135</v>
      </c>
      <c r="C7634" s="85">
        <v>16026825</v>
      </c>
      <c r="D7634" t="s">
        <v>77</v>
      </c>
      <c r="E7634" t="s">
        <v>23159</v>
      </c>
      <c r="F7634" s="85">
        <v>232165</v>
      </c>
      <c r="G7634" t="s">
        <v>78</v>
      </c>
      <c r="H7634">
        <v>13989546</v>
      </c>
      <c r="I7634" t="s">
        <v>79</v>
      </c>
      <c r="K7634" t="s">
        <v>28136</v>
      </c>
      <c r="M7634" t="s">
        <v>10977</v>
      </c>
      <c r="N7634" t="s">
        <v>10739</v>
      </c>
      <c r="O7634" t="s">
        <v>18</v>
      </c>
      <c r="P7634">
        <v>78572</v>
      </c>
      <c r="Q7634">
        <v>8465</v>
      </c>
    </row>
    <row r="7635" spans="1:17" hidden="1" x14ac:dyDescent="0.35">
      <c r="A7635" s="72">
        <f t="shared" si="119"/>
        <v>232165</v>
      </c>
      <c r="B7635" t="s">
        <v>15894</v>
      </c>
      <c r="C7635" s="66">
        <v>16026825</v>
      </c>
      <c r="D7635" t="s">
        <v>77</v>
      </c>
      <c r="E7635" t="s">
        <v>15416</v>
      </c>
      <c r="F7635" s="66">
        <v>232165</v>
      </c>
      <c r="G7635" t="s">
        <v>78</v>
      </c>
      <c r="H7635" t="s">
        <v>15444</v>
      </c>
      <c r="I7635" t="s">
        <v>79</v>
      </c>
      <c r="K7635" t="s">
        <v>15895</v>
      </c>
      <c r="L7635" t="s">
        <v>80</v>
      </c>
      <c r="M7635" t="s">
        <v>10987</v>
      </c>
      <c r="N7635" t="s">
        <v>7398</v>
      </c>
      <c r="O7635" t="s">
        <v>18</v>
      </c>
      <c r="P7635" t="s">
        <v>10978</v>
      </c>
      <c r="Q7635" t="s">
        <v>15896</v>
      </c>
    </row>
    <row r="7636" spans="1:17" hidden="1" x14ac:dyDescent="0.35">
      <c r="A7636" s="72">
        <f t="shared" si="119"/>
        <v>232165</v>
      </c>
      <c r="B7636" t="s">
        <v>28098</v>
      </c>
      <c r="C7636" s="85">
        <v>16058605</v>
      </c>
      <c r="D7636" t="s">
        <v>77</v>
      </c>
      <c r="E7636" t="s">
        <v>23159</v>
      </c>
      <c r="F7636" s="85">
        <v>232165</v>
      </c>
      <c r="G7636" t="s">
        <v>78</v>
      </c>
      <c r="H7636">
        <v>21103312</v>
      </c>
      <c r="I7636" t="s">
        <v>79</v>
      </c>
      <c r="K7636" t="s">
        <v>28099</v>
      </c>
      <c r="M7636" t="s">
        <v>21474</v>
      </c>
      <c r="N7636" t="s">
        <v>12862</v>
      </c>
      <c r="O7636" t="s">
        <v>18</v>
      </c>
      <c r="P7636">
        <v>78130</v>
      </c>
    </row>
    <row r="7637" spans="1:17" hidden="1" x14ac:dyDescent="0.35">
      <c r="A7637" s="72">
        <f t="shared" si="119"/>
        <v>232165</v>
      </c>
      <c r="B7637" t="s">
        <v>17319</v>
      </c>
      <c r="C7637" s="66">
        <v>16058605</v>
      </c>
      <c r="D7637" t="s">
        <v>77</v>
      </c>
      <c r="E7637" t="s">
        <v>15416</v>
      </c>
      <c r="F7637" s="66">
        <v>232165</v>
      </c>
      <c r="G7637" t="s">
        <v>78</v>
      </c>
      <c r="H7637" t="s">
        <v>15417</v>
      </c>
      <c r="I7637" t="s">
        <v>79</v>
      </c>
      <c r="K7637" t="s">
        <v>17320</v>
      </c>
      <c r="L7637" t="s">
        <v>80</v>
      </c>
      <c r="M7637" t="s">
        <v>9600</v>
      </c>
      <c r="N7637" t="s">
        <v>5320</v>
      </c>
      <c r="O7637" t="s">
        <v>18</v>
      </c>
      <c r="P7637" t="s">
        <v>9602</v>
      </c>
      <c r="Q7637" t="s">
        <v>87</v>
      </c>
    </row>
    <row r="7638" spans="1:17" hidden="1" x14ac:dyDescent="0.35">
      <c r="A7638" s="72">
        <f t="shared" si="119"/>
        <v>232165</v>
      </c>
      <c r="B7638" t="s">
        <v>16737</v>
      </c>
      <c r="C7638" s="66">
        <v>16047642</v>
      </c>
      <c r="D7638" t="s">
        <v>77</v>
      </c>
      <c r="E7638" t="s">
        <v>15416</v>
      </c>
      <c r="F7638" s="66">
        <v>232165</v>
      </c>
      <c r="G7638" t="s">
        <v>78</v>
      </c>
      <c r="H7638" t="s">
        <v>15417</v>
      </c>
      <c r="I7638" t="s">
        <v>79</v>
      </c>
      <c r="K7638" t="s">
        <v>16738</v>
      </c>
      <c r="L7638" t="s">
        <v>80</v>
      </c>
      <c r="M7638" t="s">
        <v>126</v>
      </c>
      <c r="N7638" t="s">
        <v>5320</v>
      </c>
      <c r="O7638" t="s">
        <v>18</v>
      </c>
      <c r="P7638" t="s">
        <v>160</v>
      </c>
      <c r="Q7638" t="s">
        <v>87</v>
      </c>
    </row>
    <row r="7639" spans="1:17" hidden="1" x14ac:dyDescent="0.35">
      <c r="A7639" s="72">
        <f t="shared" si="119"/>
        <v>232165</v>
      </c>
      <c r="B7639" t="s">
        <v>28115</v>
      </c>
      <c r="C7639" s="85">
        <v>16035348</v>
      </c>
      <c r="D7639" t="s">
        <v>77</v>
      </c>
      <c r="E7639" t="s">
        <v>23159</v>
      </c>
      <c r="F7639" s="85">
        <v>232165</v>
      </c>
      <c r="G7639" t="s">
        <v>78</v>
      </c>
      <c r="H7639">
        <v>21103312</v>
      </c>
      <c r="I7639" t="s">
        <v>79</v>
      </c>
      <c r="K7639" t="s">
        <v>28116</v>
      </c>
      <c r="M7639" t="s">
        <v>11014</v>
      </c>
      <c r="N7639" t="s">
        <v>10825</v>
      </c>
      <c r="O7639" t="s">
        <v>18</v>
      </c>
      <c r="P7639">
        <v>78572</v>
      </c>
    </row>
    <row r="7640" spans="1:17" hidden="1" x14ac:dyDescent="0.35">
      <c r="A7640" s="72">
        <f t="shared" si="119"/>
        <v>232165</v>
      </c>
      <c r="B7640" t="s">
        <v>16205</v>
      </c>
      <c r="C7640" s="66">
        <v>16035348</v>
      </c>
      <c r="D7640" t="s">
        <v>77</v>
      </c>
      <c r="E7640" t="s">
        <v>15416</v>
      </c>
      <c r="F7640" s="66">
        <v>232165</v>
      </c>
      <c r="G7640" t="s">
        <v>78</v>
      </c>
      <c r="H7640" t="s">
        <v>15417</v>
      </c>
      <c r="I7640" t="s">
        <v>79</v>
      </c>
      <c r="K7640" t="s">
        <v>16206</v>
      </c>
      <c r="L7640" t="s">
        <v>80</v>
      </c>
      <c r="M7640" t="s">
        <v>16207</v>
      </c>
      <c r="N7640" t="s">
        <v>5082</v>
      </c>
      <c r="O7640" t="s">
        <v>18</v>
      </c>
      <c r="P7640" t="s">
        <v>10978</v>
      </c>
      <c r="Q7640" t="s">
        <v>87</v>
      </c>
    </row>
    <row r="7641" spans="1:17" hidden="1" x14ac:dyDescent="0.35">
      <c r="A7641" s="72">
        <f t="shared" si="119"/>
        <v>232165</v>
      </c>
      <c r="B7641" t="s">
        <v>28133</v>
      </c>
      <c r="C7641" s="85">
        <v>17004248</v>
      </c>
      <c r="D7641" t="s">
        <v>77</v>
      </c>
      <c r="E7641" t="s">
        <v>23159</v>
      </c>
      <c r="F7641" s="85">
        <v>232165</v>
      </c>
      <c r="G7641" t="s">
        <v>78</v>
      </c>
      <c r="H7641">
        <v>21103312</v>
      </c>
      <c r="I7641" t="s">
        <v>79</v>
      </c>
      <c r="K7641" t="s">
        <v>28134</v>
      </c>
      <c r="M7641" t="s">
        <v>22028</v>
      </c>
      <c r="N7641" t="s">
        <v>137</v>
      </c>
      <c r="O7641" t="s">
        <v>18</v>
      </c>
      <c r="P7641">
        <v>78660</v>
      </c>
      <c r="Q7641">
        <v>2977</v>
      </c>
    </row>
    <row r="7642" spans="1:17" hidden="1" x14ac:dyDescent="0.35">
      <c r="A7642" s="72">
        <f t="shared" si="119"/>
        <v>232165</v>
      </c>
      <c r="B7642" t="s">
        <v>20440</v>
      </c>
      <c r="C7642" s="66">
        <v>17004248</v>
      </c>
      <c r="D7642" t="s">
        <v>77</v>
      </c>
      <c r="E7642" t="s">
        <v>15416</v>
      </c>
      <c r="F7642" s="66">
        <v>232165</v>
      </c>
      <c r="G7642" t="s">
        <v>78</v>
      </c>
      <c r="H7642" t="s">
        <v>15417</v>
      </c>
      <c r="I7642" t="s">
        <v>79</v>
      </c>
      <c r="K7642" t="s">
        <v>20441</v>
      </c>
      <c r="L7642" t="s">
        <v>80</v>
      </c>
      <c r="M7642" t="s">
        <v>11588</v>
      </c>
      <c r="N7642" t="s">
        <v>137</v>
      </c>
      <c r="O7642" t="s">
        <v>18</v>
      </c>
      <c r="P7642" t="s">
        <v>11589</v>
      </c>
      <c r="Q7642" t="s">
        <v>20442</v>
      </c>
    </row>
    <row r="7643" spans="1:17" hidden="1" x14ac:dyDescent="0.35">
      <c r="A7643" s="72">
        <f t="shared" si="119"/>
        <v>232165</v>
      </c>
      <c r="B7643" t="s">
        <v>15443</v>
      </c>
      <c r="C7643" s="66">
        <v>232212</v>
      </c>
      <c r="D7643" t="s">
        <v>77</v>
      </c>
      <c r="E7643" t="s">
        <v>15416</v>
      </c>
      <c r="F7643" s="66">
        <v>232165</v>
      </c>
      <c r="G7643" t="s">
        <v>78</v>
      </c>
      <c r="H7643" t="s">
        <v>15444</v>
      </c>
      <c r="I7643" t="s">
        <v>79</v>
      </c>
      <c r="K7643" t="s">
        <v>15445</v>
      </c>
      <c r="L7643" t="s">
        <v>80</v>
      </c>
      <c r="M7643" t="s">
        <v>10950</v>
      </c>
      <c r="N7643" t="s">
        <v>7398</v>
      </c>
      <c r="O7643" t="s">
        <v>18</v>
      </c>
      <c r="P7643" t="s">
        <v>10951</v>
      </c>
      <c r="Q7643" t="s">
        <v>87</v>
      </c>
    </row>
    <row r="7644" spans="1:17" hidden="1" x14ac:dyDescent="0.35">
      <c r="A7644" s="72">
        <f t="shared" si="119"/>
        <v>232165</v>
      </c>
      <c r="B7644" t="s">
        <v>28117</v>
      </c>
      <c r="C7644" s="85">
        <v>17019149</v>
      </c>
      <c r="D7644" t="s">
        <v>77</v>
      </c>
      <c r="E7644" t="s">
        <v>23159</v>
      </c>
      <c r="F7644" s="85">
        <v>232165</v>
      </c>
      <c r="G7644" t="s">
        <v>78</v>
      </c>
      <c r="I7644" t="s">
        <v>79</v>
      </c>
      <c r="K7644" t="s">
        <v>28118</v>
      </c>
      <c r="M7644" t="s">
        <v>28119</v>
      </c>
      <c r="N7644" t="s">
        <v>4859</v>
      </c>
      <c r="O7644" t="s">
        <v>18</v>
      </c>
      <c r="P7644">
        <v>76904</v>
      </c>
    </row>
    <row r="7645" spans="1:17" hidden="1" x14ac:dyDescent="0.35">
      <c r="A7645" s="72">
        <f t="shared" si="119"/>
        <v>232165</v>
      </c>
      <c r="B7645" t="s">
        <v>15897</v>
      </c>
      <c r="C7645" s="66">
        <v>16026826</v>
      </c>
      <c r="D7645" t="s">
        <v>77</v>
      </c>
      <c r="E7645" t="s">
        <v>15416</v>
      </c>
      <c r="F7645" s="66">
        <v>232165</v>
      </c>
      <c r="G7645" t="s">
        <v>78</v>
      </c>
      <c r="H7645" t="s">
        <v>15898</v>
      </c>
      <c r="I7645" t="s">
        <v>79</v>
      </c>
      <c r="K7645" t="s">
        <v>15899</v>
      </c>
      <c r="M7645" t="s">
        <v>7383</v>
      </c>
      <c r="N7645" t="s">
        <v>7384</v>
      </c>
      <c r="O7645" t="s">
        <v>18</v>
      </c>
      <c r="P7645" t="s">
        <v>10017</v>
      </c>
    </row>
    <row r="7646" spans="1:17" hidden="1" x14ac:dyDescent="0.35">
      <c r="A7646" s="72">
        <f t="shared" si="119"/>
        <v>232165</v>
      </c>
      <c r="B7646" t="s">
        <v>28078</v>
      </c>
      <c r="C7646" s="85">
        <v>17016857</v>
      </c>
      <c r="D7646" t="s">
        <v>77</v>
      </c>
      <c r="E7646" t="s">
        <v>23159</v>
      </c>
      <c r="F7646" s="85">
        <v>232165</v>
      </c>
      <c r="G7646" t="s">
        <v>78</v>
      </c>
      <c r="I7646" t="s">
        <v>79</v>
      </c>
      <c r="K7646" t="s">
        <v>28079</v>
      </c>
      <c r="M7646" t="s">
        <v>9155</v>
      </c>
      <c r="N7646" t="s">
        <v>9526</v>
      </c>
      <c r="O7646" t="s">
        <v>18</v>
      </c>
      <c r="P7646">
        <v>78238</v>
      </c>
    </row>
    <row r="7647" spans="1:17" hidden="1" x14ac:dyDescent="0.35">
      <c r="A7647" s="72">
        <f t="shared" si="119"/>
        <v>232165</v>
      </c>
      <c r="B7647" t="s">
        <v>21680</v>
      </c>
      <c r="C7647" s="66">
        <v>17016857</v>
      </c>
      <c r="D7647" t="s">
        <v>77</v>
      </c>
      <c r="E7647" t="s">
        <v>15416</v>
      </c>
      <c r="F7647" s="66">
        <v>232165</v>
      </c>
      <c r="G7647" t="s">
        <v>78</v>
      </c>
      <c r="I7647" t="s">
        <v>79</v>
      </c>
      <c r="K7647" t="s">
        <v>21681</v>
      </c>
      <c r="M7647" t="s">
        <v>7383</v>
      </c>
      <c r="N7647" t="s">
        <v>9526</v>
      </c>
      <c r="O7647" t="s">
        <v>18</v>
      </c>
      <c r="P7647" t="s">
        <v>10254</v>
      </c>
    </row>
    <row r="7648" spans="1:17" hidden="1" x14ac:dyDescent="0.35">
      <c r="A7648" s="72">
        <f t="shared" si="119"/>
        <v>232165</v>
      </c>
      <c r="B7648" t="s">
        <v>28052</v>
      </c>
      <c r="C7648" s="85">
        <v>16026826</v>
      </c>
      <c r="D7648" t="s">
        <v>77</v>
      </c>
      <c r="E7648" t="s">
        <v>23159</v>
      </c>
      <c r="F7648" s="85">
        <v>232165</v>
      </c>
      <c r="G7648" t="s">
        <v>78</v>
      </c>
      <c r="H7648">
        <v>13989553</v>
      </c>
      <c r="I7648" t="s">
        <v>79</v>
      </c>
      <c r="K7648" t="s">
        <v>28053</v>
      </c>
      <c r="M7648" t="s">
        <v>9155</v>
      </c>
      <c r="N7648" t="s">
        <v>9526</v>
      </c>
      <c r="O7648" t="s">
        <v>18</v>
      </c>
      <c r="P7648">
        <v>78218</v>
      </c>
    </row>
    <row r="7649" spans="1:17" hidden="1" x14ac:dyDescent="0.35">
      <c r="A7649" s="72">
        <f t="shared" si="119"/>
        <v>232165</v>
      </c>
      <c r="B7649" t="s">
        <v>28057</v>
      </c>
      <c r="C7649" s="85">
        <v>16047555</v>
      </c>
      <c r="D7649" t="s">
        <v>77</v>
      </c>
      <c r="E7649" t="s">
        <v>23159</v>
      </c>
      <c r="F7649" s="85">
        <v>232165</v>
      </c>
      <c r="G7649" t="s">
        <v>78</v>
      </c>
      <c r="H7649">
        <v>21103312</v>
      </c>
      <c r="I7649" t="s">
        <v>79</v>
      </c>
      <c r="K7649" t="s">
        <v>28058</v>
      </c>
      <c r="M7649" t="s">
        <v>28059</v>
      </c>
      <c r="N7649" t="s">
        <v>12862</v>
      </c>
      <c r="O7649" t="s">
        <v>18</v>
      </c>
      <c r="P7649">
        <v>78589</v>
      </c>
    </row>
    <row r="7650" spans="1:17" hidden="1" x14ac:dyDescent="0.35">
      <c r="A7650" s="72">
        <f t="shared" si="119"/>
        <v>232165</v>
      </c>
      <c r="B7650" t="s">
        <v>16713</v>
      </c>
      <c r="C7650" s="66">
        <v>16047555</v>
      </c>
      <c r="D7650" t="s">
        <v>77</v>
      </c>
      <c r="E7650" t="s">
        <v>15416</v>
      </c>
      <c r="F7650" s="66">
        <v>232165</v>
      </c>
      <c r="G7650" t="s">
        <v>78</v>
      </c>
      <c r="H7650" t="s">
        <v>15417</v>
      </c>
      <c r="I7650" t="s">
        <v>79</v>
      </c>
      <c r="K7650" t="s">
        <v>16714</v>
      </c>
      <c r="L7650" t="s">
        <v>80</v>
      </c>
      <c r="M7650" t="s">
        <v>11288</v>
      </c>
      <c r="N7650" t="s">
        <v>5320</v>
      </c>
      <c r="O7650" t="s">
        <v>18</v>
      </c>
      <c r="P7650" t="s">
        <v>11289</v>
      </c>
      <c r="Q7650" t="s">
        <v>87</v>
      </c>
    </row>
    <row r="7651" spans="1:17" hidden="1" x14ac:dyDescent="0.35">
      <c r="A7651" s="72">
        <f t="shared" si="119"/>
        <v>232165</v>
      </c>
      <c r="B7651" t="s">
        <v>28102</v>
      </c>
      <c r="C7651" s="85">
        <v>17016856</v>
      </c>
      <c r="D7651" t="s">
        <v>77</v>
      </c>
      <c r="E7651" t="s">
        <v>23159</v>
      </c>
      <c r="F7651" s="85">
        <v>232165</v>
      </c>
      <c r="G7651" t="s">
        <v>78</v>
      </c>
      <c r="I7651" t="s">
        <v>79</v>
      </c>
      <c r="K7651" t="s">
        <v>28103</v>
      </c>
      <c r="M7651" t="s">
        <v>14654</v>
      </c>
      <c r="N7651" t="s">
        <v>4859</v>
      </c>
      <c r="O7651" t="s">
        <v>18</v>
      </c>
      <c r="P7651">
        <v>75503</v>
      </c>
    </row>
    <row r="7652" spans="1:17" hidden="1" x14ac:dyDescent="0.35">
      <c r="A7652" s="72">
        <f t="shared" si="119"/>
        <v>232165</v>
      </c>
      <c r="B7652" t="s">
        <v>21678</v>
      </c>
      <c r="C7652" s="66">
        <v>17016856</v>
      </c>
      <c r="D7652" t="s">
        <v>77</v>
      </c>
      <c r="E7652" t="s">
        <v>15416</v>
      </c>
      <c r="F7652" s="66">
        <v>232165</v>
      </c>
      <c r="G7652" t="s">
        <v>78</v>
      </c>
      <c r="I7652" t="s">
        <v>79</v>
      </c>
      <c r="K7652" t="s">
        <v>21679</v>
      </c>
      <c r="M7652" t="s">
        <v>2271</v>
      </c>
      <c r="N7652" t="s">
        <v>4859</v>
      </c>
      <c r="O7652" t="s">
        <v>18</v>
      </c>
      <c r="P7652" t="s">
        <v>2273</v>
      </c>
    </row>
    <row r="7653" spans="1:17" hidden="1" x14ac:dyDescent="0.35">
      <c r="A7653" s="72">
        <f t="shared" si="119"/>
        <v>232165</v>
      </c>
      <c r="B7653" t="s">
        <v>28043</v>
      </c>
      <c r="C7653" s="85">
        <v>232214</v>
      </c>
      <c r="D7653" t="s">
        <v>77</v>
      </c>
      <c r="E7653" t="s">
        <v>23159</v>
      </c>
      <c r="F7653" s="85">
        <v>232165</v>
      </c>
      <c r="G7653" t="s">
        <v>78</v>
      </c>
      <c r="H7653">
        <v>14008130</v>
      </c>
      <c r="I7653" t="s">
        <v>79</v>
      </c>
      <c r="K7653" t="s">
        <v>28044</v>
      </c>
      <c r="M7653" t="s">
        <v>3036</v>
      </c>
      <c r="N7653" t="s">
        <v>2797</v>
      </c>
      <c r="O7653" t="s">
        <v>18</v>
      </c>
      <c r="P7653">
        <v>75702</v>
      </c>
    </row>
    <row r="7654" spans="1:17" hidden="1" x14ac:dyDescent="0.35">
      <c r="A7654" s="72">
        <f t="shared" si="119"/>
        <v>232165</v>
      </c>
      <c r="B7654" t="s">
        <v>15446</v>
      </c>
      <c r="C7654" s="66">
        <v>232214</v>
      </c>
      <c r="D7654" t="s">
        <v>77</v>
      </c>
      <c r="E7654" t="s">
        <v>15416</v>
      </c>
      <c r="F7654" s="66">
        <v>232165</v>
      </c>
      <c r="G7654" t="s">
        <v>78</v>
      </c>
      <c r="H7654" t="s">
        <v>15447</v>
      </c>
      <c r="I7654" t="s">
        <v>79</v>
      </c>
      <c r="K7654" t="s">
        <v>15448</v>
      </c>
      <c r="L7654" t="s">
        <v>80</v>
      </c>
      <c r="M7654" t="s">
        <v>2790</v>
      </c>
      <c r="N7654" t="s">
        <v>2791</v>
      </c>
      <c r="O7654" t="s">
        <v>18</v>
      </c>
      <c r="P7654" t="s">
        <v>2801</v>
      </c>
      <c r="Q7654" t="s">
        <v>87</v>
      </c>
    </row>
    <row r="7655" spans="1:17" hidden="1" x14ac:dyDescent="0.35">
      <c r="A7655" s="72">
        <f t="shared" si="119"/>
        <v>232165</v>
      </c>
      <c r="B7655" t="s">
        <v>28030</v>
      </c>
      <c r="C7655" s="85">
        <v>232215</v>
      </c>
      <c r="D7655" t="s">
        <v>77</v>
      </c>
      <c r="E7655" t="s">
        <v>23159</v>
      </c>
      <c r="F7655" s="85">
        <v>232165</v>
      </c>
      <c r="G7655" t="s">
        <v>78</v>
      </c>
      <c r="H7655">
        <v>13989512</v>
      </c>
      <c r="I7655" t="s">
        <v>79</v>
      </c>
      <c r="K7655" t="s">
        <v>28031</v>
      </c>
      <c r="M7655" t="s">
        <v>20177</v>
      </c>
      <c r="N7655" t="s">
        <v>5355</v>
      </c>
      <c r="O7655" t="s">
        <v>18</v>
      </c>
      <c r="P7655">
        <v>76708</v>
      </c>
    </row>
    <row r="7656" spans="1:17" hidden="1" x14ac:dyDescent="0.35">
      <c r="A7656" s="72">
        <f t="shared" si="119"/>
        <v>232165</v>
      </c>
      <c r="B7656" t="s">
        <v>15449</v>
      </c>
      <c r="C7656" s="66">
        <v>232215</v>
      </c>
      <c r="D7656" t="s">
        <v>77</v>
      </c>
      <c r="E7656" t="s">
        <v>15416</v>
      </c>
      <c r="F7656" s="66">
        <v>232165</v>
      </c>
      <c r="G7656" t="s">
        <v>78</v>
      </c>
      <c r="H7656" t="s">
        <v>15450</v>
      </c>
      <c r="I7656" t="s">
        <v>79</v>
      </c>
      <c r="K7656" t="s">
        <v>15451</v>
      </c>
      <c r="L7656" t="s">
        <v>80</v>
      </c>
      <c r="M7656" t="s">
        <v>5356</v>
      </c>
      <c r="N7656" t="s">
        <v>5256</v>
      </c>
      <c r="O7656" t="s">
        <v>18</v>
      </c>
      <c r="P7656" t="s">
        <v>5357</v>
      </c>
      <c r="Q7656" t="s">
        <v>87</v>
      </c>
    </row>
    <row r="7657" spans="1:17" hidden="1" x14ac:dyDescent="0.35">
      <c r="A7657" s="72">
        <f t="shared" si="119"/>
        <v>232165</v>
      </c>
      <c r="B7657" t="s">
        <v>28107</v>
      </c>
      <c r="C7657" s="85">
        <v>232212</v>
      </c>
      <c r="D7657" t="s">
        <v>77</v>
      </c>
      <c r="E7657" t="s">
        <v>23159</v>
      </c>
      <c r="F7657" s="85">
        <v>232165</v>
      </c>
      <c r="G7657" t="s">
        <v>78</v>
      </c>
      <c r="H7657">
        <v>13989546</v>
      </c>
      <c r="I7657" t="s">
        <v>79</v>
      </c>
      <c r="K7657" t="s">
        <v>28108</v>
      </c>
      <c r="M7657" t="s">
        <v>26195</v>
      </c>
      <c r="N7657" t="s">
        <v>10739</v>
      </c>
      <c r="O7657" t="s">
        <v>18</v>
      </c>
      <c r="P7657">
        <v>78596</v>
      </c>
    </row>
    <row r="7658" spans="1:17" hidden="1" x14ac:dyDescent="0.35">
      <c r="A7658" s="72">
        <f t="shared" si="119"/>
        <v>232165</v>
      </c>
      <c r="B7658" t="s">
        <v>28091</v>
      </c>
      <c r="C7658" s="85">
        <v>16047642</v>
      </c>
      <c r="D7658" t="s">
        <v>77</v>
      </c>
      <c r="E7658" t="s">
        <v>23159</v>
      </c>
      <c r="F7658" s="85">
        <v>232165</v>
      </c>
      <c r="G7658" t="s">
        <v>78</v>
      </c>
      <c r="H7658">
        <v>21103312</v>
      </c>
      <c r="I7658" t="s">
        <v>79</v>
      </c>
      <c r="K7658" t="s">
        <v>28092</v>
      </c>
      <c r="M7658" t="s">
        <v>125</v>
      </c>
      <c r="N7658" t="s">
        <v>12862</v>
      </c>
      <c r="O7658" t="s">
        <v>18</v>
      </c>
      <c r="P7658">
        <v>78758</v>
      </c>
    </row>
    <row r="7659" spans="1:17" hidden="1" x14ac:dyDescent="0.35">
      <c r="A7659" s="72">
        <f t="shared" si="119"/>
        <v>232165</v>
      </c>
      <c r="B7659" t="s">
        <v>28139</v>
      </c>
      <c r="C7659" s="85">
        <v>17013678</v>
      </c>
      <c r="D7659" t="s">
        <v>77</v>
      </c>
      <c r="E7659" t="s">
        <v>23159</v>
      </c>
      <c r="F7659" s="85">
        <v>232165</v>
      </c>
      <c r="G7659" t="s">
        <v>78</v>
      </c>
      <c r="I7659" t="s">
        <v>79</v>
      </c>
      <c r="K7659" t="s">
        <v>28140</v>
      </c>
      <c r="M7659" t="s">
        <v>6795</v>
      </c>
      <c r="N7659" t="s">
        <v>6071</v>
      </c>
      <c r="O7659" t="s">
        <v>18</v>
      </c>
      <c r="P7659">
        <v>77014</v>
      </c>
      <c r="Q7659">
        <v>1308</v>
      </c>
    </row>
    <row r="7660" spans="1:17" hidden="1" x14ac:dyDescent="0.35">
      <c r="A7660" s="72">
        <f t="shared" si="119"/>
        <v>141598</v>
      </c>
      <c r="B7660" t="s">
        <v>10593</v>
      </c>
      <c r="C7660" s="66">
        <v>91096</v>
      </c>
      <c r="D7660" t="s">
        <v>77</v>
      </c>
      <c r="E7660" t="s">
        <v>10590</v>
      </c>
      <c r="F7660" s="66">
        <v>141598</v>
      </c>
      <c r="G7660" t="s">
        <v>78</v>
      </c>
      <c r="I7660" t="s">
        <v>79</v>
      </c>
      <c r="K7660" t="s">
        <v>10594</v>
      </c>
      <c r="M7660" t="s">
        <v>10587</v>
      </c>
      <c r="N7660" t="s">
        <v>10451</v>
      </c>
      <c r="O7660" t="s">
        <v>18</v>
      </c>
      <c r="P7660" t="s">
        <v>10588</v>
      </c>
    </row>
    <row r="7661" spans="1:17" hidden="1" x14ac:dyDescent="0.35">
      <c r="A7661" s="72">
        <f t="shared" si="119"/>
        <v>141598</v>
      </c>
      <c r="B7661" t="s">
        <v>10589</v>
      </c>
      <c r="C7661" s="66">
        <v>91095</v>
      </c>
      <c r="D7661" t="s">
        <v>77</v>
      </c>
      <c r="E7661" t="s">
        <v>10590</v>
      </c>
      <c r="F7661" s="66">
        <v>141598</v>
      </c>
      <c r="G7661" t="s">
        <v>78</v>
      </c>
      <c r="H7661" t="s">
        <v>10591</v>
      </c>
      <c r="I7661" t="s">
        <v>79</v>
      </c>
      <c r="K7661" t="s">
        <v>10592</v>
      </c>
      <c r="M7661" t="s">
        <v>10587</v>
      </c>
      <c r="N7661" t="s">
        <v>10451</v>
      </c>
      <c r="O7661" t="s">
        <v>18</v>
      </c>
      <c r="P7661" t="s">
        <v>10588</v>
      </c>
    </row>
    <row r="7662" spans="1:17" hidden="1" x14ac:dyDescent="0.35">
      <c r="A7662" s="72">
        <f t="shared" si="119"/>
        <v>141598</v>
      </c>
      <c r="B7662" t="s">
        <v>27952</v>
      </c>
      <c r="C7662" s="85">
        <v>141598</v>
      </c>
      <c r="D7662" t="s">
        <v>78</v>
      </c>
      <c r="E7662" t="s">
        <v>23161</v>
      </c>
      <c r="F7662" s="85">
        <v>17019384</v>
      </c>
      <c r="G7662" t="s">
        <v>1750</v>
      </c>
      <c r="H7662">
        <v>14204309</v>
      </c>
      <c r="I7662" t="s">
        <v>79</v>
      </c>
      <c r="J7662" t="s">
        <v>200</v>
      </c>
      <c r="K7662" t="s">
        <v>27953</v>
      </c>
      <c r="M7662" t="s">
        <v>27954</v>
      </c>
      <c r="N7662" t="s">
        <v>10451</v>
      </c>
      <c r="O7662" t="s">
        <v>18</v>
      </c>
      <c r="P7662">
        <v>78375</v>
      </c>
    </row>
    <row r="7663" spans="1:17" hidden="1" x14ac:dyDescent="0.35">
      <c r="A7663" s="72">
        <f t="shared" si="119"/>
        <v>141598</v>
      </c>
      <c r="B7663" t="s">
        <v>18920</v>
      </c>
      <c r="C7663" s="66">
        <v>16037584</v>
      </c>
      <c r="D7663" t="s">
        <v>83</v>
      </c>
      <c r="E7663" t="s">
        <v>10590</v>
      </c>
      <c r="F7663" s="66">
        <v>141598</v>
      </c>
      <c r="G7663" t="s">
        <v>78</v>
      </c>
      <c r="I7663" t="s">
        <v>79</v>
      </c>
      <c r="K7663" t="s">
        <v>18918</v>
      </c>
      <c r="M7663" t="s">
        <v>10587</v>
      </c>
      <c r="N7663" t="s">
        <v>10452</v>
      </c>
      <c r="O7663" t="s">
        <v>18</v>
      </c>
      <c r="P7663" t="s">
        <v>10588</v>
      </c>
    </row>
    <row r="7664" spans="1:17" hidden="1" x14ac:dyDescent="0.35">
      <c r="A7664" s="72">
        <f t="shared" si="119"/>
        <v>141598</v>
      </c>
      <c r="B7664" t="s">
        <v>18917</v>
      </c>
      <c r="C7664" s="66">
        <v>16037582</v>
      </c>
      <c r="D7664" t="s">
        <v>83</v>
      </c>
      <c r="E7664" t="s">
        <v>10590</v>
      </c>
      <c r="F7664" s="66">
        <v>141598</v>
      </c>
      <c r="G7664" t="s">
        <v>78</v>
      </c>
      <c r="I7664" t="s">
        <v>79</v>
      </c>
      <c r="K7664" t="s">
        <v>18918</v>
      </c>
      <c r="M7664" t="s">
        <v>10587</v>
      </c>
      <c r="N7664" t="s">
        <v>10452</v>
      </c>
      <c r="O7664" t="s">
        <v>18</v>
      </c>
      <c r="P7664" t="s">
        <v>10588</v>
      </c>
    </row>
    <row r="7665" spans="1:17" hidden="1" x14ac:dyDescent="0.35">
      <c r="A7665" s="72">
        <f t="shared" si="119"/>
        <v>141598</v>
      </c>
      <c r="B7665" t="s">
        <v>18919</v>
      </c>
      <c r="C7665" s="66">
        <v>16037583</v>
      </c>
      <c r="D7665" t="s">
        <v>83</v>
      </c>
      <c r="E7665" t="s">
        <v>10590</v>
      </c>
      <c r="F7665" s="66">
        <v>141598</v>
      </c>
      <c r="G7665" t="s">
        <v>78</v>
      </c>
      <c r="I7665" t="s">
        <v>79</v>
      </c>
      <c r="K7665" t="s">
        <v>18918</v>
      </c>
      <c r="M7665" t="s">
        <v>10587</v>
      </c>
      <c r="N7665" t="s">
        <v>10452</v>
      </c>
      <c r="O7665" t="s">
        <v>18</v>
      </c>
      <c r="P7665" t="s">
        <v>10588</v>
      </c>
    </row>
    <row r="7666" spans="1:17" hidden="1" x14ac:dyDescent="0.35">
      <c r="A7666" s="72">
        <f t="shared" si="119"/>
        <v>141677</v>
      </c>
      <c r="B7666" t="s">
        <v>21604</v>
      </c>
      <c r="C7666" s="66">
        <v>17016365</v>
      </c>
      <c r="D7666" t="s">
        <v>77</v>
      </c>
      <c r="E7666" t="s">
        <v>10859</v>
      </c>
      <c r="F7666" s="66">
        <v>141677</v>
      </c>
      <c r="G7666" t="s">
        <v>78</v>
      </c>
      <c r="I7666" t="s">
        <v>79</v>
      </c>
      <c r="K7666" t="s">
        <v>11207</v>
      </c>
      <c r="M7666" t="s">
        <v>16435</v>
      </c>
      <c r="N7666" t="s">
        <v>10863</v>
      </c>
      <c r="O7666" t="s">
        <v>18</v>
      </c>
      <c r="P7666" t="s">
        <v>11195</v>
      </c>
    </row>
    <row r="7667" spans="1:17" hidden="1" x14ac:dyDescent="0.35">
      <c r="A7667" s="72">
        <f t="shared" si="119"/>
        <v>141727</v>
      </c>
      <c r="B7667" t="s">
        <v>16051</v>
      </c>
      <c r="C7667" s="66">
        <v>16031571</v>
      </c>
      <c r="D7667" t="s">
        <v>77</v>
      </c>
      <c r="E7667" t="s">
        <v>11570</v>
      </c>
      <c r="F7667" s="66">
        <v>141727</v>
      </c>
      <c r="G7667" t="s">
        <v>78</v>
      </c>
      <c r="I7667" t="s">
        <v>79</v>
      </c>
      <c r="K7667" t="s">
        <v>16052</v>
      </c>
      <c r="M7667" t="s">
        <v>11567</v>
      </c>
      <c r="N7667" t="s">
        <v>136</v>
      </c>
      <c r="O7667" t="s">
        <v>18</v>
      </c>
      <c r="P7667" t="s">
        <v>11568</v>
      </c>
    </row>
    <row r="7668" spans="1:17" hidden="1" x14ac:dyDescent="0.35">
      <c r="A7668" s="72">
        <f t="shared" si="119"/>
        <v>142102</v>
      </c>
      <c r="B7668" t="s">
        <v>13297</v>
      </c>
      <c r="C7668" s="66">
        <v>92936</v>
      </c>
      <c r="D7668" t="s">
        <v>77</v>
      </c>
      <c r="E7668" t="s">
        <v>13295</v>
      </c>
      <c r="F7668" s="66">
        <v>142102</v>
      </c>
      <c r="G7668" t="s">
        <v>78</v>
      </c>
      <c r="I7668" t="s">
        <v>79</v>
      </c>
      <c r="K7668" t="s">
        <v>13296</v>
      </c>
      <c r="M7668" t="s">
        <v>13289</v>
      </c>
      <c r="N7668" t="s">
        <v>13289</v>
      </c>
      <c r="O7668" t="s">
        <v>18</v>
      </c>
      <c r="P7668" t="s">
        <v>13293</v>
      </c>
    </row>
    <row r="7669" spans="1:17" hidden="1" x14ac:dyDescent="0.35">
      <c r="A7669" s="72">
        <f t="shared" si="119"/>
        <v>142102</v>
      </c>
      <c r="B7669" t="s">
        <v>13298</v>
      </c>
      <c r="C7669" s="66">
        <v>92937</v>
      </c>
      <c r="D7669" t="s">
        <v>77</v>
      </c>
      <c r="E7669" t="s">
        <v>13295</v>
      </c>
      <c r="F7669" s="66">
        <v>142102</v>
      </c>
      <c r="G7669" t="s">
        <v>78</v>
      </c>
      <c r="I7669" t="s">
        <v>79</v>
      </c>
      <c r="K7669" t="s">
        <v>13299</v>
      </c>
      <c r="M7669" t="s">
        <v>13289</v>
      </c>
      <c r="N7669" t="s">
        <v>13289</v>
      </c>
      <c r="O7669" t="s">
        <v>18</v>
      </c>
      <c r="P7669" t="s">
        <v>13293</v>
      </c>
    </row>
    <row r="7670" spans="1:17" hidden="1" x14ac:dyDescent="0.35">
      <c r="A7670" s="72">
        <f t="shared" si="119"/>
        <v>142102</v>
      </c>
      <c r="B7670" t="s">
        <v>24824</v>
      </c>
      <c r="C7670" s="85">
        <v>142102</v>
      </c>
      <c r="D7670" t="s">
        <v>78</v>
      </c>
      <c r="E7670" t="s">
        <v>13757</v>
      </c>
      <c r="F7670" s="85">
        <v>17019123</v>
      </c>
      <c r="G7670" t="s">
        <v>1750</v>
      </c>
      <c r="H7670">
        <v>12316774</v>
      </c>
      <c r="I7670" t="s">
        <v>79</v>
      </c>
      <c r="J7670" t="s">
        <v>200</v>
      </c>
      <c r="K7670" t="s">
        <v>24825</v>
      </c>
      <c r="M7670" t="s">
        <v>13886</v>
      </c>
      <c r="N7670" t="s">
        <v>13886</v>
      </c>
      <c r="O7670" t="s">
        <v>18</v>
      </c>
      <c r="P7670">
        <v>79845</v>
      </c>
    </row>
    <row r="7671" spans="1:17" hidden="1" x14ac:dyDescent="0.35">
      <c r="A7671" s="72">
        <f t="shared" si="119"/>
        <v>142102</v>
      </c>
      <c r="B7671" t="s">
        <v>24824</v>
      </c>
      <c r="C7671" s="85">
        <v>142102</v>
      </c>
      <c r="D7671" t="s">
        <v>78</v>
      </c>
      <c r="E7671" t="s">
        <v>23241</v>
      </c>
      <c r="F7671" s="85">
        <v>142047</v>
      </c>
      <c r="G7671" t="s">
        <v>78</v>
      </c>
      <c r="H7671">
        <v>12316774</v>
      </c>
      <c r="I7671" t="s">
        <v>79</v>
      </c>
      <c r="J7671" t="s">
        <v>200</v>
      </c>
      <c r="K7671" t="s">
        <v>24825</v>
      </c>
      <c r="M7671" t="s">
        <v>13886</v>
      </c>
      <c r="N7671" t="s">
        <v>13886</v>
      </c>
      <c r="O7671" t="s">
        <v>18</v>
      </c>
      <c r="P7671">
        <v>79845</v>
      </c>
    </row>
    <row r="7672" spans="1:17" hidden="1" x14ac:dyDescent="0.35">
      <c r="A7672" s="72">
        <f t="shared" si="119"/>
        <v>142102</v>
      </c>
      <c r="B7672" t="s">
        <v>21876</v>
      </c>
      <c r="C7672" s="66">
        <v>17018942</v>
      </c>
      <c r="D7672" t="s">
        <v>83</v>
      </c>
      <c r="E7672" t="s">
        <v>13295</v>
      </c>
      <c r="F7672" s="66">
        <v>142102</v>
      </c>
      <c r="G7672" t="s">
        <v>78</v>
      </c>
      <c r="I7672" t="s">
        <v>79</v>
      </c>
      <c r="K7672" t="s">
        <v>21877</v>
      </c>
      <c r="M7672" t="s">
        <v>13886</v>
      </c>
      <c r="O7672" t="s">
        <v>18</v>
      </c>
      <c r="P7672" t="s">
        <v>13293</v>
      </c>
    </row>
    <row r="7673" spans="1:17" hidden="1" x14ac:dyDescent="0.35">
      <c r="A7673" s="72">
        <f t="shared" si="119"/>
        <v>142102</v>
      </c>
      <c r="B7673" t="s">
        <v>21874</v>
      </c>
      <c r="C7673" s="66">
        <v>17018941</v>
      </c>
      <c r="D7673" t="s">
        <v>83</v>
      </c>
      <c r="E7673" t="s">
        <v>13295</v>
      </c>
      <c r="F7673" s="66">
        <v>142102</v>
      </c>
      <c r="G7673" t="s">
        <v>78</v>
      </c>
      <c r="I7673" t="s">
        <v>79</v>
      </c>
      <c r="K7673" t="s">
        <v>21875</v>
      </c>
      <c r="M7673" t="s">
        <v>13886</v>
      </c>
      <c r="O7673" t="s">
        <v>18</v>
      </c>
      <c r="P7673" t="s">
        <v>13293</v>
      </c>
    </row>
    <row r="7674" spans="1:17" hidden="1" x14ac:dyDescent="0.35">
      <c r="A7674" s="72">
        <f t="shared" si="119"/>
        <v>142102</v>
      </c>
      <c r="B7674" t="s">
        <v>21878</v>
      </c>
      <c r="C7674" s="66">
        <v>17018943</v>
      </c>
      <c r="D7674" t="s">
        <v>83</v>
      </c>
      <c r="E7674" t="s">
        <v>13295</v>
      </c>
      <c r="F7674" s="66">
        <v>142102</v>
      </c>
      <c r="G7674" t="s">
        <v>78</v>
      </c>
      <c r="I7674" t="s">
        <v>79</v>
      </c>
      <c r="K7674" t="s">
        <v>21879</v>
      </c>
      <c r="M7674" t="s">
        <v>13886</v>
      </c>
      <c r="O7674" t="s">
        <v>18</v>
      </c>
      <c r="P7674" t="s">
        <v>13293</v>
      </c>
    </row>
    <row r="7675" spans="1:17" hidden="1" x14ac:dyDescent="0.35">
      <c r="A7675" s="72">
        <f t="shared" si="119"/>
        <v>140471</v>
      </c>
      <c r="B7675" t="s">
        <v>16731</v>
      </c>
      <c r="C7675" s="66">
        <v>16047618</v>
      </c>
      <c r="D7675" t="s">
        <v>77</v>
      </c>
      <c r="E7675" t="s">
        <v>833</v>
      </c>
      <c r="F7675" s="66">
        <v>140471</v>
      </c>
      <c r="G7675" t="s">
        <v>78</v>
      </c>
      <c r="I7675" t="s">
        <v>79</v>
      </c>
      <c r="K7675" t="s">
        <v>16732</v>
      </c>
      <c r="M7675" t="s">
        <v>841</v>
      </c>
      <c r="N7675" t="s">
        <v>185</v>
      </c>
      <c r="O7675" t="s">
        <v>18</v>
      </c>
      <c r="P7675" t="s">
        <v>869</v>
      </c>
    </row>
    <row r="7676" spans="1:17" hidden="1" x14ac:dyDescent="0.35">
      <c r="A7676" s="72">
        <f t="shared" si="119"/>
        <v>16048959</v>
      </c>
      <c r="B7676" t="s">
        <v>23166</v>
      </c>
      <c r="C7676" s="85">
        <v>17012313</v>
      </c>
      <c r="D7676" t="s">
        <v>77</v>
      </c>
      <c r="E7676" t="s">
        <v>23240</v>
      </c>
      <c r="F7676" s="85">
        <v>16048959</v>
      </c>
      <c r="G7676" t="s">
        <v>1750</v>
      </c>
      <c r="H7676">
        <v>26265546</v>
      </c>
      <c r="I7676" t="s">
        <v>79</v>
      </c>
      <c r="J7676" t="s">
        <v>200</v>
      </c>
      <c r="K7676" t="s">
        <v>24851</v>
      </c>
      <c r="M7676" t="s">
        <v>20750</v>
      </c>
      <c r="O7676" t="s">
        <v>18</v>
      </c>
      <c r="P7676">
        <v>75093</v>
      </c>
      <c r="Q7676">
        <v>6389</v>
      </c>
    </row>
    <row r="7677" spans="1:17" hidden="1" x14ac:dyDescent="0.35">
      <c r="A7677" s="72">
        <f t="shared" si="119"/>
        <v>140477</v>
      </c>
      <c r="B7677" t="s">
        <v>1849</v>
      </c>
      <c r="C7677" s="66">
        <v>86402</v>
      </c>
      <c r="D7677" t="s">
        <v>77</v>
      </c>
      <c r="E7677" t="s">
        <v>450</v>
      </c>
      <c r="F7677" s="66">
        <v>140477</v>
      </c>
      <c r="G7677" t="s">
        <v>78</v>
      </c>
      <c r="I7677" t="s">
        <v>79</v>
      </c>
      <c r="K7677" t="s">
        <v>1850</v>
      </c>
      <c r="M7677" t="s">
        <v>189</v>
      </c>
      <c r="N7677" t="s">
        <v>189</v>
      </c>
      <c r="O7677" t="s">
        <v>18</v>
      </c>
      <c r="P7677" t="s">
        <v>1836</v>
      </c>
      <c r="Q7677" t="s">
        <v>1851</v>
      </c>
    </row>
    <row r="7678" spans="1:17" hidden="1" x14ac:dyDescent="0.35">
      <c r="A7678" s="72">
        <f t="shared" si="119"/>
        <v>140470</v>
      </c>
      <c r="B7678" t="s">
        <v>27021</v>
      </c>
      <c r="C7678" s="85">
        <v>16076058</v>
      </c>
      <c r="D7678" t="s">
        <v>77</v>
      </c>
      <c r="E7678" t="s">
        <v>23189</v>
      </c>
      <c r="F7678" s="85">
        <v>140470</v>
      </c>
      <c r="G7678" t="s">
        <v>78</v>
      </c>
      <c r="H7678">
        <v>6750319</v>
      </c>
      <c r="I7678" t="s">
        <v>79</v>
      </c>
      <c r="K7678" t="s">
        <v>27022</v>
      </c>
      <c r="M7678" t="s">
        <v>21595</v>
      </c>
      <c r="N7678" t="s">
        <v>205</v>
      </c>
      <c r="O7678" t="s">
        <v>18</v>
      </c>
      <c r="P7678">
        <v>75056</v>
      </c>
      <c r="Q7678">
        <v>6568</v>
      </c>
    </row>
    <row r="7679" spans="1:17" hidden="1" x14ac:dyDescent="0.35">
      <c r="A7679" s="72">
        <f t="shared" si="119"/>
        <v>140470</v>
      </c>
      <c r="B7679" t="s">
        <v>17970</v>
      </c>
      <c r="C7679" s="66">
        <v>16076058</v>
      </c>
      <c r="D7679" t="s">
        <v>77</v>
      </c>
      <c r="E7679" t="s">
        <v>824</v>
      </c>
      <c r="F7679" s="66">
        <v>140470</v>
      </c>
      <c r="G7679" t="s">
        <v>78</v>
      </c>
      <c r="H7679" t="s">
        <v>825</v>
      </c>
      <c r="I7679" t="s">
        <v>79</v>
      </c>
      <c r="K7679" t="s">
        <v>17971</v>
      </c>
      <c r="M7679" t="s">
        <v>632</v>
      </c>
      <c r="N7679" t="s">
        <v>215</v>
      </c>
      <c r="O7679" t="s">
        <v>18</v>
      </c>
      <c r="P7679" t="s">
        <v>633</v>
      </c>
      <c r="Q7679" t="s">
        <v>17972</v>
      </c>
    </row>
    <row r="7680" spans="1:17" hidden="1" x14ac:dyDescent="0.35">
      <c r="A7680" s="72">
        <f t="shared" si="119"/>
        <v>140521</v>
      </c>
      <c r="B7680" t="s">
        <v>510</v>
      </c>
      <c r="C7680" s="66">
        <v>85561</v>
      </c>
      <c r="D7680" t="s">
        <v>77</v>
      </c>
      <c r="E7680" t="s">
        <v>511</v>
      </c>
      <c r="F7680" s="66">
        <v>140521</v>
      </c>
      <c r="G7680" t="s">
        <v>78</v>
      </c>
      <c r="H7680" t="s">
        <v>512</v>
      </c>
      <c r="I7680" t="s">
        <v>79</v>
      </c>
      <c r="K7680" t="s">
        <v>513</v>
      </c>
      <c r="M7680" t="s">
        <v>374</v>
      </c>
      <c r="N7680" t="s">
        <v>232</v>
      </c>
      <c r="O7680" t="s">
        <v>18</v>
      </c>
      <c r="P7680" t="s">
        <v>480</v>
      </c>
      <c r="Q7680" t="s">
        <v>514</v>
      </c>
    </row>
    <row r="7681" spans="1:17" hidden="1" x14ac:dyDescent="0.35">
      <c r="A7681" s="72">
        <f t="shared" si="119"/>
        <v>141548</v>
      </c>
      <c r="B7681" t="s">
        <v>510</v>
      </c>
      <c r="C7681" s="66">
        <v>90669</v>
      </c>
      <c r="D7681" t="s">
        <v>77</v>
      </c>
      <c r="E7681" t="s">
        <v>9884</v>
      </c>
      <c r="F7681" s="66">
        <v>141548</v>
      </c>
      <c r="G7681" t="s">
        <v>78</v>
      </c>
      <c r="H7681" t="s">
        <v>9908</v>
      </c>
      <c r="I7681" t="s">
        <v>79</v>
      </c>
      <c r="K7681" t="s">
        <v>9909</v>
      </c>
      <c r="M7681" t="s">
        <v>7383</v>
      </c>
      <c r="N7681" t="s">
        <v>7384</v>
      </c>
      <c r="O7681" t="s">
        <v>18</v>
      </c>
      <c r="P7681" t="s">
        <v>9897</v>
      </c>
    </row>
    <row r="7682" spans="1:17" hidden="1" x14ac:dyDescent="0.35">
      <c r="A7682" s="72">
        <f t="shared" ref="A7682:A7745" si="120">IF(F7682="", "", IF(D7682="School District", C7682, F7682))</f>
        <v>140906</v>
      </c>
      <c r="B7682" t="s">
        <v>24712</v>
      </c>
      <c r="C7682" s="85">
        <v>16052036</v>
      </c>
      <c r="D7682" t="s">
        <v>23281</v>
      </c>
      <c r="E7682" t="s">
        <v>23244</v>
      </c>
      <c r="F7682" s="85">
        <v>140906</v>
      </c>
      <c r="G7682" t="s">
        <v>78</v>
      </c>
      <c r="H7682">
        <v>13850763</v>
      </c>
      <c r="I7682" t="s">
        <v>79</v>
      </c>
      <c r="K7682" t="s">
        <v>24713</v>
      </c>
      <c r="M7682" t="s">
        <v>24662</v>
      </c>
      <c r="N7682" t="s">
        <v>571</v>
      </c>
      <c r="O7682" t="s">
        <v>18</v>
      </c>
      <c r="P7682">
        <v>76179</v>
      </c>
    </row>
    <row r="7683" spans="1:17" hidden="1" x14ac:dyDescent="0.35">
      <c r="A7683" s="72">
        <f t="shared" si="120"/>
        <v>141175</v>
      </c>
      <c r="B7683" t="s">
        <v>5814</v>
      </c>
      <c r="C7683" s="66">
        <v>88304</v>
      </c>
      <c r="D7683" t="s">
        <v>77</v>
      </c>
      <c r="E7683" t="s">
        <v>5815</v>
      </c>
      <c r="F7683" s="66">
        <v>141175</v>
      </c>
      <c r="G7683" t="s">
        <v>78</v>
      </c>
      <c r="I7683" t="s">
        <v>79</v>
      </c>
      <c r="K7683" t="s">
        <v>5816</v>
      </c>
      <c r="M7683" t="s">
        <v>5817</v>
      </c>
      <c r="N7683" t="s">
        <v>5742</v>
      </c>
      <c r="O7683" t="s">
        <v>18</v>
      </c>
      <c r="P7683" t="s">
        <v>5818</v>
      </c>
    </row>
    <row r="7684" spans="1:17" hidden="1" x14ac:dyDescent="0.35">
      <c r="A7684" s="72">
        <f t="shared" si="120"/>
        <v>140809</v>
      </c>
      <c r="B7684" t="s">
        <v>14033</v>
      </c>
      <c r="C7684" s="66">
        <v>190605</v>
      </c>
      <c r="D7684" t="s">
        <v>77</v>
      </c>
      <c r="E7684" t="s">
        <v>3276</v>
      </c>
      <c r="F7684" s="66">
        <v>140809</v>
      </c>
      <c r="G7684" t="s">
        <v>78</v>
      </c>
      <c r="I7684" t="s">
        <v>79</v>
      </c>
      <c r="K7684" t="s">
        <v>14034</v>
      </c>
      <c r="M7684" t="s">
        <v>3278</v>
      </c>
      <c r="N7684" t="s">
        <v>3251</v>
      </c>
      <c r="O7684" t="s">
        <v>18</v>
      </c>
      <c r="P7684" t="s">
        <v>3279</v>
      </c>
      <c r="Q7684" t="s">
        <v>3280</v>
      </c>
    </row>
    <row r="7685" spans="1:17" hidden="1" x14ac:dyDescent="0.35">
      <c r="A7685" s="72">
        <f t="shared" si="120"/>
        <v>140638</v>
      </c>
      <c r="B7685" t="s">
        <v>28428</v>
      </c>
      <c r="C7685" s="85">
        <v>17019889</v>
      </c>
      <c r="D7685" t="s">
        <v>23281</v>
      </c>
      <c r="E7685" t="s">
        <v>23139</v>
      </c>
      <c r="F7685" s="85">
        <v>140638</v>
      </c>
      <c r="G7685" t="s">
        <v>78</v>
      </c>
      <c r="I7685" t="s">
        <v>79</v>
      </c>
      <c r="K7685" t="s">
        <v>28429</v>
      </c>
      <c r="M7685" t="s">
        <v>14654</v>
      </c>
      <c r="O7685" t="s">
        <v>18</v>
      </c>
      <c r="P7685">
        <v>75503</v>
      </c>
    </row>
    <row r="7686" spans="1:17" hidden="1" x14ac:dyDescent="0.35">
      <c r="A7686" s="72">
        <f t="shared" si="120"/>
        <v>140638</v>
      </c>
      <c r="B7686" t="s">
        <v>22015</v>
      </c>
      <c r="C7686" s="66">
        <v>17019889</v>
      </c>
      <c r="D7686" t="s">
        <v>83</v>
      </c>
      <c r="E7686" t="s">
        <v>2268</v>
      </c>
      <c r="F7686" s="66">
        <v>140638</v>
      </c>
      <c r="G7686" t="s">
        <v>78</v>
      </c>
      <c r="I7686" t="s">
        <v>79</v>
      </c>
      <c r="K7686" t="s">
        <v>22016</v>
      </c>
      <c r="M7686" t="s">
        <v>14654</v>
      </c>
      <c r="O7686" t="s">
        <v>18</v>
      </c>
      <c r="P7686" t="s">
        <v>2273</v>
      </c>
    </row>
    <row r="7687" spans="1:17" hidden="1" x14ac:dyDescent="0.35">
      <c r="A7687" s="72">
        <f t="shared" si="120"/>
        <v>140562</v>
      </c>
      <c r="B7687" t="s">
        <v>22498</v>
      </c>
      <c r="C7687" s="66">
        <v>17023287</v>
      </c>
      <c r="D7687" t="s">
        <v>83</v>
      </c>
      <c r="E7687" t="s">
        <v>1885</v>
      </c>
      <c r="F7687" s="66">
        <v>140562</v>
      </c>
      <c r="G7687" t="s">
        <v>78</v>
      </c>
      <c r="I7687" t="s">
        <v>79</v>
      </c>
      <c r="K7687" t="s">
        <v>22499</v>
      </c>
      <c r="M7687" t="s">
        <v>22500</v>
      </c>
      <c r="N7687" t="s">
        <v>176</v>
      </c>
      <c r="O7687" t="s">
        <v>18</v>
      </c>
      <c r="P7687" t="s">
        <v>1888</v>
      </c>
    </row>
    <row r="7688" spans="1:17" hidden="1" x14ac:dyDescent="0.35">
      <c r="A7688" s="72">
        <f t="shared" si="120"/>
        <v>140562</v>
      </c>
      <c r="B7688" t="s">
        <v>1892</v>
      </c>
      <c r="C7688" s="66">
        <v>86437</v>
      </c>
      <c r="D7688" t="s">
        <v>77</v>
      </c>
      <c r="E7688" t="s">
        <v>1885</v>
      </c>
      <c r="F7688" s="66">
        <v>140562</v>
      </c>
      <c r="G7688" t="s">
        <v>78</v>
      </c>
      <c r="I7688" t="s">
        <v>79</v>
      </c>
      <c r="K7688" t="s">
        <v>1893</v>
      </c>
      <c r="M7688" t="s">
        <v>1887</v>
      </c>
      <c r="N7688" t="s">
        <v>185</v>
      </c>
      <c r="O7688" t="s">
        <v>18</v>
      </c>
      <c r="P7688" t="s">
        <v>1888</v>
      </c>
    </row>
    <row r="7689" spans="1:17" hidden="1" x14ac:dyDescent="0.35">
      <c r="A7689" s="72">
        <f t="shared" si="120"/>
        <v>140562</v>
      </c>
      <c r="B7689" t="s">
        <v>18650</v>
      </c>
      <c r="C7689" s="66">
        <v>16023209</v>
      </c>
      <c r="D7689" t="s">
        <v>83</v>
      </c>
      <c r="E7689" t="s">
        <v>1885</v>
      </c>
      <c r="F7689" s="66">
        <v>140562</v>
      </c>
      <c r="G7689" t="s">
        <v>78</v>
      </c>
      <c r="I7689" t="s">
        <v>79</v>
      </c>
      <c r="K7689" t="s">
        <v>18651</v>
      </c>
      <c r="M7689" t="s">
        <v>1887</v>
      </c>
      <c r="N7689" t="s">
        <v>185</v>
      </c>
      <c r="O7689" t="s">
        <v>18</v>
      </c>
      <c r="P7689" t="s">
        <v>1888</v>
      </c>
    </row>
    <row r="7690" spans="1:17" hidden="1" x14ac:dyDescent="0.35">
      <c r="A7690" s="72">
        <f t="shared" si="120"/>
        <v>140562</v>
      </c>
      <c r="B7690" t="s">
        <v>22495</v>
      </c>
      <c r="C7690" s="66">
        <v>17023286</v>
      </c>
      <c r="D7690" t="s">
        <v>83</v>
      </c>
      <c r="E7690" t="s">
        <v>1885</v>
      </c>
      <c r="F7690" s="66">
        <v>140562</v>
      </c>
      <c r="G7690" t="s">
        <v>78</v>
      </c>
      <c r="I7690" t="s">
        <v>79</v>
      </c>
      <c r="K7690" t="s">
        <v>22496</v>
      </c>
      <c r="M7690" t="s">
        <v>22497</v>
      </c>
      <c r="N7690" t="s">
        <v>176</v>
      </c>
      <c r="O7690" t="s">
        <v>18</v>
      </c>
      <c r="P7690" t="s">
        <v>1888</v>
      </c>
    </row>
    <row r="7691" spans="1:17" hidden="1" x14ac:dyDescent="0.35">
      <c r="A7691" s="72">
        <f t="shared" si="120"/>
        <v>140562</v>
      </c>
      <c r="B7691" t="s">
        <v>18648</v>
      </c>
      <c r="C7691" s="66">
        <v>16023208</v>
      </c>
      <c r="D7691" t="s">
        <v>83</v>
      </c>
      <c r="E7691" t="s">
        <v>1885</v>
      </c>
      <c r="F7691" s="66">
        <v>140562</v>
      </c>
      <c r="G7691" t="s">
        <v>78</v>
      </c>
      <c r="I7691" t="s">
        <v>79</v>
      </c>
      <c r="K7691" t="s">
        <v>18649</v>
      </c>
      <c r="M7691" t="s">
        <v>1887</v>
      </c>
      <c r="N7691" t="s">
        <v>185</v>
      </c>
      <c r="O7691" t="s">
        <v>18</v>
      </c>
      <c r="P7691" t="s">
        <v>1888</v>
      </c>
    </row>
    <row r="7692" spans="1:17" hidden="1" x14ac:dyDescent="0.35">
      <c r="A7692" s="72">
        <f t="shared" si="120"/>
        <v>141853</v>
      </c>
      <c r="B7692" t="s">
        <v>12136</v>
      </c>
      <c r="C7692" s="66">
        <v>92203</v>
      </c>
      <c r="D7692" t="s">
        <v>77</v>
      </c>
      <c r="E7692" t="s">
        <v>12137</v>
      </c>
      <c r="F7692" s="66">
        <v>141853</v>
      </c>
      <c r="G7692" t="s">
        <v>78</v>
      </c>
      <c r="H7692" t="s">
        <v>12138</v>
      </c>
      <c r="I7692" t="s">
        <v>79</v>
      </c>
      <c r="K7692" t="s">
        <v>12139</v>
      </c>
      <c r="M7692" t="s">
        <v>12140</v>
      </c>
      <c r="N7692" t="s">
        <v>12045</v>
      </c>
      <c r="O7692" t="s">
        <v>18</v>
      </c>
      <c r="P7692" t="s">
        <v>12141</v>
      </c>
    </row>
    <row r="7693" spans="1:17" hidden="1" x14ac:dyDescent="0.35">
      <c r="A7693" s="72">
        <f t="shared" si="120"/>
        <v>140461</v>
      </c>
      <c r="B7693" t="s">
        <v>25803</v>
      </c>
      <c r="C7693" s="85">
        <v>17009891</v>
      </c>
      <c r="D7693" t="s">
        <v>23281</v>
      </c>
      <c r="E7693" t="s">
        <v>23227</v>
      </c>
      <c r="F7693" s="85">
        <v>140461</v>
      </c>
      <c r="G7693" t="s">
        <v>78</v>
      </c>
      <c r="I7693" t="s">
        <v>79</v>
      </c>
      <c r="K7693" t="s">
        <v>25804</v>
      </c>
      <c r="M7693" t="s">
        <v>20923</v>
      </c>
      <c r="O7693" t="s">
        <v>18</v>
      </c>
      <c r="P7693">
        <v>75040</v>
      </c>
      <c r="Q7693">
        <v>4698</v>
      </c>
    </row>
    <row r="7694" spans="1:17" hidden="1" x14ac:dyDescent="0.35">
      <c r="A7694" s="72">
        <f t="shared" si="120"/>
        <v>140461</v>
      </c>
      <c r="B7694" t="s">
        <v>20933</v>
      </c>
      <c r="C7694" s="66">
        <v>17009891</v>
      </c>
      <c r="D7694" t="s">
        <v>83</v>
      </c>
      <c r="E7694" t="s">
        <v>371</v>
      </c>
      <c r="F7694" s="66">
        <v>140461</v>
      </c>
      <c r="G7694" t="s">
        <v>78</v>
      </c>
      <c r="I7694" t="s">
        <v>79</v>
      </c>
      <c r="K7694" t="s">
        <v>20934</v>
      </c>
      <c r="M7694" t="s">
        <v>20923</v>
      </c>
      <c r="O7694" t="s">
        <v>18</v>
      </c>
      <c r="P7694" t="s">
        <v>375</v>
      </c>
      <c r="Q7694" t="s">
        <v>14974</v>
      </c>
    </row>
    <row r="7695" spans="1:17" hidden="1" x14ac:dyDescent="0.35">
      <c r="A7695" s="72">
        <f t="shared" si="120"/>
        <v>141986</v>
      </c>
      <c r="B7695" t="s">
        <v>12733</v>
      </c>
      <c r="C7695" s="66">
        <v>92544</v>
      </c>
      <c r="D7695" t="s">
        <v>77</v>
      </c>
      <c r="E7695" t="s">
        <v>12702</v>
      </c>
      <c r="F7695" s="66">
        <v>141986</v>
      </c>
      <c r="G7695" t="s">
        <v>78</v>
      </c>
      <c r="H7695" t="s">
        <v>12734</v>
      </c>
      <c r="I7695" t="s">
        <v>79</v>
      </c>
      <c r="K7695" t="s">
        <v>12735</v>
      </c>
      <c r="M7695" t="s">
        <v>12447</v>
      </c>
      <c r="N7695" t="s">
        <v>12609</v>
      </c>
      <c r="O7695" t="s">
        <v>18</v>
      </c>
      <c r="P7695" t="s">
        <v>12736</v>
      </c>
      <c r="Q7695" t="s">
        <v>634</v>
      </c>
    </row>
    <row r="7696" spans="1:17" hidden="1" x14ac:dyDescent="0.35">
      <c r="A7696" s="72">
        <f t="shared" si="120"/>
        <v>140841</v>
      </c>
      <c r="B7696" t="s">
        <v>23541</v>
      </c>
      <c r="C7696" s="85">
        <v>16032946</v>
      </c>
      <c r="D7696" t="s">
        <v>23281</v>
      </c>
      <c r="E7696" t="s">
        <v>23268</v>
      </c>
      <c r="F7696" s="85">
        <v>140841</v>
      </c>
      <c r="G7696" t="s">
        <v>78</v>
      </c>
      <c r="I7696" t="s">
        <v>79</v>
      </c>
      <c r="K7696" t="s">
        <v>23542</v>
      </c>
      <c r="M7696" t="s">
        <v>19690</v>
      </c>
      <c r="N7696" t="s">
        <v>571</v>
      </c>
      <c r="O7696" t="s">
        <v>18</v>
      </c>
      <c r="P7696">
        <v>76015</v>
      </c>
    </row>
    <row r="7697" spans="1:17" hidden="1" x14ac:dyDescent="0.35">
      <c r="A7697" s="72">
        <f t="shared" si="120"/>
        <v>141739</v>
      </c>
      <c r="B7697" t="s">
        <v>23541</v>
      </c>
      <c r="C7697" s="85">
        <v>16066161</v>
      </c>
      <c r="D7697" t="s">
        <v>23281</v>
      </c>
      <c r="E7697" t="s">
        <v>23266</v>
      </c>
      <c r="F7697" s="85">
        <v>141739</v>
      </c>
      <c r="G7697" t="s">
        <v>78</v>
      </c>
      <c r="H7697">
        <v>12688008</v>
      </c>
      <c r="I7697" t="s">
        <v>79</v>
      </c>
      <c r="K7697" t="s">
        <v>23814</v>
      </c>
      <c r="M7697" t="s">
        <v>125</v>
      </c>
      <c r="O7697" t="s">
        <v>18</v>
      </c>
      <c r="P7697">
        <v>78751</v>
      </c>
    </row>
    <row r="7698" spans="1:17" hidden="1" x14ac:dyDescent="0.35">
      <c r="A7698" s="72">
        <f t="shared" si="120"/>
        <v>142118</v>
      </c>
      <c r="B7698" t="s">
        <v>168</v>
      </c>
      <c r="C7698" s="66">
        <v>16030635</v>
      </c>
      <c r="D7698" t="s">
        <v>83</v>
      </c>
      <c r="E7698" t="s">
        <v>13343</v>
      </c>
      <c r="F7698" s="66">
        <v>142118</v>
      </c>
      <c r="G7698" t="s">
        <v>78</v>
      </c>
      <c r="I7698" t="s">
        <v>79</v>
      </c>
      <c r="K7698" t="s">
        <v>18914</v>
      </c>
      <c r="M7698" t="s">
        <v>7395</v>
      </c>
      <c r="N7698" t="s">
        <v>13252</v>
      </c>
      <c r="O7698" t="s">
        <v>18</v>
      </c>
      <c r="P7698" t="s">
        <v>13430</v>
      </c>
    </row>
    <row r="7699" spans="1:17" hidden="1" x14ac:dyDescent="0.35">
      <c r="A7699" s="72">
        <f t="shared" si="120"/>
        <v>140521</v>
      </c>
      <c r="B7699" t="s">
        <v>168</v>
      </c>
      <c r="C7699" s="66">
        <v>16028616</v>
      </c>
      <c r="D7699" t="s">
        <v>83</v>
      </c>
      <c r="E7699" t="s">
        <v>511</v>
      </c>
      <c r="F7699" s="66">
        <v>140521</v>
      </c>
      <c r="G7699" t="s">
        <v>78</v>
      </c>
      <c r="I7699" t="s">
        <v>79</v>
      </c>
      <c r="K7699" t="s">
        <v>19098</v>
      </c>
      <c r="M7699" t="s">
        <v>1375</v>
      </c>
      <c r="N7699" t="s">
        <v>232</v>
      </c>
      <c r="O7699" t="s">
        <v>18</v>
      </c>
      <c r="P7699" t="s">
        <v>1405</v>
      </c>
    </row>
    <row r="7700" spans="1:17" hidden="1" x14ac:dyDescent="0.35">
      <c r="A7700" s="72">
        <f t="shared" si="120"/>
        <v>141262</v>
      </c>
      <c r="B7700" t="s">
        <v>168</v>
      </c>
      <c r="C7700" s="66">
        <v>16034642</v>
      </c>
      <c r="D7700" t="s">
        <v>83</v>
      </c>
      <c r="E7700" t="s">
        <v>7532</v>
      </c>
      <c r="F7700" s="66">
        <v>141262</v>
      </c>
      <c r="G7700" t="s">
        <v>78</v>
      </c>
      <c r="I7700" t="s">
        <v>79</v>
      </c>
      <c r="K7700" t="s">
        <v>19187</v>
      </c>
      <c r="M7700" t="s">
        <v>7534</v>
      </c>
      <c r="N7700" t="s">
        <v>3250</v>
      </c>
      <c r="O7700" t="s">
        <v>18</v>
      </c>
      <c r="P7700" t="s">
        <v>7535</v>
      </c>
    </row>
    <row r="7701" spans="1:17" hidden="1" x14ac:dyDescent="0.35">
      <c r="A7701" s="72">
        <f t="shared" si="120"/>
        <v>140477</v>
      </c>
      <c r="B7701" t="s">
        <v>168</v>
      </c>
      <c r="C7701" s="66">
        <v>16031207</v>
      </c>
      <c r="D7701" t="s">
        <v>83</v>
      </c>
      <c r="E7701" t="s">
        <v>450</v>
      </c>
      <c r="F7701" s="66">
        <v>140477</v>
      </c>
      <c r="G7701" t="s">
        <v>78</v>
      </c>
      <c r="I7701" t="s">
        <v>79</v>
      </c>
      <c r="K7701" t="s">
        <v>19124</v>
      </c>
      <c r="M7701" t="s">
        <v>963</v>
      </c>
      <c r="N7701" t="s">
        <v>189</v>
      </c>
      <c r="O7701" t="s">
        <v>18</v>
      </c>
      <c r="P7701" t="s">
        <v>964</v>
      </c>
    </row>
    <row r="7702" spans="1:17" hidden="1" x14ac:dyDescent="0.35">
      <c r="A7702" s="72">
        <f t="shared" si="120"/>
        <v>141673</v>
      </c>
      <c r="B7702" t="s">
        <v>22442</v>
      </c>
      <c r="C7702" s="66">
        <v>17022945</v>
      </c>
      <c r="D7702" t="s">
        <v>83</v>
      </c>
      <c r="E7702" t="s">
        <v>11173</v>
      </c>
      <c r="F7702" s="66">
        <v>141673</v>
      </c>
      <c r="G7702" t="s">
        <v>78</v>
      </c>
      <c r="I7702" t="s">
        <v>79</v>
      </c>
      <c r="K7702" t="s">
        <v>22443</v>
      </c>
      <c r="M7702" t="s">
        <v>11170</v>
      </c>
      <c r="N7702" t="s">
        <v>10739</v>
      </c>
      <c r="O7702" t="s">
        <v>18</v>
      </c>
      <c r="P7702" t="s">
        <v>11171</v>
      </c>
    </row>
    <row r="7703" spans="1:17" hidden="1" x14ac:dyDescent="0.35">
      <c r="A7703" s="72">
        <f t="shared" si="120"/>
        <v>141673</v>
      </c>
      <c r="B7703" t="s">
        <v>19437</v>
      </c>
      <c r="C7703" s="66">
        <v>16058731</v>
      </c>
      <c r="D7703" t="s">
        <v>83</v>
      </c>
      <c r="E7703" t="s">
        <v>11173</v>
      </c>
      <c r="F7703" s="66">
        <v>141673</v>
      </c>
      <c r="G7703" t="s">
        <v>78</v>
      </c>
      <c r="I7703" t="s">
        <v>79</v>
      </c>
      <c r="K7703" t="s">
        <v>19438</v>
      </c>
      <c r="M7703" t="s">
        <v>11170</v>
      </c>
      <c r="N7703" t="s">
        <v>10739</v>
      </c>
      <c r="O7703" t="s">
        <v>18</v>
      </c>
      <c r="P7703" t="s">
        <v>11171</v>
      </c>
    </row>
    <row r="7704" spans="1:17" hidden="1" x14ac:dyDescent="0.35">
      <c r="A7704" s="72">
        <f t="shared" si="120"/>
        <v>141673</v>
      </c>
      <c r="B7704" t="s">
        <v>11172</v>
      </c>
      <c r="C7704" s="66">
        <v>91539</v>
      </c>
      <c r="D7704" t="s">
        <v>77</v>
      </c>
      <c r="E7704" t="s">
        <v>11173</v>
      </c>
      <c r="F7704" s="66">
        <v>141673</v>
      </c>
      <c r="G7704" t="s">
        <v>78</v>
      </c>
      <c r="H7704" t="s">
        <v>11174</v>
      </c>
      <c r="I7704" t="s">
        <v>79</v>
      </c>
      <c r="K7704" t="s">
        <v>11175</v>
      </c>
      <c r="M7704" t="s">
        <v>11170</v>
      </c>
      <c r="N7704" t="s">
        <v>10739</v>
      </c>
      <c r="O7704" t="s">
        <v>18</v>
      </c>
      <c r="P7704" t="s">
        <v>11171</v>
      </c>
      <c r="Q7704" t="s">
        <v>2637</v>
      </c>
    </row>
    <row r="7705" spans="1:17" hidden="1" x14ac:dyDescent="0.35">
      <c r="A7705" s="72">
        <f t="shared" si="120"/>
        <v>141673</v>
      </c>
      <c r="B7705" t="s">
        <v>20895</v>
      </c>
      <c r="C7705" s="66">
        <v>17009702</v>
      </c>
      <c r="D7705" t="s">
        <v>77</v>
      </c>
      <c r="E7705" t="s">
        <v>11173</v>
      </c>
      <c r="F7705" s="66">
        <v>141673</v>
      </c>
      <c r="G7705" t="s">
        <v>78</v>
      </c>
      <c r="I7705" t="s">
        <v>79</v>
      </c>
      <c r="K7705" t="s">
        <v>20896</v>
      </c>
      <c r="M7705" t="s">
        <v>20897</v>
      </c>
      <c r="N7705" t="s">
        <v>10739</v>
      </c>
      <c r="O7705" t="s">
        <v>18</v>
      </c>
      <c r="P7705" t="s">
        <v>11171</v>
      </c>
    </row>
    <row r="7706" spans="1:17" hidden="1" x14ac:dyDescent="0.35">
      <c r="A7706" s="72">
        <f t="shared" si="120"/>
        <v>141673</v>
      </c>
      <c r="B7706" t="s">
        <v>16822</v>
      </c>
      <c r="C7706" s="66">
        <v>16048513</v>
      </c>
      <c r="D7706" t="s">
        <v>77</v>
      </c>
      <c r="E7706" t="s">
        <v>11173</v>
      </c>
      <c r="F7706" s="66">
        <v>141673</v>
      </c>
      <c r="G7706" t="s">
        <v>78</v>
      </c>
      <c r="H7706" t="s">
        <v>11174</v>
      </c>
      <c r="I7706" t="s">
        <v>79</v>
      </c>
      <c r="K7706" t="s">
        <v>16823</v>
      </c>
      <c r="M7706" t="s">
        <v>11170</v>
      </c>
      <c r="N7706" t="s">
        <v>10739</v>
      </c>
      <c r="O7706" t="s">
        <v>18</v>
      </c>
      <c r="P7706" t="s">
        <v>11171</v>
      </c>
    </row>
    <row r="7707" spans="1:17" hidden="1" x14ac:dyDescent="0.35">
      <c r="A7707" s="72">
        <f t="shared" si="120"/>
        <v>141673</v>
      </c>
      <c r="B7707" t="s">
        <v>11176</v>
      </c>
      <c r="C7707" s="66">
        <v>91540</v>
      </c>
      <c r="D7707" t="s">
        <v>77</v>
      </c>
      <c r="E7707" t="s">
        <v>11173</v>
      </c>
      <c r="F7707" s="66">
        <v>141673</v>
      </c>
      <c r="G7707" t="s">
        <v>78</v>
      </c>
      <c r="H7707" t="s">
        <v>11174</v>
      </c>
      <c r="I7707" t="s">
        <v>79</v>
      </c>
      <c r="K7707" t="s">
        <v>11177</v>
      </c>
      <c r="M7707" t="s">
        <v>11170</v>
      </c>
      <c r="N7707" t="s">
        <v>10739</v>
      </c>
      <c r="O7707" t="s">
        <v>18</v>
      </c>
      <c r="P7707" t="s">
        <v>11171</v>
      </c>
    </row>
    <row r="7708" spans="1:17" hidden="1" x14ac:dyDescent="0.35">
      <c r="A7708" s="72">
        <f t="shared" si="120"/>
        <v>141673</v>
      </c>
      <c r="B7708" t="s">
        <v>19441</v>
      </c>
      <c r="C7708" s="66">
        <v>16058733</v>
      </c>
      <c r="D7708" t="s">
        <v>83</v>
      </c>
      <c r="E7708" t="s">
        <v>11173</v>
      </c>
      <c r="F7708" s="66">
        <v>141673</v>
      </c>
      <c r="G7708" t="s">
        <v>78</v>
      </c>
      <c r="H7708" t="s">
        <v>350</v>
      </c>
      <c r="I7708" t="s">
        <v>79</v>
      </c>
      <c r="K7708" t="s">
        <v>19442</v>
      </c>
      <c r="L7708" t="s">
        <v>80</v>
      </c>
      <c r="M7708" t="s">
        <v>11170</v>
      </c>
      <c r="N7708" t="s">
        <v>7398</v>
      </c>
      <c r="O7708" t="s">
        <v>18</v>
      </c>
      <c r="P7708" t="s">
        <v>11171</v>
      </c>
      <c r="Q7708" t="s">
        <v>87</v>
      </c>
    </row>
    <row r="7709" spans="1:17" hidden="1" x14ac:dyDescent="0.35">
      <c r="A7709" s="72">
        <f t="shared" si="120"/>
        <v>141307</v>
      </c>
      <c r="B7709" t="s">
        <v>8142</v>
      </c>
      <c r="C7709" s="66">
        <v>89596</v>
      </c>
      <c r="D7709" t="s">
        <v>77</v>
      </c>
      <c r="E7709" t="s">
        <v>6769</v>
      </c>
      <c r="F7709" s="66">
        <v>141307</v>
      </c>
      <c r="G7709" t="s">
        <v>78</v>
      </c>
      <c r="I7709" t="s">
        <v>79</v>
      </c>
      <c r="K7709" t="s">
        <v>8143</v>
      </c>
      <c r="M7709" t="s">
        <v>7912</v>
      </c>
      <c r="N7709" t="s">
        <v>7262</v>
      </c>
      <c r="O7709" t="s">
        <v>18</v>
      </c>
      <c r="P7709" t="s">
        <v>8144</v>
      </c>
    </row>
    <row r="7710" spans="1:17" hidden="1" x14ac:dyDescent="0.35">
      <c r="A7710" s="72">
        <f t="shared" si="120"/>
        <v>141260</v>
      </c>
      <c r="B7710" t="s">
        <v>14984</v>
      </c>
      <c r="C7710" s="66">
        <v>226349</v>
      </c>
      <c r="D7710" t="s">
        <v>77</v>
      </c>
      <c r="E7710" t="s">
        <v>7504</v>
      </c>
      <c r="F7710" s="66">
        <v>141260</v>
      </c>
      <c r="G7710" t="s">
        <v>78</v>
      </c>
      <c r="I7710" t="s">
        <v>79</v>
      </c>
      <c r="K7710" t="s">
        <v>14985</v>
      </c>
      <c r="M7710" t="s">
        <v>7501</v>
      </c>
      <c r="O7710" t="s">
        <v>18</v>
      </c>
      <c r="P7710" t="s">
        <v>7502</v>
      </c>
      <c r="Q7710" t="s">
        <v>10828</v>
      </c>
    </row>
    <row r="7711" spans="1:17" hidden="1" x14ac:dyDescent="0.35">
      <c r="A7711" s="72">
        <f t="shared" si="120"/>
        <v>141311</v>
      </c>
      <c r="B7711" t="s">
        <v>14957</v>
      </c>
      <c r="C7711" s="66">
        <v>226301</v>
      </c>
      <c r="D7711" t="s">
        <v>77</v>
      </c>
      <c r="E7711" t="s">
        <v>6973</v>
      </c>
      <c r="F7711" s="66">
        <v>141311</v>
      </c>
      <c r="G7711" t="s">
        <v>78</v>
      </c>
      <c r="I7711" t="s">
        <v>79</v>
      </c>
      <c r="K7711" t="s">
        <v>14958</v>
      </c>
      <c r="M7711" t="s">
        <v>7841</v>
      </c>
      <c r="N7711" t="s">
        <v>6071</v>
      </c>
      <c r="O7711" t="s">
        <v>18</v>
      </c>
      <c r="P7711" t="s">
        <v>8162</v>
      </c>
      <c r="Q7711" t="s">
        <v>1159</v>
      </c>
    </row>
    <row r="7712" spans="1:17" hidden="1" x14ac:dyDescent="0.35">
      <c r="A7712" s="72">
        <f t="shared" si="120"/>
        <v>16057982</v>
      </c>
      <c r="B7712" t="s">
        <v>22112</v>
      </c>
      <c r="C7712" s="66">
        <v>17020471</v>
      </c>
      <c r="D7712" t="s">
        <v>77</v>
      </c>
      <c r="E7712" t="s">
        <v>17277</v>
      </c>
      <c r="F7712" s="66">
        <v>16057982</v>
      </c>
      <c r="G7712" t="s">
        <v>78</v>
      </c>
      <c r="I7712" t="s">
        <v>79</v>
      </c>
      <c r="K7712" t="s">
        <v>22113</v>
      </c>
      <c r="M7712" t="s">
        <v>21244</v>
      </c>
      <c r="N7712" t="s">
        <v>10825</v>
      </c>
      <c r="O7712" t="s">
        <v>18</v>
      </c>
      <c r="P7712" t="s">
        <v>10827</v>
      </c>
    </row>
    <row r="7713" spans="1:17" hidden="1" x14ac:dyDescent="0.35">
      <c r="A7713" s="72">
        <f t="shared" si="120"/>
        <v>16057982</v>
      </c>
      <c r="B7713" t="s">
        <v>22114</v>
      </c>
      <c r="C7713" s="66">
        <v>17020474</v>
      </c>
      <c r="D7713" t="s">
        <v>77</v>
      </c>
      <c r="E7713" t="s">
        <v>17277</v>
      </c>
      <c r="F7713" s="66">
        <v>16057982</v>
      </c>
      <c r="G7713" t="s">
        <v>78</v>
      </c>
      <c r="I7713" t="s">
        <v>79</v>
      </c>
      <c r="K7713" t="s">
        <v>22115</v>
      </c>
      <c r="M7713" t="s">
        <v>14639</v>
      </c>
      <c r="N7713" t="s">
        <v>10456</v>
      </c>
      <c r="O7713" t="s">
        <v>18</v>
      </c>
      <c r="P7713" t="s">
        <v>10677</v>
      </c>
    </row>
    <row r="7714" spans="1:17" hidden="1" x14ac:dyDescent="0.35">
      <c r="A7714" s="72">
        <f t="shared" si="120"/>
        <v>16057982</v>
      </c>
      <c r="B7714" t="s">
        <v>17679</v>
      </c>
      <c r="C7714" s="66">
        <v>16067927</v>
      </c>
      <c r="D7714" t="s">
        <v>77</v>
      </c>
      <c r="E7714" t="s">
        <v>17277</v>
      </c>
      <c r="F7714" s="66">
        <v>16057982</v>
      </c>
      <c r="G7714" t="s">
        <v>78</v>
      </c>
      <c r="I7714" t="s">
        <v>79</v>
      </c>
      <c r="K7714" t="s">
        <v>17680</v>
      </c>
      <c r="M7714" t="s">
        <v>126</v>
      </c>
      <c r="N7714" t="s">
        <v>11764</v>
      </c>
      <c r="O7714" t="s">
        <v>18</v>
      </c>
      <c r="P7714" t="s">
        <v>146</v>
      </c>
    </row>
    <row r="7715" spans="1:17" hidden="1" x14ac:dyDescent="0.35">
      <c r="A7715" s="72">
        <f t="shared" si="120"/>
        <v>16057982</v>
      </c>
      <c r="B7715" t="s">
        <v>20772</v>
      </c>
      <c r="C7715" s="66">
        <v>17008533</v>
      </c>
      <c r="D7715" t="s">
        <v>77</v>
      </c>
      <c r="E7715" t="s">
        <v>17277</v>
      </c>
      <c r="F7715" s="66">
        <v>16057982</v>
      </c>
      <c r="G7715" t="s">
        <v>78</v>
      </c>
      <c r="I7715" t="s">
        <v>79</v>
      </c>
      <c r="K7715" t="s">
        <v>17680</v>
      </c>
      <c r="M7715" t="s">
        <v>125</v>
      </c>
      <c r="N7715" t="s">
        <v>11764</v>
      </c>
      <c r="O7715" t="s">
        <v>18</v>
      </c>
      <c r="P7715" t="s">
        <v>146</v>
      </c>
    </row>
    <row r="7716" spans="1:17" hidden="1" x14ac:dyDescent="0.35">
      <c r="A7716" s="72">
        <f t="shared" si="120"/>
        <v>140475</v>
      </c>
      <c r="B7716" t="s">
        <v>27896</v>
      </c>
      <c r="C7716" s="85">
        <v>85738</v>
      </c>
      <c r="D7716" t="s">
        <v>77</v>
      </c>
      <c r="E7716" t="s">
        <v>23165</v>
      </c>
      <c r="F7716" s="85">
        <v>140475</v>
      </c>
      <c r="G7716" t="s">
        <v>78</v>
      </c>
      <c r="H7716">
        <v>13045166</v>
      </c>
      <c r="I7716" t="s">
        <v>79</v>
      </c>
      <c r="K7716" t="s">
        <v>27897</v>
      </c>
      <c r="M7716" t="s">
        <v>20785</v>
      </c>
      <c r="N7716" t="s">
        <v>956</v>
      </c>
      <c r="O7716" t="s">
        <v>18</v>
      </c>
      <c r="P7716">
        <v>75078</v>
      </c>
      <c r="Q7716">
        <v>8678</v>
      </c>
    </row>
    <row r="7717" spans="1:17" hidden="1" x14ac:dyDescent="0.35">
      <c r="A7717" s="72">
        <f t="shared" si="120"/>
        <v>140475</v>
      </c>
      <c r="B7717" t="s">
        <v>951</v>
      </c>
      <c r="C7717" s="66">
        <v>85738</v>
      </c>
      <c r="D7717" t="s">
        <v>77</v>
      </c>
      <c r="E7717" t="s">
        <v>952</v>
      </c>
      <c r="F7717" s="66">
        <v>140475</v>
      </c>
      <c r="G7717" t="s">
        <v>78</v>
      </c>
      <c r="H7717" t="s">
        <v>953</v>
      </c>
      <c r="I7717" t="s">
        <v>79</v>
      </c>
      <c r="K7717" t="s">
        <v>954</v>
      </c>
      <c r="M7717" t="s">
        <v>955</v>
      </c>
      <c r="N7717" t="s">
        <v>956</v>
      </c>
      <c r="O7717" t="s">
        <v>18</v>
      </c>
      <c r="P7717" t="s">
        <v>957</v>
      </c>
    </row>
    <row r="7718" spans="1:17" hidden="1" x14ac:dyDescent="0.35">
      <c r="A7718" s="72">
        <f t="shared" si="120"/>
        <v>140475</v>
      </c>
      <c r="B7718" t="s">
        <v>23165</v>
      </c>
      <c r="C7718" s="85">
        <v>140475</v>
      </c>
      <c r="D7718" t="s">
        <v>78</v>
      </c>
      <c r="E7718" t="s">
        <v>23240</v>
      </c>
      <c r="F7718" s="85">
        <v>16048959</v>
      </c>
      <c r="G7718" t="s">
        <v>1750</v>
      </c>
      <c r="H7718">
        <v>11726247</v>
      </c>
      <c r="I7718" t="s">
        <v>79</v>
      </c>
      <c r="J7718" t="s">
        <v>200</v>
      </c>
      <c r="K7718" t="s">
        <v>24961</v>
      </c>
      <c r="M7718" t="s">
        <v>20785</v>
      </c>
      <c r="N7718" t="s">
        <v>176</v>
      </c>
      <c r="O7718" t="s">
        <v>18</v>
      </c>
      <c r="P7718">
        <v>75078</v>
      </c>
    </row>
    <row r="7719" spans="1:17" hidden="1" x14ac:dyDescent="0.35">
      <c r="A7719" s="72">
        <f t="shared" si="120"/>
        <v>140475</v>
      </c>
      <c r="B7719" t="s">
        <v>27885</v>
      </c>
      <c r="C7719" s="85">
        <v>17018841</v>
      </c>
      <c r="D7719" t="s">
        <v>23281</v>
      </c>
      <c r="E7719" t="s">
        <v>23165</v>
      </c>
      <c r="F7719" s="85">
        <v>140475</v>
      </c>
      <c r="G7719" t="s">
        <v>78</v>
      </c>
      <c r="I7719" t="s">
        <v>79</v>
      </c>
      <c r="K7719" t="s">
        <v>21850</v>
      </c>
      <c r="M7719" t="s">
        <v>20785</v>
      </c>
      <c r="N7719" t="s">
        <v>176</v>
      </c>
      <c r="O7719" t="s">
        <v>18</v>
      </c>
      <c r="P7719">
        <v>75078</v>
      </c>
    </row>
    <row r="7720" spans="1:17" hidden="1" x14ac:dyDescent="0.35">
      <c r="A7720" s="72">
        <f t="shared" si="120"/>
        <v>140475</v>
      </c>
      <c r="B7720" t="s">
        <v>21849</v>
      </c>
      <c r="C7720" s="66">
        <v>17018841</v>
      </c>
      <c r="D7720" t="s">
        <v>83</v>
      </c>
      <c r="E7720" t="s">
        <v>952</v>
      </c>
      <c r="F7720" s="66">
        <v>140475</v>
      </c>
      <c r="G7720" t="s">
        <v>78</v>
      </c>
      <c r="I7720" t="s">
        <v>79</v>
      </c>
      <c r="K7720" t="s">
        <v>21850</v>
      </c>
      <c r="M7720" t="s">
        <v>20785</v>
      </c>
      <c r="N7720" t="s">
        <v>176</v>
      </c>
      <c r="O7720" t="s">
        <v>18</v>
      </c>
      <c r="P7720" t="s">
        <v>957</v>
      </c>
    </row>
    <row r="7721" spans="1:17" hidden="1" x14ac:dyDescent="0.35">
      <c r="A7721" s="72">
        <f t="shared" si="120"/>
        <v>140475</v>
      </c>
      <c r="B7721" t="s">
        <v>27889</v>
      </c>
      <c r="C7721" s="85">
        <v>17018842</v>
      </c>
      <c r="D7721" t="s">
        <v>23281</v>
      </c>
      <c r="E7721" t="s">
        <v>23165</v>
      </c>
      <c r="F7721" s="85">
        <v>140475</v>
      </c>
      <c r="G7721" t="s">
        <v>78</v>
      </c>
      <c r="I7721" t="s">
        <v>79</v>
      </c>
      <c r="K7721" t="s">
        <v>21852</v>
      </c>
      <c r="M7721" t="s">
        <v>20785</v>
      </c>
      <c r="N7721" t="s">
        <v>176</v>
      </c>
      <c r="O7721" t="s">
        <v>18</v>
      </c>
      <c r="P7721">
        <v>75078</v>
      </c>
    </row>
    <row r="7722" spans="1:17" hidden="1" x14ac:dyDescent="0.35">
      <c r="A7722" s="72">
        <f t="shared" si="120"/>
        <v>140475</v>
      </c>
      <c r="B7722" t="s">
        <v>21851</v>
      </c>
      <c r="C7722" s="66">
        <v>17018842</v>
      </c>
      <c r="D7722" t="s">
        <v>83</v>
      </c>
      <c r="E7722" t="s">
        <v>952</v>
      </c>
      <c r="F7722" s="66">
        <v>140475</v>
      </c>
      <c r="G7722" t="s">
        <v>78</v>
      </c>
      <c r="I7722" t="s">
        <v>79</v>
      </c>
      <c r="K7722" t="s">
        <v>21852</v>
      </c>
      <c r="M7722" t="s">
        <v>20785</v>
      </c>
      <c r="N7722" t="s">
        <v>176</v>
      </c>
      <c r="O7722" t="s">
        <v>18</v>
      </c>
      <c r="P7722" t="s">
        <v>957</v>
      </c>
    </row>
    <row r="7723" spans="1:17" hidden="1" x14ac:dyDescent="0.35">
      <c r="A7723" s="72">
        <f t="shared" si="120"/>
        <v>140475</v>
      </c>
      <c r="B7723" t="s">
        <v>27888</v>
      </c>
      <c r="C7723" s="85">
        <v>16049882</v>
      </c>
      <c r="D7723" t="s">
        <v>23281</v>
      </c>
      <c r="E7723" t="s">
        <v>23165</v>
      </c>
      <c r="F7723" s="85">
        <v>140475</v>
      </c>
      <c r="G7723" t="s">
        <v>78</v>
      </c>
      <c r="I7723" t="s">
        <v>79</v>
      </c>
      <c r="K7723" t="s">
        <v>27887</v>
      </c>
      <c r="M7723" t="s">
        <v>20785</v>
      </c>
      <c r="N7723" t="s">
        <v>176</v>
      </c>
      <c r="O7723" t="s">
        <v>18</v>
      </c>
      <c r="P7723">
        <v>75078</v>
      </c>
    </row>
    <row r="7724" spans="1:17" hidden="1" x14ac:dyDescent="0.35">
      <c r="A7724" s="72">
        <f t="shared" si="120"/>
        <v>140475</v>
      </c>
      <c r="B7724" t="s">
        <v>19325</v>
      </c>
      <c r="C7724" s="66">
        <v>16049882</v>
      </c>
      <c r="D7724" t="s">
        <v>83</v>
      </c>
      <c r="E7724" t="s">
        <v>952</v>
      </c>
      <c r="F7724" s="66">
        <v>140475</v>
      </c>
      <c r="G7724" t="s">
        <v>78</v>
      </c>
      <c r="I7724" t="s">
        <v>79</v>
      </c>
      <c r="K7724" t="s">
        <v>19326</v>
      </c>
      <c r="M7724" t="s">
        <v>955</v>
      </c>
      <c r="N7724" t="s">
        <v>185</v>
      </c>
      <c r="O7724" t="s">
        <v>18</v>
      </c>
      <c r="P7724" t="s">
        <v>957</v>
      </c>
    </row>
    <row r="7725" spans="1:17" hidden="1" x14ac:dyDescent="0.35">
      <c r="A7725" s="72">
        <f t="shared" si="120"/>
        <v>140475</v>
      </c>
      <c r="B7725" t="s">
        <v>27890</v>
      </c>
      <c r="C7725" s="85">
        <v>16049889</v>
      </c>
      <c r="D7725" t="s">
        <v>23281</v>
      </c>
      <c r="E7725" t="s">
        <v>23165</v>
      </c>
      <c r="F7725" s="85">
        <v>140475</v>
      </c>
      <c r="G7725" t="s">
        <v>78</v>
      </c>
      <c r="I7725" t="s">
        <v>79</v>
      </c>
      <c r="K7725" t="s">
        <v>27887</v>
      </c>
      <c r="M7725" t="s">
        <v>20785</v>
      </c>
      <c r="N7725" t="s">
        <v>176</v>
      </c>
      <c r="O7725" t="s">
        <v>18</v>
      </c>
      <c r="P7725">
        <v>75078</v>
      </c>
    </row>
    <row r="7726" spans="1:17" hidden="1" x14ac:dyDescent="0.35">
      <c r="A7726" s="72">
        <f t="shared" si="120"/>
        <v>140475</v>
      </c>
      <c r="B7726" t="s">
        <v>19327</v>
      </c>
      <c r="C7726" s="66">
        <v>16049889</v>
      </c>
      <c r="D7726" t="s">
        <v>83</v>
      </c>
      <c r="E7726" t="s">
        <v>952</v>
      </c>
      <c r="F7726" s="66">
        <v>140475</v>
      </c>
      <c r="G7726" t="s">
        <v>78</v>
      </c>
      <c r="I7726" t="s">
        <v>79</v>
      </c>
      <c r="K7726" t="s">
        <v>19326</v>
      </c>
      <c r="M7726" t="s">
        <v>955</v>
      </c>
      <c r="N7726" t="s">
        <v>185</v>
      </c>
      <c r="O7726" t="s">
        <v>18</v>
      </c>
      <c r="P7726" t="s">
        <v>957</v>
      </c>
    </row>
    <row r="7727" spans="1:17" hidden="1" x14ac:dyDescent="0.35">
      <c r="A7727" s="72">
        <f t="shared" si="120"/>
        <v>140475</v>
      </c>
      <c r="B7727" t="s">
        <v>27900</v>
      </c>
      <c r="C7727" s="85">
        <v>17032476</v>
      </c>
      <c r="D7727" t="s">
        <v>77</v>
      </c>
      <c r="E7727" t="s">
        <v>23165</v>
      </c>
      <c r="F7727" s="85">
        <v>140475</v>
      </c>
      <c r="G7727" t="s">
        <v>78</v>
      </c>
      <c r="I7727" t="s">
        <v>79</v>
      </c>
      <c r="K7727" t="s">
        <v>27901</v>
      </c>
      <c r="M7727" t="s">
        <v>20782</v>
      </c>
      <c r="N7727" t="s">
        <v>176</v>
      </c>
      <c r="O7727" t="s">
        <v>18</v>
      </c>
      <c r="P7727">
        <v>75071</v>
      </c>
    </row>
    <row r="7728" spans="1:17" hidden="1" x14ac:dyDescent="0.35">
      <c r="A7728" s="72">
        <f t="shared" si="120"/>
        <v>140475</v>
      </c>
      <c r="B7728" t="s">
        <v>27891</v>
      </c>
      <c r="C7728" s="85">
        <v>16049891</v>
      </c>
      <c r="D7728" t="s">
        <v>23281</v>
      </c>
      <c r="E7728" t="s">
        <v>23165</v>
      </c>
      <c r="F7728" s="85">
        <v>140475</v>
      </c>
      <c r="G7728" t="s">
        <v>78</v>
      </c>
      <c r="I7728" t="s">
        <v>79</v>
      </c>
      <c r="K7728" t="s">
        <v>27892</v>
      </c>
      <c r="M7728" t="s">
        <v>20785</v>
      </c>
      <c r="N7728" t="s">
        <v>176</v>
      </c>
      <c r="O7728" t="s">
        <v>18</v>
      </c>
      <c r="P7728">
        <v>75078</v>
      </c>
    </row>
    <row r="7729" spans="1:17" hidden="1" x14ac:dyDescent="0.35">
      <c r="A7729" s="72">
        <f t="shared" si="120"/>
        <v>140475</v>
      </c>
      <c r="B7729" t="s">
        <v>19328</v>
      </c>
      <c r="C7729" s="66">
        <v>16049891</v>
      </c>
      <c r="D7729" t="s">
        <v>83</v>
      </c>
      <c r="E7729" t="s">
        <v>952</v>
      </c>
      <c r="F7729" s="66">
        <v>140475</v>
      </c>
      <c r="G7729" t="s">
        <v>78</v>
      </c>
      <c r="I7729" t="s">
        <v>79</v>
      </c>
      <c r="K7729" t="s">
        <v>19329</v>
      </c>
      <c r="M7729" t="s">
        <v>955</v>
      </c>
      <c r="N7729" t="s">
        <v>185</v>
      </c>
      <c r="O7729" t="s">
        <v>18</v>
      </c>
      <c r="P7729" t="s">
        <v>957</v>
      </c>
    </row>
    <row r="7730" spans="1:17" hidden="1" x14ac:dyDescent="0.35">
      <c r="A7730" s="72">
        <f t="shared" si="120"/>
        <v>140475</v>
      </c>
      <c r="B7730" t="s">
        <v>27886</v>
      </c>
      <c r="C7730" s="85">
        <v>16049895</v>
      </c>
      <c r="D7730" t="s">
        <v>23281</v>
      </c>
      <c r="E7730" t="s">
        <v>23165</v>
      </c>
      <c r="F7730" s="85">
        <v>140475</v>
      </c>
      <c r="G7730" t="s">
        <v>78</v>
      </c>
      <c r="I7730" t="s">
        <v>79</v>
      </c>
      <c r="K7730" t="s">
        <v>27887</v>
      </c>
      <c r="M7730" t="s">
        <v>20785</v>
      </c>
      <c r="N7730" t="s">
        <v>176</v>
      </c>
      <c r="O7730" t="s">
        <v>18</v>
      </c>
      <c r="P7730">
        <v>75078</v>
      </c>
    </row>
    <row r="7731" spans="1:17" hidden="1" x14ac:dyDescent="0.35">
      <c r="A7731" s="72">
        <f t="shared" si="120"/>
        <v>140475</v>
      </c>
      <c r="B7731" t="s">
        <v>19330</v>
      </c>
      <c r="C7731" s="66">
        <v>16049895</v>
      </c>
      <c r="D7731" t="s">
        <v>83</v>
      </c>
      <c r="E7731" t="s">
        <v>952</v>
      </c>
      <c r="F7731" s="66">
        <v>140475</v>
      </c>
      <c r="G7731" t="s">
        <v>78</v>
      </c>
      <c r="I7731" t="s">
        <v>79</v>
      </c>
      <c r="K7731" t="s">
        <v>19326</v>
      </c>
      <c r="M7731" t="s">
        <v>955</v>
      </c>
      <c r="N7731" t="s">
        <v>185</v>
      </c>
      <c r="O7731" t="s">
        <v>18</v>
      </c>
      <c r="P7731" t="s">
        <v>957</v>
      </c>
    </row>
    <row r="7732" spans="1:17" hidden="1" x14ac:dyDescent="0.35">
      <c r="A7732" s="72">
        <f t="shared" si="120"/>
        <v>141139</v>
      </c>
      <c r="B7732" t="s">
        <v>5599</v>
      </c>
      <c r="C7732" s="66">
        <v>88215</v>
      </c>
      <c r="D7732" t="s">
        <v>77</v>
      </c>
      <c r="E7732" t="s">
        <v>5535</v>
      </c>
      <c r="F7732" s="66">
        <v>141139</v>
      </c>
      <c r="G7732" t="s">
        <v>78</v>
      </c>
      <c r="H7732" t="s">
        <v>5600</v>
      </c>
      <c r="I7732" t="s">
        <v>79</v>
      </c>
      <c r="K7732" t="s">
        <v>5601</v>
      </c>
      <c r="M7732" t="s">
        <v>5356</v>
      </c>
      <c r="N7732" t="s">
        <v>5355</v>
      </c>
      <c r="O7732" t="s">
        <v>18</v>
      </c>
      <c r="P7732" t="s">
        <v>5597</v>
      </c>
    </row>
    <row r="7733" spans="1:17" hidden="1" x14ac:dyDescent="0.35">
      <c r="A7733" s="72">
        <f t="shared" si="120"/>
        <v>141667</v>
      </c>
      <c r="B7733" t="s">
        <v>13934</v>
      </c>
      <c r="C7733" s="66">
        <v>163306</v>
      </c>
      <c r="D7733" t="s">
        <v>77</v>
      </c>
      <c r="E7733" t="s">
        <v>10820</v>
      </c>
      <c r="F7733" s="66">
        <v>141667</v>
      </c>
      <c r="G7733" t="s">
        <v>78</v>
      </c>
      <c r="I7733" t="s">
        <v>79</v>
      </c>
      <c r="K7733" t="s">
        <v>13935</v>
      </c>
      <c r="M7733" t="s">
        <v>10817</v>
      </c>
      <c r="O7733" t="s">
        <v>18</v>
      </c>
      <c r="P7733" t="s">
        <v>10818</v>
      </c>
    </row>
    <row r="7734" spans="1:17" hidden="1" x14ac:dyDescent="0.35">
      <c r="A7734" s="72">
        <f t="shared" si="120"/>
        <v>141667</v>
      </c>
      <c r="B7734" t="s">
        <v>22691</v>
      </c>
      <c r="C7734" s="66">
        <v>17025840</v>
      </c>
      <c r="D7734" t="s">
        <v>83</v>
      </c>
      <c r="E7734" t="s">
        <v>10820</v>
      </c>
      <c r="F7734" s="66">
        <v>141667</v>
      </c>
      <c r="G7734" t="s">
        <v>78</v>
      </c>
      <c r="I7734" t="s">
        <v>79</v>
      </c>
      <c r="K7734" t="s">
        <v>22692</v>
      </c>
      <c r="M7734" t="s">
        <v>20543</v>
      </c>
      <c r="N7734" t="s">
        <v>10739</v>
      </c>
      <c r="O7734" t="s">
        <v>18</v>
      </c>
      <c r="P7734" t="s">
        <v>10951</v>
      </c>
    </row>
    <row r="7735" spans="1:17" hidden="1" x14ac:dyDescent="0.35">
      <c r="A7735" s="72">
        <f t="shared" si="120"/>
        <v>141667</v>
      </c>
      <c r="B7735" t="s">
        <v>17081</v>
      </c>
      <c r="C7735" s="66">
        <v>16053760</v>
      </c>
      <c r="D7735" t="s">
        <v>77</v>
      </c>
      <c r="E7735" t="s">
        <v>10820</v>
      </c>
      <c r="F7735" s="66">
        <v>141667</v>
      </c>
      <c r="G7735" t="s">
        <v>78</v>
      </c>
      <c r="H7735" t="s">
        <v>350</v>
      </c>
      <c r="I7735" t="s">
        <v>79</v>
      </c>
      <c r="K7735" t="s">
        <v>17082</v>
      </c>
      <c r="L7735" t="s">
        <v>80</v>
      </c>
      <c r="M7735" t="s">
        <v>10950</v>
      </c>
      <c r="N7735" t="s">
        <v>7398</v>
      </c>
      <c r="O7735" t="s">
        <v>18</v>
      </c>
      <c r="P7735" t="s">
        <v>10951</v>
      </c>
      <c r="Q7735" t="s">
        <v>87</v>
      </c>
    </row>
    <row r="7736" spans="1:17" hidden="1" x14ac:dyDescent="0.35">
      <c r="A7736" s="72">
        <f t="shared" si="120"/>
        <v>141870</v>
      </c>
      <c r="B7736" t="s">
        <v>21685</v>
      </c>
      <c r="C7736" s="66">
        <v>17016867</v>
      </c>
      <c r="D7736" t="s">
        <v>83</v>
      </c>
      <c r="E7736" t="s">
        <v>12238</v>
      </c>
      <c r="F7736" s="66">
        <v>141870</v>
      </c>
      <c r="G7736" t="s">
        <v>78</v>
      </c>
      <c r="I7736" t="s">
        <v>79</v>
      </c>
      <c r="K7736" t="s">
        <v>21686</v>
      </c>
      <c r="M7736" t="s">
        <v>12235</v>
      </c>
      <c r="N7736" t="s">
        <v>11974</v>
      </c>
      <c r="O7736" t="s">
        <v>18</v>
      </c>
      <c r="P7736" t="s">
        <v>12236</v>
      </c>
    </row>
    <row r="7737" spans="1:17" hidden="1" x14ac:dyDescent="0.35">
      <c r="A7737" s="72">
        <f t="shared" si="120"/>
        <v>17008418</v>
      </c>
      <c r="B7737" t="s">
        <v>22262</v>
      </c>
      <c r="C7737" s="66">
        <v>17022009</v>
      </c>
      <c r="D7737" t="s">
        <v>83</v>
      </c>
      <c r="E7737" t="s">
        <v>20745</v>
      </c>
      <c r="F7737" s="66">
        <v>17008418</v>
      </c>
      <c r="G7737" t="s">
        <v>78</v>
      </c>
      <c r="I7737" t="s">
        <v>79</v>
      </c>
      <c r="K7737" t="s">
        <v>22263</v>
      </c>
      <c r="M7737" t="s">
        <v>22264</v>
      </c>
      <c r="O7737" t="s">
        <v>18</v>
      </c>
      <c r="P7737" t="s">
        <v>17193</v>
      </c>
    </row>
    <row r="7738" spans="1:17" hidden="1" x14ac:dyDescent="0.35">
      <c r="A7738" s="72">
        <f t="shared" si="120"/>
        <v>17008418</v>
      </c>
      <c r="B7738" t="s">
        <v>22265</v>
      </c>
      <c r="C7738" s="66">
        <v>17022010</v>
      </c>
      <c r="D7738" t="s">
        <v>77</v>
      </c>
      <c r="E7738" t="s">
        <v>20745</v>
      </c>
      <c r="F7738" s="66">
        <v>17008418</v>
      </c>
      <c r="G7738" t="s">
        <v>78</v>
      </c>
      <c r="I7738" t="s">
        <v>79</v>
      </c>
      <c r="K7738" t="s">
        <v>22266</v>
      </c>
      <c r="M7738" t="s">
        <v>22264</v>
      </c>
      <c r="N7738" t="s">
        <v>1044</v>
      </c>
      <c r="O7738" t="s">
        <v>18</v>
      </c>
      <c r="P7738" t="s">
        <v>17193</v>
      </c>
    </row>
    <row r="7739" spans="1:17" hidden="1" x14ac:dyDescent="0.35">
      <c r="A7739" s="72">
        <f t="shared" si="120"/>
        <v>17008418</v>
      </c>
      <c r="B7739" t="s">
        <v>22682</v>
      </c>
      <c r="C7739" s="66">
        <v>17025807</v>
      </c>
      <c r="D7739" t="s">
        <v>77</v>
      </c>
      <c r="E7739" t="s">
        <v>20745</v>
      </c>
      <c r="F7739" s="66">
        <v>17008418</v>
      </c>
      <c r="G7739" t="s">
        <v>78</v>
      </c>
      <c r="I7739" t="s">
        <v>79</v>
      </c>
      <c r="K7739" t="s">
        <v>22683</v>
      </c>
      <c r="M7739" t="s">
        <v>16856</v>
      </c>
      <c r="N7739" t="s">
        <v>1044</v>
      </c>
      <c r="O7739" t="s">
        <v>18</v>
      </c>
      <c r="P7739" t="s">
        <v>17193</v>
      </c>
    </row>
    <row r="7740" spans="1:17" hidden="1" x14ac:dyDescent="0.35">
      <c r="A7740" s="72">
        <f t="shared" si="120"/>
        <v>17008418</v>
      </c>
      <c r="B7740" t="s">
        <v>22275</v>
      </c>
      <c r="C7740" s="66">
        <v>17022015</v>
      </c>
      <c r="D7740" t="s">
        <v>77</v>
      </c>
      <c r="E7740" t="s">
        <v>20745</v>
      </c>
      <c r="F7740" s="66">
        <v>17008418</v>
      </c>
      <c r="G7740" t="s">
        <v>78</v>
      </c>
      <c r="I7740" t="s">
        <v>79</v>
      </c>
      <c r="K7740" t="s">
        <v>22276</v>
      </c>
      <c r="M7740" t="s">
        <v>21164</v>
      </c>
      <c r="N7740" t="s">
        <v>1044</v>
      </c>
      <c r="O7740" t="s">
        <v>18</v>
      </c>
      <c r="P7740" t="s">
        <v>1045</v>
      </c>
    </row>
    <row r="7741" spans="1:17" hidden="1" x14ac:dyDescent="0.35">
      <c r="A7741" s="72">
        <f t="shared" si="120"/>
        <v>17008418</v>
      </c>
      <c r="B7741" t="s">
        <v>22267</v>
      </c>
      <c r="C7741" s="66">
        <v>17022011</v>
      </c>
      <c r="D7741" t="s">
        <v>77</v>
      </c>
      <c r="E7741" t="s">
        <v>20745</v>
      </c>
      <c r="F7741" s="66">
        <v>17008418</v>
      </c>
      <c r="G7741" t="s">
        <v>78</v>
      </c>
      <c r="I7741" t="s">
        <v>79</v>
      </c>
      <c r="K7741" t="s">
        <v>22268</v>
      </c>
      <c r="M7741" t="s">
        <v>19144</v>
      </c>
      <c r="N7741" t="s">
        <v>1914</v>
      </c>
      <c r="O7741" t="s">
        <v>18</v>
      </c>
      <c r="P7741" t="s">
        <v>1869</v>
      </c>
    </row>
    <row r="7742" spans="1:17" hidden="1" x14ac:dyDescent="0.35">
      <c r="A7742" s="72">
        <f t="shared" si="120"/>
        <v>17008418</v>
      </c>
      <c r="B7742" t="s">
        <v>22269</v>
      </c>
      <c r="C7742" s="66">
        <v>17022012</v>
      </c>
      <c r="D7742" t="s">
        <v>77</v>
      </c>
      <c r="E7742" t="s">
        <v>20745</v>
      </c>
      <c r="F7742" s="66">
        <v>17008418</v>
      </c>
      <c r="G7742" t="s">
        <v>78</v>
      </c>
      <c r="I7742" t="s">
        <v>79</v>
      </c>
      <c r="K7742" t="s">
        <v>22270</v>
      </c>
      <c r="M7742" t="s">
        <v>19144</v>
      </c>
      <c r="N7742" t="s">
        <v>1914</v>
      </c>
      <c r="O7742" t="s">
        <v>18</v>
      </c>
      <c r="P7742" t="s">
        <v>1869</v>
      </c>
    </row>
    <row r="7743" spans="1:17" hidden="1" x14ac:dyDescent="0.35">
      <c r="A7743" s="72">
        <f t="shared" si="120"/>
        <v>17008418</v>
      </c>
      <c r="B7743" t="s">
        <v>20747</v>
      </c>
      <c r="C7743" s="66">
        <v>17008419</v>
      </c>
      <c r="D7743" t="s">
        <v>77</v>
      </c>
      <c r="E7743" t="s">
        <v>20745</v>
      </c>
      <c r="F7743" s="66">
        <v>17008418</v>
      </c>
      <c r="G7743" t="s">
        <v>78</v>
      </c>
      <c r="I7743" t="s">
        <v>79</v>
      </c>
      <c r="K7743" t="s">
        <v>20748</v>
      </c>
      <c r="M7743" t="s">
        <v>1868</v>
      </c>
      <c r="N7743" t="s">
        <v>1914</v>
      </c>
      <c r="O7743" t="s">
        <v>18</v>
      </c>
      <c r="P7743" t="s">
        <v>1872</v>
      </c>
      <c r="Q7743" t="s">
        <v>6746</v>
      </c>
    </row>
    <row r="7744" spans="1:17" hidden="1" x14ac:dyDescent="0.35">
      <c r="A7744" s="72">
        <f t="shared" si="120"/>
        <v>17008418</v>
      </c>
      <c r="B7744" t="s">
        <v>22076</v>
      </c>
      <c r="C7744" s="66">
        <v>17020180</v>
      </c>
      <c r="D7744" t="s">
        <v>77</v>
      </c>
      <c r="E7744" t="s">
        <v>20745</v>
      </c>
      <c r="F7744" s="66">
        <v>17008418</v>
      </c>
      <c r="G7744" t="s">
        <v>78</v>
      </c>
      <c r="H7744" t="s">
        <v>20746</v>
      </c>
      <c r="I7744" t="s">
        <v>79</v>
      </c>
      <c r="K7744" t="s">
        <v>22077</v>
      </c>
      <c r="M7744" t="s">
        <v>13903</v>
      </c>
      <c r="N7744" t="s">
        <v>232</v>
      </c>
      <c r="O7744" t="s">
        <v>18</v>
      </c>
      <c r="P7744" t="s">
        <v>1376</v>
      </c>
    </row>
    <row r="7745" spans="1:17" hidden="1" x14ac:dyDescent="0.35">
      <c r="A7745" s="72">
        <f t="shared" si="120"/>
        <v>17008418</v>
      </c>
      <c r="B7745" t="s">
        <v>22271</v>
      </c>
      <c r="C7745" s="66">
        <v>17022013</v>
      </c>
      <c r="D7745" t="s">
        <v>83</v>
      </c>
      <c r="E7745" t="s">
        <v>20745</v>
      </c>
      <c r="F7745" s="66">
        <v>17008418</v>
      </c>
      <c r="G7745" t="s">
        <v>78</v>
      </c>
      <c r="I7745" t="s">
        <v>79</v>
      </c>
      <c r="K7745" t="s">
        <v>22272</v>
      </c>
      <c r="M7745" t="s">
        <v>13903</v>
      </c>
      <c r="O7745" t="s">
        <v>18</v>
      </c>
      <c r="P7745" t="s">
        <v>1405</v>
      </c>
    </row>
    <row r="7746" spans="1:17" hidden="1" x14ac:dyDescent="0.35">
      <c r="A7746" s="72">
        <f t="shared" ref="A7746:A7809" si="121">IF(F7746="", "", IF(D7746="School District", C7746, F7746))</f>
        <v>17008418</v>
      </c>
      <c r="B7746" t="s">
        <v>22684</v>
      </c>
      <c r="C7746" s="66">
        <v>17025808</v>
      </c>
      <c r="D7746" t="s">
        <v>77</v>
      </c>
      <c r="E7746" t="s">
        <v>20745</v>
      </c>
      <c r="F7746" s="66">
        <v>17008418</v>
      </c>
      <c r="G7746" t="s">
        <v>78</v>
      </c>
      <c r="I7746" t="s">
        <v>79</v>
      </c>
      <c r="K7746" t="s">
        <v>22685</v>
      </c>
      <c r="M7746" t="s">
        <v>1375</v>
      </c>
      <c r="N7746" t="s">
        <v>232</v>
      </c>
      <c r="O7746" t="s">
        <v>18</v>
      </c>
      <c r="P7746" t="s">
        <v>1405</v>
      </c>
    </row>
    <row r="7747" spans="1:17" hidden="1" x14ac:dyDescent="0.35">
      <c r="A7747" s="72">
        <f t="shared" si="121"/>
        <v>17008418</v>
      </c>
      <c r="B7747" t="s">
        <v>22273</v>
      </c>
      <c r="C7747" s="66">
        <v>17022014</v>
      </c>
      <c r="D7747" t="s">
        <v>77</v>
      </c>
      <c r="E7747" t="s">
        <v>20745</v>
      </c>
      <c r="F7747" s="66">
        <v>17008418</v>
      </c>
      <c r="G7747" t="s">
        <v>78</v>
      </c>
      <c r="I7747" t="s">
        <v>79</v>
      </c>
      <c r="K7747" t="s">
        <v>22274</v>
      </c>
      <c r="M7747" t="s">
        <v>13903</v>
      </c>
      <c r="N7747" t="s">
        <v>232</v>
      </c>
      <c r="O7747" t="s">
        <v>18</v>
      </c>
      <c r="P7747" t="s">
        <v>1405</v>
      </c>
    </row>
    <row r="7748" spans="1:17" hidden="1" x14ac:dyDescent="0.35">
      <c r="A7748" s="72">
        <f t="shared" si="121"/>
        <v>17008418</v>
      </c>
      <c r="B7748" t="s">
        <v>22686</v>
      </c>
      <c r="C7748" s="66">
        <v>17025814</v>
      </c>
      <c r="D7748" t="s">
        <v>77</v>
      </c>
      <c r="E7748" t="s">
        <v>20745</v>
      </c>
      <c r="F7748" s="66">
        <v>17008418</v>
      </c>
      <c r="G7748" t="s">
        <v>78</v>
      </c>
      <c r="I7748" t="s">
        <v>79</v>
      </c>
      <c r="K7748" t="s">
        <v>22687</v>
      </c>
      <c r="M7748" t="s">
        <v>189</v>
      </c>
      <c r="N7748" t="s">
        <v>232</v>
      </c>
      <c r="O7748" t="s">
        <v>18</v>
      </c>
      <c r="P7748" t="s">
        <v>1836</v>
      </c>
    </row>
    <row r="7749" spans="1:17" hidden="1" x14ac:dyDescent="0.35">
      <c r="A7749" s="72">
        <f t="shared" si="121"/>
        <v>17008418</v>
      </c>
      <c r="B7749" t="s">
        <v>22078</v>
      </c>
      <c r="C7749" s="66">
        <v>17020181</v>
      </c>
      <c r="D7749" t="s">
        <v>77</v>
      </c>
      <c r="E7749" t="s">
        <v>20745</v>
      </c>
      <c r="F7749" s="66">
        <v>17008418</v>
      </c>
      <c r="G7749" t="s">
        <v>78</v>
      </c>
      <c r="H7749" t="s">
        <v>20746</v>
      </c>
      <c r="I7749" t="s">
        <v>79</v>
      </c>
      <c r="K7749" t="s">
        <v>22079</v>
      </c>
      <c r="M7749" t="s">
        <v>22080</v>
      </c>
      <c r="N7749" t="s">
        <v>1044</v>
      </c>
      <c r="O7749" t="s">
        <v>18</v>
      </c>
      <c r="P7749" t="s">
        <v>1643</v>
      </c>
    </row>
    <row r="7750" spans="1:17" hidden="1" x14ac:dyDescent="0.35">
      <c r="A7750" s="72">
        <f t="shared" si="121"/>
        <v>141653</v>
      </c>
      <c r="B7750" t="s">
        <v>19536</v>
      </c>
      <c r="C7750" s="66">
        <v>16066844</v>
      </c>
      <c r="D7750" t="s">
        <v>83</v>
      </c>
      <c r="E7750" t="s">
        <v>10969</v>
      </c>
      <c r="F7750" s="66">
        <v>141653</v>
      </c>
      <c r="G7750" t="s">
        <v>78</v>
      </c>
      <c r="I7750" t="s">
        <v>79</v>
      </c>
      <c r="K7750" t="s">
        <v>19537</v>
      </c>
      <c r="M7750" t="s">
        <v>11004</v>
      </c>
      <c r="N7750" t="s">
        <v>7398</v>
      </c>
      <c r="O7750" t="s">
        <v>18</v>
      </c>
      <c r="P7750" t="s">
        <v>10967</v>
      </c>
    </row>
    <row r="7751" spans="1:17" hidden="1" x14ac:dyDescent="0.35">
      <c r="A7751" s="72">
        <f t="shared" si="121"/>
        <v>145196</v>
      </c>
      <c r="B7751" t="s">
        <v>26144</v>
      </c>
      <c r="C7751" s="85">
        <v>222944</v>
      </c>
      <c r="D7751" t="s">
        <v>77</v>
      </c>
      <c r="E7751" t="s">
        <v>23216</v>
      </c>
      <c r="F7751" s="85">
        <v>145196</v>
      </c>
      <c r="G7751" t="s">
        <v>78</v>
      </c>
      <c r="I7751" t="s">
        <v>79</v>
      </c>
      <c r="K7751" t="s">
        <v>26145</v>
      </c>
      <c r="M7751" t="s">
        <v>26095</v>
      </c>
      <c r="N7751" t="s">
        <v>26084</v>
      </c>
      <c r="O7751" t="s">
        <v>26085</v>
      </c>
      <c r="P7751">
        <v>98148</v>
      </c>
      <c r="Q7751">
        <v>1908</v>
      </c>
    </row>
    <row r="7752" spans="1:17" hidden="1" x14ac:dyDescent="0.35">
      <c r="A7752" s="72">
        <f t="shared" si="121"/>
        <v>141223</v>
      </c>
      <c r="B7752" t="s">
        <v>6382</v>
      </c>
      <c r="C7752" s="66">
        <v>88555</v>
      </c>
      <c r="D7752" t="s">
        <v>77</v>
      </c>
      <c r="E7752" t="s">
        <v>6077</v>
      </c>
      <c r="F7752" s="66">
        <v>141223</v>
      </c>
      <c r="G7752" t="s">
        <v>78</v>
      </c>
      <c r="H7752" t="s">
        <v>6383</v>
      </c>
      <c r="I7752" t="s">
        <v>79</v>
      </c>
      <c r="K7752" t="s">
        <v>6384</v>
      </c>
      <c r="M7752" t="s">
        <v>3090</v>
      </c>
      <c r="N7752" t="s">
        <v>6071</v>
      </c>
      <c r="O7752" t="s">
        <v>18</v>
      </c>
      <c r="P7752" t="s">
        <v>6084</v>
      </c>
      <c r="Q7752" t="s">
        <v>6385</v>
      </c>
    </row>
    <row r="7753" spans="1:17" hidden="1" x14ac:dyDescent="0.35">
      <c r="A7753" s="72">
        <f t="shared" si="121"/>
        <v>141219</v>
      </c>
      <c r="B7753" t="s">
        <v>16779</v>
      </c>
      <c r="C7753" s="66">
        <v>16047743</v>
      </c>
      <c r="D7753" t="s">
        <v>77</v>
      </c>
      <c r="E7753" t="s">
        <v>6740</v>
      </c>
      <c r="F7753" s="66">
        <v>141219</v>
      </c>
      <c r="G7753" t="s">
        <v>78</v>
      </c>
      <c r="I7753" t="s">
        <v>79</v>
      </c>
      <c r="K7753" t="s">
        <v>16780</v>
      </c>
      <c r="M7753" t="s">
        <v>3090</v>
      </c>
      <c r="N7753" t="s">
        <v>6071</v>
      </c>
      <c r="O7753" t="s">
        <v>18</v>
      </c>
      <c r="P7753" t="s">
        <v>6084</v>
      </c>
    </row>
    <row r="7754" spans="1:17" hidden="1" x14ac:dyDescent="0.35">
      <c r="A7754" s="72">
        <f t="shared" si="121"/>
        <v>141555</v>
      </c>
      <c r="B7754" t="s">
        <v>16059</v>
      </c>
      <c r="C7754" s="66">
        <v>16031666</v>
      </c>
      <c r="D7754" t="s">
        <v>77</v>
      </c>
      <c r="E7754" t="s">
        <v>4810</v>
      </c>
      <c r="F7754" s="66">
        <v>141555</v>
      </c>
      <c r="G7754" t="s">
        <v>78</v>
      </c>
      <c r="I7754" t="s">
        <v>79</v>
      </c>
      <c r="K7754" t="s">
        <v>14015</v>
      </c>
      <c r="M7754" t="s">
        <v>7383</v>
      </c>
      <c r="N7754" t="s">
        <v>7384</v>
      </c>
      <c r="O7754" t="s">
        <v>18</v>
      </c>
      <c r="P7754" t="s">
        <v>10254</v>
      </c>
    </row>
    <row r="7755" spans="1:17" hidden="1" x14ac:dyDescent="0.35">
      <c r="A7755" s="72">
        <f t="shared" si="121"/>
        <v>140457</v>
      </c>
      <c r="B7755" t="s">
        <v>17167</v>
      </c>
      <c r="C7755" s="66">
        <v>16055758</v>
      </c>
      <c r="D7755" t="s">
        <v>77</v>
      </c>
      <c r="E7755" t="s">
        <v>345</v>
      </c>
      <c r="F7755" s="66">
        <v>140457</v>
      </c>
      <c r="G7755" t="s">
        <v>78</v>
      </c>
      <c r="H7755" t="s">
        <v>350</v>
      </c>
      <c r="I7755" t="s">
        <v>79</v>
      </c>
      <c r="K7755" t="s">
        <v>17168</v>
      </c>
      <c r="L7755" t="s">
        <v>80</v>
      </c>
      <c r="M7755" t="s">
        <v>347</v>
      </c>
      <c r="N7755" t="s">
        <v>215</v>
      </c>
      <c r="O7755" t="s">
        <v>18</v>
      </c>
      <c r="P7755" t="s">
        <v>360</v>
      </c>
      <c r="Q7755" t="s">
        <v>87</v>
      </c>
    </row>
    <row r="7756" spans="1:17" hidden="1" x14ac:dyDescent="0.35">
      <c r="A7756" s="72">
        <f t="shared" si="121"/>
        <v>141707</v>
      </c>
      <c r="B7756" t="s">
        <v>11439</v>
      </c>
      <c r="C7756" s="66">
        <v>91681</v>
      </c>
      <c r="D7756" t="s">
        <v>77</v>
      </c>
      <c r="E7756" t="s">
        <v>11428</v>
      </c>
      <c r="F7756" s="66">
        <v>141707</v>
      </c>
      <c r="G7756" t="s">
        <v>78</v>
      </c>
      <c r="I7756" t="s">
        <v>79</v>
      </c>
      <c r="K7756" t="s">
        <v>11440</v>
      </c>
      <c r="M7756" t="s">
        <v>11425</v>
      </c>
      <c r="N7756" t="s">
        <v>5129</v>
      </c>
      <c r="O7756" t="s">
        <v>18</v>
      </c>
      <c r="P7756" t="s">
        <v>11426</v>
      </c>
    </row>
    <row r="7757" spans="1:17" hidden="1" x14ac:dyDescent="0.35">
      <c r="A7757" s="72">
        <f t="shared" si="121"/>
        <v>142116</v>
      </c>
      <c r="B7757" t="s">
        <v>17862</v>
      </c>
      <c r="C7757" s="66">
        <v>16072942</v>
      </c>
      <c r="D7757" t="s">
        <v>77</v>
      </c>
      <c r="E7757" t="s">
        <v>13524</v>
      </c>
      <c r="F7757" s="66">
        <v>142116</v>
      </c>
      <c r="G7757" t="s">
        <v>78</v>
      </c>
      <c r="H7757" t="s">
        <v>17863</v>
      </c>
      <c r="I7757" t="s">
        <v>79</v>
      </c>
      <c r="K7757" t="s">
        <v>17864</v>
      </c>
      <c r="M7757" t="s">
        <v>7395</v>
      </c>
      <c r="N7757" t="s">
        <v>7395</v>
      </c>
      <c r="O7757" t="s">
        <v>18</v>
      </c>
      <c r="P7757" t="s">
        <v>7396</v>
      </c>
    </row>
    <row r="7758" spans="1:17" hidden="1" x14ac:dyDescent="0.35">
      <c r="A7758" s="72">
        <f t="shared" si="121"/>
        <v>141337</v>
      </c>
      <c r="B7758" t="s">
        <v>6747</v>
      </c>
      <c r="C7758" s="66">
        <v>88761</v>
      </c>
      <c r="D7758" t="s">
        <v>77</v>
      </c>
      <c r="E7758" t="s">
        <v>6256</v>
      </c>
      <c r="F7758" s="66">
        <v>141337</v>
      </c>
      <c r="G7758" t="s">
        <v>78</v>
      </c>
      <c r="I7758" t="s">
        <v>79</v>
      </c>
      <c r="K7758" t="s">
        <v>6748</v>
      </c>
      <c r="M7758" t="s">
        <v>3090</v>
      </c>
      <c r="N7758" t="s">
        <v>6073</v>
      </c>
      <c r="O7758" t="s">
        <v>18</v>
      </c>
      <c r="P7758" t="s">
        <v>6734</v>
      </c>
      <c r="Q7758" t="s">
        <v>5089</v>
      </c>
    </row>
    <row r="7759" spans="1:17" hidden="1" x14ac:dyDescent="0.35">
      <c r="A7759" s="72">
        <f t="shared" si="121"/>
        <v>141736</v>
      </c>
      <c r="B7759" t="s">
        <v>6747</v>
      </c>
      <c r="C7759" s="66">
        <v>91927</v>
      </c>
      <c r="D7759" t="s">
        <v>77</v>
      </c>
      <c r="E7759" t="s">
        <v>11615</v>
      </c>
      <c r="F7759" s="66">
        <v>141736</v>
      </c>
      <c r="G7759" t="s">
        <v>78</v>
      </c>
      <c r="I7759" t="s">
        <v>79</v>
      </c>
      <c r="K7759" t="s">
        <v>11742</v>
      </c>
      <c r="M7759" t="s">
        <v>126</v>
      </c>
      <c r="N7759" t="s">
        <v>137</v>
      </c>
      <c r="O7759" t="s">
        <v>18</v>
      </c>
      <c r="P7759" t="s">
        <v>11740</v>
      </c>
      <c r="Q7759" t="s">
        <v>4102</v>
      </c>
    </row>
    <row r="7760" spans="1:17" hidden="1" x14ac:dyDescent="0.35">
      <c r="A7760" s="72">
        <f t="shared" si="121"/>
        <v>140441</v>
      </c>
      <c r="B7760" t="s">
        <v>16785</v>
      </c>
      <c r="C7760" s="66">
        <v>16047762</v>
      </c>
      <c r="D7760" t="s">
        <v>77</v>
      </c>
      <c r="E7760" t="s">
        <v>182</v>
      </c>
      <c r="F7760" s="66">
        <v>140441</v>
      </c>
      <c r="G7760" t="s">
        <v>78</v>
      </c>
      <c r="I7760" t="s">
        <v>79</v>
      </c>
      <c r="K7760" t="s">
        <v>16786</v>
      </c>
      <c r="M7760" t="s">
        <v>16258</v>
      </c>
      <c r="N7760" t="s">
        <v>185</v>
      </c>
      <c r="O7760" t="s">
        <v>18</v>
      </c>
      <c r="P7760" t="s">
        <v>837</v>
      </c>
    </row>
    <row r="7761" spans="1:17" hidden="1" x14ac:dyDescent="0.35">
      <c r="A7761" s="72">
        <f t="shared" si="121"/>
        <v>142118</v>
      </c>
      <c r="B7761" t="s">
        <v>13454</v>
      </c>
      <c r="C7761" s="66">
        <v>93046</v>
      </c>
      <c r="D7761" t="s">
        <v>77</v>
      </c>
      <c r="E7761" t="s">
        <v>13343</v>
      </c>
      <c r="F7761" s="66">
        <v>142118</v>
      </c>
      <c r="G7761" t="s">
        <v>78</v>
      </c>
      <c r="H7761" t="s">
        <v>13455</v>
      </c>
      <c r="I7761" t="s">
        <v>79</v>
      </c>
      <c r="K7761" t="s">
        <v>13456</v>
      </c>
      <c r="M7761" t="s">
        <v>7395</v>
      </c>
      <c r="N7761" t="s">
        <v>13252</v>
      </c>
      <c r="O7761" t="s">
        <v>18</v>
      </c>
      <c r="P7761" t="s">
        <v>13439</v>
      </c>
      <c r="Q7761" t="s">
        <v>13457</v>
      </c>
    </row>
    <row r="7762" spans="1:17" hidden="1" x14ac:dyDescent="0.35">
      <c r="A7762" s="72">
        <f t="shared" si="121"/>
        <v>141337</v>
      </c>
      <c r="B7762" t="s">
        <v>6276</v>
      </c>
      <c r="C7762" s="66">
        <v>88495</v>
      </c>
      <c r="D7762" t="s">
        <v>77</v>
      </c>
      <c r="E7762" t="s">
        <v>6256</v>
      </c>
      <c r="F7762" s="66">
        <v>141337</v>
      </c>
      <c r="G7762" t="s">
        <v>78</v>
      </c>
      <c r="I7762" t="s">
        <v>79</v>
      </c>
      <c r="K7762" t="s">
        <v>6277</v>
      </c>
      <c r="M7762" t="s">
        <v>3090</v>
      </c>
      <c r="N7762" t="s">
        <v>6073</v>
      </c>
      <c r="O7762" t="s">
        <v>18</v>
      </c>
      <c r="P7762" t="s">
        <v>6258</v>
      </c>
      <c r="Q7762" t="s">
        <v>6278</v>
      </c>
    </row>
    <row r="7763" spans="1:17" hidden="1" x14ac:dyDescent="0.35">
      <c r="A7763" s="72">
        <f t="shared" si="121"/>
        <v>141307</v>
      </c>
      <c r="B7763" t="s">
        <v>7910</v>
      </c>
      <c r="C7763" s="66">
        <v>89479</v>
      </c>
      <c r="D7763" t="s">
        <v>77</v>
      </c>
      <c r="E7763" t="s">
        <v>6769</v>
      </c>
      <c r="F7763" s="66">
        <v>141307</v>
      </c>
      <c r="G7763" t="s">
        <v>78</v>
      </c>
      <c r="I7763" t="s">
        <v>79</v>
      </c>
      <c r="K7763" t="s">
        <v>7911</v>
      </c>
      <c r="M7763" t="s">
        <v>7912</v>
      </c>
      <c r="N7763" t="s">
        <v>6771</v>
      </c>
      <c r="O7763" t="s">
        <v>18</v>
      </c>
      <c r="P7763" t="s">
        <v>7913</v>
      </c>
      <c r="Q7763" t="s">
        <v>3957</v>
      </c>
    </row>
    <row r="7764" spans="1:17" hidden="1" x14ac:dyDescent="0.35">
      <c r="A7764" s="72">
        <f t="shared" si="121"/>
        <v>141307</v>
      </c>
      <c r="B7764" t="s">
        <v>14195</v>
      </c>
      <c r="C7764" s="66">
        <v>202505</v>
      </c>
      <c r="D7764" t="s">
        <v>77</v>
      </c>
      <c r="E7764" t="s">
        <v>6769</v>
      </c>
      <c r="F7764" s="66">
        <v>141307</v>
      </c>
      <c r="G7764" t="s">
        <v>78</v>
      </c>
      <c r="I7764" t="s">
        <v>79</v>
      </c>
      <c r="K7764" t="s">
        <v>14196</v>
      </c>
      <c r="M7764" t="s">
        <v>7912</v>
      </c>
      <c r="N7764" t="s">
        <v>6771</v>
      </c>
      <c r="O7764" t="s">
        <v>18</v>
      </c>
      <c r="P7764" t="s">
        <v>7913</v>
      </c>
      <c r="Q7764" t="s">
        <v>7170</v>
      </c>
    </row>
    <row r="7765" spans="1:17" hidden="1" x14ac:dyDescent="0.35">
      <c r="A7765" s="72">
        <f t="shared" si="121"/>
        <v>141920</v>
      </c>
      <c r="B7765" t="s">
        <v>19149</v>
      </c>
      <c r="C7765" s="66">
        <v>16034138</v>
      </c>
      <c r="D7765" t="s">
        <v>83</v>
      </c>
      <c r="E7765" t="s">
        <v>12406</v>
      </c>
      <c r="F7765" s="66">
        <v>141920</v>
      </c>
      <c r="G7765" t="s">
        <v>78</v>
      </c>
      <c r="I7765" t="s">
        <v>79</v>
      </c>
      <c r="K7765" t="s">
        <v>19150</v>
      </c>
      <c r="L7765" t="s">
        <v>12411</v>
      </c>
      <c r="M7765" t="s">
        <v>12408</v>
      </c>
      <c r="N7765" t="s">
        <v>12409</v>
      </c>
      <c r="O7765" t="s">
        <v>18</v>
      </c>
      <c r="P7765" t="s">
        <v>12410</v>
      </c>
    </row>
    <row r="7766" spans="1:17" hidden="1" x14ac:dyDescent="0.35">
      <c r="A7766" s="72">
        <f t="shared" si="121"/>
        <v>141920</v>
      </c>
      <c r="B7766" t="s">
        <v>12405</v>
      </c>
      <c r="C7766" s="66">
        <v>92386</v>
      </c>
      <c r="D7766" t="s">
        <v>77</v>
      </c>
      <c r="E7766" t="s">
        <v>12406</v>
      </c>
      <c r="F7766" s="66">
        <v>141920</v>
      </c>
      <c r="G7766" t="s">
        <v>78</v>
      </c>
      <c r="I7766" t="s">
        <v>79</v>
      </c>
      <c r="K7766" t="s">
        <v>12407</v>
      </c>
      <c r="M7766" t="s">
        <v>12408</v>
      </c>
      <c r="N7766" t="s">
        <v>12409</v>
      </c>
      <c r="O7766" t="s">
        <v>18</v>
      </c>
      <c r="P7766" t="s">
        <v>12410</v>
      </c>
    </row>
    <row r="7767" spans="1:17" hidden="1" x14ac:dyDescent="0.35">
      <c r="A7767" s="72">
        <f t="shared" si="121"/>
        <v>141920</v>
      </c>
      <c r="B7767" t="s">
        <v>18369</v>
      </c>
      <c r="C7767" s="66">
        <v>16080221</v>
      </c>
      <c r="D7767" t="s">
        <v>83</v>
      </c>
      <c r="E7767" t="s">
        <v>12406</v>
      </c>
      <c r="F7767" s="66">
        <v>141920</v>
      </c>
      <c r="G7767" t="s">
        <v>78</v>
      </c>
      <c r="I7767" t="s">
        <v>79</v>
      </c>
      <c r="K7767" t="s">
        <v>18370</v>
      </c>
      <c r="M7767" t="s">
        <v>12408</v>
      </c>
      <c r="N7767" t="s">
        <v>12335</v>
      </c>
      <c r="O7767" t="s">
        <v>18</v>
      </c>
      <c r="P7767" t="s">
        <v>12410</v>
      </c>
    </row>
    <row r="7768" spans="1:17" hidden="1" x14ac:dyDescent="0.35">
      <c r="A7768" s="72">
        <f t="shared" si="121"/>
        <v>140656</v>
      </c>
      <c r="B7768" t="s">
        <v>2425</v>
      </c>
      <c r="C7768" s="66">
        <v>86647</v>
      </c>
      <c r="D7768" t="s">
        <v>77</v>
      </c>
      <c r="E7768" t="s">
        <v>2418</v>
      </c>
      <c r="F7768" s="66">
        <v>140656</v>
      </c>
      <c r="G7768" t="s">
        <v>78</v>
      </c>
      <c r="H7768" t="s">
        <v>2419</v>
      </c>
      <c r="I7768" t="s">
        <v>79</v>
      </c>
      <c r="K7768" t="s">
        <v>2426</v>
      </c>
      <c r="M7768" t="s">
        <v>2421</v>
      </c>
      <c r="N7768" t="s">
        <v>2340</v>
      </c>
      <c r="O7768" t="s">
        <v>18</v>
      </c>
      <c r="P7768" t="s">
        <v>2422</v>
      </c>
    </row>
    <row r="7769" spans="1:17" hidden="1" x14ac:dyDescent="0.35">
      <c r="A7769" s="72">
        <f t="shared" si="121"/>
        <v>140656</v>
      </c>
      <c r="B7769" t="s">
        <v>18517</v>
      </c>
      <c r="C7769" s="66">
        <v>16083946</v>
      </c>
      <c r="D7769" t="s">
        <v>83</v>
      </c>
      <c r="E7769" t="s">
        <v>2418</v>
      </c>
      <c r="F7769" s="66">
        <v>140656</v>
      </c>
      <c r="G7769" t="s">
        <v>78</v>
      </c>
      <c r="I7769" t="s">
        <v>79</v>
      </c>
      <c r="K7769" t="s">
        <v>18518</v>
      </c>
      <c r="M7769" t="s">
        <v>2421</v>
      </c>
      <c r="N7769" t="s">
        <v>2340</v>
      </c>
      <c r="O7769" t="s">
        <v>18</v>
      </c>
      <c r="P7769" t="s">
        <v>2422</v>
      </c>
    </row>
    <row r="7770" spans="1:17" hidden="1" x14ac:dyDescent="0.35">
      <c r="A7770" s="72">
        <f t="shared" si="121"/>
        <v>140656</v>
      </c>
      <c r="B7770" t="s">
        <v>18515</v>
      </c>
      <c r="C7770" s="66">
        <v>16083944</v>
      </c>
      <c r="D7770" t="s">
        <v>83</v>
      </c>
      <c r="E7770" t="s">
        <v>2418</v>
      </c>
      <c r="F7770" s="66">
        <v>140656</v>
      </c>
      <c r="G7770" t="s">
        <v>78</v>
      </c>
      <c r="I7770" t="s">
        <v>79</v>
      </c>
      <c r="K7770" t="s">
        <v>18516</v>
      </c>
      <c r="M7770" t="s">
        <v>2421</v>
      </c>
      <c r="N7770" t="s">
        <v>2340</v>
      </c>
      <c r="O7770" t="s">
        <v>18</v>
      </c>
      <c r="P7770" t="s">
        <v>2422</v>
      </c>
    </row>
    <row r="7771" spans="1:17" hidden="1" x14ac:dyDescent="0.35">
      <c r="A7771" s="72">
        <f t="shared" si="121"/>
        <v>141312</v>
      </c>
      <c r="B7771" t="s">
        <v>8212</v>
      </c>
      <c r="C7771" s="66">
        <v>89621</v>
      </c>
      <c r="D7771" t="s">
        <v>77</v>
      </c>
      <c r="E7771" t="s">
        <v>6602</v>
      </c>
      <c r="F7771" s="66">
        <v>141312</v>
      </c>
      <c r="G7771" t="s">
        <v>78</v>
      </c>
      <c r="H7771" t="s">
        <v>8213</v>
      </c>
      <c r="I7771" t="s">
        <v>79</v>
      </c>
      <c r="K7771" t="s">
        <v>8214</v>
      </c>
      <c r="M7771" t="s">
        <v>6795</v>
      </c>
      <c r="N7771" t="s">
        <v>6071</v>
      </c>
      <c r="O7771" t="s">
        <v>18</v>
      </c>
      <c r="P7771" t="s">
        <v>6300</v>
      </c>
      <c r="Q7771" t="s">
        <v>3427</v>
      </c>
    </row>
    <row r="7772" spans="1:17" hidden="1" x14ac:dyDescent="0.35">
      <c r="A7772" s="72">
        <f t="shared" si="121"/>
        <v>232165</v>
      </c>
      <c r="B7772" t="s">
        <v>28034</v>
      </c>
      <c r="C7772" s="85">
        <v>16070963</v>
      </c>
      <c r="D7772" t="s">
        <v>77</v>
      </c>
      <c r="E7772" t="s">
        <v>23159</v>
      </c>
      <c r="F7772" s="85">
        <v>232165</v>
      </c>
      <c r="G7772" t="s">
        <v>78</v>
      </c>
      <c r="H7772">
        <v>21103312</v>
      </c>
      <c r="I7772" t="s">
        <v>79</v>
      </c>
      <c r="K7772" t="s">
        <v>28035</v>
      </c>
      <c r="M7772" t="s">
        <v>28036</v>
      </c>
      <c r="N7772" t="s">
        <v>10739</v>
      </c>
      <c r="O7772" t="s">
        <v>18</v>
      </c>
      <c r="P7772">
        <v>78501</v>
      </c>
    </row>
    <row r="7773" spans="1:17" hidden="1" x14ac:dyDescent="0.35">
      <c r="A7773" s="72">
        <f t="shared" si="121"/>
        <v>232165</v>
      </c>
      <c r="B7773" t="s">
        <v>28069</v>
      </c>
      <c r="C7773" s="85">
        <v>16064990</v>
      </c>
      <c r="D7773" t="s">
        <v>77</v>
      </c>
      <c r="E7773" t="s">
        <v>23159</v>
      </c>
      <c r="F7773" s="85">
        <v>232165</v>
      </c>
      <c r="G7773" t="s">
        <v>78</v>
      </c>
      <c r="H7773">
        <v>21103312</v>
      </c>
      <c r="I7773" t="s">
        <v>79</v>
      </c>
      <c r="K7773" t="s">
        <v>28070</v>
      </c>
      <c r="M7773" t="s">
        <v>21277</v>
      </c>
      <c r="N7773" t="s">
        <v>12862</v>
      </c>
      <c r="O7773" t="s">
        <v>18</v>
      </c>
      <c r="P7773">
        <v>75835</v>
      </c>
    </row>
    <row r="7774" spans="1:17" hidden="1" x14ac:dyDescent="0.35">
      <c r="A7774" s="72">
        <f t="shared" si="121"/>
        <v>127700</v>
      </c>
      <c r="B7774" t="s">
        <v>24105</v>
      </c>
      <c r="C7774" s="85">
        <v>16028305</v>
      </c>
      <c r="D7774" t="s">
        <v>77</v>
      </c>
      <c r="E7774" t="s">
        <v>23260</v>
      </c>
      <c r="F7774" s="85">
        <v>127700</v>
      </c>
      <c r="G7774" t="s">
        <v>78</v>
      </c>
      <c r="H7774">
        <v>13046289</v>
      </c>
      <c r="I7774" t="s">
        <v>79</v>
      </c>
      <c r="K7774" t="s">
        <v>24106</v>
      </c>
      <c r="M7774" t="s">
        <v>24107</v>
      </c>
      <c r="N7774" t="s">
        <v>23987</v>
      </c>
      <c r="O7774" t="s">
        <v>23988</v>
      </c>
      <c r="P7774">
        <v>32940</v>
      </c>
    </row>
    <row r="7775" spans="1:17" hidden="1" x14ac:dyDescent="0.35">
      <c r="A7775" s="72">
        <f t="shared" si="121"/>
        <v>141252</v>
      </c>
      <c r="B7775" t="s">
        <v>14951</v>
      </c>
      <c r="C7775" s="66">
        <v>226298</v>
      </c>
      <c r="D7775" t="s">
        <v>77</v>
      </c>
      <c r="E7775" t="s">
        <v>7310</v>
      </c>
      <c r="F7775" s="66">
        <v>141252</v>
      </c>
      <c r="G7775" t="s">
        <v>78</v>
      </c>
      <c r="H7775" t="s">
        <v>14952</v>
      </c>
      <c r="I7775" t="s">
        <v>79</v>
      </c>
      <c r="K7775" t="s">
        <v>14953</v>
      </c>
      <c r="M7775" t="s">
        <v>3090</v>
      </c>
      <c r="N7775" t="s">
        <v>6071</v>
      </c>
      <c r="O7775" t="s">
        <v>18</v>
      </c>
      <c r="P7775" t="s">
        <v>6682</v>
      </c>
    </row>
    <row r="7776" spans="1:17" hidden="1" x14ac:dyDescent="0.35">
      <c r="A7776" s="72">
        <f t="shared" si="121"/>
        <v>232165</v>
      </c>
      <c r="B7776" t="s">
        <v>28080</v>
      </c>
      <c r="C7776" s="85">
        <v>16035351</v>
      </c>
      <c r="D7776" t="s">
        <v>77</v>
      </c>
      <c r="E7776" t="s">
        <v>23159</v>
      </c>
      <c r="F7776" s="85">
        <v>232165</v>
      </c>
      <c r="G7776" t="s">
        <v>78</v>
      </c>
      <c r="H7776">
        <v>21103312</v>
      </c>
      <c r="I7776" t="s">
        <v>79</v>
      </c>
      <c r="K7776" t="s">
        <v>28081</v>
      </c>
      <c r="M7776" t="s">
        <v>20080</v>
      </c>
      <c r="N7776" t="s">
        <v>13109</v>
      </c>
      <c r="O7776" t="s">
        <v>18</v>
      </c>
      <c r="P7776">
        <v>75006</v>
      </c>
    </row>
    <row r="7777" spans="1:17" hidden="1" x14ac:dyDescent="0.35">
      <c r="A7777" s="72">
        <f t="shared" si="121"/>
        <v>232165</v>
      </c>
      <c r="B7777" t="s">
        <v>16210</v>
      </c>
      <c r="C7777" s="66">
        <v>16035351</v>
      </c>
      <c r="D7777" t="s">
        <v>77</v>
      </c>
      <c r="E7777" t="s">
        <v>15416</v>
      </c>
      <c r="F7777" s="66">
        <v>232165</v>
      </c>
      <c r="G7777" t="s">
        <v>78</v>
      </c>
      <c r="H7777" t="s">
        <v>15417</v>
      </c>
      <c r="I7777" t="s">
        <v>79</v>
      </c>
      <c r="K7777" t="s">
        <v>16211</v>
      </c>
      <c r="L7777" t="s">
        <v>80</v>
      </c>
      <c r="M7777" t="s">
        <v>188</v>
      </c>
      <c r="N7777" t="s">
        <v>13039</v>
      </c>
      <c r="O7777" t="s">
        <v>18</v>
      </c>
      <c r="P7777" t="s">
        <v>190</v>
      </c>
      <c r="Q7777" t="s">
        <v>87</v>
      </c>
    </row>
    <row r="7778" spans="1:17" hidden="1" x14ac:dyDescent="0.35">
      <c r="A7778" s="72">
        <f t="shared" si="121"/>
        <v>140612</v>
      </c>
      <c r="B7778" t="s">
        <v>27914</v>
      </c>
      <c r="C7778" s="85">
        <v>16041259</v>
      </c>
      <c r="D7778" t="s">
        <v>23281</v>
      </c>
      <c r="E7778" t="s">
        <v>23164</v>
      </c>
      <c r="F7778" s="85">
        <v>140612</v>
      </c>
      <c r="G7778" t="s">
        <v>78</v>
      </c>
      <c r="H7778">
        <v>55764</v>
      </c>
      <c r="I7778" t="s">
        <v>79</v>
      </c>
      <c r="K7778" t="s">
        <v>27915</v>
      </c>
      <c r="M7778" t="s">
        <v>24853</v>
      </c>
      <c r="N7778" t="s">
        <v>1914</v>
      </c>
      <c r="O7778" t="s">
        <v>18</v>
      </c>
      <c r="P7778">
        <v>75474</v>
      </c>
    </row>
    <row r="7779" spans="1:17" hidden="1" x14ac:dyDescent="0.35">
      <c r="A7779" s="72">
        <f t="shared" si="121"/>
        <v>140612</v>
      </c>
      <c r="B7779" t="s">
        <v>19731</v>
      </c>
      <c r="C7779" s="66">
        <v>16041259</v>
      </c>
      <c r="D7779" t="s">
        <v>83</v>
      </c>
      <c r="E7779" t="s">
        <v>2127</v>
      </c>
      <c r="F7779" s="66">
        <v>140612</v>
      </c>
      <c r="G7779" t="s">
        <v>78</v>
      </c>
      <c r="H7779" t="s">
        <v>13660</v>
      </c>
      <c r="I7779" t="s">
        <v>79</v>
      </c>
      <c r="K7779" t="s">
        <v>19732</v>
      </c>
      <c r="L7779" t="s">
        <v>80</v>
      </c>
      <c r="M7779" t="s">
        <v>2130</v>
      </c>
      <c r="N7779" t="s">
        <v>1269</v>
      </c>
      <c r="O7779" t="s">
        <v>18</v>
      </c>
      <c r="P7779" t="s">
        <v>2131</v>
      </c>
      <c r="Q7779" t="s">
        <v>87</v>
      </c>
    </row>
    <row r="7780" spans="1:17" hidden="1" x14ac:dyDescent="0.35">
      <c r="A7780" s="72">
        <f t="shared" si="121"/>
        <v>140612</v>
      </c>
      <c r="B7780" t="s">
        <v>27912</v>
      </c>
      <c r="C7780" s="85">
        <v>16041258</v>
      </c>
      <c r="D7780" t="s">
        <v>23281</v>
      </c>
      <c r="E7780" t="s">
        <v>23164</v>
      </c>
      <c r="F7780" s="85">
        <v>140612</v>
      </c>
      <c r="G7780" t="s">
        <v>78</v>
      </c>
      <c r="H7780">
        <v>55764</v>
      </c>
      <c r="I7780" t="s">
        <v>79</v>
      </c>
      <c r="K7780" t="s">
        <v>27913</v>
      </c>
      <c r="M7780" t="s">
        <v>24853</v>
      </c>
      <c r="N7780" t="s">
        <v>1914</v>
      </c>
      <c r="O7780" t="s">
        <v>18</v>
      </c>
      <c r="P7780">
        <v>75474</v>
      </c>
    </row>
    <row r="7781" spans="1:17" hidden="1" x14ac:dyDescent="0.35">
      <c r="A7781" s="72">
        <f t="shared" si="121"/>
        <v>140612</v>
      </c>
      <c r="B7781" t="s">
        <v>19730</v>
      </c>
      <c r="C7781" s="66">
        <v>16041258</v>
      </c>
      <c r="D7781" t="s">
        <v>83</v>
      </c>
      <c r="E7781" t="s">
        <v>2127</v>
      </c>
      <c r="F7781" s="66">
        <v>140612</v>
      </c>
      <c r="G7781" t="s">
        <v>78</v>
      </c>
      <c r="H7781" t="s">
        <v>13660</v>
      </c>
      <c r="I7781" t="s">
        <v>79</v>
      </c>
      <c r="K7781" t="s">
        <v>15027</v>
      </c>
      <c r="L7781" t="s">
        <v>80</v>
      </c>
      <c r="M7781" t="s">
        <v>2130</v>
      </c>
      <c r="N7781" t="s">
        <v>1269</v>
      </c>
      <c r="O7781" t="s">
        <v>18</v>
      </c>
      <c r="P7781" t="s">
        <v>2131</v>
      </c>
      <c r="Q7781" t="s">
        <v>87</v>
      </c>
    </row>
    <row r="7782" spans="1:17" hidden="1" x14ac:dyDescent="0.35">
      <c r="A7782" s="72">
        <f t="shared" si="121"/>
        <v>140612</v>
      </c>
      <c r="B7782" t="s">
        <v>23164</v>
      </c>
      <c r="C7782" s="85">
        <v>140612</v>
      </c>
      <c r="D7782" t="s">
        <v>78</v>
      </c>
      <c r="E7782" t="s">
        <v>23240</v>
      </c>
      <c r="F7782" s="85">
        <v>16048959</v>
      </c>
      <c r="G7782" t="s">
        <v>1750</v>
      </c>
      <c r="H7782">
        <v>55764</v>
      </c>
      <c r="I7782" t="s">
        <v>79</v>
      </c>
      <c r="J7782" t="s">
        <v>200</v>
      </c>
      <c r="K7782" t="s">
        <v>24852</v>
      </c>
      <c r="M7782" t="s">
        <v>24853</v>
      </c>
      <c r="N7782" t="s">
        <v>1914</v>
      </c>
      <c r="O7782" t="s">
        <v>18</v>
      </c>
      <c r="P7782">
        <v>75474</v>
      </c>
    </row>
    <row r="7783" spans="1:17" hidden="1" x14ac:dyDescent="0.35">
      <c r="A7783" s="72">
        <f t="shared" si="121"/>
        <v>140741</v>
      </c>
      <c r="B7783" t="s">
        <v>2984</v>
      </c>
      <c r="C7783" s="66">
        <v>86898</v>
      </c>
      <c r="D7783" t="s">
        <v>77</v>
      </c>
      <c r="E7783" t="s">
        <v>2985</v>
      </c>
      <c r="F7783" s="66">
        <v>140741</v>
      </c>
      <c r="G7783" t="s">
        <v>78</v>
      </c>
      <c r="H7783" t="s">
        <v>2986</v>
      </c>
      <c r="I7783" t="s">
        <v>79</v>
      </c>
      <c r="K7783" t="s">
        <v>2987</v>
      </c>
      <c r="M7783" t="s">
        <v>2988</v>
      </c>
      <c r="N7783" t="s">
        <v>2252</v>
      </c>
      <c r="O7783" t="s">
        <v>18</v>
      </c>
      <c r="P7783" t="s">
        <v>2989</v>
      </c>
      <c r="Q7783" t="s">
        <v>2990</v>
      </c>
    </row>
    <row r="7784" spans="1:17" hidden="1" x14ac:dyDescent="0.35">
      <c r="A7784" s="72">
        <f t="shared" si="121"/>
        <v>140741</v>
      </c>
      <c r="B7784" t="s">
        <v>2991</v>
      </c>
      <c r="C7784" s="66">
        <v>86899</v>
      </c>
      <c r="D7784" t="s">
        <v>77</v>
      </c>
      <c r="E7784" t="s">
        <v>2985</v>
      </c>
      <c r="F7784" s="66">
        <v>140741</v>
      </c>
      <c r="G7784" t="s">
        <v>78</v>
      </c>
      <c r="H7784" t="s">
        <v>2986</v>
      </c>
      <c r="I7784" t="s">
        <v>79</v>
      </c>
      <c r="K7784" t="s">
        <v>2992</v>
      </c>
      <c r="M7784" t="s">
        <v>2988</v>
      </c>
      <c r="N7784" t="s">
        <v>2252</v>
      </c>
      <c r="O7784" t="s">
        <v>18</v>
      </c>
      <c r="P7784" t="s">
        <v>2989</v>
      </c>
      <c r="Q7784" t="s">
        <v>2993</v>
      </c>
    </row>
    <row r="7785" spans="1:17" hidden="1" x14ac:dyDescent="0.35">
      <c r="A7785" s="72">
        <f t="shared" si="121"/>
        <v>140741</v>
      </c>
      <c r="B7785" t="s">
        <v>20445</v>
      </c>
      <c r="C7785" s="66">
        <v>17004294</v>
      </c>
      <c r="D7785" t="s">
        <v>83</v>
      </c>
      <c r="E7785" t="s">
        <v>2985</v>
      </c>
      <c r="F7785" s="66">
        <v>140741</v>
      </c>
      <c r="G7785" t="s">
        <v>78</v>
      </c>
      <c r="H7785" t="s">
        <v>350</v>
      </c>
      <c r="I7785" t="s">
        <v>79</v>
      </c>
      <c r="K7785" t="s">
        <v>20446</v>
      </c>
      <c r="L7785" t="s">
        <v>80</v>
      </c>
      <c r="M7785" t="s">
        <v>20447</v>
      </c>
      <c r="N7785" t="s">
        <v>80</v>
      </c>
      <c r="O7785" t="s">
        <v>18</v>
      </c>
      <c r="P7785" t="s">
        <v>2989</v>
      </c>
      <c r="Q7785" t="s">
        <v>87</v>
      </c>
    </row>
    <row r="7786" spans="1:17" hidden="1" x14ac:dyDescent="0.35">
      <c r="A7786" s="72">
        <f t="shared" si="121"/>
        <v>140741</v>
      </c>
      <c r="B7786" t="s">
        <v>14305</v>
      </c>
      <c r="C7786" s="66">
        <v>204647</v>
      </c>
      <c r="D7786" t="s">
        <v>77</v>
      </c>
      <c r="E7786" t="s">
        <v>2985</v>
      </c>
      <c r="F7786" s="66">
        <v>140741</v>
      </c>
      <c r="G7786" t="s">
        <v>78</v>
      </c>
      <c r="H7786" t="s">
        <v>2986</v>
      </c>
      <c r="I7786" t="s">
        <v>79</v>
      </c>
      <c r="K7786" t="s">
        <v>14304</v>
      </c>
      <c r="M7786" t="s">
        <v>2988</v>
      </c>
      <c r="N7786" t="s">
        <v>2252</v>
      </c>
      <c r="O7786" t="s">
        <v>18</v>
      </c>
      <c r="P7786" t="s">
        <v>2989</v>
      </c>
      <c r="Q7786" t="s">
        <v>2993</v>
      </c>
    </row>
    <row r="7787" spans="1:17" hidden="1" x14ac:dyDescent="0.35">
      <c r="A7787" s="72">
        <f t="shared" si="121"/>
        <v>141715</v>
      </c>
      <c r="B7787" t="s">
        <v>11372</v>
      </c>
      <c r="C7787" s="66">
        <v>91640</v>
      </c>
      <c r="D7787" t="s">
        <v>77</v>
      </c>
      <c r="E7787" t="s">
        <v>11361</v>
      </c>
      <c r="F7787" s="66">
        <v>141715</v>
      </c>
      <c r="G7787" t="s">
        <v>78</v>
      </c>
      <c r="I7787" t="s">
        <v>79</v>
      </c>
      <c r="K7787" t="s">
        <v>11373</v>
      </c>
      <c r="M7787" t="s">
        <v>11363</v>
      </c>
      <c r="N7787" t="s">
        <v>11364</v>
      </c>
      <c r="O7787" t="s">
        <v>18</v>
      </c>
      <c r="P7787" t="s">
        <v>11365</v>
      </c>
      <c r="Q7787" t="s">
        <v>11374</v>
      </c>
    </row>
    <row r="7788" spans="1:17" hidden="1" x14ac:dyDescent="0.35">
      <c r="A7788" s="72">
        <f t="shared" si="121"/>
        <v>140866</v>
      </c>
      <c r="B7788" t="s">
        <v>26624</v>
      </c>
      <c r="C7788" s="85">
        <v>203652</v>
      </c>
      <c r="D7788" t="s">
        <v>77</v>
      </c>
      <c r="E7788" t="s">
        <v>23201</v>
      </c>
      <c r="F7788" s="85">
        <v>140866</v>
      </c>
      <c r="G7788" t="s">
        <v>78</v>
      </c>
      <c r="H7788">
        <v>11914983</v>
      </c>
      <c r="I7788" t="s">
        <v>79</v>
      </c>
      <c r="K7788" t="s">
        <v>26625</v>
      </c>
      <c r="M7788" t="s">
        <v>19690</v>
      </c>
      <c r="N7788" t="s">
        <v>571</v>
      </c>
      <c r="O7788" t="s">
        <v>18</v>
      </c>
      <c r="P7788">
        <v>76001</v>
      </c>
      <c r="Q7788">
        <v>5154</v>
      </c>
    </row>
    <row r="7789" spans="1:17" hidden="1" x14ac:dyDescent="0.35">
      <c r="A7789" s="72">
        <f t="shared" si="121"/>
        <v>140866</v>
      </c>
      <c r="B7789" t="s">
        <v>14264</v>
      </c>
      <c r="C7789" s="66">
        <v>203652</v>
      </c>
      <c r="D7789" t="s">
        <v>77</v>
      </c>
      <c r="E7789" t="s">
        <v>3725</v>
      </c>
      <c r="F7789" s="66">
        <v>140866</v>
      </c>
      <c r="G7789" t="s">
        <v>78</v>
      </c>
      <c r="H7789" t="s">
        <v>3726</v>
      </c>
      <c r="I7789" t="s">
        <v>79</v>
      </c>
      <c r="K7789" t="s">
        <v>3400</v>
      </c>
      <c r="M7789" t="s">
        <v>3401</v>
      </c>
      <c r="N7789" t="s">
        <v>571</v>
      </c>
      <c r="O7789" t="s">
        <v>18</v>
      </c>
      <c r="P7789" t="s">
        <v>3402</v>
      </c>
      <c r="Q7789" t="s">
        <v>3403</v>
      </c>
    </row>
    <row r="7790" spans="1:17" hidden="1" x14ac:dyDescent="0.35">
      <c r="A7790" s="72">
        <f t="shared" si="121"/>
        <v>141223</v>
      </c>
      <c r="B7790" t="s">
        <v>6273</v>
      </c>
      <c r="C7790" s="66">
        <v>88494</v>
      </c>
      <c r="D7790" t="s">
        <v>77</v>
      </c>
      <c r="E7790" t="s">
        <v>6077</v>
      </c>
      <c r="F7790" s="66">
        <v>141223</v>
      </c>
      <c r="G7790" t="s">
        <v>78</v>
      </c>
      <c r="H7790" t="s">
        <v>6274</v>
      </c>
      <c r="I7790" t="s">
        <v>79</v>
      </c>
      <c r="K7790" t="s">
        <v>6275</v>
      </c>
      <c r="M7790" t="s">
        <v>3090</v>
      </c>
      <c r="N7790" t="s">
        <v>6071</v>
      </c>
      <c r="O7790" t="s">
        <v>18</v>
      </c>
      <c r="P7790" t="s">
        <v>6258</v>
      </c>
      <c r="Q7790" t="s">
        <v>4425</v>
      </c>
    </row>
    <row r="7791" spans="1:17" hidden="1" x14ac:dyDescent="0.35">
      <c r="A7791" s="72">
        <f t="shared" si="121"/>
        <v>141667</v>
      </c>
      <c r="B7791" t="s">
        <v>17929</v>
      </c>
      <c r="C7791" s="66">
        <v>16074710</v>
      </c>
      <c r="D7791" t="s">
        <v>77</v>
      </c>
      <c r="E7791" t="s">
        <v>10820</v>
      </c>
      <c r="F7791" s="66">
        <v>141667</v>
      </c>
      <c r="G7791" t="s">
        <v>78</v>
      </c>
      <c r="I7791" t="s">
        <v>79</v>
      </c>
      <c r="K7791" t="s">
        <v>17930</v>
      </c>
      <c r="M7791" t="s">
        <v>11288</v>
      </c>
      <c r="N7791" t="s">
        <v>7398</v>
      </c>
      <c r="O7791" t="s">
        <v>18</v>
      </c>
      <c r="P7791" t="s">
        <v>11289</v>
      </c>
    </row>
    <row r="7792" spans="1:17" hidden="1" x14ac:dyDescent="0.35">
      <c r="A7792" s="72">
        <f t="shared" si="121"/>
        <v>140867</v>
      </c>
      <c r="B7792" t="s">
        <v>27184</v>
      </c>
      <c r="C7792" s="85">
        <v>16035640</v>
      </c>
      <c r="D7792" t="s">
        <v>23281</v>
      </c>
      <c r="E7792" t="s">
        <v>23184</v>
      </c>
      <c r="F7792" s="85">
        <v>140867</v>
      </c>
      <c r="G7792" t="s">
        <v>78</v>
      </c>
      <c r="I7792" t="s">
        <v>79</v>
      </c>
      <c r="K7792" t="s">
        <v>27185</v>
      </c>
      <c r="M7792" t="s">
        <v>21981</v>
      </c>
      <c r="N7792" t="s">
        <v>571</v>
      </c>
      <c r="O7792" t="s">
        <v>18</v>
      </c>
      <c r="P7792">
        <v>76063</v>
      </c>
    </row>
    <row r="7793" spans="1:17" hidden="1" x14ac:dyDescent="0.35">
      <c r="A7793" s="72">
        <f t="shared" si="121"/>
        <v>140867</v>
      </c>
      <c r="B7793" t="s">
        <v>19254</v>
      </c>
      <c r="C7793" s="66">
        <v>16035640</v>
      </c>
      <c r="D7793" t="s">
        <v>83</v>
      </c>
      <c r="E7793" t="s">
        <v>3405</v>
      </c>
      <c r="F7793" s="66">
        <v>140867</v>
      </c>
      <c r="G7793" t="s">
        <v>78</v>
      </c>
      <c r="I7793" t="s">
        <v>79</v>
      </c>
      <c r="K7793" t="s">
        <v>19255</v>
      </c>
      <c r="M7793" t="s">
        <v>3741</v>
      </c>
      <c r="N7793" t="s">
        <v>573</v>
      </c>
      <c r="O7793" t="s">
        <v>18</v>
      </c>
      <c r="P7793" t="s">
        <v>3742</v>
      </c>
    </row>
    <row r="7794" spans="1:17" hidden="1" x14ac:dyDescent="0.35">
      <c r="A7794" s="72">
        <f t="shared" si="121"/>
        <v>141680</v>
      </c>
      <c r="B7794" t="s">
        <v>11232</v>
      </c>
      <c r="C7794" s="66">
        <v>91563</v>
      </c>
      <c r="D7794" t="s">
        <v>77</v>
      </c>
      <c r="E7794" t="s">
        <v>11226</v>
      </c>
      <c r="F7794" s="66">
        <v>141680</v>
      </c>
      <c r="G7794" t="s">
        <v>78</v>
      </c>
      <c r="H7794" t="s">
        <v>11233</v>
      </c>
      <c r="I7794" t="s">
        <v>79</v>
      </c>
      <c r="K7794" t="s">
        <v>11234</v>
      </c>
      <c r="M7794" t="s">
        <v>11229</v>
      </c>
      <c r="N7794" t="s">
        <v>10868</v>
      </c>
      <c r="O7794" t="s">
        <v>18</v>
      </c>
      <c r="P7794" t="s">
        <v>11230</v>
      </c>
    </row>
    <row r="7795" spans="1:17" hidden="1" x14ac:dyDescent="0.35">
      <c r="A7795" s="72">
        <f t="shared" si="121"/>
        <v>141555</v>
      </c>
      <c r="B7795" t="s">
        <v>14767</v>
      </c>
      <c r="C7795" s="66">
        <v>222218</v>
      </c>
      <c r="D7795" t="s">
        <v>77</v>
      </c>
      <c r="E7795" t="s">
        <v>4810</v>
      </c>
      <c r="F7795" s="66">
        <v>141555</v>
      </c>
      <c r="G7795" t="s">
        <v>78</v>
      </c>
      <c r="H7795" t="s">
        <v>14768</v>
      </c>
      <c r="I7795" t="s">
        <v>79</v>
      </c>
      <c r="K7795" t="s">
        <v>14769</v>
      </c>
      <c r="M7795" t="s">
        <v>7383</v>
      </c>
      <c r="N7795" t="s">
        <v>9526</v>
      </c>
      <c r="O7795" t="s">
        <v>18</v>
      </c>
      <c r="P7795" t="s">
        <v>10396</v>
      </c>
    </row>
    <row r="7796" spans="1:17" hidden="1" x14ac:dyDescent="0.35">
      <c r="A7796" s="72">
        <f t="shared" si="121"/>
        <v>141663</v>
      </c>
      <c r="B7796" t="s">
        <v>16377</v>
      </c>
      <c r="C7796" s="66">
        <v>16038350</v>
      </c>
      <c r="D7796" t="s">
        <v>77</v>
      </c>
      <c r="E7796" t="s">
        <v>11096</v>
      </c>
      <c r="F7796" s="66">
        <v>141663</v>
      </c>
      <c r="G7796" t="s">
        <v>78</v>
      </c>
      <c r="I7796" t="s">
        <v>79</v>
      </c>
      <c r="K7796" t="s">
        <v>16378</v>
      </c>
      <c r="M7796" t="s">
        <v>16379</v>
      </c>
      <c r="N7796" t="s">
        <v>7398</v>
      </c>
      <c r="O7796" t="s">
        <v>18</v>
      </c>
      <c r="P7796" t="s">
        <v>11100</v>
      </c>
    </row>
    <row r="7797" spans="1:17" hidden="1" x14ac:dyDescent="0.35">
      <c r="A7797" s="72">
        <f t="shared" si="121"/>
        <v>140819</v>
      </c>
      <c r="B7797" t="s">
        <v>3313</v>
      </c>
      <c r="C7797" s="66">
        <v>87062</v>
      </c>
      <c r="D7797" t="s">
        <v>77</v>
      </c>
      <c r="E7797" t="s">
        <v>3308</v>
      </c>
      <c r="F7797" s="66">
        <v>140819</v>
      </c>
      <c r="G7797" t="s">
        <v>78</v>
      </c>
      <c r="H7797" t="s">
        <v>3314</v>
      </c>
      <c r="I7797" t="s">
        <v>79</v>
      </c>
      <c r="K7797" t="s">
        <v>3315</v>
      </c>
      <c r="M7797" t="s">
        <v>2895</v>
      </c>
      <c r="N7797" t="s">
        <v>2895</v>
      </c>
      <c r="O7797" t="s">
        <v>18</v>
      </c>
      <c r="P7797" t="s">
        <v>3316</v>
      </c>
      <c r="Q7797" t="s">
        <v>2456</v>
      </c>
    </row>
    <row r="7798" spans="1:17" hidden="1" x14ac:dyDescent="0.35">
      <c r="A7798" s="72">
        <f t="shared" si="121"/>
        <v>141517</v>
      </c>
      <c r="B7798" t="s">
        <v>24469</v>
      </c>
      <c r="C7798" s="85">
        <v>90561</v>
      </c>
      <c r="D7798" t="s">
        <v>77</v>
      </c>
      <c r="E7798" t="s">
        <v>23250</v>
      </c>
      <c r="F7798" s="85">
        <v>141517</v>
      </c>
      <c r="G7798" t="s">
        <v>78</v>
      </c>
      <c r="H7798">
        <v>11635042</v>
      </c>
      <c r="I7798" t="s">
        <v>79</v>
      </c>
      <c r="K7798" t="s">
        <v>24470</v>
      </c>
      <c r="M7798" t="s">
        <v>24471</v>
      </c>
      <c r="N7798" t="s">
        <v>9473</v>
      </c>
      <c r="O7798" t="s">
        <v>18</v>
      </c>
      <c r="P7798">
        <v>78163</v>
      </c>
      <c r="Q7798">
        <v>2034</v>
      </c>
    </row>
    <row r="7799" spans="1:17" hidden="1" x14ac:dyDescent="0.35">
      <c r="A7799" s="72">
        <f t="shared" si="121"/>
        <v>141311</v>
      </c>
      <c r="B7799" t="s">
        <v>18408</v>
      </c>
      <c r="C7799" s="66">
        <v>16080937</v>
      </c>
      <c r="D7799" t="s">
        <v>77</v>
      </c>
      <c r="E7799" t="s">
        <v>6973</v>
      </c>
      <c r="F7799" s="66">
        <v>141311</v>
      </c>
      <c r="G7799" t="s">
        <v>78</v>
      </c>
      <c r="I7799" t="s">
        <v>79</v>
      </c>
      <c r="K7799" t="s">
        <v>18409</v>
      </c>
      <c r="M7799" t="s">
        <v>7841</v>
      </c>
      <c r="N7799" t="s">
        <v>6073</v>
      </c>
      <c r="O7799" t="s">
        <v>18</v>
      </c>
      <c r="P7799" t="s">
        <v>8162</v>
      </c>
    </row>
    <row r="7800" spans="1:17" hidden="1" x14ac:dyDescent="0.35">
      <c r="A7800" s="72">
        <f t="shared" si="121"/>
        <v>140696</v>
      </c>
      <c r="B7800" t="s">
        <v>21303</v>
      </c>
      <c r="C7800" s="66">
        <v>17013264</v>
      </c>
      <c r="D7800" t="s">
        <v>83</v>
      </c>
      <c r="E7800" t="s">
        <v>13674</v>
      </c>
      <c r="F7800" s="66">
        <v>140696</v>
      </c>
      <c r="G7800" t="s">
        <v>77</v>
      </c>
      <c r="I7800" t="s">
        <v>79</v>
      </c>
      <c r="K7800" t="s">
        <v>21304</v>
      </c>
      <c r="M7800" t="s">
        <v>15931</v>
      </c>
      <c r="O7800" t="s">
        <v>18</v>
      </c>
      <c r="P7800" t="s">
        <v>1945</v>
      </c>
    </row>
    <row r="7801" spans="1:17" hidden="1" x14ac:dyDescent="0.35">
      <c r="A7801" s="72">
        <f t="shared" si="121"/>
        <v>140585</v>
      </c>
      <c r="B7801" t="s">
        <v>1939</v>
      </c>
      <c r="C7801" s="66">
        <v>86479</v>
      </c>
      <c r="D7801" t="s">
        <v>77</v>
      </c>
      <c r="E7801" t="s">
        <v>1940</v>
      </c>
      <c r="F7801" s="66">
        <v>140585</v>
      </c>
      <c r="G7801" t="s">
        <v>78</v>
      </c>
      <c r="H7801" t="s">
        <v>1941</v>
      </c>
      <c r="I7801" t="s">
        <v>79</v>
      </c>
      <c r="K7801" t="s">
        <v>1942</v>
      </c>
      <c r="M7801" t="s">
        <v>1943</v>
      </c>
      <c r="N7801" t="s">
        <v>1944</v>
      </c>
      <c r="O7801" t="s">
        <v>18</v>
      </c>
      <c r="P7801" t="s">
        <v>1945</v>
      </c>
    </row>
    <row r="7802" spans="1:17" hidden="1" x14ac:dyDescent="0.35">
      <c r="A7802" s="72">
        <f t="shared" si="121"/>
        <v>140585</v>
      </c>
      <c r="B7802" t="s">
        <v>1946</v>
      </c>
      <c r="C7802" s="66">
        <v>86480</v>
      </c>
      <c r="D7802" t="s">
        <v>77</v>
      </c>
      <c r="E7802" t="s">
        <v>1940</v>
      </c>
      <c r="F7802" s="66">
        <v>140585</v>
      </c>
      <c r="G7802" t="s">
        <v>78</v>
      </c>
      <c r="H7802" t="s">
        <v>1947</v>
      </c>
      <c r="I7802" t="s">
        <v>79</v>
      </c>
      <c r="K7802" t="s">
        <v>1948</v>
      </c>
      <c r="M7802" t="s">
        <v>1943</v>
      </c>
      <c r="N7802" t="s">
        <v>1944</v>
      </c>
      <c r="O7802" t="s">
        <v>18</v>
      </c>
      <c r="P7802" t="s">
        <v>1945</v>
      </c>
      <c r="Q7802" t="s">
        <v>1708</v>
      </c>
    </row>
    <row r="7803" spans="1:17" hidden="1" x14ac:dyDescent="0.35">
      <c r="A7803" s="72">
        <f t="shared" si="121"/>
        <v>140585</v>
      </c>
      <c r="B7803" t="s">
        <v>15928</v>
      </c>
      <c r="C7803" s="66">
        <v>16028776</v>
      </c>
      <c r="D7803" t="s">
        <v>77</v>
      </c>
      <c r="E7803" t="s">
        <v>1940</v>
      </c>
      <c r="F7803" s="66">
        <v>140585</v>
      </c>
      <c r="G7803" t="s">
        <v>78</v>
      </c>
      <c r="H7803" t="s">
        <v>15929</v>
      </c>
      <c r="I7803" t="s">
        <v>79</v>
      </c>
      <c r="K7803" t="s">
        <v>15930</v>
      </c>
      <c r="M7803" t="s">
        <v>1943</v>
      </c>
      <c r="N7803" t="s">
        <v>1944</v>
      </c>
      <c r="O7803" t="s">
        <v>18</v>
      </c>
      <c r="P7803" t="s">
        <v>1945</v>
      </c>
    </row>
    <row r="7804" spans="1:17" hidden="1" x14ac:dyDescent="0.35">
      <c r="A7804" s="72">
        <f t="shared" si="121"/>
        <v>140585</v>
      </c>
      <c r="B7804" t="s">
        <v>1949</v>
      </c>
      <c r="C7804" s="66">
        <v>86481</v>
      </c>
      <c r="D7804" t="s">
        <v>77</v>
      </c>
      <c r="E7804" t="s">
        <v>1940</v>
      </c>
      <c r="F7804" s="66">
        <v>140585</v>
      </c>
      <c r="G7804" t="s">
        <v>78</v>
      </c>
      <c r="H7804" t="s">
        <v>1950</v>
      </c>
      <c r="I7804" t="s">
        <v>79</v>
      </c>
      <c r="K7804" t="s">
        <v>1951</v>
      </c>
      <c r="M7804" t="s">
        <v>1943</v>
      </c>
      <c r="N7804" t="s">
        <v>1944</v>
      </c>
      <c r="O7804" t="s">
        <v>18</v>
      </c>
      <c r="P7804" t="s">
        <v>1945</v>
      </c>
    </row>
    <row r="7805" spans="1:17" hidden="1" x14ac:dyDescent="0.35">
      <c r="A7805" s="72">
        <f t="shared" si="121"/>
        <v>140444</v>
      </c>
      <c r="B7805" t="s">
        <v>24407</v>
      </c>
      <c r="C7805" s="85">
        <v>85431</v>
      </c>
      <c r="D7805" t="s">
        <v>77</v>
      </c>
      <c r="E7805" t="s">
        <v>23254</v>
      </c>
      <c r="F7805" s="85">
        <v>140444</v>
      </c>
      <c r="G7805" t="s">
        <v>78</v>
      </c>
      <c r="H7805">
        <v>12718987</v>
      </c>
      <c r="I7805" t="s">
        <v>79</v>
      </c>
      <c r="K7805" t="s">
        <v>24408</v>
      </c>
      <c r="M7805" t="s">
        <v>20080</v>
      </c>
      <c r="N7805" t="s">
        <v>205</v>
      </c>
      <c r="O7805" t="s">
        <v>18</v>
      </c>
      <c r="P7805">
        <v>75007</v>
      </c>
      <c r="Q7805">
        <v>5624</v>
      </c>
    </row>
    <row r="7806" spans="1:17" hidden="1" x14ac:dyDescent="0.35">
      <c r="A7806" s="72">
        <f t="shared" si="121"/>
        <v>145196</v>
      </c>
      <c r="B7806" t="s">
        <v>26165</v>
      </c>
      <c r="C7806" s="85">
        <v>16028604</v>
      </c>
      <c r="D7806" t="s">
        <v>77</v>
      </c>
      <c r="E7806" t="s">
        <v>23216</v>
      </c>
      <c r="F7806" s="85">
        <v>145196</v>
      </c>
      <c r="G7806" t="s">
        <v>78</v>
      </c>
      <c r="H7806">
        <v>12965570</v>
      </c>
      <c r="I7806" t="s">
        <v>79</v>
      </c>
      <c r="K7806" t="s">
        <v>26166</v>
      </c>
      <c r="M7806" t="s">
        <v>26167</v>
      </c>
      <c r="N7806" t="s">
        <v>26084</v>
      </c>
      <c r="O7806" t="s">
        <v>26085</v>
      </c>
      <c r="P7806">
        <v>98108</v>
      </c>
      <c r="Q7806">
        <v>4031</v>
      </c>
    </row>
    <row r="7807" spans="1:17" hidden="1" x14ac:dyDescent="0.35">
      <c r="A7807" s="72">
        <f t="shared" si="121"/>
        <v>141960</v>
      </c>
      <c r="B7807" t="s">
        <v>12575</v>
      </c>
      <c r="C7807" s="66">
        <v>92463</v>
      </c>
      <c r="D7807" t="s">
        <v>77</v>
      </c>
      <c r="E7807" t="s">
        <v>12576</v>
      </c>
      <c r="F7807" s="66">
        <v>141960</v>
      </c>
      <c r="G7807" t="s">
        <v>78</v>
      </c>
      <c r="H7807" t="s">
        <v>350</v>
      </c>
      <c r="I7807" t="s">
        <v>79</v>
      </c>
      <c r="K7807" t="s">
        <v>12577</v>
      </c>
      <c r="L7807" t="s">
        <v>80</v>
      </c>
      <c r="M7807" t="s">
        <v>12578</v>
      </c>
      <c r="N7807" t="s">
        <v>8366</v>
      </c>
      <c r="O7807" t="s">
        <v>18</v>
      </c>
      <c r="P7807" t="s">
        <v>12579</v>
      </c>
      <c r="Q7807" t="s">
        <v>87</v>
      </c>
    </row>
    <row r="7808" spans="1:17" hidden="1" x14ac:dyDescent="0.35">
      <c r="A7808" s="72">
        <f t="shared" si="121"/>
        <v>141960</v>
      </c>
      <c r="B7808" t="s">
        <v>12580</v>
      </c>
      <c r="C7808" s="66">
        <v>92464</v>
      </c>
      <c r="D7808" t="s">
        <v>77</v>
      </c>
      <c r="E7808" t="s">
        <v>12576</v>
      </c>
      <c r="F7808" s="66">
        <v>141960</v>
      </c>
      <c r="G7808" t="s">
        <v>78</v>
      </c>
      <c r="I7808" t="s">
        <v>79</v>
      </c>
      <c r="K7808" t="s">
        <v>12581</v>
      </c>
      <c r="M7808" t="s">
        <v>12578</v>
      </c>
      <c r="N7808" t="s">
        <v>8366</v>
      </c>
      <c r="O7808" t="s">
        <v>18</v>
      </c>
      <c r="P7808" t="s">
        <v>12579</v>
      </c>
    </row>
    <row r="7809" spans="1:17" hidden="1" x14ac:dyDescent="0.35">
      <c r="A7809" s="72">
        <f t="shared" si="121"/>
        <v>141960</v>
      </c>
      <c r="B7809" t="s">
        <v>12582</v>
      </c>
      <c r="C7809" s="66">
        <v>92465</v>
      </c>
      <c r="D7809" t="s">
        <v>77</v>
      </c>
      <c r="E7809" t="s">
        <v>12576</v>
      </c>
      <c r="F7809" s="66">
        <v>141960</v>
      </c>
      <c r="G7809" t="s">
        <v>78</v>
      </c>
      <c r="H7809" t="s">
        <v>350</v>
      </c>
      <c r="I7809" t="s">
        <v>79</v>
      </c>
      <c r="K7809" t="s">
        <v>12583</v>
      </c>
      <c r="L7809" t="s">
        <v>80</v>
      </c>
      <c r="M7809" t="s">
        <v>12578</v>
      </c>
      <c r="N7809" t="s">
        <v>8366</v>
      </c>
      <c r="O7809" t="s">
        <v>18</v>
      </c>
      <c r="P7809" t="s">
        <v>12579</v>
      </c>
      <c r="Q7809" t="s">
        <v>87</v>
      </c>
    </row>
    <row r="7810" spans="1:17" hidden="1" x14ac:dyDescent="0.35">
      <c r="A7810" s="72">
        <f t="shared" ref="A7810:A7873" si="122">IF(F7810="", "", IF(D7810="School District", C7810, F7810))</f>
        <v>141231</v>
      </c>
      <c r="B7810" t="s">
        <v>17202</v>
      </c>
      <c r="C7810" s="66">
        <v>16056465</v>
      </c>
      <c r="D7810" t="s">
        <v>77</v>
      </c>
      <c r="E7810" t="s">
        <v>6244</v>
      </c>
      <c r="F7810" s="66">
        <v>141231</v>
      </c>
      <c r="G7810" t="s">
        <v>78</v>
      </c>
      <c r="H7810" t="s">
        <v>350</v>
      </c>
      <c r="I7810" t="s">
        <v>79</v>
      </c>
      <c r="K7810" t="s">
        <v>17203</v>
      </c>
      <c r="L7810" t="s">
        <v>80</v>
      </c>
      <c r="M7810" t="s">
        <v>3090</v>
      </c>
      <c r="N7810" t="s">
        <v>6073</v>
      </c>
      <c r="O7810" t="s">
        <v>18</v>
      </c>
      <c r="P7810" t="s">
        <v>7149</v>
      </c>
      <c r="Q7810" t="s">
        <v>87</v>
      </c>
    </row>
    <row r="7811" spans="1:17" hidden="1" x14ac:dyDescent="0.35">
      <c r="A7811" s="72">
        <f t="shared" si="122"/>
        <v>141555</v>
      </c>
      <c r="B7811" t="s">
        <v>16941</v>
      </c>
      <c r="C7811" s="66">
        <v>16050521</v>
      </c>
      <c r="D7811" t="s">
        <v>77</v>
      </c>
      <c r="E7811" t="s">
        <v>4810</v>
      </c>
      <c r="F7811" s="66">
        <v>141555</v>
      </c>
      <c r="G7811" t="s">
        <v>78</v>
      </c>
      <c r="I7811" t="s">
        <v>79</v>
      </c>
      <c r="K7811" t="s">
        <v>16942</v>
      </c>
      <c r="M7811" t="s">
        <v>7383</v>
      </c>
      <c r="N7811" t="s">
        <v>7384</v>
      </c>
      <c r="O7811" t="s">
        <v>18</v>
      </c>
      <c r="P7811" t="s">
        <v>10431</v>
      </c>
    </row>
    <row r="7812" spans="1:17" hidden="1" x14ac:dyDescent="0.35">
      <c r="A7812" s="72">
        <f t="shared" si="122"/>
        <v>127700</v>
      </c>
      <c r="B7812" t="s">
        <v>24058</v>
      </c>
      <c r="C7812" s="85">
        <v>211091</v>
      </c>
      <c r="D7812" t="s">
        <v>77</v>
      </c>
      <c r="E7812" t="s">
        <v>23260</v>
      </c>
      <c r="F7812" s="85">
        <v>127700</v>
      </c>
      <c r="G7812" t="s">
        <v>78</v>
      </c>
      <c r="H7812">
        <v>13046404</v>
      </c>
      <c r="I7812" t="s">
        <v>79</v>
      </c>
      <c r="K7812" t="s">
        <v>24059</v>
      </c>
      <c r="M7812" t="s">
        <v>24010</v>
      </c>
      <c r="O7812" t="s">
        <v>23988</v>
      </c>
      <c r="P7812">
        <v>32955</v>
      </c>
      <c r="Q7812">
        <v>6614</v>
      </c>
    </row>
    <row r="7813" spans="1:17" hidden="1" x14ac:dyDescent="0.35">
      <c r="A7813" s="72">
        <f t="shared" si="122"/>
        <v>140874</v>
      </c>
      <c r="B7813" t="s">
        <v>27239</v>
      </c>
      <c r="C7813" s="85">
        <v>16066685</v>
      </c>
      <c r="D7813" t="s">
        <v>23281</v>
      </c>
      <c r="E7813" t="s">
        <v>23181</v>
      </c>
      <c r="F7813" s="85">
        <v>140874</v>
      </c>
      <c r="G7813" t="s">
        <v>78</v>
      </c>
      <c r="H7813">
        <v>11703584</v>
      </c>
      <c r="I7813" t="s">
        <v>79</v>
      </c>
      <c r="K7813" t="s">
        <v>27240</v>
      </c>
      <c r="M7813" t="s">
        <v>24987</v>
      </c>
      <c r="N7813" t="s">
        <v>4885</v>
      </c>
      <c r="O7813" t="s">
        <v>18</v>
      </c>
      <c r="P7813">
        <v>76067</v>
      </c>
    </row>
    <row r="7814" spans="1:17" hidden="1" x14ac:dyDescent="0.35">
      <c r="A7814" s="72">
        <f t="shared" si="122"/>
        <v>140874</v>
      </c>
      <c r="B7814" t="s">
        <v>19591</v>
      </c>
      <c r="C7814" s="66">
        <v>16066685</v>
      </c>
      <c r="D7814" t="s">
        <v>83</v>
      </c>
      <c r="E7814" t="s">
        <v>3804</v>
      </c>
      <c r="F7814" s="66">
        <v>140874</v>
      </c>
      <c r="G7814" t="s">
        <v>78</v>
      </c>
      <c r="H7814" t="s">
        <v>3805</v>
      </c>
      <c r="I7814" t="s">
        <v>79</v>
      </c>
      <c r="K7814" t="s">
        <v>3819</v>
      </c>
      <c r="M7814" t="s">
        <v>3807</v>
      </c>
      <c r="N7814" t="s">
        <v>3808</v>
      </c>
      <c r="O7814" t="s">
        <v>18</v>
      </c>
      <c r="P7814" t="s">
        <v>3809</v>
      </c>
    </row>
    <row r="7815" spans="1:17" hidden="1" x14ac:dyDescent="0.35">
      <c r="A7815" s="72">
        <f t="shared" si="122"/>
        <v>140714</v>
      </c>
      <c r="B7815" t="s">
        <v>2856</v>
      </c>
      <c r="C7815" s="66">
        <v>86830</v>
      </c>
      <c r="D7815" t="s">
        <v>77</v>
      </c>
      <c r="E7815" t="s">
        <v>2794</v>
      </c>
      <c r="F7815" s="66">
        <v>140714</v>
      </c>
      <c r="G7815" t="s">
        <v>78</v>
      </c>
      <c r="H7815" t="s">
        <v>2857</v>
      </c>
      <c r="I7815" t="s">
        <v>79</v>
      </c>
      <c r="K7815" t="s">
        <v>2858</v>
      </c>
      <c r="M7815" t="s">
        <v>2790</v>
      </c>
      <c r="N7815" t="s">
        <v>2797</v>
      </c>
      <c r="O7815" t="s">
        <v>18</v>
      </c>
      <c r="P7815" t="s">
        <v>2801</v>
      </c>
      <c r="Q7815" t="s">
        <v>2859</v>
      </c>
    </row>
    <row r="7816" spans="1:17" hidden="1" x14ac:dyDescent="0.35">
      <c r="A7816" s="72">
        <f t="shared" si="122"/>
        <v>141667</v>
      </c>
      <c r="B7816" t="s">
        <v>17605</v>
      </c>
      <c r="C7816" s="66">
        <v>16065544</v>
      </c>
      <c r="D7816" t="s">
        <v>77</v>
      </c>
      <c r="E7816" t="s">
        <v>10820</v>
      </c>
      <c r="F7816" s="66">
        <v>141667</v>
      </c>
      <c r="G7816" t="s">
        <v>78</v>
      </c>
      <c r="I7816" t="s">
        <v>79</v>
      </c>
      <c r="K7816" t="s">
        <v>17606</v>
      </c>
      <c r="M7816" t="s">
        <v>10950</v>
      </c>
      <c r="N7816" t="s">
        <v>7398</v>
      </c>
      <c r="O7816" t="s">
        <v>18</v>
      </c>
      <c r="P7816" t="s">
        <v>10951</v>
      </c>
    </row>
    <row r="7817" spans="1:17" hidden="1" x14ac:dyDescent="0.35">
      <c r="A7817" s="72">
        <f t="shared" si="122"/>
        <v>141986</v>
      </c>
      <c r="B7817" t="s">
        <v>10595</v>
      </c>
      <c r="C7817" s="66">
        <v>92524</v>
      </c>
      <c r="D7817" t="s">
        <v>77</v>
      </c>
      <c r="E7817" t="s">
        <v>12702</v>
      </c>
      <c r="F7817" s="66">
        <v>141986</v>
      </c>
      <c r="G7817" t="s">
        <v>78</v>
      </c>
      <c r="H7817" t="s">
        <v>12706</v>
      </c>
      <c r="I7817" t="s">
        <v>79</v>
      </c>
      <c r="K7817" t="s">
        <v>12707</v>
      </c>
      <c r="M7817" t="s">
        <v>12447</v>
      </c>
      <c r="N7817" t="s">
        <v>12609</v>
      </c>
      <c r="O7817" t="s">
        <v>18</v>
      </c>
      <c r="P7817" t="s">
        <v>12705</v>
      </c>
      <c r="Q7817" t="s">
        <v>3799</v>
      </c>
    </row>
    <row r="7818" spans="1:17" hidden="1" x14ac:dyDescent="0.35">
      <c r="A7818" s="72">
        <f t="shared" si="122"/>
        <v>141599</v>
      </c>
      <c r="B7818" t="s">
        <v>10595</v>
      </c>
      <c r="C7818" s="66">
        <v>91097</v>
      </c>
      <c r="D7818" t="s">
        <v>77</v>
      </c>
      <c r="E7818" t="s">
        <v>10596</v>
      </c>
      <c r="F7818" s="66">
        <v>141599</v>
      </c>
      <c r="G7818" t="s">
        <v>78</v>
      </c>
      <c r="I7818" t="s">
        <v>79</v>
      </c>
      <c r="K7818" t="s">
        <v>10597</v>
      </c>
      <c r="M7818" t="s">
        <v>10598</v>
      </c>
      <c r="N7818" t="s">
        <v>10457</v>
      </c>
      <c r="O7818" t="s">
        <v>18</v>
      </c>
      <c r="P7818" t="s">
        <v>10599</v>
      </c>
      <c r="Q7818" t="s">
        <v>8310</v>
      </c>
    </row>
    <row r="7819" spans="1:17" hidden="1" x14ac:dyDescent="0.35">
      <c r="A7819" s="72">
        <f t="shared" si="122"/>
        <v>141680</v>
      </c>
      <c r="B7819" t="s">
        <v>16432</v>
      </c>
      <c r="C7819" s="66">
        <v>16039338</v>
      </c>
      <c r="D7819" t="s">
        <v>77</v>
      </c>
      <c r="E7819" t="s">
        <v>11226</v>
      </c>
      <c r="F7819" s="66">
        <v>141680</v>
      </c>
      <c r="G7819" t="s">
        <v>78</v>
      </c>
      <c r="H7819" t="s">
        <v>16433</v>
      </c>
      <c r="I7819" t="s">
        <v>79</v>
      </c>
      <c r="K7819" t="s">
        <v>16434</v>
      </c>
      <c r="M7819" t="s">
        <v>16435</v>
      </c>
      <c r="N7819" t="s">
        <v>10863</v>
      </c>
      <c r="O7819" t="s">
        <v>18</v>
      </c>
      <c r="P7819" t="s">
        <v>11195</v>
      </c>
    </row>
    <row r="7820" spans="1:17" hidden="1" x14ac:dyDescent="0.35">
      <c r="A7820" s="72">
        <f t="shared" si="122"/>
        <v>16083957</v>
      </c>
      <c r="B7820" t="s">
        <v>14114</v>
      </c>
      <c r="C7820" s="66">
        <v>199287</v>
      </c>
      <c r="D7820" t="s">
        <v>77</v>
      </c>
      <c r="E7820" t="s">
        <v>14115</v>
      </c>
      <c r="F7820" s="66">
        <v>16083957</v>
      </c>
      <c r="G7820" t="s">
        <v>78</v>
      </c>
      <c r="H7820" t="s">
        <v>14116</v>
      </c>
      <c r="I7820" t="s">
        <v>79</v>
      </c>
      <c r="K7820" t="s">
        <v>14117</v>
      </c>
      <c r="M7820" t="s">
        <v>1155</v>
      </c>
      <c r="N7820" t="s">
        <v>1156</v>
      </c>
      <c r="O7820" t="s">
        <v>18</v>
      </c>
      <c r="P7820" t="s">
        <v>1157</v>
      </c>
    </row>
    <row r="7821" spans="1:17" hidden="1" x14ac:dyDescent="0.35">
      <c r="A7821" s="72">
        <f t="shared" si="122"/>
        <v>141716</v>
      </c>
      <c r="B7821" t="s">
        <v>21456</v>
      </c>
      <c r="C7821" s="66">
        <v>17015139</v>
      </c>
      <c r="D7821" t="s">
        <v>77</v>
      </c>
      <c r="E7821" t="s">
        <v>11490</v>
      </c>
      <c r="F7821" s="66">
        <v>141716</v>
      </c>
      <c r="G7821" t="s">
        <v>78</v>
      </c>
      <c r="H7821" t="s">
        <v>13847</v>
      </c>
      <c r="I7821" t="s">
        <v>79</v>
      </c>
      <c r="K7821" t="s">
        <v>21457</v>
      </c>
      <c r="M7821" t="s">
        <v>11425</v>
      </c>
      <c r="N7821" t="s">
        <v>5106</v>
      </c>
      <c r="O7821" t="s">
        <v>18</v>
      </c>
      <c r="P7821" t="s">
        <v>11430</v>
      </c>
    </row>
    <row r="7822" spans="1:17" hidden="1" x14ac:dyDescent="0.35">
      <c r="A7822" s="72">
        <f t="shared" si="122"/>
        <v>141656</v>
      </c>
      <c r="B7822" t="s">
        <v>16436</v>
      </c>
      <c r="C7822" s="66">
        <v>16039439</v>
      </c>
      <c r="D7822" t="s">
        <v>77</v>
      </c>
      <c r="E7822" t="s">
        <v>11035</v>
      </c>
      <c r="F7822" s="66">
        <v>141656</v>
      </c>
      <c r="G7822" t="s">
        <v>78</v>
      </c>
      <c r="I7822" t="s">
        <v>79</v>
      </c>
      <c r="K7822" t="s">
        <v>16437</v>
      </c>
      <c r="L7822" t="s">
        <v>11053</v>
      </c>
      <c r="M7822" t="s">
        <v>10824</v>
      </c>
      <c r="N7822" t="s">
        <v>5082</v>
      </c>
      <c r="O7822" t="s">
        <v>18</v>
      </c>
      <c r="P7822" t="s">
        <v>10827</v>
      </c>
    </row>
    <row r="7823" spans="1:17" hidden="1" x14ac:dyDescent="0.35">
      <c r="A7823" s="72">
        <f t="shared" si="122"/>
        <v>140444</v>
      </c>
      <c r="B7823" t="s">
        <v>24425</v>
      </c>
      <c r="C7823" s="85">
        <v>211699</v>
      </c>
      <c r="D7823" t="s">
        <v>77</v>
      </c>
      <c r="E7823" t="s">
        <v>23254</v>
      </c>
      <c r="F7823" s="85">
        <v>140444</v>
      </c>
      <c r="G7823" t="s">
        <v>78</v>
      </c>
      <c r="H7823">
        <v>12718946</v>
      </c>
      <c r="I7823" t="s">
        <v>79</v>
      </c>
      <c r="K7823" t="s">
        <v>24426</v>
      </c>
      <c r="M7823" t="s">
        <v>13920</v>
      </c>
      <c r="N7823" t="s">
        <v>232</v>
      </c>
      <c r="O7823" t="s">
        <v>18</v>
      </c>
      <c r="P7823">
        <v>75063</v>
      </c>
      <c r="Q7823">
        <v>5405</v>
      </c>
    </row>
    <row r="7824" spans="1:17" hidden="1" x14ac:dyDescent="0.35">
      <c r="A7824" s="72">
        <f t="shared" si="122"/>
        <v>141065</v>
      </c>
      <c r="B7824" t="s">
        <v>5187</v>
      </c>
      <c r="C7824" s="66">
        <v>88022</v>
      </c>
      <c r="D7824" t="s">
        <v>77</v>
      </c>
      <c r="E7824" t="s">
        <v>5158</v>
      </c>
      <c r="F7824" s="66">
        <v>141065</v>
      </c>
      <c r="G7824" t="s">
        <v>78</v>
      </c>
      <c r="I7824" t="s">
        <v>79</v>
      </c>
      <c r="K7824" t="s">
        <v>5188</v>
      </c>
      <c r="M7824" t="s">
        <v>5156</v>
      </c>
      <c r="N7824" t="s">
        <v>5040</v>
      </c>
      <c r="O7824" t="s">
        <v>18</v>
      </c>
      <c r="P7824" t="s">
        <v>5162</v>
      </c>
      <c r="Q7824" t="s">
        <v>3755</v>
      </c>
    </row>
    <row r="7825" spans="1:17" hidden="1" x14ac:dyDescent="0.35">
      <c r="A7825" s="72">
        <f t="shared" si="122"/>
        <v>140504</v>
      </c>
      <c r="B7825" t="s">
        <v>25637</v>
      </c>
      <c r="C7825" s="85">
        <v>85899</v>
      </c>
      <c r="D7825" t="s">
        <v>77</v>
      </c>
      <c r="E7825" t="s">
        <v>23229</v>
      </c>
      <c r="F7825" s="85">
        <v>140504</v>
      </c>
      <c r="G7825" t="s">
        <v>78</v>
      </c>
      <c r="H7825">
        <v>12970216</v>
      </c>
      <c r="I7825" t="s">
        <v>79</v>
      </c>
      <c r="K7825" t="s">
        <v>25638</v>
      </c>
      <c r="M7825" t="s">
        <v>20566</v>
      </c>
      <c r="N7825" t="s">
        <v>1160</v>
      </c>
      <c r="O7825" t="s">
        <v>18</v>
      </c>
      <c r="P7825">
        <v>75127</v>
      </c>
    </row>
    <row r="7826" spans="1:17" hidden="1" x14ac:dyDescent="0.35">
      <c r="A7826" s="72">
        <f t="shared" si="122"/>
        <v>140504</v>
      </c>
      <c r="B7826" t="s">
        <v>1267</v>
      </c>
      <c r="C7826" s="66">
        <v>85899</v>
      </c>
      <c r="D7826" t="s">
        <v>77</v>
      </c>
      <c r="E7826" t="s">
        <v>1259</v>
      </c>
      <c r="F7826" s="66">
        <v>140504</v>
      </c>
      <c r="G7826" t="s">
        <v>78</v>
      </c>
      <c r="H7826" t="s">
        <v>1260</v>
      </c>
      <c r="I7826" t="s">
        <v>79</v>
      </c>
      <c r="K7826" t="s">
        <v>1268</v>
      </c>
      <c r="M7826" t="s">
        <v>1262</v>
      </c>
      <c r="N7826" t="s">
        <v>1156</v>
      </c>
      <c r="O7826" t="s">
        <v>18</v>
      </c>
      <c r="P7826" t="s">
        <v>1263</v>
      </c>
    </row>
    <row r="7827" spans="1:17" hidden="1" x14ac:dyDescent="0.35">
      <c r="A7827" s="72">
        <f t="shared" si="122"/>
        <v>141555</v>
      </c>
      <c r="B7827" t="s">
        <v>20877</v>
      </c>
      <c r="C7827" s="66">
        <v>17009555</v>
      </c>
      <c r="D7827" t="s">
        <v>77</v>
      </c>
      <c r="E7827" t="s">
        <v>4810</v>
      </c>
      <c r="F7827" s="66">
        <v>141555</v>
      </c>
      <c r="G7827" t="s">
        <v>78</v>
      </c>
      <c r="I7827" t="s">
        <v>79</v>
      </c>
      <c r="K7827" t="s">
        <v>20878</v>
      </c>
      <c r="M7827" t="s">
        <v>9155</v>
      </c>
      <c r="N7827" t="s">
        <v>9526</v>
      </c>
      <c r="O7827" t="s">
        <v>18</v>
      </c>
      <c r="P7827" t="s">
        <v>10364</v>
      </c>
    </row>
    <row r="7828" spans="1:17" hidden="1" x14ac:dyDescent="0.35">
      <c r="A7828" s="72">
        <f t="shared" si="122"/>
        <v>141260</v>
      </c>
      <c r="B7828" t="s">
        <v>20191</v>
      </c>
      <c r="C7828" s="66">
        <v>17002543</v>
      </c>
      <c r="D7828" t="s">
        <v>83</v>
      </c>
      <c r="E7828" t="s">
        <v>7504</v>
      </c>
      <c r="F7828" s="66">
        <v>141260</v>
      </c>
      <c r="G7828" t="s">
        <v>78</v>
      </c>
      <c r="I7828" t="s">
        <v>79</v>
      </c>
      <c r="K7828" t="s">
        <v>20192</v>
      </c>
      <c r="M7828" t="s">
        <v>18001</v>
      </c>
      <c r="N7828" t="s">
        <v>7268</v>
      </c>
      <c r="O7828" t="s">
        <v>18</v>
      </c>
      <c r="P7828" t="s">
        <v>7542</v>
      </c>
    </row>
    <row r="7829" spans="1:17" hidden="1" x14ac:dyDescent="0.35">
      <c r="A7829" s="72">
        <f t="shared" si="122"/>
        <v>141295</v>
      </c>
      <c r="B7829" t="s">
        <v>22470</v>
      </c>
      <c r="C7829" s="66">
        <v>17023071</v>
      </c>
      <c r="D7829" t="s">
        <v>77</v>
      </c>
      <c r="E7829" t="s">
        <v>7764</v>
      </c>
      <c r="F7829" s="66">
        <v>141295</v>
      </c>
      <c r="G7829" t="s">
        <v>78</v>
      </c>
      <c r="I7829" t="s">
        <v>79</v>
      </c>
      <c r="K7829" t="s">
        <v>22471</v>
      </c>
      <c r="M7829" t="s">
        <v>20830</v>
      </c>
      <c r="N7829" t="s">
        <v>6771</v>
      </c>
      <c r="O7829" t="s">
        <v>18</v>
      </c>
      <c r="P7829" t="s">
        <v>7959</v>
      </c>
    </row>
    <row r="7830" spans="1:17" hidden="1" x14ac:dyDescent="0.35">
      <c r="A7830" s="72">
        <f t="shared" si="122"/>
        <v>141527</v>
      </c>
      <c r="B7830" t="s">
        <v>15987</v>
      </c>
      <c r="C7830" s="66">
        <v>16030286</v>
      </c>
      <c r="D7830" t="s">
        <v>77</v>
      </c>
      <c r="E7830" t="s">
        <v>9686</v>
      </c>
      <c r="F7830" s="66">
        <v>141527</v>
      </c>
      <c r="G7830" t="s">
        <v>78</v>
      </c>
      <c r="H7830" t="s">
        <v>15988</v>
      </c>
      <c r="I7830" t="s">
        <v>79</v>
      </c>
      <c r="K7830" t="s">
        <v>15989</v>
      </c>
      <c r="L7830" t="s">
        <v>9682</v>
      </c>
      <c r="M7830" t="s">
        <v>9681</v>
      </c>
      <c r="N7830" t="s">
        <v>7384</v>
      </c>
      <c r="O7830" t="s">
        <v>18</v>
      </c>
      <c r="P7830" t="s">
        <v>9683</v>
      </c>
    </row>
    <row r="7831" spans="1:17" hidden="1" x14ac:dyDescent="0.35">
      <c r="A7831" s="72">
        <f t="shared" si="122"/>
        <v>141527</v>
      </c>
      <c r="B7831" t="s">
        <v>25153</v>
      </c>
      <c r="C7831" s="85">
        <v>141527</v>
      </c>
      <c r="D7831" t="s">
        <v>78</v>
      </c>
      <c r="E7831" t="s">
        <v>23237</v>
      </c>
      <c r="F7831" s="85">
        <v>17015391</v>
      </c>
      <c r="G7831" t="s">
        <v>1750</v>
      </c>
      <c r="H7831">
        <v>13047980</v>
      </c>
      <c r="I7831" t="s">
        <v>79</v>
      </c>
      <c r="J7831" t="s">
        <v>200</v>
      </c>
      <c r="K7831" t="s">
        <v>25154</v>
      </c>
      <c r="M7831" t="s">
        <v>25110</v>
      </c>
      <c r="N7831" t="s">
        <v>9526</v>
      </c>
      <c r="O7831" t="s">
        <v>18</v>
      </c>
      <c r="P7831">
        <v>78148</v>
      </c>
    </row>
    <row r="7832" spans="1:17" hidden="1" x14ac:dyDescent="0.35">
      <c r="A7832" s="72">
        <f t="shared" si="122"/>
        <v>141527</v>
      </c>
      <c r="B7832" t="s">
        <v>9685</v>
      </c>
      <c r="C7832" s="66">
        <v>90526</v>
      </c>
      <c r="D7832" t="s">
        <v>77</v>
      </c>
      <c r="E7832" t="s">
        <v>9686</v>
      </c>
      <c r="F7832" s="66">
        <v>141527</v>
      </c>
      <c r="G7832" t="s">
        <v>78</v>
      </c>
      <c r="H7832" t="s">
        <v>9687</v>
      </c>
      <c r="I7832" t="s">
        <v>79</v>
      </c>
      <c r="K7832" t="s">
        <v>9688</v>
      </c>
      <c r="M7832" t="s">
        <v>9681</v>
      </c>
      <c r="N7832" t="s">
        <v>7384</v>
      </c>
      <c r="O7832" t="s">
        <v>18</v>
      </c>
      <c r="P7832" t="s">
        <v>9683</v>
      </c>
    </row>
    <row r="7833" spans="1:17" hidden="1" x14ac:dyDescent="0.35">
      <c r="A7833" s="72">
        <f t="shared" si="122"/>
        <v>141527</v>
      </c>
      <c r="B7833" t="s">
        <v>9689</v>
      </c>
      <c r="C7833" s="66">
        <v>90527</v>
      </c>
      <c r="D7833" t="s">
        <v>77</v>
      </c>
      <c r="E7833" t="s">
        <v>9686</v>
      </c>
      <c r="F7833" s="66">
        <v>141527</v>
      </c>
      <c r="G7833" t="s">
        <v>78</v>
      </c>
      <c r="H7833" t="s">
        <v>9690</v>
      </c>
      <c r="I7833" t="s">
        <v>79</v>
      </c>
      <c r="K7833" t="s">
        <v>9691</v>
      </c>
      <c r="M7833" t="s">
        <v>9681</v>
      </c>
      <c r="N7833" t="s">
        <v>7384</v>
      </c>
      <c r="O7833" t="s">
        <v>18</v>
      </c>
      <c r="P7833" t="s">
        <v>9683</v>
      </c>
    </row>
    <row r="7834" spans="1:17" hidden="1" x14ac:dyDescent="0.35">
      <c r="A7834" s="72">
        <f t="shared" si="122"/>
        <v>140521</v>
      </c>
      <c r="B7834" t="s">
        <v>1456</v>
      </c>
      <c r="C7834" s="66">
        <v>85977</v>
      </c>
      <c r="D7834" t="s">
        <v>77</v>
      </c>
      <c r="E7834" t="s">
        <v>511</v>
      </c>
      <c r="F7834" s="66">
        <v>140521</v>
      </c>
      <c r="G7834" t="s">
        <v>78</v>
      </c>
      <c r="H7834" t="s">
        <v>1457</v>
      </c>
      <c r="I7834" t="s">
        <v>79</v>
      </c>
      <c r="K7834" t="s">
        <v>1458</v>
      </c>
      <c r="M7834" t="s">
        <v>1375</v>
      </c>
      <c r="N7834" t="s">
        <v>232</v>
      </c>
      <c r="O7834" t="s">
        <v>18</v>
      </c>
      <c r="P7834" t="s">
        <v>1405</v>
      </c>
      <c r="Q7834" t="s">
        <v>1459</v>
      </c>
    </row>
    <row r="7835" spans="1:17" hidden="1" x14ac:dyDescent="0.35">
      <c r="A7835" s="72">
        <f t="shared" si="122"/>
        <v>141030</v>
      </c>
      <c r="B7835" t="s">
        <v>4964</v>
      </c>
      <c r="C7835" s="66">
        <v>87905</v>
      </c>
      <c r="D7835" t="s">
        <v>77</v>
      </c>
      <c r="E7835" t="s">
        <v>4965</v>
      </c>
      <c r="F7835" s="66">
        <v>141030</v>
      </c>
      <c r="G7835" t="s">
        <v>78</v>
      </c>
      <c r="I7835" t="s">
        <v>79</v>
      </c>
      <c r="K7835" t="s">
        <v>4966</v>
      </c>
      <c r="M7835" t="s">
        <v>4967</v>
      </c>
      <c r="N7835" t="s">
        <v>4874</v>
      </c>
      <c r="O7835" t="s">
        <v>18</v>
      </c>
      <c r="P7835" t="s">
        <v>4968</v>
      </c>
    </row>
    <row r="7836" spans="1:17" hidden="1" x14ac:dyDescent="0.35">
      <c r="A7836" s="72">
        <f t="shared" si="122"/>
        <v>141030</v>
      </c>
      <c r="B7836" t="s">
        <v>14294</v>
      </c>
      <c r="C7836" s="66">
        <v>204495</v>
      </c>
      <c r="D7836" t="s">
        <v>77</v>
      </c>
      <c r="E7836" t="s">
        <v>4965</v>
      </c>
      <c r="F7836" s="66">
        <v>141030</v>
      </c>
      <c r="G7836" t="s">
        <v>78</v>
      </c>
      <c r="I7836" t="s">
        <v>79</v>
      </c>
      <c r="K7836" t="s">
        <v>14295</v>
      </c>
      <c r="M7836" t="s">
        <v>4967</v>
      </c>
      <c r="O7836" t="s">
        <v>18</v>
      </c>
      <c r="P7836" t="s">
        <v>4968</v>
      </c>
    </row>
    <row r="7837" spans="1:17" hidden="1" x14ac:dyDescent="0.35">
      <c r="A7837" s="72">
        <f t="shared" si="122"/>
        <v>141030</v>
      </c>
      <c r="B7837" t="s">
        <v>15127</v>
      </c>
      <c r="C7837" s="66">
        <v>228816</v>
      </c>
      <c r="D7837" t="s">
        <v>77</v>
      </c>
      <c r="E7837" t="s">
        <v>4965</v>
      </c>
      <c r="F7837" s="66">
        <v>141030</v>
      </c>
      <c r="G7837" t="s">
        <v>78</v>
      </c>
      <c r="I7837" t="s">
        <v>79</v>
      </c>
      <c r="K7837" t="s">
        <v>15128</v>
      </c>
      <c r="M7837" t="s">
        <v>4967</v>
      </c>
      <c r="O7837" t="s">
        <v>18</v>
      </c>
      <c r="P7837" t="s">
        <v>4968</v>
      </c>
    </row>
    <row r="7838" spans="1:17" hidden="1" x14ac:dyDescent="0.35">
      <c r="A7838" s="72">
        <f t="shared" si="122"/>
        <v>141681</v>
      </c>
      <c r="B7838" t="s">
        <v>11278</v>
      </c>
      <c r="C7838" s="66">
        <v>91581</v>
      </c>
      <c r="D7838" t="s">
        <v>77</v>
      </c>
      <c r="E7838" t="s">
        <v>11249</v>
      </c>
      <c r="F7838" s="66">
        <v>141681</v>
      </c>
      <c r="G7838" t="s">
        <v>78</v>
      </c>
      <c r="I7838" t="s">
        <v>79</v>
      </c>
      <c r="K7838" t="s">
        <v>11279</v>
      </c>
      <c r="M7838" t="s">
        <v>11037</v>
      </c>
      <c r="N7838" t="s">
        <v>5082</v>
      </c>
      <c r="O7838" t="s">
        <v>18</v>
      </c>
      <c r="P7838" t="s">
        <v>11038</v>
      </c>
      <c r="Q7838" t="s">
        <v>11280</v>
      </c>
    </row>
    <row r="7839" spans="1:17" hidden="1" x14ac:dyDescent="0.35">
      <c r="A7839" s="72">
        <f t="shared" si="122"/>
        <v>142082</v>
      </c>
      <c r="B7839" t="s">
        <v>22395</v>
      </c>
      <c r="C7839" s="66">
        <v>17022836</v>
      </c>
      <c r="D7839" t="s">
        <v>83</v>
      </c>
      <c r="E7839" t="s">
        <v>13229</v>
      </c>
      <c r="F7839" s="66">
        <v>142082</v>
      </c>
      <c r="G7839" t="s">
        <v>78</v>
      </c>
      <c r="I7839" t="s">
        <v>79</v>
      </c>
      <c r="K7839" t="s">
        <v>22396</v>
      </c>
      <c r="M7839" t="s">
        <v>22394</v>
      </c>
      <c r="N7839" t="s">
        <v>13883</v>
      </c>
      <c r="O7839" t="s">
        <v>18</v>
      </c>
      <c r="P7839" t="s">
        <v>13232</v>
      </c>
    </row>
    <row r="7840" spans="1:17" hidden="1" x14ac:dyDescent="0.35">
      <c r="A7840" s="72">
        <f t="shared" si="122"/>
        <v>140841</v>
      </c>
      <c r="B7840" t="s">
        <v>23490</v>
      </c>
      <c r="C7840" s="85">
        <v>87139</v>
      </c>
      <c r="D7840" t="s">
        <v>77</v>
      </c>
      <c r="E7840" t="s">
        <v>23268</v>
      </c>
      <c r="F7840" s="85">
        <v>140841</v>
      </c>
      <c r="G7840" t="s">
        <v>78</v>
      </c>
      <c r="I7840" t="s">
        <v>79</v>
      </c>
      <c r="K7840" t="s">
        <v>23491</v>
      </c>
      <c r="M7840" t="s">
        <v>19690</v>
      </c>
      <c r="N7840" t="s">
        <v>571</v>
      </c>
      <c r="O7840" t="s">
        <v>18</v>
      </c>
      <c r="P7840">
        <v>76010</v>
      </c>
      <c r="Q7840">
        <v>5900</v>
      </c>
    </row>
    <row r="7841" spans="1:17" hidden="1" x14ac:dyDescent="0.35">
      <c r="A7841" s="72">
        <f t="shared" si="122"/>
        <v>142082</v>
      </c>
      <c r="B7841" t="s">
        <v>24769</v>
      </c>
      <c r="C7841" s="85">
        <v>142082</v>
      </c>
      <c r="D7841" t="s">
        <v>78</v>
      </c>
      <c r="E7841" t="s">
        <v>13757</v>
      </c>
      <c r="F7841" s="85">
        <v>17019123</v>
      </c>
      <c r="G7841" t="s">
        <v>1750</v>
      </c>
      <c r="H7841">
        <v>12758140</v>
      </c>
      <c r="I7841" t="s">
        <v>79</v>
      </c>
      <c r="J7841" t="s">
        <v>200</v>
      </c>
      <c r="K7841" t="s">
        <v>24770</v>
      </c>
      <c r="M7841" t="s">
        <v>22394</v>
      </c>
      <c r="N7841" t="s">
        <v>13883</v>
      </c>
      <c r="O7841" t="s">
        <v>18</v>
      </c>
      <c r="P7841">
        <v>79778</v>
      </c>
    </row>
    <row r="7842" spans="1:17" hidden="1" x14ac:dyDescent="0.35">
      <c r="A7842" s="72">
        <f t="shared" si="122"/>
        <v>142082</v>
      </c>
      <c r="B7842" t="s">
        <v>24769</v>
      </c>
      <c r="C7842" s="85">
        <v>142082</v>
      </c>
      <c r="D7842" t="s">
        <v>78</v>
      </c>
      <c r="E7842" t="s">
        <v>23241</v>
      </c>
      <c r="F7842" s="85">
        <v>142047</v>
      </c>
      <c r="G7842" t="s">
        <v>78</v>
      </c>
      <c r="H7842">
        <v>12758140</v>
      </c>
      <c r="I7842" t="s">
        <v>79</v>
      </c>
      <c r="J7842" t="s">
        <v>200</v>
      </c>
      <c r="K7842" t="s">
        <v>24770</v>
      </c>
      <c r="M7842" t="s">
        <v>22394</v>
      </c>
      <c r="N7842" t="s">
        <v>13883</v>
      </c>
      <c r="O7842" t="s">
        <v>18</v>
      </c>
      <c r="P7842">
        <v>79778</v>
      </c>
    </row>
    <row r="7843" spans="1:17" hidden="1" x14ac:dyDescent="0.35">
      <c r="A7843" s="72">
        <f t="shared" si="122"/>
        <v>142082</v>
      </c>
      <c r="B7843" t="s">
        <v>22392</v>
      </c>
      <c r="C7843" s="66">
        <v>17022835</v>
      </c>
      <c r="D7843" t="s">
        <v>83</v>
      </c>
      <c r="E7843" t="s">
        <v>13229</v>
      </c>
      <c r="F7843" s="66">
        <v>142082</v>
      </c>
      <c r="G7843" t="s">
        <v>78</v>
      </c>
      <c r="I7843" t="s">
        <v>79</v>
      </c>
      <c r="K7843" t="s">
        <v>22393</v>
      </c>
      <c r="M7843" t="s">
        <v>22394</v>
      </c>
      <c r="N7843" t="s">
        <v>13883</v>
      </c>
      <c r="O7843" t="s">
        <v>18</v>
      </c>
      <c r="P7843" t="s">
        <v>13232</v>
      </c>
    </row>
    <row r="7844" spans="1:17" hidden="1" x14ac:dyDescent="0.35">
      <c r="A7844" s="72">
        <f t="shared" si="122"/>
        <v>142082</v>
      </c>
      <c r="B7844" t="s">
        <v>13233</v>
      </c>
      <c r="C7844" s="66">
        <v>92894</v>
      </c>
      <c r="D7844" t="s">
        <v>77</v>
      </c>
      <c r="E7844" t="s">
        <v>13229</v>
      </c>
      <c r="F7844" s="66">
        <v>142082</v>
      </c>
      <c r="G7844" t="s">
        <v>78</v>
      </c>
      <c r="I7844" t="s">
        <v>79</v>
      </c>
      <c r="K7844" t="s">
        <v>13234</v>
      </c>
      <c r="M7844" t="s">
        <v>13231</v>
      </c>
      <c r="N7844" t="s">
        <v>13235</v>
      </c>
      <c r="O7844" t="s">
        <v>18</v>
      </c>
      <c r="P7844" t="s">
        <v>13232</v>
      </c>
    </row>
    <row r="7845" spans="1:17" hidden="1" x14ac:dyDescent="0.35">
      <c r="A7845" s="72">
        <f t="shared" si="122"/>
        <v>140921</v>
      </c>
      <c r="B7845" t="s">
        <v>24558</v>
      </c>
      <c r="C7845" s="85">
        <v>226594</v>
      </c>
      <c r="D7845" t="s">
        <v>77</v>
      </c>
      <c r="E7845" t="s">
        <v>23247</v>
      </c>
      <c r="F7845" s="85">
        <v>140921</v>
      </c>
      <c r="G7845" t="s">
        <v>78</v>
      </c>
      <c r="H7845">
        <v>7380116</v>
      </c>
      <c r="I7845" t="s">
        <v>79</v>
      </c>
      <c r="K7845" t="s">
        <v>24559</v>
      </c>
      <c r="M7845" t="s">
        <v>22006</v>
      </c>
      <c r="N7845" t="s">
        <v>3829</v>
      </c>
      <c r="O7845" t="s">
        <v>18</v>
      </c>
      <c r="P7845">
        <v>76234</v>
      </c>
      <c r="Q7845">
        <v>4403</v>
      </c>
    </row>
    <row r="7846" spans="1:17" hidden="1" x14ac:dyDescent="0.35">
      <c r="A7846" s="72">
        <f t="shared" si="122"/>
        <v>234116</v>
      </c>
      <c r="B7846" t="s">
        <v>17795</v>
      </c>
      <c r="C7846" s="66">
        <v>16070999</v>
      </c>
      <c r="D7846" t="s">
        <v>77</v>
      </c>
      <c r="E7846" t="s">
        <v>14411</v>
      </c>
      <c r="F7846" s="66">
        <v>234116</v>
      </c>
      <c r="G7846" t="s">
        <v>78</v>
      </c>
      <c r="H7846" t="s">
        <v>17796</v>
      </c>
      <c r="I7846" t="s">
        <v>79</v>
      </c>
      <c r="K7846" t="s">
        <v>17797</v>
      </c>
      <c r="M7846" t="s">
        <v>5356</v>
      </c>
      <c r="N7846" t="s">
        <v>5256</v>
      </c>
      <c r="O7846" t="s">
        <v>18</v>
      </c>
      <c r="P7846" t="s">
        <v>5357</v>
      </c>
    </row>
    <row r="7847" spans="1:17" hidden="1" x14ac:dyDescent="0.35">
      <c r="A7847" s="72">
        <f t="shared" si="122"/>
        <v>234116</v>
      </c>
      <c r="B7847" t="s">
        <v>15532</v>
      </c>
      <c r="C7847" s="66">
        <v>234115</v>
      </c>
      <c r="D7847" t="s">
        <v>77</v>
      </c>
      <c r="E7847" t="s">
        <v>14411</v>
      </c>
      <c r="F7847" s="66">
        <v>234116</v>
      </c>
      <c r="G7847" t="s">
        <v>78</v>
      </c>
      <c r="H7847" t="s">
        <v>15533</v>
      </c>
      <c r="I7847" t="s">
        <v>79</v>
      </c>
      <c r="K7847" t="s">
        <v>15534</v>
      </c>
      <c r="L7847" t="s">
        <v>15535</v>
      </c>
      <c r="M7847" t="s">
        <v>5356</v>
      </c>
      <c r="N7847" t="s">
        <v>5256</v>
      </c>
      <c r="O7847" t="s">
        <v>18</v>
      </c>
      <c r="P7847" t="s">
        <v>5538</v>
      </c>
    </row>
    <row r="7848" spans="1:17" hidden="1" x14ac:dyDescent="0.35">
      <c r="A7848" s="72">
        <f t="shared" si="122"/>
        <v>141663</v>
      </c>
      <c r="B7848" t="s">
        <v>15493</v>
      </c>
      <c r="C7848" s="66">
        <v>232838</v>
      </c>
      <c r="D7848" t="s">
        <v>77</v>
      </c>
      <c r="E7848" t="s">
        <v>11096</v>
      </c>
      <c r="F7848" s="66">
        <v>141663</v>
      </c>
      <c r="G7848" t="s">
        <v>78</v>
      </c>
      <c r="I7848" t="s">
        <v>79</v>
      </c>
      <c r="K7848" t="s">
        <v>15494</v>
      </c>
      <c r="M7848" t="s">
        <v>10987</v>
      </c>
      <c r="N7848" t="s">
        <v>10739</v>
      </c>
      <c r="O7848" t="s">
        <v>18</v>
      </c>
      <c r="P7848" t="s">
        <v>11100</v>
      </c>
      <c r="Q7848" t="s">
        <v>4869</v>
      </c>
    </row>
    <row r="7849" spans="1:17" hidden="1" x14ac:dyDescent="0.35">
      <c r="A7849" s="72">
        <f t="shared" si="122"/>
        <v>140473</v>
      </c>
      <c r="B7849" t="s">
        <v>27754</v>
      </c>
      <c r="C7849" s="85">
        <v>85482</v>
      </c>
      <c r="D7849" t="s">
        <v>77</v>
      </c>
      <c r="E7849" t="s">
        <v>23171</v>
      </c>
      <c r="F7849" s="85">
        <v>140473</v>
      </c>
      <c r="G7849" t="s">
        <v>78</v>
      </c>
      <c r="I7849" t="s">
        <v>79</v>
      </c>
      <c r="K7849" t="s">
        <v>27755</v>
      </c>
      <c r="M7849" t="s">
        <v>20750</v>
      </c>
      <c r="N7849" t="s">
        <v>176</v>
      </c>
      <c r="O7849" t="s">
        <v>18</v>
      </c>
      <c r="P7849">
        <v>75025</v>
      </c>
      <c r="Q7849">
        <v>2555</v>
      </c>
    </row>
    <row r="7850" spans="1:17" hidden="1" x14ac:dyDescent="0.35">
      <c r="A7850" s="72">
        <f t="shared" si="122"/>
        <v>140473</v>
      </c>
      <c r="B7850" t="s">
        <v>298</v>
      </c>
      <c r="C7850" s="66">
        <v>85482</v>
      </c>
      <c r="D7850" t="s">
        <v>77</v>
      </c>
      <c r="E7850" t="s">
        <v>252</v>
      </c>
      <c r="F7850" s="66">
        <v>140473</v>
      </c>
      <c r="G7850" t="s">
        <v>78</v>
      </c>
      <c r="I7850" t="s">
        <v>79</v>
      </c>
      <c r="K7850" t="s">
        <v>299</v>
      </c>
      <c r="M7850" t="s">
        <v>254</v>
      </c>
      <c r="N7850" t="s">
        <v>185</v>
      </c>
      <c r="O7850" t="s">
        <v>18</v>
      </c>
      <c r="P7850" t="s">
        <v>294</v>
      </c>
      <c r="Q7850" t="s">
        <v>300</v>
      </c>
    </row>
    <row r="7851" spans="1:17" hidden="1" x14ac:dyDescent="0.35">
      <c r="A7851" s="72">
        <f t="shared" si="122"/>
        <v>140448</v>
      </c>
      <c r="B7851" t="s">
        <v>26399</v>
      </c>
      <c r="C7851" s="85">
        <v>227817</v>
      </c>
      <c r="D7851" t="s">
        <v>23281</v>
      </c>
      <c r="E7851" t="s">
        <v>23209</v>
      </c>
      <c r="F7851" s="85">
        <v>140448</v>
      </c>
      <c r="G7851" t="s">
        <v>78</v>
      </c>
      <c r="H7851">
        <v>12698908</v>
      </c>
      <c r="I7851" t="s">
        <v>79</v>
      </c>
      <c r="K7851" t="s">
        <v>26400</v>
      </c>
      <c r="M7851" t="s">
        <v>13920</v>
      </c>
      <c r="N7851" t="s">
        <v>232</v>
      </c>
      <c r="O7851" t="s">
        <v>18</v>
      </c>
      <c r="P7851">
        <v>75060</v>
      </c>
    </row>
    <row r="7852" spans="1:17" hidden="1" x14ac:dyDescent="0.35">
      <c r="A7852" s="72">
        <f t="shared" si="122"/>
        <v>140448</v>
      </c>
      <c r="B7852" t="s">
        <v>15091</v>
      </c>
      <c r="C7852" s="66">
        <v>227817</v>
      </c>
      <c r="D7852" t="s">
        <v>83</v>
      </c>
      <c r="E7852" t="s">
        <v>366</v>
      </c>
      <c r="F7852" s="66">
        <v>140448</v>
      </c>
      <c r="G7852" t="s">
        <v>78</v>
      </c>
      <c r="H7852" t="s">
        <v>672</v>
      </c>
      <c r="I7852" t="s">
        <v>79</v>
      </c>
      <c r="K7852" t="s">
        <v>15092</v>
      </c>
      <c r="L7852" t="s">
        <v>80</v>
      </c>
      <c r="M7852" t="s">
        <v>226</v>
      </c>
      <c r="N7852" t="s">
        <v>189</v>
      </c>
      <c r="O7852" t="s">
        <v>18</v>
      </c>
      <c r="P7852" t="s">
        <v>674</v>
      </c>
      <c r="Q7852" t="s">
        <v>87</v>
      </c>
    </row>
    <row r="7853" spans="1:17" hidden="1" x14ac:dyDescent="0.35">
      <c r="A7853" s="72">
        <f t="shared" si="122"/>
        <v>141681</v>
      </c>
      <c r="B7853" t="s">
        <v>14191</v>
      </c>
      <c r="C7853" s="66">
        <v>202390</v>
      </c>
      <c r="D7853" t="s">
        <v>77</v>
      </c>
      <c r="E7853" t="s">
        <v>11249</v>
      </c>
      <c r="F7853" s="66">
        <v>141681</v>
      </c>
      <c r="G7853" t="s">
        <v>78</v>
      </c>
      <c r="I7853" t="s">
        <v>79</v>
      </c>
      <c r="K7853" t="s">
        <v>14192</v>
      </c>
      <c r="M7853" t="s">
        <v>11037</v>
      </c>
      <c r="N7853" t="s">
        <v>10825</v>
      </c>
      <c r="O7853" t="s">
        <v>18</v>
      </c>
      <c r="P7853" t="s">
        <v>11038</v>
      </c>
      <c r="Q7853" t="s">
        <v>13035</v>
      </c>
    </row>
    <row r="7854" spans="1:17" hidden="1" x14ac:dyDescent="0.35">
      <c r="A7854" s="72">
        <f t="shared" si="122"/>
        <v>141667</v>
      </c>
      <c r="B7854" t="s">
        <v>11139</v>
      </c>
      <c r="C7854" s="66">
        <v>91517</v>
      </c>
      <c r="D7854" t="s">
        <v>77</v>
      </c>
      <c r="E7854" t="s">
        <v>10820</v>
      </c>
      <c r="F7854" s="66">
        <v>141667</v>
      </c>
      <c r="G7854" t="s">
        <v>78</v>
      </c>
      <c r="I7854" t="s">
        <v>79</v>
      </c>
      <c r="K7854" t="s">
        <v>11140</v>
      </c>
      <c r="M7854" t="s">
        <v>10950</v>
      </c>
      <c r="N7854" t="s">
        <v>7398</v>
      </c>
      <c r="O7854" t="s">
        <v>18</v>
      </c>
      <c r="P7854" t="s">
        <v>10951</v>
      </c>
      <c r="Q7854" t="s">
        <v>11141</v>
      </c>
    </row>
    <row r="7855" spans="1:17" hidden="1" x14ac:dyDescent="0.35">
      <c r="A7855" s="72">
        <f t="shared" si="122"/>
        <v>141223</v>
      </c>
      <c r="B7855" t="s">
        <v>6369</v>
      </c>
      <c r="C7855" s="66">
        <v>88550</v>
      </c>
      <c r="D7855" t="s">
        <v>77</v>
      </c>
      <c r="E7855" t="s">
        <v>6077</v>
      </c>
      <c r="F7855" s="66">
        <v>141223</v>
      </c>
      <c r="G7855" t="s">
        <v>78</v>
      </c>
      <c r="H7855" t="s">
        <v>6370</v>
      </c>
      <c r="I7855" t="s">
        <v>79</v>
      </c>
      <c r="K7855" t="s">
        <v>6371</v>
      </c>
      <c r="M7855" t="s">
        <v>3090</v>
      </c>
      <c r="N7855" t="s">
        <v>6071</v>
      </c>
      <c r="O7855" t="s">
        <v>18</v>
      </c>
      <c r="P7855" t="s">
        <v>6084</v>
      </c>
      <c r="Q7855" t="s">
        <v>104</v>
      </c>
    </row>
    <row r="7856" spans="1:17" hidden="1" x14ac:dyDescent="0.35">
      <c r="A7856" s="72">
        <f t="shared" si="122"/>
        <v>141487</v>
      </c>
      <c r="B7856" t="s">
        <v>21127</v>
      </c>
      <c r="C7856" s="66">
        <v>17011980</v>
      </c>
      <c r="D7856" t="s">
        <v>77</v>
      </c>
      <c r="E7856" t="s">
        <v>9269</v>
      </c>
      <c r="F7856" s="66">
        <v>141487</v>
      </c>
      <c r="G7856" t="s">
        <v>78</v>
      </c>
      <c r="I7856" t="s">
        <v>79</v>
      </c>
      <c r="K7856" t="s">
        <v>21128</v>
      </c>
      <c r="M7856" t="s">
        <v>9223</v>
      </c>
      <c r="N7856" t="s">
        <v>20296</v>
      </c>
      <c r="O7856" t="s">
        <v>18</v>
      </c>
      <c r="P7856" t="s">
        <v>9301</v>
      </c>
    </row>
    <row r="7857" spans="1:17" hidden="1" x14ac:dyDescent="0.35">
      <c r="A7857" s="72">
        <f t="shared" si="122"/>
        <v>141555</v>
      </c>
      <c r="B7857" t="s">
        <v>15394</v>
      </c>
      <c r="C7857" s="66">
        <v>232044</v>
      </c>
      <c r="D7857" t="s">
        <v>77</v>
      </c>
      <c r="E7857" t="s">
        <v>4810</v>
      </c>
      <c r="F7857" s="66">
        <v>141555</v>
      </c>
      <c r="G7857" t="s">
        <v>78</v>
      </c>
      <c r="H7857" t="s">
        <v>15395</v>
      </c>
      <c r="I7857" t="s">
        <v>79</v>
      </c>
      <c r="K7857" t="s">
        <v>15396</v>
      </c>
      <c r="M7857" t="s">
        <v>7383</v>
      </c>
      <c r="N7857" t="s">
        <v>7384</v>
      </c>
      <c r="O7857" t="s">
        <v>18</v>
      </c>
      <c r="P7857" t="s">
        <v>10347</v>
      </c>
    </row>
    <row r="7858" spans="1:17" hidden="1" x14ac:dyDescent="0.35">
      <c r="A7858" s="72">
        <f t="shared" si="122"/>
        <v>141311</v>
      </c>
      <c r="B7858" t="s">
        <v>17745</v>
      </c>
      <c r="C7858" s="66">
        <v>16070052</v>
      </c>
      <c r="D7858" t="s">
        <v>77</v>
      </c>
      <c r="E7858" t="s">
        <v>6973</v>
      </c>
      <c r="F7858" s="66">
        <v>141311</v>
      </c>
      <c r="G7858" t="s">
        <v>78</v>
      </c>
      <c r="I7858" t="s">
        <v>79</v>
      </c>
      <c r="K7858" t="s">
        <v>17746</v>
      </c>
      <c r="M7858" t="s">
        <v>7841</v>
      </c>
      <c r="N7858" t="s">
        <v>6771</v>
      </c>
      <c r="O7858" t="s">
        <v>18</v>
      </c>
      <c r="P7858" t="s">
        <v>8177</v>
      </c>
    </row>
    <row r="7859" spans="1:17" hidden="1" x14ac:dyDescent="0.35">
      <c r="A7859" s="72">
        <f t="shared" si="122"/>
        <v>141532</v>
      </c>
      <c r="B7859" t="s">
        <v>28266</v>
      </c>
      <c r="C7859" s="85">
        <v>90538</v>
      </c>
      <c r="D7859" t="s">
        <v>77</v>
      </c>
      <c r="E7859" t="s">
        <v>23152</v>
      </c>
      <c r="F7859" s="85">
        <v>141532</v>
      </c>
      <c r="G7859" t="s">
        <v>78</v>
      </c>
      <c r="H7859">
        <v>9980335</v>
      </c>
      <c r="I7859" t="s">
        <v>79</v>
      </c>
      <c r="K7859" t="s">
        <v>28267</v>
      </c>
      <c r="M7859" t="s">
        <v>9696</v>
      </c>
      <c r="N7859" t="s">
        <v>9697</v>
      </c>
      <c r="O7859" t="s">
        <v>18</v>
      </c>
      <c r="P7859">
        <v>78154</v>
      </c>
      <c r="Q7859">
        <v>1818</v>
      </c>
    </row>
    <row r="7860" spans="1:17" hidden="1" x14ac:dyDescent="0.35">
      <c r="A7860" s="72">
        <f t="shared" si="122"/>
        <v>141532</v>
      </c>
      <c r="B7860" t="s">
        <v>9712</v>
      </c>
      <c r="C7860" s="66">
        <v>90538</v>
      </c>
      <c r="D7860" t="s">
        <v>77</v>
      </c>
      <c r="E7860" t="s">
        <v>9507</v>
      </c>
      <c r="F7860" s="66">
        <v>141532</v>
      </c>
      <c r="G7860" t="s">
        <v>78</v>
      </c>
      <c r="H7860" t="s">
        <v>9508</v>
      </c>
      <c r="I7860" t="s">
        <v>79</v>
      </c>
      <c r="K7860" t="s">
        <v>9713</v>
      </c>
      <c r="M7860" t="s">
        <v>9711</v>
      </c>
      <c r="N7860" t="s">
        <v>9511</v>
      </c>
      <c r="O7860" t="s">
        <v>18</v>
      </c>
      <c r="P7860" t="s">
        <v>9698</v>
      </c>
      <c r="Q7860" t="s">
        <v>9714</v>
      </c>
    </row>
    <row r="7861" spans="1:17" hidden="1" x14ac:dyDescent="0.35">
      <c r="A7861" s="72">
        <f t="shared" si="122"/>
        <v>141223</v>
      </c>
      <c r="B7861" t="s">
        <v>16021</v>
      </c>
      <c r="C7861" s="66">
        <v>16031056</v>
      </c>
      <c r="D7861" t="s">
        <v>77</v>
      </c>
      <c r="E7861" t="s">
        <v>6077</v>
      </c>
      <c r="F7861" s="66">
        <v>141223</v>
      </c>
      <c r="G7861" t="s">
        <v>78</v>
      </c>
      <c r="I7861" t="s">
        <v>79</v>
      </c>
      <c r="K7861" t="s">
        <v>16022</v>
      </c>
      <c r="M7861" t="s">
        <v>3090</v>
      </c>
      <c r="N7861" t="s">
        <v>6071</v>
      </c>
      <c r="O7861" t="s">
        <v>18</v>
      </c>
      <c r="P7861" t="s">
        <v>6955</v>
      </c>
      <c r="Q7861" t="s">
        <v>3110</v>
      </c>
    </row>
    <row r="7862" spans="1:17" hidden="1" x14ac:dyDescent="0.35">
      <c r="A7862" s="72">
        <f t="shared" si="122"/>
        <v>141711</v>
      </c>
      <c r="B7862" t="s">
        <v>8003</v>
      </c>
      <c r="C7862" s="66">
        <v>16053908</v>
      </c>
      <c r="D7862" t="s">
        <v>77</v>
      </c>
      <c r="E7862" t="s">
        <v>11468</v>
      </c>
      <c r="F7862" s="66">
        <v>141711</v>
      </c>
      <c r="G7862" t="s">
        <v>78</v>
      </c>
      <c r="I7862" t="s">
        <v>79</v>
      </c>
      <c r="K7862" t="s">
        <v>17100</v>
      </c>
      <c r="M7862" t="s">
        <v>11470</v>
      </c>
      <c r="N7862" t="s">
        <v>5129</v>
      </c>
      <c r="O7862" t="s">
        <v>18</v>
      </c>
      <c r="P7862" t="s">
        <v>11471</v>
      </c>
    </row>
    <row r="7863" spans="1:17" hidden="1" x14ac:dyDescent="0.35">
      <c r="A7863" s="72">
        <f t="shared" si="122"/>
        <v>141295</v>
      </c>
      <c r="B7863" t="s">
        <v>8003</v>
      </c>
      <c r="C7863" s="66">
        <v>89522</v>
      </c>
      <c r="D7863" t="s">
        <v>77</v>
      </c>
      <c r="E7863" t="s">
        <v>7764</v>
      </c>
      <c r="F7863" s="66">
        <v>141295</v>
      </c>
      <c r="G7863" t="s">
        <v>78</v>
      </c>
      <c r="H7863" t="s">
        <v>8004</v>
      </c>
      <c r="I7863" t="s">
        <v>79</v>
      </c>
      <c r="K7863" t="s">
        <v>8005</v>
      </c>
      <c r="M7863" t="s">
        <v>7982</v>
      </c>
      <c r="N7863" t="s">
        <v>7262</v>
      </c>
      <c r="O7863" t="s">
        <v>18</v>
      </c>
      <c r="P7863" t="s">
        <v>7983</v>
      </c>
      <c r="Q7863" t="s">
        <v>986</v>
      </c>
    </row>
    <row r="7864" spans="1:17" hidden="1" x14ac:dyDescent="0.35">
      <c r="A7864" s="72">
        <f t="shared" si="122"/>
        <v>141545</v>
      </c>
      <c r="B7864" t="s">
        <v>10049</v>
      </c>
      <c r="C7864" s="66">
        <v>90771</v>
      </c>
      <c r="D7864" t="s">
        <v>77</v>
      </c>
      <c r="E7864" t="s">
        <v>9891</v>
      </c>
      <c r="F7864" s="66">
        <v>141545</v>
      </c>
      <c r="G7864" t="s">
        <v>78</v>
      </c>
      <c r="H7864" t="s">
        <v>350</v>
      </c>
      <c r="I7864" t="s">
        <v>79</v>
      </c>
      <c r="K7864" t="s">
        <v>10050</v>
      </c>
      <c r="L7864" t="s">
        <v>80</v>
      </c>
      <c r="M7864" t="s">
        <v>7383</v>
      </c>
      <c r="N7864" t="s">
        <v>7384</v>
      </c>
      <c r="O7864" t="s">
        <v>18</v>
      </c>
      <c r="P7864" t="s">
        <v>9966</v>
      </c>
      <c r="Q7864" t="s">
        <v>10051</v>
      </c>
    </row>
    <row r="7865" spans="1:17" hidden="1" x14ac:dyDescent="0.35">
      <c r="A7865" s="72">
        <f t="shared" si="122"/>
        <v>141633</v>
      </c>
      <c r="B7865" t="s">
        <v>10049</v>
      </c>
      <c r="C7865" s="66">
        <v>91294</v>
      </c>
      <c r="D7865" t="s">
        <v>77</v>
      </c>
      <c r="E7865" t="s">
        <v>10736</v>
      </c>
      <c r="F7865" s="66">
        <v>141633</v>
      </c>
      <c r="G7865" t="s">
        <v>78</v>
      </c>
      <c r="H7865" t="s">
        <v>10807</v>
      </c>
      <c r="I7865" t="s">
        <v>79</v>
      </c>
      <c r="K7865" t="s">
        <v>10808</v>
      </c>
      <c r="M7865" t="s">
        <v>10734</v>
      </c>
      <c r="N7865" t="s">
        <v>10739</v>
      </c>
      <c r="O7865" t="s">
        <v>18</v>
      </c>
      <c r="P7865" t="s">
        <v>10799</v>
      </c>
      <c r="Q7865" t="s">
        <v>8137</v>
      </c>
    </row>
    <row r="7866" spans="1:17" hidden="1" x14ac:dyDescent="0.35">
      <c r="A7866" s="72">
        <f t="shared" si="122"/>
        <v>141555</v>
      </c>
      <c r="B7866" t="s">
        <v>10152</v>
      </c>
      <c r="C7866" s="66">
        <v>90833</v>
      </c>
      <c r="D7866" t="s">
        <v>77</v>
      </c>
      <c r="E7866" t="s">
        <v>4810</v>
      </c>
      <c r="F7866" s="66">
        <v>141555</v>
      </c>
      <c r="G7866" t="s">
        <v>78</v>
      </c>
      <c r="H7866" t="s">
        <v>10153</v>
      </c>
      <c r="I7866" t="s">
        <v>79</v>
      </c>
      <c r="K7866" t="s">
        <v>10154</v>
      </c>
      <c r="M7866" t="s">
        <v>7383</v>
      </c>
      <c r="N7866" t="s">
        <v>7384</v>
      </c>
      <c r="O7866" t="s">
        <v>18</v>
      </c>
      <c r="P7866" t="s">
        <v>10119</v>
      </c>
      <c r="Q7866" t="s">
        <v>10155</v>
      </c>
    </row>
    <row r="7867" spans="1:17" hidden="1" x14ac:dyDescent="0.35">
      <c r="A7867" s="72">
        <f t="shared" si="122"/>
        <v>141043</v>
      </c>
      <c r="B7867" t="s">
        <v>14334</v>
      </c>
      <c r="C7867" s="66">
        <v>206767</v>
      </c>
      <c r="D7867" t="s">
        <v>77</v>
      </c>
      <c r="E7867" t="s">
        <v>5036</v>
      </c>
      <c r="F7867" s="66">
        <v>141043</v>
      </c>
      <c r="G7867" t="s">
        <v>78</v>
      </c>
      <c r="H7867" t="s">
        <v>14335</v>
      </c>
      <c r="I7867" t="s">
        <v>79</v>
      </c>
      <c r="K7867" t="s">
        <v>14336</v>
      </c>
      <c r="M7867" t="s">
        <v>5039</v>
      </c>
      <c r="O7867" t="s">
        <v>18</v>
      </c>
      <c r="P7867" t="s">
        <v>5048</v>
      </c>
    </row>
    <row r="7868" spans="1:17" hidden="1" x14ac:dyDescent="0.35">
      <c r="A7868" s="72">
        <f t="shared" si="122"/>
        <v>141085</v>
      </c>
      <c r="B7868" t="s">
        <v>17187</v>
      </c>
      <c r="C7868" s="66">
        <v>16056313</v>
      </c>
      <c r="D7868" t="s">
        <v>77</v>
      </c>
      <c r="E7868" t="s">
        <v>5345</v>
      </c>
      <c r="F7868" s="66">
        <v>141085</v>
      </c>
      <c r="G7868" t="s">
        <v>78</v>
      </c>
      <c r="I7868" t="s">
        <v>79</v>
      </c>
      <c r="K7868" t="s">
        <v>17188</v>
      </c>
      <c r="M7868" t="s">
        <v>5348</v>
      </c>
      <c r="N7868" t="s">
        <v>5044</v>
      </c>
      <c r="O7868" t="s">
        <v>18</v>
      </c>
      <c r="P7868" t="s">
        <v>5349</v>
      </c>
    </row>
    <row r="7869" spans="1:17" hidden="1" x14ac:dyDescent="0.35">
      <c r="A7869" s="72">
        <f t="shared" si="122"/>
        <v>141675</v>
      </c>
      <c r="B7869" t="s">
        <v>23017</v>
      </c>
      <c r="C7869" s="66">
        <v>17028663</v>
      </c>
      <c r="D7869" t="s">
        <v>83</v>
      </c>
      <c r="E7869" t="s">
        <v>11181</v>
      </c>
      <c r="F7869" s="66">
        <v>141675</v>
      </c>
      <c r="G7869" t="s">
        <v>78</v>
      </c>
      <c r="I7869" t="s">
        <v>79</v>
      </c>
      <c r="K7869" t="s">
        <v>23018</v>
      </c>
      <c r="M7869" t="s">
        <v>23019</v>
      </c>
      <c r="N7869" t="s">
        <v>11190</v>
      </c>
      <c r="O7869" t="s">
        <v>18</v>
      </c>
      <c r="P7869" t="s">
        <v>11185</v>
      </c>
    </row>
    <row r="7870" spans="1:17" hidden="1" x14ac:dyDescent="0.35">
      <c r="A7870" s="72">
        <f t="shared" si="122"/>
        <v>141675</v>
      </c>
      <c r="B7870" t="s">
        <v>11188</v>
      </c>
      <c r="C7870" s="66">
        <v>91545</v>
      </c>
      <c r="D7870" t="s">
        <v>77</v>
      </c>
      <c r="E7870" t="s">
        <v>11181</v>
      </c>
      <c r="F7870" s="66">
        <v>141675</v>
      </c>
      <c r="G7870" t="s">
        <v>78</v>
      </c>
      <c r="I7870" t="s">
        <v>79</v>
      </c>
      <c r="K7870" t="s">
        <v>11189</v>
      </c>
      <c r="M7870" t="s">
        <v>11184</v>
      </c>
      <c r="N7870" t="s">
        <v>11190</v>
      </c>
      <c r="O7870" t="s">
        <v>18</v>
      </c>
      <c r="P7870" t="s">
        <v>11185</v>
      </c>
      <c r="Q7870" t="s">
        <v>8475</v>
      </c>
    </row>
    <row r="7871" spans="1:17" hidden="1" x14ac:dyDescent="0.35">
      <c r="A7871" s="72">
        <f t="shared" si="122"/>
        <v>141675</v>
      </c>
      <c r="B7871" t="s">
        <v>27505</v>
      </c>
      <c r="C7871" s="85">
        <v>141675</v>
      </c>
      <c r="D7871" t="s">
        <v>78</v>
      </c>
      <c r="E7871" t="s">
        <v>23177</v>
      </c>
      <c r="F7871" s="85">
        <v>17016080</v>
      </c>
      <c r="G7871" t="s">
        <v>1750</v>
      </c>
      <c r="H7871">
        <v>4925459</v>
      </c>
      <c r="I7871" t="s">
        <v>79</v>
      </c>
      <c r="J7871" t="s">
        <v>200</v>
      </c>
      <c r="K7871" t="s">
        <v>27506</v>
      </c>
      <c r="M7871" t="s">
        <v>23019</v>
      </c>
      <c r="N7871" t="s">
        <v>11190</v>
      </c>
      <c r="O7871" t="s">
        <v>18</v>
      </c>
      <c r="P7871">
        <v>78580</v>
      </c>
      <c r="Q7871">
        <v>3200</v>
      </c>
    </row>
    <row r="7872" spans="1:17" hidden="1" x14ac:dyDescent="0.35">
      <c r="A7872" s="72">
        <f t="shared" si="122"/>
        <v>141675</v>
      </c>
      <c r="B7872" t="s">
        <v>17609</v>
      </c>
      <c r="C7872" s="66">
        <v>16065597</v>
      </c>
      <c r="D7872" t="s">
        <v>77</v>
      </c>
      <c r="E7872" t="s">
        <v>11181</v>
      </c>
      <c r="F7872" s="66">
        <v>141675</v>
      </c>
      <c r="G7872" t="s">
        <v>78</v>
      </c>
      <c r="I7872" t="s">
        <v>79</v>
      </c>
      <c r="K7872" t="s">
        <v>17610</v>
      </c>
      <c r="M7872" t="s">
        <v>11184</v>
      </c>
      <c r="N7872" t="s">
        <v>11025</v>
      </c>
      <c r="O7872" t="s">
        <v>18</v>
      </c>
      <c r="P7872" t="s">
        <v>11185</v>
      </c>
    </row>
    <row r="7873" spans="1:17" hidden="1" x14ac:dyDescent="0.35">
      <c r="A7873" s="72">
        <f t="shared" si="122"/>
        <v>141223</v>
      </c>
      <c r="B7873" t="s">
        <v>16376</v>
      </c>
      <c r="C7873" s="66">
        <v>16038298</v>
      </c>
      <c r="D7873" t="s">
        <v>77</v>
      </c>
      <c r="E7873" t="s">
        <v>6077</v>
      </c>
      <c r="F7873" s="66">
        <v>141223</v>
      </c>
      <c r="G7873" t="s">
        <v>78</v>
      </c>
      <c r="I7873" t="s">
        <v>79</v>
      </c>
      <c r="K7873" t="s">
        <v>6121</v>
      </c>
      <c r="M7873" t="s">
        <v>3090</v>
      </c>
      <c r="N7873" t="s">
        <v>6073</v>
      </c>
      <c r="O7873" t="s">
        <v>18</v>
      </c>
      <c r="P7873" t="s">
        <v>6235</v>
      </c>
    </row>
    <row r="7874" spans="1:17" hidden="1" x14ac:dyDescent="0.35">
      <c r="A7874" s="72">
        <f t="shared" ref="A7874:A7937" si="123">IF(F7874="", "", IF(D7874="School District", C7874, F7874))</f>
        <v>141986</v>
      </c>
      <c r="B7874" t="s">
        <v>19950</v>
      </c>
      <c r="C7874" s="66">
        <v>16075797</v>
      </c>
      <c r="D7874" t="s">
        <v>83</v>
      </c>
      <c r="E7874" t="s">
        <v>12702</v>
      </c>
      <c r="F7874" s="66">
        <v>141986</v>
      </c>
      <c r="G7874" t="s">
        <v>78</v>
      </c>
      <c r="H7874" t="s">
        <v>19951</v>
      </c>
      <c r="I7874" t="s">
        <v>79</v>
      </c>
      <c r="K7874" t="s">
        <v>19952</v>
      </c>
      <c r="M7874" t="s">
        <v>12447</v>
      </c>
      <c r="N7874" t="s">
        <v>12447</v>
      </c>
      <c r="O7874" t="s">
        <v>18</v>
      </c>
      <c r="P7874" t="s">
        <v>12714</v>
      </c>
    </row>
    <row r="7875" spans="1:17" hidden="1" x14ac:dyDescent="0.35">
      <c r="A7875" s="72">
        <f t="shared" si="123"/>
        <v>141739</v>
      </c>
      <c r="B7875" t="s">
        <v>23720</v>
      </c>
      <c r="C7875" s="85">
        <v>16059067</v>
      </c>
      <c r="D7875" t="s">
        <v>77</v>
      </c>
      <c r="E7875" t="s">
        <v>23266</v>
      </c>
      <c r="F7875" s="85">
        <v>141739</v>
      </c>
      <c r="G7875" t="s">
        <v>78</v>
      </c>
      <c r="H7875">
        <v>12688008</v>
      </c>
      <c r="I7875" t="s">
        <v>79</v>
      </c>
      <c r="K7875" t="s">
        <v>23721</v>
      </c>
      <c r="M7875" t="s">
        <v>125</v>
      </c>
      <c r="N7875" t="s">
        <v>137</v>
      </c>
      <c r="O7875" t="s">
        <v>18</v>
      </c>
      <c r="P7875">
        <v>78757</v>
      </c>
      <c r="Q7875">
        <v>5399</v>
      </c>
    </row>
    <row r="7876" spans="1:17" hidden="1" x14ac:dyDescent="0.35">
      <c r="A7876" s="72">
        <f t="shared" si="123"/>
        <v>141295</v>
      </c>
      <c r="B7876" t="s">
        <v>17139</v>
      </c>
      <c r="C7876" s="66">
        <v>16055152</v>
      </c>
      <c r="D7876" t="s">
        <v>77</v>
      </c>
      <c r="E7876" t="s">
        <v>7764</v>
      </c>
      <c r="F7876" s="66">
        <v>141295</v>
      </c>
      <c r="G7876" t="s">
        <v>78</v>
      </c>
      <c r="I7876" t="s">
        <v>79</v>
      </c>
      <c r="K7876" t="s">
        <v>17140</v>
      </c>
      <c r="M7876" t="s">
        <v>7391</v>
      </c>
      <c r="N7876" t="s">
        <v>7262</v>
      </c>
      <c r="O7876" t="s">
        <v>18</v>
      </c>
      <c r="P7876" t="s">
        <v>7959</v>
      </c>
    </row>
    <row r="7877" spans="1:17" hidden="1" x14ac:dyDescent="0.35">
      <c r="A7877" s="72">
        <f t="shared" si="123"/>
        <v>141383</v>
      </c>
      <c r="B7877" t="s">
        <v>8821</v>
      </c>
      <c r="C7877" s="66">
        <v>90012</v>
      </c>
      <c r="D7877" t="s">
        <v>77</v>
      </c>
      <c r="E7877" t="s">
        <v>8809</v>
      </c>
      <c r="F7877" s="66">
        <v>141383</v>
      </c>
      <c r="G7877" t="s">
        <v>78</v>
      </c>
      <c r="I7877" t="s">
        <v>79</v>
      </c>
      <c r="K7877" t="s">
        <v>8822</v>
      </c>
      <c r="M7877" t="s">
        <v>8811</v>
      </c>
      <c r="N7877" t="s">
        <v>8454</v>
      </c>
      <c r="O7877" t="s">
        <v>18</v>
      </c>
      <c r="P7877" t="s">
        <v>8812</v>
      </c>
      <c r="Q7877" t="s">
        <v>8221</v>
      </c>
    </row>
    <row r="7878" spans="1:17" hidden="1" x14ac:dyDescent="0.35">
      <c r="A7878" s="72">
        <f t="shared" si="123"/>
        <v>141193</v>
      </c>
      <c r="B7878" t="s">
        <v>24832</v>
      </c>
      <c r="C7878" s="85">
        <v>141193</v>
      </c>
      <c r="D7878" t="s">
        <v>78</v>
      </c>
      <c r="E7878" t="s">
        <v>13757</v>
      </c>
      <c r="F7878" s="85">
        <v>17019123</v>
      </c>
      <c r="G7878" t="s">
        <v>1750</v>
      </c>
      <c r="H7878">
        <v>14033443</v>
      </c>
      <c r="I7878" t="s">
        <v>79</v>
      </c>
      <c r="J7878" t="s">
        <v>200</v>
      </c>
      <c r="K7878" t="s">
        <v>24833</v>
      </c>
      <c r="M7878" t="s">
        <v>24834</v>
      </c>
      <c r="N7878" t="s">
        <v>5989</v>
      </c>
      <c r="O7878" t="s">
        <v>18</v>
      </c>
      <c r="P7878">
        <v>76932</v>
      </c>
      <c r="Q7878">
        <v>3513</v>
      </c>
    </row>
    <row r="7879" spans="1:17" hidden="1" x14ac:dyDescent="0.35">
      <c r="A7879" s="72">
        <f t="shared" si="123"/>
        <v>141193</v>
      </c>
      <c r="B7879" t="s">
        <v>24832</v>
      </c>
      <c r="C7879" s="85">
        <v>141193</v>
      </c>
      <c r="D7879" t="s">
        <v>78</v>
      </c>
      <c r="E7879" t="s">
        <v>23241</v>
      </c>
      <c r="F7879" s="85">
        <v>142047</v>
      </c>
      <c r="G7879" t="s">
        <v>78</v>
      </c>
      <c r="H7879">
        <v>14033443</v>
      </c>
      <c r="I7879" t="s">
        <v>79</v>
      </c>
      <c r="J7879" t="s">
        <v>200</v>
      </c>
      <c r="K7879" t="s">
        <v>24833</v>
      </c>
      <c r="M7879" t="s">
        <v>24834</v>
      </c>
      <c r="N7879" t="s">
        <v>5989</v>
      </c>
      <c r="O7879" t="s">
        <v>18</v>
      </c>
      <c r="P7879">
        <v>76932</v>
      </c>
      <c r="Q7879">
        <v>3513</v>
      </c>
    </row>
    <row r="7880" spans="1:17" hidden="1" x14ac:dyDescent="0.35">
      <c r="A7880" s="72">
        <f t="shared" si="123"/>
        <v>141193</v>
      </c>
      <c r="B7880" t="s">
        <v>19680</v>
      </c>
      <c r="C7880" s="66">
        <v>16062099</v>
      </c>
      <c r="D7880" t="s">
        <v>83</v>
      </c>
      <c r="E7880" t="s">
        <v>5982</v>
      </c>
      <c r="F7880" s="66">
        <v>141193</v>
      </c>
      <c r="G7880" t="s">
        <v>78</v>
      </c>
      <c r="H7880" t="s">
        <v>350</v>
      </c>
      <c r="I7880" t="s">
        <v>79</v>
      </c>
      <c r="K7880" t="s">
        <v>19679</v>
      </c>
      <c r="L7880" t="s">
        <v>80</v>
      </c>
      <c r="M7880" t="s">
        <v>5984</v>
      </c>
      <c r="N7880" t="s">
        <v>13756</v>
      </c>
      <c r="O7880" t="s">
        <v>18</v>
      </c>
      <c r="P7880" t="s">
        <v>5986</v>
      </c>
      <c r="Q7880" t="s">
        <v>87</v>
      </c>
    </row>
    <row r="7881" spans="1:17" hidden="1" x14ac:dyDescent="0.35">
      <c r="A7881" s="72">
        <f t="shared" si="123"/>
        <v>141193</v>
      </c>
      <c r="B7881" t="s">
        <v>5987</v>
      </c>
      <c r="C7881" s="66">
        <v>88361</v>
      </c>
      <c r="D7881" t="s">
        <v>77</v>
      </c>
      <c r="E7881" t="s">
        <v>5982</v>
      </c>
      <c r="F7881" s="66">
        <v>141193</v>
      </c>
      <c r="G7881" t="s">
        <v>78</v>
      </c>
      <c r="I7881" t="s">
        <v>79</v>
      </c>
      <c r="K7881" t="s">
        <v>5988</v>
      </c>
      <c r="M7881" t="s">
        <v>5984</v>
      </c>
      <c r="N7881" t="s">
        <v>5989</v>
      </c>
      <c r="O7881" t="s">
        <v>18</v>
      </c>
      <c r="P7881" t="s">
        <v>5986</v>
      </c>
      <c r="Q7881" t="s">
        <v>5990</v>
      </c>
    </row>
    <row r="7882" spans="1:17" hidden="1" x14ac:dyDescent="0.35">
      <c r="A7882" s="72">
        <f t="shared" si="123"/>
        <v>141193</v>
      </c>
      <c r="B7882" t="s">
        <v>5981</v>
      </c>
      <c r="C7882" s="66">
        <v>88360</v>
      </c>
      <c r="D7882" t="s">
        <v>77</v>
      </c>
      <c r="E7882" t="s">
        <v>5982</v>
      </c>
      <c r="F7882" s="66">
        <v>141193</v>
      </c>
      <c r="G7882" t="s">
        <v>78</v>
      </c>
      <c r="I7882" t="s">
        <v>79</v>
      </c>
      <c r="K7882" t="s">
        <v>5983</v>
      </c>
      <c r="M7882" t="s">
        <v>5984</v>
      </c>
      <c r="N7882" t="s">
        <v>5985</v>
      </c>
      <c r="O7882" t="s">
        <v>18</v>
      </c>
      <c r="P7882" t="s">
        <v>5986</v>
      </c>
      <c r="Q7882" t="s">
        <v>889</v>
      </c>
    </row>
    <row r="7883" spans="1:17" hidden="1" x14ac:dyDescent="0.35">
      <c r="A7883" s="72">
        <f t="shared" si="123"/>
        <v>141193</v>
      </c>
      <c r="B7883" t="s">
        <v>5991</v>
      </c>
      <c r="C7883" s="66">
        <v>88362</v>
      </c>
      <c r="D7883" t="s">
        <v>77</v>
      </c>
      <c r="E7883" t="s">
        <v>5982</v>
      </c>
      <c r="F7883" s="66">
        <v>141193</v>
      </c>
      <c r="G7883" t="s">
        <v>78</v>
      </c>
      <c r="I7883" t="s">
        <v>79</v>
      </c>
      <c r="K7883" t="s">
        <v>5992</v>
      </c>
      <c r="M7883" t="s">
        <v>5984</v>
      </c>
      <c r="N7883" t="s">
        <v>5985</v>
      </c>
      <c r="O7883" t="s">
        <v>18</v>
      </c>
      <c r="P7883" t="s">
        <v>5986</v>
      </c>
      <c r="Q7883" t="s">
        <v>1678</v>
      </c>
    </row>
    <row r="7884" spans="1:17" hidden="1" x14ac:dyDescent="0.35">
      <c r="A7884" s="72">
        <f t="shared" si="123"/>
        <v>141193</v>
      </c>
      <c r="B7884" t="s">
        <v>19678</v>
      </c>
      <c r="C7884" s="66">
        <v>16062098</v>
      </c>
      <c r="D7884" t="s">
        <v>83</v>
      </c>
      <c r="E7884" t="s">
        <v>5982</v>
      </c>
      <c r="F7884" s="66">
        <v>141193</v>
      </c>
      <c r="G7884" t="s">
        <v>78</v>
      </c>
      <c r="H7884" t="s">
        <v>350</v>
      </c>
      <c r="I7884" t="s">
        <v>79</v>
      </c>
      <c r="K7884" t="s">
        <v>19679</v>
      </c>
      <c r="L7884" t="s">
        <v>80</v>
      </c>
      <c r="M7884" t="s">
        <v>5984</v>
      </c>
      <c r="N7884" t="s">
        <v>13756</v>
      </c>
      <c r="O7884" t="s">
        <v>18</v>
      </c>
      <c r="P7884" t="s">
        <v>5986</v>
      </c>
      <c r="Q7884" t="s">
        <v>87</v>
      </c>
    </row>
    <row r="7885" spans="1:17" hidden="1" x14ac:dyDescent="0.35">
      <c r="A7885" s="72">
        <f t="shared" si="123"/>
        <v>141188</v>
      </c>
      <c r="B7885" t="s">
        <v>5929</v>
      </c>
      <c r="C7885" s="66">
        <v>88341</v>
      </c>
      <c r="D7885" t="s">
        <v>77</v>
      </c>
      <c r="E7885" t="s">
        <v>5662</v>
      </c>
      <c r="F7885" s="66">
        <v>141188</v>
      </c>
      <c r="G7885" t="s">
        <v>77</v>
      </c>
      <c r="H7885" t="s">
        <v>5930</v>
      </c>
      <c r="I7885" t="s">
        <v>79</v>
      </c>
      <c r="K7885" t="s">
        <v>5931</v>
      </c>
      <c r="M7885" t="s">
        <v>5874</v>
      </c>
      <c r="N7885" t="s">
        <v>5875</v>
      </c>
      <c r="O7885" t="s">
        <v>18</v>
      </c>
      <c r="P7885" t="s">
        <v>5914</v>
      </c>
      <c r="Q7885" t="s">
        <v>2852</v>
      </c>
    </row>
    <row r="7886" spans="1:17" hidden="1" x14ac:dyDescent="0.35">
      <c r="A7886" s="72">
        <f t="shared" si="123"/>
        <v>141190</v>
      </c>
      <c r="B7886" t="s">
        <v>5929</v>
      </c>
      <c r="C7886" s="66">
        <v>88341</v>
      </c>
      <c r="D7886" t="s">
        <v>77</v>
      </c>
      <c r="E7886" t="s">
        <v>5877</v>
      </c>
      <c r="F7886" s="66">
        <v>141190</v>
      </c>
      <c r="G7886" t="s">
        <v>78</v>
      </c>
      <c r="H7886" t="s">
        <v>5930</v>
      </c>
      <c r="I7886" t="s">
        <v>79</v>
      </c>
      <c r="K7886" t="s">
        <v>5931</v>
      </c>
      <c r="M7886" t="s">
        <v>5874</v>
      </c>
      <c r="N7886" t="s">
        <v>5875</v>
      </c>
      <c r="O7886" t="s">
        <v>18</v>
      </c>
      <c r="P7886" t="s">
        <v>5914</v>
      </c>
      <c r="Q7886" t="s">
        <v>2852</v>
      </c>
    </row>
    <row r="7887" spans="1:17" hidden="1" x14ac:dyDescent="0.35">
      <c r="A7887" s="72">
        <f t="shared" si="123"/>
        <v>141920</v>
      </c>
      <c r="B7887" t="s">
        <v>12413</v>
      </c>
      <c r="C7887" s="66">
        <v>92388</v>
      </c>
      <c r="D7887" t="s">
        <v>77</v>
      </c>
      <c r="E7887" t="s">
        <v>12406</v>
      </c>
      <c r="F7887" s="66">
        <v>141920</v>
      </c>
      <c r="G7887" t="s">
        <v>78</v>
      </c>
      <c r="H7887" t="s">
        <v>12414</v>
      </c>
      <c r="I7887" t="s">
        <v>79</v>
      </c>
      <c r="K7887" t="s">
        <v>12415</v>
      </c>
      <c r="M7887" t="s">
        <v>12408</v>
      </c>
      <c r="N7887" t="s">
        <v>12409</v>
      </c>
      <c r="O7887" t="s">
        <v>18</v>
      </c>
      <c r="P7887" t="s">
        <v>12410</v>
      </c>
    </row>
    <row r="7888" spans="1:17" hidden="1" x14ac:dyDescent="0.35">
      <c r="A7888" s="72">
        <f t="shared" si="123"/>
        <v>141546</v>
      </c>
      <c r="B7888" t="s">
        <v>27395</v>
      </c>
      <c r="C7888" s="85">
        <v>212409</v>
      </c>
      <c r="D7888" t="s">
        <v>77</v>
      </c>
      <c r="E7888" t="s">
        <v>23179</v>
      </c>
      <c r="F7888" s="85">
        <v>141546</v>
      </c>
      <c r="G7888" t="s">
        <v>78</v>
      </c>
      <c r="H7888">
        <v>1664853</v>
      </c>
      <c r="I7888" t="s">
        <v>79</v>
      </c>
      <c r="K7888" t="s">
        <v>27396</v>
      </c>
      <c r="M7888" t="s">
        <v>9155</v>
      </c>
      <c r="N7888" t="s">
        <v>9526</v>
      </c>
      <c r="O7888" t="s">
        <v>18</v>
      </c>
      <c r="P7888">
        <v>78258</v>
      </c>
      <c r="Q7888">
        <v>3914</v>
      </c>
    </row>
    <row r="7889" spans="1:17" hidden="1" x14ac:dyDescent="0.35">
      <c r="A7889" s="72">
        <f t="shared" si="123"/>
        <v>141546</v>
      </c>
      <c r="B7889" t="s">
        <v>14569</v>
      </c>
      <c r="C7889" s="66">
        <v>212409</v>
      </c>
      <c r="D7889" t="s">
        <v>77</v>
      </c>
      <c r="E7889" t="s">
        <v>9849</v>
      </c>
      <c r="F7889" s="66">
        <v>141546</v>
      </c>
      <c r="G7889" t="s">
        <v>78</v>
      </c>
      <c r="H7889" t="s">
        <v>9850</v>
      </c>
      <c r="I7889" t="s">
        <v>79</v>
      </c>
      <c r="K7889" t="s">
        <v>14570</v>
      </c>
      <c r="M7889" t="s">
        <v>7383</v>
      </c>
      <c r="N7889" t="s">
        <v>9526</v>
      </c>
      <c r="O7889" t="s">
        <v>18</v>
      </c>
      <c r="P7889" t="s">
        <v>10443</v>
      </c>
      <c r="Q7889" t="s">
        <v>1588</v>
      </c>
    </row>
    <row r="7890" spans="1:17" hidden="1" x14ac:dyDescent="0.35">
      <c r="A7890" s="72">
        <f t="shared" si="123"/>
        <v>16074189</v>
      </c>
      <c r="B7890" t="s">
        <v>18234</v>
      </c>
      <c r="C7890" s="66">
        <v>16074190</v>
      </c>
      <c r="D7890" t="s">
        <v>77</v>
      </c>
      <c r="E7890" t="s">
        <v>13922</v>
      </c>
      <c r="F7890" s="66">
        <v>16074189</v>
      </c>
      <c r="G7890" t="s">
        <v>78</v>
      </c>
      <c r="I7890" t="s">
        <v>79</v>
      </c>
      <c r="K7890" t="s">
        <v>18235</v>
      </c>
      <c r="L7890" t="s">
        <v>11053</v>
      </c>
      <c r="M7890" t="s">
        <v>126</v>
      </c>
      <c r="N7890" t="s">
        <v>136</v>
      </c>
      <c r="O7890" t="s">
        <v>18</v>
      </c>
      <c r="P7890" t="s">
        <v>155</v>
      </c>
      <c r="Q7890" t="s">
        <v>9985</v>
      </c>
    </row>
    <row r="7891" spans="1:17" hidden="1" x14ac:dyDescent="0.35">
      <c r="A7891" s="72">
        <f t="shared" si="123"/>
        <v>140849</v>
      </c>
      <c r="B7891" t="s">
        <v>24289</v>
      </c>
      <c r="C7891" s="85">
        <v>17023852</v>
      </c>
      <c r="D7891" t="s">
        <v>77</v>
      </c>
      <c r="E7891" t="s">
        <v>23256</v>
      </c>
      <c r="F7891" s="85">
        <v>140849</v>
      </c>
      <c r="G7891" t="s">
        <v>78</v>
      </c>
      <c r="I7891" t="s">
        <v>79</v>
      </c>
      <c r="K7891" t="s">
        <v>24290</v>
      </c>
      <c r="M7891" t="s">
        <v>8911</v>
      </c>
      <c r="N7891" t="s">
        <v>3419</v>
      </c>
      <c r="O7891" t="s">
        <v>18</v>
      </c>
      <c r="P7891">
        <v>76028</v>
      </c>
    </row>
    <row r="7892" spans="1:17" hidden="1" x14ac:dyDescent="0.35">
      <c r="A7892" s="72">
        <f t="shared" si="123"/>
        <v>141517</v>
      </c>
      <c r="B7892" t="s">
        <v>24490</v>
      </c>
      <c r="C7892" s="85">
        <v>224101</v>
      </c>
      <c r="D7892" t="s">
        <v>77</v>
      </c>
      <c r="E7892" t="s">
        <v>23250</v>
      </c>
      <c r="F7892" s="85">
        <v>141517</v>
      </c>
      <c r="G7892" t="s">
        <v>78</v>
      </c>
      <c r="H7892">
        <v>11635042</v>
      </c>
      <c r="I7892" t="s">
        <v>79</v>
      </c>
      <c r="K7892" t="s">
        <v>24491</v>
      </c>
      <c r="M7892" t="s">
        <v>22654</v>
      </c>
      <c r="N7892" t="s">
        <v>9473</v>
      </c>
      <c r="O7892" t="s">
        <v>18</v>
      </c>
      <c r="P7892">
        <v>78070</v>
      </c>
    </row>
    <row r="7893" spans="1:17" hidden="1" x14ac:dyDescent="0.35">
      <c r="A7893" s="72">
        <f t="shared" si="123"/>
        <v>141960</v>
      </c>
      <c r="B7893" t="s">
        <v>16288</v>
      </c>
      <c r="C7893" s="66">
        <v>16036445</v>
      </c>
      <c r="D7893" t="s">
        <v>77</v>
      </c>
      <c r="E7893" t="s">
        <v>12576</v>
      </c>
      <c r="F7893" s="66">
        <v>141960</v>
      </c>
      <c r="G7893" t="s">
        <v>78</v>
      </c>
      <c r="I7893" t="s">
        <v>559</v>
      </c>
      <c r="K7893" t="s">
        <v>16289</v>
      </c>
      <c r="M7893" t="s">
        <v>12578</v>
      </c>
      <c r="N7893" t="s">
        <v>8366</v>
      </c>
      <c r="O7893" t="s">
        <v>18</v>
      </c>
      <c r="P7893" t="s">
        <v>12579</v>
      </c>
    </row>
    <row r="7894" spans="1:17" hidden="1" x14ac:dyDescent="0.35">
      <c r="A7894" s="72">
        <f t="shared" si="123"/>
        <v>141312</v>
      </c>
      <c r="B7894" t="s">
        <v>8278</v>
      </c>
      <c r="C7894" s="66">
        <v>89648</v>
      </c>
      <c r="D7894" t="s">
        <v>77</v>
      </c>
      <c r="E7894" t="s">
        <v>6602</v>
      </c>
      <c r="F7894" s="66">
        <v>141312</v>
      </c>
      <c r="G7894" t="s">
        <v>78</v>
      </c>
      <c r="H7894" t="s">
        <v>8279</v>
      </c>
      <c r="I7894" t="s">
        <v>79</v>
      </c>
      <c r="K7894" t="s">
        <v>8280</v>
      </c>
      <c r="M7894" t="s">
        <v>8194</v>
      </c>
      <c r="N7894" t="s">
        <v>6071</v>
      </c>
      <c r="O7894" t="s">
        <v>18</v>
      </c>
      <c r="P7894" t="s">
        <v>8268</v>
      </c>
      <c r="Q7894" t="s">
        <v>7726</v>
      </c>
    </row>
    <row r="7895" spans="1:17" hidden="1" x14ac:dyDescent="0.35">
      <c r="A7895" s="72">
        <f t="shared" si="123"/>
        <v>141223</v>
      </c>
      <c r="B7895" t="s">
        <v>6616</v>
      </c>
      <c r="C7895" s="66">
        <v>88671</v>
      </c>
      <c r="D7895" t="s">
        <v>77</v>
      </c>
      <c r="E7895" t="s">
        <v>6077</v>
      </c>
      <c r="F7895" s="66">
        <v>141223</v>
      </c>
      <c r="G7895" t="s">
        <v>78</v>
      </c>
      <c r="H7895" t="s">
        <v>6617</v>
      </c>
      <c r="I7895" t="s">
        <v>79</v>
      </c>
      <c r="K7895" t="s">
        <v>6618</v>
      </c>
      <c r="M7895" t="s">
        <v>3090</v>
      </c>
      <c r="N7895" t="s">
        <v>6071</v>
      </c>
      <c r="O7895" t="s">
        <v>18</v>
      </c>
      <c r="P7895" t="s">
        <v>6614</v>
      </c>
      <c r="Q7895" t="s">
        <v>1766</v>
      </c>
    </row>
    <row r="7896" spans="1:17" hidden="1" x14ac:dyDescent="0.35">
      <c r="A7896" s="72">
        <f t="shared" si="123"/>
        <v>140636</v>
      </c>
      <c r="B7896" t="s">
        <v>2306</v>
      </c>
      <c r="C7896" s="66">
        <v>86594</v>
      </c>
      <c r="D7896" t="s">
        <v>77</v>
      </c>
      <c r="E7896" t="s">
        <v>2307</v>
      </c>
      <c r="F7896" s="66">
        <v>140636</v>
      </c>
      <c r="G7896" t="s">
        <v>78</v>
      </c>
      <c r="H7896" t="s">
        <v>2308</v>
      </c>
      <c r="I7896" t="s">
        <v>79</v>
      </c>
      <c r="K7896" t="s">
        <v>2309</v>
      </c>
      <c r="M7896" t="s">
        <v>2271</v>
      </c>
      <c r="N7896" t="s">
        <v>2275</v>
      </c>
      <c r="O7896" t="s">
        <v>18</v>
      </c>
      <c r="P7896" t="s">
        <v>2273</v>
      </c>
    </row>
    <row r="7897" spans="1:17" hidden="1" x14ac:dyDescent="0.35">
      <c r="A7897" s="72">
        <f t="shared" si="123"/>
        <v>140636</v>
      </c>
      <c r="B7897" t="s">
        <v>19810</v>
      </c>
      <c r="C7897" s="66">
        <v>16071382</v>
      </c>
      <c r="D7897" t="s">
        <v>83</v>
      </c>
      <c r="E7897" t="s">
        <v>2307</v>
      </c>
      <c r="F7897" s="66">
        <v>140636</v>
      </c>
      <c r="G7897" t="s">
        <v>78</v>
      </c>
      <c r="H7897" t="s">
        <v>350</v>
      </c>
      <c r="I7897" t="s">
        <v>79</v>
      </c>
      <c r="K7897" t="s">
        <v>2309</v>
      </c>
      <c r="L7897" t="s">
        <v>80</v>
      </c>
      <c r="M7897" t="s">
        <v>2271</v>
      </c>
      <c r="N7897" t="s">
        <v>2275</v>
      </c>
      <c r="O7897" t="s">
        <v>18</v>
      </c>
      <c r="P7897" t="s">
        <v>2273</v>
      </c>
      <c r="Q7897" t="s">
        <v>87</v>
      </c>
    </row>
    <row r="7898" spans="1:17" hidden="1" x14ac:dyDescent="0.35">
      <c r="A7898" s="72">
        <f t="shared" si="123"/>
        <v>140636</v>
      </c>
      <c r="B7898" t="s">
        <v>13985</v>
      </c>
      <c r="C7898" s="66">
        <v>179437</v>
      </c>
      <c r="D7898" t="s">
        <v>77</v>
      </c>
      <c r="E7898" t="s">
        <v>2307</v>
      </c>
      <c r="F7898" s="66">
        <v>140636</v>
      </c>
      <c r="G7898" t="s">
        <v>78</v>
      </c>
      <c r="H7898" t="s">
        <v>2308</v>
      </c>
      <c r="I7898" t="s">
        <v>79</v>
      </c>
      <c r="K7898" t="s">
        <v>13986</v>
      </c>
      <c r="M7898" t="s">
        <v>2271</v>
      </c>
      <c r="N7898" t="s">
        <v>2275</v>
      </c>
      <c r="O7898" t="s">
        <v>18</v>
      </c>
      <c r="P7898" t="s">
        <v>2273</v>
      </c>
    </row>
    <row r="7899" spans="1:17" hidden="1" x14ac:dyDescent="0.35">
      <c r="A7899" s="72">
        <f t="shared" si="123"/>
        <v>140523</v>
      </c>
      <c r="B7899" t="s">
        <v>1511</v>
      </c>
      <c r="C7899" s="66">
        <v>85991</v>
      </c>
      <c r="D7899" t="s">
        <v>77</v>
      </c>
      <c r="E7899" t="s">
        <v>1505</v>
      </c>
      <c r="F7899" s="66">
        <v>140523</v>
      </c>
      <c r="G7899" t="s">
        <v>78</v>
      </c>
      <c r="H7899" t="s">
        <v>1512</v>
      </c>
      <c r="I7899" t="s">
        <v>79</v>
      </c>
      <c r="K7899" t="s">
        <v>1513</v>
      </c>
      <c r="M7899" t="s">
        <v>1508</v>
      </c>
      <c r="N7899" t="s">
        <v>1197</v>
      </c>
      <c r="O7899" t="s">
        <v>18</v>
      </c>
      <c r="P7899" t="s">
        <v>1509</v>
      </c>
    </row>
    <row r="7900" spans="1:17" hidden="1" x14ac:dyDescent="0.35">
      <c r="A7900" s="72">
        <f t="shared" si="123"/>
        <v>140523</v>
      </c>
      <c r="B7900" t="s">
        <v>17289</v>
      </c>
      <c r="C7900" s="66">
        <v>16058118</v>
      </c>
      <c r="D7900" t="s">
        <v>77</v>
      </c>
      <c r="E7900" t="s">
        <v>1505</v>
      </c>
      <c r="F7900" s="66">
        <v>140523</v>
      </c>
      <c r="G7900" t="s">
        <v>78</v>
      </c>
      <c r="I7900" t="s">
        <v>79</v>
      </c>
      <c r="K7900" t="s">
        <v>17290</v>
      </c>
      <c r="M7900" t="s">
        <v>1508</v>
      </c>
      <c r="N7900" t="s">
        <v>1197</v>
      </c>
      <c r="O7900" t="s">
        <v>18</v>
      </c>
      <c r="P7900" t="s">
        <v>1509</v>
      </c>
    </row>
    <row r="7901" spans="1:17" hidden="1" x14ac:dyDescent="0.35">
      <c r="A7901" s="72">
        <f t="shared" si="123"/>
        <v>140523</v>
      </c>
      <c r="B7901" t="s">
        <v>24883</v>
      </c>
      <c r="C7901" s="85">
        <v>140523</v>
      </c>
      <c r="D7901" t="s">
        <v>78</v>
      </c>
      <c r="E7901" t="s">
        <v>23240</v>
      </c>
      <c r="F7901" s="85">
        <v>16048959</v>
      </c>
      <c r="G7901" t="s">
        <v>1750</v>
      </c>
      <c r="H7901">
        <v>11890662</v>
      </c>
      <c r="I7901" t="s">
        <v>79</v>
      </c>
      <c r="J7901" t="s">
        <v>200</v>
      </c>
      <c r="K7901" t="s">
        <v>24884</v>
      </c>
      <c r="M7901" t="s">
        <v>17457</v>
      </c>
      <c r="N7901" t="s">
        <v>1197</v>
      </c>
      <c r="O7901" t="s">
        <v>18</v>
      </c>
      <c r="P7901">
        <v>75154</v>
      </c>
    </row>
    <row r="7902" spans="1:17" hidden="1" x14ac:dyDescent="0.35">
      <c r="A7902" s="72">
        <f t="shared" si="123"/>
        <v>140523</v>
      </c>
      <c r="B7902" t="s">
        <v>19808</v>
      </c>
      <c r="C7902" s="66">
        <v>16071253</v>
      </c>
      <c r="D7902" t="s">
        <v>83</v>
      </c>
      <c r="E7902" t="s">
        <v>1505</v>
      </c>
      <c r="F7902" s="66">
        <v>140523</v>
      </c>
      <c r="G7902" t="s">
        <v>78</v>
      </c>
      <c r="I7902" t="s">
        <v>79</v>
      </c>
      <c r="K7902" t="s">
        <v>19809</v>
      </c>
      <c r="M7902" t="s">
        <v>1508</v>
      </c>
      <c r="N7902" t="s">
        <v>1197</v>
      </c>
      <c r="O7902" t="s">
        <v>18</v>
      </c>
      <c r="P7902" t="s">
        <v>1509</v>
      </c>
    </row>
    <row r="7903" spans="1:17" hidden="1" x14ac:dyDescent="0.35">
      <c r="A7903" s="72">
        <f t="shared" si="123"/>
        <v>140523</v>
      </c>
      <c r="B7903" t="s">
        <v>19290</v>
      </c>
      <c r="C7903" s="66">
        <v>16027008</v>
      </c>
      <c r="D7903" t="s">
        <v>83</v>
      </c>
      <c r="E7903" t="s">
        <v>1505</v>
      </c>
      <c r="F7903" s="66">
        <v>140523</v>
      </c>
      <c r="G7903" t="s">
        <v>78</v>
      </c>
      <c r="I7903" t="s">
        <v>79</v>
      </c>
      <c r="K7903" t="s">
        <v>19291</v>
      </c>
      <c r="M7903" t="s">
        <v>1508</v>
      </c>
      <c r="N7903" t="s">
        <v>1206</v>
      </c>
      <c r="O7903" t="s">
        <v>18</v>
      </c>
      <c r="P7903" t="s">
        <v>1509</v>
      </c>
    </row>
    <row r="7904" spans="1:17" hidden="1" x14ac:dyDescent="0.35">
      <c r="A7904" s="72">
        <f t="shared" si="123"/>
        <v>140523</v>
      </c>
      <c r="B7904" t="s">
        <v>21932</v>
      </c>
      <c r="C7904" s="66">
        <v>17019387</v>
      </c>
      <c r="D7904" t="s">
        <v>83</v>
      </c>
      <c r="E7904" t="s">
        <v>1505</v>
      </c>
      <c r="F7904" s="66">
        <v>140523</v>
      </c>
      <c r="G7904" t="s">
        <v>78</v>
      </c>
      <c r="I7904" t="s">
        <v>79</v>
      </c>
      <c r="K7904" t="s">
        <v>21933</v>
      </c>
      <c r="M7904" t="s">
        <v>21934</v>
      </c>
      <c r="N7904" t="s">
        <v>21935</v>
      </c>
      <c r="O7904" t="s">
        <v>18</v>
      </c>
      <c r="P7904" t="s">
        <v>1509</v>
      </c>
    </row>
    <row r="7905" spans="1:17" hidden="1" x14ac:dyDescent="0.35">
      <c r="A7905" s="72">
        <f t="shared" si="123"/>
        <v>140523</v>
      </c>
      <c r="B7905" t="s">
        <v>19287</v>
      </c>
      <c r="C7905" s="66">
        <v>16027007</v>
      </c>
      <c r="D7905" t="s">
        <v>83</v>
      </c>
      <c r="E7905" t="s">
        <v>1505</v>
      </c>
      <c r="F7905" s="66">
        <v>140523</v>
      </c>
      <c r="G7905" t="s">
        <v>78</v>
      </c>
      <c r="H7905" t="s">
        <v>19288</v>
      </c>
      <c r="I7905" t="s">
        <v>79</v>
      </c>
      <c r="K7905" t="s">
        <v>19289</v>
      </c>
      <c r="M7905" t="s">
        <v>1508</v>
      </c>
      <c r="N7905" t="s">
        <v>1206</v>
      </c>
      <c r="O7905" t="s">
        <v>18</v>
      </c>
      <c r="P7905" t="s">
        <v>1509</v>
      </c>
    </row>
    <row r="7906" spans="1:17" hidden="1" x14ac:dyDescent="0.35">
      <c r="A7906" s="72">
        <f t="shared" si="123"/>
        <v>140523</v>
      </c>
      <c r="B7906" t="s">
        <v>19285</v>
      </c>
      <c r="C7906" s="66">
        <v>16027006</v>
      </c>
      <c r="D7906" t="s">
        <v>83</v>
      </c>
      <c r="E7906" t="s">
        <v>1505</v>
      </c>
      <c r="F7906" s="66">
        <v>140523</v>
      </c>
      <c r="G7906" t="s">
        <v>78</v>
      </c>
      <c r="I7906" t="s">
        <v>79</v>
      </c>
      <c r="K7906" t="s">
        <v>19286</v>
      </c>
      <c r="M7906" t="s">
        <v>1508</v>
      </c>
      <c r="N7906" t="s">
        <v>1206</v>
      </c>
      <c r="O7906" t="s">
        <v>18</v>
      </c>
      <c r="P7906" t="s">
        <v>1509</v>
      </c>
    </row>
    <row r="7907" spans="1:17" hidden="1" x14ac:dyDescent="0.35">
      <c r="A7907" s="72">
        <f t="shared" si="123"/>
        <v>140523</v>
      </c>
      <c r="B7907" t="s">
        <v>1514</v>
      </c>
      <c r="C7907" s="66">
        <v>85992</v>
      </c>
      <c r="D7907" t="s">
        <v>77</v>
      </c>
      <c r="E7907" t="s">
        <v>1505</v>
      </c>
      <c r="F7907" s="66">
        <v>140523</v>
      </c>
      <c r="G7907" t="s">
        <v>78</v>
      </c>
      <c r="H7907" t="s">
        <v>1515</v>
      </c>
      <c r="I7907" t="s">
        <v>79</v>
      </c>
      <c r="K7907" t="s">
        <v>1516</v>
      </c>
      <c r="M7907" t="s">
        <v>1508</v>
      </c>
      <c r="N7907" t="s">
        <v>1197</v>
      </c>
      <c r="O7907" t="s">
        <v>18</v>
      </c>
      <c r="P7907" t="s">
        <v>1509</v>
      </c>
    </row>
    <row r="7908" spans="1:17" hidden="1" x14ac:dyDescent="0.35">
      <c r="A7908" s="72">
        <f t="shared" si="123"/>
        <v>141555</v>
      </c>
      <c r="B7908" t="s">
        <v>17571</v>
      </c>
      <c r="C7908" s="66">
        <v>16064763</v>
      </c>
      <c r="D7908" t="s">
        <v>77</v>
      </c>
      <c r="E7908" t="s">
        <v>4810</v>
      </c>
      <c r="F7908" s="66">
        <v>141555</v>
      </c>
      <c r="G7908" t="s">
        <v>78</v>
      </c>
      <c r="I7908" t="s">
        <v>79</v>
      </c>
      <c r="K7908" t="s">
        <v>17572</v>
      </c>
      <c r="M7908" t="s">
        <v>7383</v>
      </c>
      <c r="N7908" t="s">
        <v>7384</v>
      </c>
      <c r="O7908" t="s">
        <v>18</v>
      </c>
      <c r="P7908" t="s">
        <v>10189</v>
      </c>
    </row>
    <row r="7909" spans="1:17" hidden="1" x14ac:dyDescent="0.35">
      <c r="A7909" s="72">
        <f t="shared" si="123"/>
        <v>141546</v>
      </c>
      <c r="B7909" t="s">
        <v>27329</v>
      </c>
      <c r="C7909" s="85">
        <v>90946</v>
      </c>
      <c r="D7909" t="s">
        <v>77</v>
      </c>
      <c r="E7909" t="s">
        <v>23179</v>
      </c>
      <c r="F7909" s="85">
        <v>141546</v>
      </c>
      <c r="G7909" t="s">
        <v>78</v>
      </c>
      <c r="H7909">
        <v>1664853</v>
      </c>
      <c r="I7909" t="s">
        <v>79</v>
      </c>
      <c r="K7909" t="s">
        <v>27330</v>
      </c>
      <c r="M7909" t="s">
        <v>9155</v>
      </c>
      <c r="N7909" t="s">
        <v>9526</v>
      </c>
      <c r="O7909" t="s">
        <v>18</v>
      </c>
      <c r="P7909">
        <v>78247</v>
      </c>
      <c r="Q7909">
        <v>4400</v>
      </c>
    </row>
    <row r="7910" spans="1:17" hidden="1" x14ac:dyDescent="0.35">
      <c r="A7910" s="72">
        <f t="shared" si="123"/>
        <v>141546</v>
      </c>
      <c r="B7910" t="s">
        <v>10337</v>
      </c>
      <c r="C7910" s="66">
        <v>90946</v>
      </c>
      <c r="D7910" t="s">
        <v>77</v>
      </c>
      <c r="E7910" t="s">
        <v>9849</v>
      </c>
      <c r="F7910" s="66">
        <v>141546</v>
      </c>
      <c r="G7910" t="s">
        <v>78</v>
      </c>
      <c r="H7910" t="s">
        <v>9850</v>
      </c>
      <c r="I7910" t="s">
        <v>79</v>
      </c>
      <c r="K7910" t="s">
        <v>10338</v>
      </c>
      <c r="L7910" t="s">
        <v>80</v>
      </c>
      <c r="M7910" t="s">
        <v>7383</v>
      </c>
      <c r="N7910" t="s">
        <v>7384</v>
      </c>
      <c r="O7910" t="s">
        <v>18</v>
      </c>
      <c r="P7910" t="s">
        <v>10328</v>
      </c>
      <c r="Q7910" t="s">
        <v>10339</v>
      </c>
    </row>
    <row r="7911" spans="1:17" hidden="1" x14ac:dyDescent="0.35">
      <c r="A7911" s="72">
        <f t="shared" si="123"/>
        <v>140657</v>
      </c>
      <c r="B7911" t="s">
        <v>19433</v>
      </c>
      <c r="C7911" s="66">
        <v>16043456</v>
      </c>
      <c r="D7911" t="s">
        <v>83</v>
      </c>
      <c r="E7911" t="s">
        <v>2428</v>
      </c>
      <c r="F7911" s="66">
        <v>140657</v>
      </c>
      <c r="G7911" t="s">
        <v>78</v>
      </c>
      <c r="H7911" t="s">
        <v>13666</v>
      </c>
      <c r="I7911" t="s">
        <v>79</v>
      </c>
      <c r="K7911" t="s">
        <v>19434</v>
      </c>
      <c r="M7911" t="s">
        <v>2431</v>
      </c>
      <c r="N7911" t="s">
        <v>2275</v>
      </c>
      <c r="O7911" t="s">
        <v>18</v>
      </c>
      <c r="P7911" t="s">
        <v>2432</v>
      </c>
    </row>
    <row r="7912" spans="1:17" hidden="1" x14ac:dyDescent="0.35">
      <c r="A7912" s="72">
        <f t="shared" si="123"/>
        <v>140657</v>
      </c>
      <c r="B7912" t="s">
        <v>2427</v>
      </c>
      <c r="C7912" s="66">
        <v>86648</v>
      </c>
      <c r="D7912" t="s">
        <v>77</v>
      </c>
      <c r="E7912" t="s">
        <v>2428</v>
      </c>
      <c r="F7912" s="66">
        <v>140657</v>
      </c>
      <c r="G7912" t="s">
        <v>78</v>
      </c>
      <c r="H7912" t="s">
        <v>2429</v>
      </c>
      <c r="I7912" t="s">
        <v>79</v>
      </c>
      <c r="K7912" t="s">
        <v>2430</v>
      </c>
      <c r="M7912" t="s">
        <v>2431</v>
      </c>
      <c r="N7912" t="s">
        <v>2275</v>
      </c>
      <c r="O7912" t="s">
        <v>18</v>
      </c>
      <c r="P7912" t="s">
        <v>2432</v>
      </c>
    </row>
    <row r="7913" spans="1:17" hidden="1" x14ac:dyDescent="0.35">
      <c r="A7913" s="72">
        <f t="shared" si="123"/>
        <v>140657</v>
      </c>
      <c r="B7913" t="s">
        <v>2433</v>
      </c>
      <c r="C7913" s="66">
        <v>86649</v>
      </c>
      <c r="D7913" t="s">
        <v>77</v>
      </c>
      <c r="E7913" t="s">
        <v>2428</v>
      </c>
      <c r="F7913" s="66">
        <v>140657</v>
      </c>
      <c r="G7913" t="s">
        <v>78</v>
      </c>
      <c r="H7913" t="s">
        <v>2434</v>
      </c>
      <c r="I7913" t="s">
        <v>79</v>
      </c>
      <c r="K7913" t="s">
        <v>2435</v>
      </c>
      <c r="M7913" t="s">
        <v>2431</v>
      </c>
      <c r="N7913" t="s">
        <v>2275</v>
      </c>
      <c r="O7913" t="s">
        <v>18</v>
      </c>
      <c r="P7913" t="s">
        <v>2432</v>
      </c>
    </row>
    <row r="7914" spans="1:17" hidden="1" x14ac:dyDescent="0.35">
      <c r="A7914" s="72">
        <f t="shared" si="123"/>
        <v>140657</v>
      </c>
      <c r="B7914" t="s">
        <v>2436</v>
      </c>
      <c r="C7914" s="66">
        <v>86650</v>
      </c>
      <c r="D7914" t="s">
        <v>77</v>
      </c>
      <c r="E7914" t="s">
        <v>2428</v>
      </c>
      <c r="F7914" s="66">
        <v>140657</v>
      </c>
      <c r="G7914" t="s">
        <v>78</v>
      </c>
      <c r="H7914" t="s">
        <v>2437</v>
      </c>
      <c r="I7914" t="s">
        <v>79</v>
      </c>
      <c r="K7914" t="s">
        <v>2438</v>
      </c>
      <c r="M7914" t="s">
        <v>2431</v>
      </c>
      <c r="N7914" t="s">
        <v>2275</v>
      </c>
      <c r="O7914" t="s">
        <v>18</v>
      </c>
      <c r="P7914" t="s">
        <v>2432</v>
      </c>
    </row>
    <row r="7915" spans="1:17" hidden="1" x14ac:dyDescent="0.35">
      <c r="A7915" s="72">
        <f t="shared" si="123"/>
        <v>140657</v>
      </c>
      <c r="B7915" t="s">
        <v>14362</v>
      </c>
      <c r="C7915" s="66">
        <v>209065</v>
      </c>
      <c r="D7915" t="s">
        <v>77</v>
      </c>
      <c r="E7915" t="s">
        <v>2428</v>
      </c>
      <c r="F7915" s="66">
        <v>140657</v>
      </c>
      <c r="G7915" t="s">
        <v>78</v>
      </c>
      <c r="H7915" t="s">
        <v>14363</v>
      </c>
      <c r="I7915" t="s">
        <v>79</v>
      </c>
      <c r="K7915" t="s">
        <v>14364</v>
      </c>
      <c r="M7915" t="s">
        <v>2431</v>
      </c>
      <c r="O7915" t="s">
        <v>18</v>
      </c>
      <c r="P7915" t="s">
        <v>2432</v>
      </c>
    </row>
    <row r="7916" spans="1:17" hidden="1" x14ac:dyDescent="0.35">
      <c r="A7916" s="72">
        <f t="shared" si="123"/>
        <v>141065</v>
      </c>
      <c r="B7916" t="s">
        <v>5182</v>
      </c>
      <c r="C7916" s="66">
        <v>88019</v>
      </c>
      <c r="D7916" t="s">
        <v>77</v>
      </c>
      <c r="E7916" t="s">
        <v>5158</v>
      </c>
      <c r="F7916" s="66">
        <v>141065</v>
      </c>
      <c r="G7916" t="s">
        <v>78</v>
      </c>
      <c r="I7916" t="s">
        <v>79</v>
      </c>
      <c r="K7916" t="s">
        <v>5183</v>
      </c>
      <c r="M7916" t="s">
        <v>5156</v>
      </c>
      <c r="N7916" t="s">
        <v>5040</v>
      </c>
      <c r="O7916" t="s">
        <v>18</v>
      </c>
      <c r="P7916" t="s">
        <v>5171</v>
      </c>
      <c r="Q7916" t="s">
        <v>558</v>
      </c>
    </row>
    <row r="7917" spans="1:17" hidden="1" x14ac:dyDescent="0.35">
      <c r="A7917" s="72">
        <f t="shared" si="123"/>
        <v>141667</v>
      </c>
      <c r="B7917" t="s">
        <v>13936</v>
      </c>
      <c r="C7917" s="66">
        <v>163460</v>
      </c>
      <c r="D7917" t="s">
        <v>77</v>
      </c>
      <c r="E7917" t="s">
        <v>10820</v>
      </c>
      <c r="F7917" s="66">
        <v>141667</v>
      </c>
      <c r="G7917" t="s">
        <v>78</v>
      </c>
      <c r="I7917" t="s">
        <v>79</v>
      </c>
      <c r="K7917" t="s">
        <v>13937</v>
      </c>
      <c r="M7917" t="s">
        <v>11288</v>
      </c>
      <c r="O7917" t="s">
        <v>18</v>
      </c>
      <c r="P7917" t="s">
        <v>11289</v>
      </c>
    </row>
    <row r="7918" spans="1:17" hidden="1" x14ac:dyDescent="0.35">
      <c r="A7918" s="72">
        <f t="shared" si="123"/>
        <v>140457</v>
      </c>
      <c r="B7918" t="s">
        <v>18444</v>
      </c>
      <c r="C7918" s="66">
        <v>16082345</v>
      </c>
      <c r="D7918" t="s">
        <v>77</v>
      </c>
      <c r="E7918" t="s">
        <v>345</v>
      </c>
      <c r="F7918" s="66">
        <v>140457</v>
      </c>
      <c r="G7918" t="s">
        <v>78</v>
      </c>
      <c r="I7918" t="s">
        <v>79</v>
      </c>
      <c r="K7918" t="s">
        <v>18445</v>
      </c>
      <c r="M7918" t="s">
        <v>347</v>
      </c>
      <c r="N7918" t="s">
        <v>185</v>
      </c>
      <c r="O7918" t="s">
        <v>18</v>
      </c>
      <c r="P7918" t="s">
        <v>348</v>
      </c>
    </row>
    <row r="7919" spans="1:17" hidden="1" x14ac:dyDescent="0.35">
      <c r="A7919" s="72">
        <f t="shared" si="123"/>
        <v>140475</v>
      </c>
      <c r="B7919" t="s">
        <v>27894</v>
      </c>
      <c r="C7919" s="85">
        <v>17026066</v>
      </c>
      <c r="D7919" t="s">
        <v>77</v>
      </c>
      <c r="E7919" t="s">
        <v>23165</v>
      </c>
      <c r="F7919" s="85">
        <v>140475</v>
      </c>
      <c r="G7919" t="s">
        <v>78</v>
      </c>
      <c r="I7919" t="s">
        <v>79</v>
      </c>
      <c r="K7919" t="s">
        <v>27895</v>
      </c>
      <c r="M7919" t="s">
        <v>20782</v>
      </c>
      <c r="N7919" t="s">
        <v>176</v>
      </c>
      <c r="O7919" t="s">
        <v>18</v>
      </c>
      <c r="P7919">
        <v>75071</v>
      </c>
    </row>
    <row r="7920" spans="1:17" hidden="1" x14ac:dyDescent="0.35">
      <c r="A7920" s="72">
        <f t="shared" si="123"/>
        <v>140475</v>
      </c>
      <c r="B7920" t="s">
        <v>22719</v>
      </c>
      <c r="C7920" s="66">
        <v>17026066</v>
      </c>
      <c r="D7920" t="s">
        <v>77</v>
      </c>
      <c r="E7920" t="s">
        <v>952</v>
      </c>
      <c r="F7920" s="66">
        <v>140475</v>
      </c>
      <c r="G7920" t="s">
        <v>78</v>
      </c>
      <c r="I7920" t="s">
        <v>79</v>
      </c>
      <c r="K7920" t="s">
        <v>22720</v>
      </c>
      <c r="M7920" t="s">
        <v>14204</v>
      </c>
      <c r="N7920" t="s">
        <v>176</v>
      </c>
      <c r="O7920" t="s">
        <v>18</v>
      </c>
      <c r="P7920" t="s">
        <v>869</v>
      </c>
    </row>
    <row r="7921" spans="1:17" hidden="1" x14ac:dyDescent="0.35">
      <c r="A7921" s="72">
        <f t="shared" si="123"/>
        <v>141600</v>
      </c>
      <c r="B7921" t="s">
        <v>10605</v>
      </c>
      <c r="C7921" s="66">
        <v>91100</v>
      </c>
      <c r="D7921" t="s">
        <v>77</v>
      </c>
      <c r="E7921" t="s">
        <v>10601</v>
      </c>
      <c r="F7921" s="66">
        <v>141600</v>
      </c>
      <c r="G7921" t="s">
        <v>78</v>
      </c>
      <c r="I7921" t="s">
        <v>79</v>
      </c>
      <c r="K7921" t="s">
        <v>10606</v>
      </c>
      <c r="M7921" t="s">
        <v>9130</v>
      </c>
      <c r="N7921" t="s">
        <v>9130</v>
      </c>
      <c r="O7921" t="s">
        <v>18</v>
      </c>
      <c r="P7921" t="s">
        <v>10603</v>
      </c>
      <c r="Q7921" t="s">
        <v>9935</v>
      </c>
    </row>
    <row r="7922" spans="1:17" hidden="1" x14ac:dyDescent="0.35">
      <c r="A7922" s="72">
        <f t="shared" si="123"/>
        <v>141600</v>
      </c>
      <c r="B7922" t="s">
        <v>10600</v>
      </c>
      <c r="C7922" s="66">
        <v>91098</v>
      </c>
      <c r="D7922" t="s">
        <v>77</v>
      </c>
      <c r="E7922" t="s">
        <v>10601</v>
      </c>
      <c r="F7922" s="66">
        <v>141600</v>
      </c>
      <c r="G7922" t="s">
        <v>78</v>
      </c>
      <c r="I7922" t="s">
        <v>79</v>
      </c>
      <c r="K7922" t="s">
        <v>10602</v>
      </c>
      <c r="M7922" t="s">
        <v>9130</v>
      </c>
      <c r="N7922" t="s">
        <v>9130</v>
      </c>
      <c r="O7922" t="s">
        <v>18</v>
      </c>
      <c r="P7922" t="s">
        <v>10603</v>
      </c>
    </row>
    <row r="7923" spans="1:17" hidden="1" x14ac:dyDescent="0.35">
      <c r="A7923" s="72">
        <f t="shared" si="123"/>
        <v>141600</v>
      </c>
      <c r="B7923" t="s">
        <v>10604</v>
      </c>
      <c r="C7923" s="66">
        <v>91099</v>
      </c>
      <c r="D7923" t="s">
        <v>77</v>
      </c>
      <c r="E7923" t="s">
        <v>10601</v>
      </c>
      <c r="F7923" s="66">
        <v>141600</v>
      </c>
      <c r="G7923" t="s">
        <v>78</v>
      </c>
      <c r="I7923" t="s">
        <v>79</v>
      </c>
      <c r="K7923" t="s">
        <v>10602</v>
      </c>
      <c r="M7923" t="s">
        <v>9130</v>
      </c>
      <c r="N7923" t="s">
        <v>9130</v>
      </c>
      <c r="O7923" t="s">
        <v>18</v>
      </c>
      <c r="P7923" t="s">
        <v>10603</v>
      </c>
      <c r="Q7923" t="s">
        <v>5884</v>
      </c>
    </row>
    <row r="7924" spans="1:17" hidden="1" x14ac:dyDescent="0.35">
      <c r="A7924" s="72">
        <f t="shared" si="123"/>
        <v>141546</v>
      </c>
      <c r="B7924" t="s">
        <v>27331</v>
      </c>
      <c r="C7924" s="85">
        <v>90739</v>
      </c>
      <c r="D7924" t="s">
        <v>77</v>
      </c>
      <c r="E7924" t="s">
        <v>23179</v>
      </c>
      <c r="F7924" s="85">
        <v>141546</v>
      </c>
      <c r="G7924" t="s">
        <v>78</v>
      </c>
      <c r="H7924">
        <v>1664853</v>
      </c>
      <c r="I7924" t="s">
        <v>79</v>
      </c>
      <c r="K7924" t="s">
        <v>10010</v>
      </c>
      <c r="M7924" t="s">
        <v>9155</v>
      </c>
      <c r="N7924" t="s">
        <v>9526</v>
      </c>
      <c r="O7924" t="s">
        <v>18</v>
      </c>
      <c r="P7924">
        <v>78217</v>
      </c>
      <c r="Q7924">
        <v>4501</v>
      </c>
    </row>
    <row r="7925" spans="1:17" hidden="1" x14ac:dyDescent="0.35">
      <c r="A7925" s="72">
        <f t="shared" si="123"/>
        <v>141546</v>
      </c>
      <c r="B7925" t="s">
        <v>10009</v>
      </c>
      <c r="C7925" s="66">
        <v>90739</v>
      </c>
      <c r="D7925" t="s">
        <v>77</v>
      </c>
      <c r="E7925" t="s">
        <v>9849</v>
      </c>
      <c r="F7925" s="66">
        <v>141546</v>
      </c>
      <c r="G7925" t="s">
        <v>78</v>
      </c>
      <c r="H7925" t="s">
        <v>9850</v>
      </c>
      <c r="I7925" t="s">
        <v>79</v>
      </c>
      <c r="K7925" t="s">
        <v>10010</v>
      </c>
      <c r="M7925" t="s">
        <v>7383</v>
      </c>
      <c r="N7925" t="s">
        <v>7384</v>
      </c>
      <c r="O7925" t="s">
        <v>18</v>
      </c>
      <c r="P7925" t="s">
        <v>9997</v>
      </c>
      <c r="Q7925" t="s">
        <v>102</v>
      </c>
    </row>
    <row r="7926" spans="1:17" hidden="1" x14ac:dyDescent="0.35">
      <c r="A7926" s="72">
        <f t="shared" si="123"/>
        <v>140887</v>
      </c>
      <c r="B7926" t="s">
        <v>25359</v>
      </c>
      <c r="C7926" s="85">
        <v>17019377</v>
      </c>
      <c r="D7926" t="s">
        <v>23281</v>
      </c>
      <c r="E7926" t="s">
        <v>23231</v>
      </c>
      <c r="F7926" s="85">
        <v>140887</v>
      </c>
      <c r="G7926" t="s">
        <v>78</v>
      </c>
      <c r="I7926" t="s">
        <v>79</v>
      </c>
      <c r="K7926" t="s">
        <v>21928</v>
      </c>
      <c r="M7926" t="s">
        <v>21929</v>
      </c>
      <c r="O7926" t="s">
        <v>18</v>
      </c>
      <c r="P7926">
        <v>76108</v>
      </c>
    </row>
    <row r="7927" spans="1:17" hidden="1" x14ac:dyDescent="0.35">
      <c r="A7927" s="72">
        <f t="shared" si="123"/>
        <v>140887</v>
      </c>
      <c r="B7927" t="s">
        <v>21927</v>
      </c>
      <c r="C7927" s="66">
        <v>17019377</v>
      </c>
      <c r="D7927" t="s">
        <v>83</v>
      </c>
      <c r="E7927" t="s">
        <v>3907</v>
      </c>
      <c r="F7927" s="66">
        <v>140887</v>
      </c>
      <c r="G7927" t="s">
        <v>78</v>
      </c>
      <c r="I7927" t="s">
        <v>79</v>
      </c>
      <c r="K7927" t="s">
        <v>21928</v>
      </c>
      <c r="M7927" t="s">
        <v>21929</v>
      </c>
      <c r="O7927" t="s">
        <v>18</v>
      </c>
      <c r="P7927" t="s">
        <v>4072</v>
      </c>
    </row>
    <row r="7928" spans="1:17" hidden="1" x14ac:dyDescent="0.35">
      <c r="A7928" s="72" t="str">
        <f t="shared" si="123"/>
        <v/>
      </c>
      <c r="B7928" t="s">
        <v>12426</v>
      </c>
      <c r="C7928" s="66">
        <v>17009141</v>
      </c>
      <c r="D7928" t="s">
        <v>1750</v>
      </c>
      <c r="H7928" t="s">
        <v>13874</v>
      </c>
      <c r="I7928" t="s">
        <v>79</v>
      </c>
      <c r="K7928" t="s">
        <v>20827</v>
      </c>
      <c r="M7928" t="s">
        <v>12447</v>
      </c>
      <c r="N7928" t="s">
        <v>12447</v>
      </c>
      <c r="O7928" t="s">
        <v>18</v>
      </c>
      <c r="P7928" t="s">
        <v>12692</v>
      </c>
      <c r="Q7928" t="s">
        <v>8675</v>
      </c>
    </row>
    <row r="7929" spans="1:17" hidden="1" x14ac:dyDescent="0.35">
      <c r="A7929" s="72" t="str">
        <f t="shared" si="123"/>
        <v/>
      </c>
      <c r="B7929" t="s">
        <v>13810</v>
      </c>
      <c r="C7929" s="66">
        <v>17019384</v>
      </c>
      <c r="D7929" t="s">
        <v>1750</v>
      </c>
      <c r="H7929" t="s">
        <v>21930</v>
      </c>
      <c r="I7929" t="s">
        <v>79</v>
      </c>
      <c r="K7929" t="s">
        <v>21931</v>
      </c>
      <c r="M7929" t="s">
        <v>14639</v>
      </c>
      <c r="O7929" t="s">
        <v>18</v>
      </c>
      <c r="P7929" t="s">
        <v>10676</v>
      </c>
      <c r="Q7929" t="s">
        <v>7270</v>
      </c>
    </row>
    <row r="7930" spans="1:17" hidden="1" x14ac:dyDescent="0.35">
      <c r="A7930" s="72">
        <f t="shared" si="123"/>
        <v>141557</v>
      </c>
      <c r="B7930" t="s">
        <v>21501</v>
      </c>
      <c r="C7930" s="85">
        <v>17015812</v>
      </c>
      <c r="D7930" t="s">
        <v>23281</v>
      </c>
      <c r="E7930" t="s">
        <v>23243</v>
      </c>
      <c r="F7930" s="85">
        <v>141557</v>
      </c>
      <c r="G7930" t="s">
        <v>78</v>
      </c>
      <c r="I7930" t="s">
        <v>79</v>
      </c>
      <c r="K7930" t="s">
        <v>21502</v>
      </c>
      <c r="M7930" t="s">
        <v>9155</v>
      </c>
      <c r="O7930" t="s">
        <v>18</v>
      </c>
      <c r="P7930">
        <v>78208</v>
      </c>
      <c r="Q7930">
        <v>1899</v>
      </c>
    </row>
    <row r="7931" spans="1:17" hidden="1" x14ac:dyDescent="0.35">
      <c r="A7931" s="72">
        <f t="shared" si="123"/>
        <v>225667</v>
      </c>
      <c r="B7931" t="s">
        <v>28021</v>
      </c>
      <c r="C7931" s="85">
        <v>16081853</v>
      </c>
      <c r="D7931" t="s">
        <v>23281</v>
      </c>
      <c r="E7931" t="s">
        <v>23160</v>
      </c>
      <c r="F7931" s="85">
        <v>225667</v>
      </c>
      <c r="G7931" t="s">
        <v>77</v>
      </c>
      <c r="I7931" t="s">
        <v>79</v>
      </c>
      <c r="K7931" t="s">
        <v>28022</v>
      </c>
      <c r="M7931" t="s">
        <v>6795</v>
      </c>
      <c r="N7931" t="s">
        <v>6071</v>
      </c>
      <c r="O7931" t="s">
        <v>18</v>
      </c>
      <c r="P7931">
        <v>77092</v>
      </c>
      <c r="Q7931">
        <v>2096</v>
      </c>
    </row>
    <row r="7932" spans="1:17" hidden="1" x14ac:dyDescent="0.35">
      <c r="A7932" s="72">
        <f t="shared" si="123"/>
        <v>225667</v>
      </c>
      <c r="B7932" t="s">
        <v>18430</v>
      </c>
      <c r="C7932" s="66">
        <v>16081853</v>
      </c>
      <c r="D7932" t="s">
        <v>83</v>
      </c>
      <c r="E7932" t="s">
        <v>14928</v>
      </c>
      <c r="F7932" s="66">
        <v>225667</v>
      </c>
      <c r="G7932" t="s">
        <v>77</v>
      </c>
      <c r="H7932" t="s">
        <v>350</v>
      </c>
      <c r="I7932" t="s">
        <v>79</v>
      </c>
      <c r="K7932" t="s">
        <v>18431</v>
      </c>
      <c r="L7932" t="s">
        <v>80</v>
      </c>
      <c r="M7932" t="s">
        <v>3090</v>
      </c>
      <c r="N7932" t="s">
        <v>6073</v>
      </c>
      <c r="O7932" t="s">
        <v>18</v>
      </c>
      <c r="P7932" t="s">
        <v>7179</v>
      </c>
      <c r="Q7932" t="s">
        <v>18432</v>
      </c>
    </row>
    <row r="7933" spans="1:17" hidden="1" x14ac:dyDescent="0.35">
      <c r="A7933" s="72">
        <f t="shared" si="123"/>
        <v>140696</v>
      </c>
      <c r="B7933" t="s">
        <v>19586</v>
      </c>
      <c r="C7933" s="66">
        <v>16053096</v>
      </c>
      <c r="D7933" t="s">
        <v>83</v>
      </c>
      <c r="E7933" t="s">
        <v>13674</v>
      </c>
      <c r="F7933" s="66">
        <v>140696</v>
      </c>
      <c r="G7933" t="s">
        <v>77</v>
      </c>
      <c r="I7933" t="s">
        <v>79</v>
      </c>
      <c r="K7933" t="s">
        <v>19587</v>
      </c>
      <c r="M7933" t="s">
        <v>2682</v>
      </c>
      <c r="N7933" t="s">
        <v>2448</v>
      </c>
      <c r="O7933" t="s">
        <v>18</v>
      </c>
      <c r="P7933" t="s">
        <v>2614</v>
      </c>
    </row>
    <row r="7934" spans="1:17" hidden="1" x14ac:dyDescent="0.35">
      <c r="A7934" s="72">
        <f t="shared" si="123"/>
        <v>17011336</v>
      </c>
      <c r="B7934" t="s">
        <v>14937</v>
      </c>
      <c r="C7934" s="66">
        <v>225942</v>
      </c>
      <c r="D7934" t="s">
        <v>83</v>
      </c>
      <c r="E7934" t="s">
        <v>14941</v>
      </c>
      <c r="F7934" s="66">
        <v>17011336</v>
      </c>
      <c r="G7934" t="s">
        <v>77</v>
      </c>
      <c r="I7934" t="s">
        <v>79</v>
      </c>
      <c r="K7934" t="s">
        <v>14939</v>
      </c>
      <c r="M7934" t="s">
        <v>14940</v>
      </c>
      <c r="N7934" t="s">
        <v>7398</v>
      </c>
      <c r="O7934" t="s">
        <v>18</v>
      </c>
      <c r="P7934" t="s">
        <v>10851</v>
      </c>
    </row>
    <row r="7935" spans="1:17" hidden="1" x14ac:dyDescent="0.35">
      <c r="A7935" s="72">
        <f t="shared" si="123"/>
        <v>141650</v>
      </c>
      <c r="B7935" t="s">
        <v>14937</v>
      </c>
      <c r="C7935" s="66">
        <v>225942</v>
      </c>
      <c r="D7935" t="s">
        <v>83</v>
      </c>
      <c r="E7935" t="s">
        <v>10937</v>
      </c>
      <c r="F7935" s="66">
        <v>141650</v>
      </c>
      <c r="G7935" t="s">
        <v>78</v>
      </c>
      <c r="I7935" t="s">
        <v>79</v>
      </c>
      <c r="K7935" t="s">
        <v>14939</v>
      </c>
      <c r="M7935" t="s">
        <v>14940</v>
      </c>
      <c r="N7935" t="s">
        <v>7398</v>
      </c>
      <c r="O7935" t="s">
        <v>18</v>
      </c>
      <c r="P7935" t="s">
        <v>10851</v>
      </c>
    </row>
    <row r="7936" spans="1:17" hidden="1" x14ac:dyDescent="0.35">
      <c r="A7936" s="72">
        <f t="shared" si="123"/>
        <v>141644</v>
      </c>
      <c r="B7936" t="s">
        <v>14937</v>
      </c>
      <c r="C7936" s="66">
        <v>225942</v>
      </c>
      <c r="D7936" t="s">
        <v>83</v>
      </c>
      <c r="E7936" t="s">
        <v>14938</v>
      </c>
      <c r="F7936" s="66">
        <v>141644</v>
      </c>
      <c r="G7936" t="s">
        <v>77</v>
      </c>
      <c r="I7936" t="s">
        <v>79</v>
      </c>
      <c r="K7936" t="s">
        <v>14939</v>
      </c>
      <c r="M7936" t="s">
        <v>14940</v>
      </c>
      <c r="N7936" t="s">
        <v>7398</v>
      </c>
      <c r="O7936" t="s">
        <v>18</v>
      </c>
      <c r="P7936" t="s">
        <v>10851</v>
      </c>
    </row>
    <row r="7937" spans="1:17" hidden="1" x14ac:dyDescent="0.35">
      <c r="A7937" s="72">
        <f t="shared" si="123"/>
        <v>17016080</v>
      </c>
      <c r="B7937" t="s">
        <v>27516</v>
      </c>
      <c r="C7937" s="85">
        <v>141644</v>
      </c>
      <c r="D7937" t="s">
        <v>77</v>
      </c>
      <c r="E7937" t="s">
        <v>23177</v>
      </c>
      <c r="F7937" s="85">
        <v>17016080</v>
      </c>
      <c r="G7937" t="s">
        <v>1750</v>
      </c>
      <c r="H7937">
        <v>13574686</v>
      </c>
      <c r="I7937" t="s">
        <v>79</v>
      </c>
      <c r="J7937" t="s">
        <v>200</v>
      </c>
      <c r="K7937" t="s">
        <v>27517</v>
      </c>
      <c r="M7937" t="s">
        <v>20546</v>
      </c>
      <c r="N7937" t="s">
        <v>10739</v>
      </c>
      <c r="O7937" t="s">
        <v>18</v>
      </c>
      <c r="P7937">
        <v>78541</v>
      </c>
      <c r="Q7937">
        <v>2233</v>
      </c>
    </row>
    <row r="7938" spans="1:17" hidden="1" x14ac:dyDescent="0.35">
      <c r="A7938" s="72">
        <f t="shared" ref="A7938:A8001" si="124">IF(F7938="", "", IF(D7938="School District", C7938, F7938))</f>
        <v>141644</v>
      </c>
      <c r="B7938" t="s">
        <v>19973</v>
      </c>
      <c r="C7938" s="66">
        <v>16076425</v>
      </c>
      <c r="D7938" t="s">
        <v>83</v>
      </c>
      <c r="E7938" t="s">
        <v>14938</v>
      </c>
      <c r="F7938" s="66">
        <v>141644</v>
      </c>
      <c r="G7938" t="s">
        <v>77</v>
      </c>
      <c r="H7938" t="s">
        <v>350</v>
      </c>
      <c r="I7938" t="s">
        <v>79</v>
      </c>
      <c r="K7938" t="s">
        <v>19974</v>
      </c>
      <c r="L7938" t="s">
        <v>80</v>
      </c>
      <c r="M7938" t="s">
        <v>10824</v>
      </c>
      <c r="N7938" t="s">
        <v>5082</v>
      </c>
      <c r="O7938" t="s">
        <v>18</v>
      </c>
      <c r="P7938" t="s">
        <v>10826</v>
      </c>
      <c r="Q7938" t="s">
        <v>87</v>
      </c>
    </row>
    <row r="7939" spans="1:17" hidden="1" x14ac:dyDescent="0.35">
      <c r="A7939" s="72">
        <f t="shared" si="124"/>
        <v>141644</v>
      </c>
      <c r="B7939" t="s">
        <v>19863</v>
      </c>
      <c r="C7939" s="66">
        <v>16074075</v>
      </c>
      <c r="D7939" t="s">
        <v>83</v>
      </c>
      <c r="E7939" t="s">
        <v>14938</v>
      </c>
      <c r="F7939" s="66">
        <v>141644</v>
      </c>
      <c r="G7939" t="s">
        <v>77</v>
      </c>
      <c r="H7939" t="s">
        <v>350</v>
      </c>
      <c r="I7939" t="s">
        <v>79</v>
      </c>
      <c r="K7939" t="s">
        <v>19864</v>
      </c>
      <c r="L7939" t="s">
        <v>80</v>
      </c>
      <c r="M7939" t="s">
        <v>9216</v>
      </c>
      <c r="N7939" t="s">
        <v>9217</v>
      </c>
      <c r="O7939" t="s">
        <v>18</v>
      </c>
      <c r="P7939" t="s">
        <v>9271</v>
      </c>
      <c r="Q7939" t="s">
        <v>87</v>
      </c>
    </row>
    <row r="7940" spans="1:17" hidden="1" x14ac:dyDescent="0.35">
      <c r="A7940" s="72" t="str">
        <f t="shared" si="124"/>
        <v/>
      </c>
      <c r="B7940" t="s">
        <v>2381</v>
      </c>
      <c r="C7940" s="66">
        <v>17000357</v>
      </c>
      <c r="D7940" t="s">
        <v>1750</v>
      </c>
      <c r="H7940" t="s">
        <v>13655</v>
      </c>
      <c r="I7940" t="s">
        <v>79</v>
      </c>
      <c r="K7940" t="s">
        <v>13656</v>
      </c>
      <c r="L7940" t="s">
        <v>80</v>
      </c>
      <c r="M7940" t="s">
        <v>2750</v>
      </c>
      <c r="N7940" t="s">
        <v>2018</v>
      </c>
      <c r="O7940" t="s">
        <v>18</v>
      </c>
      <c r="P7940" t="s">
        <v>2752</v>
      </c>
      <c r="Q7940" t="s">
        <v>13657</v>
      </c>
    </row>
    <row r="7941" spans="1:17" hidden="1" x14ac:dyDescent="0.35">
      <c r="A7941" s="72">
        <f t="shared" si="124"/>
        <v>141739</v>
      </c>
      <c r="B7941" t="s">
        <v>23583</v>
      </c>
      <c r="C7941" s="85">
        <v>91941</v>
      </c>
      <c r="D7941" t="s">
        <v>77</v>
      </c>
      <c r="E7941" t="s">
        <v>23266</v>
      </c>
      <c r="F7941" s="85">
        <v>141739</v>
      </c>
      <c r="G7941" t="s">
        <v>78</v>
      </c>
      <c r="H7941">
        <v>7097322</v>
      </c>
      <c r="I7941" t="s">
        <v>79</v>
      </c>
      <c r="K7941" t="s">
        <v>23584</v>
      </c>
      <c r="M7941" t="s">
        <v>125</v>
      </c>
      <c r="N7941" t="s">
        <v>137</v>
      </c>
      <c r="O7941" t="s">
        <v>18</v>
      </c>
      <c r="P7941">
        <v>78752</v>
      </c>
      <c r="Q7941">
        <v>4116</v>
      </c>
    </row>
    <row r="7942" spans="1:17" hidden="1" x14ac:dyDescent="0.35">
      <c r="A7942" s="72">
        <f t="shared" si="124"/>
        <v>140480</v>
      </c>
      <c r="B7942" t="s">
        <v>1054</v>
      </c>
      <c r="C7942" s="66">
        <v>85778</v>
      </c>
      <c r="D7942" t="s">
        <v>77</v>
      </c>
      <c r="E7942" t="s">
        <v>1041</v>
      </c>
      <c r="F7942" s="66">
        <v>140480</v>
      </c>
      <c r="G7942" t="s">
        <v>78</v>
      </c>
      <c r="I7942" t="s">
        <v>79</v>
      </c>
      <c r="K7942" t="s">
        <v>1055</v>
      </c>
      <c r="M7942" t="s">
        <v>1048</v>
      </c>
      <c r="N7942" t="s">
        <v>1044</v>
      </c>
      <c r="O7942" t="s">
        <v>18</v>
      </c>
      <c r="P7942" t="s">
        <v>1049</v>
      </c>
      <c r="Q7942" t="s">
        <v>1056</v>
      </c>
    </row>
    <row r="7943" spans="1:17" hidden="1" x14ac:dyDescent="0.35">
      <c r="A7943" s="72">
        <f t="shared" si="124"/>
        <v>141223</v>
      </c>
      <c r="B7943" t="s">
        <v>18034</v>
      </c>
      <c r="C7943" s="66">
        <v>16078466</v>
      </c>
      <c r="D7943" t="s">
        <v>77</v>
      </c>
      <c r="E7943" t="s">
        <v>6077</v>
      </c>
      <c r="F7943" s="66">
        <v>141223</v>
      </c>
      <c r="G7943" t="s">
        <v>78</v>
      </c>
      <c r="I7943" t="s">
        <v>79</v>
      </c>
      <c r="K7943" t="s">
        <v>18035</v>
      </c>
      <c r="M7943" t="s">
        <v>3090</v>
      </c>
      <c r="N7943" t="s">
        <v>6073</v>
      </c>
      <c r="O7943" t="s">
        <v>18</v>
      </c>
      <c r="P7943" t="s">
        <v>7179</v>
      </c>
    </row>
    <row r="7944" spans="1:17" hidden="1" x14ac:dyDescent="0.35">
      <c r="A7944" s="72">
        <f t="shared" si="124"/>
        <v>140906</v>
      </c>
      <c r="B7944" t="s">
        <v>24656</v>
      </c>
      <c r="C7944" s="85">
        <v>16021216</v>
      </c>
      <c r="D7944" t="s">
        <v>77</v>
      </c>
      <c r="E7944" t="s">
        <v>23244</v>
      </c>
      <c r="F7944" s="85">
        <v>140906</v>
      </c>
      <c r="G7944" t="s">
        <v>78</v>
      </c>
      <c r="H7944">
        <v>13850763</v>
      </c>
      <c r="I7944" t="s">
        <v>79</v>
      </c>
      <c r="K7944" t="s">
        <v>24657</v>
      </c>
      <c r="M7944" t="s">
        <v>20648</v>
      </c>
      <c r="N7944" t="s">
        <v>571</v>
      </c>
      <c r="O7944" t="s">
        <v>18</v>
      </c>
      <c r="P7944">
        <v>76179</v>
      </c>
      <c r="Q7944">
        <v>4172</v>
      </c>
    </row>
    <row r="7945" spans="1:17" hidden="1" x14ac:dyDescent="0.35">
      <c r="A7945" s="72">
        <f t="shared" si="124"/>
        <v>141188</v>
      </c>
      <c r="B7945" t="s">
        <v>18841</v>
      </c>
      <c r="C7945" s="66">
        <v>16037034</v>
      </c>
      <c r="D7945" t="s">
        <v>83</v>
      </c>
      <c r="E7945" t="s">
        <v>5662</v>
      </c>
      <c r="F7945" s="66">
        <v>141188</v>
      </c>
      <c r="G7945" t="s">
        <v>77</v>
      </c>
      <c r="H7945" t="s">
        <v>350</v>
      </c>
      <c r="I7945" t="s">
        <v>79</v>
      </c>
      <c r="K7945" t="s">
        <v>18842</v>
      </c>
      <c r="L7945" t="s">
        <v>80</v>
      </c>
      <c r="M7945" t="s">
        <v>11808</v>
      </c>
      <c r="N7945" t="s">
        <v>11800</v>
      </c>
      <c r="O7945" t="s">
        <v>18</v>
      </c>
      <c r="P7945" t="s">
        <v>11809</v>
      </c>
      <c r="Q7945" t="s">
        <v>87</v>
      </c>
    </row>
    <row r="7946" spans="1:17" hidden="1" x14ac:dyDescent="0.35">
      <c r="A7946" s="72">
        <f t="shared" si="124"/>
        <v>140841</v>
      </c>
      <c r="B7946" t="s">
        <v>23501</v>
      </c>
      <c r="C7946" s="85">
        <v>224474</v>
      </c>
      <c r="D7946" t="s">
        <v>77</v>
      </c>
      <c r="E7946" t="s">
        <v>23268</v>
      </c>
      <c r="F7946" s="85">
        <v>140841</v>
      </c>
      <c r="G7946" t="s">
        <v>78</v>
      </c>
      <c r="H7946">
        <v>12691598</v>
      </c>
      <c r="I7946" t="s">
        <v>79</v>
      </c>
      <c r="K7946" t="s">
        <v>23502</v>
      </c>
      <c r="M7946" t="s">
        <v>23093</v>
      </c>
      <c r="N7946" t="s">
        <v>571</v>
      </c>
      <c r="O7946" t="s">
        <v>18</v>
      </c>
      <c r="P7946">
        <v>75052</v>
      </c>
    </row>
    <row r="7947" spans="1:17" hidden="1" x14ac:dyDescent="0.35">
      <c r="A7947" s="72">
        <f t="shared" si="124"/>
        <v>141344</v>
      </c>
      <c r="B7947" t="s">
        <v>26645</v>
      </c>
      <c r="C7947" s="85">
        <v>16078990</v>
      </c>
      <c r="D7947" t="s">
        <v>77</v>
      </c>
      <c r="E7947" t="s">
        <v>23199</v>
      </c>
      <c r="F7947" s="85">
        <v>141344</v>
      </c>
      <c r="G7947" t="s">
        <v>78</v>
      </c>
      <c r="H7947">
        <v>1668466</v>
      </c>
      <c r="I7947" t="s">
        <v>79</v>
      </c>
      <c r="K7947" t="s">
        <v>26646</v>
      </c>
      <c r="M7947" t="s">
        <v>21942</v>
      </c>
      <c r="N7947" t="s">
        <v>8314</v>
      </c>
      <c r="O7947" t="s">
        <v>18</v>
      </c>
      <c r="P7947">
        <v>77568</v>
      </c>
    </row>
    <row r="7948" spans="1:17" hidden="1" x14ac:dyDescent="0.35">
      <c r="A7948" s="72">
        <f t="shared" si="124"/>
        <v>141344</v>
      </c>
      <c r="B7948" t="s">
        <v>18049</v>
      </c>
      <c r="C7948" s="66">
        <v>16078990</v>
      </c>
      <c r="D7948" t="s">
        <v>77</v>
      </c>
      <c r="E7948" t="s">
        <v>13794</v>
      </c>
      <c r="F7948" s="66">
        <v>141344</v>
      </c>
      <c r="G7948" t="s">
        <v>78</v>
      </c>
      <c r="H7948" t="s">
        <v>8484</v>
      </c>
      <c r="I7948" t="s">
        <v>79</v>
      </c>
      <c r="K7948" t="s">
        <v>18050</v>
      </c>
      <c r="L7948" t="s">
        <v>80</v>
      </c>
      <c r="M7948" t="s">
        <v>8479</v>
      </c>
      <c r="N7948" t="s">
        <v>6827</v>
      </c>
      <c r="O7948" t="s">
        <v>18</v>
      </c>
      <c r="P7948" t="s">
        <v>8480</v>
      </c>
      <c r="Q7948" t="s">
        <v>87</v>
      </c>
    </row>
    <row r="7949" spans="1:17" hidden="1" x14ac:dyDescent="0.35">
      <c r="A7949" s="72">
        <f t="shared" si="124"/>
        <v>140473</v>
      </c>
      <c r="B7949" t="s">
        <v>27752</v>
      </c>
      <c r="C7949" s="85">
        <v>85809</v>
      </c>
      <c r="D7949" t="s">
        <v>77</v>
      </c>
      <c r="E7949" t="s">
        <v>23171</v>
      </c>
      <c r="F7949" s="85">
        <v>140473</v>
      </c>
      <c r="G7949" t="s">
        <v>78</v>
      </c>
      <c r="I7949" t="s">
        <v>79</v>
      </c>
      <c r="K7949" t="s">
        <v>27753</v>
      </c>
      <c r="M7949" t="s">
        <v>20750</v>
      </c>
      <c r="N7949" t="s">
        <v>176</v>
      </c>
      <c r="O7949" t="s">
        <v>18</v>
      </c>
      <c r="P7949">
        <v>75093</v>
      </c>
      <c r="Q7949">
        <v>7729</v>
      </c>
    </row>
    <row r="7950" spans="1:17" hidden="1" x14ac:dyDescent="0.35">
      <c r="A7950" s="72">
        <f t="shared" si="124"/>
        <v>140473</v>
      </c>
      <c r="B7950" t="s">
        <v>1144</v>
      </c>
      <c r="C7950" s="66">
        <v>85809</v>
      </c>
      <c r="D7950" t="s">
        <v>77</v>
      </c>
      <c r="E7950" t="s">
        <v>252</v>
      </c>
      <c r="F7950" s="66">
        <v>140473</v>
      </c>
      <c r="G7950" t="s">
        <v>78</v>
      </c>
      <c r="I7950" t="s">
        <v>79</v>
      </c>
      <c r="K7950" t="s">
        <v>1145</v>
      </c>
      <c r="M7950" t="s">
        <v>254</v>
      </c>
      <c r="N7950" t="s">
        <v>185</v>
      </c>
      <c r="O7950" t="s">
        <v>18</v>
      </c>
      <c r="P7950" t="s">
        <v>1139</v>
      </c>
      <c r="Q7950" t="s">
        <v>457</v>
      </c>
    </row>
    <row r="7951" spans="1:17" hidden="1" x14ac:dyDescent="0.35">
      <c r="A7951" s="72">
        <f t="shared" si="124"/>
        <v>141656</v>
      </c>
      <c r="B7951" t="s">
        <v>11054</v>
      </c>
      <c r="C7951" s="66">
        <v>91475</v>
      </c>
      <c r="D7951" t="s">
        <v>77</v>
      </c>
      <c r="E7951" t="s">
        <v>11035</v>
      </c>
      <c r="F7951" s="66">
        <v>141656</v>
      </c>
      <c r="G7951" t="s">
        <v>78</v>
      </c>
      <c r="I7951" t="s">
        <v>79</v>
      </c>
      <c r="K7951" t="s">
        <v>11055</v>
      </c>
      <c r="M7951" t="s">
        <v>11039</v>
      </c>
      <c r="N7951" t="s">
        <v>5082</v>
      </c>
      <c r="O7951" t="s">
        <v>18</v>
      </c>
      <c r="P7951" t="s">
        <v>11040</v>
      </c>
      <c r="Q7951" t="s">
        <v>11056</v>
      </c>
    </row>
    <row r="7952" spans="1:17" hidden="1" x14ac:dyDescent="0.35">
      <c r="A7952" s="72">
        <f t="shared" si="124"/>
        <v>232165</v>
      </c>
      <c r="B7952" t="s">
        <v>28164</v>
      </c>
      <c r="C7952" s="85">
        <v>16082005</v>
      </c>
      <c r="D7952" t="s">
        <v>23281</v>
      </c>
      <c r="E7952" t="s">
        <v>23159</v>
      </c>
      <c r="F7952" s="85">
        <v>232165</v>
      </c>
      <c r="G7952" t="s">
        <v>78</v>
      </c>
      <c r="I7952" t="s">
        <v>79</v>
      </c>
      <c r="K7952" t="s">
        <v>28165</v>
      </c>
      <c r="M7952" t="s">
        <v>13635</v>
      </c>
      <c r="N7952" t="s">
        <v>205</v>
      </c>
      <c r="O7952" t="s">
        <v>18</v>
      </c>
      <c r="P7952">
        <v>75057</v>
      </c>
    </row>
    <row r="7953" spans="1:17" hidden="1" x14ac:dyDescent="0.35">
      <c r="A7953" s="72">
        <f t="shared" si="124"/>
        <v>232165</v>
      </c>
      <c r="B7953" t="s">
        <v>18435</v>
      </c>
      <c r="C7953" s="66">
        <v>16082005</v>
      </c>
      <c r="D7953" t="s">
        <v>83</v>
      </c>
      <c r="E7953" t="s">
        <v>15416</v>
      </c>
      <c r="F7953" s="66">
        <v>232165</v>
      </c>
      <c r="G7953" t="s">
        <v>78</v>
      </c>
      <c r="H7953" t="s">
        <v>350</v>
      </c>
      <c r="I7953" t="s">
        <v>79</v>
      </c>
      <c r="K7953" t="s">
        <v>18436</v>
      </c>
      <c r="L7953" t="s">
        <v>80</v>
      </c>
      <c r="M7953" t="s">
        <v>343</v>
      </c>
      <c r="N7953" t="s">
        <v>215</v>
      </c>
      <c r="O7953" t="s">
        <v>18</v>
      </c>
      <c r="P7953" t="s">
        <v>657</v>
      </c>
      <c r="Q7953" t="s">
        <v>87</v>
      </c>
    </row>
    <row r="7954" spans="1:17" hidden="1" x14ac:dyDescent="0.35">
      <c r="A7954" s="72">
        <f t="shared" si="124"/>
        <v>232165</v>
      </c>
      <c r="B7954" t="s">
        <v>23159</v>
      </c>
      <c r="C7954" s="85">
        <v>232165</v>
      </c>
      <c r="D7954" t="s">
        <v>78</v>
      </c>
      <c r="E7954" t="s">
        <v>23238</v>
      </c>
      <c r="F7954" s="85">
        <v>17002993</v>
      </c>
      <c r="G7954" t="s">
        <v>1750</v>
      </c>
      <c r="H7954">
        <v>21103312</v>
      </c>
      <c r="I7954" t="s">
        <v>79</v>
      </c>
      <c r="J7954" t="s">
        <v>200</v>
      </c>
      <c r="K7954" t="s">
        <v>25022</v>
      </c>
      <c r="M7954" t="s">
        <v>13635</v>
      </c>
      <c r="N7954" t="s">
        <v>205</v>
      </c>
      <c r="O7954" t="s">
        <v>18</v>
      </c>
      <c r="P7954">
        <v>75057</v>
      </c>
    </row>
    <row r="7955" spans="1:17" hidden="1" x14ac:dyDescent="0.35">
      <c r="A7955" s="72">
        <f t="shared" si="124"/>
        <v>140471</v>
      </c>
      <c r="B7955" t="s">
        <v>838</v>
      </c>
      <c r="C7955" s="66">
        <v>85695</v>
      </c>
      <c r="D7955" t="s">
        <v>77</v>
      </c>
      <c r="E7955" t="s">
        <v>833</v>
      </c>
      <c r="F7955" s="66">
        <v>140471</v>
      </c>
      <c r="G7955" t="s">
        <v>78</v>
      </c>
      <c r="H7955" t="s">
        <v>839</v>
      </c>
      <c r="I7955" t="s">
        <v>79</v>
      </c>
      <c r="K7955" t="s">
        <v>840</v>
      </c>
      <c r="M7955" t="s">
        <v>841</v>
      </c>
      <c r="N7955" t="s">
        <v>185</v>
      </c>
      <c r="O7955" t="s">
        <v>18</v>
      </c>
      <c r="P7955" t="s">
        <v>842</v>
      </c>
      <c r="Q7955" t="s">
        <v>244</v>
      </c>
    </row>
    <row r="7956" spans="1:17" hidden="1" x14ac:dyDescent="0.35">
      <c r="A7956" s="72">
        <f t="shared" si="124"/>
        <v>17021223</v>
      </c>
      <c r="B7956" t="s">
        <v>22184</v>
      </c>
      <c r="C7956" s="66">
        <v>17021224</v>
      </c>
      <c r="D7956" t="s">
        <v>77</v>
      </c>
      <c r="E7956" t="s">
        <v>22182</v>
      </c>
      <c r="F7956" s="66">
        <v>17021223</v>
      </c>
      <c r="G7956" t="s">
        <v>78</v>
      </c>
      <c r="I7956" t="s">
        <v>79</v>
      </c>
      <c r="K7956" t="s">
        <v>22183</v>
      </c>
      <c r="M7956" t="s">
        <v>6795</v>
      </c>
      <c r="N7956" t="s">
        <v>6071</v>
      </c>
      <c r="O7956" t="s">
        <v>18</v>
      </c>
      <c r="P7956" t="s">
        <v>6709</v>
      </c>
    </row>
    <row r="7957" spans="1:17" hidden="1" x14ac:dyDescent="0.35">
      <c r="A7957" s="72">
        <f t="shared" si="124"/>
        <v>141223</v>
      </c>
      <c r="B7957" t="s">
        <v>6660</v>
      </c>
      <c r="C7957" s="66">
        <v>88722</v>
      </c>
      <c r="D7957" t="s">
        <v>77</v>
      </c>
      <c r="E7957" t="s">
        <v>6077</v>
      </c>
      <c r="F7957" s="66">
        <v>141223</v>
      </c>
      <c r="G7957" t="s">
        <v>78</v>
      </c>
      <c r="H7957" t="s">
        <v>6661</v>
      </c>
      <c r="I7957" t="s">
        <v>79</v>
      </c>
      <c r="K7957" t="s">
        <v>6662</v>
      </c>
      <c r="M7957" t="s">
        <v>3090</v>
      </c>
      <c r="N7957" t="s">
        <v>6071</v>
      </c>
      <c r="O7957" t="s">
        <v>18</v>
      </c>
      <c r="P7957" t="s">
        <v>6659</v>
      </c>
      <c r="Q7957" t="s">
        <v>3692</v>
      </c>
    </row>
    <row r="7958" spans="1:17" hidden="1" x14ac:dyDescent="0.35">
      <c r="A7958" s="72">
        <f t="shared" si="124"/>
        <v>141653</v>
      </c>
      <c r="B7958" t="s">
        <v>11011</v>
      </c>
      <c r="C7958" s="66">
        <v>91462</v>
      </c>
      <c r="D7958" t="s">
        <v>77</v>
      </c>
      <c r="E7958" t="s">
        <v>10969</v>
      </c>
      <c r="F7958" s="66">
        <v>141653</v>
      </c>
      <c r="G7958" t="s">
        <v>78</v>
      </c>
      <c r="H7958" t="s">
        <v>11012</v>
      </c>
      <c r="I7958" t="s">
        <v>79</v>
      </c>
      <c r="K7958" t="s">
        <v>11013</v>
      </c>
      <c r="M7958" t="s">
        <v>11014</v>
      </c>
      <c r="N7958" t="s">
        <v>7398</v>
      </c>
      <c r="O7958" t="s">
        <v>18</v>
      </c>
      <c r="P7958" t="s">
        <v>10978</v>
      </c>
    </row>
    <row r="7959" spans="1:17" hidden="1" x14ac:dyDescent="0.35">
      <c r="A7959" s="72">
        <f t="shared" si="124"/>
        <v>141223</v>
      </c>
      <c r="B7959" t="s">
        <v>6761</v>
      </c>
      <c r="C7959" s="66">
        <v>88770</v>
      </c>
      <c r="D7959" t="s">
        <v>77</v>
      </c>
      <c r="E7959" t="s">
        <v>6077</v>
      </c>
      <c r="F7959" s="66">
        <v>141223</v>
      </c>
      <c r="G7959" t="s">
        <v>78</v>
      </c>
      <c r="H7959" t="s">
        <v>6762</v>
      </c>
      <c r="I7959" t="s">
        <v>79</v>
      </c>
      <c r="K7959" t="s">
        <v>6763</v>
      </c>
      <c r="M7959" t="s">
        <v>3090</v>
      </c>
      <c r="N7959" t="s">
        <v>6071</v>
      </c>
      <c r="O7959" t="s">
        <v>18</v>
      </c>
      <c r="P7959" t="s">
        <v>6756</v>
      </c>
      <c r="Q7959" t="s">
        <v>4709</v>
      </c>
    </row>
    <row r="7960" spans="1:17" hidden="1" x14ac:dyDescent="0.35">
      <c r="A7960" s="72">
        <f t="shared" si="124"/>
        <v>140475</v>
      </c>
      <c r="B7960" t="s">
        <v>27859</v>
      </c>
      <c r="C7960" s="85">
        <v>16058463</v>
      </c>
      <c r="D7960" t="s">
        <v>77</v>
      </c>
      <c r="E7960" t="s">
        <v>23165</v>
      </c>
      <c r="F7960" s="85">
        <v>140475</v>
      </c>
      <c r="G7960" t="s">
        <v>78</v>
      </c>
      <c r="I7960" t="s">
        <v>79</v>
      </c>
      <c r="K7960" t="s">
        <v>27860</v>
      </c>
      <c r="M7960" t="s">
        <v>20785</v>
      </c>
      <c r="N7960" t="s">
        <v>176</v>
      </c>
      <c r="O7960" t="s">
        <v>18</v>
      </c>
      <c r="P7960">
        <v>75078</v>
      </c>
      <c r="Q7960">
        <v>2302</v>
      </c>
    </row>
    <row r="7961" spans="1:17" hidden="1" x14ac:dyDescent="0.35">
      <c r="A7961" s="72">
        <f t="shared" si="124"/>
        <v>140475</v>
      </c>
      <c r="B7961" t="s">
        <v>17302</v>
      </c>
      <c r="C7961" s="66">
        <v>16058463</v>
      </c>
      <c r="D7961" t="s">
        <v>77</v>
      </c>
      <c r="E7961" t="s">
        <v>952</v>
      </c>
      <c r="F7961" s="66">
        <v>140475</v>
      </c>
      <c r="G7961" t="s">
        <v>78</v>
      </c>
      <c r="I7961" t="s">
        <v>79</v>
      </c>
      <c r="K7961" t="s">
        <v>17303</v>
      </c>
      <c r="M7961" t="s">
        <v>955</v>
      </c>
      <c r="N7961" t="s">
        <v>176</v>
      </c>
      <c r="O7961" t="s">
        <v>18</v>
      </c>
      <c r="P7961" t="s">
        <v>957</v>
      </c>
      <c r="Q7961" t="s">
        <v>3708</v>
      </c>
    </row>
    <row r="7962" spans="1:17" hidden="1" x14ac:dyDescent="0.35">
      <c r="A7962" s="72">
        <f t="shared" si="124"/>
        <v>141681</v>
      </c>
      <c r="B7962" t="s">
        <v>16994</v>
      </c>
      <c r="C7962" s="66">
        <v>16051797</v>
      </c>
      <c r="D7962" t="s">
        <v>77</v>
      </c>
      <c r="E7962" t="s">
        <v>11249</v>
      </c>
      <c r="F7962" s="66">
        <v>141681</v>
      </c>
      <c r="G7962" t="s">
        <v>78</v>
      </c>
      <c r="I7962" t="s">
        <v>79</v>
      </c>
      <c r="K7962" t="s">
        <v>16995</v>
      </c>
      <c r="M7962" t="s">
        <v>11037</v>
      </c>
      <c r="N7962" t="s">
        <v>5082</v>
      </c>
      <c r="O7962" t="s">
        <v>18</v>
      </c>
      <c r="P7962" t="s">
        <v>11038</v>
      </c>
      <c r="Q7962" t="s">
        <v>6927</v>
      </c>
    </row>
    <row r="7963" spans="1:17" hidden="1" x14ac:dyDescent="0.35">
      <c r="A7963" s="72">
        <f t="shared" si="124"/>
        <v>141223</v>
      </c>
      <c r="B7963" t="s">
        <v>21837</v>
      </c>
      <c r="C7963" s="66">
        <v>17018743</v>
      </c>
      <c r="D7963" t="s">
        <v>83</v>
      </c>
      <c r="E7963" t="s">
        <v>6077</v>
      </c>
      <c r="F7963" s="66">
        <v>141223</v>
      </c>
      <c r="G7963" t="s">
        <v>78</v>
      </c>
      <c r="I7963" t="s">
        <v>79</v>
      </c>
      <c r="K7963" t="s">
        <v>21838</v>
      </c>
      <c r="M7963" t="s">
        <v>6795</v>
      </c>
      <c r="O7963" t="s">
        <v>18</v>
      </c>
      <c r="P7963" t="s">
        <v>6709</v>
      </c>
    </row>
    <row r="7964" spans="1:17" hidden="1" x14ac:dyDescent="0.35">
      <c r="A7964" s="72">
        <f t="shared" si="124"/>
        <v>141555</v>
      </c>
      <c r="B7964" t="s">
        <v>15122</v>
      </c>
      <c r="C7964" s="66">
        <v>228673</v>
      </c>
      <c r="D7964" t="s">
        <v>77</v>
      </c>
      <c r="E7964" t="s">
        <v>4810</v>
      </c>
      <c r="F7964" s="66">
        <v>141555</v>
      </c>
      <c r="G7964" t="s">
        <v>78</v>
      </c>
      <c r="H7964" t="s">
        <v>15123</v>
      </c>
      <c r="I7964" t="s">
        <v>79</v>
      </c>
      <c r="K7964" t="s">
        <v>15124</v>
      </c>
      <c r="M7964" t="s">
        <v>7383</v>
      </c>
      <c r="N7964" t="s">
        <v>9526</v>
      </c>
      <c r="O7964" t="s">
        <v>18</v>
      </c>
      <c r="P7964" t="s">
        <v>10277</v>
      </c>
    </row>
    <row r="7965" spans="1:17" hidden="1" x14ac:dyDescent="0.35">
      <c r="A7965" s="72">
        <f t="shared" si="124"/>
        <v>140503</v>
      </c>
      <c r="B7965" t="s">
        <v>25263</v>
      </c>
      <c r="C7965" s="85">
        <v>17028747</v>
      </c>
      <c r="D7965" t="s">
        <v>77</v>
      </c>
      <c r="E7965" t="s">
        <v>23232</v>
      </c>
      <c r="F7965" s="85">
        <v>140503</v>
      </c>
      <c r="G7965" t="s">
        <v>78</v>
      </c>
      <c r="I7965" t="s">
        <v>79</v>
      </c>
      <c r="K7965" t="s">
        <v>25264</v>
      </c>
      <c r="M7965" t="s">
        <v>20811</v>
      </c>
      <c r="N7965" t="s">
        <v>1181</v>
      </c>
      <c r="O7965" t="s">
        <v>18</v>
      </c>
      <c r="P7965">
        <v>75126</v>
      </c>
    </row>
    <row r="7966" spans="1:17" hidden="1" x14ac:dyDescent="0.35">
      <c r="A7966" s="72">
        <f t="shared" si="124"/>
        <v>140503</v>
      </c>
      <c r="B7966" t="s">
        <v>23025</v>
      </c>
      <c r="C7966" s="66">
        <v>17028747</v>
      </c>
      <c r="D7966" t="s">
        <v>77</v>
      </c>
      <c r="E7966" t="s">
        <v>1244</v>
      </c>
      <c r="F7966" s="66">
        <v>140503</v>
      </c>
      <c r="G7966" t="s">
        <v>78</v>
      </c>
      <c r="I7966" t="s">
        <v>79</v>
      </c>
      <c r="K7966" t="s">
        <v>23026</v>
      </c>
      <c r="M7966" t="s">
        <v>1247</v>
      </c>
      <c r="N7966" t="s">
        <v>1181</v>
      </c>
      <c r="O7966" t="s">
        <v>18</v>
      </c>
      <c r="P7966" t="s">
        <v>1249</v>
      </c>
    </row>
    <row r="7967" spans="1:17" hidden="1" x14ac:dyDescent="0.35">
      <c r="A7967" s="72">
        <f t="shared" si="124"/>
        <v>141544</v>
      </c>
      <c r="B7967" t="s">
        <v>9829</v>
      </c>
      <c r="C7967" s="66">
        <v>90623</v>
      </c>
      <c r="D7967" t="s">
        <v>77</v>
      </c>
      <c r="E7967" t="s">
        <v>9751</v>
      </c>
      <c r="F7967" s="66">
        <v>141544</v>
      </c>
      <c r="G7967" t="s">
        <v>78</v>
      </c>
      <c r="H7967" t="s">
        <v>9752</v>
      </c>
      <c r="I7967" t="s">
        <v>79</v>
      </c>
      <c r="K7967" t="s">
        <v>9830</v>
      </c>
      <c r="M7967" t="s">
        <v>7383</v>
      </c>
      <c r="N7967" t="s">
        <v>7384</v>
      </c>
      <c r="O7967" t="s">
        <v>18</v>
      </c>
      <c r="P7967" t="s">
        <v>9806</v>
      </c>
      <c r="Q7967" t="s">
        <v>9831</v>
      </c>
    </row>
    <row r="7968" spans="1:17" hidden="1" x14ac:dyDescent="0.35">
      <c r="A7968" s="72">
        <f t="shared" si="124"/>
        <v>141584</v>
      </c>
      <c r="B7968" t="s">
        <v>20236</v>
      </c>
      <c r="C7968" s="66">
        <v>17002960</v>
      </c>
      <c r="D7968" t="s">
        <v>83</v>
      </c>
      <c r="E7968" t="s">
        <v>10531</v>
      </c>
      <c r="F7968" s="66">
        <v>141584</v>
      </c>
      <c r="G7968" t="s">
        <v>78</v>
      </c>
      <c r="I7968" t="s">
        <v>79</v>
      </c>
      <c r="K7968" t="s">
        <v>20234</v>
      </c>
      <c r="M7968" t="s">
        <v>17975</v>
      </c>
      <c r="N7968" t="s">
        <v>10511</v>
      </c>
      <c r="O7968" t="s">
        <v>18</v>
      </c>
      <c r="P7968" t="s">
        <v>10512</v>
      </c>
    </row>
    <row r="7969" spans="1:17" hidden="1" x14ac:dyDescent="0.35">
      <c r="A7969" s="72">
        <f t="shared" si="124"/>
        <v>141584</v>
      </c>
      <c r="B7969" t="s">
        <v>10530</v>
      </c>
      <c r="C7969" s="66">
        <v>91063</v>
      </c>
      <c r="D7969" t="s">
        <v>77</v>
      </c>
      <c r="E7969" t="s">
        <v>10531</v>
      </c>
      <c r="F7969" s="66">
        <v>141584</v>
      </c>
      <c r="G7969" t="s">
        <v>78</v>
      </c>
      <c r="I7969" t="s">
        <v>79</v>
      </c>
      <c r="K7969" t="s">
        <v>10532</v>
      </c>
      <c r="M7969" t="s">
        <v>10510</v>
      </c>
      <c r="N7969" t="s">
        <v>10511</v>
      </c>
      <c r="O7969" t="s">
        <v>18</v>
      </c>
      <c r="P7969" t="s">
        <v>10512</v>
      </c>
      <c r="Q7969" t="s">
        <v>10533</v>
      </c>
    </row>
    <row r="7970" spans="1:17" hidden="1" x14ac:dyDescent="0.35">
      <c r="A7970" s="72">
        <f t="shared" si="124"/>
        <v>141584</v>
      </c>
      <c r="B7970" t="s">
        <v>27941</v>
      </c>
      <c r="C7970" s="85">
        <v>141584</v>
      </c>
      <c r="D7970" t="s">
        <v>78</v>
      </c>
      <c r="E7970" t="s">
        <v>23161</v>
      </c>
      <c r="F7970" s="85">
        <v>17019384</v>
      </c>
      <c r="G7970" t="s">
        <v>1750</v>
      </c>
      <c r="H7970">
        <v>4542171</v>
      </c>
      <c r="I7970" t="s">
        <v>79</v>
      </c>
      <c r="J7970" t="s">
        <v>200</v>
      </c>
      <c r="K7970" t="s">
        <v>20234</v>
      </c>
      <c r="M7970" t="s">
        <v>17975</v>
      </c>
      <c r="N7970" t="s">
        <v>10511</v>
      </c>
      <c r="O7970" t="s">
        <v>18</v>
      </c>
      <c r="P7970">
        <v>78363</v>
      </c>
      <c r="Q7970">
        <v>8815</v>
      </c>
    </row>
    <row r="7971" spans="1:17" hidden="1" x14ac:dyDescent="0.35">
      <c r="A7971" s="72">
        <f t="shared" si="124"/>
        <v>141584</v>
      </c>
      <c r="B7971" t="s">
        <v>14636</v>
      </c>
      <c r="C7971" s="66">
        <v>214425</v>
      </c>
      <c r="D7971" t="s">
        <v>77</v>
      </c>
      <c r="E7971" t="s">
        <v>10531</v>
      </c>
      <c r="F7971" s="66">
        <v>141584</v>
      </c>
      <c r="G7971" t="s">
        <v>78</v>
      </c>
      <c r="I7971" t="s">
        <v>79</v>
      </c>
      <c r="K7971" t="s">
        <v>10532</v>
      </c>
      <c r="M7971" t="s">
        <v>10510</v>
      </c>
      <c r="N7971" t="s">
        <v>10511</v>
      </c>
      <c r="O7971" t="s">
        <v>18</v>
      </c>
      <c r="P7971" t="s">
        <v>10512</v>
      </c>
      <c r="Q7971" t="s">
        <v>10533</v>
      </c>
    </row>
    <row r="7972" spans="1:17" hidden="1" x14ac:dyDescent="0.35">
      <c r="A7972" s="72">
        <f t="shared" si="124"/>
        <v>141550</v>
      </c>
      <c r="B7972" t="s">
        <v>26482</v>
      </c>
      <c r="C7972" s="85">
        <v>16036765</v>
      </c>
      <c r="D7972" t="s">
        <v>77</v>
      </c>
      <c r="E7972" t="s">
        <v>23206</v>
      </c>
      <c r="F7972" s="85">
        <v>141550</v>
      </c>
      <c r="G7972" t="s">
        <v>78</v>
      </c>
      <c r="H7972">
        <v>10499812</v>
      </c>
      <c r="I7972" t="s">
        <v>79</v>
      </c>
      <c r="K7972" t="s">
        <v>26483</v>
      </c>
      <c r="M7972" t="s">
        <v>25110</v>
      </c>
      <c r="N7972" t="s">
        <v>9526</v>
      </c>
      <c r="O7972" t="s">
        <v>18</v>
      </c>
      <c r="P7972">
        <v>78148</v>
      </c>
    </row>
    <row r="7973" spans="1:17" hidden="1" x14ac:dyDescent="0.35">
      <c r="A7973" s="72">
        <f t="shared" si="124"/>
        <v>141273</v>
      </c>
      <c r="B7973" t="s">
        <v>18403</v>
      </c>
      <c r="C7973" s="66">
        <v>16080760</v>
      </c>
      <c r="D7973" t="s">
        <v>77</v>
      </c>
      <c r="E7973" t="s">
        <v>7744</v>
      </c>
      <c r="F7973" s="66">
        <v>141273</v>
      </c>
      <c r="G7973" t="s">
        <v>78</v>
      </c>
      <c r="I7973" t="s">
        <v>79</v>
      </c>
      <c r="K7973" t="s">
        <v>18404</v>
      </c>
      <c r="M7973" t="s">
        <v>7746</v>
      </c>
      <c r="N7973" t="s">
        <v>7747</v>
      </c>
      <c r="O7973" t="s">
        <v>18</v>
      </c>
      <c r="P7973" t="s">
        <v>7748</v>
      </c>
    </row>
    <row r="7974" spans="1:17" hidden="1" x14ac:dyDescent="0.35">
      <c r="A7974" s="72">
        <f t="shared" si="124"/>
        <v>140524</v>
      </c>
      <c r="B7974" t="s">
        <v>1528</v>
      </c>
      <c r="C7974" s="66">
        <v>85998</v>
      </c>
      <c r="D7974" t="s">
        <v>77</v>
      </c>
      <c r="E7974" t="s">
        <v>1529</v>
      </c>
      <c r="F7974" s="66">
        <v>140524</v>
      </c>
      <c r="G7974" t="s">
        <v>78</v>
      </c>
      <c r="I7974" t="s">
        <v>79</v>
      </c>
      <c r="K7974" t="s">
        <v>1530</v>
      </c>
      <c r="M7974" t="s">
        <v>1531</v>
      </c>
      <c r="N7974" t="s">
        <v>1172</v>
      </c>
      <c r="O7974" t="s">
        <v>18</v>
      </c>
      <c r="P7974" t="s">
        <v>1532</v>
      </c>
    </row>
    <row r="7975" spans="1:17" hidden="1" x14ac:dyDescent="0.35">
      <c r="A7975" s="72">
        <f t="shared" si="124"/>
        <v>140714</v>
      </c>
      <c r="B7975" t="s">
        <v>1528</v>
      </c>
      <c r="C7975" s="66">
        <v>86836</v>
      </c>
      <c r="D7975" t="s">
        <v>77</v>
      </c>
      <c r="E7975" t="s">
        <v>2794</v>
      </c>
      <c r="F7975" s="66">
        <v>140714</v>
      </c>
      <c r="G7975" t="s">
        <v>78</v>
      </c>
      <c r="H7975" t="s">
        <v>2873</v>
      </c>
      <c r="I7975" t="s">
        <v>79</v>
      </c>
      <c r="K7975" t="s">
        <v>2874</v>
      </c>
      <c r="M7975" t="s">
        <v>2790</v>
      </c>
      <c r="N7975" t="s">
        <v>2797</v>
      </c>
      <c r="O7975" t="s">
        <v>18</v>
      </c>
      <c r="P7975" t="s">
        <v>2871</v>
      </c>
      <c r="Q7975" t="s">
        <v>2875</v>
      </c>
    </row>
    <row r="7976" spans="1:17" hidden="1" x14ac:dyDescent="0.35">
      <c r="A7976" s="72">
        <f t="shared" si="124"/>
        <v>141273</v>
      </c>
      <c r="B7976" t="s">
        <v>7755</v>
      </c>
      <c r="C7976" s="66">
        <v>89399</v>
      </c>
      <c r="D7976" t="s">
        <v>77</v>
      </c>
      <c r="E7976" t="s">
        <v>7744</v>
      </c>
      <c r="F7976" s="66">
        <v>141273</v>
      </c>
      <c r="G7976" t="s">
        <v>78</v>
      </c>
      <c r="I7976" t="s">
        <v>79</v>
      </c>
      <c r="K7976" t="s">
        <v>7756</v>
      </c>
      <c r="M7976" t="s">
        <v>7749</v>
      </c>
      <c r="N7976" t="s">
        <v>7747</v>
      </c>
      <c r="O7976" t="s">
        <v>18</v>
      </c>
      <c r="P7976" t="s">
        <v>7750</v>
      </c>
    </row>
    <row r="7977" spans="1:17" hidden="1" x14ac:dyDescent="0.35">
      <c r="A7977" s="72">
        <f t="shared" si="124"/>
        <v>140524</v>
      </c>
      <c r="B7977" t="s">
        <v>7755</v>
      </c>
      <c r="C7977" s="66">
        <v>149538</v>
      </c>
      <c r="D7977" t="s">
        <v>77</v>
      </c>
      <c r="E7977" t="s">
        <v>1529</v>
      </c>
      <c r="F7977" s="66">
        <v>140524</v>
      </c>
      <c r="G7977" t="s">
        <v>78</v>
      </c>
      <c r="I7977" t="s">
        <v>79</v>
      </c>
      <c r="K7977" t="s">
        <v>13900</v>
      </c>
      <c r="M7977" t="s">
        <v>1531</v>
      </c>
      <c r="N7977" t="s">
        <v>1172</v>
      </c>
      <c r="O7977" t="s">
        <v>18</v>
      </c>
      <c r="P7977" t="s">
        <v>1532</v>
      </c>
    </row>
    <row r="7978" spans="1:17" hidden="1" x14ac:dyDescent="0.35">
      <c r="A7978" s="72">
        <f t="shared" si="124"/>
        <v>140524</v>
      </c>
      <c r="B7978" t="s">
        <v>17339</v>
      </c>
      <c r="C7978" s="66">
        <v>16059612</v>
      </c>
      <c r="D7978" t="s">
        <v>77</v>
      </c>
      <c r="E7978" t="s">
        <v>1529</v>
      </c>
      <c r="F7978" s="66">
        <v>140524</v>
      </c>
      <c r="G7978" t="s">
        <v>78</v>
      </c>
      <c r="H7978" t="s">
        <v>17340</v>
      </c>
      <c r="I7978" t="s">
        <v>79</v>
      </c>
      <c r="K7978" t="s">
        <v>17341</v>
      </c>
      <c r="M7978" t="s">
        <v>1531</v>
      </c>
      <c r="N7978" t="s">
        <v>1168</v>
      </c>
      <c r="O7978" t="s">
        <v>18</v>
      </c>
      <c r="P7978" t="s">
        <v>1532</v>
      </c>
    </row>
    <row r="7979" spans="1:17" hidden="1" x14ac:dyDescent="0.35">
      <c r="A7979" s="72">
        <f t="shared" si="124"/>
        <v>140524</v>
      </c>
      <c r="B7979" t="s">
        <v>19313</v>
      </c>
      <c r="C7979" s="66">
        <v>16064611</v>
      </c>
      <c r="D7979" t="s">
        <v>83</v>
      </c>
      <c r="E7979" t="s">
        <v>1529</v>
      </c>
      <c r="F7979" s="66">
        <v>140524</v>
      </c>
      <c r="G7979" t="s">
        <v>78</v>
      </c>
      <c r="I7979" t="s">
        <v>79</v>
      </c>
      <c r="K7979" t="s">
        <v>19314</v>
      </c>
      <c r="M7979" t="s">
        <v>1531</v>
      </c>
      <c r="N7979" t="s">
        <v>1168</v>
      </c>
      <c r="O7979" t="s">
        <v>18</v>
      </c>
      <c r="P7979" t="s">
        <v>1532</v>
      </c>
    </row>
    <row r="7980" spans="1:17" hidden="1" x14ac:dyDescent="0.35">
      <c r="A7980" s="72">
        <f t="shared" si="124"/>
        <v>141273</v>
      </c>
      <c r="B7980" t="s">
        <v>16680</v>
      </c>
      <c r="C7980" s="66">
        <v>16046794</v>
      </c>
      <c r="D7980" t="s">
        <v>77</v>
      </c>
      <c r="E7980" t="s">
        <v>7744</v>
      </c>
      <c r="F7980" s="66">
        <v>141273</v>
      </c>
      <c r="G7980" t="s">
        <v>78</v>
      </c>
      <c r="I7980" t="s">
        <v>79</v>
      </c>
      <c r="K7980" t="s">
        <v>16681</v>
      </c>
      <c r="M7980" t="s">
        <v>7749</v>
      </c>
      <c r="N7980" t="s">
        <v>7747</v>
      </c>
      <c r="O7980" t="s">
        <v>18</v>
      </c>
      <c r="P7980" t="s">
        <v>7750</v>
      </c>
    </row>
    <row r="7981" spans="1:17" hidden="1" x14ac:dyDescent="0.35">
      <c r="A7981" s="72">
        <f t="shared" si="124"/>
        <v>140524</v>
      </c>
      <c r="B7981" t="s">
        <v>21201</v>
      </c>
      <c r="C7981" s="66">
        <v>17012658</v>
      </c>
      <c r="D7981" t="s">
        <v>83</v>
      </c>
      <c r="E7981" t="s">
        <v>1529</v>
      </c>
      <c r="F7981" s="66">
        <v>140524</v>
      </c>
      <c r="G7981" t="s">
        <v>78</v>
      </c>
      <c r="I7981" t="s">
        <v>79</v>
      </c>
      <c r="K7981" t="s">
        <v>21202</v>
      </c>
      <c r="M7981" t="s">
        <v>21203</v>
      </c>
      <c r="O7981" t="s">
        <v>18</v>
      </c>
      <c r="P7981" t="s">
        <v>1532</v>
      </c>
    </row>
    <row r="7982" spans="1:17" hidden="1" x14ac:dyDescent="0.35">
      <c r="A7982" s="72">
        <f t="shared" si="124"/>
        <v>141223</v>
      </c>
      <c r="B7982" t="s">
        <v>14282</v>
      </c>
      <c r="C7982" s="66">
        <v>204399</v>
      </c>
      <c r="D7982" t="s">
        <v>77</v>
      </c>
      <c r="E7982" t="s">
        <v>6077</v>
      </c>
      <c r="F7982" s="66">
        <v>141223</v>
      </c>
      <c r="G7982" t="s">
        <v>78</v>
      </c>
      <c r="H7982" t="s">
        <v>14283</v>
      </c>
      <c r="I7982" t="s">
        <v>79</v>
      </c>
      <c r="K7982" t="s">
        <v>6501</v>
      </c>
      <c r="M7982" t="s">
        <v>3090</v>
      </c>
      <c r="N7982" t="s">
        <v>6071</v>
      </c>
      <c r="O7982" t="s">
        <v>18</v>
      </c>
      <c r="P7982" t="s">
        <v>6493</v>
      </c>
      <c r="Q7982" t="s">
        <v>6502</v>
      </c>
    </row>
    <row r="7983" spans="1:17" hidden="1" x14ac:dyDescent="0.35">
      <c r="A7983" s="72">
        <f t="shared" si="124"/>
        <v>140524</v>
      </c>
      <c r="B7983" t="s">
        <v>19987</v>
      </c>
      <c r="C7983" s="66">
        <v>16069617</v>
      </c>
      <c r="D7983" t="s">
        <v>83</v>
      </c>
      <c r="E7983" t="s">
        <v>1529</v>
      </c>
      <c r="F7983" s="66">
        <v>140524</v>
      </c>
      <c r="G7983" t="s">
        <v>78</v>
      </c>
      <c r="I7983" t="s">
        <v>79</v>
      </c>
      <c r="K7983" t="s">
        <v>19988</v>
      </c>
      <c r="M7983" t="s">
        <v>1531</v>
      </c>
      <c r="N7983" t="s">
        <v>1168</v>
      </c>
      <c r="O7983" t="s">
        <v>18</v>
      </c>
      <c r="P7983" t="s">
        <v>1532</v>
      </c>
    </row>
    <row r="7984" spans="1:17" hidden="1" x14ac:dyDescent="0.35">
      <c r="A7984" s="72">
        <f t="shared" si="124"/>
        <v>141546</v>
      </c>
      <c r="B7984" t="s">
        <v>19454</v>
      </c>
      <c r="C7984" s="85">
        <v>16043787</v>
      </c>
      <c r="D7984" t="s">
        <v>23281</v>
      </c>
      <c r="E7984" t="s">
        <v>23179</v>
      </c>
      <c r="F7984" s="85">
        <v>141546</v>
      </c>
      <c r="G7984" t="s">
        <v>78</v>
      </c>
      <c r="H7984">
        <v>1664853</v>
      </c>
      <c r="I7984" t="s">
        <v>79</v>
      </c>
      <c r="K7984" t="s">
        <v>27399</v>
      </c>
      <c r="M7984" t="s">
        <v>9155</v>
      </c>
      <c r="N7984" t="s">
        <v>9526</v>
      </c>
      <c r="O7984" t="s">
        <v>18</v>
      </c>
      <c r="P7984">
        <v>78217</v>
      </c>
    </row>
    <row r="7985" spans="1:17" hidden="1" x14ac:dyDescent="0.35">
      <c r="A7985" s="72">
        <f t="shared" si="124"/>
        <v>141546</v>
      </c>
      <c r="B7985" t="s">
        <v>19454</v>
      </c>
      <c r="C7985" s="66">
        <v>16043787</v>
      </c>
      <c r="D7985" t="s">
        <v>83</v>
      </c>
      <c r="E7985" t="s">
        <v>9849</v>
      </c>
      <c r="F7985" s="66">
        <v>141546</v>
      </c>
      <c r="G7985" t="s">
        <v>78</v>
      </c>
      <c r="H7985" t="s">
        <v>9850</v>
      </c>
      <c r="I7985" t="s">
        <v>79</v>
      </c>
      <c r="K7985" t="s">
        <v>19455</v>
      </c>
      <c r="M7985" t="s">
        <v>7383</v>
      </c>
      <c r="N7985" t="s">
        <v>7384</v>
      </c>
      <c r="O7985" t="s">
        <v>18</v>
      </c>
      <c r="P7985" t="s">
        <v>9997</v>
      </c>
    </row>
    <row r="7986" spans="1:17" hidden="1" x14ac:dyDescent="0.35">
      <c r="A7986" s="72">
        <f t="shared" si="124"/>
        <v>140849</v>
      </c>
      <c r="B7986" t="s">
        <v>24293</v>
      </c>
      <c r="C7986" s="85">
        <v>16021214</v>
      </c>
      <c r="D7986" t="s">
        <v>77</v>
      </c>
      <c r="E7986" t="s">
        <v>23256</v>
      </c>
      <c r="F7986" s="85">
        <v>140849</v>
      </c>
      <c r="G7986" t="s">
        <v>78</v>
      </c>
      <c r="H7986">
        <v>1655828</v>
      </c>
      <c r="I7986" t="s">
        <v>79</v>
      </c>
      <c r="K7986" t="s">
        <v>24294</v>
      </c>
      <c r="M7986" t="s">
        <v>8911</v>
      </c>
      <c r="N7986" t="s">
        <v>3419</v>
      </c>
      <c r="O7986" t="s">
        <v>18</v>
      </c>
      <c r="P7986">
        <v>76028</v>
      </c>
    </row>
    <row r="7987" spans="1:17" hidden="1" x14ac:dyDescent="0.35">
      <c r="A7987" s="72">
        <f t="shared" si="124"/>
        <v>141065</v>
      </c>
      <c r="B7987" t="s">
        <v>17124</v>
      </c>
      <c r="C7987" s="66">
        <v>16054193</v>
      </c>
      <c r="D7987" t="s">
        <v>77</v>
      </c>
      <c r="E7987" t="s">
        <v>5158</v>
      </c>
      <c r="F7987" s="66">
        <v>141065</v>
      </c>
      <c r="G7987" t="s">
        <v>78</v>
      </c>
      <c r="I7987" t="s">
        <v>79</v>
      </c>
      <c r="K7987" t="s">
        <v>17125</v>
      </c>
      <c r="M7987" t="s">
        <v>5267</v>
      </c>
      <c r="N7987" t="s">
        <v>5044</v>
      </c>
      <c r="O7987" t="s">
        <v>18</v>
      </c>
      <c r="P7987" t="s">
        <v>5268</v>
      </c>
    </row>
    <row r="7988" spans="1:17" hidden="1" x14ac:dyDescent="0.35">
      <c r="A7988" s="72">
        <f t="shared" si="124"/>
        <v>142099</v>
      </c>
      <c r="B7988" t="s">
        <v>20064</v>
      </c>
      <c r="C7988" s="66">
        <v>17001398</v>
      </c>
      <c r="D7988" t="s">
        <v>77</v>
      </c>
      <c r="E7988" t="s">
        <v>13286</v>
      </c>
      <c r="F7988" s="66">
        <v>142099</v>
      </c>
      <c r="G7988" t="s">
        <v>78</v>
      </c>
      <c r="H7988" t="s">
        <v>350</v>
      </c>
      <c r="I7988" t="s">
        <v>79</v>
      </c>
      <c r="K7988" t="s">
        <v>20065</v>
      </c>
      <c r="L7988" t="s">
        <v>80</v>
      </c>
      <c r="M7988" t="s">
        <v>13885</v>
      </c>
      <c r="N7988" t="s">
        <v>13886</v>
      </c>
      <c r="O7988" t="s">
        <v>18</v>
      </c>
      <c r="P7988" t="s">
        <v>13290</v>
      </c>
      <c r="Q7988" t="s">
        <v>87</v>
      </c>
    </row>
    <row r="7989" spans="1:17" hidden="1" x14ac:dyDescent="0.35">
      <c r="A7989" s="72">
        <f t="shared" si="124"/>
        <v>140887</v>
      </c>
      <c r="B7989" t="s">
        <v>25488</v>
      </c>
      <c r="C7989" s="85">
        <v>87497</v>
      </c>
      <c r="D7989" t="s">
        <v>77</v>
      </c>
      <c r="E7989" t="s">
        <v>23231</v>
      </c>
      <c r="F7989" s="85">
        <v>140887</v>
      </c>
      <c r="G7989" t="s">
        <v>78</v>
      </c>
      <c r="H7989">
        <v>12061933</v>
      </c>
      <c r="I7989" t="s">
        <v>79</v>
      </c>
      <c r="K7989" t="s">
        <v>25489</v>
      </c>
      <c r="M7989" t="s">
        <v>20648</v>
      </c>
      <c r="N7989" t="s">
        <v>571</v>
      </c>
      <c r="O7989" t="s">
        <v>18</v>
      </c>
      <c r="P7989">
        <v>76110</v>
      </c>
      <c r="Q7989">
        <v>6127</v>
      </c>
    </row>
    <row r="7990" spans="1:17" hidden="1" x14ac:dyDescent="0.35">
      <c r="A7990" s="72">
        <f t="shared" si="124"/>
        <v>140887</v>
      </c>
      <c r="B7990" t="s">
        <v>4134</v>
      </c>
      <c r="C7990" s="66">
        <v>87497</v>
      </c>
      <c r="D7990" t="s">
        <v>77</v>
      </c>
      <c r="E7990" t="s">
        <v>3907</v>
      </c>
      <c r="F7990" s="66">
        <v>140887</v>
      </c>
      <c r="G7990" t="s">
        <v>78</v>
      </c>
      <c r="H7990" t="s">
        <v>4135</v>
      </c>
      <c r="I7990" t="s">
        <v>79</v>
      </c>
      <c r="K7990" t="s">
        <v>4136</v>
      </c>
      <c r="M7990" t="s">
        <v>3904</v>
      </c>
      <c r="N7990" t="s">
        <v>573</v>
      </c>
      <c r="O7990" t="s">
        <v>18</v>
      </c>
      <c r="P7990" t="s">
        <v>4116</v>
      </c>
      <c r="Q7990" t="s">
        <v>4137</v>
      </c>
    </row>
    <row r="7991" spans="1:17" hidden="1" x14ac:dyDescent="0.35">
      <c r="A7991" s="72">
        <f t="shared" si="124"/>
        <v>227228</v>
      </c>
      <c r="B7991" t="s">
        <v>15083</v>
      </c>
      <c r="C7991" s="66">
        <v>227644</v>
      </c>
      <c r="D7991" t="s">
        <v>77</v>
      </c>
      <c r="E7991" t="s">
        <v>14420</v>
      </c>
      <c r="F7991" s="66">
        <v>227228</v>
      </c>
      <c r="G7991" t="s">
        <v>78</v>
      </c>
      <c r="H7991" t="s">
        <v>15084</v>
      </c>
      <c r="I7991" t="s">
        <v>79</v>
      </c>
      <c r="K7991" t="s">
        <v>15085</v>
      </c>
      <c r="M7991" t="s">
        <v>7380</v>
      </c>
      <c r="N7991" t="s">
        <v>11983</v>
      </c>
      <c r="O7991" t="s">
        <v>18</v>
      </c>
      <c r="P7991" t="s">
        <v>12324</v>
      </c>
    </row>
    <row r="7992" spans="1:17" hidden="1" x14ac:dyDescent="0.35">
      <c r="A7992" s="72">
        <f t="shared" si="124"/>
        <v>227228</v>
      </c>
      <c r="B7992" t="s">
        <v>22607</v>
      </c>
      <c r="C7992" s="66">
        <v>17024403</v>
      </c>
      <c r="D7992" t="s">
        <v>83</v>
      </c>
      <c r="E7992" t="s">
        <v>14420</v>
      </c>
      <c r="F7992" s="66">
        <v>227228</v>
      </c>
      <c r="G7992" t="s">
        <v>78</v>
      </c>
      <c r="I7992" t="s">
        <v>79</v>
      </c>
      <c r="K7992" t="s">
        <v>22608</v>
      </c>
      <c r="M7992" t="s">
        <v>7383</v>
      </c>
      <c r="N7992" t="s">
        <v>9526</v>
      </c>
      <c r="O7992" t="s">
        <v>18</v>
      </c>
      <c r="P7992" t="s">
        <v>10328</v>
      </c>
    </row>
    <row r="7993" spans="1:17" hidden="1" x14ac:dyDescent="0.35">
      <c r="A7993" s="72">
        <f t="shared" si="124"/>
        <v>227228</v>
      </c>
      <c r="B7993" t="s">
        <v>14810</v>
      </c>
      <c r="C7993" s="66">
        <v>223501</v>
      </c>
      <c r="D7993" t="s">
        <v>77</v>
      </c>
      <c r="E7993" t="s">
        <v>14420</v>
      </c>
      <c r="F7993" s="66">
        <v>227228</v>
      </c>
      <c r="G7993" t="s">
        <v>78</v>
      </c>
      <c r="H7993" t="s">
        <v>14811</v>
      </c>
      <c r="I7993" t="s">
        <v>79</v>
      </c>
      <c r="K7993" t="s">
        <v>14812</v>
      </c>
      <c r="M7993" t="s">
        <v>10675</v>
      </c>
      <c r="N7993" t="s">
        <v>10456</v>
      </c>
      <c r="O7993" t="s">
        <v>18</v>
      </c>
      <c r="P7993" t="s">
        <v>10682</v>
      </c>
    </row>
    <row r="7994" spans="1:17" hidden="1" x14ac:dyDescent="0.35">
      <c r="A7994" s="72">
        <f t="shared" si="124"/>
        <v>227228</v>
      </c>
      <c r="B7994" t="s">
        <v>14808</v>
      </c>
      <c r="C7994" s="66">
        <v>223500</v>
      </c>
      <c r="D7994" t="s">
        <v>77</v>
      </c>
      <c r="E7994" t="s">
        <v>14420</v>
      </c>
      <c r="F7994" s="66">
        <v>227228</v>
      </c>
      <c r="G7994" t="s">
        <v>78</v>
      </c>
      <c r="H7994" t="s">
        <v>14421</v>
      </c>
      <c r="I7994" t="s">
        <v>79</v>
      </c>
      <c r="K7994" t="s">
        <v>14809</v>
      </c>
      <c r="M7994" t="s">
        <v>12447</v>
      </c>
      <c r="N7994" t="s">
        <v>12609</v>
      </c>
      <c r="O7994" t="s">
        <v>18</v>
      </c>
      <c r="P7994" t="s">
        <v>12769</v>
      </c>
    </row>
    <row r="7995" spans="1:17" hidden="1" x14ac:dyDescent="0.35">
      <c r="A7995" s="72">
        <f t="shared" si="124"/>
        <v>227228</v>
      </c>
      <c r="B7995" t="s">
        <v>14419</v>
      </c>
      <c r="C7995" s="66">
        <v>210319</v>
      </c>
      <c r="D7995" t="s">
        <v>77</v>
      </c>
      <c r="E7995" t="s">
        <v>14420</v>
      </c>
      <c r="F7995" s="66">
        <v>227228</v>
      </c>
      <c r="G7995" t="s">
        <v>78</v>
      </c>
      <c r="H7995" t="s">
        <v>14421</v>
      </c>
      <c r="I7995" t="s">
        <v>79</v>
      </c>
      <c r="K7995" t="s">
        <v>14422</v>
      </c>
      <c r="M7995" t="s">
        <v>5156</v>
      </c>
      <c r="N7995" t="s">
        <v>5044</v>
      </c>
      <c r="O7995" t="s">
        <v>18</v>
      </c>
      <c r="P7995" t="s">
        <v>5160</v>
      </c>
    </row>
    <row r="7996" spans="1:17" hidden="1" x14ac:dyDescent="0.35">
      <c r="A7996" s="72">
        <f t="shared" si="124"/>
        <v>227228</v>
      </c>
      <c r="B7996" t="s">
        <v>15945</v>
      </c>
      <c r="C7996" s="66">
        <v>16029016</v>
      </c>
      <c r="D7996" t="s">
        <v>77</v>
      </c>
      <c r="E7996" t="s">
        <v>14420</v>
      </c>
      <c r="F7996" s="66">
        <v>227228</v>
      </c>
      <c r="G7996" t="s">
        <v>78</v>
      </c>
      <c r="H7996" t="s">
        <v>14421</v>
      </c>
      <c r="I7996" t="s">
        <v>79</v>
      </c>
      <c r="K7996" t="s">
        <v>15946</v>
      </c>
      <c r="M7996" t="s">
        <v>3904</v>
      </c>
      <c r="N7996" t="s">
        <v>571</v>
      </c>
      <c r="O7996" t="s">
        <v>18</v>
      </c>
      <c r="P7996" t="s">
        <v>4224</v>
      </c>
    </row>
    <row r="7997" spans="1:17" hidden="1" x14ac:dyDescent="0.35">
      <c r="A7997" s="72">
        <f t="shared" si="124"/>
        <v>227228</v>
      </c>
      <c r="B7997" t="s">
        <v>15942</v>
      </c>
      <c r="C7997" s="66">
        <v>16029013</v>
      </c>
      <c r="D7997" t="s">
        <v>77</v>
      </c>
      <c r="E7997" t="s">
        <v>14420</v>
      </c>
      <c r="F7997" s="66">
        <v>227228</v>
      </c>
      <c r="G7997" t="s">
        <v>78</v>
      </c>
      <c r="H7997" t="s">
        <v>14421</v>
      </c>
      <c r="I7997" t="s">
        <v>79</v>
      </c>
      <c r="K7997" t="s">
        <v>15943</v>
      </c>
      <c r="M7997" t="s">
        <v>13211</v>
      </c>
      <c r="N7997" t="s">
        <v>15944</v>
      </c>
      <c r="O7997" t="s">
        <v>18</v>
      </c>
      <c r="P7997" t="s">
        <v>13213</v>
      </c>
    </row>
    <row r="7998" spans="1:17" hidden="1" x14ac:dyDescent="0.35">
      <c r="A7998" s="72">
        <f t="shared" si="124"/>
        <v>227228</v>
      </c>
      <c r="B7998" t="s">
        <v>15947</v>
      </c>
      <c r="C7998" s="66">
        <v>16029018</v>
      </c>
      <c r="D7998" t="s">
        <v>77</v>
      </c>
      <c r="E7998" t="s">
        <v>14420</v>
      </c>
      <c r="F7998" s="66">
        <v>227228</v>
      </c>
      <c r="G7998" t="s">
        <v>78</v>
      </c>
      <c r="H7998" t="s">
        <v>14421</v>
      </c>
      <c r="I7998" t="s">
        <v>79</v>
      </c>
      <c r="K7998" t="s">
        <v>15948</v>
      </c>
      <c r="M7998" t="s">
        <v>15949</v>
      </c>
      <c r="N7998" t="s">
        <v>6071</v>
      </c>
      <c r="O7998" t="s">
        <v>18</v>
      </c>
      <c r="P7998" t="s">
        <v>6896</v>
      </c>
    </row>
    <row r="7999" spans="1:17" hidden="1" x14ac:dyDescent="0.35">
      <c r="A7999" s="72">
        <f t="shared" si="124"/>
        <v>227228</v>
      </c>
      <c r="B7999" t="s">
        <v>21431</v>
      </c>
      <c r="C7999" s="66">
        <v>17014178</v>
      </c>
      <c r="D7999" t="s">
        <v>77</v>
      </c>
      <c r="E7999" t="s">
        <v>14420</v>
      </c>
      <c r="F7999" s="66">
        <v>227228</v>
      </c>
      <c r="G7999" t="s">
        <v>78</v>
      </c>
      <c r="H7999" t="s">
        <v>14421</v>
      </c>
      <c r="I7999" t="s">
        <v>79</v>
      </c>
      <c r="K7999" t="s">
        <v>21432</v>
      </c>
      <c r="M7999" t="s">
        <v>7383</v>
      </c>
      <c r="N7999" t="s">
        <v>7384</v>
      </c>
      <c r="O7999" t="s">
        <v>18</v>
      </c>
      <c r="P7999" t="s">
        <v>10254</v>
      </c>
    </row>
    <row r="8000" spans="1:17" hidden="1" x14ac:dyDescent="0.35">
      <c r="A8000" s="72">
        <f t="shared" si="124"/>
        <v>141425</v>
      </c>
      <c r="B8000" t="s">
        <v>8987</v>
      </c>
      <c r="C8000" s="66">
        <v>90178</v>
      </c>
      <c r="D8000" t="s">
        <v>77</v>
      </c>
      <c r="E8000" t="s">
        <v>8988</v>
      </c>
      <c r="F8000" s="66">
        <v>141425</v>
      </c>
      <c r="G8000" t="s">
        <v>78</v>
      </c>
      <c r="I8000" t="s">
        <v>79</v>
      </c>
      <c r="K8000" t="s">
        <v>8989</v>
      </c>
      <c r="M8000" t="s">
        <v>8990</v>
      </c>
      <c r="N8000" t="s">
        <v>8962</v>
      </c>
      <c r="O8000" t="s">
        <v>18</v>
      </c>
      <c r="P8000" t="s">
        <v>8991</v>
      </c>
      <c r="Q8000" t="s">
        <v>4051</v>
      </c>
    </row>
    <row r="8001" spans="1:17" hidden="1" x14ac:dyDescent="0.35">
      <c r="A8001" s="72">
        <f t="shared" si="124"/>
        <v>141425</v>
      </c>
      <c r="B8001" t="s">
        <v>8992</v>
      </c>
      <c r="C8001" s="66">
        <v>90179</v>
      </c>
      <c r="D8001" t="s">
        <v>77</v>
      </c>
      <c r="E8001" t="s">
        <v>8988</v>
      </c>
      <c r="F8001" s="66">
        <v>141425</v>
      </c>
      <c r="G8001" t="s">
        <v>78</v>
      </c>
      <c r="I8001" t="s">
        <v>79</v>
      </c>
      <c r="K8001" t="s">
        <v>8989</v>
      </c>
      <c r="M8001" t="s">
        <v>8990</v>
      </c>
      <c r="N8001" t="s">
        <v>8962</v>
      </c>
      <c r="O8001" t="s">
        <v>18</v>
      </c>
      <c r="P8001" t="s">
        <v>8991</v>
      </c>
      <c r="Q8001" t="s">
        <v>4051</v>
      </c>
    </row>
    <row r="8002" spans="1:17" hidden="1" x14ac:dyDescent="0.35">
      <c r="A8002" s="72">
        <f t="shared" ref="A8002:A8065" si="125">IF(F8002="", "", IF(D8002="School District", C8002, F8002))</f>
        <v>141739</v>
      </c>
      <c r="B8002" t="s">
        <v>23598</v>
      </c>
      <c r="C8002" s="85">
        <v>16052972</v>
      </c>
      <c r="D8002" t="s">
        <v>77</v>
      </c>
      <c r="E8002" t="s">
        <v>23266</v>
      </c>
      <c r="F8002" s="85">
        <v>141739</v>
      </c>
      <c r="G8002" t="s">
        <v>78</v>
      </c>
      <c r="H8002">
        <v>12688008</v>
      </c>
      <c r="I8002" t="s">
        <v>79</v>
      </c>
      <c r="K8002" t="s">
        <v>23599</v>
      </c>
      <c r="M8002" t="s">
        <v>125</v>
      </c>
      <c r="N8002" t="s">
        <v>137</v>
      </c>
      <c r="O8002" t="s">
        <v>18</v>
      </c>
      <c r="P8002">
        <v>78704</v>
      </c>
    </row>
    <row r="8003" spans="1:17" hidden="1" x14ac:dyDescent="0.35">
      <c r="A8003" s="72">
        <f t="shared" si="125"/>
        <v>232165</v>
      </c>
      <c r="B8003" t="s">
        <v>18291</v>
      </c>
      <c r="C8003" s="66">
        <v>16077553</v>
      </c>
      <c r="D8003" t="s">
        <v>77</v>
      </c>
      <c r="E8003" t="s">
        <v>15416</v>
      </c>
      <c r="F8003" s="66">
        <v>232165</v>
      </c>
      <c r="G8003" t="s">
        <v>78</v>
      </c>
      <c r="H8003" t="s">
        <v>15417</v>
      </c>
      <c r="I8003" t="s">
        <v>79</v>
      </c>
      <c r="K8003" t="s">
        <v>18292</v>
      </c>
      <c r="M8003" t="s">
        <v>963</v>
      </c>
      <c r="N8003" t="s">
        <v>189</v>
      </c>
      <c r="O8003" t="s">
        <v>18</v>
      </c>
      <c r="P8003" t="s">
        <v>1039</v>
      </c>
    </row>
    <row r="8004" spans="1:17" hidden="1" x14ac:dyDescent="0.35">
      <c r="A8004" s="72">
        <f t="shared" si="125"/>
        <v>140477</v>
      </c>
      <c r="B8004" t="s">
        <v>993</v>
      </c>
      <c r="C8004" s="66">
        <v>85753</v>
      </c>
      <c r="D8004" t="s">
        <v>77</v>
      </c>
      <c r="E8004" t="s">
        <v>450</v>
      </c>
      <c r="F8004" s="66">
        <v>140477</v>
      </c>
      <c r="G8004" t="s">
        <v>78</v>
      </c>
      <c r="I8004" t="s">
        <v>79</v>
      </c>
      <c r="K8004" t="s">
        <v>994</v>
      </c>
      <c r="M8004" t="s">
        <v>963</v>
      </c>
      <c r="N8004" t="s">
        <v>189</v>
      </c>
      <c r="O8004" t="s">
        <v>18</v>
      </c>
      <c r="P8004" t="s">
        <v>964</v>
      </c>
      <c r="Q8004" t="s">
        <v>995</v>
      </c>
    </row>
    <row r="8005" spans="1:17" hidden="1" x14ac:dyDescent="0.35">
      <c r="A8005" s="72">
        <f t="shared" si="125"/>
        <v>140477</v>
      </c>
      <c r="B8005" t="s">
        <v>996</v>
      </c>
      <c r="C8005" s="66">
        <v>85755</v>
      </c>
      <c r="D8005" t="s">
        <v>77</v>
      </c>
      <c r="E8005" t="s">
        <v>450</v>
      </c>
      <c r="F8005" s="66">
        <v>140477</v>
      </c>
      <c r="G8005" t="s">
        <v>78</v>
      </c>
      <c r="I8005" t="s">
        <v>79</v>
      </c>
      <c r="K8005" t="s">
        <v>997</v>
      </c>
      <c r="M8005" t="s">
        <v>963</v>
      </c>
      <c r="N8005" t="s">
        <v>189</v>
      </c>
      <c r="O8005" t="s">
        <v>18</v>
      </c>
      <c r="P8005" t="s">
        <v>964</v>
      </c>
      <c r="Q8005" t="s">
        <v>998</v>
      </c>
    </row>
    <row r="8006" spans="1:17" hidden="1" x14ac:dyDescent="0.35">
      <c r="A8006" s="72">
        <f t="shared" si="125"/>
        <v>140477</v>
      </c>
      <c r="B8006" t="s">
        <v>1797</v>
      </c>
      <c r="C8006" s="66">
        <v>86359</v>
      </c>
      <c r="D8006" t="s">
        <v>77</v>
      </c>
      <c r="E8006" t="s">
        <v>450</v>
      </c>
      <c r="F8006" s="66">
        <v>140477</v>
      </c>
      <c r="G8006" t="s">
        <v>78</v>
      </c>
      <c r="I8006" t="s">
        <v>79</v>
      </c>
      <c r="K8006" t="s">
        <v>1798</v>
      </c>
      <c r="M8006" t="s">
        <v>189</v>
      </c>
      <c r="N8006" t="s">
        <v>189</v>
      </c>
      <c r="O8006" t="s">
        <v>18</v>
      </c>
      <c r="P8006" t="s">
        <v>1799</v>
      </c>
      <c r="Q8006" t="s">
        <v>1401</v>
      </c>
    </row>
    <row r="8007" spans="1:17" hidden="1" x14ac:dyDescent="0.35">
      <c r="A8007" s="72">
        <f t="shared" si="125"/>
        <v>140477</v>
      </c>
      <c r="B8007" t="s">
        <v>24902</v>
      </c>
      <c r="C8007" s="85">
        <v>140477</v>
      </c>
      <c r="D8007" t="s">
        <v>78</v>
      </c>
      <c r="E8007" t="s">
        <v>23240</v>
      </c>
      <c r="F8007" s="85">
        <v>16048959</v>
      </c>
      <c r="G8007" t="s">
        <v>1750</v>
      </c>
      <c r="H8007">
        <v>11337557</v>
      </c>
      <c r="I8007" t="s">
        <v>79</v>
      </c>
      <c r="J8007" t="s">
        <v>200</v>
      </c>
      <c r="K8007" t="s">
        <v>24903</v>
      </c>
      <c r="M8007" t="s">
        <v>19118</v>
      </c>
      <c r="N8007" t="s">
        <v>232</v>
      </c>
      <c r="O8007" t="s">
        <v>18</v>
      </c>
      <c r="P8007">
        <v>75081</v>
      </c>
      <c r="Q8007">
        <v>4181</v>
      </c>
    </row>
    <row r="8008" spans="1:17" hidden="1" x14ac:dyDescent="0.35">
      <c r="A8008" s="72">
        <f t="shared" si="125"/>
        <v>140477</v>
      </c>
      <c r="B8008" t="s">
        <v>19116</v>
      </c>
      <c r="C8008" s="66">
        <v>16031203</v>
      </c>
      <c r="D8008" t="s">
        <v>83</v>
      </c>
      <c r="E8008" t="s">
        <v>450</v>
      </c>
      <c r="F8008" s="66">
        <v>140477</v>
      </c>
      <c r="G8008" t="s">
        <v>78</v>
      </c>
      <c r="I8008" t="s">
        <v>79</v>
      </c>
      <c r="K8008" t="s">
        <v>19117</v>
      </c>
      <c r="M8008" t="s">
        <v>963</v>
      </c>
      <c r="N8008" t="s">
        <v>232</v>
      </c>
      <c r="O8008" t="s">
        <v>18</v>
      </c>
      <c r="P8008" t="s">
        <v>1004</v>
      </c>
    </row>
    <row r="8009" spans="1:17" hidden="1" x14ac:dyDescent="0.35">
      <c r="A8009" s="72">
        <f t="shared" si="125"/>
        <v>142118</v>
      </c>
      <c r="B8009" t="s">
        <v>14080</v>
      </c>
      <c r="C8009" s="66">
        <v>194345</v>
      </c>
      <c r="D8009" t="s">
        <v>77</v>
      </c>
      <c r="E8009" t="s">
        <v>13343</v>
      </c>
      <c r="F8009" s="66">
        <v>142118</v>
      </c>
      <c r="G8009" t="s">
        <v>78</v>
      </c>
      <c r="H8009" t="s">
        <v>14081</v>
      </c>
      <c r="I8009" t="s">
        <v>79</v>
      </c>
      <c r="K8009" t="s">
        <v>14082</v>
      </c>
      <c r="M8009" t="s">
        <v>7395</v>
      </c>
      <c r="N8009" t="s">
        <v>13252</v>
      </c>
      <c r="O8009" t="s">
        <v>18</v>
      </c>
      <c r="P8009" t="s">
        <v>13594</v>
      </c>
    </row>
    <row r="8010" spans="1:17" hidden="1" x14ac:dyDescent="0.35">
      <c r="A8010" s="72">
        <f t="shared" si="125"/>
        <v>140477</v>
      </c>
      <c r="B8010" t="s">
        <v>978</v>
      </c>
      <c r="C8010" s="66">
        <v>85746</v>
      </c>
      <c r="D8010" t="s">
        <v>77</v>
      </c>
      <c r="E8010" t="s">
        <v>450</v>
      </c>
      <c r="F8010" s="66">
        <v>140477</v>
      </c>
      <c r="G8010" t="s">
        <v>78</v>
      </c>
      <c r="I8010" t="s">
        <v>79</v>
      </c>
      <c r="K8010" t="s">
        <v>979</v>
      </c>
      <c r="M8010" t="s">
        <v>963</v>
      </c>
      <c r="N8010" t="s">
        <v>189</v>
      </c>
      <c r="O8010" t="s">
        <v>18</v>
      </c>
      <c r="P8010" t="s">
        <v>964</v>
      </c>
      <c r="Q8010" t="s">
        <v>980</v>
      </c>
    </row>
    <row r="8011" spans="1:17" hidden="1" x14ac:dyDescent="0.35">
      <c r="A8011" s="72">
        <f t="shared" si="125"/>
        <v>140477</v>
      </c>
      <c r="B8011" t="s">
        <v>1016</v>
      </c>
      <c r="C8011" s="66">
        <v>85766</v>
      </c>
      <c r="D8011" t="s">
        <v>77</v>
      </c>
      <c r="E8011" t="s">
        <v>450</v>
      </c>
      <c r="F8011" s="66">
        <v>140477</v>
      </c>
      <c r="G8011" t="s">
        <v>78</v>
      </c>
      <c r="I8011" t="s">
        <v>79</v>
      </c>
      <c r="K8011" t="s">
        <v>1017</v>
      </c>
      <c r="M8011" t="s">
        <v>963</v>
      </c>
      <c r="N8011" t="s">
        <v>189</v>
      </c>
      <c r="O8011" t="s">
        <v>18</v>
      </c>
      <c r="P8011" t="s">
        <v>1004</v>
      </c>
      <c r="Q8011" t="s">
        <v>1018</v>
      </c>
    </row>
    <row r="8012" spans="1:17" hidden="1" x14ac:dyDescent="0.35">
      <c r="A8012" s="72">
        <f t="shared" si="125"/>
        <v>140477</v>
      </c>
      <c r="B8012" t="s">
        <v>990</v>
      </c>
      <c r="C8012" s="66">
        <v>85751</v>
      </c>
      <c r="D8012" t="s">
        <v>77</v>
      </c>
      <c r="E8012" t="s">
        <v>450</v>
      </c>
      <c r="F8012" s="66">
        <v>140477</v>
      </c>
      <c r="G8012" t="s">
        <v>78</v>
      </c>
      <c r="I8012" t="s">
        <v>79</v>
      </c>
      <c r="K8012" t="s">
        <v>991</v>
      </c>
      <c r="M8012" t="s">
        <v>963</v>
      </c>
      <c r="N8012" t="s">
        <v>189</v>
      </c>
      <c r="O8012" t="s">
        <v>18</v>
      </c>
      <c r="P8012" t="s">
        <v>964</v>
      </c>
      <c r="Q8012" t="s">
        <v>992</v>
      </c>
    </row>
    <row r="8013" spans="1:17" hidden="1" x14ac:dyDescent="0.35">
      <c r="A8013" s="72">
        <f t="shared" si="125"/>
        <v>141707</v>
      </c>
      <c r="B8013" t="s">
        <v>11441</v>
      </c>
      <c r="C8013" s="66">
        <v>91682</v>
      </c>
      <c r="D8013" t="s">
        <v>77</v>
      </c>
      <c r="E8013" t="s">
        <v>11428</v>
      </c>
      <c r="F8013" s="66">
        <v>141707</v>
      </c>
      <c r="G8013" t="s">
        <v>78</v>
      </c>
      <c r="I8013" t="s">
        <v>79</v>
      </c>
      <c r="K8013" t="s">
        <v>11442</v>
      </c>
      <c r="M8013" t="s">
        <v>11425</v>
      </c>
      <c r="N8013" t="s">
        <v>5129</v>
      </c>
      <c r="O8013" t="s">
        <v>18</v>
      </c>
      <c r="P8013" t="s">
        <v>11426</v>
      </c>
      <c r="Q8013" t="s">
        <v>11443</v>
      </c>
    </row>
    <row r="8014" spans="1:17" hidden="1" x14ac:dyDescent="0.35">
      <c r="A8014" s="72">
        <f t="shared" si="125"/>
        <v>141231</v>
      </c>
      <c r="B8014" t="s">
        <v>20714</v>
      </c>
      <c r="C8014" s="66">
        <v>17008170</v>
      </c>
      <c r="D8014" t="s">
        <v>77</v>
      </c>
      <c r="E8014" t="s">
        <v>6244</v>
      </c>
      <c r="F8014" s="66">
        <v>141231</v>
      </c>
      <c r="G8014" t="s">
        <v>78</v>
      </c>
      <c r="H8014" t="s">
        <v>350</v>
      </c>
      <c r="I8014" t="s">
        <v>79</v>
      </c>
      <c r="K8014" t="s">
        <v>20715</v>
      </c>
      <c r="L8014" t="s">
        <v>80</v>
      </c>
      <c r="M8014" t="s">
        <v>3090</v>
      </c>
      <c r="N8014" t="s">
        <v>6073</v>
      </c>
      <c r="O8014" t="s">
        <v>18</v>
      </c>
      <c r="P8014" t="s">
        <v>6896</v>
      </c>
      <c r="Q8014" t="s">
        <v>9348</v>
      </c>
    </row>
    <row r="8015" spans="1:17" hidden="1" x14ac:dyDescent="0.35">
      <c r="A8015" s="72">
        <f t="shared" si="125"/>
        <v>141312</v>
      </c>
      <c r="B8015" t="s">
        <v>8272</v>
      </c>
      <c r="C8015" s="66">
        <v>89646</v>
      </c>
      <c r="D8015" t="s">
        <v>77</v>
      </c>
      <c r="E8015" t="s">
        <v>6602</v>
      </c>
      <c r="F8015" s="66">
        <v>141312</v>
      </c>
      <c r="G8015" t="s">
        <v>78</v>
      </c>
      <c r="H8015" t="s">
        <v>8273</v>
      </c>
      <c r="I8015" t="s">
        <v>79</v>
      </c>
      <c r="K8015" t="s">
        <v>8274</v>
      </c>
      <c r="M8015" t="s">
        <v>8194</v>
      </c>
      <c r="N8015" t="s">
        <v>6071</v>
      </c>
      <c r="O8015" t="s">
        <v>18</v>
      </c>
      <c r="P8015" t="s">
        <v>8268</v>
      </c>
      <c r="Q8015" t="s">
        <v>6767</v>
      </c>
    </row>
    <row r="8016" spans="1:17" hidden="1" x14ac:dyDescent="0.35">
      <c r="A8016" s="72">
        <f t="shared" si="125"/>
        <v>140477</v>
      </c>
      <c r="B8016" t="s">
        <v>1034</v>
      </c>
      <c r="C8016" s="66">
        <v>85773</v>
      </c>
      <c r="D8016" t="s">
        <v>77</v>
      </c>
      <c r="E8016" t="s">
        <v>450</v>
      </c>
      <c r="F8016" s="66">
        <v>140477</v>
      </c>
      <c r="G8016" t="s">
        <v>78</v>
      </c>
      <c r="I8016" t="s">
        <v>79</v>
      </c>
      <c r="K8016" t="s">
        <v>1035</v>
      </c>
      <c r="M8016" t="s">
        <v>963</v>
      </c>
      <c r="N8016" t="s">
        <v>189</v>
      </c>
      <c r="O8016" t="s">
        <v>18</v>
      </c>
      <c r="P8016" t="s">
        <v>1004</v>
      </c>
      <c r="Q8016" t="s">
        <v>1036</v>
      </c>
    </row>
    <row r="8017" spans="1:17" hidden="1" x14ac:dyDescent="0.35">
      <c r="A8017" s="72">
        <f t="shared" si="125"/>
        <v>140895</v>
      </c>
      <c r="B8017" t="s">
        <v>23877</v>
      </c>
      <c r="C8017" s="85">
        <v>87644</v>
      </c>
      <c r="D8017" t="s">
        <v>77</v>
      </c>
      <c r="E8017" t="s">
        <v>23263</v>
      </c>
      <c r="F8017" s="85">
        <v>140895</v>
      </c>
      <c r="G8017" t="s">
        <v>78</v>
      </c>
      <c r="H8017">
        <v>13597075</v>
      </c>
      <c r="I8017" t="s">
        <v>79</v>
      </c>
      <c r="K8017" t="s">
        <v>23878</v>
      </c>
      <c r="M8017" t="s">
        <v>20412</v>
      </c>
      <c r="N8017" t="s">
        <v>571</v>
      </c>
      <c r="O8017" t="s">
        <v>18</v>
      </c>
      <c r="P8017">
        <v>76180</v>
      </c>
      <c r="Q8017">
        <v>6799</v>
      </c>
    </row>
    <row r="8018" spans="1:17" hidden="1" x14ac:dyDescent="0.35">
      <c r="A8018" s="72">
        <f t="shared" si="125"/>
        <v>140895</v>
      </c>
      <c r="B8018" t="s">
        <v>23029</v>
      </c>
      <c r="C8018" s="85">
        <v>17028750</v>
      </c>
      <c r="D8018" t="s">
        <v>77</v>
      </c>
      <c r="E8018" t="s">
        <v>23263</v>
      </c>
      <c r="F8018" s="85">
        <v>140895</v>
      </c>
      <c r="G8018" t="s">
        <v>78</v>
      </c>
      <c r="I8018" t="s">
        <v>79</v>
      </c>
      <c r="K8018" t="s">
        <v>23030</v>
      </c>
      <c r="M8018" t="s">
        <v>23031</v>
      </c>
      <c r="N8018" t="s">
        <v>571</v>
      </c>
      <c r="O8018" t="s">
        <v>18</v>
      </c>
      <c r="P8018">
        <v>76118</v>
      </c>
    </row>
    <row r="8019" spans="1:17" hidden="1" x14ac:dyDescent="0.35">
      <c r="A8019" s="72">
        <f t="shared" si="125"/>
        <v>141188</v>
      </c>
      <c r="B8019" t="s">
        <v>5819</v>
      </c>
      <c r="C8019" s="66">
        <v>88305</v>
      </c>
      <c r="D8019" t="s">
        <v>77</v>
      </c>
      <c r="E8019" t="s">
        <v>5662</v>
      </c>
      <c r="F8019" s="66">
        <v>141188</v>
      </c>
      <c r="G8019" t="s">
        <v>77</v>
      </c>
      <c r="H8019" t="s">
        <v>5820</v>
      </c>
      <c r="I8019" t="s">
        <v>79</v>
      </c>
      <c r="K8019" t="s">
        <v>5821</v>
      </c>
      <c r="M8019" t="s">
        <v>5822</v>
      </c>
      <c r="N8019" t="s">
        <v>5720</v>
      </c>
      <c r="O8019" t="s">
        <v>18</v>
      </c>
      <c r="P8019" t="s">
        <v>5823</v>
      </c>
    </row>
    <row r="8020" spans="1:17" hidden="1" x14ac:dyDescent="0.35">
      <c r="A8020" s="72">
        <f t="shared" si="125"/>
        <v>141176</v>
      </c>
      <c r="B8020" t="s">
        <v>5819</v>
      </c>
      <c r="C8020" s="66">
        <v>88305</v>
      </c>
      <c r="D8020" t="s">
        <v>77</v>
      </c>
      <c r="E8020" t="s">
        <v>5824</v>
      </c>
      <c r="F8020" s="66">
        <v>141176</v>
      </c>
      <c r="G8020" t="s">
        <v>78</v>
      </c>
      <c r="H8020" t="s">
        <v>5820</v>
      </c>
      <c r="I8020" t="s">
        <v>79</v>
      </c>
      <c r="K8020" t="s">
        <v>5821</v>
      </c>
      <c r="M8020" t="s">
        <v>5822</v>
      </c>
      <c r="N8020" t="s">
        <v>5720</v>
      </c>
      <c r="O8020" t="s">
        <v>18</v>
      </c>
      <c r="P8020" t="s">
        <v>5823</v>
      </c>
    </row>
    <row r="8021" spans="1:17" hidden="1" x14ac:dyDescent="0.35">
      <c r="A8021" s="72">
        <f t="shared" si="125"/>
        <v>141312</v>
      </c>
      <c r="B8021" t="s">
        <v>16325</v>
      </c>
      <c r="C8021" s="66">
        <v>16037105</v>
      </c>
      <c r="D8021" t="s">
        <v>77</v>
      </c>
      <c r="E8021" t="s">
        <v>6602</v>
      </c>
      <c r="F8021" s="66">
        <v>141312</v>
      </c>
      <c r="G8021" t="s">
        <v>78</v>
      </c>
      <c r="I8021" t="s">
        <v>79</v>
      </c>
      <c r="K8021" t="s">
        <v>16326</v>
      </c>
      <c r="M8021" t="s">
        <v>3090</v>
      </c>
      <c r="N8021" t="s">
        <v>6071</v>
      </c>
      <c r="O8021" t="s">
        <v>18</v>
      </c>
      <c r="P8021" t="s">
        <v>6919</v>
      </c>
      <c r="Q8021" t="s">
        <v>2413</v>
      </c>
    </row>
    <row r="8022" spans="1:17" hidden="1" x14ac:dyDescent="0.35">
      <c r="A8022" s="72">
        <f t="shared" si="125"/>
        <v>141231</v>
      </c>
      <c r="B8022" t="s">
        <v>16486</v>
      </c>
      <c r="C8022" s="66">
        <v>16041433</v>
      </c>
      <c r="D8022" t="s">
        <v>77</v>
      </c>
      <c r="E8022" t="s">
        <v>6244</v>
      </c>
      <c r="F8022" s="66">
        <v>141231</v>
      </c>
      <c r="G8022" t="s">
        <v>78</v>
      </c>
      <c r="H8022" t="s">
        <v>350</v>
      </c>
      <c r="I8022" t="s">
        <v>79</v>
      </c>
      <c r="K8022" t="s">
        <v>16487</v>
      </c>
      <c r="L8022" t="s">
        <v>80</v>
      </c>
      <c r="M8022" t="s">
        <v>7579</v>
      </c>
      <c r="N8022" t="s">
        <v>6073</v>
      </c>
      <c r="O8022" t="s">
        <v>18</v>
      </c>
      <c r="P8022" t="s">
        <v>7580</v>
      </c>
      <c r="Q8022" t="s">
        <v>87</v>
      </c>
    </row>
    <row r="8023" spans="1:17" hidden="1" x14ac:dyDescent="0.35">
      <c r="A8023" s="72">
        <f t="shared" si="125"/>
        <v>141688</v>
      </c>
      <c r="B8023" t="s">
        <v>11335</v>
      </c>
      <c r="C8023" s="66">
        <v>91602</v>
      </c>
      <c r="D8023" t="s">
        <v>77</v>
      </c>
      <c r="E8023" t="s">
        <v>11324</v>
      </c>
      <c r="F8023" s="66">
        <v>141688</v>
      </c>
      <c r="G8023" t="s">
        <v>78</v>
      </c>
      <c r="I8023" t="s">
        <v>79</v>
      </c>
      <c r="K8023" t="s">
        <v>11336</v>
      </c>
      <c r="M8023" t="s">
        <v>11326</v>
      </c>
      <c r="N8023" t="s">
        <v>7398</v>
      </c>
      <c r="O8023" t="s">
        <v>18</v>
      </c>
      <c r="P8023" t="s">
        <v>11327</v>
      </c>
      <c r="Q8023" t="s">
        <v>11337</v>
      </c>
    </row>
    <row r="8024" spans="1:17" hidden="1" x14ac:dyDescent="0.35">
      <c r="A8024" s="72">
        <f t="shared" si="125"/>
        <v>140457</v>
      </c>
      <c r="B8024" t="s">
        <v>15595</v>
      </c>
      <c r="C8024" s="66">
        <v>234902</v>
      </c>
      <c r="D8024" t="s">
        <v>77</v>
      </c>
      <c r="E8024" t="s">
        <v>345</v>
      </c>
      <c r="F8024" s="66">
        <v>140457</v>
      </c>
      <c r="G8024" t="s">
        <v>78</v>
      </c>
      <c r="H8024" t="s">
        <v>350</v>
      </c>
      <c r="I8024" t="s">
        <v>79</v>
      </c>
      <c r="K8024" t="s">
        <v>15596</v>
      </c>
      <c r="L8024" t="s">
        <v>80</v>
      </c>
      <c r="M8024" t="s">
        <v>254</v>
      </c>
      <c r="N8024" t="s">
        <v>185</v>
      </c>
      <c r="O8024" t="s">
        <v>18</v>
      </c>
      <c r="P8024" t="s">
        <v>282</v>
      </c>
      <c r="Q8024" t="s">
        <v>87</v>
      </c>
    </row>
    <row r="8025" spans="1:17" hidden="1" x14ac:dyDescent="0.35">
      <c r="A8025" s="72">
        <f t="shared" si="125"/>
        <v>140959</v>
      </c>
      <c r="B8025" t="s">
        <v>4700</v>
      </c>
      <c r="C8025" s="66">
        <v>87791</v>
      </c>
      <c r="D8025" t="s">
        <v>77</v>
      </c>
      <c r="E8025" t="s">
        <v>4629</v>
      </c>
      <c r="F8025" s="66">
        <v>140959</v>
      </c>
      <c r="G8025" t="s">
        <v>78</v>
      </c>
      <c r="I8025" t="s">
        <v>79</v>
      </c>
      <c r="K8025" t="s">
        <v>4701</v>
      </c>
      <c r="M8025" t="s">
        <v>4632</v>
      </c>
      <c r="N8025" t="s">
        <v>4645</v>
      </c>
      <c r="O8025" t="s">
        <v>18</v>
      </c>
      <c r="P8025" t="s">
        <v>4698</v>
      </c>
      <c r="Q8025" t="s">
        <v>4702</v>
      </c>
    </row>
    <row r="8026" spans="1:17" hidden="1" x14ac:dyDescent="0.35">
      <c r="A8026" s="72">
        <f t="shared" si="125"/>
        <v>141252</v>
      </c>
      <c r="B8026" t="s">
        <v>17935</v>
      </c>
      <c r="C8026" s="66">
        <v>16074834</v>
      </c>
      <c r="D8026" t="s">
        <v>77</v>
      </c>
      <c r="E8026" t="s">
        <v>7310</v>
      </c>
      <c r="F8026" s="66">
        <v>141252</v>
      </c>
      <c r="G8026" t="s">
        <v>78</v>
      </c>
      <c r="I8026" t="s">
        <v>79</v>
      </c>
      <c r="K8026" t="s">
        <v>17936</v>
      </c>
      <c r="M8026" t="s">
        <v>7307</v>
      </c>
      <c r="N8026" t="s">
        <v>6073</v>
      </c>
      <c r="O8026" t="s">
        <v>18</v>
      </c>
      <c r="P8026" t="s">
        <v>6586</v>
      </c>
    </row>
    <row r="8027" spans="1:17" hidden="1" x14ac:dyDescent="0.35">
      <c r="A8027" s="72">
        <f t="shared" si="125"/>
        <v>141307</v>
      </c>
      <c r="B8027" t="s">
        <v>17011</v>
      </c>
      <c r="C8027" s="66">
        <v>16052134</v>
      </c>
      <c r="D8027" t="s">
        <v>77</v>
      </c>
      <c r="E8027" t="s">
        <v>6769</v>
      </c>
      <c r="F8027" s="66">
        <v>141307</v>
      </c>
      <c r="G8027" t="s">
        <v>78</v>
      </c>
      <c r="I8027" t="s">
        <v>79</v>
      </c>
      <c r="K8027" t="s">
        <v>17012</v>
      </c>
      <c r="M8027" t="s">
        <v>7912</v>
      </c>
      <c r="N8027" t="s">
        <v>6771</v>
      </c>
      <c r="O8027" t="s">
        <v>18</v>
      </c>
      <c r="P8027" t="s">
        <v>7913</v>
      </c>
    </row>
    <row r="8028" spans="1:17" hidden="1" x14ac:dyDescent="0.35">
      <c r="A8028" s="72">
        <f t="shared" si="125"/>
        <v>141234</v>
      </c>
      <c r="B8028" t="s">
        <v>6785</v>
      </c>
      <c r="C8028" s="66">
        <v>88779</v>
      </c>
      <c r="D8028" t="s">
        <v>77</v>
      </c>
      <c r="E8028" t="s">
        <v>6473</v>
      </c>
      <c r="F8028" s="66">
        <v>141234</v>
      </c>
      <c r="G8028" t="s">
        <v>78</v>
      </c>
      <c r="I8028" t="s">
        <v>79</v>
      </c>
      <c r="K8028" t="s">
        <v>6786</v>
      </c>
      <c r="M8028" t="s">
        <v>3090</v>
      </c>
      <c r="N8028" t="s">
        <v>6073</v>
      </c>
      <c r="O8028" t="s">
        <v>18</v>
      </c>
      <c r="P8028" t="s">
        <v>6783</v>
      </c>
      <c r="Q8028" t="s">
        <v>3736</v>
      </c>
    </row>
    <row r="8029" spans="1:17" hidden="1" x14ac:dyDescent="0.35">
      <c r="A8029" s="72">
        <f t="shared" si="125"/>
        <v>141307</v>
      </c>
      <c r="B8029" t="s">
        <v>6768</v>
      </c>
      <c r="C8029" s="66">
        <v>88773</v>
      </c>
      <c r="D8029" t="s">
        <v>77</v>
      </c>
      <c r="E8029" t="s">
        <v>6769</v>
      </c>
      <c r="F8029" s="66">
        <v>141307</v>
      </c>
      <c r="G8029" t="s">
        <v>78</v>
      </c>
      <c r="I8029" t="s">
        <v>79</v>
      </c>
      <c r="K8029" t="s">
        <v>6770</v>
      </c>
      <c r="M8029" t="s">
        <v>3090</v>
      </c>
      <c r="N8029" t="s">
        <v>6771</v>
      </c>
      <c r="O8029" t="s">
        <v>18</v>
      </c>
      <c r="P8029" t="s">
        <v>6772</v>
      </c>
      <c r="Q8029" t="s">
        <v>6773</v>
      </c>
    </row>
    <row r="8030" spans="1:17" hidden="1" x14ac:dyDescent="0.35">
      <c r="A8030" s="72">
        <f t="shared" si="125"/>
        <v>141307</v>
      </c>
      <c r="B8030" t="s">
        <v>6776</v>
      </c>
      <c r="C8030" s="66">
        <v>88775</v>
      </c>
      <c r="D8030" t="s">
        <v>77</v>
      </c>
      <c r="E8030" t="s">
        <v>6769</v>
      </c>
      <c r="F8030" s="66">
        <v>141307</v>
      </c>
      <c r="G8030" t="s">
        <v>78</v>
      </c>
      <c r="I8030" t="s">
        <v>79</v>
      </c>
      <c r="K8030" t="s">
        <v>6777</v>
      </c>
      <c r="M8030" t="s">
        <v>3090</v>
      </c>
      <c r="N8030" t="s">
        <v>6771</v>
      </c>
      <c r="O8030" t="s">
        <v>18</v>
      </c>
      <c r="P8030" t="s">
        <v>6772</v>
      </c>
      <c r="Q8030" t="s">
        <v>5271</v>
      </c>
    </row>
    <row r="8031" spans="1:17" hidden="1" x14ac:dyDescent="0.35">
      <c r="A8031" s="72">
        <f t="shared" si="125"/>
        <v>141739</v>
      </c>
      <c r="B8031" t="s">
        <v>23751</v>
      </c>
      <c r="C8031" s="85">
        <v>91931</v>
      </c>
      <c r="D8031" t="s">
        <v>77</v>
      </c>
      <c r="E8031" t="s">
        <v>23266</v>
      </c>
      <c r="F8031" s="85">
        <v>141739</v>
      </c>
      <c r="G8031" t="s">
        <v>78</v>
      </c>
      <c r="H8031">
        <v>12688875</v>
      </c>
      <c r="I8031" t="s">
        <v>79</v>
      </c>
      <c r="K8031" t="s">
        <v>23752</v>
      </c>
      <c r="M8031" t="s">
        <v>125</v>
      </c>
      <c r="N8031" t="s">
        <v>137</v>
      </c>
      <c r="O8031" t="s">
        <v>18</v>
      </c>
      <c r="P8031">
        <v>78751</v>
      </c>
      <c r="Q8031">
        <v>2622</v>
      </c>
    </row>
    <row r="8032" spans="1:17" hidden="1" x14ac:dyDescent="0.35">
      <c r="A8032" s="72">
        <f t="shared" si="125"/>
        <v>140932</v>
      </c>
      <c r="B8032" t="s">
        <v>26566</v>
      </c>
      <c r="C8032" s="85">
        <v>16073469</v>
      </c>
      <c r="D8032" t="s">
        <v>77</v>
      </c>
      <c r="E8032" t="s">
        <v>23203</v>
      </c>
      <c r="F8032" s="85">
        <v>140932</v>
      </c>
      <c r="G8032" t="s">
        <v>78</v>
      </c>
      <c r="H8032">
        <v>14296040</v>
      </c>
      <c r="I8032" t="s">
        <v>79</v>
      </c>
      <c r="K8032" t="s">
        <v>26567</v>
      </c>
      <c r="M8032" t="s">
        <v>21066</v>
      </c>
      <c r="N8032" t="s">
        <v>571</v>
      </c>
      <c r="O8032" t="s">
        <v>18</v>
      </c>
      <c r="P8032">
        <v>76248</v>
      </c>
      <c r="Q8032">
        <v>8780</v>
      </c>
    </row>
    <row r="8033" spans="1:17" hidden="1" x14ac:dyDescent="0.35">
      <c r="A8033" s="72">
        <f t="shared" si="125"/>
        <v>140932</v>
      </c>
      <c r="B8033" t="s">
        <v>17874</v>
      </c>
      <c r="C8033" s="66">
        <v>16073469</v>
      </c>
      <c r="D8033" t="s">
        <v>77</v>
      </c>
      <c r="E8033" t="s">
        <v>3887</v>
      </c>
      <c r="F8033" s="66">
        <v>140932</v>
      </c>
      <c r="G8033" t="s">
        <v>78</v>
      </c>
      <c r="H8033" t="s">
        <v>3888</v>
      </c>
      <c r="I8033" t="s">
        <v>79</v>
      </c>
      <c r="K8033" t="s">
        <v>17875</v>
      </c>
      <c r="M8033" t="s">
        <v>4480</v>
      </c>
      <c r="N8033" t="s">
        <v>573</v>
      </c>
      <c r="O8033" t="s">
        <v>18</v>
      </c>
      <c r="P8033" t="s">
        <v>4481</v>
      </c>
      <c r="Q8033" t="s">
        <v>17876</v>
      </c>
    </row>
    <row r="8034" spans="1:17" hidden="1" x14ac:dyDescent="0.35">
      <c r="A8034" s="72">
        <f t="shared" si="125"/>
        <v>141546</v>
      </c>
      <c r="B8034" t="s">
        <v>27350</v>
      </c>
      <c r="C8034" s="85">
        <v>90725</v>
      </c>
      <c r="D8034" t="s">
        <v>77</v>
      </c>
      <c r="E8034" t="s">
        <v>23179</v>
      </c>
      <c r="F8034" s="85">
        <v>141546</v>
      </c>
      <c r="G8034" t="s">
        <v>78</v>
      </c>
      <c r="H8034">
        <v>1664853</v>
      </c>
      <c r="I8034" t="s">
        <v>79</v>
      </c>
      <c r="K8034" t="s">
        <v>27351</v>
      </c>
      <c r="M8034" t="s">
        <v>9155</v>
      </c>
      <c r="N8034" t="s">
        <v>9526</v>
      </c>
      <c r="O8034" t="s">
        <v>18</v>
      </c>
      <c r="P8034">
        <v>78216</v>
      </c>
      <c r="Q8034">
        <v>6404</v>
      </c>
    </row>
    <row r="8035" spans="1:17" hidden="1" x14ac:dyDescent="0.35">
      <c r="A8035" s="72">
        <f t="shared" si="125"/>
        <v>141546</v>
      </c>
      <c r="B8035" t="s">
        <v>9989</v>
      </c>
      <c r="C8035" s="66">
        <v>90725</v>
      </c>
      <c r="D8035" t="s">
        <v>77</v>
      </c>
      <c r="E8035" t="s">
        <v>9849</v>
      </c>
      <c r="F8035" s="66">
        <v>141546</v>
      </c>
      <c r="G8035" t="s">
        <v>78</v>
      </c>
      <c r="H8035" t="s">
        <v>9850</v>
      </c>
      <c r="I8035" t="s">
        <v>79</v>
      </c>
      <c r="K8035" t="s">
        <v>9990</v>
      </c>
      <c r="M8035" t="s">
        <v>7383</v>
      </c>
      <c r="N8035" t="s">
        <v>7384</v>
      </c>
      <c r="O8035" t="s">
        <v>18</v>
      </c>
      <c r="P8035" t="s">
        <v>9981</v>
      </c>
      <c r="Q8035" t="s">
        <v>9991</v>
      </c>
    </row>
    <row r="8036" spans="1:17" hidden="1" x14ac:dyDescent="0.35">
      <c r="A8036" s="72">
        <f t="shared" si="125"/>
        <v>141736</v>
      </c>
      <c r="B8036" t="s">
        <v>15237</v>
      </c>
      <c r="C8036" s="66">
        <v>230292</v>
      </c>
      <c r="D8036" t="s">
        <v>77</v>
      </c>
      <c r="E8036" t="s">
        <v>11615</v>
      </c>
      <c r="F8036" s="66">
        <v>141736</v>
      </c>
      <c r="G8036" t="s">
        <v>78</v>
      </c>
      <c r="I8036" t="s">
        <v>79</v>
      </c>
      <c r="K8036" t="s">
        <v>15238</v>
      </c>
      <c r="M8036" t="s">
        <v>11617</v>
      </c>
      <c r="N8036" t="s">
        <v>5106</v>
      </c>
      <c r="O8036" t="s">
        <v>18</v>
      </c>
      <c r="P8036" t="s">
        <v>11618</v>
      </c>
      <c r="Q8036" t="s">
        <v>4002</v>
      </c>
    </row>
    <row r="8037" spans="1:17" hidden="1" x14ac:dyDescent="0.35">
      <c r="A8037" s="72">
        <f t="shared" si="125"/>
        <v>141379</v>
      </c>
      <c r="B8037" t="s">
        <v>8799</v>
      </c>
      <c r="C8037" s="66">
        <v>90005</v>
      </c>
      <c r="D8037" t="s">
        <v>77</v>
      </c>
      <c r="E8037" t="s">
        <v>8633</v>
      </c>
      <c r="F8037" s="66">
        <v>141379</v>
      </c>
      <c r="G8037" t="s">
        <v>78</v>
      </c>
      <c r="H8037" t="s">
        <v>8800</v>
      </c>
      <c r="I8037" t="s">
        <v>79</v>
      </c>
      <c r="K8037" t="s">
        <v>8801</v>
      </c>
      <c r="M8037" t="s">
        <v>8784</v>
      </c>
      <c r="N8037" t="s">
        <v>8635</v>
      </c>
      <c r="O8037" t="s">
        <v>18</v>
      </c>
      <c r="P8037" t="s">
        <v>8785</v>
      </c>
      <c r="Q8037" t="s">
        <v>1757</v>
      </c>
    </row>
    <row r="8038" spans="1:17" hidden="1" x14ac:dyDescent="0.35">
      <c r="A8038" s="72">
        <f t="shared" si="125"/>
        <v>140887</v>
      </c>
      <c r="B8038" t="s">
        <v>25539</v>
      </c>
      <c r="C8038" s="85">
        <v>87545</v>
      </c>
      <c r="D8038" t="s">
        <v>77</v>
      </c>
      <c r="E8038" t="s">
        <v>23231</v>
      </c>
      <c r="F8038" s="85">
        <v>140887</v>
      </c>
      <c r="G8038" t="s">
        <v>78</v>
      </c>
      <c r="H8038">
        <v>12056297</v>
      </c>
      <c r="I8038" t="s">
        <v>79</v>
      </c>
      <c r="K8038" t="s">
        <v>25540</v>
      </c>
      <c r="M8038" t="s">
        <v>20648</v>
      </c>
      <c r="N8038" t="s">
        <v>571</v>
      </c>
      <c r="O8038" t="s">
        <v>18</v>
      </c>
      <c r="P8038">
        <v>76116</v>
      </c>
      <c r="Q8038">
        <v>9101</v>
      </c>
    </row>
    <row r="8039" spans="1:17" hidden="1" x14ac:dyDescent="0.35">
      <c r="A8039" s="72">
        <f t="shared" si="125"/>
        <v>140887</v>
      </c>
      <c r="B8039" t="s">
        <v>4247</v>
      </c>
      <c r="C8039" s="66">
        <v>87545</v>
      </c>
      <c r="D8039" t="s">
        <v>77</v>
      </c>
      <c r="E8039" t="s">
        <v>3907</v>
      </c>
      <c r="F8039" s="66">
        <v>140887</v>
      </c>
      <c r="G8039" t="s">
        <v>78</v>
      </c>
      <c r="H8039" t="s">
        <v>4248</v>
      </c>
      <c r="I8039" t="s">
        <v>79</v>
      </c>
      <c r="K8039" t="s">
        <v>4249</v>
      </c>
      <c r="M8039" t="s">
        <v>3904</v>
      </c>
      <c r="N8039" t="s">
        <v>573</v>
      </c>
      <c r="O8039" t="s">
        <v>18</v>
      </c>
      <c r="P8039" t="s">
        <v>4224</v>
      </c>
      <c r="Q8039" t="s">
        <v>4250</v>
      </c>
    </row>
    <row r="8040" spans="1:17" hidden="1" x14ac:dyDescent="0.35">
      <c r="A8040" s="72">
        <f t="shared" si="125"/>
        <v>141129</v>
      </c>
      <c r="B8040" t="s">
        <v>5498</v>
      </c>
      <c r="C8040" s="66">
        <v>88168</v>
      </c>
      <c r="D8040" t="s">
        <v>77</v>
      </c>
      <c r="E8040" t="s">
        <v>5499</v>
      </c>
      <c r="F8040" s="66">
        <v>141129</v>
      </c>
      <c r="G8040" t="s">
        <v>78</v>
      </c>
      <c r="I8040" t="s">
        <v>79</v>
      </c>
      <c r="K8040" t="s">
        <v>2567</v>
      </c>
      <c r="M8040" t="s">
        <v>5500</v>
      </c>
      <c r="N8040" t="s">
        <v>5256</v>
      </c>
      <c r="O8040" t="s">
        <v>18</v>
      </c>
      <c r="P8040" t="s">
        <v>5501</v>
      </c>
    </row>
    <row r="8041" spans="1:17" hidden="1" x14ac:dyDescent="0.35">
      <c r="A8041" s="72">
        <f t="shared" si="125"/>
        <v>141129</v>
      </c>
      <c r="B8041" t="s">
        <v>14860</v>
      </c>
      <c r="C8041" s="66">
        <v>224204</v>
      </c>
      <c r="D8041" t="s">
        <v>77</v>
      </c>
      <c r="E8041" t="s">
        <v>5499</v>
      </c>
      <c r="F8041" s="66">
        <v>141129</v>
      </c>
      <c r="G8041" t="s">
        <v>78</v>
      </c>
      <c r="I8041" t="s">
        <v>79</v>
      </c>
      <c r="K8041" t="s">
        <v>14861</v>
      </c>
      <c r="M8041" t="s">
        <v>5500</v>
      </c>
      <c r="N8041" t="s">
        <v>5256</v>
      </c>
      <c r="O8041" t="s">
        <v>18</v>
      </c>
      <c r="P8041" t="s">
        <v>5501</v>
      </c>
    </row>
    <row r="8042" spans="1:17" hidden="1" x14ac:dyDescent="0.35">
      <c r="A8042" s="72">
        <f t="shared" si="125"/>
        <v>141129</v>
      </c>
      <c r="B8042" t="s">
        <v>22716</v>
      </c>
      <c r="C8042" s="66">
        <v>17026029</v>
      </c>
      <c r="D8042" t="s">
        <v>83</v>
      </c>
      <c r="E8042" t="s">
        <v>5499</v>
      </c>
      <c r="F8042" s="66">
        <v>141129</v>
      </c>
      <c r="G8042" t="s">
        <v>78</v>
      </c>
      <c r="I8042" t="s">
        <v>79</v>
      </c>
      <c r="K8042" t="s">
        <v>22717</v>
      </c>
      <c r="M8042" t="s">
        <v>22718</v>
      </c>
      <c r="N8042" t="s">
        <v>5355</v>
      </c>
      <c r="O8042" t="s">
        <v>18</v>
      </c>
      <c r="P8042" t="s">
        <v>5501</v>
      </c>
    </row>
    <row r="8043" spans="1:17" hidden="1" x14ac:dyDescent="0.35">
      <c r="A8043" s="72">
        <f t="shared" si="125"/>
        <v>141677</v>
      </c>
      <c r="B8043" t="s">
        <v>4564</v>
      </c>
      <c r="C8043" s="66">
        <v>91551</v>
      </c>
      <c r="D8043" t="s">
        <v>77</v>
      </c>
      <c r="E8043" t="s">
        <v>10859</v>
      </c>
      <c r="F8043" s="66">
        <v>141677</v>
      </c>
      <c r="G8043" t="s">
        <v>78</v>
      </c>
      <c r="H8043" t="s">
        <v>11203</v>
      </c>
      <c r="I8043" t="s">
        <v>79</v>
      </c>
      <c r="K8043" t="s">
        <v>11204</v>
      </c>
      <c r="M8043" t="s">
        <v>11196</v>
      </c>
      <c r="N8043" t="s">
        <v>10863</v>
      </c>
      <c r="O8043" t="s">
        <v>18</v>
      </c>
      <c r="P8043" t="s">
        <v>11195</v>
      </c>
    </row>
    <row r="8044" spans="1:17" hidden="1" x14ac:dyDescent="0.35">
      <c r="A8044" s="72">
        <f t="shared" si="125"/>
        <v>141677</v>
      </c>
      <c r="B8044" t="s">
        <v>11205</v>
      </c>
      <c r="C8044" s="66">
        <v>91552</v>
      </c>
      <c r="D8044" t="s">
        <v>77</v>
      </c>
      <c r="E8044" t="s">
        <v>10859</v>
      </c>
      <c r="F8044" s="66">
        <v>141677</v>
      </c>
      <c r="G8044" t="s">
        <v>78</v>
      </c>
      <c r="H8044" t="s">
        <v>11206</v>
      </c>
      <c r="I8044" t="s">
        <v>79</v>
      </c>
      <c r="K8044" t="s">
        <v>11207</v>
      </c>
      <c r="M8044" t="s">
        <v>11196</v>
      </c>
      <c r="N8044" t="s">
        <v>10863</v>
      </c>
      <c r="O8044" t="s">
        <v>18</v>
      </c>
      <c r="P8044" t="s">
        <v>11195</v>
      </c>
    </row>
    <row r="8045" spans="1:17" hidden="1" x14ac:dyDescent="0.35">
      <c r="A8045" s="72">
        <f t="shared" si="125"/>
        <v>141677</v>
      </c>
      <c r="B8045" t="s">
        <v>17325</v>
      </c>
      <c r="C8045" s="66">
        <v>16059023</v>
      </c>
      <c r="D8045" t="s">
        <v>77</v>
      </c>
      <c r="E8045" t="s">
        <v>10859</v>
      </c>
      <c r="F8045" s="66">
        <v>141677</v>
      </c>
      <c r="G8045" t="s">
        <v>78</v>
      </c>
      <c r="I8045" t="s">
        <v>79</v>
      </c>
      <c r="K8045" t="s">
        <v>17326</v>
      </c>
      <c r="M8045" t="s">
        <v>11196</v>
      </c>
      <c r="N8045" t="s">
        <v>10863</v>
      </c>
      <c r="O8045" t="s">
        <v>18</v>
      </c>
      <c r="P8045" t="s">
        <v>11195</v>
      </c>
    </row>
    <row r="8046" spans="1:17" hidden="1" x14ac:dyDescent="0.35">
      <c r="A8046" s="72">
        <f t="shared" si="125"/>
        <v>141677</v>
      </c>
      <c r="B8046" t="s">
        <v>11208</v>
      </c>
      <c r="C8046" s="66">
        <v>91553</v>
      </c>
      <c r="D8046" t="s">
        <v>77</v>
      </c>
      <c r="E8046" t="s">
        <v>10859</v>
      </c>
      <c r="F8046" s="66">
        <v>141677</v>
      </c>
      <c r="G8046" t="s">
        <v>78</v>
      </c>
      <c r="H8046" t="s">
        <v>11209</v>
      </c>
      <c r="I8046" t="s">
        <v>79</v>
      </c>
      <c r="K8046" t="s">
        <v>11210</v>
      </c>
      <c r="M8046" t="s">
        <v>11196</v>
      </c>
      <c r="N8046" t="s">
        <v>10739</v>
      </c>
      <c r="O8046" t="s">
        <v>18</v>
      </c>
      <c r="P8046" t="s">
        <v>11195</v>
      </c>
    </row>
    <row r="8047" spans="1:17" hidden="1" x14ac:dyDescent="0.35">
      <c r="A8047" s="72">
        <f t="shared" si="125"/>
        <v>141678</v>
      </c>
      <c r="B8047" t="s">
        <v>11214</v>
      </c>
      <c r="C8047" s="66">
        <v>91556</v>
      </c>
      <c r="D8047" t="s">
        <v>77</v>
      </c>
      <c r="E8047" t="s">
        <v>11215</v>
      </c>
      <c r="F8047" s="66">
        <v>141678</v>
      </c>
      <c r="G8047" t="s">
        <v>78</v>
      </c>
      <c r="I8047" t="s">
        <v>79</v>
      </c>
      <c r="K8047" t="s">
        <v>11216</v>
      </c>
      <c r="M8047" t="s">
        <v>11217</v>
      </c>
      <c r="N8047" t="s">
        <v>5082</v>
      </c>
      <c r="O8047" t="s">
        <v>18</v>
      </c>
      <c r="P8047" t="s">
        <v>11218</v>
      </c>
    </row>
    <row r="8048" spans="1:17" hidden="1" x14ac:dyDescent="0.35">
      <c r="A8048" s="72">
        <f t="shared" si="125"/>
        <v>141678</v>
      </c>
      <c r="B8048" t="s">
        <v>11219</v>
      </c>
      <c r="C8048" s="66">
        <v>91557</v>
      </c>
      <c r="D8048" t="s">
        <v>77</v>
      </c>
      <c r="E8048" t="s">
        <v>11215</v>
      </c>
      <c r="F8048" s="66">
        <v>141678</v>
      </c>
      <c r="G8048" t="s">
        <v>78</v>
      </c>
      <c r="I8048" t="s">
        <v>79</v>
      </c>
      <c r="K8048" t="s">
        <v>11220</v>
      </c>
      <c r="M8048" t="s">
        <v>11217</v>
      </c>
      <c r="N8048" t="s">
        <v>5082</v>
      </c>
      <c r="O8048" t="s">
        <v>18</v>
      </c>
      <c r="P8048" t="s">
        <v>11218</v>
      </c>
    </row>
    <row r="8049" spans="1:17" hidden="1" x14ac:dyDescent="0.35">
      <c r="A8049" s="72">
        <f t="shared" si="125"/>
        <v>141678</v>
      </c>
      <c r="B8049" t="s">
        <v>11221</v>
      </c>
      <c r="C8049" s="66">
        <v>91558</v>
      </c>
      <c r="D8049" t="s">
        <v>77</v>
      </c>
      <c r="E8049" t="s">
        <v>11215</v>
      </c>
      <c r="F8049" s="66">
        <v>141678</v>
      </c>
      <c r="G8049" t="s">
        <v>78</v>
      </c>
      <c r="I8049" t="s">
        <v>79</v>
      </c>
      <c r="K8049" t="s">
        <v>11222</v>
      </c>
      <c r="M8049" t="s">
        <v>11217</v>
      </c>
      <c r="N8049" t="s">
        <v>5082</v>
      </c>
      <c r="O8049" t="s">
        <v>18</v>
      </c>
      <c r="P8049" t="s">
        <v>11218</v>
      </c>
    </row>
    <row r="8050" spans="1:17" hidden="1" x14ac:dyDescent="0.35">
      <c r="A8050" s="72">
        <f t="shared" si="125"/>
        <v>141678</v>
      </c>
      <c r="B8050" t="s">
        <v>11223</v>
      </c>
      <c r="C8050" s="66">
        <v>91559</v>
      </c>
      <c r="D8050" t="s">
        <v>77</v>
      </c>
      <c r="E8050" t="s">
        <v>11215</v>
      </c>
      <c r="F8050" s="66">
        <v>141678</v>
      </c>
      <c r="G8050" t="s">
        <v>78</v>
      </c>
      <c r="I8050" t="s">
        <v>79</v>
      </c>
      <c r="K8050" t="s">
        <v>11224</v>
      </c>
      <c r="M8050" t="s">
        <v>11217</v>
      </c>
      <c r="N8050" t="s">
        <v>5082</v>
      </c>
      <c r="O8050" t="s">
        <v>18</v>
      </c>
      <c r="P8050" t="s">
        <v>11218</v>
      </c>
    </row>
    <row r="8051" spans="1:17" hidden="1" x14ac:dyDescent="0.35">
      <c r="A8051" s="72">
        <f t="shared" si="125"/>
        <v>140884</v>
      </c>
      <c r="B8051" t="s">
        <v>28169</v>
      </c>
      <c r="C8051" s="85">
        <v>87405</v>
      </c>
      <c r="D8051" t="s">
        <v>77</v>
      </c>
      <c r="E8051" t="s">
        <v>23158</v>
      </c>
      <c r="F8051" s="85">
        <v>140884</v>
      </c>
      <c r="G8051" t="s">
        <v>78</v>
      </c>
      <c r="H8051">
        <v>12698270</v>
      </c>
      <c r="I8051" t="s">
        <v>79</v>
      </c>
      <c r="K8051" t="s">
        <v>28170</v>
      </c>
      <c r="M8051" t="s">
        <v>24980</v>
      </c>
      <c r="N8051" t="s">
        <v>3419</v>
      </c>
      <c r="O8051" t="s">
        <v>18</v>
      </c>
      <c r="P8051">
        <v>76093</v>
      </c>
    </row>
    <row r="8052" spans="1:17" hidden="1" x14ac:dyDescent="0.35">
      <c r="A8052" s="72">
        <f t="shared" si="125"/>
        <v>140884</v>
      </c>
      <c r="B8052" t="s">
        <v>3901</v>
      </c>
      <c r="C8052" s="66">
        <v>87405</v>
      </c>
      <c r="D8052" t="s">
        <v>77</v>
      </c>
      <c r="E8052" t="s">
        <v>3893</v>
      </c>
      <c r="F8052" s="66">
        <v>140884</v>
      </c>
      <c r="G8052" t="s">
        <v>78</v>
      </c>
      <c r="H8052" t="s">
        <v>3902</v>
      </c>
      <c r="I8052" t="s">
        <v>79</v>
      </c>
      <c r="K8052" t="s">
        <v>3903</v>
      </c>
      <c r="M8052" t="s">
        <v>3896</v>
      </c>
      <c r="N8052" t="s">
        <v>3418</v>
      </c>
      <c r="O8052" t="s">
        <v>18</v>
      </c>
      <c r="P8052" t="s">
        <v>3897</v>
      </c>
    </row>
    <row r="8053" spans="1:17" hidden="1" x14ac:dyDescent="0.35">
      <c r="A8053" s="72">
        <f t="shared" si="125"/>
        <v>141190</v>
      </c>
      <c r="B8053" t="s">
        <v>5951</v>
      </c>
      <c r="C8053" s="66">
        <v>88350</v>
      </c>
      <c r="D8053" t="s">
        <v>77</v>
      </c>
      <c r="E8053" t="s">
        <v>5877</v>
      </c>
      <c r="F8053" s="66">
        <v>141190</v>
      </c>
      <c r="G8053" t="s">
        <v>78</v>
      </c>
      <c r="H8053" t="s">
        <v>5952</v>
      </c>
      <c r="I8053" t="s">
        <v>79</v>
      </c>
      <c r="K8053" t="s">
        <v>5953</v>
      </c>
      <c r="L8053" t="s">
        <v>80</v>
      </c>
      <c r="M8053" t="s">
        <v>5874</v>
      </c>
      <c r="N8053" t="s">
        <v>5862</v>
      </c>
      <c r="O8053" t="s">
        <v>18</v>
      </c>
      <c r="P8053" t="s">
        <v>5914</v>
      </c>
      <c r="Q8053" t="s">
        <v>5954</v>
      </c>
    </row>
    <row r="8054" spans="1:17" hidden="1" x14ac:dyDescent="0.35">
      <c r="A8054" s="72">
        <f t="shared" si="125"/>
        <v>140884</v>
      </c>
      <c r="B8054" t="s">
        <v>28166</v>
      </c>
      <c r="C8054" s="85">
        <v>87403</v>
      </c>
      <c r="D8054" t="s">
        <v>77</v>
      </c>
      <c r="E8054" t="s">
        <v>23158</v>
      </c>
      <c r="F8054" s="85">
        <v>140884</v>
      </c>
      <c r="G8054" t="s">
        <v>78</v>
      </c>
      <c r="H8054">
        <v>12698312</v>
      </c>
      <c r="I8054" t="s">
        <v>79</v>
      </c>
      <c r="K8054" t="s">
        <v>24979</v>
      </c>
      <c r="M8054" t="s">
        <v>24980</v>
      </c>
      <c r="N8054" t="s">
        <v>3419</v>
      </c>
      <c r="O8054" t="s">
        <v>18</v>
      </c>
      <c r="P8054">
        <v>76093</v>
      </c>
    </row>
    <row r="8055" spans="1:17" hidden="1" x14ac:dyDescent="0.35">
      <c r="A8055" s="72">
        <f t="shared" si="125"/>
        <v>140884</v>
      </c>
      <c r="B8055" t="s">
        <v>3892</v>
      </c>
      <c r="C8055" s="66">
        <v>87403</v>
      </c>
      <c r="D8055" t="s">
        <v>77</v>
      </c>
      <c r="E8055" t="s">
        <v>3893</v>
      </c>
      <c r="F8055" s="66">
        <v>140884</v>
      </c>
      <c r="G8055" t="s">
        <v>78</v>
      </c>
      <c r="H8055" t="s">
        <v>3894</v>
      </c>
      <c r="I8055" t="s">
        <v>79</v>
      </c>
      <c r="K8055" t="s">
        <v>3895</v>
      </c>
      <c r="M8055" t="s">
        <v>3896</v>
      </c>
      <c r="N8055" t="s">
        <v>3418</v>
      </c>
      <c r="O8055" t="s">
        <v>18</v>
      </c>
      <c r="P8055" t="s">
        <v>3897</v>
      </c>
    </row>
    <row r="8056" spans="1:17" hidden="1" x14ac:dyDescent="0.35">
      <c r="A8056" s="72">
        <f t="shared" si="125"/>
        <v>140884</v>
      </c>
      <c r="B8056" t="s">
        <v>23158</v>
      </c>
      <c r="C8056" s="85">
        <v>140884</v>
      </c>
      <c r="D8056" t="s">
        <v>78</v>
      </c>
      <c r="E8056" t="s">
        <v>23238</v>
      </c>
      <c r="F8056" s="85">
        <v>17002993</v>
      </c>
      <c r="G8056" t="s">
        <v>1750</v>
      </c>
      <c r="H8056">
        <v>14676506</v>
      </c>
      <c r="I8056" t="s">
        <v>79</v>
      </c>
      <c r="J8056" t="s">
        <v>200</v>
      </c>
      <c r="K8056" t="s">
        <v>24979</v>
      </c>
      <c r="M8056" t="s">
        <v>24980</v>
      </c>
      <c r="N8056" t="s">
        <v>3419</v>
      </c>
      <c r="O8056" t="s">
        <v>18</v>
      </c>
      <c r="P8056">
        <v>76093</v>
      </c>
    </row>
    <row r="8057" spans="1:17" hidden="1" x14ac:dyDescent="0.35">
      <c r="A8057" s="72">
        <f t="shared" si="125"/>
        <v>140884</v>
      </c>
      <c r="B8057" t="s">
        <v>28167</v>
      </c>
      <c r="C8057" s="85">
        <v>87404</v>
      </c>
      <c r="D8057" t="s">
        <v>77</v>
      </c>
      <c r="E8057" t="s">
        <v>23158</v>
      </c>
      <c r="F8057" s="85">
        <v>140884</v>
      </c>
      <c r="G8057" t="s">
        <v>78</v>
      </c>
      <c r="H8057">
        <v>12698395</v>
      </c>
      <c r="I8057" t="s">
        <v>79</v>
      </c>
      <c r="K8057" t="s">
        <v>28168</v>
      </c>
      <c r="M8057" t="s">
        <v>24980</v>
      </c>
      <c r="N8057" t="s">
        <v>3419</v>
      </c>
      <c r="O8057" t="s">
        <v>18</v>
      </c>
      <c r="P8057">
        <v>76093</v>
      </c>
    </row>
    <row r="8058" spans="1:17" hidden="1" x14ac:dyDescent="0.35">
      <c r="A8058" s="72">
        <f t="shared" si="125"/>
        <v>140884</v>
      </c>
      <c r="B8058" t="s">
        <v>3898</v>
      </c>
      <c r="C8058" s="66">
        <v>87404</v>
      </c>
      <c r="D8058" t="s">
        <v>77</v>
      </c>
      <c r="E8058" t="s">
        <v>3893</v>
      </c>
      <c r="F8058" s="66">
        <v>140884</v>
      </c>
      <c r="G8058" t="s">
        <v>78</v>
      </c>
      <c r="H8058" t="s">
        <v>3899</v>
      </c>
      <c r="I8058" t="s">
        <v>79</v>
      </c>
      <c r="K8058" t="s">
        <v>3900</v>
      </c>
      <c r="M8058" t="s">
        <v>3896</v>
      </c>
      <c r="N8058" t="s">
        <v>3418</v>
      </c>
      <c r="O8058" t="s">
        <v>18</v>
      </c>
      <c r="P8058" t="s">
        <v>3897</v>
      </c>
    </row>
    <row r="8059" spans="1:17" hidden="1" x14ac:dyDescent="0.35">
      <c r="A8059" s="72">
        <f t="shared" si="125"/>
        <v>140884</v>
      </c>
      <c r="B8059" t="s">
        <v>28171</v>
      </c>
      <c r="C8059" s="85">
        <v>16069569</v>
      </c>
      <c r="D8059" t="s">
        <v>23281</v>
      </c>
      <c r="E8059" t="s">
        <v>23158</v>
      </c>
      <c r="F8059" s="85">
        <v>140884</v>
      </c>
      <c r="G8059" t="s">
        <v>78</v>
      </c>
      <c r="H8059">
        <v>14676506</v>
      </c>
      <c r="I8059" t="s">
        <v>79</v>
      </c>
      <c r="K8059" t="s">
        <v>28172</v>
      </c>
      <c r="M8059" t="s">
        <v>24980</v>
      </c>
      <c r="N8059" t="s">
        <v>3419</v>
      </c>
      <c r="O8059" t="s">
        <v>18</v>
      </c>
      <c r="P8059">
        <v>76093</v>
      </c>
    </row>
    <row r="8060" spans="1:17" hidden="1" x14ac:dyDescent="0.35">
      <c r="A8060" s="72">
        <f t="shared" si="125"/>
        <v>140884</v>
      </c>
      <c r="B8060" t="s">
        <v>19984</v>
      </c>
      <c r="C8060" s="66">
        <v>16069569</v>
      </c>
      <c r="D8060" t="s">
        <v>83</v>
      </c>
      <c r="E8060" t="s">
        <v>3893</v>
      </c>
      <c r="F8060" s="66">
        <v>140884</v>
      </c>
      <c r="G8060" t="s">
        <v>78</v>
      </c>
      <c r="H8060" t="s">
        <v>13708</v>
      </c>
      <c r="I8060" t="s">
        <v>79</v>
      </c>
      <c r="K8060" t="s">
        <v>19985</v>
      </c>
      <c r="L8060" t="s">
        <v>80</v>
      </c>
      <c r="M8060" t="s">
        <v>19986</v>
      </c>
      <c r="N8060" t="s">
        <v>3418</v>
      </c>
      <c r="O8060" t="s">
        <v>18</v>
      </c>
      <c r="P8060" t="s">
        <v>3897</v>
      </c>
      <c r="Q8060" t="s">
        <v>87</v>
      </c>
    </row>
    <row r="8061" spans="1:17" hidden="1" x14ac:dyDescent="0.35">
      <c r="A8061" s="72">
        <f t="shared" si="125"/>
        <v>141729</v>
      </c>
      <c r="B8061" t="s">
        <v>27597</v>
      </c>
      <c r="C8061" s="85">
        <v>16064521</v>
      </c>
      <c r="D8061" t="s">
        <v>77</v>
      </c>
      <c r="E8061" t="s">
        <v>23173</v>
      </c>
      <c r="F8061" s="85">
        <v>141729</v>
      </c>
      <c r="G8061" t="s">
        <v>78</v>
      </c>
      <c r="H8061">
        <v>12029880</v>
      </c>
      <c r="I8061" t="s">
        <v>79</v>
      </c>
      <c r="K8061" t="s">
        <v>27598</v>
      </c>
      <c r="M8061" t="s">
        <v>22028</v>
      </c>
      <c r="N8061" t="s">
        <v>11764</v>
      </c>
      <c r="O8061" t="s">
        <v>18</v>
      </c>
      <c r="P8061">
        <v>78660</v>
      </c>
    </row>
    <row r="8062" spans="1:17" hidden="1" x14ac:dyDescent="0.35">
      <c r="A8062" s="72">
        <f t="shared" si="125"/>
        <v>141729</v>
      </c>
      <c r="B8062" t="s">
        <v>17539</v>
      </c>
      <c r="C8062" s="66">
        <v>16064521</v>
      </c>
      <c r="D8062" t="s">
        <v>77</v>
      </c>
      <c r="E8062" t="s">
        <v>11585</v>
      </c>
      <c r="F8062" s="66">
        <v>141729</v>
      </c>
      <c r="G8062" t="s">
        <v>78</v>
      </c>
      <c r="H8062" t="s">
        <v>11586</v>
      </c>
      <c r="I8062" t="s">
        <v>79</v>
      </c>
      <c r="K8062" t="s">
        <v>17540</v>
      </c>
      <c r="M8062" t="s">
        <v>11588</v>
      </c>
      <c r="N8062" t="s">
        <v>11764</v>
      </c>
      <c r="O8062" t="s">
        <v>18</v>
      </c>
      <c r="P8062" t="s">
        <v>11589</v>
      </c>
    </row>
    <row r="8063" spans="1:17" hidden="1" x14ac:dyDescent="0.35">
      <c r="A8063" s="72">
        <f t="shared" si="125"/>
        <v>17000724</v>
      </c>
      <c r="B8063" t="s">
        <v>20622</v>
      </c>
      <c r="C8063" s="66">
        <v>17006471</v>
      </c>
      <c r="D8063" t="s">
        <v>77</v>
      </c>
      <c r="E8063" t="s">
        <v>20044</v>
      </c>
      <c r="F8063" s="66">
        <v>17000724</v>
      </c>
      <c r="G8063" t="s">
        <v>78</v>
      </c>
      <c r="I8063" t="s">
        <v>79</v>
      </c>
      <c r="K8063" t="s">
        <v>20623</v>
      </c>
      <c r="M8063" t="s">
        <v>3090</v>
      </c>
      <c r="N8063" t="s">
        <v>6071</v>
      </c>
      <c r="O8063" t="s">
        <v>18</v>
      </c>
      <c r="P8063" t="s">
        <v>6181</v>
      </c>
      <c r="Q8063" t="s">
        <v>20613</v>
      </c>
    </row>
    <row r="8064" spans="1:17" hidden="1" x14ac:dyDescent="0.35">
      <c r="A8064" s="72">
        <f t="shared" si="125"/>
        <v>17000724</v>
      </c>
      <c r="B8064" t="s">
        <v>20611</v>
      </c>
      <c r="C8064" s="66">
        <v>17006466</v>
      </c>
      <c r="D8064" t="s">
        <v>77</v>
      </c>
      <c r="E8064" t="s">
        <v>20044</v>
      </c>
      <c r="F8064" s="66">
        <v>17000724</v>
      </c>
      <c r="G8064" t="s">
        <v>78</v>
      </c>
      <c r="I8064" t="s">
        <v>79</v>
      </c>
      <c r="K8064" t="s">
        <v>20612</v>
      </c>
      <c r="M8064" t="s">
        <v>3090</v>
      </c>
      <c r="N8064" t="s">
        <v>6071</v>
      </c>
      <c r="O8064" t="s">
        <v>18</v>
      </c>
      <c r="P8064" t="s">
        <v>6181</v>
      </c>
      <c r="Q8064" t="s">
        <v>20613</v>
      </c>
    </row>
    <row r="8065" spans="1:17" hidden="1" x14ac:dyDescent="0.35">
      <c r="A8065" s="72">
        <f t="shared" si="125"/>
        <v>140477</v>
      </c>
      <c r="B8065" t="s">
        <v>20891</v>
      </c>
      <c r="C8065" s="66">
        <v>17009645</v>
      </c>
      <c r="D8065" t="s">
        <v>83</v>
      </c>
      <c r="E8065" t="s">
        <v>450</v>
      </c>
      <c r="F8065" s="66">
        <v>140477</v>
      </c>
      <c r="G8065" t="s">
        <v>78</v>
      </c>
      <c r="I8065" t="s">
        <v>79</v>
      </c>
      <c r="K8065" t="s">
        <v>20892</v>
      </c>
      <c r="M8065" t="s">
        <v>19118</v>
      </c>
      <c r="N8065" t="s">
        <v>232</v>
      </c>
      <c r="O8065" t="s">
        <v>18</v>
      </c>
      <c r="P8065" t="s">
        <v>1004</v>
      </c>
    </row>
    <row r="8066" spans="1:17" hidden="1" x14ac:dyDescent="0.35">
      <c r="A8066" s="72">
        <f t="shared" ref="A8066:A8129" si="126">IF(F8066="", "", IF(D8066="School District", C8066, F8066))</f>
        <v>229974</v>
      </c>
      <c r="B8066" t="s">
        <v>4969</v>
      </c>
      <c r="C8066" s="66">
        <v>87906</v>
      </c>
      <c r="D8066" t="s">
        <v>77</v>
      </c>
      <c r="E8066" t="s">
        <v>4970</v>
      </c>
      <c r="F8066" s="66">
        <v>229974</v>
      </c>
      <c r="G8066" t="s">
        <v>78</v>
      </c>
      <c r="I8066" t="s">
        <v>79</v>
      </c>
      <c r="K8066" t="s">
        <v>4971</v>
      </c>
      <c r="M8066" t="s">
        <v>4972</v>
      </c>
      <c r="N8066" t="s">
        <v>4874</v>
      </c>
      <c r="O8066" t="s">
        <v>18</v>
      </c>
      <c r="P8066" t="s">
        <v>4973</v>
      </c>
    </row>
    <row r="8067" spans="1:17" hidden="1" x14ac:dyDescent="0.35">
      <c r="A8067" s="72">
        <f t="shared" si="126"/>
        <v>229974</v>
      </c>
      <c r="B8067" t="s">
        <v>4974</v>
      </c>
      <c r="C8067" s="66">
        <v>87907</v>
      </c>
      <c r="D8067" t="s">
        <v>77</v>
      </c>
      <c r="E8067" t="s">
        <v>4970</v>
      </c>
      <c r="F8067" s="66">
        <v>229974</v>
      </c>
      <c r="G8067" t="s">
        <v>78</v>
      </c>
      <c r="I8067" t="s">
        <v>79</v>
      </c>
      <c r="K8067" t="s">
        <v>4975</v>
      </c>
      <c r="M8067" t="s">
        <v>4972</v>
      </c>
      <c r="N8067" t="s">
        <v>4874</v>
      </c>
      <c r="O8067" t="s">
        <v>18</v>
      </c>
      <c r="P8067" t="s">
        <v>4973</v>
      </c>
    </row>
    <row r="8068" spans="1:17" hidden="1" x14ac:dyDescent="0.35">
      <c r="A8068" s="72">
        <f t="shared" si="126"/>
        <v>141307</v>
      </c>
      <c r="B8068" t="s">
        <v>15266</v>
      </c>
      <c r="C8068" s="66">
        <v>230549</v>
      </c>
      <c r="D8068" t="s">
        <v>77</v>
      </c>
      <c r="E8068" t="s">
        <v>6769</v>
      </c>
      <c r="F8068" s="66">
        <v>141307</v>
      </c>
      <c r="G8068" t="s">
        <v>78</v>
      </c>
      <c r="I8068" t="s">
        <v>79</v>
      </c>
      <c r="K8068" t="s">
        <v>15267</v>
      </c>
      <c r="M8068" t="s">
        <v>8036</v>
      </c>
      <c r="N8068" t="s">
        <v>6771</v>
      </c>
      <c r="O8068" t="s">
        <v>18</v>
      </c>
      <c r="P8068" t="s">
        <v>8037</v>
      </c>
    </row>
    <row r="8069" spans="1:17" hidden="1" x14ac:dyDescent="0.35">
      <c r="A8069" s="72">
        <f t="shared" si="126"/>
        <v>141555</v>
      </c>
      <c r="B8069" t="s">
        <v>16370</v>
      </c>
      <c r="C8069" s="66">
        <v>16038254</v>
      </c>
      <c r="D8069" t="s">
        <v>77</v>
      </c>
      <c r="E8069" t="s">
        <v>4810</v>
      </c>
      <c r="F8069" s="66">
        <v>141555</v>
      </c>
      <c r="G8069" t="s">
        <v>78</v>
      </c>
      <c r="I8069" t="s">
        <v>79</v>
      </c>
      <c r="K8069" t="s">
        <v>16371</v>
      </c>
      <c r="M8069" t="s">
        <v>7383</v>
      </c>
      <c r="N8069" t="s">
        <v>7384</v>
      </c>
      <c r="O8069" t="s">
        <v>18</v>
      </c>
      <c r="P8069" t="s">
        <v>10254</v>
      </c>
    </row>
    <row r="8070" spans="1:17" hidden="1" x14ac:dyDescent="0.35">
      <c r="A8070" s="72">
        <f t="shared" si="126"/>
        <v>141729</v>
      </c>
      <c r="B8070" t="s">
        <v>27581</v>
      </c>
      <c r="C8070" s="85">
        <v>91968</v>
      </c>
      <c r="D8070" t="s">
        <v>77</v>
      </c>
      <c r="E8070" t="s">
        <v>23173</v>
      </c>
      <c r="F8070" s="85">
        <v>141729</v>
      </c>
      <c r="G8070" t="s">
        <v>78</v>
      </c>
      <c r="H8070">
        <v>12029880</v>
      </c>
      <c r="I8070" t="s">
        <v>79</v>
      </c>
      <c r="K8070" t="s">
        <v>27582</v>
      </c>
      <c r="M8070" t="s">
        <v>125</v>
      </c>
      <c r="N8070" t="s">
        <v>137</v>
      </c>
      <c r="O8070" t="s">
        <v>18</v>
      </c>
      <c r="P8070">
        <v>78758</v>
      </c>
      <c r="Q8070">
        <v>2606</v>
      </c>
    </row>
    <row r="8071" spans="1:17" hidden="1" x14ac:dyDescent="0.35">
      <c r="A8071" s="72">
        <f t="shared" si="126"/>
        <v>141223</v>
      </c>
      <c r="B8071" t="s">
        <v>6355</v>
      </c>
      <c r="C8071" s="66">
        <v>88541</v>
      </c>
      <c r="D8071" t="s">
        <v>77</v>
      </c>
      <c r="E8071" t="s">
        <v>6077</v>
      </c>
      <c r="F8071" s="66">
        <v>141223</v>
      </c>
      <c r="G8071" t="s">
        <v>78</v>
      </c>
      <c r="H8071" t="s">
        <v>6356</v>
      </c>
      <c r="I8071" t="s">
        <v>79</v>
      </c>
      <c r="K8071" t="s">
        <v>6357</v>
      </c>
      <c r="M8071" t="s">
        <v>3090</v>
      </c>
      <c r="N8071" t="s">
        <v>6071</v>
      </c>
      <c r="O8071" t="s">
        <v>18</v>
      </c>
      <c r="P8071" t="s">
        <v>6349</v>
      </c>
      <c r="Q8071" t="s">
        <v>4167</v>
      </c>
    </row>
    <row r="8072" spans="1:17" hidden="1" x14ac:dyDescent="0.35">
      <c r="A8072" s="72">
        <f t="shared" si="126"/>
        <v>141729</v>
      </c>
      <c r="B8072" t="s">
        <v>6355</v>
      </c>
      <c r="C8072" s="66">
        <v>91968</v>
      </c>
      <c r="D8072" t="s">
        <v>77</v>
      </c>
      <c r="E8072" t="s">
        <v>11585</v>
      </c>
      <c r="F8072" s="66">
        <v>141729</v>
      </c>
      <c r="G8072" t="s">
        <v>78</v>
      </c>
      <c r="H8072" t="s">
        <v>11586</v>
      </c>
      <c r="I8072" t="s">
        <v>79</v>
      </c>
      <c r="K8072" t="s">
        <v>11757</v>
      </c>
      <c r="M8072" t="s">
        <v>126</v>
      </c>
      <c r="N8072" t="s">
        <v>137</v>
      </c>
      <c r="O8072" t="s">
        <v>18</v>
      </c>
      <c r="P8072" t="s">
        <v>160</v>
      </c>
      <c r="Q8072" t="s">
        <v>3247</v>
      </c>
    </row>
    <row r="8073" spans="1:17" hidden="1" x14ac:dyDescent="0.35">
      <c r="A8073" s="72">
        <f t="shared" si="126"/>
        <v>141252</v>
      </c>
      <c r="B8073" t="s">
        <v>16552</v>
      </c>
      <c r="C8073" s="66">
        <v>16042645</v>
      </c>
      <c r="D8073" t="s">
        <v>77</v>
      </c>
      <c r="E8073" t="s">
        <v>7310</v>
      </c>
      <c r="F8073" s="66">
        <v>141252</v>
      </c>
      <c r="G8073" t="s">
        <v>78</v>
      </c>
      <c r="I8073" t="s">
        <v>79</v>
      </c>
      <c r="K8073" t="s">
        <v>16553</v>
      </c>
      <c r="M8073" t="s">
        <v>7307</v>
      </c>
      <c r="N8073" t="s">
        <v>6071</v>
      </c>
      <c r="O8073" t="s">
        <v>18</v>
      </c>
      <c r="P8073" t="s">
        <v>6586</v>
      </c>
    </row>
    <row r="8074" spans="1:17" hidden="1" x14ac:dyDescent="0.35">
      <c r="A8074" s="72">
        <f t="shared" si="126"/>
        <v>141722</v>
      </c>
      <c r="B8074" t="s">
        <v>26798</v>
      </c>
      <c r="C8074" s="85">
        <v>16042277</v>
      </c>
      <c r="D8074" t="s">
        <v>77</v>
      </c>
      <c r="E8074" t="s">
        <v>23194</v>
      </c>
      <c r="F8074" s="85">
        <v>141722</v>
      </c>
      <c r="G8074" t="s">
        <v>78</v>
      </c>
      <c r="H8074">
        <v>1664895</v>
      </c>
      <c r="I8074" t="s">
        <v>79</v>
      </c>
      <c r="K8074" t="s">
        <v>26799</v>
      </c>
      <c r="M8074" t="s">
        <v>125</v>
      </c>
      <c r="N8074" t="s">
        <v>137</v>
      </c>
      <c r="O8074" t="s">
        <v>18</v>
      </c>
      <c r="P8074">
        <v>78730</v>
      </c>
    </row>
    <row r="8075" spans="1:17" hidden="1" x14ac:dyDescent="0.35">
      <c r="A8075" s="72">
        <f t="shared" si="126"/>
        <v>141722</v>
      </c>
      <c r="B8075" t="s">
        <v>16527</v>
      </c>
      <c r="C8075" s="66">
        <v>16042277</v>
      </c>
      <c r="D8075" t="s">
        <v>77</v>
      </c>
      <c r="E8075" t="s">
        <v>11379</v>
      </c>
      <c r="F8075" s="66">
        <v>141722</v>
      </c>
      <c r="G8075" t="s">
        <v>78</v>
      </c>
      <c r="H8075" t="s">
        <v>11380</v>
      </c>
      <c r="I8075" t="s">
        <v>79</v>
      </c>
      <c r="K8075" t="s">
        <v>16528</v>
      </c>
      <c r="M8075" t="s">
        <v>126</v>
      </c>
      <c r="N8075" t="s">
        <v>136</v>
      </c>
      <c r="O8075" t="s">
        <v>18</v>
      </c>
      <c r="P8075" t="s">
        <v>16529</v>
      </c>
    </row>
    <row r="8076" spans="1:17" hidden="1" x14ac:dyDescent="0.35">
      <c r="A8076" s="72">
        <f t="shared" si="126"/>
        <v>141722</v>
      </c>
      <c r="B8076" t="s">
        <v>26811</v>
      </c>
      <c r="C8076" s="85">
        <v>16059774</v>
      </c>
      <c r="D8076" t="s">
        <v>77</v>
      </c>
      <c r="E8076" t="s">
        <v>23194</v>
      </c>
      <c r="F8076" s="85">
        <v>141722</v>
      </c>
      <c r="G8076" t="s">
        <v>78</v>
      </c>
      <c r="H8076">
        <v>1664895</v>
      </c>
      <c r="I8076" t="s">
        <v>79</v>
      </c>
      <c r="K8076" t="s">
        <v>26812</v>
      </c>
      <c r="M8076" t="s">
        <v>125</v>
      </c>
      <c r="N8076" t="s">
        <v>5106</v>
      </c>
      <c r="O8076" t="s">
        <v>18</v>
      </c>
      <c r="P8076">
        <v>78732</v>
      </c>
    </row>
    <row r="8077" spans="1:17" hidden="1" x14ac:dyDescent="0.35">
      <c r="A8077" s="72">
        <f t="shared" si="126"/>
        <v>141722</v>
      </c>
      <c r="B8077" t="s">
        <v>17354</v>
      </c>
      <c r="C8077" s="66">
        <v>16059774</v>
      </c>
      <c r="D8077" t="s">
        <v>77</v>
      </c>
      <c r="E8077" t="s">
        <v>11379</v>
      </c>
      <c r="F8077" s="66">
        <v>141722</v>
      </c>
      <c r="G8077" t="s">
        <v>78</v>
      </c>
      <c r="H8077" t="s">
        <v>11380</v>
      </c>
      <c r="I8077" t="s">
        <v>79</v>
      </c>
      <c r="K8077" t="s">
        <v>17355</v>
      </c>
      <c r="M8077" t="s">
        <v>126</v>
      </c>
      <c r="N8077" t="s">
        <v>5129</v>
      </c>
      <c r="O8077" t="s">
        <v>18</v>
      </c>
      <c r="P8077" t="s">
        <v>11545</v>
      </c>
    </row>
    <row r="8078" spans="1:17" hidden="1" x14ac:dyDescent="0.35">
      <c r="A8078" s="72">
        <f t="shared" si="126"/>
        <v>141892</v>
      </c>
      <c r="B8078" t="s">
        <v>16173</v>
      </c>
      <c r="C8078" s="66">
        <v>16035186</v>
      </c>
      <c r="D8078" t="s">
        <v>77</v>
      </c>
      <c r="E8078" t="s">
        <v>12314</v>
      </c>
      <c r="F8078" s="66">
        <v>141892</v>
      </c>
      <c r="G8078" t="s">
        <v>78</v>
      </c>
      <c r="H8078" t="s">
        <v>16174</v>
      </c>
      <c r="I8078" t="s">
        <v>79</v>
      </c>
      <c r="K8078" t="s">
        <v>16175</v>
      </c>
      <c r="M8078" t="s">
        <v>7380</v>
      </c>
      <c r="N8078" t="s">
        <v>7381</v>
      </c>
      <c r="O8078" t="s">
        <v>18</v>
      </c>
      <c r="P8078" t="s">
        <v>12317</v>
      </c>
      <c r="Q8078" t="s">
        <v>8466</v>
      </c>
    </row>
    <row r="8079" spans="1:17" hidden="1" x14ac:dyDescent="0.35">
      <c r="A8079" s="72">
        <f t="shared" si="126"/>
        <v>141892</v>
      </c>
      <c r="B8079" t="s">
        <v>12321</v>
      </c>
      <c r="C8079" s="66">
        <v>92322</v>
      </c>
      <c r="D8079" t="s">
        <v>77</v>
      </c>
      <c r="E8079" t="s">
        <v>12314</v>
      </c>
      <c r="F8079" s="66">
        <v>141892</v>
      </c>
      <c r="G8079" t="s">
        <v>78</v>
      </c>
      <c r="H8079" t="s">
        <v>12322</v>
      </c>
      <c r="I8079" t="s">
        <v>79</v>
      </c>
      <c r="K8079" t="s">
        <v>12323</v>
      </c>
      <c r="M8079" t="s">
        <v>7380</v>
      </c>
      <c r="N8079" t="s">
        <v>7381</v>
      </c>
      <c r="O8079" t="s">
        <v>18</v>
      </c>
      <c r="P8079" t="s">
        <v>12317</v>
      </c>
      <c r="Q8079" t="s">
        <v>6242</v>
      </c>
    </row>
    <row r="8080" spans="1:17" hidden="1" x14ac:dyDescent="0.35">
      <c r="A8080" s="72">
        <f t="shared" si="126"/>
        <v>140845</v>
      </c>
      <c r="B8080" t="s">
        <v>26248</v>
      </c>
      <c r="C8080" s="85">
        <v>234899</v>
      </c>
      <c r="D8080" t="s">
        <v>77</v>
      </c>
      <c r="E8080" t="s">
        <v>23211</v>
      </c>
      <c r="F8080" s="85">
        <v>140845</v>
      </c>
      <c r="G8080" t="s">
        <v>78</v>
      </c>
      <c r="H8080">
        <v>14357479</v>
      </c>
      <c r="I8080" t="s">
        <v>79</v>
      </c>
      <c r="K8080" t="s">
        <v>26249</v>
      </c>
      <c r="M8080" t="s">
        <v>20648</v>
      </c>
      <c r="N8080" t="s">
        <v>571</v>
      </c>
      <c r="O8080" t="s">
        <v>18</v>
      </c>
      <c r="P8080">
        <v>76118</v>
      </c>
      <c r="Q8080">
        <v>7408</v>
      </c>
    </row>
    <row r="8081" spans="1:17" hidden="1" x14ac:dyDescent="0.35">
      <c r="A8081" s="72">
        <f t="shared" si="126"/>
        <v>140845</v>
      </c>
      <c r="B8081" t="s">
        <v>15591</v>
      </c>
      <c r="C8081" s="66">
        <v>234899</v>
      </c>
      <c r="D8081" t="s">
        <v>77</v>
      </c>
      <c r="E8081" t="s">
        <v>3465</v>
      </c>
      <c r="F8081" s="66">
        <v>140845</v>
      </c>
      <c r="G8081" t="s">
        <v>78</v>
      </c>
      <c r="H8081" t="s">
        <v>3466</v>
      </c>
      <c r="I8081" t="s">
        <v>79</v>
      </c>
      <c r="K8081" t="s">
        <v>15592</v>
      </c>
      <c r="M8081" t="s">
        <v>3904</v>
      </c>
      <c r="N8081" t="s">
        <v>573</v>
      </c>
      <c r="O8081" t="s">
        <v>18</v>
      </c>
      <c r="P8081" t="s">
        <v>4264</v>
      </c>
      <c r="Q8081" t="s">
        <v>4312</v>
      </c>
    </row>
    <row r="8082" spans="1:17" hidden="1" x14ac:dyDescent="0.35">
      <c r="A8082" s="72">
        <f t="shared" si="126"/>
        <v>141146</v>
      </c>
      <c r="B8082" t="s">
        <v>17336</v>
      </c>
      <c r="C8082" s="66">
        <v>16059220</v>
      </c>
      <c r="D8082" t="s">
        <v>77</v>
      </c>
      <c r="E8082" t="s">
        <v>4753</v>
      </c>
      <c r="F8082" s="66">
        <v>141146</v>
      </c>
      <c r="G8082" t="s">
        <v>78</v>
      </c>
      <c r="I8082" t="s">
        <v>79</v>
      </c>
      <c r="K8082" t="s">
        <v>17337</v>
      </c>
      <c r="M8082" t="s">
        <v>14042</v>
      </c>
      <c r="N8082" t="s">
        <v>5355</v>
      </c>
      <c r="O8082" t="s">
        <v>18</v>
      </c>
      <c r="P8082" t="s">
        <v>5266</v>
      </c>
    </row>
    <row r="8083" spans="1:17" hidden="1" x14ac:dyDescent="0.35">
      <c r="A8083" s="72">
        <f t="shared" si="126"/>
        <v>142118</v>
      </c>
      <c r="B8083" t="s">
        <v>4430</v>
      </c>
      <c r="C8083" s="66">
        <v>93041</v>
      </c>
      <c r="D8083" t="s">
        <v>77</v>
      </c>
      <c r="E8083" t="s">
        <v>13343</v>
      </c>
      <c r="F8083" s="66">
        <v>142118</v>
      </c>
      <c r="G8083" t="s">
        <v>78</v>
      </c>
      <c r="H8083" t="s">
        <v>13447</v>
      </c>
      <c r="I8083" t="s">
        <v>79</v>
      </c>
      <c r="K8083" t="s">
        <v>13448</v>
      </c>
      <c r="M8083" t="s">
        <v>7395</v>
      </c>
      <c r="N8083" t="s">
        <v>13252</v>
      </c>
      <c r="O8083" t="s">
        <v>18</v>
      </c>
      <c r="P8083" t="s">
        <v>13439</v>
      </c>
      <c r="Q8083" t="s">
        <v>1554</v>
      </c>
    </row>
    <row r="8084" spans="1:17" hidden="1" x14ac:dyDescent="0.35">
      <c r="A8084" s="72">
        <f t="shared" si="126"/>
        <v>140444</v>
      </c>
      <c r="B8084" t="s">
        <v>24365</v>
      </c>
      <c r="C8084" s="85">
        <v>211697</v>
      </c>
      <c r="D8084" t="s">
        <v>77</v>
      </c>
      <c r="E8084" t="s">
        <v>23254</v>
      </c>
      <c r="F8084" s="85">
        <v>140444</v>
      </c>
      <c r="G8084" t="s">
        <v>78</v>
      </c>
      <c r="H8084">
        <v>12718847</v>
      </c>
      <c r="I8084" t="s">
        <v>79</v>
      </c>
      <c r="K8084" t="s">
        <v>24366</v>
      </c>
      <c r="M8084" t="s">
        <v>231</v>
      </c>
      <c r="N8084" t="s">
        <v>232</v>
      </c>
      <c r="O8084" t="s">
        <v>18</v>
      </c>
      <c r="P8084">
        <v>75019</v>
      </c>
      <c r="Q8084">
        <v>3603</v>
      </c>
    </row>
    <row r="8085" spans="1:17" hidden="1" x14ac:dyDescent="0.35">
      <c r="A8085" s="72">
        <f t="shared" si="126"/>
        <v>140566</v>
      </c>
      <c r="B8085" t="s">
        <v>15110</v>
      </c>
      <c r="C8085" s="66">
        <v>228405</v>
      </c>
      <c r="D8085" t="s">
        <v>77</v>
      </c>
      <c r="E8085" t="s">
        <v>1903</v>
      </c>
      <c r="F8085" s="66">
        <v>140566</v>
      </c>
      <c r="G8085" t="s">
        <v>78</v>
      </c>
      <c r="H8085" t="s">
        <v>1904</v>
      </c>
      <c r="I8085" t="s">
        <v>79</v>
      </c>
      <c r="K8085" t="s">
        <v>15111</v>
      </c>
      <c r="M8085" t="s">
        <v>1906</v>
      </c>
      <c r="N8085" t="s">
        <v>1907</v>
      </c>
      <c r="O8085" t="s">
        <v>18</v>
      </c>
      <c r="P8085" t="s">
        <v>1908</v>
      </c>
    </row>
    <row r="8086" spans="1:17" hidden="1" x14ac:dyDescent="0.35">
      <c r="A8086" s="72">
        <f t="shared" si="126"/>
        <v>140566</v>
      </c>
      <c r="B8086" t="s">
        <v>1902</v>
      </c>
      <c r="C8086" s="66">
        <v>86447</v>
      </c>
      <c r="D8086" t="s">
        <v>77</v>
      </c>
      <c r="E8086" t="s">
        <v>1903</v>
      </c>
      <c r="F8086" s="66">
        <v>140566</v>
      </c>
      <c r="G8086" t="s">
        <v>78</v>
      </c>
      <c r="H8086" t="s">
        <v>1904</v>
      </c>
      <c r="I8086" t="s">
        <v>79</v>
      </c>
      <c r="K8086" t="s">
        <v>1905</v>
      </c>
      <c r="M8086" t="s">
        <v>1906</v>
      </c>
      <c r="N8086" t="s">
        <v>1907</v>
      </c>
      <c r="O8086" t="s">
        <v>18</v>
      </c>
      <c r="P8086" t="s">
        <v>1908</v>
      </c>
      <c r="Q8086" t="s">
        <v>1909</v>
      </c>
    </row>
    <row r="8087" spans="1:17" hidden="1" x14ac:dyDescent="0.35">
      <c r="A8087" s="72">
        <f t="shared" si="126"/>
        <v>140566</v>
      </c>
      <c r="B8087" t="s">
        <v>21143</v>
      </c>
      <c r="C8087" s="66">
        <v>17011988</v>
      </c>
      <c r="D8087" t="s">
        <v>83</v>
      </c>
      <c r="E8087" t="s">
        <v>1903</v>
      </c>
      <c r="F8087" s="66">
        <v>140566</v>
      </c>
      <c r="G8087" t="s">
        <v>78</v>
      </c>
      <c r="I8087" t="s">
        <v>79</v>
      </c>
      <c r="K8087" t="s">
        <v>15113</v>
      </c>
      <c r="M8087" t="s">
        <v>1906</v>
      </c>
      <c r="O8087" t="s">
        <v>18</v>
      </c>
      <c r="P8087" t="s">
        <v>1908</v>
      </c>
    </row>
    <row r="8088" spans="1:17" hidden="1" x14ac:dyDescent="0.35">
      <c r="A8088" s="72">
        <f t="shared" si="126"/>
        <v>140566</v>
      </c>
      <c r="B8088" t="s">
        <v>21141</v>
      </c>
      <c r="C8088" s="66">
        <v>17011987</v>
      </c>
      <c r="D8088" t="s">
        <v>83</v>
      </c>
      <c r="E8088" t="s">
        <v>1903</v>
      </c>
      <c r="F8088" s="66">
        <v>140566</v>
      </c>
      <c r="G8088" t="s">
        <v>78</v>
      </c>
      <c r="I8088" t="s">
        <v>79</v>
      </c>
      <c r="K8088" t="s">
        <v>21142</v>
      </c>
      <c r="M8088" t="s">
        <v>1906</v>
      </c>
      <c r="O8088" t="s">
        <v>18</v>
      </c>
      <c r="P8088" t="s">
        <v>1908</v>
      </c>
    </row>
    <row r="8089" spans="1:17" hidden="1" x14ac:dyDescent="0.35">
      <c r="A8089" s="72">
        <f t="shared" si="126"/>
        <v>140566</v>
      </c>
      <c r="B8089" t="s">
        <v>15112</v>
      </c>
      <c r="C8089" s="66">
        <v>228406</v>
      </c>
      <c r="D8089" t="s">
        <v>77</v>
      </c>
      <c r="E8089" t="s">
        <v>1903</v>
      </c>
      <c r="F8089" s="66">
        <v>140566</v>
      </c>
      <c r="G8089" t="s">
        <v>78</v>
      </c>
      <c r="H8089" t="s">
        <v>1904</v>
      </c>
      <c r="I8089" t="s">
        <v>79</v>
      </c>
      <c r="K8089" t="s">
        <v>15113</v>
      </c>
      <c r="M8089" t="s">
        <v>1906</v>
      </c>
      <c r="N8089" t="s">
        <v>1907</v>
      </c>
      <c r="O8089" t="s">
        <v>18</v>
      </c>
      <c r="P8089" t="s">
        <v>1908</v>
      </c>
    </row>
    <row r="8090" spans="1:17" hidden="1" x14ac:dyDescent="0.35">
      <c r="A8090" s="72">
        <f t="shared" si="126"/>
        <v>127700</v>
      </c>
      <c r="B8090" t="s">
        <v>24086</v>
      </c>
      <c r="C8090" s="85">
        <v>17005587</v>
      </c>
      <c r="D8090" t="s">
        <v>77</v>
      </c>
      <c r="E8090" t="s">
        <v>23260</v>
      </c>
      <c r="F8090" s="85">
        <v>127700</v>
      </c>
      <c r="G8090" t="s">
        <v>78</v>
      </c>
      <c r="I8090" t="s">
        <v>79</v>
      </c>
      <c r="K8090" t="s">
        <v>24087</v>
      </c>
      <c r="M8090" t="s">
        <v>24004</v>
      </c>
      <c r="N8090" t="s">
        <v>23987</v>
      </c>
      <c r="O8090" t="s">
        <v>23988</v>
      </c>
      <c r="P8090">
        <v>32905</v>
      </c>
      <c r="Q8090">
        <v>2972</v>
      </c>
    </row>
    <row r="8091" spans="1:17" hidden="1" x14ac:dyDescent="0.35">
      <c r="A8091" s="72">
        <f t="shared" si="126"/>
        <v>140887</v>
      </c>
      <c r="B8091" t="s">
        <v>25439</v>
      </c>
      <c r="C8091" s="85">
        <v>87508</v>
      </c>
      <c r="D8091" t="s">
        <v>77</v>
      </c>
      <c r="E8091" t="s">
        <v>23231</v>
      </c>
      <c r="F8091" s="85">
        <v>140887</v>
      </c>
      <c r="G8091" t="s">
        <v>78</v>
      </c>
      <c r="H8091">
        <v>12056354</v>
      </c>
      <c r="I8091" t="s">
        <v>79</v>
      </c>
      <c r="K8091" t="s">
        <v>25440</v>
      </c>
      <c r="M8091" t="s">
        <v>20648</v>
      </c>
      <c r="N8091" t="s">
        <v>571</v>
      </c>
      <c r="O8091" t="s">
        <v>18</v>
      </c>
      <c r="P8091">
        <v>76111</v>
      </c>
      <c r="Q8091">
        <v>5329</v>
      </c>
    </row>
    <row r="8092" spans="1:17" hidden="1" x14ac:dyDescent="0.35">
      <c r="A8092" s="72">
        <f t="shared" si="126"/>
        <v>140887</v>
      </c>
      <c r="B8092" t="s">
        <v>4163</v>
      </c>
      <c r="C8092" s="66">
        <v>87508</v>
      </c>
      <c r="D8092" t="s">
        <v>77</v>
      </c>
      <c r="E8092" t="s">
        <v>3907</v>
      </c>
      <c r="F8092" s="66">
        <v>140887</v>
      </c>
      <c r="G8092" t="s">
        <v>78</v>
      </c>
      <c r="H8092" t="s">
        <v>4164</v>
      </c>
      <c r="I8092" t="s">
        <v>79</v>
      </c>
      <c r="K8092" t="s">
        <v>4165</v>
      </c>
      <c r="M8092" t="s">
        <v>3904</v>
      </c>
      <c r="N8092" t="s">
        <v>573</v>
      </c>
      <c r="O8092" t="s">
        <v>18</v>
      </c>
      <c r="P8092" t="s">
        <v>4144</v>
      </c>
      <c r="Q8092" t="s">
        <v>4166</v>
      </c>
    </row>
    <row r="8093" spans="1:17" hidden="1" x14ac:dyDescent="0.35">
      <c r="A8093" s="72">
        <f t="shared" si="126"/>
        <v>140887</v>
      </c>
      <c r="B8093" t="s">
        <v>25494</v>
      </c>
      <c r="C8093" s="85">
        <v>87502</v>
      </c>
      <c r="D8093" t="s">
        <v>77</v>
      </c>
      <c r="E8093" t="s">
        <v>23231</v>
      </c>
      <c r="F8093" s="85">
        <v>140887</v>
      </c>
      <c r="G8093" t="s">
        <v>78</v>
      </c>
      <c r="H8093">
        <v>11997095</v>
      </c>
      <c r="I8093" t="s">
        <v>79</v>
      </c>
      <c r="K8093" t="s">
        <v>25495</v>
      </c>
      <c r="M8093" t="s">
        <v>20648</v>
      </c>
      <c r="N8093" t="s">
        <v>571</v>
      </c>
      <c r="O8093" t="s">
        <v>18</v>
      </c>
      <c r="P8093">
        <v>76111</v>
      </c>
      <c r="Q8093">
        <v>2601</v>
      </c>
    </row>
    <row r="8094" spans="1:17" hidden="1" x14ac:dyDescent="0.35">
      <c r="A8094" s="72">
        <f t="shared" si="126"/>
        <v>140887</v>
      </c>
      <c r="B8094" t="s">
        <v>4150</v>
      </c>
      <c r="C8094" s="66">
        <v>87502</v>
      </c>
      <c r="D8094" t="s">
        <v>77</v>
      </c>
      <c r="E8094" t="s">
        <v>3907</v>
      </c>
      <c r="F8094" s="66">
        <v>140887</v>
      </c>
      <c r="G8094" t="s">
        <v>78</v>
      </c>
      <c r="H8094" t="s">
        <v>4151</v>
      </c>
      <c r="I8094" t="s">
        <v>79</v>
      </c>
      <c r="K8094" t="s">
        <v>4152</v>
      </c>
      <c r="M8094" t="s">
        <v>3904</v>
      </c>
      <c r="N8094" t="s">
        <v>573</v>
      </c>
      <c r="O8094" t="s">
        <v>18</v>
      </c>
      <c r="P8094" t="s">
        <v>4144</v>
      </c>
      <c r="Q8094" t="s">
        <v>4153</v>
      </c>
    </row>
    <row r="8095" spans="1:17" hidden="1" x14ac:dyDescent="0.35">
      <c r="A8095" s="72">
        <f t="shared" si="126"/>
        <v>141544</v>
      </c>
      <c r="B8095" t="s">
        <v>9873</v>
      </c>
      <c r="C8095" s="66">
        <v>90651</v>
      </c>
      <c r="D8095" t="s">
        <v>77</v>
      </c>
      <c r="E8095" t="s">
        <v>9751</v>
      </c>
      <c r="F8095" s="66">
        <v>141544</v>
      </c>
      <c r="G8095" t="s">
        <v>78</v>
      </c>
      <c r="H8095" t="s">
        <v>9752</v>
      </c>
      <c r="I8095" t="s">
        <v>79</v>
      </c>
      <c r="K8095" t="s">
        <v>9874</v>
      </c>
      <c r="M8095" t="s">
        <v>7383</v>
      </c>
      <c r="N8095" t="s">
        <v>7384</v>
      </c>
      <c r="O8095" t="s">
        <v>18</v>
      </c>
      <c r="P8095" t="s">
        <v>9858</v>
      </c>
      <c r="Q8095" t="s">
        <v>8033</v>
      </c>
    </row>
    <row r="8096" spans="1:17" hidden="1" x14ac:dyDescent="0.35">
      <c r="A8096" s="72">
        <f t="shared" si="126"/>
        <v>127700</v>
      </c>
      <c r="B8096" t="s">
        <v>23997</v>
      </c>
      <c r="C8096" s="85">
        <v>35952</v>
      </c>
      <c r="D8096" t="s">
        <v>77</v>
      </c>
      <c r="E8096" t="s">
        <v>23260</v>
      </c>
      <c r="F8096" s="85">
        <v>127700</v>
      </c>
      <c r="G8096" t="s">
        <v>78</v>
      </c>
      <c r="H8096">
        <v>13047147</v>
      </c>
      <c r="I8096" t="s">
        <v>79</v>
      </c>
      <c r="K8096" t="s">
        <v>23998</v>
      </c>
      <c r="M8096" t="s">
        <v>23999</v>
      </c>
      <c r="N8096" t="s">
        <v>23987</v>
      </c>
      <c r="O8096" t="s">
        <v>23988</v>
      </c>
      <c r="P8096">
        <v>32780</v>
      </c>
      <c r="Q8096">
        <v>4926</v>
      </c>
    </row>
    <row r="8097" spans="1:17" hidden="1" x14ac:dyDescent="0.35">
      <c r="A8097" s="72">
        <f t="shared" si="126"/>
        <v>16083506</v>
      </c>
      <c r="B8097" t="s">
        <v>25178</v>
      </c>
      <c r="C8097" s="85">
        <v>16083506</v>
      </c>
      <c r="D8097" t="s">
        <v>78</v>
      </c>
      <c r="E8097" t="s">
        <v>23237</v>
      </c>
      <c r="F8097" s="85">
        <v>17015391</v>
      </c>
      <c r="G8097" t="s">
        <v>1750</v>
      </c>
      <c r="H8097">
        <v>25446154</v>
      </c>
      <c r="I8097" t="s">
        <v>79</v>
      </c>
      <c r="J8097" t="s">
        <v>200</v>
      </c>
      <c r="K8097" t="s">
        <v>23095</v>
      </c>
      <c r="L8097" t="s">
        <v>25179</v>
      </c>
      <c r="M8097" t="s">
        <v>9155</v>
      </c>
      <c r="N8097" t="s">
        <v>9526</v>
      </c>
      <c r="O8097" t="s">
        <v>18</v>
      </c>
      <c r="P8097">
        <v>78238</v>
      </c>
    </row>
    <row r="8098" spans="1:17" hidden="1" x14ac:dyDescent="0.35">
      <c r="A8098" s="72">
        <f t="shared" si="126"/>
        <v>16083506</v>
      </c>
      <c r="B8098" t="s">
        <v>25178</v>
      </c>
      <c r="C8098" s="85">
        <v>16083506</v>
      </c>
      <c r="D8098" t="s">
        <v>78</v>
      </c>
      <c r="E8098" t="s">
        <v>23161</v>
      </c>
      <c r="F8098" s="85">
        <v>17019384</v>
      </c>
      <c r="G8098" t="s">
        <v>1750</v>
      </c>
      <c r="H8098">
        <v>25446154</v>
      </c>
      <c r="I8098" t="s">
        <v>79</v>
      </c>
      <c r="J8098" t="s">
        <v>200</v>
      </c>
      <c r="K8098" t="s">
        <v>23095</v>
      </c>
      <c r="L8098" t="s">
        <v>25179</v>
      </c>
      <c r="M8098" t="s">
        <v>9155</v>
      </c>
      <c r="N8098" t="s">
        <v>9526</v>
      </c>
      <c r="O8098" t="s">
        <v>18</v>
      </c>
      <c r="P8098">
        <v>78238</v>
      </c>
    </row>
    <row r="8099" spans="1:17" hidden="1" x14ac:dyDescent="0.35">
      <c r="A8099" s="72">
        <f t="shared" si="126"/>
        <v>141252</v>
      </c>
      <c r="B8099" t="s">
        <v>7419</v>
      </c>
      <c r="C8099" s="66">
        <v>89225</v>
      </c>
      <c r="D8099" t="s">
        <v>77</v>
      </c>
      <c r="E8099" t="s">
        <v>7310</v>
      </c>
      <c r="F8099" s="66">
        <v>141252</v>
      </c>
      <c r="G8099" t="s">
        <v>78</v>
      </c>
      <c r="H8099" t="s">
        <v>7420</v>
      </c>
      <c r="I8099" t="s">
        <v>79</v>
      </c>
      <c r="K8099" t="s">
        <v>7421</v>
      </c>
      <c r="M8099" t="s">
        <v>7322</v>
      </c>
      <c r="N8099" t="s">
        <v>6073</v>
      </c>
      <c r="O8099" t="s">
        <v>18</v>
      </c>
      <c r="P8099" t="s">
        <v>7405</v>
      </c>
      <c r="Q8099" t="s">
        <v>7422</v>
      </c>
    </row>
    <row r="8100" spans="1:17" hidden="1" x14ac:dyDescent="0.35">
      <c r="A8100" s="72">
        <f t="shared" si="126"/>
        <v>127700</v>
      </c>
      <c r="B8100" t="s">
        <v>24190</v>
      </c>
      <c r="C8100" s="85">
        <v>36186</v>
      </c>
      <c r="D8100" t="s">
        <v>77</v>
      </c>
      <c r="E8100" t="s">
        <v>23260</v>
      </c>
      <c r="F8100" s="85">
        <v>127700</v>
      </c>
      <c r="G8100" t="s">
        <v>78</v>
      </c>
      <c r="H8100">
        <v>13047196</v>
      </c>
      <c r="I8100" t="s">
        <v>79</v>
      </c>
      <c r="K8100" t="s">
        <v>24191</v>
      </c>
      <c r="M8100" t="s">
        <v>24004</v>
      </c>
      <c r="N8100" t="s">
        <v>23987</v>
      </c>
      <c r="O8100" t="s">
        <v>23988</v>
      </c>
      <c r="P8100">
        <v>32905</v>
      </c>
      <c r="Q8100">
        <v>6327</v>
      </c>
    </row>
    <row r="8101" spans="1:17" hidden="1" x14ac:dyDescent="0.35">
      <c r="A8101" s="72">
        <f t="shared" si="126"/>
        <v>141602</v>
      </c>
      <c r="B8101" t="s">
        <v>21365</v>
      </c>
      <c r="C8101" s="66">
        <v>17013532</v>
      </c>
      <c r="D8101" t="s">
        <v>83</v>
      </c>
      <c r="E8101" t="s">
        <v>10608</v>
      </c>
      <c r="F8101" s="66">
        <v>141602</v>
      </c>
      <c r="G8101" t="s">
        <v>78</v>
      </c>
      <c r="I8101" t="s">
        <v>79</v>
      </c>
      <c r="K8101" t="s">
        <v>10609</v>
      </c>
      <c r="M8101" t="s">
        <v>10610</v>
      </c>
      <c r="O8101" t="s">
        <v>18</v>
      </c>
      <c r="P8101" t="s">
        <v>10611</v>
      </c>
    </row>
    <row r="8102" spans="1:17" hidden="1" x14ac:dyDescent="0.35">
      <c r="A8102" s="72">
        <f t="shared" si="126"/>
        <v>141231</v>
      </c>
      <c r="B8102" t="s">
        <v>17204</v>
      </c>
      <c r="C8102" s="66">
        <v>16056466</v>
      </c>
      <c r="D8102" t="s">
        <v>77</v>
      </c>
      <c r="E8102" t="s">
        <v>6244</v>
      </c>
      <c r="F8102" s="66">
        <v>141231</v>
      </c>
      <c r="G8102" t="s">
        <v>78</v>
      </c>
      <c r="H8102" t="s">
        <v>350</v>
      </c>
      <c r="I8102" t="s">
        <v>79</v>
      </c>
      <c r="K8102" t="s">
        <v>17205</v>
      </c>
      <c r="L8102" t="s">
        <v>80</v>
      </c>
      <c r="M8102" t="s">
        <v>3090</v>
      </c>
      <c r="N8102" t="s">
        <v>6073</v>
      </c>
      <c r="O8102" t="s">
        <v>18</v>
      </c>
      <c r="P8102" t="s">
        <v>7149</v>
      </c>
      <c r="Q8102" t="s">
        <v>87</v>
      </c>
    </row>
    <row r="8103" spans="1:17" hidden="1" x14ac:dyDescent="0.35">
      <c r="A8103" s="72">
        <f t="shared" si="126"/>
        <v>140461</v>
      </c>
      <c r="B8103" t="s">
        <v>25742</v>
      </c>
      <c r="C8103" s="85">
        <v>85537</v>
      </c>
      <c r="D8103" t="s">
        <v>77</v>
      </c>
      <c r="E8103" t="s">
        <v>23227</v>
      </c>
      <c r="F8103" s="85">
        <v>140461</v>
      </c>
      <c r="G8103" t="s">
        <v>78</v>
      </c>
      <c r="H8103">
        <v>1647890</v>
      </c>
      <c r="I8103" t="s">
        <v>79</v>
      </c>
      <c r="K8103" t="s">
        <v>25743</v>
      </c>
      <c r="M8103" t="s">
        <v>20923</v>
      </c>
      <c r="N8103" t="s">
        <v>232</v>
      </c>
      <c r="O8103" t="s">
        <v>18</v>
      </c>
      <c r="P8103">
        <v>75041</v>
      </c>
      <c r="Q8103">
        <v>5296</v>
      </c>
    </row>
    <row r="8104" spans="1:17" hidden="1" x14ac:dyDescent="0.35">
      <c r="A8104" s="72">
        <f t="shared" si="126"/>
        <v>140461</v>
      </c>
      <c r="B8104" t="s">
        <v>445</v>
      </c>
      <c r="C8104" s="66">
        <v>85537</v>
      </c>
      <c r="D8104" t="s">
        <v>77</v>
      </c>
      <c r="E8104" t="s">
        <v>371</v>
      </c>
      <c r="F8104" s="66">
        <v>140461</v>
      </c>
      <c r="G8104" t="s">
        <v>78</v>
      </c>
      <c r="H8104" t="s">
        <v>372</v>
      </c>
      <c r="I8104" t="s">
        <v>79</v>
      </c>
      <c r="K8104" t="s">
        <v>446</v>
      </c>
      <c r="M8104" t="s">
        <v>374</v>
      </c>
      <c r="N8104" t="s">
        <v>189</v>
      </c>
      <c r="O8104" t="s">
        <v>18</v>
      </c>
      <c r="P8104" t="s">
        <v>420</v>
      </c>
      <c r="Q8104" t="s">
        <v>447</v>
      </c>
    </row>
    <row r="8105" spans="1:17" hidden="1" x14ac:dyDescent="0.35">
      <c r="A8105" s="72">
        <f t="shared" si="126"/>
        <v>140457</v>
      </c>
      <c r="B8105" t="s">
        <v>15877</v>
      </c>
      <c r="C8105" s="66">
        <v>16026297</v>
      </c>
      <c r="D8105" t="s">
        <v>77</v>
      </c>
      <c r="E8105" t="s">
        <v>345</v>
      </c>
      <c r="F8105" s="66">
        <v>140457</v>
      </c>
      <c r="G8105" t="s">
        <v>78</v>
      </c>
      <c r="H8105" t="s">
        <v>350</v>
      </c>
      <c r="I8105" t="s">
        <v>79</v>
      </c>
      <c r="K8105" t="s">
        <v>15878</v>
      </c>
      <c r="L8105" t="s">
        <v>80</v>
      </c>
      <c r="M8105" t="s">
        <v>347</v>
      </c>
      <c r="N8105" t="s">
        <v>185</v>
      </c>
      <c r="O8105" t="s">
        <v>18</v>
      </c>
      <c r="P8105" t="s">
        <v>352</v>
      </c>
      <c r="Q8105" t="s">
        <v>87</v>
      </c>
    </row>
    <row r="8106" spans="1:17" hidden="1" x14ac:dyDescent="0.35">
      <c r="A8106" s="72">
        <f t="shared" si="126"/>
        <v>141546</v>
      </c>
      <c r="B8106" t="s">
        <v>27332</v>
      </c>
      <c r="C8106" s="85">
        <v>229497</v>
      </c>
      <c r="D8106" t="s">
        <v>77</v>
      </c>
      <c r="E8106" t="s">
        <v>23179</v>
      </c>
      <c r="F8106" s="85">
        <v>141546</v>
      </c>
      <c r="G8106" t="s">
        <v>78</v>
      </c>
      <c r="H8106">
        <v>1664853</v>
      </c>
      <c r="I8106" t="s">
        <v>79</v>
      </c>
      <c r="K8106" t="s">
        <v>27333</v>
      </c>
      <c r="M8106" t="s">
        <v>9155</v>
      </c>
      <c r="N8106" t="s">
        <v>9526</v>
      </c>
      <c r="O8106" t="s">
        <v>18</v>
      </c>
      <c r="P8106">
        <v>78259</v>
      </c>
      <c r="Q8106">
        <v>2238</v>
      </c>
    </row>
    <row r="8107" spans="1:17" hidden="1" x14ac:dyDescent="0.35">
      <c r="A8107" s="72">
        <f t="shared" si="126"/>
        <v>141546</v>
      </c>
      <c r="B8107" t="s">
        <v>15138</v>
      </c>
      <c r="C8107" s="66">
        <v>229497</v>
      </c>
      <c r="D8107" t="s">
        <v>77</v>
      </c>
      <c r="E8107" t="s">
        <v>9849</v>
      </c>
      <c r="F8107" s="66">
        <v>141546</v>
      </c>
      <c r="G8107" t="s">
        <v>78</v>
      </c>
      <c r="H8107" t="s">
        <v>9850</v>
      </c>
      <c r="I8107" t="s">
        <v>79</v>
      </c>
      <c r="K8107" t="s">
        <v>15139</v>
      </c>
      <c r="M8107" t="s">
        <v>7383</v>
      </c>
      <c r="N8107" t="s">
        <v>9526</v>
      </c>
      <c r="O8107" t="s">
        <v>18</v>
      </c>
      <c r="P8107" t="s">
        <v>10446</v>
      </c>
      <c r="Q8107" t="s">
        <v>1641</v>
      </c>
    </row>
    <row r="8108" spans="1:17" hidden="1" x14ac:dyDescent="0.35">
      <c r="A8108" s="72">
        <f t="shared" si="126"/>
        <v>140931</v>
      </c>
      <c r="B8108" t="s">
        <v>27460</v>
      </c>
      <c r="C8108" s="85">
        <v>16064647</v>
      </c>
      <c r="D8108" t="s">
        <v>77</v>
      </c>
      <c r="E8108" t="s">
        <v>23178</v>
      </c>
      <c r="F8108" s="85">
        <v>140931</v>
      </c>
      <c r="G8108" t="s">
        <v>78</v>
      </c>
      <c r="H8108">
        <v>11979168</v>
      </c>
      <c r="I8108" t="s">
        <v>79</v>
      </c>
      <c r="K8108" t="s">
        <v>27461</v>
      </c>
      <c r="M8108" t="s">
        <v>15940</v>
      </c>
      <c r="N8108" t="s">
        <v>205</v>
      </c>
      <c r="O8108" t="s">
        <v>18</v>
      </c>
      <c r="P8108">
        <v>76262</v>
      </c>
    </row>
    <row r="8109" spans="1:17" hidden="1" x14ac:dyDescent="0.35">
      <c r="A8109" s="72">
        <f t="shared" si="126"/>
        <v>140931</v>
      </c>
      <c r="B8109" t="s">
        <v>17547</v>
      </c>
      <c r="C8109" s="66">
        <v>16064647</v>
      </c>
      <c r="D8109" t="s">
        <v>77</v>
      </c>
      <c r="E8109" t="s">
        <v>3662</v>
      </c>
      <c r="F8109" s="66">
        <v>140931</v>
      </c>
      <c r="G8109" t="s">
        <v>78</v>
      </c>
      <c r="H8109" t="s">
        <v>3663</v>
      </c>
      <c r="I8109" t="s">
        <v>79</v>
      </c>
      <c r="K8109" t="s">
        <v>4569</v>
      </c>
      <c r="M8109" t="s">
        <v>4566</v>
      </c>
      <c r="N8109" t="s">
        <v>215</v>
      </c>
      <c r="O8109" t="s">
        <v>18</v>
      </c>
      <c r="P8109" t="s">
        <v>4567</v>
      </c>
    </row>
    <row r="8110" spans="1:17" hidden="1" x14ac:dyDescent="0.35">
      <c r="A8110" s="72">
        <f t="shared" si="126"/>
        <v>141268</v>
      </c>
      <c r="B8110" t="s">
        <v>21842</v>
      </c>
      <c r="C8110" s="66">
        <v>17018834</v>
      </c>
      <c r="D8110" t="s">
        <v>77</v>
      </c>
      <c r="E8110" t="s">
        <v>7628</v>
      </c>
      <c r="F8110" s="66">
        <v>141268</v>
      </c>
      <c r="G8110" t="s">
        <v>78</v>
      </c>
      <c r="I8110" t="s">
        <v>79</v>
      </c>
      <c r="K8110" t="s">
        <v>21843</v>
      </c>
      <c r="M8110" t="s">
        <v>20268</v>
      </c>
      <c r="N8110" t="s">
        <v>7268</v>
      </c>
      <c r="O8110" t="s">
        <v>18</v>
      </c>
      <c r="P8110" t="s">
        <v>7632</v>
      </c>
    </row>
    <row r="8111" spans="1:17" hidden="1" x14ac:dyDescent="0.35">
      <c r="A8111" s="72">
        <f t="shared" si="126"/>
        <v>141759</v>
      </c>
      <c r="B8111" t="s">
        <v>11782</v>
      </c>
      <c r="C8111" s="66">
        <v>91990</v>
      </c>
      <c r="D8111" t="s">
        <v>77</v>
      </c>
      <c r="E8111" t="s">
        <v>11769</v>
      </c>
      <c r="F8111" s="66">
        <v>141759</v>
      </c>
      <c r="G8111" t="s">
        <v>78</v>
      </c>
      <c r="I8111" t="s">
        <v>79</v>
      </c>
      <c r="K8111" t="s">
        <v>11783</v>
      </c>
      <c r="M8111" t="s">
        <v>11766</v>
      </c>
      <c r="N8111" t="s">
        <v>11766</v>
      </c>
      <c r="O8111" t="s">
        <v>18</v>
      </c>
      <c r="P8111" t="s">
        <v>11767</v>
      </c>
    </row>
    <row r="8112" spans="1:17" hidden="1" x14ac:dyDescent="0.35">
      <c r="A8112" s="72">
        <f t="shared" si="126"/>
        <v>140530</v>
      </c>
      <c r="B8112" t="s">
        <v>16725</v>
      </c>
      <c r="C8112" s="66">
        <v>16047609</v>
      </c>
      <c r="D8112" t="s">
        <v>77</v>
      </c>
      <c r="E8112" t="s">
        <v>1576</v>
      </c>
      <c r="F8112" s="66">
        <v>140530</v>
      </c>
      <c r="G8112" t="s">
        <v>78</v>
      </c>
      <c r="I8112" t="s">
        <v>79</v>
      </c>
      <c r="K8112" t="s">
        <v>16726</v>
      </c>
      <c r="M8112" t="s">
        <v>1578</v>
      </c>
      <c r="N8112" t="s">
        <v>1197</v>
      </c>
      <c r="O8112" t="s">
        <v>18</v>
      </c>
      <c r="P8112" t="s">
        <v>1579</v>
      </c>
    </row>
    <row r="8113" spans="1:17" hidden="1" x14ac:dyDescent="0.35">
      <c r="A8113" s="72">
        <f t="shared" si="126"/>
        <v>141234</v>
      </c>
      <c r="B8113" t="s">
        <v>18832</v>
      </c>
      <c r="C8113" s="66">
        <v>16030274</v>
      </c>
      <c r="D8113" t="s">
        <v>83</v>
      </c>
      <c r="E8113" t="s">
        <v>6473</v>
      </c>
      <c r="F8113" s="66">
        <v>141234</v>
      </c>
      <c r="G8113" t="s">
        <v>78</v>
      </c>
      <c r="I8113" t="s">
        <v>79</v>
      </c>
      <c r="K8113" t="s">
        <v>18833</v>
      </c>
      <c r="M8113" t="s">
        <v>3090</v>
      </c>
      <c r="N8113" t="s">
        <v>6073</v>
      </c>
      <c r="O8113" t="s">
        <v>18</v>
      </c>
      <c r="P8113" t="s">
        <v>6783</v>
      </c>
    </row>
    <row r="8114" spans="1:17" hidden="1" x14ac:dyDescent="0.35">
      <c r="A8114" s="72">
        <f t="shared" si="126"/>
        <v>141311</v>
      </c>
      <c r="B8114" t="s">
        <v>20670</v>
      </c>
      <c r="C8114" s="66">
        <v>17007602</v>
      </c>
      <c r="D8114" t="s">
        <v>77</v>
      </c>
      <c r="E8114" t="s">
        <v>6973</v>
      </c>
      <c r="F8114" s="66">
        <v>141311</v>
      </c>
      <c r="G8114" t="s">
        <v>78</v>
      </c>
      <c r="I8114" t="s">
        <v>79</v>
      </c>
      <c r="K8114" t="s">
        <v>20671</v>
      </c>
      <c r="M8114" t="s">
        <v>20672</v>
      </c>
      <c r="N8114" t="s">
        <v>6771</v>
      </c>
      <c r="O8114" t="s">
        <v>18</v>
      </c>
      <c r="P8114" t="s">
        <v>8177</v>
      </c>
    </row>
    <row r="8115" spans="1:17" hidden="1" x14ac:dyDescent="0.35">
      <c r="A8115" s="72">
        <f t="shared" si="126"/>
        <v>140461</v>
      </c>
      <c r="B8115" t="s">
        <v>25710</v>
      </c>
      <c r="C8115" s="85">
        <v>85568</v>
      </c>
      <c r="D8115" t="s">
        <v>77</v>
      </c>
      <c r="E8115" t="s">
        <v>23227</v>
      </c>
      <c r="F8115" s="85">
        <v>140461</v>
      </c>
      <c r="G8115" t="s">
        <v>78</v>
      </c>
      <c r="H8115">
        <v>1647890</v>
      </c>
      <c r="I8115" t="s">
        <v>79</v>
      </c>
      <c r="K8115" t="s">
        <v>25711</v>
      </c>
      <c r="M8115" t="s">
        <v>20920</v>
      </c>
      <c r="N8115" t="s">
        <v>232</v>
      </c>
      <c r="O8115" t="s">
        <v>18</v>
      </c>
      <c r="P8115">
        <v>75048</v>
      </c>
      <c r="Q8115">
        <v>4630</v>
      </c>
    </row>
    <row r="8116" spans="1:17" hidden="1" x14ac:dyDescent="0.35">
      <c r="A8116" s="72">
        <f t="shared" si="126"/>
        <v>140461</v>
      </c>
      <c r="B8116" t="s">
        <v>532</v>
      </c>
      <c r="C8116" s="66">
        <v>85568</v>
      </c>
      <c r="D8116" t="s">
        <v>77</v>
      </c>
      <c r="E8116" t="s">
        <v>371</v>
      </c>
      <c r="F8116" s="66">
        <v>140461</v>
      </c>
      <c r="G8116" t="s">
        <v>78</v>
      </c>
      <c r="H8116" t="s">
        <v>372</v>
      </c>
      <c r="I8116" t="s">
        <v>79</v>
      </c>
      <c r="K8116" t="s">
        <v>533</v>
      </c>
      <c r="M8116" t="s">
        <v>534</v>
      </c>
      <c r="N8116" t="s">
        <v>189</v>
      </c>
      <c r="O8116" t="s">
        <v>18</v>
      </c>
      <c r="P8116" t="s">
        <v>535</v>
      </c>
      <c r="Q8116" t="s">
        <v>536</v>
      </c>
    </row>
    <row r="8117" spans="1:17" hidden="1" x14ac:dyDescent="0.35">
      <c r="A8117" s="72">
        <f t="shared" si="126"/>
        <v>141312</v>
      </c>
      <c r="B8117" t="s">
        <v>17037</v>
      </c>
      <c r="C8117" s="66">
        <v>16052759</v>
      </c>
      <c r="D8117" t="s">
        <v>77</v>
      </c>
      <c r="E8117" t="s">
        <v>6602</v>
      </c>
      <c r="F8117" s="66">
        <v>141312</v>
      </c>
      <c r="G8117" t="s">
        <v>78</v>
      </c>
      <c r="I8117" t="s">
        <v>79</v>
      </c>
      <c r="K8117" t="s">
        <v>17038</v>
      </c>
      <c r="M8117" t="s">
        <v>8194</v>
      </c>
      <c r="N8117" t="s">
        <v>6071</v>
      </c>
      <c r="O8117" t="s">
        <v>18</v>
      </c>
      <c r="P8117" t="s">
        <v>8195</v>
      </c>
      <c r="Q8117" t="s">
        <v>17039</v>
      </c>
    </row>
    <row r="8118" spans="1:17" hidden="1" x14ac:dyDescent="0.35">
      <c r="A8118" s="72">
        <f t="shared" si="126"/>
        <v>141268</v>
      </c>
      <c r="B8118" t="s">
        <v>15833</v>
      </c>
      <c r="C8118" s="66">
        <v>16024344</v>
      </c>
      <c r="D8118" t="s">
        <v>77</v>
      </c>
      <c r="E8118" t="s">
        <v>7628</v>
      </c>
      <c r="F8118" s="66">
        <v>141268</v>
      </c>
      <c r="G8118" t="s">
        <v>78</v>
      </c>
      <c r="H8118" t="s">
        <v>7629</v>
      </c>
      <c r="I8118" t="s">
        <v>79</v>
      </c>
      <c r="K8118" t="s">
        <v>15834</v>
      </c>
      <c r="M8118" t="s">
        <v>7631</v>
      </c>
      <c r="N8118" t="s">
        <v>7268</v>
      </c>
      <c r="O8118" t="s">
        <v>18</v>
      </c>
      <c r="P8118" t="s">
        <v>15835</v>
      </c>
    </row>
    <row r="8119" spans="1:17" hidden="1" x14ac:dyDescent="0.35">
      <c r="A8119" s="72">
        <f t="shared" si="126"/>
        <v>141548</v>
      </c>
      <c r="B8119" t="s">
        <v>16084</v>
      </c>
      <c r="C8119" s="66">
        <v>16032655</v>
      </c>
      <c r="D8119" t="s">
        <v>77</v>
      </c>
      <c r="E8119" t="s">
        <v>9884</v>
      </c>
      <c r="F8119" s="66">
        <v>141548</v>
      </c>
      <c r="G8119" t="s">
        <v>78</v>
      </c>
      <c r="I8119" t="s">
        <v>79</v>
      </c>
      <c r="K8119" t="s">
        <v>16085</v>
      </c>
      <c r="M8119" t="s">
        <v>7383</v>
      </c>
      <c r="N8119" t="s">
        <v>7384</v>
      </c>
      <c r="O8119" t="s">
        <v>18</v>
      </c>
      <c r="P8119" t="s">
        <v>9897</v>
      </c>
    </row>
    <row r="8120" spans="1:17" hidden="1" x14ac:dyDescent="0.35">
      <c r="A8120" s="72">
        <f t="shared" si="126"/>
        <v>141260</v>
      </c>
      <c r="B8120" t="s">
        <v>7538</v>
      </c>
      <c r="C8120" s="66">
        <v>89268</v>
      </c>
      <c r="D8120" t="s">
        <v>77</v>
      </c>
      <c r="E8120" t="s">
        <v>7504</v>
      </c>
      <c r="F8120" s="66">
        <v>141260</v>
      </c>
      <c r="G8120" t="s">
        <v>78</v>
      </c>
      <c r="H8120" t="s">
        <v>7539</v>
      </c>
      <c r="I8120" t="s">
        <v>79</v>
      </c>
      <c r="K8120" t="s">
        <v>7540</v>
      </c>
      <c r="M8120" t="s">
        <v>7541</v>
      </c>
      <c r="N8120" t="s">
        <v>7265</v>
      </c>
      <c r="O8120" t="s">
        <v>18</v>
      </c>
      <c r="P8120" t="s">
        <v>7542</v>
      </c>
      <c r="Q8120" t="s">
        <v>7543</v>
      </c>
    </row>
    <row r="8121" spans="1:17" hidden="1" x14ac:dyDescent="0.35">
      <c r="A8121" s="72">
        <f t="shared" si="126"/>
        <v>141604</v>
      </c>
      <c r="B8121" t="s">
        <v>18032</v>
      </c>
      <c r="C8121" s="66">
        <v>16078172</v>
      </c>
      <c r="D8121" t="s">
        <v>77</v>
      </c>
      <c r="E8121" t="s">
        <v>10614</v>
      </c>
      <c r="F8121" s="66">
        <v>141604</v>
      </c>
      <c r="G8121" t="s">
        <v>78</v>
      </c>
      <c r="I8121" t="s">
        <v>79</v>
      </c>
      <c r="K8121" t="s">
        <v>18033</v>
      </c>
      <c r="M8121" t="s">
        <v>10616</v>
      </c>
      <c r="N8121" t="s">
        <v>10456</v>
      </c>
      <c r="O8121" t="s">
        <v>18</v>
      </c>
      <c r="P8121" t="s">
        <v>10617</v>
      </c>
      <c r="Q8121" t="s">
        <v>4124</v>
      </c>
    </row>
    <row r="8122" spans="1:17" hidden="1" x14ac:dyDescent="0.35">
      <c r="A8122" s="72">
        <f t="shared" si="126"/>
        <v>141311</v>
      </c>
      <c r="B8122" t="s">
        <v>15179</v>
      </c>
      <c r="C8122" s="66">
        <v>230072</v>
      </c>
      <c r="D8122" t="s">
        <v>77</v>
      </c>
      <c r="E8122" t="s">
        <v>6973</v>
      </c>
      <c r="F8122" s="66">
        <v>141311</v>
      </c>
      <c r="G8122" t="s">
        <v>78</v>
      </c>
      <c r="H8122" t="s">
        <v>15180</v>
      </c>
      <c r="I8122" t="s">
        <v>79</v>
      </c>
      <c r="K8122" t="s">
        <v>15181</v>
      </c>
      <c r="M8122" t="s">
        <v>7841</v>
      </c>
      <c r="N8122" t="s">
        <v>6071</v>
      </c>
      <c r="O8122" t="s">
        <v>18</v>
      </c>
      <c r="P8122" t="s">
        <v>8162</v>
      </c>
      <c r="Q8122" t="s">
        <v>4201</v>
      </c>
    </row>
    <row r="8123" spans="1:17" hidden="1" x14ac:dyDescent="0.35">
      <c r="A8123" s="72">
        <f t="shared" si="126"/>
        <v>140670</v>
      </c>
      <c r="B8123" t="s">
        <v>16952</v>
      </c>
      <c r="C8123" s="66">
        <v>16050852</v>
      </c>
      <c r="D8123" t="s">
        <v>77</v>
      </c>
      <c r="E8123" t="s">
        <v>2535</v>
      </c>
      <c r="F8123" s="66">
        <v>140670</v>
      </c>
      <c r="G8123" t="s">
        <v>78</v>
      </c>
      <c r="H8123" t="s">
        <v>2530</v>
      </c>
      <c r="I8123" t="s">
        <v>79</v>
      </c>
      <c r="K8123" t="s">
        <v>16953</v>
      </c>
      <c r="M8123" t="s">
        <v>2531</v>
      </c>
      <c r="N8123" t="s">
        <v>2589</v>
      </c>
      <c r="O8123" t="s">
        <v>18</v>
      </c>
      <c r="P8123" t="s">
        <v>2533</v>
      </c>
    </row>
    <row r="8124" spans="1:17" hidden="1" x14ac:dyDescent="0.35">
      <c r="A8124" s="72">
        <f t="shared" si="126"/>
        <v>140883</v>
      </c>
      <c r="B8124" t="s">
        <v>24324</v>
      </c>
      <c r="C8124" s="85">
        <v>87394</v>
      </c>
      <c r="D8124" t="s">
        <v>77</v>
      </c>
      <c r="E8124" t="s">
        <v>23255</v>
      </c>
      <c r="F8124" s="85">
        <v>140883</v>
      </c>
      <c r="G8124" t="s">
        <v>78</v>
      </c>
      <c r="H8124">
        <v>11667227</v>
      </c>
      <c r="I8124" t="s">
        <v>79</v>
      </c>
      <c r="K8124" t="s">
        <v>24325</v>
      </c>
      <c r="M8124" t="s">
        <v>23079</v>
      </c>
      <c r="N8124" t="s">
        <v>571</v>
      </c>
      <c r="O8124" t="s">
        <v>18</v>
      </c>
      <c r="P8124">
        <v>76092</v>
      </c>
    </row>
    <row r="8125" spans="1:17" hidden="1" x14ac:dyDescent="0.35">
      <c r="A8125" s="72">
        <f t="shared" si="126"/>
        <v>141555</v>
      </c>
      <c r="B8125" t="s">
        <v>16621</v>
      </c>
      <c r="C8125" s="66">
        <v>16045111</v>
      </c>
      <c r="D8125" t="s">
        <v>77</v>
      </c>
      <c r="E8125" t="s">
        <v>4810</v>
      </c>
      <c r="F8125" s="66">
        <v>141555</v>
      </c>
      <c r="G8125" t="s">
        <v>78</v>
      </c>
      <c r="I8125" t="s">
        <v>79</v>
      </c>
      <c r="K8125" t="s">
        <v>16622</v>
      </c>
      <c r="M8125" t="s">
        <v>7383</v>
      </c>
      <c r="N8125" t="s">
        <v>7384</v>
      </c>
      <c r="O8125" t="s">
        <v>18</v>
      </c>
      <c r="P8125" t="s">
        <v>10396</v>
      </c>
    </row>
    <row r="8126" spans="1:17" hidden="1" x14ac:dyDescent="0.35">
      <c r="A8126" s="72">
        <f t="shared" si="126"/>
        <v>141188</v>
      </c>
      <c r="B8126" t="s">
        <v>14162</v>
      </c>
      <c r="C8126" s="66">
        <v>201604</v>
      </c>
      <c r="D8126" t="s">
        <v>77</v>
      </c>
      <c r="E8126" t="s">
        <v>5662</v>
      </c>
      <c r="F8126" s="66">
        <v>141188</v>
      </c>
      <c r="G8126" t="s">
        <v>77</v>
      </c>
      <c r="I8126" t="s">
        <v>79</v>
      </c>
      <c r="K8126" t="s">
        <v>6030</v>
      </c>
      <c r="M8126" t="s">
        <v>6031</v>
      </c>
      <c r="N8126" t="s">
        <v>13759</v>
      </c>
      <c r="O8126" t="s">
        <v>18</v>
      </c>
      <c r="P8126" t="s">
        <v>6032</v>
      </c>
    </row>
    <row r="8127" spans="1:17" hidden="1" x14ac:dyDescent="0.35">
      <c r="A8127" s="72">
        <f t="shared" si="126"/>
        <v>141204</v>
      </c>
      <c r="B8127" t="s">
        <v>14162</v>
      </c>
      <c r="C8127" s="66">
        <v>201604</v>
      </c>
      <c r="D8127" t="s">
        <v>77</v>
      </c>
      <c r="E8127" t="s">
        <v>13758</v>
      </c>
      <c r="F8127" s="66">
        <v>141204</v>
      </c>
      <c r="G8127" t="s">
        <v>78</v>
      </c>
      <c r="I8127" t="s">
        <v>79</v>
      </c>
      <c r="K8127" t="s">
        <v>6030</v>
      </c>
      <c r="M8127" t="s">
        <v>6031</v>
      </c>
      <c r="N8127" t="s">
        <v>13759</v>
      </c>
      <c r="O8127" t="s">
        <v>18</v>
      </c>
      <c r="P8127" t="s">
        <v>6032</v>
      </c>
    </row>
    <row r="8128" spans="1:17" hidden="1" x14ac:dyDescent="0.35">
      <c r="A8128" s="72">
        <f t="shared" si="126"/>
        <v>141188</v>
      </c>
      <c r="B8128" t="s">
        <v>14163</v>
      </c>
      <c r="C8128" s="66">
        <v>201606</v>
      </c>
      <c r="D8128" t="s">
        <v>77</v>
      </c>
      <c r="E8128" t="s">
        <v>5662</v>
      </c>
      <c r="F8128" s="66">
        <v>141188</v>
      </c>
      <c r="G8128" t="s">
        <v>77</v>
      </c>
      <c r="I8128" t="s">
        <v>79</v>
      </c>
      <c r="K8128" t="s">
        <v>6030</v>
      </c>
      <c r="M8128" t="s">
        <v>6031</v>
      </c>
      <c r="N8128" t="s">
        <v>13759</v>
      </c>
      <c r="O8128" t="s">
        <v>18</v>
      </c>
      <c r="P8128" t="s">
        <v>6032</v>
      </c>
    </row>
    <row r="8129" spans="1:17" hidden="1" x14ac:dyDescent="0.35">
      <c r="A8129" s="72">
        <f t="shared" si="126"/>
        <v>141322</v>
      </c>
      <c r="B8129" t="s">
        <v>8322</v>
      </c>
      <c r="C8129" s="66">
        <v>89695</v>
      </c>
      <c r="D8129" t="s">
        <v>77</v>
      </c>
      <c r="E8129" t="s">
        <v>8316</v>
      </c>
      <c r="F8129" s="66">
        <v>141322</v>
      </c>
      <c r="G8129" t="s">
        <v>78</v>
      </c>
      <c r="I8129" t="s">
        <v>79</v>
      </c>
      <c r="K8129" t="s">
        <v>8323</v>
      </c>
      <c r="M8129" t="s">
        <v>8318</v>
      </c>
      <c r="N8129" t="s">
        <v>6073</v>
      </c>
      <c r="O8129" t="s">
        <v>18</v>
      </c>
      <c r="P8129" t="s">
        <v>8319</v>
      </c>
      <c r="Q8129" t="s">
        <v>8324</v>
      </c>
    </row>
    <row r="8130" spans="1:17" hidden="1" x14ac:dyDescent="0.35">
      <c r="A8130" s="72">
        <f t="shared" ref="A8130:A8193" si="127">IF(F8130="", "", IF(D8130="School District", C8130, F8130))</f>
        <v>141204</v>
      </c>
      <c r="B8130" t="s">
        <v>14163</v>
      </c>
      <c r="C8130" s="66">
        <v>201606</v>
      </c>
      <c r="D8130" t="s">
        <v>77</v>
      </c>
      <c r="E8130" t="s">
        <v>13758</v>
      </c>
      <c r="F8130" s="66">
        <v>141204</v>
      </c>
      <c r="G8130" t="s">
        <v>78</v>
      </c>
      <c r="I8130" t="s">
        <v>79</v>
      </c>
      <c r="K8130" t="s">
        <v>6030</v>
      </c>
      <c r="M8130" t="s">
        <v>6031</v>
      </c>
      <c r="N8130" t="s">
        <v>13759</v>
      </c>
      <c r="O8130" t="s">
        <v>18</v>
      </c>
      <c r="P8130" t="s">
        <v>6032</v>
      </c>
    </row>
    <row r="8131" spans="1:17" hidden="1" x14ac:dyDescent="0.35">
      <c r="A8131" s="72">
        <f t="shared" si="127"/>
        <v>127700</v>
      </c>
      <c r="B8131" t="s">
        <v>24019</v>
      </c>
      <c r="C8131" s="85">
        <v>164382</v>
      </c>
      <c r="D8131" t="s">
        <v>77</v>
      </c>
      <c r="E8131" t="s">
        <v>23260</v>
      </c>
      <c r="F8131" s="85">
        <v>127700</v>
      </c>
      <c r="G8131" t="s">
        <v>78</v>
      </c>
      <c r="H8131">
        <v>13047253</v>
      </c>
      <c r="I8131" t="s">
        <v>79</v>
      </c>
      <c r="K8131" t="s">
        <v>24020</v>
      </c>
      <c r="M8131" t="s">
        <v>24010</v>
      </c>
      <c r="O8131" t="s">
        <v>23988</v>
      </c>
      <c r="P8131">
        <v>32955</v>
      </c>
      <c r="Q8131">
        <v>2741</v>
      </c>
    </row>
    <row r="8132" spans="1:17" hidden="1" x14ac:dyDescent="0.35">
      <c r="A8132" s="72">
        <f t="shared" si="127"/>
        <v>141736</v>
      </c>
      <c r="B8132" t="s">
        <v>15544</v>
      </c>
      <c r="C8132" s="66">
        <v>234124</v>
      </c>
      <c r="D8132" t="s">
        <v>77</v>
      </c>
      <c r="E8132" t="s">
        <v>11615</v>
      </c>
      <c r="F8132" s="66">
        <v>141736</v>
      </c>
      <c r="G8132" t="s">
        <v>78</v>
      </c>
      <c r="I8132" t="s">
        <v>79</v>
      </c>
      <c r="K8132" t="s">
        <v>15545</v>
      </c>
      <c r="M8132" t="s">
        <v>11617</v>
      </c>
      <c r="N8132" t="s">
        <v>5106</v>
      </c>
      <c r="O8132" t="s">
        <v>18</v>
      </c>
      <c r="P8132" t="s">
        <v>11624</v>
      </c>
      <c r="Q8132" t="s">
        <v>15546</v>
      </c>
    </row>
    <row r="8133" spans="1:17" hidden="1" x14ac:dyDescent="0.35">
      <c r="A8133" s="72">
        <f t="shared" si="127"/>
        <v>142116</v>
      </c>
      <c r="B8133" t="s">
        <v>13543</v>
      </c>
      <c r="C8133" s="66">
        <v>93117</v>
      </c>
      <c r="D8133" t="s">
        <v>77</v>
      </c>
      <c r="E8133" t="s">
        <v>13524</v>
      </c>
      <c r="F8133" s="66">
        <v>142116</v>
      </c>
      <c r="G8133" t="s">
        <v>78</v>
      </c>
      <c r="H8133" t="s">
        <v>13544</v>
      </c>
      <c r="I8133" t="s">
        <v>79</v>
      </c>
      <c r="K8133" t="s">
        <v>13545</v>
      </c>
      <c r="M8133" t="s">
        <v>13534</v>
      </c>
      <c r="N8133" t="s">
        <v>7395</v>
      </c>
      <c r="O8133" t="s">
        <v>18</v>
      </c>
      <c r="P8133" t="s">
        <v>13527</v>
      </c>
    </row>
    <row r="8134" spans="1:17" hidden="1" x14ac:dyDescent="0.35">
      <c r="A8134" s="72">
        <f t="shared" si="127"/>
        <v>141354</v>
      </c>
      <c r="B8134" t="s">
        <v>17870</v>
      </c>
      <c r="C8134" s="66">
        <v>16073329</v>
      </c>
      <c r="D8134" t="s">
        <v>77</v>
      </c>
      <c r="E8134" t="s">
        <v>8566</v>
      </c>
      <c r="F8134" s="66">
        <v>141354</v>
      </c>
      <c r="G8134" t="s">
        <v>78</v>
      </c>
      <c r="I8134" t="s">
        <v>79</v>
      </c>
      <c r="K8134" t="s">
        <v>17871</v>
      </c>
      <c r="M8134" t="s">
        <v>8531</v>
      </c>
      <c r="N8134" t="s">
        <v>7379</v>
      </c>
      <c r="O8134" t="s">
        <v>18</v>
      </c>
      <c r="P8134" t="s">
        <v>8568</v>
      </c>
    </row>
    <row r="8135" spans="1:17" hidden="1" x14ac:dyDescent="0.35">
      <c r="A8135" s="72">
        <f t="shared" si="127"/>
        <v>140867</v>
      </c>
      <c r="B8135" t="s">
        <v>27125</v>
      </c>
      <c r="C8135" s="85">
        <v>231567</v>
      </c>
      <c r="D8135" t="s">
        <v>77</v>
      </c>
      <c r="E8135" t="s">
        <v>23184</v>
      </c>
      <c r="F8135" s="85">
        <v>140867</v>
      </c>
      <c r="G8135" t="s">
        <v>78</v>
      </c>
      <c r="I8135" t="s">
        <v>79</v>
      </c>
      <c r="K8135" t="s">
        <v>27126</v>
      </c>
      <c r="M8135" t="s">
        <v>21981</v>
      </c>
      <c r="N8135" t="s">
        <v>571</v>
      </c>
      <c r="O8135" t="s">
        <v>18</v>
      </c>
      <c r="P8135">
        <v>76063</v>
      </c>
    </row>
    <row r="8136" spans="1:17" hidden="1" x14ac:dyDescent="0.35">
      <c r="A8136" s="72">
        <f t="shared" si="127"/>
        <v>140867</v>
      </c>
      <c r="B8136" t="s">
        <v>15359</v>
      </c>
      <c r="C8136" s="66">
        <v>231567</v>
      </c>
      <c r="D8136" t="s">
        <v>77</v>
      </c>
      <c r="E8136" t="s">
        <v>3405</v>
      </c>
      <c r="F8136" s="66">
        <v>140867</v>
      </c>
      <c r="G8136" t="s">
        <v>78</v>
      </c>
      <c r="I8136" t="s">
        <v>79</v>
      </c>
      <c r="K8136" t="s">
        <v>15360</v>
      </c>
      <c r="M8136" t="s">
        <v>3741</v>
      </c>
      <c r="N8136" t="s">
        <v>573</v>
      </c>
      <c r="O8136" t="s">
        <v>18</v>
      </c>
      <c r="P8136" t="s">
        <v>3742</v>
      </c>
    </row>
    <row r="8137" spans="1:17" hidden="1" x14ac:dyDescent="0.35">
      <c r="A8137" s="72">
        <f t="shared" si="127"/>
        <v>141311</v>
      </c>
      <c r="B8137" t="s">
        <v>15708</v>
      </c>
      <c r="C8137" s="66">
        <v>16021038</v>
      </c>
      <c r="D8137" t="s">
        <v>77</v>
      </c>
      <c r="E8137" t="s">
        <v>6973</v>
      </c>
      <c r="F8137" s="66">
        <v>141311</v>
      </c>
      <c r="G8137" t="s">
        <v>78</v>
      </c>
      <c r="H8137" t="s">
        <v>15709</v>
      </c>
      <c r="I8137" t="s">
        <v>79</v>
      </c>
      <c r="K8137" t="s">
        <v>15710</v>
      </c>
      <c r="M8137" t="s">
        <v>7841</v>
      </c>
      <c r="N8137" t="s">
        <v>6771</v>
      </c>
      <c r="O8137" t="s">
        <v>18</v>
      </c>
      <c r="P8137" t="s">
        <v>8177</v>
      </c>
    </row>
    <row r="8138" spans="1:17" hidden="1" x14ac:dyDescent="0.35">
      <c r="A8138" s="72">
        <f t="shared" si="127"/>
        <v>141770</v>
      </c>
      <c r="B8138" t="s">
        <v>28207</v>
      </c>
      <c r="C8138" s="85">
        <v>17013118</v>
      </c>
      <c r="D8138" t="s">
        <v>77</v>
      </c>
      <c r="E8138" t="s">
        <v>23156</v>
      </c>
      <c r="F8138" s="85">
        <v>141770</v>
      </c>
      <c r="G8138" t="s">
        <v>78</v>
      </c>
      <c r="H8138">
        <v>10299790</v>
      </c>
      <c r="I8138" t="s">
        <v>79</v>
      </c>
      <c r="K8138" t="s">
        <v>21267</v>
      </c>
      <c r="M8138" t="s">
        <v>28208</v>
      </c>
      <c r="N8138" t="s">
        <v>11805</v>
      </c>
      <c r="O8138" t="s">
        <v>18</v>
      </c>
      <c r="P8138">
        <v>78843</v>
      </c>
    </row>
    <row r="8139" spans="1:17" hidden="1" x14ac:dyDescent="0.35">
      <c r="A8139" s="72">
        <f t="shared" si="127"/>
        <v>141770</v>
      </c>
      <c r="B8139" t="s">
        <v>21266</v>
      </c>
      <c r="C8139" s="66">
        <v>17013118</v>
      </c>
      <c r="D8139" t="s">
        <v>77</v>
      </c>
      <c r="E8139" t="s">
        <v>11813</v>
      </c>
      <c r="F8139" s="66">
        <v>141770</v>
      </c>
      <c r="G8139" t="s">
        <v>78</v>
      </c>
      <c r="H8139" t="s">
        <v>11811</v>
      </c>
      <c r="I8139" t="s">
        <v>79</v>
      </c>
      <c r="K8139" t="s">
        <v>21267</v>
      </c>
      <c r="M8139" t="s">
        <v>21268</v>
      </c>
      <c r="N8139" t="s">
        <v>11805</v>
      </c>
      <c r="O8139" t="s">
        <v>18</v>
      </c>
      <c r="P8139" t="s">
        <v>21269</v>
      </c>
    </row>
    <row r="8140" spans="1:17" hidden="1" x14ac:dyDescent="0.35">
      <c r="A8140" s="72">
        <f t="shared" si="127"/>
        <v>141334</v>
      </c>
      <c r="B8140" t="s">
        <v>23970</v>
      </c>
      <c r="C8140" s="85">
        <v>89832</v>
      </c>
      <c r="D8140" t="s">
        <v>77</v>
      </c>
      <c r="E8140" t="s">
        <v>23261</v>
      </c>
      <c r="F8140" s="85">
        <v>141334</v>
      </c>
      <c r="G8140" t="s">
        <v>78</v>
      </c>
      <c r="H8140">
        <v>4542296</v>
      </c>
      <c r="I8140" t="s">
        <v>79</v>
      </c>
      <c r="K8140" t="s">
        <v>23971</v>
      </c>
      <c r="M8140" t="s">
        <v>21623</v>
      </c>
      <c r="N8140" t="s">
        <v>7998</v>
      </c>
      <c r="O8140" t="s">
        <v>18</v>
      </c>
      <c r="P8140">
        <v>77566</v>
      </c>
      <c r="Q8140">
        <v>6133</v>
      </c>
    </row>
    <row r="8141" spans="1:17" hidden="1" x14ac:dyDescent="0.35">
      <c r="A8141" s="72">
        <f t="shared" si="127"/>
        <v>142118</v>
      </c>
      <c r="B8141" t="s">
        <v>6575</v>
      </c>
      <c r="C8141" s="66">
        <v>93137</v>
      </c>
      <c r="D8141" t="s">
        <v>77</v>
      </c>
      <c r="E8141" t="s">
        <v>13343</v>
      </c>
      <c r="F8141" s="66">
        <v>142118</v>
      </c>
      <c r="G8141" t="s">
        <v>78</v>
      </c>
      <c r="H8141" t="s">
        <v>13583</v>
      </c>
      <c r="I8141" t="s">
        <v>79</v>
      </c>
      <c r="K8141" t="s">
        <v>13584</v>
      </c>
      <c r="M8141" t="s">
        <v>7395</v>
      </c>
      <c r="N8141" t="s">
        <v>13252</v>
      </c>
      <c r="O8141" t="s">
        <v>18</v>
      </c>
      <c r="P8141" t="s">
        <v>13260</v>
      </c>
      <c r="Q8141" t="s">
        <v>10121</v>
      </c>
    </row>
    <row r="8142" spans="1:17" hidden="1" x14ac:dyDescent="0.35">
      <c r="A8142" s="72">
        <f t="shared" si="127"/>
        <v>141223</v>
      </c>
      <c r="B8142" t="s">
        <v>6575</v>
      </c>
      <c r="C8142" s="66">
        <v>88644</v>
      </c>
      <c r="D8142" t="s">
        <v>77</v>
      </c>
      <c r="E8142" t="s">
        <v>6077</v>
      </c>
      <c r="F8142" s="66">
        <v>141223</v>
      </c>
      <c r="G8142" t="s">
        <v>78</v>
      </c>
      <c r="H8142" t="s">
        <v>6576</v>
      </c>
      <c r="I8142" t="s">
        <v>79</v>
      </c>
      <c r="K8142" t="s">
        <v>6577</v>
      </c>
      <c r="M8142" t="s">
        <v>3090</v>
      </c>
      <c r="N8142" t="s">
        <v>6071</v>
      </c>
      <c r="O8142" t="s">
        <v>18</v>
      </c>
      <c r="P8142" t="s">
        <v>6392</v>
      </c>
      <c r="Q8142" t="s">
        <v>6578</v>
      </c>
    </row>
    <row r="8143" spans="1:17" hidden="1" x14ac:dyDescent="0.35">
      <c r="A8143" s="72">
        <f t="shared" si="127"/>
        <v>141681</v>
      </c>
      <c r="B8143" t="s">
        <v>6575</v>
      </c>
      <c r="C8143" s="66">
        <v>91574</v>
      </c>
      <c r="D8143" t="s">
        <v>77</v>
      </c>
      <c r="E8143" t="s">
        <v>11249</v>
      </c>
      <c r="F8143" s="66">
        <v>141681</v>
      </c>
      <c r="G8143" t="s">
        <v>78</v>
      </c>
      <c r="I8143" t="s">
        <v>79</v>
      </c>
      <c r="K8143" t="s">
        <v>11262</v>
      </c>
      <c r="M8143" t="s">
        <v>11037</v>
      </c>
      <c r="N8143" t="s">
        <v>5082</v>
      </c>
      <c r="O8143" t="s">
        <v>18</v>
      </c>
      <c r="P8143" t="s">
        <v>11038</v>
      </c>
      <c r="Q8143" t="s">
        <v>2887</v>
      </c>
    </row>
    <row r="8144" spans="1:17" hidden="1" x14ac:dyDescent="0.35">
      <c r="A8144" s="72">
        <f t="shared" si="127"/>
        <v>141312</v>
      </c>
      <c r="B8144" t="s">
        <v>18220</v>
      </c>
      <c r="C8144" s="66">
        <v>16070633</v>
      </c>
      <c r="D8144" t="s">
        <v>77</v>
      </c>
      <c r="E8144" t="s">
        <v>6602</v>
      </c>
      <c r="F8144" s="66">
        <v>141312</v>
      </c>
      <c r="G8144" t="s">
        <v>78</v>
      </c>
      <c r="I8144" t="s">
        <v>79</v>
      </c>
      <c r="K8144" t="s">
        <v>18221</v>
      </c>
      <c r="L8144" t="s">
        <v>11053</v>
      </c>
      <c r="M8144" t="s">
        <v>3090</v>
      </c>
      <c r="N8144" t="s">
        <v>6071</v>
      </c>
      <c r="O8144" t="s">
        <v>18</v>
      </c>
      <c r="P8144" t="s">
        <v>6605</v>
      </c>
    </row>
    <row r="8145" spans="1:17" hidden="1" x14ac:dyDescent="0.35">
      <c r="A8145" s="72">
        <f t="shared" si="127"/>
        <v>141303</v>
      </c>
      <c r="B8145" t="s">
        <v>7834</v>
      </c>
      <c r="C8145" s="66">
        <v>89453</v>
      </c>
      <c r="D8145" t="s">
        <v>77</v>
      </c>
      <c r="E8145" t="s">
        <v>7830</v>
      </c>
      <c r="F8145" s="66">
        <v>141303</v>
      </c>
      <c r="G8145" t="s">
        <v>78</v>
      </c>
      <c r="I8145" t="s">
        <v>79</v>
      </c>
      <c r="K8145" t="s">
        <v>7835</v>
      </c>
      <c r="M8145" t="s">
        <v>7836</v>
      </c>
      <c r="N8145" t="s">
        <v>7626</v>
      </c>
      <c r="O8145" t="s">
        <v>18</v>
      </c>
      <c r="P8145" t="s">
        <v>7837</v>
      </c>
    </row>
    <row r="8146" spans="1:17" hidden="1" x14ac:dyDescent="0.35">
      <c r="A8146" s="72">
        <f t="shared" si="127"/>
        <v>140457</v>
      </c>
      <c r="B8146" t="s">
        <v>16383</v>
      </c>
      <c r="C8146" s="66">
        <v>16038455</v>
      </c>
      <c r="D8146" t="s">
        <v>77</v>
      </c>
      <c r="E8146" t="s">
        <v>345</v>
      </c>
      <c r="F8146" s="66">
        <v>140457</v>
      </c>
      <c r="G8146" t="s">
        <v>78</v>
      </c>
      <c r="H8146" t="s">
        <v>350</v>
      </c>
      <c r="I8146" t="s">
        <v>79</v>
      </c>
      <c r="K8146" t="s">
        <v>16384</v>
      </c>
      <c r="L8146" t="s">
        <v>80</v>
      </c>
      <c r="M8146" t="s">
        <v>827</v>
      </c>
      <c r="N8146" t="s">
        <v>215</v>
      </c>
      <c r="O8146" t="s">
        <v>18</v>
      </c>
      <c r="P8146" t="s">
        <v>828</v>
      </c>
      <c r="Q8146" t="s">
        <v>87</v>
      </c>
    </row>
    <row r="8147" spans="1:17" hidden="1" x14ac:dyDescent="0.35">
      <c r="A8147" s="72">
        <f t="shared" si="127"/>
        <v>141223</v>
      </c>
      <c r="B8147" t="s">
        <v>5581</v>
      </c>
      <c r="C8147" s="66">
        <v>224372</v>
      </c>
      <c r="D8147" t="s">
        <v>77</v>
      </c>
      <c r="E8147" t="s">
        <v>6077</v>
      </c>
      <c r="F8147" s="66">
        <v>141223</v>
      </c>
      <c r="G8147" t="s">
        <v>78</v>
      </c>
      <c r="H8147" t="s">
        <v>14866</v>
      </c>
      <c r="I8147" t="s">
        <v>79</v>
      </c>
      <c r="K8147" t="s">
        <v>14867</v>
      </c>
      <c r="M8147" t="s">
        <v>3090</v>
      </c>
      <c r="N8147" t="s">
        <v>6071</v>
      </c>
      <c r="O8147" t="s">
        <v>18</v>
      </c>
      <c r="P8147" t="s">
        <v>6235</v>
      </c>
      <c r="Q8147" t="s">
        <v>14868</v>
      </c>
    </row>
    <row r="8148" spans="1:17" hidden="1" x14ac:dyDescent="0.35">
      <c r="A8148" s="72">
        <f t="shared" si="127"/>
        <v>141144</v>
      </c>
      <c r="B8148" t="s">
        <v>5581</v>
      </c>
      <c r="C8148" s="66">
        <v>88209</v>
      </c>
      <c r="D8148" t="s">
        <v>77</v>
      </c>
      <c r="E8148" t="s">
        <v>5582</v>
      </c>
      <c r="F8148" s="66">
        <v>141144</v>
      </c>
      <c r="G8148" t="s">
        <v>78</v>
      </c>
      <c r="I8148" t="s">
        <v>79</v>
      </c>
      <c r="K8148" t="s">
        <v>5583</v>
      </c>
      <c r="M8148" t="s">
        <v>5356</v>
      </c>
      <c r="N8148" t="s">
        <v>5256</v>
      </c>
      <c r="O8148" t="s">
        <v>18</v>
      </c>
      <c r="P8148" t="s">
        <v>5533</v>
      </c>
      <c r="Q8148" t="s">
        <v>5584</v>
      </c>
    </row>
    <row r="8149" spans="1:17" hidden="1" x14ac:dyDescent="0.35">
      <c r="A8149" s="72">
        <f t="shared" si="127"/>
        <v>141144</v>
      </c>
      <c r="B8149" t="s">
        <v>5585</v>
      </c>
      <c r="C8149" s="66">
        <v>88210</v>
      </c>
      <c r="D8149" t="s">
        <v>77</v>
      </c>
      <c r="E8149" t="s">
        <v>5582</v>
      </c>
      <c r="F8149" s="66">
        <v>141144</v>
      </c>
      <c r="G8149" t="s">
        <v>78</v>
      </c>
      <c r="I8149" t="s">
        <v>79</v>
      </c>
      <c r="K8149" t="s">
        <v>5586</v>
      </c>
      <c r="M8149" t="s">
        <v>5587</v>
      </c>
      <c r="N8149" t="s">
        <v>5256</v>
      </c>
      <c r="O8149" t="s">
        <v>18</v>
      </c>
      <c r="P8149" t="s">
        <v>5533</v>
      </c>
      <c r="Q8149" t="s">
        <v>5588</v>
      </c>
    </row>
    <row r="8150" spans="1:17" hidden="1" x14ac:dyDescent="0.35">
      <c r="A8150" s="72">
        <f t="shared" si="127"/>
        <v>141144</v>
      </c>
      <c r="B8150" t="s">
        <v>15255</v>
      </c>
      <c r="C8150" s="66">
        <v>230474</v>
      </c>
      <c r="D8150" t="s">
        <v>77</v>
      </c>
      <c r="E8150" t="s">
        <v>5582</v>
      </c>
      <c r="F8150" s="66">
        <v>141144</v>
      </c>
      <c r="G8150" t="s">
        <v>78</v>
      </c>
      <c r="I8150" t="s">
        <v>79</v>
      </c>
      <c r="K8150" t="s">
        <v>15256</v>
      </c>
      <c r="M8150" t="s">
        <v>15257</v>
      </c>
      <c r="N8150" t="s">
        <v>5091</v>
      </c>
      <c r="O8150" t="s">
        <v>18</v>
      </c>
      <c r="P8150" t="s">
        <v>5533</v>
      </c>
    </row>
    <row r="8151" spans="1:17" hidden="1" x14ac:dyDescent="0.35">
      <c r="A8151" s="72">
        <f t="shared" si="127"/>
        <v>141144</v>
      </c>
      <c r="B8151" t="s">
        <v>5589</v>
      </c>
      <c r="C8151" s="66">
        <v>88211</v>
      </c>
      <c r="D8151" t="s">
        <v>77</v>
      </c>
      <c r="E8151" t="s">
        <v>5582</v>
      </c>
      <c r="F8151" s="66">
        <v>141144</v>
      </c>
      <c r="G8151" t="s">
        <v>78</v>
      </c>
      <c r="I8151" t="s">
        <v>79</v>
      </c>
      <c r="K8151" t="s">
        <v>5590</v>
      </c>
      <c r="M8151" t="s">
        <v>5587</v>
      </c>
      <c r="N8151" t="s">
        <v>5256</v>
      </c>
      <c r="O8151" t="s">
        <v>18</v>
      </c>
      <c r="P8151" t="s">
        <v>5591</v>
      </c>
    </row>
    <row r="8152" spans="1:17" hidden="1" x14ac:dyDescent="0.35">
      <c r="A8152" s="72">
        <f t="shared" si="127"/>
        <v>140473</v>
      </c>
      <c r="B8152" t="s">
        <v>27685</v>
      </c>
      <c r="C8152" s="85">
        <v>85478</v>
      </c>
      <c r="D8152" t="s">
        <v>77</v>
      </c>
      <c r="E8152" t="s">
        <v>23171</v>
      </c>
      <c r="F8152" s="85">
        <v>140473</v>
      </c>
      <c r="G8152" t="s">
        <v>78</v>
      </c>
      <c r="I8152" t="s">
        <v>79</v>
      </c>
      <c r="K8152" t="s">
        <v>27686</v>
      </c>
      <c r="M8152" t="s">
        <v>20750</v>
      </c>
      <c r="N8152" t="s">
        <v>176</v>
      </c>
      <c r="O8152" t="s">
        <v>18</v>
      </c>
      <c r="P8152">
        <v>75024</v>
      </c>
      <c r="Q8152">
        <v>5460</v>
      </c>
    </row>
    <row r="8153" spans="1:17" hidden="1" x14ac:dyDescent="0.35">
      <c r="A8153" s="72">
        <f t="shared" si="127"/>
        <v>140473</v>
      </c>
      <c r="B8153" t="s">
        <v>287</v>
      </c>
      <c r="C8153" s="66">
        <v>85478</v>
      </c>
      <c r="D8153" t="s">
        <v>77</v>
      </c>
      <c r="E8153" t="s">
        <v>252</v>
      </c>
      <c r="F8153" s="66">
        <v>140473</v>
      </c>
      <c r="G8153" t="s">
        <v>78</v>
      </c>
      <c r="I8153" t="s">
        <v>79</v>
      </c>
      <c r="K8153" t="s">
        <v>288</v>
      </c>
      <c r="M8153" t="s">
        <v>254</v>
      </c>
      <c r="N8153" t="s">
        <v>185</v>
      </c>
      <c r="O8153" t="s">
        <v>18</v>
      </c>
      <c r="P8153" t="s">
        <v>282</v>
      </c>
      <c r="Q8153" t="s">
        <v>289</v>
      </c>
    </row>
    <row r="8154" spans="1:17" hidden="1" x14ac:dyDescent="0.35">
      <c r="A8154" s="72">
        <f t="shared" si="127"/>
        <v>141144</v>
      </c>
      <c r="B8154" t="s">
        <v>5592</v>
      </c>
      <c r="C8154" s="66">
        <v>88212</v>
      </c>
      <c r="D8154" t="s">
        <v>77</v>
      </c>
      <c r="E8154" t="s">
        <v>5582</v>
      </c>
      <c r="F8154" s="66">
        <v>141144</v>
      </c>
      <c r="G8154" t="s">
        <v>78</v>
      </c>
      <c r="I8154" t="s">
        <v>79</v>
      </c>
      <c r="K8154" t="s">
        <v>5593</v>
      </c>
      <c r="M8154" t="s">
        <v>5356</v>
      </c>
      <c r="N8154" t="s">
        <v>5355</v>
      </c>
      <c r="O8154" t="s">
        <v>18</v>
      </c>
      <c r="P8154" t="s">
        <v>5533</v>
      </c>
    </row>
    <row r="8155" spans="1:17" hidden="1" x14ac:dyDescent="0.35">
      <c r="A8155" s="72">
        <f t="shared" si="127"/>
        <v>141604</v>
      </c>
      <c r="B8155" t="s">
        <v>10613</v>
      </c>
      <c r="C8155" s="66">
        <v>91104</v>
      </c>
      <c r="D8155" t="s">
        <v>77</v>
      </c>
      <c r="E8155" t="s">
        <v>10614</v>
      </c>
      <c r="F8155" s="66">
        <v>141604</v>
      </c>
      <c r="G8155" t="s">
        <v>78</v>
      </c>
      <c r="I8155" t="s">
        <v>79</v>
      </c>
      <c r="K8155" t="s">
        <v>10615</v>
      </c>
      <c r="M8155" t="s">
        <v>10616</v>
      </c>
      <c r="N8155" t="s">
        <v>10456</v>
      </c>
      <c r="O8155" t="s">
        <v>18</v>
      </c>
      <c r="P8155" t="s">
        <v>10617</v>
      </c>
      <c r="Q8155" t="s">
        <v>2529</v>
      </c>
    </row>
    <row r="8156" spans="1:17" hidden="1" x14ac:dyDescent="0.35">
      <c r="A8156" s="72">
        <f t="shared" si="127"/>
        <v>141604</v>
      </c>
      <c r="B8156" t="s">
        <v>27974</v>
      </c>
      <c r="C8156" s="85">
        <v>141604</v>
      </c>
      <c r="D8156" t="s">
        <v>78</v>
      </c>
      <c r="E8156" t="s">
        <v>23161</v>
      </c>
      <c r="F8156" s="85">
        <v>17019384</v>
      </c>
      <c r="G8156" t="s">
        <v>1750</v>
      </c>
      <c r="H8156">
        <v>14107189</v>
      </c>
      <c r="I8156" t="s">
        <v>79</v>
      </c>
      <c r="J8156" t="s">
        <v>200</v>
      </c>
      <c r="K8156" t="s">
        <v>27975</v>
      </c>
      <c r="M8156" t="s">
        <v>27976</v>
      </c>
      <c r="N8156" t="s">
        <v>10456</v>
      </c>
      <c r="O8156" t="s">
        <v>18</v>
      </c>
      <c r="P8156">
        <v>78380</v>
      </c>
    </row>
    <row r="8157" spans="1:17" hidden="1" x14ac:dyDescent="0.35">
      <c r="A8157" s="72">
        <f t="shared" si="127"/>
        <v>141604</v>
      </c>
      <c r="B8157" t="s">
        <v>18505</v>
      </c>
      <c r="C8157" s="66">
        <v>16083728</v>
      </c>
      <c r="D8157" t="s">
        <v>83</v>
      </c>
      <c r="E8157" t="s">
        <v>10614</v>
      </c>
      <c r="F8157" s="66">
        <v>141604</v>
      </c>
      <c r="G8157" t="s">
        <v>78</v>
      </c>
      <c r="I8157" t="s">
        <v>79</v>
      </c>
      <c r="K8157" t="s">
        <v>18506</v>
      </c>
      <c r="M8157" t="s">
        <v>10616</v>
      </c>
      <c r="N8157" t="s">
        <v>9257</v>
      </c>
      <c r="O8157" t="s">
        <v>18</v>
      </c>
      <c r="P8157" t="s">
        <v>10617</v>
      </c>
    </row>
    <row r="8158" spans="1:17" hidden="1" x14ac:dyDescent="0.35">
      <c r="A8158" s="72">
        <f t="shared" si="127"/>
        <v>142019</v>
      </c>
      <c r="B8158" t="s">
        <v>12944</v>
      </c>
      <c r="C8158" s="66">
        <v>92646</v>
      </c>
      <c r="D8158" t="s">
        <v>77</v>
      </c>
      <c r="E8158" t="s">
        <v>12945</v>
      </c>
      <c r="F8158" s="66">
        <v>142019</v>
      </c>
      <c r="G8158" t="s">
        <v>78</v>
      </c>
      <c r="I8158" t="s">
        <v>79</v>
      </c>
      <c r="K8158" t="s">
        <v>12946</v>
      </c>
      <c r="M8158" t="s">
        <v>12947</v>
      </c>
      <c r="N8158" t="s">
        <v>12948</v>
      </c>
      <c r="O8158" t="s">
        <v>18</v>
      </c>
      <c r="P8158" t="s">
        <v>12949</v>
      </c>
    </row>
    <row r="8159" spans="1:17" hidden="1" x14ac:dyDescent="0.35">
      <c r="A8159" s="72">
        <f t="shared" si="127"/>
        <v>142019</v>
      </c>
      <c r="B8159" t="s">
        <v>12950</v>
      </c>
      <c r="C8159" s="66">
        <v>92647</v>
      </c>
      <c r="D8159" t="s">
        <v>77</v>
      </c>
      <c r="E8159" t="s">
        <v>12945</v>
      </c>
      <c r="F8159" s="66">
        <v>142019</v>
      </c>
      <c r="G8159" t="s">
        <v>78</v>
      </c>
      <c r="I8159" t="s">
        <v>79</v>
      </c>
      <c r="K8159" t="s">
        <v>12951</v>
      </c>
      <c r="M8159" t="s">
        <v>12947</v>
      </c>
      <c r="N8159" t="s">
        <v>12948</v>
      </c>
      <c r="O8159" t="s">
        <v>18</v>
      </c>
      <c r="P8159" t="s">
        <v>12949</v>
      </c>
    </row>
    <row r="8160" spans="1:17" hidden="1" x14ac:dyDescent="0.35">
      <c r="A8160" s="72">
        <f t="shared" si="127"/>
        <v>141188</v>
      </c>
      <c r="B8160" t="s">
        <v>5825</v>
      </c>
      <c r="C8160" s="66">
        <v>88306</v>
      </c>
      <c r="D8160" t="s">
        <v>77</v>
      </c>
      <c r="E8160" t="s">
        <v>5662</v>
      </c>
      <c r="F8160" s="66">
        <v>141188</v>
      </c>
      <c r="G8160" t="s">
        <v>77</v>
      </c>
      <c r="H8160" t="s">
        <v>5826</v>
      </c>
      <c r="I8160" t="s">
        <v>79</v>
      </c>
      <c r="K8160" t="s">
        <v>5827</v>
      </c>
      <c r="L8160" t="s">
        <v>5828</v>
      </c>
      <c r="M8160" t="s">
        <v>5825</v>
      </c>
      <c r="N8160" t="s">
        <v>4945</v>
      </c>
      <c r="O8160" t="s">
        <v>18</v>
      </c>
      <c r="P8160" t="s">
        <v>5829</v>
      </c>
    </row>
    <row r="8161" spans="1:17" hidden="1" x14ac:dyDescent="0.35">
      <c r="A8161" s="72">
        <f t="shared" si="127"/>
        <v>141177</v>
      </c>
      <c r="B8161" t="s">
        <v>5825</v>
      </c>
      <c r="C8161" s="66">
        <v>88306</v>
      </c>
      <c r="D8161" t="s">
        <v>77</v>
      </c>
      <c r="E8161" t="s">
        <v>5830</v>
      </c>
      <c r="F8161" s="66">
        <v>141177</v>
      </c>
      <c r="G8161" t="s">
        <v>78</v>
      </c>
      <c r="H8161" t="s">
        <v>5826</v>
      </c>
      <c r="I8161" t="s">
        <v>79</v>
      </c>
      <c r="K8161" t="s">
        <v>5827</v>
      </c>
      <c r="L8161" t="s">
        <v>5828</v>
      </c>
      <c r="M8161" t="s">
        <v>5825</v>
      </c>
      <c r="N8161" t="s">
        <v>4945</v>
      </c>
      <c r="O8161" t="s">
        <v>18</v>
      </c>
      <c r="P8161" t="s">
        <v>5829</v>
      </c>
    </row>
    <row r="8162" spans="1:17" hidden="1" x14ac:dyDescent="0.35">
      <c r="A8162" s="72">
        <f t="shared" si="127"/>
        <v>140475</v>
      </c>
      <c r="B8162" t="s">
        <v>27875</v>
      </c>
      <c r="C8162" s="85">
        <v>17022281</v>
      </c>
      <c r="D8162" t="s">
        <v>77</v>
      </c>
      <c r="E8162" t="s">
        <v>23165</v>
      </c>
      <c r="F8162" s="85">
        <v>140475</v>
      </c>
      <c r="G8162" t="s">
        <v>78</v>
      </c>
      <c r="I8162" t="s">
        <v>79</v>
      </c>
      <c r="K8162" t="s">
        <v>27876</v>
      </c>
      <c r="M8162" t="s">
        <v>20149</v>
      </c>
      <c r="N8162" t="s">
        <v>176</v>
      </c>
      <c r="O8162" t="s">
        <v>18</v>
      </c>
      <c r="P8162">
        <v>75035</v>
      </c>
    </row>
    <row r="8163" spans="1:17" hidden="1" x14ac:dyDescent="0.35">
      <c r="A8163" s="72">
        <f t="shared" si="127"/>
        <v>140475</v>
      </c>
      <c r="B8163" t="s">
        <v>22321</v>
      </c>
      <c r="C8163" s="66">
        <v>17022281</v>
      </c>
      <c r="D8163" t="s">
        <v>77</v>
      </c>
      <c r="E8163" t="s">
        <v>952</v>
      </c>
      <c r="F8163" s="66">
        <v>140475</v>
      </c>
      <c r="G8163" t="s">
        <v>78</v>
      </c>
      <c r="I8163" t="s">
        <v>79</v>
      </c>
      <c r="K8163" t="s">
        <v>22322</v>
      </c>
      <c r="M8163" t="s">
        <v>20149</v>
      </c>
      <c r="N8163" t="s">
        <v>176</v>
      </c>
      <c r="O8163" t="s">
        <v>18</v>
      </c>
      <c r="P8163" t="s">
        <v>352</v>
      </c>
    </row>
    <row r="8164" spans="1:17" hidden="1" x14ac:dyDescent="0.35">
      <c r="A8164" s="72">
        <f t="shared" si="127"/>
        <v>140469</v>
      </c>
      <c r="B8164" t="s">
        <v>26913</v>
      </c>
      <c r="C8164" s="85">
        <v>233268</v>
      </c>
      <c r="D8164" t="s">
        <v>77</v>
      </c>
      <c r="E8164" t="s">
        <v>23191</v>
      </c>
      <c r="F8164" s="85">
        <v>140469</v>
      </c>
      <c r="G8164" t="s">
        <v>78</v>
      </c>
      <c r="H8164">
        <v>13461769</v>
      </c>
      <c r="I8164" t="s">
        <v>79</v>
      </c>
      <c r="K8164" t="s">
        <v>26914</v>
      </c>
      <c r="M8164" t="s">
        <v>13635</v>
      </c>
      <c r="N8164" t="s">
        <v>205</v>
      </c>
      <c r="O8164" t="s">
        <v>18</v>
      </c>
      <c r="P8164">
        <v>75067</v>
      </c>
      <c r="Q8164">
        <v>4150</v>
      </c>
    </row>
    <row r="8165" spans="1:17" hidden="1" x14ac:dyDescent="0.35">
      <c r="A8165" s="72">
        <f t="shared" si="127"/>
        <v>140469</v>
      </c>
      <c r="B8165" t="s">
        <v>15511</v>
      </c>
      <c r="C8165" s="66">
        <v>233268</v>
      </c>
      <c r="D8165" t="s">
        <v>77</v>
      </c>
      <c r="E8165" t="s">
        <v>212</v>
      </c>
      <c r="F8165" s="66">
        <v>140469</v>
      </c>
      <c r="G8165" t="s">
        <v>78</v>
      </c>
      <c r="H8165" t="s">
        <v>213</v>
      </c>
      <c r="I8165" t="s">
        <v>79</v>
      </c>
      <c r="K8165" t="s">
        <v>15512</v>
      </c>
      <c r="M8165" t="s">
        <v>343</v>
      </c>
      <c r="N8165" t="s">
        <v>215</v>
      </c>
      <c r="O8165" t="s">
        <v>18</v>
      </c>
      <c r="P8165" t="s">
        <v>797</v>
      </c>
      <c r="Q8165" t="s">
        <v>6330</v>
      </c>
    </row>
    <row r="8166" spans="1:17" hidden="1" x14ac:dyDescent="0.35">
      <c r="A8166" s="72">
        <f t="shared" si="127"/>
        <v>141074</v>
      </c>
      <c r="B8166" t="s">
        <v>5278</v>
      </c>
      <c r="C8166" s="66">
        <v>88063</v>
      </c>
      <c r="D8166" t="s">
        <v>77</v>
      </c>
      <c r="E8166" t="s">
        <v>5279</v>
      </c>
      <c r="F8166" s="66">
        <v>141074</v>
      </c>
      <c r="G8166" t="s">
        <v>78</v>
      </c>
      <c r="I8166" t="s">
        <v>79</v>
      </c>
      <c r="K8166" t="s">
        <v>5280</v>
      </c>
      <c r="M8166" t="s">
        <v>5281</v>
      </c>
      <c r="N8166" t="s">
        <v>5080</v>
      </c>
      <c r="O8166" t="s">
        <v>18</v>
      </c>
      <c r="P8166" t="s">
        <v>5282</v>
      </c>
    </row>
    <row r="8167" spans="1:17" hidden="1" x14ac:dyDescent="0.35">
      <c r="A8167" s="72">
        <f t="shared" si="127"/>
        <v>141074</v>
      </c>
      <c r="B8167" t="s">
        <v>5283</v>
      </c>
      <c r="C8167" s="66">
        <v>88064</v>
      </c>
      <c r="D8167" t="s">
        <v>77</v>
      </c>
      <c r="E8167" t="s">
        <v>5279</v>
      </c>
      <c r="F8167" s="66">
        <v>141074</v>
      </c>
      <c r="G8167" t="s">
        <v>78</v>
      </c>
      <c r="I8167" t="s">
        <v>79</v>
      </c>
      <c r="K8167" t="s">
        <v>5284</v>
      </c>
      <c r="M8167" t="s">
        <v>5281</v>
      </c>
      <c r="N8167" t="s">
        <v>5285</v>
      </c>
      <c r="O8167" t="s">
        <v>18</v>
      </c>
      <c r="P8167" t="s">
        <v>5282</v>
      </c>
    </row>
    <row r="8168" spans="1:17" hidden="1" x14ac:dyDescent="0.35">
      <c r="A8168" s="72">
        <f t="shared" si="127"/>
        <v>141074</v>
      </c>
      <c r="B8168" t="s">
        <v>16596</v>
      </c>
      <c r="C8168" s="66">
        <v>16044249</v>
      </c>
      <c r="D8168" t="s">
        <v>77</v>
      </c>
      <c r="E8168" t="s">
        <v>5279</v>
      </c>
      <c r="F8168" s="66">
        <v>141074</v>
      </c>
      <c r="G8168" t="s">
        <v>78</v>
      </c>
      <c r="I8168" t="s">
        <v>79</v>
      </c>
      <c r="K8168" t="s">
        <v>16597</v>
      </c>
      <c r="M8168" t="s">
        <v>5281</v>
      </c>
      <c r="N8168" t="s">
        <v>5080</v>
      </c>
      <c r="O8168" t="s">
        <v>18</v>
      </c>
      <c r="P8168" t="s">
        <v>5282</v>
      </c>
    </row>
    <row r="8169" spans="1:17" hidden="1" x14ac:dyDescent="0.35">
      <c r="A8169" s="72">
        <f t="shared" si="127"/>
        <v>141074</v>
      </c>
      <c r="B8169" t="s">
        <v>5286</v>
      </c>
      <c r="C8169" s="66">
        <v>88065</v>
      </c>
      <c r="D8169" t="s">
        <v>77</v>
      </c>
      <c r="E8169" t="s">
        <v>5279</v>
      </c>
      <c r="F8169" s="66">
        <v>141074</v>
      </c>
      <c r="G8169" t="s">
        <v>78</v>
      </c>
      <c r="I8169" t="s">
        <v>79</v>
      </c>
      <c r="K8169" t="s">
        <v>5287</v>
      </c>
      <c r="M8169" t="s">
        <v>5281</v>
      </c>
      <c r="N8169" t="s">
        <v>5080</v>
      </c>
      <c r="O8169" t="s">
        <v>18</v>
      </c>
      <c r="P8169" t="s">
        <v>5282</v>
      </c>
    </row>
    <row r="8170" spans="1:17" hidden="1" x14ac:dyDescent="0.35">
      <c r="A8170" s="72">
        <f t="shared" si="127"/>
        <v>127700</v>
      </c>
      <c r="B8170" t="s">
        <v>24180</v>
      </c>
      <c r="C8170" s="85">
        <v>36252</v>
      </c>
      <c r="D8170" t="s">
        <v>77</v>
      </c>
      <c r="E8170" t="s">
        <v>23260</v>
      </c>
      <c r="F8170" s="85">
        <v>127700</v>
      </c>
      <c r="G8170" t="s">
        <v>78</v>
      </c>
      <c r="H8170">
        <v>13047386</v>
      </c>
      <c r="I8170" t="s">
        <v>79</v>
      </c>
      <c r="K8170" t="s">
        <v>24181</v>
      </c>
      <c r="M8170" t="s">
        <v>24010</v>
      </c>
      <c r="N8170" t="s">
        <v>23987</v>
      </c>
      <c r="O8170" t="s">
        <v>23988</v>
      </c>
      <c r="P8170">
        <v>32955</v>
      </c>
      <c r="Q8170">
        <v>2422</v>
      </c>
    </row>
    <row r="8171" spans="1:17" hidden="1" x14ac:dyDescent="0.35">
      <c r="A8171" s="72">
        <f t="shared" si="127"/>
        <v>141188</v>
      </c>
      <c r="B8171" t="s">
        <v>11864</v>
      </c>
      <c r="C8171" s="66">
        <v>92060</v>
      </c>
      <c r="D8171" t="s">
        <v>77</v>
      </c>
      <c r="E8171" t="s">
        <v>5662</v>
      </c>
      <c r="F8171" s="66">
        <v>141188</v>
      </c>
      <c r="G8171" t="s">
        <v>77</v>
      </c>
      <c r="H8171" t="s">
        <v>11865</v>
      </c>
      <c r="I8171" t="s">
        <v>79</v>
      </c>
      <c r="K8171" t="s">
        <v>11861</v>
      </c>
      <c r="M8171" t="s">
        <v>11862</v>
      </c>
      <c r="N8171" t="s">
        <v>11795</v>
      </c>
      <c r="O8171" t="s">
        <v>18</v>
      </c>
      <c r="P8171" t="s">
        <v>11863</v>
      </c>
    </row>
    <row r="8172" spans="1:17" hidden="1" x14ac:dyDescent="0.35">
      <c r="A8172" s="72">
        <f t="shared" si="127"/>
        <v>141780</v>
      </c>
      <c r="B8172" t="s">
        <v>18377</v>
      </c>
      <c r="C8172" s="66">
        <v>16080340</v>
      </c>
      <c r="D8172" t="s">
        <v>77</v>
      </c>
      <c r="E8172" t="s">
        <v>13861</v>
      </c>
      <c r="F8172" s="66">
        <v>141780</v>
      </c>
      <c r="G8172" t="s">
        <v>78</v>
      </c>
      <c r="I8172" t="s">
        <v>79</v>
      </c>
      <c r="K8172" t="s">
        <v>18378</v>
      </c>
      <c r="M8172" t="s">
        <v>11862</v>
      </c>
      <c r="N8172" t="s">
        <v>11795</v>
      </c>
      <c r="O8172" t="s">
        <v>18</v>
      </c>
      <c r="P8172" t="s">
        <v>11863</v>
      </c>
    </row>
    <row r="8173" spans="1:17" hidden="1" x14ac:dyDescent="0.35">
      <c r="A8173" s="72">
        <f t="shared" si="127"/>
        <v>140480</v>
      </c>
      <c r="B8173" t="s">
        <v>1057</v>
      </c>
      <c r="C8173" s="66">
        <v>85780</v>
      </c>
      <c r="D8173" t="s">
        <v>77</v>
      </c>
      <c r="E8173" t="s">
        <v>1041</v>
      </c>
      <c r="F8173" s="66">
        <v>140480</v>
      </c>
      <c r="G8173" t="s">
        <v>78</v>
      </c>
      <c r="I8173" t="s">
        <v>79</v>
      </c>
      <c r="K8173" t="s">
        <v>1058</v>
      </c>
      <c r="M8173" t="s">
        <v>1048</v>
      </c>
      <c r="N8173" t="s">
        <v>1044</v>
      </c>
      <c r="O8173" t="s">
        <v>18</v>
      </c>
      <c r="P8173" t="s">
        <v>1049</v>
      </c>
      <c r="Q8173" t="s">
        <v>1059</v>
      </c>
    </row>
    <row r="8174" spans="1:17" hidden="1" x14ac:dyDescent="0.35">
      <c r="A8174" s="72">
        <f t="shared" si="127"/>
        <v>140480</v>
      </c>
      <c r="B8174" t="s">
        <v>1060</v>
      </c>
      <c r="C8174" s="66">
        <v>85781</v>
      </c>
      <c r="D8174" t="s">
        <v>77</v>
      </c>
      <c r="E8174" t="s">
        <v>1041</v>
      </c>
      <c r="F8174" s="66">
        <v>140480</v>
      </c>
      <c r="G8174" t="s">
        <v>78</v>
      </c>
      <c r="I8174" t="s">
        <v>79</v>
      </c>
      <c r="K8174" t="s">
        <v>1061</v>
      </c>
      <c r="M8174" t="s">
        <v>1048</v>
      </c>
      <c r="N8174" t="s">
        <v>1044</v>
      </c>
      <c r="O8174" t="s">
        <v>18</v>
      </c>
      <c r="P8174" t="s">
        <v>1049</v>
      </c>
      <c r="Q8174" t="s">
        <v>1062</v>
      </c>
    </row>
    <row r="8175" spans="1:17" hidden="1" x14ac:dyDescent="0.35">
      <c r="A8175" s="72">
        <f t="shared" si="127"/>
        <v>140480</v>
      </c>
      <c r="B8175" t="s">
        <v>22303</v>
      </c>
      <c r="C8175" s="66">
        <v>17022188</v>
      </c>
      <c r="D8175" t="s">
        <v>83</v>
      </c>
      <c r="E8175" t="s">
        <v>1041</v>
      </c>
      <c r="F8175" s="66">
        <v>140480</v>
      </c>
      <c r="G8175" t="s">
        <v>78</v>
      </c>
      <c r="I8175" t="s">
        <v>79</v>
      </c>
      <c r="K8175" t="s">
        <v>22304</v>
      </c>
      <c r="M8175" t="s">
        <v>1044</v>
      </c>
      <c r="O8175" t="s">
        <v>18</v>
      </c>
      <c r="P8175" t="s">
        <v>1049</v>
      </c>
    </row>
    <row r="8176" spans="1:17" hidden="1" x14ac:dyDescent="0.35">
      <c r="A8176" s="72">
        <f t="shared" si="127"/>
        <v>140480</v>
      </c>
      <c r="B8176" t="s">
        <v>16317</v>
      </c>
      <c r="C8176" s="66">
        <v>16037027</v>
      </c>
      <c r="D8176" t="s">
        <v>77</v>
      </c>
      <c r="E8176" t="s">
        <v>1041</v>
      </c>
      <c r="F8176" s="66">
        <v>140480</v>
      </c>
      <c r="G8176" t="s">
        <v>78</v>
      </c>
      <c r="I8176" t="s">
        <v>79</v>
      </c>
      <c r="K8176" t="s">
        <v>16318</v>
      </c>
      <c r="M8176" t="s">
        <v>1043</v>
      </c>
      <c r="N8176" t="s">
        <v>1044</v>
      </c>
      <c r="O8176" t="s">
        <v>18</v>
      </c>
      <c r="P8176" t="s">
        <v>1045</v>
      </c>
    </row>
    <row r="8177" spans="1:17" hidden="1" x14ac:dyDescent="0.35">
      <c r="A8177" s="72">
        <f t="shared" si="127"/>
        <v>141223</v>
      </c>
      <c r="B8177" t="s">
        <v>7216</v>
      </c>
      <c r="C8177" s="66">
        <v>89028</v>
      </c>
      <c r="D8177" t="s">
        <v>77</v>
      </c>
      <c r="E8177" t="s">
        <v>6077</v>
      </c>
      <c r="F8177" s="66">
        <v>141223</v>
      </c>
      <c r="G8177" t="s">
        <v>78</v>
      </c>
      <c r="H8177" t="s">
        <v>7217</v>
      </c>
      <c r="I8177" t="s">
        <v>79</v>
      </c>
      <c r="K8177" t="s">
        <v>7218</v>
      </c>
      <c r="M8177" t="s">
        <v>3090</v>
      </c>
      <c r="N8177" t="s">
        <v>6071</v>
      </c>
      <c r="O8177" t="s">
        <v>18</v>
      </c>
      <c r="P8177" t="s">
        <v>7197</v>
      </c>
      <c r="Q8177" t="s">
        <v>7219</v>
      </c>
    </row>
    <row r="8178" spans="1:17" hidden="1" x14ac:dyDescent="0.35">
      <c r="A8178" s="72">
        <f t="shared" si="127"/>
        <v>141733</v>
      </c>
      <c r="B8178" t="s">
        <v>21700</v>
      </c>
      <c r="C8178" s="66">
        <v>17016996</v>
      </c>
      <c r="D8178" t="s">
        <v>77</v>
      </c>
      <c r="E8178" t="s">
        <v>11641</v>
      </c>
      <c r="F8178" s="66">
        <v>141733</v>
      </c>
      <c r="G8178" t="s">
        <v>78</v>
      </c>
      <c r="I8178" t="s">
        <v>79</v>
      </c>
      <c r="K8178" t="s">
        <v>21701</v>
      </c>
      <c r="M8178" t="s">
        <v>11638</v>
      </c>
      <c r="N8178" t="s">
        <v>16104</v>
      </c>
      <c r="O8178" t="s">
        <v>18</v>
      </c>
      <c r="P8178" t="s">
        <v>11639</v>
      </c>
    </row>
    <row r="8179" spans="1:17" hidden="1" x14ac:dyDescent="0.35">
      <c r="A8179" s="72">
        <f t="shared" si="127"/>
        <v>141739</v>
      </c>
      <c r="B8179" t="s">
        <v>23674</v>
      </c>
      <c r="C8179" s="85">
        <v>209019</v>
      </c>
      <c r="D8179" t="s">
        <v>77</v>
      </c>
      <c r="E8179" t="s">
        <v>23266</v>
      </c>
      <c r="F8179" s="85">
        <v>141739</v>
      </c>
      <c r="G8179" t="s">
        <v>78</v>
      </c>
      <c r="H8179">
        <v>12688008</v>
      </c>
      <c r="I8179" t="s">
        <v>79</v>
      </c>
      <c r="K8179" t="s">
        <v>23675</v>
      </c>
      <c r="M8179" t="s">
        <v>125</v>
      </c>
      <c r="N8179" t="s">
        <v>137</v>
      </c>
      <c r="O8179" t="s">
        <v>18</v>
      </c>
      <c r="P8179">
        <v>78744</v>
      </c>
    </row>
    <row r="8180" spans="1:17" hidden="1" x14ac:dyDescent="0.35">
      <c r="A8180" s="72">
        <f t="shared" si="127"/>
        <v>141649</v>
      </c>
      <c r="B8180" t="s">
        <v>23674</v>
      </c>
      <c r="C8180" s="85">
        <v>16031692</v>
      </c>
      <c r="D8180" t="s">
        <v>77</v>
      </c>
      <c r="E8180" t="s">
        <v>23220</v>
      </c>
      <c r="F8180" s="85">
        <v>141649</v>
      </c>
      <c r="G8180" t="s">
        <v>78</v>
      </c>
      <c r="H8180">
        <v>13048517</v>
      </c>
      <c r="I8180" t="s">
        <v>79</v>
      </c>
      <c r="K8180" t="s">
        <v>26005</v>
      </c>
      <c r="M8180" t="s">
        <v>20012</v>
      </c>
      <c r="N8180" t="s">
        <v>10825</v>
      </c>
      <c r="O8180" t="s">
        <v>18</v>
      </c>
      <c r="P8180">
        <v>78552</v>
      </c>
    </row>
    <row r="8181" spans="1:17" hidden="1" x14ac:dyDescent="0.35">
      <c r="A8181" s="72">
        <f t="shared" si="127"/>
        <v>141534</v>
      </c>
      <c r="B8181" t="s">
        <v>23674</v>
      </c>
      <c r="C8181" s="85">
        <v>90550</v>
      </c>
      <c r="D8181" t="s">
        <v>77</v>
      </c>
      <c r="E8181" t="s">
        <v>23151</v>
      </c>
      <c r="F8181" s="85">
        <v>141534</v>
      </c>
      <c r="G8181" t="s">
        <v>78</v>
      </c>
      <c r="I8181" t="s">
        <v>79</v>
      </c>
      <c r="K8181" t="s">
        <v>28284</v>
      </c>
      <c r="M8181" t="s">
        <v>25072</v>
      </c>
      <c r="N8181" t="s">
        <v>9697</v>
      </c>
      <c r="O8181" t="s">
        <v>18</v>
      </c>
      <c r="P8181">
        <v>78155</v>
      </c>
    </row>
    <row r="8182" spans="1:17" hidden="1" x14ac:dyDescent="0.35">
      <c r="A8182" s="72">
        <f t="shared" si="127"/>
        <v>141649</v>
      </c>
      <c r="B8182" t="s">
        <v>129</v>
      </c>
      <c r="C8182" s="66">
        <v>16031692</v>
      </c>
      <c r="D8182" t="s">
        <v>77</v>
      </c>
      <c r="E8182" t="s">
        <v>10836</v>
      </c>
      <c r="F8182" s="66">
        <v>141649</v>
      </c>
      <c r="G8182" t="s">
        <v>78</v>
      </c>
      <c r="H8182" t="s">
        <v>16062</v>
      </c>
      <c r="I8182" t="s">
        <v>79</v>
      </c>
      <c r="K8182" t="s">
        <v>16063</v>
      </c>
      <c r="M8182" t="s">
        <v>10876</v>
      </c>
      <c r="N8182" t="s">
        <v>5082</v>
      </c>
      <c r="O8182" t="s">
        <v>18</v>
      </c>
      <c r="P8182" t="s">
        <v>10921</v>
      </c>
    </row>
    <row r="8183" spans="1:17" hidden="1" x14ac:dyDescent="0.35">
      <c r="A8183" s="72">
        <f t="shared" si="127"/>
        <v>141223</v>
      </c>
      <c r="B8183" t="s">
        <v>129</v>
      </c>
      <c r="C8183" s="66">
        <v>224388</v>
      </c>
      <c r="D8183" t="s">
        <v>77</v>
      </c>
      <c r="E8183" t="s">
        <v>6077</v>
      </c>
      <c r="F8183" s="66">
        <v>141223</v>
      </c>
      <c r="G8183" t="s">
        <v>78</v>
      </c>
      <c r="H8183" t="s">
        <v>14875</v>
      </c>
      <c r="I8183" t="s">
        <v>79</v>
      </c>
      <c r="K8183" t="s">
        <v>14876</v>
      </c>
      <c r="M8183" t="s">
        <v>3090</v>
      </c>
      <c r="N8183" t="s">
        <v>6071</v>
      </c>
      <c r="O8183" t="s">
        <v>18</v>
      </c>
      <c r="P8183" t="s">
        <v>7032</v>
      </c>
      <c r="Q8183" t="s">
        <v>7960</v>
      </c>
    </row>
    <row r="8184" spans="1:17" hidden="1" x14ac:dyDescent="0.35">
      <c r="A8184" s="72">
        <f t="shared" si="127"/>
        <v>141544</v>
      </c>
      <c r="B8184" t="s">
        <v>129</v>
      </c>
      <c r="C8184" s="66">
        <v>90617</v>
      </c>
      <c r="D8184" t="s">
        <v>77</v>
      </c>
      <c r="E8184" t="s">
        <v>9751</v>
      </c>
      <c r="F8184" s="66">
        <v>141544</v>
      </c>
      <c r="G8184" t="s">
        <v>78</v>
      </c>
      <c r="H8184" t="s">
        <v>9752</v>
      </c>
      <c r="I8184" t="s">
        <v>79</v>
      </c>
      <c r="K8184" t="s">
        <v>9821</v>
      </c>
      <c r="M8184" t="s">
        <v>7383</v>
      </c>
      <c r="N8184" t="s">
        <v>7384</v>
      </c>
      <c r="O8184" t="s">
        <v>18</v>
      </c>
      <c r="P8184" t="s">
        <v>9806</v>
      </c>
      <c r="Q8184" t="s">
        <v>9822</v>
      </c>
    </row>
    <row r="8185" spans="1:17" hidden="1" x14ac:dyDescent="0.35">
      <c r="A8185" s="72">
        <f t="shared" si="127"/>
        <v>141534</v>
      </c>
      <c r="B8185" t="s">
        <v>129</v>
      </c>
      <c r="C8185" s="66">
        <v>90550</v>
      </c>
      <c r="D8185" t="s">
        <v>77</v>
      </c>
      <c r="E8185" t="s">
        <v>9584</v>
      </c>
      <c r="F8185" s="66">
        <v>141534</v>
      </c>
      <c r="G8185" t="s">
        <v>78</v>
      </c>
      <c r="I8185" t="s">
        <v>79</v>
      </c>
      <c r="K8185" t="s">
        <v>9733</v>
      </c>
      <c r="M8185" t="s">
        <v>9545</v>
      </c>
      <c r="N8185" t="s">
        <v>9511</v>
      </c>
      <c r="O8185" t="s">
        <v>18</v>
      </c>
      <c r="P8185" t="s">
        <v>9546</v>
      </c>
    </row>
    <row r="8186" spans="1:17" hidden="1" x14ac:dyDescent="0.35">
      <c r="A8186" s="72">
        <f t="shared" si="127"/>
        <v>141680</v>
      </c>
      <c r="B8186" t="s">
        <v>16447</v>
      </c>
      <c r="C8186" s="66">
        <v>16039798</v>
      </c>
      <c r="D8186" t="s">
        <v>77</v>
      </c>
      <c r="E8186" t="s">
        <v>11226</v>
      </c>
      <c r="F8186" s="66">
        <v>141680</v>
      </c>
      <c r="G8186" t="s">
        <v>78</v>
      </c>
      <c r="H8186" t="s">
        <v>16448</v>
      </c>
      <c r="I8186" t="s">
        <v>79</v>
      </c>
      <c r="K8186" t="s">
        <v>16449</v>
      </c>
      <c r="M8186" t="s">
        <v>11231</v>
      </c>
      <c r="N8186" t="s">
        <v>10863</v>
      </c>
      <c r="O8186" t="s">
        <v>18</v>
      </c>
      <c r="P8186" t="s">
        <v>11230</v>
      </c>
    </row>
    <row r="8187" spans="1:17" hidden="1" x14ac:dyDescent="0.35">
      <c r="A8187" s="72">
        <f t="shared" si="127"/>
        <v>140867</v>
      </c>
      <c r="B8187" t="s">
        <v>27156</v>
      </c>
      <c r="C8187" s="85">
        <v>87344</v>
      </c>
      <c r="D8187" t="s">
        <v>77</v>
      </c>
      <c r="E8187" t="s">
        <v>23184</v>
      </c>
      <c r="F8187" s="85">
        <v>140867</v>
      </c>
      <c r="G8187" t="s">
        <v>78</v>
      </c>
      <c r="H8187">
        <v>11732625</v>
      </c>
      <c r="I8187" t="s">
        <v>79</v>
      </c>
      <c r="K8187" t="s">
        <v>27157</v>
      </c>
      <c r="M8187" t="s">
        <v>21981</v>
      </c>
      <c r="N8187" t="s">
        <v>571</v>
      </c>
      <c r="O8187" t="s">
        <v>18</v>
      </c>
      <c r="P8187">
        <v>76063</v>
      </c>
      <c r="Q8187">
        <v>1552</v>
      </c>
    </row>
    <row r="8188" spans="1:17" hidden="1" x14ac:dyDescent="0.35">
      <c r="A8188" s="72">
        <f t="shared" si="127"/>
        <v>140867</v>
      </c>
      <c r="B8188" t="s">
        <v>3744</v>
      </c>
      <c r="C8188" s="66">
        <v>87344</v>
      </c>
      <c r="D8188" t="s">
        <v>77</v>
      </c>
      <c r="E8188" t="s">
        <v>3405</v>
      </c>
      <c r="F8188" s="66">
        <v>140867</v>
      </c>
      <c r="G8188" t="s">
        <v>78</v>
      </c>
      <c r="H8188" t="s">
        <v>3745</v>
      </c>
      <c r="I8188" t="s">
        <v>79</v>
      </c>
      <c r="K8188" t="s">
        <v>3746</v>
      </c>
      <c r="M8188" t="s">
        <v>3741</v>
      </c>
      <c r="N8188" t="s">
        <v>573</v>
      </c>
      <c r="O8188" t="s">
        <v>18</v>
      </c>
      <c r="P8188" t="s">
        <v>3742</v>
      </c>
      <c r="Q8188" t="s">
        <v>3747</v>
      </c>
    </row>
    <row r="8189" spans="1:17" hidden="1" x14ac:dyDescent="0.35">
      <c r="A8189" s="72">
        <f t="shared" si="127"/>
        <v>141511</v>
      </c>
      <c r="B8189" t="s">
        <v>9561</v>
      </c>
      <c r="C8189" s="66">
        <v>90482</v>
      </c>
      <c r="D8189" t="s">
        <v>77</v>
      </c>
      <c r="E8189" t="s">
        <v>9554</v>
      </c>
      <c r="F8189" s="66">
        <v>141511</v>
      </c>
      <c r="G8189" t="s">
        <v>78</v>
      </c>
      <c r="I8189" t="s">
        <v>79</v>
      </c>
      <c r="K8189" t="s">
        <v>9562</v>
      </c>
      <c r="M8189" t="s">
        <v>9556</v>
      </c>
      <c r="N8189" t="s">
        <v>9557</v>
      </c>
      <c r="O8189" t="s">
        <v>18</v>
      </c>
      <c r="P8189" t="s">
        <v>9558</v>
      </c>
      <c r="Q8189" t="s">
        <v>9563</v>
      </c>
    </row>
    <row r="8190" spans="1:17" hidden="1" x14ac:dyDescent="0.35">
      <c r="A8190" s="72">
        <f t="shared" si="127"/>
        <v>141544</v>
      </c>
      <c r="B8190" t="s">
        <v>9915</v>
      </c>
      <c r="C8190" s="66">
        <v>90672</v>
      </c>
      <c r="D8190" t="s">
        <v>77</v>
      </c>
      <c r="E8190" t="s">
        <v>9751</v>
      </c>
      <c r="F8190" s="66">
        <v>141544</v>
      </c>
      <c r="G8190" t="s">
        <v>78</v>
      </c>
      <c r="H8190" t="s">
        <v>9752</v>
      </c>
      <c r="I8190" t="s">
        <v>79</v>
      </c>
      <c r="K8190" t="s">
        <v>9916</v>
      </c>
      <c r="M8190" t="s">
        <v>7383</v>
      </c>
      <c r="N8190" t="s">
        <v>7384</v>
      </c>
      <c r="O8190" t="s">
        <v>18</v>
      </c>
      <c r="P8190" t="s">
        <v>9914</v>
      </c>
      <c r="Q8190" t="s">
        <v>1721</v>
      </c>
    </row>
    <row r="8191" spans="1:17" hidden="1" x14ac:dyDescent="0.35">
      <c r="A8191" s="72">
        <f t="shared" si="127"/>
        <v>141076</v>
      </c>
      <c r="B8191" t="s">
        <v>20366</v>
      </c>
      <c r="C8191" s="66">
        <v>17003670</v>
      </c>
      <c r="D8191" t="s">
        <v>83</v>
      </c>
      <c r="E8191" t="s">
        <v>5289</v>
      </c>
      <c r="F8191" s="66">
        <v>141076</v>
      </c>
      <c r="G8191" t="s">
        <v>78</v>
      </c>
      <c r="H8191" t="s">
        <v>5290</v>
      </c>
      <c r="I8191" t="s">
        <v>79</v>
      </c>
      <c r="K8191" t="s">
        <v>5296</v>
      </c>
      <c r="L8191" t="s">
        <v>80</v>
      </c>
      <c r="M8191" t="s">
        <v>20367</v>
      </c>
      <c r="N8191" t="s">
        <v>5044</v>
      </c>
      <c r="O8191" t="s">
        <v>18</v>
      </c>
      <c r="P8191" t="s">
        <v>5293</v>
      </c>
      <c r="Q8191" t="s">
        <v>87</v>
      </c>
    </row>
    <row r="8192" spans="1:17" hidden="1" x14ac:dyDescent="0.35">
      <c r="A8192" s="72">
        <f t="shared" si="127"/>
        <v>141076</v>
      </c>
      <c r="B8192" t="s">
        <v>20369</v>
      </c>
      <c r="C8192" s="66">
        <v>17003672</v>
      </c>
      <c r="D8192" t="s">
        <v>83</v>
      </c>
      <c r="E8192" t="s">
        <v>5289</v>
      </c>
      <c r="F8192" s="66">
        <v>141076</v>
      </c>
      <c r="G8192" t="s">
        <v>78</v>
      </c>
      <c r="H8192" t="s">
        <v>5290</v>
      </c>
      <c r="I8192" t="s">
        <v>79</v>
      </c>
      <c r="K8192" t="s">
        <v>5296</v>
      </c>
      <c r="L8192" t="s">
        <v>80</v>
      </c>
      <c r="M8192" t="s">
        <v>20367</v>
      </c>
      <c r="N8192" t="s">
        <v>5044</v>
      </c>
      <c r="O8192" t="s">
        <v>18</v>
      </c>
      <c r="P8192" t="s">
        <v>5293</v>
      </c>
      <c r="Q8192" t="s">
        <v>87</v>
      </c>
    </row>
    <row r="8193" spans="1:17" hidden="1" x14ac:dyDescent="0.35">
      <c r="A8193" s="72">
        <f t="shared" si="127"/>
        <v>141076</v>
      </c>
      <c r="B8193" t="s">
        <v>20719</v>
      </c>
      <c r="C8193" s="66">
        <v>17008236</v>
      </c>
      <c r="D8193" t="s">
        <v>77</v>
      </c>
      <c r="E8193" t="s">
        <v>5289</v>
      </c>
      <c r="F8193" s="66">
        <v>141076</v>
      </c>
      <c r="G8193" t="s">
        <v>78</v>
      </c>
      <c r="H8193" t="s">
        <v>5290</v>
      </c>
      <c r="I8193" t="s">
        <v>79</v>
      </c>
      <c r="K8193" t="s">
        <v>5296</v>
      </c>
      <c r="M8193" t="s">
        <v>20367</v>
      </c>
      <c r="N8193" t="s">
        <v>5076</v>
      </c>
      <c r="O8193" t="s">
        <v>18</v>
      </c>
      <c r="P8193" t="s">
        <v>5293</v>
      </c>
    </row>
    <row r="8194" spans="1:17" hidden="1" x14ac:dyDescent="0.35">
      <c r="A8194" s="72">
        <f t="shared" ref="A8194:A8257" si="128">IF(F8194="", "", IF(D8194="School District", C8194, F8194))</f>
        <v>140457</v>
      </c>
      <c r="B8194" t="s">
        <v>356</v>
      </c>
      <c r="C8194" s="66">
        <v>85501</v>
      </c>
      <c r="D8194" t="s">
        <v>77</v>
      </c>
      <c r="E8194" t="s">
        <v>345</v>
      </c>
      <c r="F8194" s="66">
        <v>140457</v>
      </c>
      <c r="G8194" t="s">
        <v>78</v>
      </c>
      <c r="I8194" t="s">
        <v>79</v>
      </c>
      <c r="K8194" t="s">
        <v>357</v>
      </c>
      <c r="M8194" t="s">
        <v>347</v>
      </c>
      <c r="N8194" t="s">
        <v>185</v>
      </c>
      <c r="O8194" t="s">
        <v>18</v>
      </c>
      <c r="P8194" t="s">
        <v>348</v>
      </c>
    </row>
    <row r="8195" spans="1:17" hidden="1" x14ac:dyDescent="0.35">
      <c r="A8195" s="72">
        <f t="shared" si="128"/>
        <v>141076</v>
      </c>
      <c r="B8195" t="s">
        <v>5288</v>
      </c>
      <c r="C8195" s="66">
        <v>88066</v>
      </c>
      <c r="D8195" t="s">
        <v>77</v>
      </c>
      <c r="E8195" t="s">
        <v>5289</v>
      </c>
      <c r="F8195" s="66">
        <v>141076</v>
      </c>
      <c r="G8195" t="s">
        <v>78</v>
      </c>
      <c r="H8195" t="s">
        <v>5290</v>
      </c>
      <c r="I8195" t="s">
        <v>79</v>
      </c>
      <c r="K8195" t="s">
        <v>5291</v>
      </c>
      <c r="M8195" t="s">
        <v>5292</v>
      </c>
      <c r="N8195" t="s">
        <v>5040</v>
      </c>
      <c r="O8195" t="s">
        <v>18</v>
      </c>
      <c r="P8195" t="s">
        <v>5293</v>
      </c>
    </row>
    <row r="8196" spans="1:17" hidden="1" x14ac:dyDescent="0.35">
      <c r="A8196" s="72">
        <f t="shared" si="128"/>
        <v>141076</v>
      </c>
      <c r="B8196" t="s">
        <v>5295</v>
      </c>
      <c r="C8196" s="66">
        <v>88067</v>
      </c>
      <c r="D8196" t="s">
        <v>77</v>
      </c>
      <c r="E8196" t="s">
        <v>5289</v>
      </c>
      <c r="F8196" s="66">
        <v>141076</v>
      </c>
      <c r="G8196" t="s">
        <v>78</v>
      </c>
      <c r="H8196" t="s">
        <v>5290</v>
      </c>
      <c r="I8196" t="s">
        <v>79</v>
      </c>
      <c r="K8196" t="s">
        <v>5296</v>
      </c>
      <c r="M8196" t="s">
        <v>5292</v>
      </c>
      <c r="N8196" t="s">
        <v>5040</v>
      </c>
      <c r="O8196" t="s">
        <v>18</v>
      </c>
      <c r="P8196" t="s">
        <v>5293</v>
      </c>
    </row>
    <row r="8197" spans="1:17" hidden="1" x14ac:dyDescent="0.35">
      <c r="A8197" s="72">
        <f t="shared" si="128"/>
        <v>141076</v>
      </c>
      <c r="B8197" t="s">
        <v>20370</v>
      </c>
      <c r="C8197" s="66">
        <v>17003673</v>
      </c>
      <c r="D8197" t="s">
        <v>83</v>
      </c>
      <c r="E8197" t="s">
        <v>5289</v>
      </c>
      <c r="F8197" s="66">
        <v>141076</v>
      </c>
      <c r="G8197" t="s">
        <v>78</v>
      </c>
      <c r="H8197" t="s">
        <v>5290</v>
      </c>
      <c r="I8197" t="s">
        <v>79</v>
      </c>
      <c r="K8197" t="s">
        <v>5296</v>
      </c>
      <c r="L8197" t="s">
        <v>80</v>
      </c>
      <c r="M8197" t="s">
        <v>20367</v>
      </c>
      <c r="N8197" t="s">
        <v>5044</v>
      </c>
      <c r="O8197" t="s">
        <v>18</v>
      </c>
      <c r="P8197" t="s">
        <v>5293</v>
      </c>
      <c r="Q8197" t="s">
        <v>87</v>
      </c>
    </row>
    <row r="8198" spans="1:17" hidden="1" x14ac:dyDescent="0.35">
      <c r="A8198" s="72">
        <f t="shared" si="128"/>
        <v>141076</v>
      </c>
      <c r="B8198" t="s">
        <v>5297</v>
      </c>
      <c r="C8198" s="66">
        <v>88068</v>
      </c>
      <c r="D8198" t="s">
        <v>77</v>
      </c>
      <c r="E8198" t="s">
        <v>5289</v>
      </c>
      <c r="F8198" s="66">
        <v>141076</v>
      </c>
      <c r="G8198" t="s">
        <v>78</v>
      </c>
      <c r="H8198" t="s">
        <v>5290</v>
      </c>
      <c r="I8198" t="s">
        <v>79</v>
      </c>
      <c r="K8198" t="s">
        <v>5298</v>
      </c>
      <c r="M8198" t="s">
        <v>5292</v>
      </c>
      <c r="N8198" t="s">
        <v>5040</v>
      </c>
      <c r="O8198" t="s">
        <v>18</v>
      </c>
      <c r="P8198" t="s">
        <v>5293</v>
      </c>
      <c r="Q8198" t="s">
        <v>5294</v>
      </c>
    </row>
    <row r="8199" spans="1:17" hidden="1" x14ac:dyDescent="0.35">
      <c r="A8199" s="72">
        <f t="shared" si="128"/>
        <v>141544</v>
      </c>
      <c r="B8199" t="s">
        <v>10084</v>
      </c>
      <c r="C8199" s="66">
        <v>90794</v>
      </c>
      <c r="D8199" t="s">
        <v>77</v>
      </c>
      <c r="E8199" t="s">
        <v>9751</v>
      </c>
      <c r="F8199" s="66">
        <v>141544</v>
      </c>
      <c r="G8199" t="s">
        <v>78</v>
      </c>
      <c r="H8199" t="s">
        <v>9752</v>
      </c>
      <c r="I8199" t="s">
        <v>79</v>
      </c>
      <c r="K8199" t="s">
        <v>10085</v>
      </c>
      <c r="M8199" t="s">
        <v>7383</v>
      </c>
      <c r="N8199" t="s">
        <v>7384</v>
      </c>
      <c r="O8199" t="s">
        <v>18</v>
      </c>
      <c r="P8199" t="s">
        <v>10079</v>
      </c>
      <c r="Q8199" t="s">
        <v>10086</v>
      </c>
    </row>
    <row r="8200" spans="1:17" hidden="1" x14ac:dyDescent="0.35">
      <c r="A8200" s="72">
        <f t="shared" si="128"/>
        <v>141354</v>
      </c>
      <c r="B8200" t="s">
        <v>15586</v>
      </c>
      <c r="C8200" s="66">
        <v>234771</v>
      </c>
      <c r="D8200" t="s">
        <v>77</v>
      </c>
      <c r="E8200" t="s">
        <v>8566</v>
      </c>
      <c r="F8200" s="66">
        <v>141354</v>
      </c>
      <c r="G8200" t="s">
        <v>78</v>
      </c>
      <c r="I8200" t="s">
        <v>79</v>
      </c>
      <c r="K8200" t="s">
        <v>15587</v>
      </c>
      <c r="M8200" t="s">
        <v>8531</v>
      </c>
      <c r="N8200" t="s">
        <v>7379</v>
      </c>
      <c r="O8200" t="s">
        <v>18</v>
      </c>
      <c r="P8200" t="s">
        <v>8568</v>
      </c>
    </row>
    <row r="8201" spans="1:17" hidden="1" x14ac:dyDescent="0.35">
      <c r="A8201" s="72">
        <f t="shared" si="128"/>
        <v>141076</v>
      </c>
      <c r="B8201" t="s">
        <v>20659</v>
      </c>
      <c r="C8201" s="66">
        <v>17007563</v>
      </c>
      <c r="D8201" t="s">
        <v>83</v>
      </c>
      <c r="E8201" t="s">
        <v>5289</v>
      </c>
      <c r="F8201" s="66">
        <v>141076</v>
      </c>
      <c r="G8201" t="s">
        <v>78</v>
      </c>
      <c r="H8201" t="s">
        <v>5290</v>
      </c>
      <c r="I8201" t="s">
        <v>79</v>
      </c>
      <c r="K8201" t="s">
        <v>5296</v>
      </c>
      <c r="M8201" t="s">
        <v>20367</v>
      </c>
      <c r="N8201" t="s">
        <v>5076</v>
      </c>
      <c r="O8201" t="s">
        <v>18</v>
      </c>
      <c r="P8201" t="s">
        <v>5293</v>
      </c>
    </row>
    <row r="8202" spans="1:17" hidden="1" x14ac:dyDescent="0.35">
      <c r="A8202" s="72">
        <f t="shared" si="128"/>
        <v>141076</v>
      </c>
      <c r="B8202" t="s">
        <v>20368</v>
      </c>
      <c r="C8202" s="66">
        <v>17003671</v>
      </c>
      <c r="D8202" t="s">
        <v>83</v>
      </c>
      <c r="E8202" t="s">
        <v>5289</v>
      </c>
      <c r="F8202" s="66">
        <v>141076</v>
      </c>
      <c r="G8202" t="s">
        <v>78</v>
      </c>
      <c r="H8202" t="s">
        <v>5290</v>
      </c>
      <c r="I8202" t="s">
        <v>79</v>
      </c>
      <c r="K8202" t="s">
        <v>5296</v>
      </c>
      <c r="L8202" t="s">
        <v>80</v>
      </c>
      <c r="M8202" t="s">
        <v>20367</v>
      </c>
      <c r="N8202" t="s">
        <v>5044</v>
      </c>
      <c r="O8202" t="s">
        <v>18</v>
      </c>
      <c r="P8202" t="s">
        <v>5293</v>
      </c>
      <c r="Q8202" t="s">
        <v>87</v>
      </c>
    </row>
    <row r="8203" spans="1:17" hidden="1" x14ac:dyDescent="0.35">
      <c r="A8203" s="72">
        <f t="shared" si="128"/>
        <v>141410</v>
      </c>
      <c r="B8203" t="s">
        <v>8921</v>
      </c>
      <c r="C8203" s="66">
        <v>90155</v>
      </c>
      <c r="D8203" t="s">
        <v>77</v>
      </c>
      <c r="E8203" t="s">
        <v>8917</v>
      </c>
      <c r="F8203" s="66">
        <v>141410</v>
      </c>
      <c r="G8203" t="s">
        <v>78</v>
      </c>
      <c r="I8203" t="s">
        <v>79</v>
      </c>
      <c r="K8203" t="s">
        <v>8922</v>
      </c>
      <c r="M8203" t="s">
        <v>2048</v>
      </c>
      <c r="N8203" t="s">
        <v>8919</v>
      </c>
      <c r="O8203" t="s">
        <v>18</v>
      </c>
      <c r="P8203" t="s">
        <v>8920</v>
      </c>
    </row>
    <row r="8204" spans="1:17" hidden="1" x14ac:dyDescent="0.35">
      <c r="A8204" s="72">
        <f t="shared" si="128"/>
        <v>140514</v>
      </c>
      <c r="B8204" t="s">
        <v>1340</v>
      </c>
      <c r="C8204" s="66">
        <v>85938</v>
      </c>
      <c r="D8204" t="s">
        <v>77</v>
      </c>
      <c r="E8204" t="s">
        <v>1326</v>
      </c>
      <c r="F8204" s="66">
        <v>140514</v>
      </c>
      <c r="G8204" t="s">
        <v>78</v>
      </c>
      <c r="I8204" t="s">
        <v>79</v>
      </c>
      <c r="K8204" t="s">
        <v>1341</v>
      </c>
      <c r="M8204" t="s">
        <v>1323</v>
      </c>
      <c r="N8204" t="s">
        <v>189</v>
      </c>
      <c r="O8204" t="s">
        <v>18</v>
      </c>
      <c r="P8204" t="s">
        <v>1324</v>
      </c>
    </row>
    <row r="8205" spans="1:17" hidden="1" x14ac:dyDescent="0.35">
      <c r="A8205" s="72">
        <f t="shared" si="128"/>
        <v>141892</v>
      </c>
      <c r="B8205" t="s">
        <v>1340</v>
      </c>
      <c r="C8205" s="66">
        <v>92319</v>
      </c>
      <c r="D8205" t="s">
        <v>77</v>
      </c>
      <c r="E8205" t="s">
        <v>12314</v>
      </c>
      <c r="F8205" s="66">
        <v>141892</v>
      </c>
      <c r="G8205" t="s">
        <v>78</v>
      </c>
      <c r="H8205" t="s">
        <v>12315</v>
      </c>
      <c r="I8205" t="s">
        <v>79</v>
      </c>
      <c r="K8205" t="s">
        <v>12316</v>
      </c>
      <c r="M8205" t="s">
        <v>7380</v>
      </c>
      <c r="N8205" t="s">
        <v>7381</v>
      </c>
      <c r="O8205" t="s">
        <v>18</v>
      </c>
      <c r="P8205" t="s">
        <v>12317</v>
      </c>
      <c r="Q8205" t="s">
        <v>6205</v>
      </c>
    </row>
    <row r="8206" spans="1:17" hidden="1" x14ac:dyDescent="0.35">
      <c r="A8206" s="72">
        <f t="shared" si="128"/>
        <v>141550</v>
      </c>
      <c r="B8206" t="s">
        <v>26450</v>
      </c>
      <c r="C8206" s="85">
        <v>16059024</v>
      </c>
      <c r="D8206" t="s">
        <v>77</v>
      </c>
      <c r="E8206" t="s">
        <v>23206</v>
      </c>
      <c r="F8206" s="85">
        <v>141550</v>
      </c>
      <c r="G8206" t="s">
        <v>78</v>
      </c>
      <c r="H8206">
        <v>10499812</v>
      </c>
      <c r="I8206" t="s">
        <v>79</v>
      </c>
      <c r="K8206" t="s">
        <v>26451</v>
      </c>
      <c r="M8206" t="s">
        <v>9155</v>
      </c>
      <c r="N8206" t="s">
        <v>9526</v>
      </c>
      <c r="O8206" t="s">
        <v>18</v>
      </c>
      <c r="P8206">
        <v>78266</v>
      </c>
      <c r="Q8206">
        <v>2890</v>
      </c>
    </row>
    <row r="8207" spans="1:17" hidden="1" x14ac:dyDescent="0.35">
      <c r="A8207" s="72">
        <f t="shared" si="128"/>
        <v>141680</v>
      </c>
      <c r="B8207" t="s">
        <v>11235</v>
      </c>
      <c r="C8207" s="66">
        <v>91564</v>
      </c>
      <c r="D8207" t="s">
        <v>77</v>
      </c>
      <c r="E8207" t="s">
        <v>11226</v>
      </c>
      <c r="F8207" s="66">
        <v>141680</v>
      </c>
      <c r="G8207" t="s">
        <v>78</v>
      </c>
      <c r="H8207" t="s">
        <v>11236</v>
      </c>
      <c r="I8207" t="s">
        <v>79</v>
      </c>
      <c r="K8207" t="s">
        <v>11237</v>
      </c>
      <c r="M8207" t="s">
        <v>11231</v>
      </c>
      <c r="N8207" t="s">
        <v>10863</v>
      </c>
      <c r="O8207" t="s">
        <v>18</v>
      </c>
      <c r="P8207" t="s">
        <v>11230</v>
      </c>
      <c r="Q8207" t="s">
        <v>11238</v>
      </c>
    </row>
    <row r="8208" spans="1:17" hidden="1" x14ac:dyDescent="0.35">
      <c r="A8208" s="72">
        <f t="shared" si="128"/>
        <v>141680</v>
      </c>
      <c r="B8208" t="s">
        <v>27522</v>
      </c>
      <c r="C8208" s="85">
        <v>141680</v>
      </c>
      <c r="D8208" t="s">
        <v>78</v>
      </c>
      <c r="E8208" t="s">
        <v>23177</v>
      </c>
      <c r="F8208" s="85">
        <v>17016080</v>
      </c>
      <c r="G8208" t="s">
        <v>1750</v>
      </c>
      <c r="H8208">
        <v>13775085</v>
      </c>
      <c r="I8208" t="s">
        <v>79</v>
      </c>
      <c r="J8208" t="s">
        <v>200</v>
      </c>
      <c r="K8208" t="s">
        <v>27523</v>
      </c>
      <c r="M8208" t="s">
        <v>11231</v>
      </c>
      <c r="N8208" t="s">
        <v>10863</v>
      </c>
      <c r="O8208" t="s">
        <v>18</v>
      </c>
      <c r="P8208">
        <v>78584</v>
      </c>
    </row>
    <row r="8209" spans="1:17" hidden="1" x14ac:dyDescent="0.35">
      <c r="A8209" s="72">
        <f t="shared" si="128"/>
        <v>141680</v>
      </c>
      <c r="B8209" t="s">
        <v>20629</v>
      </c>
      <c r="C8209" s="66">
        <v>17006742</v>
      </c>
      <c r="D8209" t="s">
        <v>83</v>
      </c>
      <c r="E8209" t="s">
        <v>11226</v>
      </c>
      <c r="F8209" s="66">
        <v>141680</v>
      </c>
      <c r="G8209" t="s">
        <v>78</v>
      </c>
      <c r="H8209" t="s">
        <v>13837</v>
      </c>
      <c r="I8209" t="s">
        <v>79</v>
      </c>
      <c r="K8209" t="s">
        <v>20630</v>
      </c>
      <c r="M8209" t="s">
        <v>11231</v>
      </c>
      <c r="N8209" t="s">
        <v>10863</v>
      </c>
      <c r="O8209" t="s">
        <v>18</v>
      </c>
      <c r="P8209" t="s">
        <v>11230</v>
      </c>
    </row>
    <row r="8210" spans="1:17" hidden="1" x14ac:dyDescent="0.35">
      <c r="A8210" s="72">
        <f t="shared" si="128"/>
        <v>141680</v>
      </c>
      <c r="B8210" t="s">
        <v>11239</v>
      </c>
      <c r="C8210" s="66">
        <v>91566</v>
      </c>
      <c r="D8210" t="s">
        <v>77</v>
      </c>
      <c r="E8210" t="s">
        <v>11226</v>
      </c>
      <c r="F8210" s="66">
        <v>141680</v>
      </c>
      <c r="G8210" t="s">
        <v>78</v>
      </c>
      <c r="H8210" t="s">
        <v>11240</v>
      </c>
      <c r="I8210" t="s">
        <v>79</v>
      </c>
      <c r="K8210" t="s">
        <v>11241</v>
      </c>
      <c r="M8210" t="s">
        <v>11231</v>
      </c>
      <c r="N8210" t="s">
        <v>10863</v>
      </c>
      <c r="O8210" t="s">
        <v>18</v>
      </c>
      <c r="P8210" t="s">
        <v>11230</v>
      </c>
    </row>
    <row r="8211" spans="1:17" hidden="1" x14ac:dyDescent="0.35">
      <c r="A8211" s="72">
        <f t="shared" si="128"/>
        <v>225355</v>
      </c>
      <c r="B8211" t="s">
        <v>22108</v>
      </c>
      <c r="C8211" s="66">
        <v>17020450</v>
      </c>
      <c r="D8211" t="s">
        <v>77</v>
      </c>
      <c r="E8211" t="s">
        <v>14913</v>
      </c>
      <c r="F8211" s="66">
        <v>225355</v>
      </c>
      <c r="G8211" t="s">
        <v>78</v>
      </c>
      <c r="I8211" t="s">
        <v>79</v>
      </c>
      <c r="K8211" t="s">
        <v>22109</v>
      </c>
      <c r="M8211" t="s">
        <v>21859</v>
      </c>
      <c r="O8211" t="s">
        <v>18</v>
      </c>
      <c r="P8211" t="s">
        <v>5661</v>
      </c>
    </row>
    <row r="8212" spans="1:17" hidden="1" x14ac:dyDescent="0.35">
      <c r="A8212" s="72">
        <f t="shared" si="128"/>
        <v>127700</v>
      </c>
      <c r="B8212" t="s">
        <v>24166</v>
      </c>
      <c r="C8212" s="85">
        <v>36201</v>
      </c>
      <c r="D8212" t="s">
        <v>77</v>
      </c>
      <c r="E8212" t="s">
        <v>23260</v>
      </c>
      <c r="F8212" s="85">
        <v>127700</v>
      </c>
      <c r="G8212" t="s">
        <v>78</v>
      </c>
      <c r="H8212">
        <v>13047477</v>
      </c>
      <c r="I8212" t="s">
        <v>79</v>
      </c>
      <c r="K8212" t="s">
        <v>24167</v>
      </c>
      <c r="M8212" t="s">
        <v>23991</v>
      </c>
      <c r="N8212" t="s">
        <v>23987</v>
      </c>
      <c r="O8212" t="s">
        <v>23988</v>
      </c>
      <c r="P8212">
        <v>32922</v>
      </c>
      <c r="Q8212">
        <v>7492</v>
      </c>
    </row>
    <row r="8213" spans="1:17" hidden="1" x14ac:dyDescent="0.35">
      <c r="A8213" s="72">
        <f t="shared" si="128"/>
        <v>141556</v>
      </c>
      <c r="B8213" t="s">
        <v>10420</v>
      </c>
      <c r="C8213" s="66">
        <v>90973</v>
      </c>
      <c r="D8213" t="s">
        <v>77</v>
      </c>
      <c r="E8213" t="s">
        <v>10404</v>
      </c>
      <c r="F8213" s="66">
        <v>141556</v>
      </c>
      <c r="G8213" t="s">
        <v>78</v>
      </c>
      <c r="I8213" t="s">
        <v>79</v>
      </c>
      <c r="K8213" t="s">
        <v>10421</v>
      </c>
      <c r="M8213" t="s">
        <v>9160</v>
      </c>
      <c r="N8213" t="s">
        <v>9526</v>
      </c>
      <c r="O8213" t="s">
        <v>18</v>
      </c>
      <c r="P8213" t="s">
        <v>10415</v>
      </c>
      <c r="Q8213" t="s">
        <v>6534</v>
      </c>
    </row>
    <row r="8214" spans="1:17" hidden="1" x14ac:dyDescent="0.35">
      <c r="A8214" s="72">
        <f t="shared" si="128"/>
        <v>141722</v>
      </c>
      <c r="B8214" t="s">
        <v>26758</v>
      </c>
      <c r="C8214" s="85">
        <v>16059773</v>
      </c>
      <c r="D8214" t="s">
        <v>77</v>
      </c>
      <c r="E8214" t="s">
        <v>23194</v>
      </c>
      <c r="F8214" s="85">
        <v>141722</v>
      </c>
      <c r="G8214" t="s">
        <v>78</v>
      </c>
      <c r="H8214">
        <v>1664895</v>
      </c>
      <c r="I8214" t="s">
        <v>79</v>
      </c>
      <c r="K8214" t="s">
        <v>26759</v>
      </c>
      <c r="M8214" t="s">
        <v>20759</v>
      </c>
      <c r="N8214" t="s">
        <v>5106</v>
      </c>
      <c r="O8214" t="s">
        <v>18</v>
      </c>
      <c r="P8214">
        <v>78613</v>
      </c>
    </row>
    <row r="8215" spans="1:17" hidden="1" x14ac:dyDescent="0.35">
      <c r="A8215" s="72">
        <f t="shared" si="128"/>
        <v>141722</v>
      </c>
      <c r="B8215" t="s">
        <v>17352</v>
      </c>
      <c r="C8215" s="66">
        <v>16059773</v>
      </c>
      <c r="D8215" t="s">
        <v>77</v>
      </c>
      <c r="E8215" t="s">
        <v>11379</v>
      </c>
      <c r="F8215" s="66">
        <v>141722</v>
      </c>
      <c r="G8215" t="s">
        <v>78</v>
      </c>
      <c r="H8215" t="s">
        <v>11380</v>
      </c>
      <c r="I8215" t="s">
        <v>79</v>
      </c>
      <c r="K8215" t="s">
        <v>17353</v>
      </c>
      <c r="M8215" t="s">
        <v>11382</v>
      </c>
      <c r="N8215" t="s">
        <v>5129</v>
      </c>
      <c r="O8215" t="s">
        <v>18</v>
      </c>
      <c r="P8215" t="s">
        <v>11383</v>
      </c>
    </row>
    <row r="8216" spans="1:17" hidden="1" x14ac:dyDescent="0.35">
      <c r="A8216" s="72">
        <f t="shared" si="128"/>
        <v>141307</v>
      </c>
      <c r="B8216" t="s">
        <v>17008</v>
      </c>
      <c r="C8216" s="66">
        <v>16052133</v>
      </c>
      <c r="D8216" t="s">
        <v>77</v>
      </c>
      <c r="E8216" t="s">
        <v>6769</v>
      </c>
      <c r="F8216" s="66">
        <v>141307</v>
      </c>
      <c r="G8216" t="s">
        <v>78</v>
      </c>
      <c r="I8216" t="s">
        <v>79</v>
      </c>
      <c r="K8216" t="s">
        <v>17009</v>
      </c>
      <c r="M8216" t="s">
        <v>17010</v>
      </c>
      <c r="N8216" t="s">
        <v>6771</v>
      </c>
      <c r="O8216" t="s">
        <v>18</v>
      </c>
      <c r="P8216" t="s">
        <v>7394</v>
      </c>
    </row>
    <row r="8217" spans="1:17" hidden="1" x14ac:dyDescent="0.35">
      <c r="A8217" s="72">
        <f t="shared" si="128"/>
        <v>140464</v>
      </c>
      <c r="B8217" t="s">
        <v>25914</v>
      </c>
      <c r="C8217" s="85">
        <v>16034873</v>
      </c>
      <c r="D8217" t="s">
        <v>77</v>
      </c>
      <c r="E8217" t="s">
        <v>23223</v>
      </c>
      <c r="F8217" s="85">
        <v>140464</v>
      </c>
      <c r="G8217" t="s">
        <v>78</v>
      </c>
      <c r="H8217">
        <v>14512545</v>
      </c>
      <c r="I8217" t="s">
        <v>79</v>
      </c>
      <c r="K8217" t="s">
        <v>25915</v>
      </c>
      <c r="M8217" t="s">
        <v>18305</v>
      </c>
      <c r="N8217" t="s">
        <v>232</v>
      </c>
      <c r="O8217" t="s">
        <v>18</v>
      </c>
      <c r="P8217">
        <v>75052</v>
      </c>
      <c r="Q8217">
        <v>3470</v>
      </c>
    </row>
    <row r="8218" spans="1:17" hidden="1" x14ac:dyDescent="0.35">
      <c r="A8218" s="72">
        <f t="shared" si="128"/>
        <v>140464</v>
      </c>
      <c r="B8218" t="s">
        <v>16159</v>
      </c>
      <c r="C8218" s="66">
        <v>16034873</v>
      </c>
      <c r="D8218" t="s">
        <v>77</v>
      </c>
      <c r="E8218" t="s">
        <v>541</v>
      </c>
      <c r="F8218" s="66">
        <v>140464</v>
      </c>
      <c r="G8218" t="s">
        <v>78</v>
      </c>
      <c r="H8218" t="s">
        <v>542</v>
      </c>
      <c r="I8218" t="s">
        <v>79</v>
      </c>
      <c r="K8218" t="s">
        <v>16160</v>
      </c>
      <c r="M8218" t="s">
        <v>544</v>
      </c>
      <c r="N8218" t="s">
        <v>189</v>
      </c>
      <c r="O8218" t="s">
        <v>18</v>
      </c>
      <c r="P8218" t="s">
        <v>576</v>
      </c>
      <c r="Q8218" t="s">
        <v>5562</v>
      </c>
    </row>
    <row r="8219" spans="1:17" hidden="1" x14ac:dyDescent="0.35">
      <c r="A8219" s="72">
        <f t="shared" si="128"/>
        <v>141688</v>
      </c>
      <c r="B8219" t="s">
        <v>19277</v>
      </c>
      <c r="C8219" s="66">
        <v>16036135</v>
      </c>
      <c r="D8219" t="s">
        <v>83</v>
      </c>
      <c r="E8219" t="s">
        <v>11324</v>
      </c>
      <c r="F8219" s="66">
        <v>141688</v>
      </c>
      <c r="G8219" t="s">
        <v>78</v>
      </c>
      <c r="I8219" t="s">
        <v>79</v>
      </c>
      <c r="K8219" t="s">
        <v>19278</v>
      </c>
      <c r="M8219" t="s">
        <v>11326</v>
      </c>
      <c r="N8219" t="s">
        <v>7398</v>
      </c>
      <c r="O8219" t="s">
        <v>18</v>
      </c>
      <c r="P8219" t="s">
        <v>11327</v>
      </c>
    </row>
    <row r="8220" spans="1:17" hidden="1" x14ac:dyDescent="0.35">
      <c r="A8220" s="72">
        <f t="shared" si="128"/>
        <v>141311</v>
      </c>
      <c r="B8220" t="s">
        <v>14959</v>
      </c>
      <c r="C8220" s="66">
        <v>226302</v>
      </c>
      <c r="D8220" t="s">
        <v>77</v>
      </c>
      <c r="E8220" t="s">
        <v>6973</v>
      </c>
      <c r="F8220" s="66">
        <v>141311</v>
      </c>
      <c r="G8220" t="s">
        <v>78</v>
      </c>
      <c r="H8220" t="s">
        <v>14960</v>
      </c>
      <c r="I8220" t="s">
        <v>79</v>
      </c>
      <c r="K8220" t="s">
        <v>14961</v>
      </c>
      <c r="M8220" t="s">
        <v>7841</v>
      </c>
      <c r="N8220" t="s">
        <v>7264</v>
      </c>
      <c r="O8220" t="s">
        <v>18</v>
      </c>
      <c r="P8220" t="s">
        <v>8177</v>
      </c>
    </row>
    <row r="8221" spans="1:17" hidden="1" x14ac:dyDescent="0.35">
      <c r="A8221" s="72">
        <f t="shared" si="128"/>
        <v>141663</v>
      </c>
      <c r="B8221" t="s">
        <v>11124</v>
      </c>
      <c r="C8221" s="66">
        <v>91505</v>
      </c>
      <c r="D8221" t="s">
        <v>77</v>
      </c>
      <c r="E8221" t="s">
        <v>11096</v>
      </c>
      <c r="F8221" s="66">
        <v>141663</v>
      </c>
      <c r="G8221" t="s">
        <v>78</v>
      </c>
      <c r="I8221" t="s">
        <v>79</v>
      </c>
      <c r="K8221" t="s">
        <v>11125</v>
      </c>
      <c r="M8221" t="s">
        <v>10987</v>
      </c>
      <c r="N8221" t="s">
        <v>7398</v>
      </c>
      <c r="O8221" t="s">
        <v>18</v>
      </c>
      <c r="P8221" t="s">
        <v>10978</v>
      </c>
    </row>
    <row r="8222" spans="1:17" hidden="1" x14ac:dyDescent="0.35">
      <c r="A8222" s="72">
        <f t="shared" si="128"/>
        <v>141223</v>
      </c>
      <c r="B8222" t="s">
        <v>6434</v>
      </c>
      <c r="C8222" s="66">
        <v>88577</v>
      </c>
      <c r="D8222" t="s">
        <v>77</v>
      </c>
      <c r="E8222" t="s">
        <v>6077</v>
      </c>
      <c r="F8222" s="66">
        <v>141223</v>
      </c>
      <c r="G8222" t="s">
        <v>78</v>
      </c>
      <c r="H8222" t="s">
        <v>6435</v>
      </c>
      <c r="I8222" t="s">
        <v>79</v>
      </c>
      <c r="K8222" t="s">
        <v>6436</v>
      </c>
      <c r="M8222" t="s">
        <v>3090</v>
      </c>
      <c r="N8222" t="s">
        <v>6071</v>
      </c>
      <c r="O8222" t="s">
        <v>18</v>
      </c>
      <c r="P8222" t="s">
        <v>6417</v>
      </c>
      <c r="Q8222" t="s">
        <v>6437</v>
      </c>
    </row>
    <row r="8223" spans="1:17" hidden="1" x14ac:dyDescent="0.35">
      <c r="A8223" s="72">
        <f t="shared" si="128"/>
        <v>141633</v>
      </c>
      <c r="B8223" t="s">
        <v>6434</v>
      </c>
      <c r="C8223" s="66">
        <v>91290</v>
      </c>
      <c r="D8223" t="s">
        <v>77</v>
      </c>
      <c r="E8223" t="s">
        <v>10736</v>
      </c>
      <c r="F8223" s="66">
        <v>141633</v>
      </c>
      <c r="G8223" t="s">
        <v>78</v>
      </c>
      <c r="H8223" t="s">
        <v>10796</v>
      </c>
      <c r="I8223" t="s">
        <v>79</v>
      </c>
      <c r="K8223" t="s">
        <v>10797</v>
      </c>
      <c r="M8223" t="s">
        <v>10734</v>
      </c>
      <c r="N8223" t="s">
        <v>10739</v>
      </c>
      <c r="O8223" t="s">
        <v>18</v>
      </c>
      <c r="P8223" t="s">
        <v>10740</v>
      </c>
      <c r="Q8223" t="s">
        <v>10798</v>
      </c>
    </row>
    <row r="8224" spans="1:17" hidden="1" x14ac:dyDescent="0.35">
      <c r="A8224" s="72">
        <f t="shared" si="128"/>
        <v>141987</v>
      </c>
      <c r="B8224" t="s">
        <v>6434</v>
      </c>
      <c r="C8224" s="66">
        <v>92526</v>
      </c>
      <c r="D8224" t="s">
        <v>77</v>
      </c>
      <c r="E8224" t="s">
        <v>12711</v>
      </c>
      <c r="F8224" s="66">
        <v>141987</v>
      </c>
      <c r="G8224" t="s">
        <v>78</v>
      </c>
      <c r="H8224" t="s">
        <v>12712</v>
      </c>
      <c r="I8224" t="s">
        <v>79</v>
      </c>
      <c r="K8224" t="s">
        <v>12713</v>
      </c>
      <c r="M8224" t="s">
        <v>12447</v>
      </c>
      <c r="N8224" t="s">
        <v>12609</v>
      </c>
      <c r="O8224" t="s">
        <v>18</v>
      </c>
      <c r="P8224" t="s">
        <v>12714</v>
      </c>
      <c r="Q8224" t="s">
        <v>12715</v>
      </c>
    </row>
    <row r="8225" spans="1:17" hidden="1" x14ac:dyDescent="0.35">
      <c r="A8225" s="72">
        <f t="shared" si="128"/>
        <v>141487</v>
      </c>
      <c r="B8225" t="s">
        <v>6434</v>
      </c>
      <c r="C8225" s="66">
        <v>90403</v>
      </c>
      <c r="D8225" t="s">
        <v>77</v>
      </c>
      <c r="E8225" t="s">
        <v>9269</v>
      </c>
      <c r="F8225" s="66">
        <v>141487</v>
      </c>
      <c r="G8225" t="s">
        <v>78</v>
      </c>
      <c r="I8225" t="s">
        <v>79</v>
      </c>
      <c r="K8225" t="s">
        <v>9375</v>
      </c>
      <c r="M8225" t="s">
        <v>9216</v>
      </c>
      <c r="N8225" t="s">
        <v>9217</v>
      </c>
      <c r="O8225" t="s">
        <v>18</v>
      </c>
      <c r="P8225" t="s">
        <v>9301</v>
      </c>
      <c r="Q8225" t="s">
        <v>9376</v>
      </c>
    </row>
    <row r="8226" spans="1:17" hidden="1" x14ac:dyDescent="0.35">
      <c r="A8226" s="72">
        <f t="shared" si="128"/>
        <v>141546</v>
      </c>
      <c r="B8226" t="s">
        <v>27343</v>
      </c>
      <c r="C8226" s="85">
        <v>90746</v>
      </c>
      <c r="D8226" t="s">
        <v>77</v>
      </c>
      <c r="E8226" t="s">
        <v>23179</v>
      </c>
      <c r="F8226" s="85">
        <v>141546</v>
      </c>
      <c r="G8226" t="s">
        <v>78</v>
      </c>
      <c r="H8226">
        <v>1664853</v>
      </c>
      <c r="I8226" t="s">
        <v>79</v>
      </c>
      <c r="K8226" t="s">
        <v>27344</v>
      </c>
      <c r="M8226" t="s">
        <v>22878</v>
      </c>
      <c r="N8226" t="s">
        <v>9526</v>
      </c>
      <c r="O8226" t="s">
        <v>18</v>
      </c>
      <c r="P8226">
        <v>78218</v>
      </c>
      <c r="Q8226">
        <v>2119</v>
      </c>
    </row>
    <row r="8227" spans="1:17" hidden="1" x14ac:dyDescent="0.35">
      <c r="A8227" s="72">
        <f t="shared" si="128"/>
        <v>141546</v>
      </c>
      <c r="B8227" t="s">
        <v>10021</v>
      </c>
      <c r="C8227" s="66">
        <v>90746</v>
      </c>
      <c r="D8227" t="s">
        <v>77</v>
      </c>
      <c r="E8227" t="s">
        <v>9849</v>
      </c>
      <c r="F8227" s="66">
        <v>141546</v>
      </c>
      <c r="G8227" t="s">
        <v>78</v>
      </c>
      <c r="H8227" t="s">
        <v>9850</v>
      </c>
      <c r="I8227" t="s">
        <v>79</v>
      </c>
      <c r="K8227" t="s">
        <v>10022</v>
      </c>
      <c r="M8227" t="s">
        <v>10023</v>
      </c>
      <c r="N8227" t="s">
        <v>7384</v>
      </c>
      <c r="O8227" t="s">
        <v>18</v>
      </c>
      <c r="P8227" t="s">
        <v>10017</v>
      </c>
      <c r="Q8227" t="s">
        <v>4638</v>
      </c>
    </row>
    <row r="8228" spans="1:17" hidden="1" x14ac:dyDescent="0.35">
      <c r="A8228" s="72">
        <f t="shared" si="128"/>
        <v>141987</v>
      </c>
      <c r="B8228" t="s">
        <v>10021</v>
      </c>
      <c r="C8228" s="66">
        <v>92527</v>
      </c>
      <c r="D8228" t="s">
        <v>77</v>
      </c>
      <c r="E8228" t="s">
        <v>12711</v>
      </c>
      <c r="F8228" s="66">
        <v>141987</v>
      </c>
      <c r="G8228" t="s">
        <v>78</v>
      </c>
      <c r="H8228" t="s">
        <v>12716</v>
      </c>
      <c r="I8228" t="s">
        <v>79</v>
      </c>
      <c r="K8228" t="s">
        <v>12713</v>
      </c>
      <c r="M8228" t="s">
        <v>12447</v>
      </c>
      <c r="N8228" t="s">
        <v>12609</v>
      </c>
      <c r="O8228" t="s">
        <v>18</v>
      </c>
      <c r="P8228" t="s">
        <v>12714</v>
      </c>
      <c r="Q8228" t="s">
        <v>12715</v>
      </c>
    </row>
    <row r="8229" spans="1:17" hidden="1" x14ac:dyDescent="0.35">
      <c r="A8229" s="72">
        <f t="shared" si="128"/>
        <v>141987</v>
      </c>
      <c r="B8229" t="s">
        <v>12717</v>
      </c>
      <c r="C8229" s="66">
        <v>92528</v>
      </c>
      <c r="D8229" t="s">
        <v>77</v>
      </c>
      <c r="E8229" t="s">
        <v>12711</v>
      </c>
      <c r="F8229" s="66">
        <v>141987</v>
      </c>
      <c r="G8229" t="s">
        <v>78</v>
      </c>
      <c r="H8229" t="s">
        <v>12712</v>
      </c>
      <c r="I8229" t="s">
        <v>79</v>
      </c>
      <c r="K8229" t="s">
        <v>12713</v>
      </c>
      <c r="M8229" t="s">
        <v>12447</v>
      </c>
      <c r="N8229" t="s">
        <v>12609</v>
      </c>
      <c r="O8229" t="s">
        <v>18</v>
      </c>
      <c r="P8229" t="s">
        <v>12714</v>
      </c>
      <c r="Q8229" t="s">
        <v>12715</v>
      </c>
    </row>
    <row r="8230" spans="1:17" hidden="1" x14ac:dyDescent="0.35">
      <c r="A8230" s="72">
        <f t="shared" si="128"/>
        <v>141356</v>
      </c>
      <c r="B8230" t="s">
        <v>8603</v>
      </c>
      <c r="C8230" s="66">
        <v>89917</v>
      </c>
      <c r="D8230" t="s">
        <v>77</v>
      </c>
      <c r="E8230" t="s">
        <v>8483</v>
      </c>
      <c r="F8230" s="66">
        <v>141356</v>
      </c>
      <c r="G8230" t="s">
        <v>78</v>
      </c>
      <c r="I8230" t="s">
        <v>79</v>
      </c>
      <c r="K8230" t="s">
        <v>8602</v>
      </c>
      <c r="M8230" t="s">
        <v>8590</v>
      </c>
      <c r="N8230" t="s">
        <v>8314</v>
      </c>
      <c r="O8230" t="s">
        <v>18</v>
      </c>
      <c r="P8230" t="s">
        <v>8591</v>
      </c>
    </row>
    <row r="8231" spans="1:17" hidden="1" x14ac:dyDescent="0.35">
      <c r="A8231" s="72">
        <f t="shared" si="128"/>
        <v>142043</v>
      </c>
      <c r="B8231" t="s">
        <v>19600</v>
      </c>
      <c r="C8231" s="66">
        <v>16053552</v>
      </c>
      <c r="D8231" t="s">
        <v>83</v>
      </c>
      <c r="E8231" t="s">
        <v>13037</v>
      </c>
      <c r="F8231" s="66">
        <v>142043</v>
      </c>
      <c r="G8231" t="s">
        <v>78</v>
      </c>
      <c r="I8231" t="s">
        <v>79</v>
      </c>
      <c r="K8231" t="s">
        <v>19601</v>
      </c>
      <c r="M8231" t="s">
        <v>13039</v>
      </c>
      <c r="N8231" t="s">
        <v>13039</v>
      </c>
      <c r="O8231" t="s">
        <v>18</v>
      </c>
      <c r="P8231" t="s">
        <v>13040</v>
      </c>
    </row>
    <row r="8232" spans="1:17" hidden="1" x14ac:dyDescent="0.35">
      <c r="A8232" s="72">
        <f t="shared" si="128"/>
        <v>230885</v>
      </c>
      <c r="B8232" t="s">
        <v>12586</v>
      </c>
      <c r="C8232" s="66">
        <v>92468</v>
      </c>
      <c r="D8232" t="s">
        <v>77</v>
      </c>
      <c r="E8232" t="s">
        <v>12587</v>
      </c>
      <c r="F8232" s="66">
        <v>230885</v>
      </c>
      <c r="G8232" t="s">
        <v>78</v>
      </c>
      <c r="H8232" t="s">
        <v>12588</v>
      </c>
      <c r="I8232" t="s">
        <v>79</v>
      </c>
      <c r="K8232" t="s">
        <v>12589</v>
      </c>
      <c r="M8232" t="s">
        <v>12584</v>
      </c>
      <c r="N8232" t="s">
        <v>7836</v>
      </c>
      <c r="O8232" t="s">
        <v>18</v>
      </c>
      <c r="P8232" t="s">
        <v>12585</v>
      </c>
    </row>
    <row r="8233" spans="1:17" hidden="1" x14ac:dyDescent="0.35">
      <c r="A8233" s="72">
        <f t="shared" si="128"/>
        <v>141677</v>
      </c>
      <c r="B8233" t="s">
        <v>11211</v>
      </c>
      <c r="C8233" s="66">
        <v>91554</v>
      </c>
      <c r="D8233" t="s">
        <v>77</v>
      </c>
      <c r="E8233" t="s">
        <v>10859</v>
      </c>
      <c r="F8233" s="66">
        <v>141677</v>
      </c>
      <c r="G8233" t="s">
        <v>78</v>
      </c>
      <c r="H8233" t="s">
        <v>11212</v>
      </c>
      <c r="I8233" t="s">
        <v>79</v>
      </c>
      <c r="K8233" t="s">
        <v>11213</v>
      </c>
      <c r="M8233" t="s">
        <v>11196</v>
      </c>
      <c r="N8233" t="s">
        <v>10863</v>
      </c>
      <c r="O8233" t="s">
        <v>18</v>
      </c>
      <c r="P8233" t="s">
        <v>11195</v>
      </c>
    </row>
    <row r="8234" spans="1:17" hidden="1" x14ac:dyDescent="0.35">
      <c r="A8234" s="72">
        <f t="shared" si="128"/>
        <v>141307</v>
      </c>
      <c r="B8234" t="s">
        <v>16748</v>
      </c>
      <c r="C8234" s="66">
        <v>16047672</v>
      </c>
      <c r="D8234" t="s">
        <v>77</v>
      </c>
      <c r="E8234" t="s">
        <v>6769</v>
      </c>
      <c r="F8234" s="66">
        <v>141307</v>
      </c>
      <c r="G8234" t="s">
        <v>78</v>
      </c>
      <c r="I8234" t="s">
        <v>79</v>
      </c>
      <c r="K8234" t="s">
        <v>16749</v>
      </c>
      <c r="M8234" t="s">
        <v>8386</v>
      </c>
      <c r="N8234" t="s">
        <v>6771</v>
      </c>
      <c r="O8234" t="s">
        <v>18</v>
      </c>
      <c r="P8234" t="s">
        <v>8387</v>
      </c>
    </row>
    <row r="8235" spans="1:17" hidden="1" x14ac:dyDescent="0.35">
      <c r="A8235" s="72">
        <f t="shared" si="128"/>
        <v>142021</v>
      </c>
      <c r="B8235" t="s">
        <v>12958</v>
      </c>
      <c r="C8235" s="66">
        <v>92650</v>
      </c>
      <c r="D8235" t="s">
        <v>77</v>
      </c>
      <c r="E8235" t="s">
        <v>12954</v>
      </c>
      <c r="F8235" s="66">
        <v>142021</v>
      </c>
      <c r="G8235" t="s">
        <v>78</v>
      </c>
      <c r="I8235" t="s">
        <v>79</v>
      </c>
      <c r="K8235" t="s">
        <v>12959</v>
      </c>
      <c r="M8235" t="s">
        <v>12956</v>
      </c>
      <c r="N8235" t="s">
        <v>12861</v>
      </c>
      <c r="O8235" t="s">
        <v>18</v>
      </c>
      <c r="P8235" t="s">
        <v>12957</v>
      </c>
    </row>
    <row r="8236" spans="1:17" hidden="1" x14ac:dyDescent="0.35">
      <c r="A8236" s="72">
        <f t="shared" si="128"/>
        <v>142021</v>
      </c>
      <c r="B8236" t="s">
        <v>12953</v>
      </c>
      <c r="C8236" s="66">
        <v>92649</v>
      </c>
      <c r="D8236" t="s">
        <v>77</v>
      </c>
      <c r="E8236" t="s">
        <v>12954</v>
      </c>
      <c r="F8236" s="66">
        <v>142021</v>
      </c>
      <c r="G8236" t="s">
        <v>78</v>
      </c>
      <c r="I8236" t="s">
        <v>79</v>
      </c>
      <c r="K8236" t="s">
        <v>12955</v>
      </c>
      <c r="M8236" t="s">
        <v>12956</v>
      </c>
      <c r="N8236" t="s">
        <v>12861</v>
      </c>
      <c r="O8236" t="s">
        <v>18</v>
      </c>
      <c r="P8236" t="s">
        <v>12957</v>
      </c>
    </row>
    <row r="8237" spans="1:17" hidden="1" x14ac:dyDescent="0.35">
      <c r="A8237" s="72">
        <f t="shared" si="128"/>
        <v>141532</v>
      </c>
      <c r="B8237" t="s">
        <v>28246</v>
      </c>
      <c r="C8237" s="85">
        <v>90532</v>
      </c>
      <c r="D8237" t="s">
        <v>77</v>
      </c>
      <c r="E8237" t="s">
        <v>23152</v>
      </c>
      <c r="F8237" s="85">
        <v>141532</v>
      </c>
      <c r="G8237" t="s">
        <v>78</v>
      </c>
      <c r="H8237">
        <v>9980335</v>
      </c>
      <c r="I8237" t="s">
        <v>79</v>
      </c>
      <c r="K8237" t="s">
        <v>28247</v>
      </c>
      <c r="M8237" t="s">
        <v>9696</v>
      </c>
      <c r="N8237" t="s">
        <v>9697</v>
      </c>
      <c r="O8237" t="s">
        <v>18</v>
      </c>
      <c r="P8237">
        <v>78154</v>
      </c>
    </row>
    <row r="8238" spans="1:17" hidden="1" x14ac:dyDescent="0.35">
      <c r="A8238" s="72">
        <f t="shared" si="128"/>
        <v>141532</v>
      </c>
      <c r="B8238" t="s">
        <v>9694</v>
      </c>
      <c r="C8238" s="66">
        <v>90532</v>
      </c>
      <c r="D8238" t="s">
        <v>77</v>
      </c>
      <c r="E8238" t="s">
        <v>9507</v>
      </c>
      <c r="F8238" s="66">
        <v>141532</v>
      </c>
      <c r="G8238" t="s">
        <v>78</v>
      </c>
      <c r="H8238" t="s">
        <v>9508</v>
      </c>
      <c r="I8238" t="s">
        <v>79</v>
      </c>
      <c r="K8238" t="s">
        <v>9695</v>
      </c>
      <c r="M8238" t="s">
        <v>9696</v>
      </c>
      <c r="N8238" t="s">
        <v>9697</v>
      </c>
      <c r="O8238" t="s">
        <v>18</v>
      </c>
      <c r="P8238" t="s">
        <v>9698</v>
      </c>
    </row>
    <row r="8239" spans="1:17" hidden="1" x14ac:dyDescent="0.35">
      <c r="A8239" s="72">
        <f t="shared" si="128"/>
        <v>140714</v>
      </c>
      <c r="B8239" t="s">
        <v>18781</v>
      </c>
      <c r="C8239" s="66">
        <v>16032401</v>
      </c>
      <c r="D8239" t="s">
        <v>83</v>
      </c>
      <c r="E8239" t="s">
        <v>2794</v>
      </c>
      <c r="F8239" s="66">
        <v>140714</v>
      </c>
      <c r="G8239" t="s">
        <v>78</v>
      </c>
      <c r="H8239" t="s">
        <v>18782</v>
      </c>
      <c r="I8239" t="s">
        <v>79</v>
      </c>
      <c r="K8239" t="s">
        <v>18783</v>
      </c>
      <c r="M8239" t="s">
        <v>2790</v>
      </c>
      <c r="N8239" t="s">
        <v>2791</v>
      </c>
      <c r="O8239" t="s">
        <v>18</v>
      </c>
      <c r="P8239" t="s">
        <v>2792</v>
      </c>
    </row>
    <row r="8240" spans="1:17" hidden="1" x14ac:dyDescent="0.35">
      <c r="A8240" s="72">
        <f t="shared" si="128"/>
        <v>141078</v>
      </c>
      <c r="B8240" t="s">
        <v>21730</v>
      </c>
      <c r="C8240" s="66">
        <v>17017178</v>
      </c>
      <c r="D8240" t="s">
        <v>77</v>
      </c>
      <c r="E8240" t="s">
        <v>5302</v>
      </c>
      <c r="F8240" s="66">
        <v>141078</v>
      </c>
      <c r="G8240" t="s">
        <v>78</v>
      </c>
      <c r="I8240" t="s">
        <v>79</v>
      </c>
      <c r="K8240" t="s">
        <v>21731</v>
      </c>
      <c r="M8240" t="s">
        <v>5305</v>
      </c>
      <c r="N8240" t="s">
        <v>5300</v>
      </c>
      <c r="O8240" t="s">
        <v>18</v>
      </c>
      <c r="P8240" t="s">
        <v>5306</v>
      </c>
    </row>
    <row r="8241" spans="1:17" hidden="1" x14ac:dyDescent="0.35">
      <c r="A8241" s="72">
        <f t="shared" si="128"/>
        <v>141078</v>
      </c>
      <c r="B8241" t="s">
        <v>20909</v>
      </c>
      <c r="C8241" s="66">
        <v>17009834</v>
      </c>
      <c r="D8241" t="s">
        <v>83</v>
      </c>
      <c r="E8241" t="s">
        <v>5302</v>
      </c>
      <c r="F8241" s="66">
        <v>141078</v>
      </c>
      <c r="G8241" t="s">
        <v>78</v>
      </c>
      <c r="I8241" t="s">
        <v>79</v>
      </c>
      <c r="K8241" t="s">
        <v>20908</v>
      </c>
      <c r="M8241" t="s">
        <v>20142</v>
      </c>
      <c r="O8241" t="s">
        <v>18</v>
      </c>
      <c r="P8241" t="s">
        <v>5306</v>
      </c>
    </row>
    <row r="8242" spans="1:17" hidden="1" x14ac:dyDescent="0.35">
      <c r="A8242" s="72">
        <f t="shared" si="128"/>
        <v>141078</v>
      </c>
      <c r="B8242" t="s">
        <v>5301</v>
      </c>
      <c r="C8242" s="66">
        <v>88071</v>
      </c>
      <c r="D8242" t="s">
        <v>77</v>
      </c>
      <c r="E8242" t="s">
        <v>5302</v>
      </c>
      <c r="F8242" s="66">
        <v>141078</v>
      </c>
      <c r="G8242" t="s">
        <v>78</v>
      </c>
      <c r="H8242" t="s">
        <v>5303</v>
      </c>
      <c r="I8242" t="s">
        <v>79</v>
      </c>
      <c r="K8242" t="s">
        <v>5304</v>
      </c>
      <c r="M8242" t="s">
        <v>5305</v>
      </c>
      <c r="N8242" t="s">
        <v>5300</v>
      </c>
      <c r="O8242" t="s">
        <v>18</v>
      </c>
      <c r="P8242" t="s">
        <v>5306</v>
      </c>
      <c r="Q8242" t="s">
        <v>5307</v>
      </c>
    </row>
    <row r="8243" spans="1:17" hidden="1" x14ac:dyDescent="0.35">
      <c r="A8243" s="72">
        <f t="shared" si="128"/>
        <v>141078</v>
      </c>
      <c r="B8243" t="s">
        <v>20910</v>
      </c>
      <c r="C8243" s="66">
        <v>17009835</v>
      </c>
      <c r="D8243" t="s">
        <v>83</v>
      </c>
      <c r="E8243" t="s">
        <v>5302</v>
      </c>
      <c r="F8243" s="66">
        <v>141078</v>
      </c>
      <c r="G8243" t="s">
        <v>78</v>
      </c>
      <c r="I8243" t="s">
        <v>79</v>
      </c>
      <c r="K8243" t="s">
        <v>20908</v>
      </c>
      <c r="M8243" t="s">
        <v>20142</v>
      </c>
      <c r="O8243" t="s">
        <v>18</v>
      </c>
      <c r="P8243" t="s">
        <v>5306</v>
      </c>
    </row>
    <row r="8244" spans="1:17" hidden="1" x14ac:dyDescent="0.35">
      <c r="A8244" s="72">
        <f t="shared" si="128"/>
        <v>141078</v>
      </c>
      <c r="B8244" t="s">
        <v>20140</v>
      </c>
      <c r="C8244" s="66">
        <v>17002179</v>
      </c>
      <c r="D8244" t="s">
        <v>83</v>
      </c>
      <c r="E8244" t="s">
        <v>5302</v>
      </c>
      <c r="F8244" s="66">
        <v>141078</v>
      </c>
      <c r="G8244" t="s">
        <v>78</v>
      </c>
      <c r="I8244" t="s">
        <v>79</v>
      </c>
      <c r="K8244" t="s">
        <v>20141</v>
      </c>
      <c r="M8244" t="s">
        <v>20142</v>
      </c>
      <c r="O8244" t="s">
        <v>18</v>
      </c>
      <c r="P8244" t="s">
        <v>5306</v>
      </c>
    </row>
    <row r="8245" spans="1:17" hidden="1" x14ac:dyDescent="0.35">
      <c r="A8245" s="72">
        <f t="shared" si="128"/>
        <v>141078</v>
      </c>
      <c r="B8245" t="s">
        <v>14047</v>
      </c>
      <c r="C8245" s="66">
        <v>191948</v>
      </c>
      <c r="D8245" t="s">
        <v>77</v>
      </c>
      <c r="E8245" t="s">
        <v>5302</v>
      </c>
      <c r="F8245" s="66">
        <v>141078</v>
      </c>
      <c r="G8245" t="s">
        <v>78</v>
      </c>
      <c r="H8245" t="s">
        <v>14048</v>
      </c>
      <c r="I8245" t="s">
        <v>79</v>
      </c>
      <c r="K8245" t="s">
        <v>5304</v>
      </c>
      <c r="M8245" t="s">
        <v>5305</v>
      </c>
      <c r="N8245" t="s">
        <v>5300</v>
      </c>
      <c r="O8245" t="s">
        <v>18</v>
      </c>
      <c r="P8245" t="s">
        <v>5306</v>
      </c>
      <c r="Q8245" t="s">
        <v>5307</v>
      </c>
    </row>
    <row r="8246" spans="1:17" hidden="1" x14ac:dyDescent="0.35">
      <c r="A8246" s="72">
        <f t="shared" si="128"/>
        <v>141739</v>
      </c>
      <c r="B8246" t="s">
        <v>23753</v>
      </c>
      <c r="C8246" s="85">
        <v>91954</v>
      </c>
      <c r="D8246" t="s">
        <v>77</v>
      </c>
      <c r="E8246" t="s">
        <v>23266</v>
      </c>
      <c r="F8246" s="85">
        <v>141739</v>
      </c>
      <c r="G8246" t="s">
        <v>78</v>
      </c>
      <c r="H8246">
        <v>12688883</v>
      </c>
      <c r="I8246" t="s">
        <v>79</v>
      </c>
      <c r="K8246" t="s">
        <v>23754</v>
      </c>
      <c r="M8246" t="s">
        <v>125</v>
      </c>
      <c r="N8246" t="s">
        <v>137</v>
      </c>
      <c r="O8246" t="s">
        <v>18</v>
      </c>
      <c r="P8246">
        <v>78756</v>
      </c>
      <c r="Q8246">
        <v>2801</v>
      </c>
    </row>
    <row r="8247" spans="1:17" hidden="1" x14ac:dyDescent="0.35">
      <c r="A8247" s="72">
        <f t="shared" si="128"/>
        <v>141267</v>
      </c>
      <c r="B8247" t="s">
        <v>15536</v>
      </c>
      <c r="C8247" s="66">
        <v>234120</v>
      </c>
      <c r="D8247" t="s">
        <v>77</v>
      </c>
      <c r="E8247" t="s">
        <v>7612</v>
      </c>
      <c r="F8247" s="66">
        <v>141267</v>
      </c>
      <c r="G8247" t="s">
        <v>78</v>
      </c>
      <c r="I8247" t="s">
        <v>79</v>
      </c>
      <c r="K8247" t="s">
        <v>15537</v>
      </c>
      <c r="M8247" t="s">
        <v>7609</v>
      </c>
      <c r="N8247" t="s">
        <v>6073</v>
      </c>
      <c r="O8247" t="s">
        <v>18</v>
      </c>
      <c r="P8247" t="s">
        <v>14172</v>
      </c>
    </row>
    <row r="8248" spans="1:17" hidden="1" x14ac:dyDescent="0.35">
      <c r="A8248" s="72">
        <f t="shared" si="128"/>
        <v>140444</v>
      </c>
      <c r="B8248" t="s">
        <v>24355</v>
      </c>
      <c r="C8248" s="85">
        <v>85424</v>
      </c>
      <c r="D8248" t="s">
        <v>77</v>
      </c>
      <c r="E8248" t="s">
        <v>23254</v>
      </c>
      <c r="F8248" s="85">
        <v>140444</v>
      </c>
      <c r="G8248" t="s">
        <v>78</v>
      </c>
      <c r="H8248">
        <v>12718805</v>
      </c>
      <c r="I8248" t="s">
        <v>79</v>
      </c>
      <c r="K8248" t="s">
        <v>24356</v>
      </c>
      <c r="M8248" t="s">
        <v>20080</v>
      </c>
      <c r="N8248" t="s">
        <v>232</v>
      </c>
      <c r="O8248" t="s">
        <v>18</v>
      </c>
      <c r="P8248">
        <v>75007</v>
      </c>
      <c r="Q8248">
        <v>2986</v>
      </c>
    </row>
    <row r="8249" spans="1:17" hidden="1" x14ac:dyDescent="0.35">
      <c r="A8249" s="72">
        <f t="shared" si="128"/>
        <v>140887</v>
      </c>
      <c r="B8249" t="s">
        <v>25312</v>
      </c>
      <c r="C8249" s="85">
        <v>16062968</v>
      </c>
      <c r="D8249" t="s">
        <v>77</v>
      </c>
      <c r="E8249" t="s">
        <v>23231</v>
      </c>
      <c r="F8249" s="85">
        <v>140887</v>
      </c>
      <c r="G8249" t="s">
        <v>78</v>
      </c>
      <c r="H8249">
        <v>1647916</v>
      </c>
      <c r="I8249" t="s">
        <v>79</v>
      </c>
      <c r="K8249" t="s">
        <v>25313</v>
      </c>
      <c r="M8249" t="s">
        <v>20648</v>
      </c>
      <c r="N8249" t="s">
        <v>571</v>
      </c>
      <c r="O8249" t="s">
        <v>18</v>
      </c>
      <c r="P8249">
        <v>76115</v>
      </c>
    </row>
    <row r="8250" spans="1:17" hidden="1" x14ac:dyDescent="0.35">
      <c r="A8250" s="72">
        <f t="shared" si="128"/>
        <v>140887</v>
      </c>
      <c r="B8250" t="s">
        <v>17491</v>
      </c>
      <c r="C8250" s="66">
        <v>16062968</v>
      </c>
      <c r="D8250" t="s">
        <v>77</v>
      </c>
      <c r="E8250" t="s">
        <v>3907</v>
      </c>
      <c r="F8250" s="66">
        <v>140887</v>
      </c>
      <c r="G8250" t="s">
        <v>78</v>
      </c>
      <c r="H8250" t="s">
        <v>4215</v>
      </c>
      <c r="I8250" t="s">
        <v>79</v>
      </c>
      <c r="K8250" t="s">
        <v>17492</v>
      </c>
      <c r="M8250" t="s">
        <v>3904</v>
      </c>
      <c r="N8250" t="s">
        <v>573</v>
      </c>
      <c r="O8250" t="s">
        <v>18</v>
      </c>
      <c r="P8250" t="s">
        <v>4209</v>
      </c>
    </row>
    <row r="8251" spans="1:17" hidden="1" x14ac:dyDescent="0.35">
      <c r="A8251" s="72">
        <f t="shared" si="128"/>
        <v>140887</v>
      </c>
      <c r="B8251" t="s">
        <v>25594</v>
      </c>
      <c r="C8251" s="85">
        <v>176490</v>
      </c>
      <c r="D8251" t="s">
        <v>77</v>
      </c>
      <c r="E8251" t="s">
        <v>23231</v>
      </c>
      <c r="F8251" s="85">
        <v>140887</v>
      </c>
      <c r="G8251" t="s">
        <v>78</v>
      </c>
      <c r="H8251">
        <v>11997517</v>
      </c>
      <c r="I8251" t="s">
        <v>79</v>
      </c>
      <c r="K8251" t="s">
        <v>25595</v>
      </c>
      <c r="M8251" t="s">
        <v>20648</v>
      </c>
      <c r="N8251" t="s">
        <v>571</v>
      </c>
      <c r="O8251" t="s">
        <v>18</v>
      </c>
      <c r="P8251">
        <v>76110</v>
      </c>
    </row>
    <row r="8252" spans="1:17" hidden="1" x14ac:dyDescent="0.35">
      <c r="A8252" s="72">
        <f t="shared" si="128"/>
        <v>140887</v>
      </c>
      <c r="B8252" t="s">
        <v>13963</v>
      </c>
      <c r="C8252" s="66">
        <v>176490</v>
      </c>
      <c r="D8252" t="s">
        <v>77</v>
      </c>
      <c r="E8252" t="s">
        <v>3907</v>
      </c>
      <c r="F8252" s="66">
        <v>140887</v>
      </c>
      <c r="G8252" t="s">
        <v>78</v>
      </c>
      <c r="H8252" t="s">
        <v>13964</v>
      </c>
      <c r="I8252" t="s">
        <v>79</v>
      </c>
      <c r="K8252" t="s">
        <v>13965</v>
      </c>
      <c r="M8252" t="s">
        <v>3904</v>
      </c>
      <c r="N8252" t="s">
        <v>573</v>
      </c>
      <c r="O8252" t="s">
        <v>18</v>
      </c>
      <c r="P8252" t="s">
        <v>4116</v>
      </c>
    </row>
    <row r="8253" spans="1:17" hidden="1" x14ac:dyDescent="0.35">
      <c r="A8253" s="72">
        <f t="shared" si="128"/>
        <v>140887</v>
      </c>
      <c r="B8253" t="s">
        <v>25327</v>
      </c>
      <c r="C8253" s="85">
        <v>87531</v>
      </c>
      <c r="D8253" t="s">
        <v>77</v>
      </c>
      <c r="E8253" t="s">
        <v>23231</v>
      </c>
      <c r="F8253" s="85">
        <v>140887</v>
      </c>
      <c r="G8253" t="s">
        <v>78</v>
      </c>
      <c r="H8253">
        <v>11997301</v>
      </c>
      <c r="I8253" t="s">
        <v>79</v>
      </c>
      <c r="K8253" t="s">
        <v>25328</v>
      </c>
      <c r="M8253" t="s">
        <v>20648</v>
      </c>
      <c r="N8253" t="s">
        <v>571</v>
      </c>
      <c r="O8253" t="s">
        <v>18</v>
      </c>
      <c r="P8253">
        <v>76115</v>
      </c>
      <c r="Q8253">
        <v>1144</v>
      </c>
    </row>
    <row r="8254" spans="1:17" hidden="1" x14ac:dyDescent="0.35">
      <c r="A8254" s="72">
        <f t="shared" si="128"/>
        <v>140887</v>
      </c>
      <c r="B8254" t="s">
        <v>4210</v>
      </c>
      <c r="C8254" s="66">
        <v>87531</v>
      </c>
      <c r="D8254" t="s">
        <v>77</v>
      </c>
      <c r="E8254" t="s">
        <v>3907</v>
      </c>
      <c r="F8254" s="66">
        <v>140887</v>
      </c>
      <c r="G8254" t="s">
        <v>78</v>
      </c>
      <c r="H8254" t="s">
        <v>4211</v>
      </c>
      <c r="I8254" t="s">
        <v>79</v>
      </c>
      <c r="K8254" t="s">
        <v>4212</v>
      </c>
      <c r="M8254" t="s">
        <v>3904</v>
      </c>
      <c r="N8254" t="s">
        <v>573</v>
      </c>
      <c r="O8254" t="s">
        <v>18</v>
      </c>
      <c r="P8254" t="s">
        <v>4209</v>
      </c>
      <c r="Q8254" t="s">
        <v>4213</v>
      </c>
    </row>
    <row r="8255" spans="1:17" hidden="1" x14ac:dyDescent="0.35">
      <c r="A8255" s="72">
        <f t="shared" si="128"/>
        <v>141339</v>
      </c>
      <c r="B8255" t="s">
        <v>8429</v>
      </c>
      <c r="C8255" s="66">
        <v>89805</v>
      </c>
      <c r="D8255" t="s">
        <v>77</v>
      </c>
      <c r="E8255" t="s">
        <v>8417</v>
      </c>
      <c r="F8255" s="66">
        <v>141339</v>
      </c>
      <c r="G8255" t="s">
        <v>78</v>
      </c>
      <c r="I8255" t="s">
        <v>79</v>
      </c>
      <c r="K8255" t="s">
        <v>8430</v>
      </c>
      <c r="M8255" t="s">
        <v>6827</v>
      </c>
      <c r="N8255" t="s">
        <v>8314</v>
      </c>
      <c r="O8255" t="s">
        <v>18</v>
      </c>
      <c r="P8255" t="s">
        <v>8416</v>
      </c>
      <c r="Q8255" t="s">
        <v>8431</v>
      </c>
    </row>
    <row r="8256" spans="1:17" hidden="1" x14ac:dyDescent="0.35">
      <c r="A8256" s="72">
        <f t="shared" si="128"/>
        <v>141986</v>
      </c>
      <c r="B8256" t="s">
        <v>19953</v>
      </c>
      <c r="C8256" s="66">
        <v>16075798</v>
      </c>
      <c r="D8256" t="s">
        <v>83</v>
      </c>
      <c r="E8256" t="s">
        <v>12702</v>
      </c>
      <c r="F8256" s="66">
        <v>141986</v>
      </c>
      <c r="G8256" t="s">
        <v>78</v>
      </c>
      <c r="I8256" t="s">
        <v>79</v>
      </c>
      <c r="K8256" t="s">
        <v>19954</v>
      </c>
      <c r="M8256" t="s">
        <v>12447</v>
      </c>
      <c r="N8256" t="s">
        <v>12447</v>
      </c>
      <c r="O8256" t="s">
        <v>18</v>
      </c>
      <c r="P8256" t="s">
        <v>12802</v>
      </c>
    </row>
    <row r="8257" spans="1:17" hidden="1" x14ac:dyDescent="0.35">
      <c r="A8257" s="72">
        <f t="shared" si="128"/>
        <v>141223</v>
      </c>
      <c r="B8257" t="s">
        <v>6524</v>
      </c>
      <c r="C8257" s="66">
        <v>88620</v>
      </c>
      <c r="D8257" t="s">
        <v>77</v>
      </c>
      <c r="E8257" t="s">
        <v>6077</v>
      </c>
      <c r="F8257" s="66">
        <v>141223</v>
      </c>
      <c r="G8257" t="s">
        <v>78</v>
      </c>
      <c r="H8257" t="s">
        <v>6525</v>
      </c>
      <c r="I8257" t="s">
        <v>79</v>
      </c>
      <c r="K8257" t="s">
        <v>6526</v>
      </c>
      <c r="M8257" t="s">
        <v>3090</v>
      </c>
      <c r="N8257" t="s">
        <v>6071</v>
      </c>
      <c r="O8257" t="s">
        <v>18</v>
      </c>
      <c r="P8257" t="s">
        <v>6514</v>
      </c>
      <c r="Q8257" t="s">
        <v>651</v>
      </c>
    </row>
    <row r="8258" spans="1:17" hidden="1" x14ac:dyDescent="0.35">
      <c r="A8258" s="72">
        <f t="shared" ref="A8258:A8321" si="129">IF(F8258="", "", IF(D8258="School District", C8258, F8258))</f>
        <v>142118</v>
      </c>
      <c r="B8258" t="s">
        <v>13505</v>
      </c>
      <c r="C8258" s="66">
        <v>93095</v>
      </c>
      <c r="D8258" t="s">
        <v>77</v>
      </c>
      <c r="E8258" t="s">
        <v>13343</v>
      </c>
      <c r="F8258" s="66">
        <v>142118</v>
      </c>
      <c r="G8258" t="s">
        <v>78</v>
      </c>
      <c r="H8258" t="s">
        <v>13506</v>
      </c>
      <c r="I8258" t="s">
        <v>79</v>
      </c>
      <c r="K8258" t="s">
        <v>13507</v>
      </c>
      <c r="M8258" t="s">
        <v>7395</v>
      </c>
      <c r="N8258" t="s">
        <v>13252</v>
      </c>
      <c r="O8258" t="s">
        <v>18</v>
      </c>
      <c r="P8258" t="s">
        <v>13430</v>
      </c>
      <c r="Q8258" t="s">
        <v>1721</v>
      </c>
    </row>
    <row r="8259" spans="1:17" hidden="1" x14ac:dyDescent="0.35">
      <c r="A8259" s="72">
        <f t="shared" si="129"/>
        <v>142024</v>
      </c>
      <c r="B8259" t="s">
        <v>12963</v>
      </c>
      <c r="C8259" s="66">
        <v>92652</v>
      </c>
      <c r="D8259" t="s">
        <v>77</v>
      </c>
      <c r="E8259" t="s">
        <v>12964</v>
      </c>
      <c r="F8259" s="66">
        <v>142024</v>
      </c>
      <c r="G8259" t="s">
        <v>78</v>
      </c>
      <c r="I8259" t="s">
        <v>79</v>
      </c>
      <c r="K8259" t="s">
        <v>12965</v>
      </c>
      <c r="M8259" t="s">
        <v>12966</v>
      </c>
      <c r="N8259" t="s">
        <v>12948</v>
      </c>
      <c r="O8259" t="s">
        <v>18</v>
      </c>
      <c r="P8259" t="s">
        <v>12967</v>
      </c>
      <c r="Q8259" t="s">
        <v>12968</v>
      </c>
    </row>
    <row r="8260" spans="1:17" hidden="1" x14ac:dyDescent="0.35">
      <c r="A8260" s="72">
        <f t="shared" si="129"/>
        <v>142024</v>
      </c>
      <c r="B8260" t="s">
        <v>12969</v>
      </c>
      <c r="C8260" s="66">
        <v>92653</v>
      </c>
      <c r="D8260" t="s">
        <v>77</v>
      </c>
      <c r="E8260" t="s">
        <v>12964</v>
      </c>
      <c r="F8260" s="66">
        <v>142024</v>
      </c>
      <c r="G8260" t="s">
        <v>78</v>
      </c>
      <c r="I8260" t="s">
        <v>79</v>
      </c>
      <c r="K8260" t="s">
        <v>12965</v>
      </c>
      <c r="M8260" t="s">
        <v>12966</v>
      </c>
      <c r="N8260" t="s">
        <v>12948</v>
      </c>
      <c r="O8260" t="s">
        <v>18</v>
      </c>
      <c r="P8260" t="s">
        <v>12967</v>
      </c>
      <c r="Q8260" t="s">
        <v>12968</v>
      </c>
    </row>
    <row r="8261" spans="1:17" hidden="1" x14ac:dyDescent="0.35">
      <c r="A8261" s="72">
        <f t="shared" si="129"/>
        <v>142024</v>
      </c>
      <c r="B8261" t="s">
        <v>12970</v>
      </c>
      <c r="C8261" s="66">
        <v>92654</v>
      </c>
      <c r="D8261" t="s">
        <v>77</v>
      </c>
      <c r="E8261" t="s">
        <v>12964</v>
      </c>
      <c r="F8261" s="66">
        <v>142024</v>
      </c>
      <c r="G8261" t="s">
        <v>78</v>
      </c>
      <c r="I8261" t="s">
        <v>79</v>
      </c>
      <c r="K8261" t="s">
        <v>12965</v>
      </c>
      <c r="M8261" t="s">
        <v>12966</v>
      </c>
      <c r="N8261" t="s">
        <v>12948</v>
      </c>
      <c r="O8261" t="s">
        <v>18</v>
      </c>
      <c r="P8261" t="s">
        <v>12967</v>
      </c>
      <c r="Q8261" t="s">
        <v>12968</v>
      </c>
    </row>
    <row r="8262" spans="1:17" hidden="1" x14ac:dyDescent="0.35">
      <c r="A8262" s="72">
        <f t="shared" si="129"/>
        <v>141269</v>
      </c>
      <c r="B8262" t="s">
        <v>7693</v>
      </c>
      <c r="C8262" s="66">
        <v>89348</v>
      </c>
      <c r="D8262" t="s">
        <v>77</v>
      </c>
      <c r="E8262" t="s">
        <v>6855</v>
      </c>
      <c r="F8262" s="66">
        <v>141269</v>
      </c>
      <c r="G8262" t="s">
        <v>78</v>
      </c>
      <c r="H8262" t="s">
        <v>7694</v>
      </c>
      <c r="I8262" t="s">
        <v>79</v>
      </c>
      <c r="K8262" t="s">
        <v>7695</v>
      </c>
      <c r="M8262" t="s">
        <v>7579</v>
      </c>
      <c r="N8262" t="s">
        <v>6073</v>
      </c>
      <c r="O8262" t="s">
        <v>18</v>
      </c>
      <c r="P8262" t="s">
        <v>7696</v>
      </c>
      <c r="Q8262" t="s">
        <v>7697</v>
      </c>
    </row>
    <row r="8263" spans="1:17" hidden="1" x14ac:dyDescent="0.35">
      <c r="A8263" s="72">
        <f t="shared" si="129"/>
        <v>141749</v>
      </c>
      <c r="B8263" t="s">
        <v>22369</v>
      </c>
      <c r="C8263" s="66">
        <v>17022545</v>
      </c>
      <c r="D8263" t="s">
        <v>77</v>
      </c>
      <c r="E8263" t="s">
        <v>11720</v>
      </c>
      <c r="F8263" s="66">
        <v>141749</v>
      </c>
      <c r="G8263" t="s">
        <v>78</v>
      </c>
      <c r="H8263" t="s">
        <v>13858</v>
      </c>
      <c r="I8263" t="s">
        <v>79</v>
      </c>
      <c r="K8263" t="s">
        <v>22370</v>
      </c>
      <c r="M8263" t="s">
        <v>125</v>
      </c>
      <c r="N8263" t="s">
        <v>137</v>
      </c>
      <c r="O8263" t="s">
        <v>18</v>
      </c>
      <c r="P8263" t="s">
        <v>11730</v>
      </c>
    </row>
    <row r="8264" spans="1:17" hidden="1" x14ac:dyDescent="0.35">
      <c r="A8264" s="72">
        <f t="shared" si="129"/>
        <v>141736</v>
      </c>
      <c r="B8264" t="s">
        <v>11672</v>
      </c>
      <c r="C8264" s="66">
        <v>91781</v>
      </c>
      <c r="D8264" t="s">
        <v>77</v>
      </c>
      <c r="E8264" t="s">
        <v>11615</v>
      </c>
      <c r="F8264" s="66">
        <v>141736</v>
      </c>
      <c r="G8264" t="s">
        <v>78</v>
      </c>
      <c r="I8264" t="s">
        <v>79</v>
      </c>
      <c r="K8264" t="s">
        <v>11673</v>
      </c>
      <c r="M8264" t="s">
        <v>11617</v>
      </c>
      <c r="N8264" t="s">
        <v>5106</v>
      </c>
      <c r="O8264" t="s">
        <v>18</v>
      </c>
      <c r="P8264" t="s">
        <v>11663</v>
      </c>
      <c r="Q8264" t="s">
        <v>2087</v>
      </c>
    </row>
    <row r="8265" spans="1:17" hidden="1" x14ac:dyDescent="0.35">
      <c r="A8265" s="72">
        <f t="shared" si="129"/>
        <v>141736</v>
      </c>
      <c r="B8265" t="s">
        <v>20802</v>
      </c>
      <c r="C8265" s="66">
        <v>17008929</v>
      </c>
      <c r="D8265" t="s">
        <v>83</v>
      </c>
      <c r="E8265" t="s">
        <v>11615</v>
      </c>
      <c r="F8265" s="66">
        <v>141736</v>
      </c>
      <c r="G8265" t="s">
        <v>78</v>
      </c>
      <c r="H8265" t="s">
        <v>350</v>
      </c>
      <c r="I8265" t="s">
        <v>79</v>
      </c>
      <c r="K8265" t="s">
        <v>20803</v>
      </c>
      <c r="L8265" t="s">
        <v>80</v>
      </c>
      <c r="M8265" t="s">
        <v>125</v>
      </c>
      <c r="N8265" t="s">
        <v>5106</v>
      </c>
      <c r="O8265" t="s">
        <v>18</v>
      </c>
      <c r="P8265" t="s">
        <v>11692</v>
      </c>
      <c r="Q8265" t="s">
        <v>87</v>
      </c>
    </row>
    <row r="8266" spans="1:17" hidden="1" x14ac:dyDescent="0.35">
      <c r="A8266" s="72">
        <f t="shared" si="129"/>
        <v>141736</v>
      </c>
      <c r="B8266" t="s">
        <v>14514</v>
      </c>
      <c r="C8266" s="66">
        <v>211899</v>
      </c>
      <c r="D8266" t="s">
        <v>77</v>
      </c>
      <c r="E8266" t="s">
        <v>11615</v>
      </c>
      <c r="F8266" s="66">
        <v>141736</v>
      </c>
      <c r="G8266" t="s">
        <v>78</v>
      </c>
      <c r="I8266" t="s">
        <v>79</v>
      </c>
      <c r="K8266" t="s">
        <v>11706</v>
      </c>
      <c r="M8266" t="s">
        <v>126</v>
      </c>
      <c r="N8266" t="s">
        <v>5106</v>
      </c>
      <c r="O8266" t="s">
        <v>18</v>
      </c>
      <c r="P8266" t="s">
        <v>11705</v>
      </c>
      <c r="Q8266" t="s">
        <v>11707</v>
      </c>
    </row>
    <row r="8267" spans="1:17" hidden="1" x14ac:dyDescent="0.35">
      <c r="A8267" s="72">
        <f t="shared" si="129"/>
        <v>141783</v>
      </c>
      <c r="B8267" t="s">
        <v>11932</v>
      </c>
      <c r="C8267" s="66">
        <v>92091</v>
      </c>
      <c r="D8267" t="s">
        <v>77</v>
      </c>
      <c r="E8267" t="s">
        <v>11879</v>
      </c>
      <c r="F8267" s="66">
        <v>141783</v>
      </c>
      <c r="G8267" t="s">
        <v>78</v>
      </c>
      <c r="I8267" t="s">
        <v>79</v>
      </c>
      <c r="K8267" t="s">
        <v>11933</v>
      </c>
      <c r="M8267" t="s">
        <v>11934</v>
      </c>
      <c r="N8267" t="s">
        <v>3922</v>
      </c>
      <c r="O8267" t="s">
        <v>18</v>
      </c>
      <c r="P8267" t="s">
        <v>11935</v>
      </c>
    </row>
    <row r="8268" spans="1:17" hidden="1" x14ac:dyDescent="0.35">
      <c r="A8268" s="72">
        <f t="shared" si="129"/>
        <v>141783</v>
      </c>
      <c r="B8268" t="s">
        <v>20675</v>
      </c>
      <c r="C8268" s="66">
        <v>17007611</v>
      </c>
      <c r="D8268" t="s">
        <v>83</v>
      </c>
      <c r="E8268" t="s">
        <v>11879</v>
      </c>
      <c r="F8268" s="66">
        <v>141783</v>
      </c>
      <c r="G8268" t="s">
        <v>78</v>
      </c>
      <c r="H8268" t="s">
        <v>13862</v>
      </c>
      <c r="I8268" t="s">
        <v>79</v>
      </c>
      <c r="K8268" t="s">
        <v>20676</v>
      </c>
      <c r="M8268" t="s">
        <v>20677</v>
      </c>
      <c r="N8268" t="s">
        <v>11893</v>
      </c>
      <c r="O8268" t="s">
        <v>18</v>
      </c>
      <c r="P8268" t="s">
        <v>11882</v>
      </c>
    </row>
    <row r="8269" spans="1:17" hidden="1" x14ac:dyDescent="0.35">
      <c r="A8269" s="72">
        <f t="shared" si="129"/>
        <v>141722</v>
      </c>
      <c r="B8269" t="s">
        <v>26761</v>
      </c>
      <c r="C8269" s="85">
        <v>16048473</v>
      </c>
      <c r="D8269" t="s">
        <v>77</v>
      </c>
      <c r="E8269" t="s">
        <v>23194</v>
      </c>
      <c r="F8269" s="85">
        <v>141722</v>
      </c>
      <c r="G8269" t="s">
        <v>78</v>
      </c>
      <c r="H8269">
        <v>1664895</v>
      </c>
      <c r="I8269" t="s">
        <v>79</v>
      </c>
      <c r="K8269" t="s">
        <v>26762</v>
      </c>
      <c r="M8269" t="s">
        <v>19807</v>
      </c>
      <c r="N8269" t="s">
        <v>5106</v>
      </c>
      <c r="O8269" t="s">
        <v>18</v>
      </c>
      <c r="P8269">
        <v>78641</v>
      </c>
    </row>
    <row r="8270" spans="1:17" hidden="1" x14ac:dyDescent="0.35">
      <c r="A8270" s="72">
        <f t="shared" si="129"/>
        <v>141722</v>
      </c>
      <c r="B8270" t="s">
        <v>16818</v>
      </c>
      <c r="C8270" s="66">
        <v>16048473</v>
      </c>
      <c r="D8270" t="s">
        <v>77</v>
      </c>
      <c r="E8270" t="s">
        <v>11379</v>
      </c>
      <c r="F8270" s="66">
        <v>141722</v>
      </c>
      <c r="G8270" t="s">
        <v>78</v>
      </c>
      <c r="H8270" t="s">
        <v>11380</v>
      </c>
      <c r="I8270" t="s">
        <v>79</v>
      </c>
      <c r="K8270" t="s">
        <v>16819</v>
      </c>
      <c r="M8270" t="s">
        <v>11485</v>
      </c>
      <c r="N8270" t="s">
        <v>5129</v>
      </c>
      <c r="O8270" t="s">
        <v>18</v>
      </c>
      <c r="P8270" t="s">
        <v>11486</v>
      </c>
    </row>
    <row r="8271" spans="1:17" hidden="1" x14ac:dyDescent="0.35">
      <c r="A8271" s="72">
        <f t="shared" si="129"/>
        <v>141633</v>
      </c>
      <c r="B8271" t="s">
        <v>10761</v>
      </c>
      <c r="C8271" s="66">
        <v>91274</v>
      </c>
      <c r="D8271" t="s">
        <v>77</v>
      </c>
      <c r="E8271" t="s">
        <v>10736</v>
      </c>
      <c r="F8271" s="66">
        <v>141633</v>
      </c>
      <c r="G8271" t="s">
        <v>78</v>
      </c>
      <c r="H8271" t="s">
        <v>10762</v>
      </c>
      <c r="I8271" t="s">
        <v>79</v>
      </c>
      <c r="K8271" t="s">
        <v>10763</v>
      </c>
      <c r="M8271" t="s">
        <v>10734</v>
      </c>
      <c r="N8271" t="s">
        <v>10739</v>
      </c>
      <c r="O8271" t="s">
        <v>18</v>
      </c>
      <c r="P8271" t="s">
        <v>10735</v>
      </c>
    </row>
    <row r="8272" spans="1:17" hidden="1" x14ac:dyDescent="0.35">
      <c r="A8272" s="72">
        <f t="shared" si="129"/>
        <v>141729</v>
      </c>
      <c r="B8272" t="s">
        <v>27589</v>
      </c>
      <c r="C8272" s="85">
        <v>16037307</v>
      </c>
      <c r="D8272" t="s">
        <v>77</v>
      </c>
      <c r="E8272" t="s">
        <v>23173</v>
      </c>
      <c r="F8272" s="85">
        <v>141729</v>
      </c>
      <c r="G8272" t="s">
        <v>78</v>
      </c>
      <c r="H8272">
        <v>12029880</v>
      </c>
      <c r="I8272" t="s">
        <v>79</v>
      </c>
      <c r="K8272" t="s">
        <v>27590</v>
      </c>
      <c r="M8272" t="s">
        <v>22028</v>
      </c>
      <c r="N8272" t="s">
        <v>137</v>
      </c>
      <c r="O8272" t="s">
        <v>18</v>
      </c>
      <c r="P8272">
        <v>78660</v>
      </c>
    </row>
    <row r="8273" spans="1:17" hidden="1" x14ac:dyDescent="0.35">
      <c r="A8273" s="72">
        <f t="shared" si="129"/>
        <v>141729</v>
      </c>
      <c r="B8273" t="s">
        <v>16334</v>
      </c>
      <c r="C8273" s="66">
        <v>16037307</v>
      </c>
      <c r="D8273" t="s">
        <v>77</v>
      </c>
      <c r="E8273" t="s">
        <v>11585</v>
      </c>
      <c r="F8273" s="66">
        <v>141729</v>
      </c>
      <c r="G8273" t="s">
        <v>78</v>
      </c>
      <c r="H8273" t="s">
        <v>11586</v>
      </c>
      <c r="I8273" t="s">
        <v>79</v>
      </c>
      <c r="K8273" t="s">
        <v>16335</v>
      </c>
      <c r="M8273" t="s">
        <v>11588</v>
      </c>
      <c r="N8273" t="s">
        <v>137</v>
      </c>
      <c r="O8273" t="s">
        <v>18</v>
      </c>
      <c r="P8273" t="s">
        <v>11589</v>
      </c>
    </row>
    <row r="8274" spans="1:17" hidden="1" x14ac:dyDescent="0.35">
      <c r="A8274" s="72">
        <f t="shared" si="129"/>
        <v>141431</v>
      </c>
      <c r="B8274" t="s">
        <v>9037</v>
      </c>
      <c r="C8274" s="66">
        <v>90208</v>
      </c>
      <c r="D8274" t="s">
        <v>77</v>
      </c>
      <c r="E8274" t="s">
        <v>9010</v>
      </c>
      <c r="F8274" s="66">
        <v>141431</v>
      </c>
      <c r="G8274" t="s">
        <v>78</v>
      </c>
      <c r="I8274" t="s">
        <v>79</v>
      </c>
      <c r="K8274" t="s">
        <v>9038</v>
      </c>
      <c r="M8274" t="s">
        <v>9006</v>
      </c>
      <c r="N8274" t="s">
        <v>9008</v>
      </c>
      <c r="O8274" t="s">
        <v>18</v>
      </c>
      <c r="P8274" t="s">
        <v>9007</v>
      </c>
    </row>
    <row r="8275" spans="1:17" hidden="1" x14ac:dyDescent="0.35">
      <c r="A8275" s="72">
        <f t="shared" si="129"/>
        <v>140461</v>
      </c>
      <c r="B8275" t="s">
        <v>25666</v>
      </c>
      <c r="C8275" s="85">
        <v>85792</v>
      </c>
      <c r="D8275" t="s">
        <v>77</v>
      </c>
      <c r="E8275" t="s">
        <v>23227</v>
      </c>
      <c r="F8275" s="85">
        <v>140461</v>
      </c>
      <c r="G8275" t="s">
        <v>78</v>
      </c>
      <c r="H8275">
        <v>1647890</v>
      </c>
      <c r="I8275" t="s">
        <v>79</v>
      </c>
      <c r="K8275" t="s">
        <v>25667</v>
      </c>
      <c r="M8275" t="s">
        <v>25668</v>
      </c>
      <c r="N8275" t="s">
        <v>232</v>
      </c>
      <c r="O8275" t="s">
        <v>18</v>
      </c>
      <c r="P8275">
        <v>75088</v>
      </c>
      <c r="Q8275">
        <v>5736</v>
      </c>
    </row>
    <row r="8276" spans="1:17" hidden="1" x14ac:dyDescent="0.35">
      <c r="A8276" s="72">
        <f t="shared" si="129"/>
        <v>140461</v>
      </c>
      <c r="B8276" t="s">
        <v>1090</v>
      </c>
      <c r="C8276" s="66">
        <v>85792</v>
      </c>
      <c r="D8276" t="s">
        <v>77</v>
      </c>
      <c r="E8276" t="s">
        <v>371</v>
      </c>
      <c r="F8276" s="66">
        <v>140461</v>
      </c>
      <c r="G8276" t="s">
        <v>78</v>
      </c>
      <c r="H8276" t="s">
        <v>372</v>
      </c>
      <c r="I8276" t="s">
        <v>79</v>
      </c>
      <c r="K8276" t="s">
        <v>1091</v>
      </c>
      <c r="M8276" t="s">
        <v>1071</v>
      </c>
      <c r="N8276" t="s">
        <v>189</v>
      </c>
      <c r="O8276" t="s">
        <v>18</v>
      </c>
      <c r="P8276" t="s">
        <v>1077</v>
      </c>
      <c r="Q8276" t="s">
        <v>1092</v>
      </c>
    </row>
    <row r="8277" spans="1:17" hidden="1" x14ac:dyDescent="0.35">
      <c r="A8277" s="72">
        <f t="shared" si="129"/>
        <v>140461</v>
      </c>
      <c r="B8277" t="s">
        <v>25685</v>
      </c>
      <c r="C8277" s="85">
        <v>85791</v>
      </c>
      <c r="D8277" t="s">
        <v>77</v>
      </c>
      <c r="E8277" t="s">
        <v>23227</v>
      </c>
      <c r="F8277" s="85">
        <v>140461</v>
      </c>
      <c r="G8277" t="s">
        <v>78</v>
      </c>
      <c r="H8277">
        <v>1647890</v>
      </c>
      <c r="I8277" t="s">
        <v>79</v>
      </c>
      <c r="K8277" t="s">
        <v>25686</v>
      </c>
      <c r="M8277" t="s">
        <v>25668</v>
      </c>
      <c r="N8277" t="s">
        <v>232</v>
      </c>
      <c r="O8277" t="s">
        <v>18</v>
      </c>
      <c r="P8277">
        <v>75088</v>
      </c>
      <c r="Q8277">
        <v>5191</v>
      </c>
    </row>
    <row r="8278" spans="1:17" hidden="1" x14ac:dyDescent="0.35">
      <c r="A8278" s="72">
        <f t="shared" si="129"/>
        <v>140461</v>
      </c>
      <c r="B8278" t="s">
        <v>1087</v>
      </c>
      <c r="C8278" s="66">
        <v>85791</v>
      </c>
      <c r="D8278" t="s">
        <v>77</v>
      </c>
      <c r="E8278" t="s">
        <v>371</v>
      </c>
      <c r="F8278" s="66">
        <v>140461</v>
      </c>
      <c r="G8278" t="s">
        <v>78</v>
      </c>
      <c r="H8278" t="s">
        <v>372</v>
      </c>
      <c r="I8278" t="s">
        <v>79</v>
      </c>
      <c r="K8278" t="s">
        <v>1088</v>
      </c>
      <c r="M8278" t="s">
        <v>1071</v>
      </c>
      <c r="N8278" t="s">
        <v>189</v>
      </c>
      <c r="O8278" t="s">
        <v>18</v>
      </c>
      <c r="P8278" t="s">
        <v>1077</v>
      </c>
      <c r="Q8278" t="s">
        <v>1089</v>
      </c>
    </row>
    <row r="8279" spans="1:17" hidden="1" x14ac:dyDescent="0.35">
      <c r="A8279" s="72">
        <f t="shared" si="129"/>
        <v>140615</v>
      </c>
      <c r="B8279" t="s">
        <v>2144</v>
      </c>
      <c r="C8279" s="66">
        <v>86544</v>
      </c>
      <c r="D8279" t="s">
        <v>77</v>
      </c>
      <c r="E8279" t="s">
        <v>2145</v>
      </c>
      <c r="F8279" s="66">
        <v>140615</v>
      </c>
      <c r="G8279" t="s">
        <v>78</v>
      </c>
      <c r="H8279" t="s">
        <v>2146</v>
      </c>
      <c r="I8279" t="s">
        <v>79</v>
      </c>
      <c r="K8279" t="s">
        <v>2141</v>
      </c>
      <c r="L8279" t="s">
        <v>80</v>
      </c>
      <c r="M8279" t="s">
        <v>2142</v>
      </c>
      <c r="N8279" t="s">
        <v>2074</v>
      </c>
      <c r="O8279" t="s">
        <v>18</v>
      </c>
      <c r="P8279" t="s">
        <v>2143</v>
      </c>
      <c r="Q8279" t="s">
        <v>87</v>
      </c>
    </row>
    <row r="8280" spans="1:17" hidden="1" x14ac:dyDescent="0.35">
      <c r="A8280" s="72">
        <f t="shared" si="129"/>
        <v>127700</v>
      </c>
      <c r="B8280" t="s">
        <v>24039</v>
      </c>
      <c r="C8280" s="85">
        <v>36227</v>
      </c>
      <c r="D8280" t="s">
        <v>77</v>
      </c>
      <c r="E8280" t="s">
        <v>23260</v>
      </c>
      <c r="F8280" s="85">
        <v>127700</v>
      </c>
      <c r="G8280" t="s">
        <v>78</v>
      </c>
      <c r="H8280">
        <v>13047717</v>
      </c>
      <c r="I8280" t="s">
        <v>79</v>
      </c>
      <c r="K8280" t="s">
        <v>24040</v>
      </c>
      <c r="M8280" t="s">
        <v>23996</v>
      </c>
      <c r="N8280" t="s">
        <v>23987</v>
      </c>
      <c r="O8280" t="s">
        <v>23988</v>
      </c>
      <c r="P8280">
        <v>32935</v>
      </c>
      <c r="Q8280">
        <v>8724</v>
      </c>
    </row>
    <row r="8281" spans="1:17" hidden="1" x14ac:dyDescent="0.35">
      <c r="A8281" s="72">
        <f t="shared" si="129"/>
        <v>141548</v>
      </c>
      <c r="B8281" t="s">
        <v>14711</v>
      </c>
      <c r="C8281" s="66">
        <v>220873</v>
      </c>
      <c r="D8281" t="s">
        <v>77</v>
      </c>
      <c r="E8281" t="s">
        <v>9884</v>
      </c>
      <c r="F8281" s="66">
        <v>141548</v>
      </c>
      <c r="G8281" t="s">
        <v>78</v>
      </c>
      <c r="H8281" t="s">
        <v>14712</v>
      </c>
      <c r="I8281" t="s">
        <v>79</v>
      </c>
      <c r="K8281" t="s">
        <v>14713</v>
      </c>
      <c r="M8281" t="s">
        <v>7383</v>
      </c>
      <c r="N8281" t="s">
        <v>7384</v>
      </c>
      <c r="O8281" t="s">
        <v>18</v>
      </c>
      <c r="P8281" t="s">
        <v>9897</v>
      </c>
    </row>
    <row r="8282" spans="1:17" hidden="1" x14ac:dyDescent="0.35">
      <c r="A8282" s="72">
        <f t="shared" si="129"/>
        <v>141065</v>
      </c>
      <c r="B8282" t="s">
        <v>21250</v>
      </c>
      <c r="C8282" s="66">
        <v>17012980</v>
      </c>
      <c r="D8282" t="s">
        <v>77</v>
      </c>
      <c r="E8282" t="s">
        <v>5158</v>
      </c>
      <c r="F8282" s="66">
        <v>141065</v>
      </c>
      <c r="G8282" t="s">
        <v>78</v>
      </c>
      <c r="I8282" t="s">
        <v>79</v>
      </c>
      <c r="K8282" t="s">
        <v>21251</v>
      </c>
      <c r="M8282" t="s">
        <v>14154</v>
      </c>
      <c r="N8282" t="s">
        <v>5044</v>
      </c>
      <c r="O8282" t="s">
        <v>18</v>
      </c>
      <c r="P8282" t="s">
        <v>5169</v>
      </c>
    </row>
    <row r="8283" spans="1:17" hidden="1" x14ac:dyDescent="0.35">
      <c r="A8283" s="72">
        <f t="shared" si="129"/>
        <v>140903</v>
      </c>
      <c r="B8283" t="s">
        <v>25218</v>
      </c>
      <c r="C8283" s="85">
        <v>16072436</v>
      </c>
      <c r="D8283" t="s">
        <v>77</v>
      </c>
      <c r="E8283" t="s">
        <v>23236</v>
      </c>
      <c r="F8283" s="85">
        <v>140903</v>
      </c>
      <c r="G8283" t="s">
        <v>78</v>
      </c>
      <c r="H8283">
        <v>10839066</v>
      </c>
      <c r="I8283" t="s">
        <v>79</v>
      </c>
      <c r="K8283" t="s">
        <v>25219</v>
      </c>
      <c r="M8283" t="s">
        <v>20648</v>
      </c>
      <c r="N8283" t="s">
        <v>571</v>
      </c>
      <c r="O8283" t="s">
        <v>18</v>
      </c>
      <c r="P8283">
        <v>76140</v>
      </c>
      <c r="Q8283">
        <v>5123</v>
      </c>
    </row>
    <row r="8284" spans="1:17" hidden="1" x14ac:dyDescent="0.35">
      <c r="A8284" s="72">
        <f t="shared" si="129"/>
        <v>140903</v>
      </c>
      <c r="B8284" t="s">
        <v>17860</v>
      </c>
      <c r="C8284" s="66">
        <v>16072436</v>
      </c>
      <c r="D8284" t="s">
        <v>77</v>
      </c>
      <c r="E8284" t="s">
        <v>4366</v>
      </c>
      <c r="F8284" s="66">
        <v>140903</v>
      </c>
      <c r="G8284" t="s">
        <v>78</v>
      </c>
      <c r="H8284" t="s">
        <v>4367</v>
      </c>
      <c r="I8284" t="s">
        <v>79</v>
      </c>
      <c r="K8284" t="s">
        <v>4403</v>
      </c>
      <c r="M8284" t="s">
        <v>3904</v>
      </c>
      <c r="N8284" t="s">
        <v>573</v>
      </c>
      <c r="O8284" t="s">
        <v>18</v>
      </c>
      <c r="P8284" t="s">
        <v>4396</v>
      </c>
      <c r="Q8284" t="s">
        <v>899</v>
      </c>
    </row>
    <row r="8285" spans="1:17" hidden="1" x14ac:dyDescent="0.35">
      <c r="A8285" s="72">
        <f t="shared" si="129"/>
        <v>141986</v>
      </c>
      <c r="B8285" t="s">
        <v>16396</v>
      </c>
      <c r="C8285" s="66">
        <v>16038737</v>
      </c>
      <c r="D8285" t="s">
        <v>77</v>
      </c>
      <c r="E8285" t="s">
        <v>12702</v>
      </c>
      <c r="F8285" s="66">
        <v>141986</v>
      </c>
      <c r="G8285" t="s">
        <v>78</v>
      </c>
      <c r="H8285" t="s">
        <v>16397</v>
      </c>
      <c r="I8285" t="s">
        <v>79</v>
      </c>
      <c r="K8285" t="s">
        <v>16398</v>
      </c>
      <c r="M8285" t="s">
        <v>12447</v>
      </c>
      <c r="N8285" t="s">
        <v>12609</v>
      </c>
      <c r="O8285" t="s">
        <v>18</v>
      </c>
      <c r="P8285" t="s">
        <v>12836</v>
      </c>
    </row>
    <row r="8286" spans="1:17" hidden="1" x14ac:dyDescent="0.35">
      <c r="A8286" s="72">
        <f t="shared" si="129"/>
        <v>141293</v>
      </c>
      <c r="B8286" t="s">
        <v>16789</v>
      </c>
      <c r="C8286" s="66">
        <v>16047826</v>
      </c>
      <c r="D8286" t="s">
        <v>77</v>
      </c>
      <c r="E8286" t="s">
        <v>13783</v>
      </c>
      <c r="F8286" s="66">
        <v>141293</v>
      </c>
      <c r="G8286" t="s">
        <v>78</v>
      </c>
      <c r="I8286" t="s">
        <v>79</v>
      </c>
      <c r="K8286" t="s">
        <v>16790</v>
      </c>
      <c r="M8286" t="s">
        <v>7778</v>
      </c>
      <c r="N8286" t="s">
        <v>7626</v>
      </c>
      <c r="O8286" t="s">
        <v>18</v>
      </c>
      <c r="P8286" t="s">
        <v>7779</v>
      </c>
    </row>
    <row r="8287" spans="1:17" hidden="1" x14ac:dyDescent="0.35">
      <c r="A8287" s="72">
        <f t="shared" si="129"/>
        <v>141293</v>
      </c>
      <c r="B8287" t="s">
        <v>15367</v>
      </c>
      <c r="C8287" s="66">
        <v>231809</v>
      </c>
      <c r="D8287" t="s">
        <v>77</v>
      </c>
      <c r="E8287" t="s">
        <v>13783</v>
      </c>
      <c r="F8287" s="66">
        <v>141293</v>
      </c>
      <c r="G8287" t="s">
        <v>78</v>
      </c>
      <c r="I8287" t="s">
        <v>79</v>
      </c>
      <c r="K8287" t="s">
        <v>15368</v>
      </c>
      <c r="M8287" t="s">
        <v>7778</v>
      </c>
      <c r="N8287" t="s">
        <v>7626</v>
      </c>
      <c r="O8287" t="s">
        <v>18</v>
      </c>
      <c r="P8287" t="s">
        <v>7779</v>
      </c>
    </row>
    <row r="8288" spans="1:17" hidden="1" x14ac:dyDescent="0.35">
      <c r="A8288" s="72">
        <f t="shared" si="129"/>
        <v>141293</v>
      </c>
      <c r="B8288" t="s">
        <v>16787</v>
      </c>
      <c r="C8288" s="66">
        <v>16047825</v>
      </c>
      <c r="D8288" t="s">
        <v>77</v>
      </c>
      <c r="E8288" t="s">
        <v>13783</v>
      </c>
      <c r="F8288" s="66">
        <v>141293</v>
      </c>
      <c r="G8288" t="s">
        <v>78</v>
      </c>
      <c r="I8288" t="s">
        <v>79</v>
      </c>
      <c r="K8288" t="s">
        <v>16788</v>
      </c>
      <c r="M8288" t="s">
        <v>7778</v>
      </c>
      <c r="N8288" t="s">
        <v>7626</v>
      </c>
      <c r="O8288" t="s">
        <v>18</v>
      </c>
      <c r="P8288" t="s">
        <v>7779</v>
      </c>
    </row>
    <row r="8289" spans="1:17" hidden="1" x14ac:dyDescent="0.35">
      <c r="A8289" s="72">
        <f t="shared" si="129"/>
        <v>141293</v>
      </c>
      <c r="B8289" t="s">
        <v>18691</v>
      </c>
      <c r="C8289" s="66">
        <v>89498</v>
      </c>
      <c r="D8289" t="s">
        <v>83</v>
      </c>
      <c r="E8289" t="s">
        <v>13783</v>
      </c>
      <c r="F8289" s="66">
        <v>141293</v>
      </c>
      <c r="G8289" t="s">
        <v>78</v>
      </c>
      <c r="I8289" t="s">
        <v>79</v>
      </c>
      <c r="K8289" t="s">
        <v>13784</v>
      </c>
      <c r="M8289" t="s">
        <v>7951</v>
      </c>
      <c r="N8289" t="s">
        <v>17074</v>
      </c>
      <c r="O8289" t="s">
        <v>18</v>
      </c>
      <c r="P8289" t="s">
        <v>7952</v>
      </c>
    </row>
    <row r="8290" spans="1:17" hidden="1" x14ac:dyDescent="0.35">
      <c r="A8290" s="72">
        <f t="shared" si="129"/>
        <v>141293</v>
      </c>
      <c r="B8290" t="s">
        <v>17072</v>
      </c>
      <c r="C8290" s="66">
        <v>16053739</v>
      </c>
      <c r="D8290" t="s">
        <v>77</v>
      </c>
      <c r="E8290" t="s">
        <v>13783</v>
      </c>
      <c r="F8290" s="66">
        <v>141293</v>
      </c>
      <c r="G8290" t="s">
        <v>78</v>
      </c>
      <c r="I8290" t="s">
        <v>79</v>
      </c>
      <c r="K8290" t="s">
        <v>13784</v>
      </c>
      <c r="M8290" t="s">
        <v>17073</v>
      </c>
      <c r="N8290" t="s">
        <v>17074</v>
      </c>
      <c r="O8290" t="s">
        <v>18</v>
      </c>
      <c r="P8290" t="s">
        <v>7779</v>
      </c>
    </row>
    <row r="8291" spans="1:17" hidden="1" x14ac:dyDescent="0.35">
      <c r="A8291" s="72">
        <f t="shared" si="129"/>
        <v>141293</v>
      </c>
      <c r="B8291" t="s">
        <v>19626</v>
      </c>
      <c r="C8291" s="66">
        <v>16053738</v>
      </c>
      <c r="D8291" t="s">
        <v>83</v>
      </c>
      <c r="E8291" t="s">
        <v>13783</v>
      </c>
      <c r="F8291" s="66">
        <v>141293</v>
      </c>
      <c r="G8291" t="s">
        <v>78</v>
      </c>
      <c r="H8291" t="s">
        <v>350</v>
      </c>
      <c r="I8291" t="s">
        <v>79</v>
      </c>
      <c r="K8291" t="s">
        <v>19627</v>
      </c>
      <c r="L8291" t="s">
        <v>80</v>
      </c>
      <c r="M8291" t="s">
        <v>7778</v>
      </c>
      <c r="N8291" t="s">
        <v>7626</v>
      </c>
      <c r="O8291" t="s">
        <v>18</v>
      </c>
      <c r="P8291" t="s">
        <v>7779</v>
      </c>
      <c r="Q8291" t="s">
        <v>87</v>
      </c>
    </row>
    <row r="8292" spans="1:17" hidden="1" x14ac:dyDescent="0.35">
      <c r="A8292" s="72">
        <f t="shared" si="129"/>
        <v>141293</v>
      </c>
      <c r="B8292" t="s">
        <v>17263</v>
      </c>
      <c r="C8292" s="66">
        <v>16057308</v>
      </c>
      <c r="D8292" t="s">
        <v>77</v>
      </c>
      <c r="E8292" t="s">
        <v>13783</v>
      </c>
      <c r="F8292" s="66">
        <v>141293</v>
      </c>
      <c r="G8292" t="s">
        <v>78</v>
      </c>
      <c r="I8292" t="s">
        <v>79</v>
      </c>
      <c r="K8292" t="s">
        <v>7950</v>
      </c>
      <c r="M8292" t="s">
        <v>7951</v>
      </c>
      <c r="N8292" t="s">
        <v>7626</v>
      </c>
      <c r="O8292" t="s">
        <v>18</v>
      </c>
      <c r="P8292" t="s">
        <v>7779</v>
      </c>
    </row>
    <row r="8293" spans="1:17" hidden="1" x14ac:dyDescent="0.35">
      <c r="A8293" s="72">
        <f t="shared" si="129"/>
        <v>141546</v>
      </c>
      <c r="B8293" t="s">
        <v>27397</v>
      </c>
      <c r="C8293" s="85">
        <v>229494</v>
      </c>
      <c r="D8293" t="s">
        <v>77</v>
      </c>
      <c r="E8293" t="s">
        <v>23179</v>
      </c>
      <c r="F8293" s="85">
        <v>141546</v>
      </c>
      <c r="G8293" t="s">
        <v>78</v>
      </c>
      <c r="H8293">
        <v>1664853</v>
      </c>
      <c r="I8293" t="s">
        <v>79</v>
      </c>
      <c r="K8293" t="s">
        <v>27398</v>
      </c>
      <c r="M8293" t="s">
        <v>9155</v>
      </c>
      <c r="N8293" t="s">
        <v>9526</v>
      </c>
      <c r="O8293" t="s">
        <v>18</v>
      </c>
      <c r="P8293">
        <v>78239</v>
      </c>
      <c r="Q8293">
        <v>1500</v>
      </c>
    </row>
    <row r="8294" spans="1:17" hidden="1" x14ac:dyDescent="0.35">
      <c r="A8294" s="72">
        <f t="shared" si="129"/>
        <v>141546</v>
      </c>
      <c r="B8294" t="s">
        <v>15136</v>
      </c>
      <c r="C8294" s="66">
        <v>229494</v>
      </c>
      <c r="D8294" t="s">
        <v>77</v>
      </c>
      <c r="E8294" t="s">
        <v>9849</v>
      </c>
      <c r="F8294" s="66">
        <v>141546</v>
      </c>
      <c r="G8294" t="s">
        <v>78</v>
      </c>
      <c r="H8294" t="s">
        <v>9850</v>
      </c>
      <c r="I8294" t="s">
        <v>79</v>
      </c>
      <c r="K8294" t="s">
        <v>15137</v>
      </c>
      <c r="M8294" t="s">
        <v>7383</v>
      </c>
      <c r="N8294" t="s">
        <v>9526</v>
      </c>
      <c r="O8294" t="s">
        <v>18</v>
      </c>
      <c r="P8294" t="s">
        <v>10270</v>
      </c>
      <c r="Q8294" t="s">
        <v>1624</v>
      </c>
    </row>
    <row r="8295" spans="1:17" hidden="1" x14ac:dyDescent="0.35">
      <c r="A8295" s="72">
        <f t="shared" si="129"/>
        <v>141293</v>
      </c>
      <c r="B8295" t="s">
        <v>18382</v>
      </c>
      <c r="C8295" s="66">
        <v>16080358</v>
      </c>
      <c r="D8295" t="s">
        <v>77</v>
      </c>
      <c r="E8295" t="s">
        <v>13783</v>
      </c>
      <c r="F8295" s="66">
        <v>141293</v>
      </c>
      <c r="G8295" t="s">
        <v>78</v>
      </c>
      <c r="H8295" t="s">
        <v>350</v>
      </c>
      <c r="I8295" t="s">
        <v>79</v>
      </c>
      <c r="K8295" t="s">
        <v>18383</v>
      </c>
      <c r="L8295" t="s">
        <v>80</v>
      </c>
      <c r="M8295" t="s">
        <v>7778</v>
      </c>
      <c r="N8295" t="s">
        <v>7626</v>
      </c>
      <c r="O8295" t="s">
        <v>18</v>
      </c>
      <c r="P8295" t="s">
        <v>7779</v>
      </c>
      <c r="Q8295" t="s">
        <v>87</v>
      </c>
    </row>
    <row r="8296" spans="1:17" hidden="1" x14ac:dyDescent="0.35">
      <c r="A8296" s="72">
        <f t="shared" si="129"/>
        <v>141225</v>
      </c>
      <c r="B8296" t="s">
        <v>28317</v>
      </c>
      <c r="C8296" s="85">
        <v>88759</v>
      </c>
      <c r="D8296" t="s">
        <v>77</v>
      </c>
      <c r="E8296" t="s">
        <v>23150</v>
      </c>
      <c r="F8296" s="85">
        <v>141225</v>
      </c>
      <c r="G8296" t="s">
        <v>78</v>
      </c>
      <c r="H8296">
        <v>11676418</v>
      </c>
      <c r="I8296" t="s">
        <v>79</v>
      </c>
      <c r="K8296" t="s">
        <v>28318</v>
      </c>
      <c r="M8296" t="s">
        <v>6795</v>
      </c>
      <c r="N8296" t="s">
        <v>6071</v>
      </c>
      <c r="O8296" t="s">
        <v>18</v>
      </c>
      <c r="P8296">
        <v>77049</v>
      </c>
      <c r="Q8296">
        <v>2314</v>
      </c>
    </row>
    <row r="8297" spans="1:17" hidden="1" x14ac:dyDescent="0.35">
      <c r="A8297" s="72">
        <f t="shared" si="129"/>
        <v>141225</v>
      </c>
      <c r="B8297" t="s">
        <v>6744</v>
      </c>
      <c r="C8297" s="66">
        <v>88759</v>
      </c>
      <c r="D8297" t="s">
        <v>77</v>
      </c>
      <c r="E8297" t="s">
        <v>6679</v>
      </c>
      <c r="F8297" s="66">
        <v>141225</v>
      </c>
      <c r="G8297" t="s">
        <v>78</v>
      </c>
      <c r="H8297" t="s">
        <v>6680</v>
      </c>
      <c r="I8297" t="s">
        <v>79</v>
      </c>
      <c r="K8297" t="s">
        <v>6745</v>
      </c>
      <c r="M8297" t="s">
        <v>3090</v>
      </c>
      <c r="N8297" t="s">
        <v>6073</v>
      </c>
      <c r="O8297" t="s">
        <v>18</v>
      </c>
      <c r="P8297" t="s">
        <v>6734</v>
      </c>
      <c r="Q8297" t="s">
        <v>2397</v>
      </c>
    </row>
    <row r="8298" spans="1:17" hidden="1" x14ac:dyDescent="0.35">
      <c r="A8298" s="72">
        <f t="shared" si="129"/>
        <v>140538</v>
      </c>
      <c r="B8298" t="s">
        <v>18585</v>
      </c>
      <c r="C8298" s="66">
        <v>16022651</v>
      </c>
      <c r="D8298" t="s">
        <v>83</v>
      </c>
      <c r="E8298" t="s">
        <v>1644</v>
      </c>
      <c r="F8298" s="66">
        <v>140538</v>
      </c>
      <c r="G8298" t="s">
        <v>78</v>
      </c>
      <c r="I8298" t="s">
        <v>79</v>
      </c>
      <c r="K8298" t="s">
        <v>13650</v>
      </c>
      <c r="M8298" t="s">
        <v>1642</v>
      </c>
      <c r="N8298" t="s">
        <v>185</v>
      </c>
      <c r="O8298" t="s">
        <v>18</v>
      </c>
      <c r="P8298" t="s">
        <v>1643</v>
      </c>
    </row>
    <row r="8299" spans="1:17" hidden="1" x14ac:dyDescent="0.35">
      <c r="A8299" s="72">
        <f t="shared" si="129"/>
        <v>140538</v>
      </c>
      <c r="B8299" t="s">
        <v>1646</v>
      </c>
      <c r="C8299" s="66">
        <v>86046</v>
      </c>
      <c r="D8299" t="s">
        <v>77</v>
      </c>
      <c r="E8299" t="s">
        <v>1644</v>
      </c>
      <c r="F8299" s="66">
        <v>140538</v>
      </c>
      <c r="G8299" t="s">
        <v>78</v>
      </c>
      <c r="I8299" t="s">
        <v>79</v>
      </c>
      <c r="K8299" t="s">
        <v>1647</v>
      </c>
      <c r="M8299" t="s">
        <v>1642</v>
      </c>
      <c r="N8299" t="s">
        <v>1048</v>
      </c>
      <c r="O8299" t="s">
        <v>18</v>
      </c>
      <c r="P8299" t="s">
        <v>1643</v>
      </c>
    </row>
    <row r="8300" spans="1:17" hidden="1" x14ac:dyDescent="0.35">
      <c r="A8300" s="72">
        <f t="shared" si="129"/>
        <v>140538</v>
      </c>
      <c r="B8300" t="s">
        <v>24904</v>
      </c>
      <c r="C8300" s="85">
        <v>140538</v>
      </c>
      <c r="D8300" t="s">
        <v>78</v>
      </c>
      <c r="E8300" t="s">
        <v>23240</v>
      </c>
      <c r="F8300" s="85">
        <v>16048959</v>
      </c>
      <c r="G8300" t="s">
        <v>1750</v>
      </c>
      <c r="H8300">
        <v>7375538</v>
      </c>
      <c r="I8300" t="s">
        <v>79</v>
      </c>
      <c r="J8300" t="s">
        <v>200</v>
      </c>
      <c r="K8300" t="s">
        <v>24905</v>
      </c>
      <c r="M8300" t="s">
        <v>22080</v>
      </c>
      <c r="N8300" t="s">
        <v>1044</v>
      </c>
      <c r="O8300" t="s">
        <v>18</v>
      </c>
      <c r="P8300">
        <v>75189</v>
      </c>
    </row>
    <row r="8301" spans="1:17" hidden="1" x14ac:dyDescent="0.35">
      <c r="A8301" s="72">
        <f t="shared" si="129"/>
        <v>141770</v>
      </c>
      <c r="B8301" t="s">
        <v>28195</v>
      </c>
      <c r="C8301" s="85">
        <v>92020</v>
      </c>
      <c r="D8301" t="s">
        <v>77</v>
      </c>
      <c r="E8301" t="s">
        <v>23156</v>
      </c>
      <c r="F8301" s="85">
        <v>141770</v>
      </c>
      <c r="G8301" t="s">
        <v>78</v>
      </c>
      <c r="H8301">
        <v>10299790</v>
      </c>
      <c r="I8301" t="s">
        <v>79</v>
      </c>
      <c r="K8301" t="s">
        <v>28196</v>
      </c>
      <c r="M8301" t="s">
        <v>20775</v>
      </c>
      <c r="N8301" t="s">
        <v>11805</v>
      </c>
      <c r="O8301" t="s">
        <v>18</v>
      </c>
      <c r="P8301">
        <v>78840</v>
      </c>
    </row>
    <row r="8302" spans="1:17" hidden="1" x14ac:dyDescent="0.35">
      <c r="A8302" s="72">
        <f t="shared" si="129"/>
        <v>141770</v>
      </c>
      <c r="B8302" t="s">
        <v>11816</v>
      </c>
      <c r="C8302" s="66">
        <v>92020</v>
      </c>
      <c r="D8302" t="s">
        <v>77</v>
      </c>
      <c r="E8302" t="s">
        <v>11813</v>
      </c>
      <c r="F8302" s="66">
        <v>141770</v>
      </c>
      <c r="G8302" t="s">
        <v>78</v>
      </c>
      <c r="H8302" t="s">
        <v>11811</v>
      </c>
      <c r="I8302" t="s">
        <v>79</v>
      </c>
      <c r="K8302" t="s">
        <v>11817</v>
      </c>
      <c r="M8302" t="s">
        <v>11808</v>
      </c>
      <c r="N8302" t="s">
        <v>11800</v>
      </c>
      <c r="O8302" t="s">
        <v>18</v>
      </c>
      <c r="P8302" t="s">
        <v>11809</v>
      </c>
    </row>
    <row r="8303" spans="1:17" hidden="1" x14ac:dyDescent="0.35">
      <c r="A8303" s="72">
        <f t="shared" si="129"/>
        <v>141659</v>
      </c>
      <c r="B8303" t="s">
        <v>15588</v>
      </c>
      <c r="C8303" s="66">
        <v>234877</v>
      </c>
      <c r="D8303" t="s">
        <v>77</v>
      </c>
      <c r="E8303" t="s">
        <v>11070</v>
      </c>
      <c r="F8303" s="66">
        <v>141659</v>
      </c>
      <c r="G8303" t="s">
        <v>78</v>
      </c>
      <c r="H8303" t="s">
        <v>15589</v>
      </c>
      <c r="I8303" t="s">
        <v>79</v>
      </c>
      <c r="K8303" t="s">
        <v>15590</v>
      </c>
      <c r="M8303" t="s">
        <v>11073</v>
      </c>
      <c r="N8303" t="s">
        <v>7398</v>
      </c>
      <c r="O8303" t="s">
        <v>18</v>
      </c>
      <c r="P8303" t="s">
        <v>11074</v>
      </c>
    </row>
    <row r="8304" spans="1:17" hidden="1" x14ac:dyDescent="0.35">
      <c r="A8304" s="72">
        <f t="shared" si="129"/>
        <v>141665</v>
      </c>
      <c r="B8304" t="s">
        <v>14073</v>
      </c>
      <c r="C8304" s="66">
        <v>194295</v>
      </c>
      <c r="D8304" t="s">
        <v>77</v>
      </c>
      <c r="E8304" t="s">
        <v>11132</v>
      </c>
      <c r="F8304" s="66">
        <v>141665</v>
      </c>
      <c r="G8304" t="s">
        <v>78</v>
      </c>
      <c r="I8304" t="s">
        <v>79</v>
      </c>
      <c r="K8304" t="s">
        <v>14074</v>
      </c>
      <c r="M8304" t="s">
        <v>10987</v>
      </c>
      <c r="N8304" t="s">
        <v>7398</v>
      </c>
      <c r="O8304" t="s">
        <v>18</v>
      </c>
      <c r="P8304" t="s">
        <v>10978</v>
      </c>
    </row>
    <row r="8305" spans="1:17" hidden="1" x14ac:dyDescent="0.35">
      <c r="A8305" s="72">
        <f t="shared" si="129"/>
        <v>141223</v>
      </c>
      <c r="B8305" t="s">
        <v>6305</v>
      </c>
      <c r="C8305" s="66">
        <v>88517</v>
      </c>
      <c r="D8305" t="s">
        <v>77</v>
      </c>
      <c r="E8305" t="s">
        <v>6077</v>
      </c>
      <c r="F8305" s="66">
        <v>141223</v>
      </c>
      <c r="G8305" t="s">
        <v>78</v>
      </c>
      <c r="H8305" t="s">
        <v>6306</v>
      </c>
      <c r="I8305" t="s">
        <v>79</v>
      </c>
      <c r="K8305" t="s">
        <v>6307</v>
      </c>
      <c r="M8305" t="s">
        <v>3090</v>
      </c>
      <c r="N8305" t="s">
        <v>6071</v>
      </c>
      <c r="O8305" t="s">
        <v>18</v>
      </c>
      <c r="P8305" t="s">
        <v>6300</v>
      </c>
      <c r="Q8305" t="s">
        <v>6308</v>
      </c>
    </row>
    <row r="8306" spans="1:17" hidden="1" x14ac:dyDescent="0.35">
      <c r="A8306" s="72">
        <f t="shared" si="129"/>
        <v>141487</v>
      </c>
      <c r="B8306" t="s">
        <v>15812</v>
      </c>
      <c r="C8306" s="66">
        <v>16023949</v>
      </c>
      <c r="D8306" t="s">
        <v>77</v>
      </c>
      <c r="E8306" t="s">
        <v>9269</v>
      </c>
      <c r="F8306" s="66">
        <v>141487</v>
      </c>
      <c r="G8306" t="s">
        <v>78</v>
      </c>
      <c r="I8306" t="s">
        <v>79</v>
      </c>
      <c r="K8306" t="s">
        <v>15813</v>
      </c>
      <c r="M8306" t="s">
        <v>9216</v>
      </c>
      <c r="N8306" t="s">
        <v>9217</v>
      </c>
      <c r="O8306" t="s">
        <v>18</v>
      </c>
      <c r="P8306" t="s">
        <v>9301</v>
      </c>
    </row>
    <row r="8307" spans="1:17" hidden="1" x14ac:dyDescent="0.35">
      <c r="A8307" s="72">
        <f t="shared" si="129"/>
        <v>140887</v>
      </c>
      <c r="B8307" t="s">
        <v>25588</v>
      </c>
      <c r="C8307" s="85">
        <v>167903</v>
      </c>
      <c r="D8307" t="s">
        <v>77</v>
      </c>
      <c r="E8307" t="s">
        <v>23231</v>
      </c>
      <c r="F8307" s="85">
        <v>140887</v>
      </c>
      <c r="G8307" t="s">
        <v>78</v>
      </c>
      <c r="H8307">
        <v>12047395</v>
      </c>
      <c r="I8307" t="s">
        <v>79</v>
      </c>
      <c r="K8307" t="s">
        <v>25589</v>
      </c>
      <c r="M8307" t="s">
        <v>20648</v>
      </c>
      <c r="N8307" t="s">
        <v>571</v>
      </c>
      <c r="O8307" t="s">
        <v>18</v>
      </c>
      <c r="P8307">
        <v>76106</v>
      </c>
    </row>
    <row r="8308" spans="1:17" hidden="1" x14ac:dyDescent="0.35">
      <c r="A8308" s="72">
        <f t="shared" si="129"/>
        <v>140887</v>
      </c>
      <c r="B8308" t="s">
        <v>13946</v>
      </c>
      <c r="C8308" s="66">
        <v>167903</v>
      </c>
      <c r="D8308" t="s">
        <v>77</v>
      </c>
      <c r="E8308" t="s">
        <v>3907</v>
      </c>
      <c r="F8308" s="66">
        <v>140887</v>
      </c>
      <c r="G8308" t="s">
        <v>78</v>
      </c>
      <c r="H8308" t="s">
        <v>13947</v>
      </c>
      <c r="I8308" t="s">
        <v>79</v>
      </c>
      <c r="K8308" t="s">
        <v>13948</v>
      </c>
      <c r="M8308" t="s">
        <v>3904</v>
      </c>
      <c r="N8308" t="s">
        <v>571</v>
      </c>
      <c r="O8308" t="s">
        <v>18</v>
      </c>
      <c r="P8308" t="s">
        <v>3982</v>
      </c>
    </row>
    <row r="8309" spans="1:17" hidden="1" x14ac:dyDescent="0.35">
      <c r="A8309" s="72">
        <f t="shared" si="129"/>
        <v>140521</v>
      </c>
      <c r="B8309" t="s">
        <v>1378</v>
      </c>
      <c r="C8309" s="66">
        <v>85951</v>
      </c>
      <c r="D8309" t="s">
        <v>77</v>
      </c>
      <c r="E8309" t="s">
        <v>511</v>
      </c>
      <c r="F8309" s="66">
        <v>140521</v>
      </c>
      <c r="G8309" t="s">
        <v>78</v>
      </c>
      <c r="H8309" t="s">
        <v>1379</v>
      </c>
      <c r="I8309" t="s">
        <v>79</v>
      </c>
      <c r="K8309" t="s">
        <v>1380</v>
      </c>
      <c r="M8309" t="s">
        <v>1375</v>
      </c>
      <c r="N8309" t="s">
        <v>232</v>
      </c>
      <c r="O8309" t="s">
        <v>18</v>
      </c>
      <c r="P8309" t="s">
        <v>1376</v>
      </c>
      <c r="Q8309" t="s">
        <v>1381</v>
      </c>
    </row>
    <row r="8310" spans="1:17" hidden="1" x14ac:dyDescent="0.35">
      <c r="A8310" s="72">
        <f t="shared" si="129"/>
        <v>141487</v>
      </c>
      <c r="B8310" t="s">
        <v>9343</v>
      </c>
      <c r="C8310" s="66">
        <v>90391</v>
      </c>
      <c r="D8310" t="s">
        <v>77</v>
      </c>
      <c r="E8310" t="s">
        <v>9269</v>
      </c>
      <c r="F8310" s="66">
        <v>141487</v>
      </c>
      <c r="G8310" t="s">
        <v>78</v>
      </c>
      <c r="I8310" t="s">
        <v>79</v>
      </c>
      <c r="K8310" t="s">
        <v>9344</v>
      </c>
      <c r="M8310" t="s">
        <v>9216</v>
      </c>
      <c r="N8310" t="s">
        <v>9217</v>
      </c>
      <c r="O8310" t="s">
        <v>18</v>
      </c>
      <c r="P8310" t="s">
        <v>9301</v>
      </c>
      <c r="Q8310" t="s">
        <v>9345</v>
      </c>
    </row>
    <row r="8311" spans="1:17" hidden="1" x14ac:dyDescent="0.35">
      <c r="A8311" s="72">
        <f t="shared" si="129"/>
        <v>142025</v>
      </c>
      <c r="B8311" t="s">
        <v>12971</v>
      </c>
      <c r="C8311" s="66">
        <v>92656</v>
      </c>
      <c r="D8311" t="s">
        <v>77</v>
      </c>
      <c r="E8311" t="s">
        <v>12972</v>
      </c>
      <c r="F8311" s="66">
        <v>142025</v>
      </c>
      <c r="G8311" t="s">
        <v>78</v>
      </c>
      <c r="I8311" t="s">
        <v>79</v>
      </c>
      <c r="K8311" t="s">
        <v>12973</v>
      </c>
      <c r="M8311" t="s">
        <v>12974</v>
      </c>
      <c r="N8311" t="s">
        <v>12884</v>
      </c>
      <c r="O8311" t="s">
        <v>18</v>
      </c>
      <c r="P8311" t="s">
        <v>12975</v>
      </c>
    </row>
    <row r="8312" spans="1:17" hidden="1" x14ac:dyDescent="0.35">
      <c r="A8312" s="72">
        <f t="shared" si="129"/>
        <v>141234</v>
      </c>
      <c r="B8312" t="s">
        <v>6989</v>
      </c>
      <c r="C8312" s="66">
        <v>88913</v>
      </c>
      <c r="D8312" t="s">
        <v>77</v>
      </c>
      <c r="E8312" t="s">
        <v>6473</v>
      </c>
      <c r="F8312" s="66">
        <v>141234</v>
      </c>
      <c r="G8312" t="s">
        <v>78</v>
      </c>
      <c r="I8312" t="s">
        <v>79</v>
      </c>
      <c r="K8312" t="s">
        <v>6990</v>
      </c>
      <c r="M8312" t="s">
        <v>3090</v>
      </c>
      <c r="N8312" t="s">
        <v>6073</v>
      </c>
      <c r="O8312" t="s">
        <v>18</v>
      </c>
      <c r="P8312" t="s">
        <v>6971</v>
      </c>
      <c r="Q8312" t="s">
        <v>6991</v>
      </c>
    </row>
    <row r="8313" spans="1:17" hidden="1" x14ac:dyDescent="0.35">
      <c r="A8313" s="72">
        <f t="shared" si="129"/>
        <v>141530</v>
      </c>
      <c r="B8313" t="s">
        <v>9699</v>
      </c>
      <c r="C8313" s="66">
        <v>90534</v>
      </c>
      <c r="D8313" t="s">
        <v>77</v>
      </c>
      <c r="E8313" t="s">
        <v>9700</v>
      </c>
      <c r="F8313" s="66">
        <v>141530</v>
      </c>
      <c r="G8313" t="s">
        <v>78</v>
      </c>
      <c r="H8313" t="s">
        <v>350</v>
      </c>
      <c r="I8313" t="s">
        <v>79</v>
      </c>
      <c r="K8313" t="s">
        <v>9701</v>
      </c>
      <c r="L8313" t="s">
        <v>80</v>
      </c>
      <c r="M8313" t="s">
        <v>9702</v>
      </c>
      <c r="N8313" t="s">
        <v>9568</v>
      </c>
      <c r="O8313" t="s">
        <v>18</v>
      </c>
      <c r="P8313" t="s">
        <v>9703</v>
      </c>
      <c r="Q8313" t="s">
        <v>87</v>
      </c>
    </row>
    <row r="8314" spans="1:17" hidden="1" x14ac:dyDescent="0.35">
      <c r="A8314" s="72">
        <f t="shared" si="129"/>
        <v>141530</v>
      </c>
      <c r="B8314" t="s">
        <v>9704</v>
      </c>
      <c r="C8314" s="66">
        <v>90535</v>
      </c>
      <c r="D8314" t="s">
        <v>77</v>
      </c>
      <c r="E8314" t="s">
        <v>9700</v>
      </c>
      <c r="F8314" s="66">
        <v>141530</v>
      </c>
      <c r="G8314" t="s">
        <v>78</v>
      </c>
      <c r="H8314" t="s">
        <v>350</v>
      </c>
      <c r="I8314" t="s">
        <v>79</v>
      </c>
      <c r="K8314" t="s">
        <v>9705</v>
      </c>
      <c r="L8314" t="s">
        <v>80</v>
      </c>
      <c r="M8314" t="s">
        <v>9702</v>
      </c>
      <c r="N8314" t="s">
        <v>9568</v>
      </c>
      <c r="O8314" t="s">
        <v>18</v>
      </c>
      <c r="P8314" t="s">
        <v>9703</v>
      </c>
      <c r="Q8314" t="s">
        <v>87</v>
      </c>
    </row>
    <row r="8315" spans="1:17" hidden="1" x14ac:dyDescent="0.35">
      <c r="A8315" s="72">
        <f t="shared" si="129"/>
        <v>141722</v>
      </c>
      <c r="B8315" t="s">
        <v>26791</v>
      </c>
      <c r="C8315" s="85">
        <v>222832</v>
      </c>
      <c r="D8315" t="s">
        <v>77</v>
      </c>
      <c r="E8315" t="s">
        <v>23194</v>
      </c>
      <c r="F8315" s="85">
        <v>141722</v>
      </c>
      <c r="G8315" t="s">
        <v>78</v>
      </c>
      <c r="H8315">
        <v>1664895</v>
      </c>
      <c r="I8315" t="s">
        <v>79</v>
      </c>
      <c r="K8315" t="s">
        <v>26792</v>
      </c>
      <c r="M8315" t="s">
        <v>20759</v>
      </c>
      <c r="N8315" t="s">
        <v>5106</v>
      </c>
      <c r="O8315" t="s">
        <v>18</v>
      </c>
      <c r="P8315">
        <v>78613</v>
      </c>
    </row>
    <row r="8316" spans="1:17" hidden="1" x14ac:dyDescent="0.35">
      <c r="A8316" s="72">
        <f t="shared" si="129"/>
        <v>141722</v>
      </c>
      <c r="B8316" t="s">
        <v>14788</v>
      </c>
      <c r="C8316" s="66">
        <v>222832</v>
      </c>
      <c r="D8316" t="s">
        <v>77</v>
      </c>
      <c r="E8316" t="s">
        <v>11379</v>
      </c>
      <c r="F8316" s="66">
        <v>141722</v>
      </c>
      <c r="G8316" t="s">
        <v>78</v>
      </c>
      <c r="H8316" t="s">
        <v>11380</v>
      </c>
      <c r="I8316" t="s">
        <v>79</v>
      </c>
      <c r="K8316" t="s">
        <v>14789</v>
      </c>
      <c r="M8316" t="s">
        <v>11382</v>
      </c>
      <c r="N8316" t="s">
        <v>5106</v>
      </c>
      <c r="O8316" t="s">
        <v>18</v>
      </c>
      <c r="P8316" t="s">
        <v>11383</v>
      </c>
    </row>
    <row r="8317" spans="1:17" hidden="1" x14ac:dyDescent="0.35">
      <c r="A8317" s="72">
        <f t="shared" si="129"/>
        <v>141986</v>
      </c>
      <c r="B8317" t="s">
        <v>12824</v>
      </c>
      <c r="C8317" s="66">
        <v>92582</v>
      </c>
      <c r="D8317" t="s">
        <v>77</v>
      </c>
      <c r="E8317" t="s">
        <v>12702</v>
      </c>
      <c r="F8317" s="66">
        <v>141986</v>
      </c>
      <c r="G8317" t="s">
        <v>78</v>
      </c>
      <c r="H8317" t="s">
        <v>12825</v>
      </c>
      <c r="I8317" t="s">
        <v>79</v>
      </c>
      <c r="K8317" t="s">
        <v>12826</v>
      </c>
      <c r="M8317" t="s">
        <v>12447</v>
      </c>
      <c r="N8317" t="s">
        <v>12609</v>
      </c>
      <c r="O8317" t="s">
        <v>18</v>
      </c>
      <c r="P8317" t="s">
        <v>12692</v>
      </c>
      <c r="Q8317" t="s">
        <v>98</v>
      </c>
    </row>
    <row r="8318" spans="1:17" hidden="1" x14ac:dyDescent="0.35">
      <c r="A8318" s="72">
        <f t="shared" si="129"/>
        <v>140475</v>
      </c>
      <c r="B8318" t="s">
        <v>22315</v>
      </c>
      <c r="C8318" s="85">
        <v>17022270</v>
      </c>
      <c r="D8318" t="s">
        <v>77</v>
      </c>
      <c r="E8318" t="s">
        <v>23165</v>
      </c>
      <c r="F8318" s="85">
        <v>140475</v>
      </c>
      <c r="G8318" t="s">
        <v>78</v>
      </c>
      <c r="I8318" t="s">
        <v>79</v>
      </c>
      <c r="K8318" t="s">
        <v>27872</v>
      </c>
      <c r="M8318" t="s">
        <v>20785</v>
      </c>
      <c r="N8318" t="s">
        <v>205</v>
      </c>
      <c r="O8318" t="s">
        <v>18</v>
      </c>
      <c r="P8318">
        <v>75078</v>
      </c>
      <c r="Q8318">
        <v>100</v>
      </c>
    </row>
    <row r="8319" spans="1:17" hidden="1" x14ac:dyDescent="0.35">
      <c r="A8319" s="72">
        <f t="shared" si="129"/>
        <v>140475</v>
      </c>
      <c r="B8319" t="s">
        <v>22315</v>
      </c>
      <c r="C8319" s="66">
        <v>17022270</v>
      </c>
      <c r="D8319" t="s">
        <v>77</v>
      </c>
      <c r="E8319" t="s">
        <v>952</v>
      </c>
      <c r="F8319" s="66">
        <v>140475</v>
      </c>
      <c r="G8319" t="s">
        <v>78</v>
      </c>
      <c r="I8319" t="s">
        <v>79</v>
      </c>
      <c r="K8319" t="s">
        <v>22316</v>
      </c>
      <c r="M8319" t="s">
        <v>20785</v>
      </c>
      <c r="N8319" t="s">
        <v>205</v>
      </c>
      <c r="O8319" t="s">
        <v>18</v>
      </c>
      <c r="P8319" t="s">
        <v>957</v>
      </c>
      <c r="Q8319" t="s">
        <v>958</v>
      </c>
    </row>
    <row r="8320" spans="1:17" hidden="1" x14ac:dyDescent="0.35">
      <c r="A8320" s="72">
        <f t="shared" si="129"/>
        <v>140696</v>
      </c>
      <c r="B8320" t="s">
        <v>20578</v>
      </c>
      <c r="C8320" s="66">
        <v>17006160</v>
      </c>
      <c r="D8320" t="s">
        <v>83</v>
      </c>
      <c r="E8320" t="s">
        <v>13674</v>
      </c>
      <c r="F8320" s="66">
        <v>140696</v>
      </c>
      <c r="G8320" t="s">
        <v>77</v>
      </c>
      <c r="I8320" t="s">
        <v>79</v>
      </c>
      <c r="K8320" t="s">
        <v>20579</v>
      </c>
      <c r="M8320" t="s">
        <v>2640</v>
      </c>
      <c r="N8320" t="s">
        <v>2919</v>
      </c>
      <c r="O8320" t="s">
        <v>18</v>
      </c>
      <c r="P8320" t="s">
        <v>2994</v>
      </c>
      <c r="Q8320" t="s">
        <v>13791</v>
      </c>
    </row>
    <row r="8321" spans="1:17" hidden="1" x14ac:dyDescent="0.35">
      <c r="A8321" s="72">
        <f t="shared" si="129"/>
        <v>142118</v>
      </c>
      <c r="B8321" t="s">
        <v>2995</v>
      </c>
      <c r="C8321" s="66">
        <v>93133</v>
      </c>
      <c r="D8321" t="s">
        <v>77</v>
      </c>
      <c r="E8321" t="s">
        <v>13343</v>
      </c>
      <c r="F8321" s="66">
        <v>142118</v>
      </c>
      <c r="G8321" t="s">
        <v>78</v>
      </c>
      <c r="H8321" t="s">
        <v>13575</v>
      </c>
      <c r="I8321" t="s">
        <v>79</v>
      </c>
      <c r="K8321" t="s">
        <v>13576</v>
      </c>
      <c r="M8321" t="s">
        <v>7395</v>
      </c>
      <c r="N8321" t="s">
        <v>13252</v>
      </c>
      <c r="O8321" t="s">
        <v>18</v>
      </c>
      <c r="P8321" t="s">
        <v>13562</v>
      </c>
      <c r="Q8321" t="s">
        <v>13577</v>
      </c>
    </row>
    <row r="8322" spans="1:17" hidden="1" x14ac:dyDescent="0.35">
      <c r="A8322" s="72">
        <f t="shared" ref="A8322:A8385" si="130">IF(F8322="", "", IF(D8322="School District", C8322, F8322))</f>
        <v>142043</v>
      </c>
      <c r="B8322" t="s">
        <v>2995</v>
      </c>
      <c r="C8322" s="66">
        <v>92766</v>
      </c>
      <c r="D8322" t="s">
        <v>77</v>
      </c>
      <c r="E8322" t="s">
        <v>13037</v>
      </c>
      <c r="F8322" s="66">
        <v>142043</v>
      </c>
      <c r="G8322" t="s">
        <v>78</v>
      </c>
      <c r="I8322" t="s">
        <v>79</v>
      </c>
      <c r="K8322" t="s">
        <v>13108</v>
      </c>
      <c r="M8322" t="s">
        <v>13039</v>
      </c>
      <c r="N8322" t="s">
        <v>13039</v>
      </c>
      <c r="O8322" t="s">
        <v>18</v>
      </c>
      <c r="P8322" t="s">
        <v>13100</v>
      </c>
      <c r="Q8322" t="s">
        <v>13034</v>
      </c>
    </row>
    <row r="8323" spans="1:17" hidden="1" x14ac:dyDescent="0.35">
      <c r="A8323" s="72">
        <f t="shared" si="130"/>
        <v>140745</v>
      </c>
      <c r="B8323" t="s">
        <v>2995</v>
      </c>
      <c r="C8323" s="66">
        <v>86901</v>
      </c>
      <c r="D8323" t="s">
        <v>77</v>
      </c>
      <c r="E8323" t="s">
        <v>2996</v>
      </c>
      <c r="F8323" s="66">
        <v>140745</v>
      </c>
      <c r="G8323" t="s">
        <v>78</v>
      </c>
      <c r="H8323" t="s">
        <v>2997</v>
      </c>
      <c r="I8323" t="s">
        <v>79</v>
      </c>
      <c r="K8323" t="s">
        <v>2998</v>
      </c>
      <c r="M8323" t="s">
        <v>2640</v>
      </c>
      <c r="N8323" t="s">
        <v>2919</v>
      </c>
      <c r="O8323" t="s">
        <v>18</v>
      </c>
      <c r="P8323" t="s">
        <v>2994</v>
      </c>
    </row>
    <row r="8324" spans="1:17" hidden="1" x14ac:dyDescent="0.35">
      <c r="A8324" s="72">
        <f t="shared" si="130"/>
        <v>140745</v>
      </c>
      <c r="B8324" t="s">
        <v>2999</v>
      </c>
      <c r="C8324" s="66">
        <v>86902</v>
      </c>
      <c r="D8324" t="s">
        <v>77</v>
      </c>
      <c r="E8324" t="s">
        <v>2996</v>
      </c>
      <c r="F8324" s="66">
        <v>140745</v>
      </c>
      <c r="G8324" t="s">
        <v>78</v>
      </c>
      <c r="H8324" t="s">
        <v>3000</v>
      </c>
      <c r="I8324" t="s">
        <v>79</v>
      </c>
      <c r="K8324" t="s">
        <v>3001</v>
      </c>
      <c r="M8324" t="s">
        <v>2640</v>
      </c>
      <c r="N8324" t="s">
        <v>2919</v>
      </c>
      <c r="O8324" t="s">
        <v>18</v>
      </c>
      <c r="P8324" t="s">
        <v>2994</v>
      </c>
    </row>
    <row r="8325" spans="1:17" hidden="1" x14ac:dyDescent="0.35">
      <c r="A8325" s="72">
        <f t="shared" si="130"/>
        <v>140745</v>
      </c>
      <c r="B8325" t="s">
        <v>15499</v>
      </c>
      <c r="C8325" s="66">
        <v>233010</v>
      </c>
      <c r="D8325" t="s">
        <v>77</v>
      </c>
      <c r="E8325" t="s">
        <v>2996</v>
      </c>
      <c r="F8325" s="66">
        <v>140745</v>
      </c>
      <c r="G8325" t="s">
        <v>78</v>
      </c>
      <c r="H8325" t="s">
        <v>15500</v>
      </c>
      <c r="I8325" t="s">
        <v>79</v>
      </c>
      <c r="K8325" t="s">
        <v>15501</v>
      </c>
      <c r="M8325" t="s">
        <v>2640</v>
      </c>
      <c r="N8325" t="s">
        <v>2919</v>
      </c>
      <c r="O8325" t="s">
        <v>18</v>
      </c>
      <c r="P8325" t="s">
        <v>2994</v>
      </c>
    </row>
    <row r="8326" spans="1:17" hidden="1" x14ac:dyDescent="0.35">
      <c r="A8326" s="72">
        <f t="shared" si="130"/>
        <v>140745</v>
      </c>
      <c r="B8326" t="s">
        <v>18094</v>
      </c>
      <c r="C8326" s="66">
        <v>16034921</v>
      </c>
      <c r="D8326" t="s">
        <v>83</v>
      </c>
      <c r="E8326" t="s">
        <v>2996</v>
      </c>
      <c r="F8326" s="66">
        <v>140745</v>
      </c>
      <c r="G8326" t="s">
        <v>78</v>
      </c>
      <c r="I8326" t="s">
        <v>79</v>
      </c>
      <c r="K8326" t="s">
        <v>18095</v>
      </c>
      <c r="M8326" t="s">
        <v>2640</v>
      </c>
      <c r="N8326" t="s">
        <v>2922</v>
      </c>
      <c r="O8326" t="s">
        <v>18</v>
      </c>
      <c r="P8326" t="s">
        <v>2994</v>
      </c>
    </row>
    <row r="8327" spans="1:17" hidden="1" x14ac:dyDescent="0.35">
      <c r="A8327" s="72">
        <f t="shared" si="130"/>
        <v>140745</v>
      </c>
      <c r="B8327" t="s">
        <v>20252</v>
      </c>
      <c r="C8327" s="66">
        <v>17003012</v>
      </c>
      <c r="D8327" t="s">
        <v>83</v>
      </c>
      <c r="E8327" t="s">
        <v>2996</v>
      </c>
      <c r="F8327" s="66">
        <v>140745</v>
      </c>
      <c r="G8327" t="s">
        <v>78</v>
      </c>
      <c r="I8327" t="s">
        <v>79</v>
      </c>
      <c r="K8327" t="s">
        <v>20253</v>
      </c>
      <c r="M8327" t="s">
        <v>2645</v>
      </c>
      <c r="N8327" t="s">
        <v>2921</v>
      </c>
      <c r="O8327" t="s">
        <v>18</v>
      </c>
      <c r="P8327" t="s">
        <v>2994</v>
      </c>
    </row>
    <row r="8328" spans="1:17" hidden="1" x14ac:dyDescent="0.35">
      <c r="A8328" s="72">
        <f t="shared" si="130"/>
        <v>140745</v>
      </c>
      <c r="B8328" t="s">
        <v>20254</v>
      </c>
      <c r="C8328" s="66">
        <v>17003013</v>
      </c>
      <c r="D8328" t="s">
        <v>83</v>
      </c>
      <c r="E8328" t="s">
        <v>2996</v>
      </c>
      <c r="F8328" s="66">
        <v>140745</v>
      </c>
      <c r="G8328" t="s">
        <v>78</v>
      </c>
      <c r="I8328" t="s">
        <v>79</v>
      </c>
      <c r="K8328" t="s">
        <v>20255</v>
      </c>
      <c r="M8328" t="s">
        <v>2645</v>
      </c>
      <c r="N8328" t="s">
        <v>2921</v>
      </c>
      <c r="O8328" t="s">
        <v>18</v>
      </c>
      <c r="P8328" t="s">
        <v>2994</v>
      </c>
    </row>
    <row r="8329" spans="1:17" hidden="1" x14ac:dyDescent="0.35">
      <c r="A8329" s="72">
        <f t="shared" si="130"/>
        <v>140745</v>
      </c>
      <c r="B8329" t="s">
        <v>20247</v>
      </c>
      <c r="C8329" s="66">
        <v>17003009</v>
      </c>
      <c r="D8329" t="s">
        <v>83</v>
      </c>
      <c r="E8329" t="s">
        <v>2996</v>
      </c>
      <c r="F8329" s="66">
        <v>140745</v>
      </c>
      <c r="G8329" t="s">
        <v>78</v>
      </c>
      <c r="I8329" t="s">
        <v>79</v>
      </c>
      <c r="K8329" t="s">
        <v>20248</v>
      </c>
      <c r="M8329" t="s">
        <v>2645</v>
      </c>
      <c r="N8329" t="s">
        <v>20249</v>
      </c>
      <c r="O8329" t="s">
        <v>18</v>
      </c>
      <c r="P8329" t="s">
        <v>2994</v>
      </c>
    </row>
    <row r="8330" spans="1:17" hidden="1" x14ac:dyDescent="0.35">
      <c r="A8330" s="72">
        <f t="shared" si="130"/>
        <v>140745</v>
      </c>
      <c r="B8330" t="s">
        <v>20250</v>
      </c>
      <c r="C8330" s="66">
        <v>17003010</v>
      </c>
      <c r="D8330" t="s">
        <v>83</v>
      </c>
      <c r="E8330" t="s">
        <v>2996</v>
      </c>
      <c r="F8330" s="66">
        <v>140745</v>
      </c>
      <c r="G8330" t="s">
        <v>78</v>
      </c>
      <c r="I8330" t="s">
        <v>79</v>
      </c>
      <c r="K8330" t="s">
        <v>20251</v>
      </c>
      <c r="M8330" t="s">
        <v>2645</v>
      </c>
      <c r="N8330" t="s">
        <v>20249</v>
      </c>
      <c r="O8330" t="s">
        <v>18</v>
      </c>
      <c r="P8330" t="s">
        <v>2994</v>
      </c>
    </row>
    <row r="8331" spans="1:17" hidden="1" x14ac:dyDescent="0.35">
      <c r="A8331" s="72">
        <f t="shared" si="130"/>
        <v>140745</v>
      </c>
      <c r="B8331" t="s">
        <v>3002</v>
      </c>
      <c r="C8331" s="66">
        <v>86903</v>
      </c>
      <c r="D8331" t="s">
        <v>77</v>
      </c>
      <c r="E8331" t="s">
        <v>2996</v>
      </c>
      <c r="F8331" s="66">
        <v>140745</v>
      </c>
      <c r="G8331" t="s">
        <v>78</v>
      </c>
      <c r="H8331" t="s">
        <v>3003</v>
      </c>
      <c r="I8331" t="s">
        <v>79</v>
      </c>
      <c r="K8331" t="s">
        <v>3004</v>
      </c>
      <c r="M8331" t="s">
        <v>2640</v>
      </c>
      <c r="N8331" t="s">
        <v>2919</v>
      </c>
      <c r="O8331" t="s">
        <v>18</v>
      </c>
      <c r="P8331" t="s">
        <v>2994</v>
      </c>
    </row>
    <row r="8332" spans="1:17" hidden="1" x14ac:dyDescent="0.35">
      <c r="A8332" s="72">
        <f t="shared" si="130"/>
        <v>140745</v>
      </c>
      <c r="B8332" t="s">
        <v>3005</v>
      </c>
      <c r="C8332" s="66">
        <v>86904</v>
      </c>
      <c r="D8332" t="s">
        <v>77</v>
      </c>
      <c r="E8332" t="s">
        <v>2996</v>
      </c>
      <c r="F8332" s="66">
        <v>140745</v>
      </c>
      <c r="G8332" t="s">
        <v>78</v>
      </c>
      <c r="H8332" t="s">
        <v>3006</v>
      </c>
      <c r="I8332" t="s">
        <v>79</v>
      </c>
      <c r="K8332" t="s">
        <v>3007</v>
      </c>
      <c r="M8332" t="s">
        <v>2640</v>
      </c>
      <c r="N8332" t="s">
        <v>2919</v>
      </c>
      <c r="O8332" t="s">
        <v>18</v>
      </c>
      <c r="P8332" t="s">
        <v>2994</v>
      </c>
    </row>
    <row r="8333" spans="1:17" hidden="1" x14ac:dyDescent="0.35">
      <c r="A8333" s="72">
        <f t="shared" si="130"/>
        <v>140523</v>
      </c>
      <c r="B8333" t="s">
        <v>1517</v>
      </c>
      <c r="C8333" s="66">
        <v>85993</v>
      </c>
      <c r="D8333" t="s">
        <v>77</v>
      </c>
      <c r="E8333" t="s">
        <v>1505</v>
      </c>
      <c r="F8333" s="66">
        <v>140523</v>
      </c>
      <c r="G8333" t="s">
        <v>78</v>
      </c>
      <c r="H8333" t="s">
        <v>1518</v>
      </c>
      <c r="I8333" t="s">
        <v>79</v>
      </c>
      <c r="K8333" t="s">
        <v>1519</v>
      </c>
      <c r="M8333" t="s">
        <v>1520</v>
      </c>
      <c r="N8333" t="s">
        <v>1197</v>
      </c>
      <c r="O8333" t="s">
        <v>18</v>
      </c>
      <c r="P8333" t="s">
        <v>1509</v>
      </c>
    </row>
    <row r="8334" spans="1:17" hidden="1" x14ac:dyDescent="0.35">
      <c r="A8334" s="72">
        <f t="shared" si="130"/>
        <v>141354</v>
      </c>
      <c r="B8334" t="s">
        <v>8584</v>
      </c>
      <c r="C8334" s="66">
        <v>89906</v>
      </c>
      <c r="D8334" t="s">
        <v>77</v>
      </c>
      <c r="E8334" t="s">
        <v>8566</v>
      </c>
      <c r="F8334" s="66">
        <v>141354</v>
      </c>
      <c r="G8334" t="s">
        <v>78</v>
      </c>
      <c r="I8334" t="s">
        <v>79</v>
      </c>
      <c r="K8334" t="s">
        <v>8585</v>
      </c>
      <c r="M8334" t="s">
        <v>8531</v>
      </c>
      <c r="N8334" t="s">
        <v>7379</v>
      </c>
      <c r="O8334" t="s">
        <v>18</v>
      </c>
      <c r="P8334" t="s">
        <v>8532</v>
      </c>
    </row>
    <row r="8335" spans="1:17" hidden="1" x14ac:dyDescent="0.35">
      <c r="A8335" s="72">
        <f t="shared" si="130"/>
        <v>141729</v>
      </c>
      <c r="B8335" t="s">
        <v>27611</v>
      </c>
      <c r="C8335" s="85">
        <v>16072201</v>
      </c>
      <c r="D8335" t="s">
        <v>77</v>
      </c>
      <c r="E8335" t="s">
        <v>23173</v>
      </c>
      <c r="F8335" s="85">
        <v>141729</v>
      </c>
      <c r="G8335" t="s">
        <v>78</v>
      </c>
      <c r="H8335">
        <v>12029880</v>
      </c>
      <c r="I8335" t="s">
        <v>79</v>
      </c>
      <c r="K8335" t="s">
        <v>27612</v>
      </c>
      <c r="M8335" t="s">
        <v>22028</v>
      </c>
      <c r="N8335" t="s">
        <v>137</v>
      </c>
      <c r="O8335" t="s">
        <v>18</v>
      </c>
      <c r="P8335">
        <v>78660</v>
      </c>
    </row>
    <row r="8336" spans="1:17" hidden="1" x14ac:dyDescent="0.35">
      <c r="A8336" s="72">
        <f t="shared" si="130"/>
        <v>141729</v>
      </c>
      <c r="B8336" t="s">
        <v>17852</v>
      </c>
      <c r="C8336" s="66">
        <v>16072201</v>
      </c>
      <c r="D8336" t="s">
        <v>77</v>
      </c>
      <c r="E8336" t="s">
        <v>11585</v>
      </c>
      <c r="F8336" s="66">
        <v>141729</v>
      </c>
      <c r="G8336" t="s">
        <v>78</v>
      </c>
      <c r="H8336" t="s">
        <v>11586</v>
      </c>
      <c r="I8336" t="s">
        <v>79</v>
      </c>
      <c r="K8336" t="s">
        <v>17853</v>
      </c>
      <c r="M8336" t="s">
        <v>11588</v>
      </c>
      <c r="N8336" t="s">
        <v>137</v>
      </c>
      <c r="O8336" t="s">
        <v>18</v>
      </c>
      <c r="P8336" t="s">
        <v>11589</v>
      </c>
    </row>
    <row r="8337" spans="1:17" hidden="1" x14ac:dyDescent="0.35">
      <c r="A8337" s="72">
        <f t="shared" si="130"/>
        <v>140538</v>
      </c>
      <c r="B8337" t="s">
        <v>17194</v>
      </c>
      <c r="C8337" s="66">
        <v>16056333</v>
      </c>
      <c r="D8337" t="s">
        <v>77</v>
      </c>
      <c r="E8337" t="s">
        <v>1644</v>
      </c>
      <c r="F8337" s="66">
        <v>140538</v>
      </c>
      <c r="G8337" t="s">
        <v>78</v>
      </c>
      <c r="I8337" t="s">
        <v>79</v>
      </c>
      <c r="K8337" t="s">
        <v>17195</v>
      </c>
      <c r="M8337" t="s">
        <v>1642</v>
      </c>
      <c r="N8337" t="s">
        <v>185</v>
      </c>
      <c r="O8337" t="s">
        <v>18</v>
      </c>
      <c r="P8337" t="s">
        <v>1643</v>
      </c>
    </row>
    <row r="8338" spans="1:17" hidden="1" x14ac:dyDescent="0.35">
      <c r="A8338" s="72">
        <f t="shared" si="130"/>
        <v>140521</v>
      </c>
      <c r="B8338" t="s">
        <v>1422</v>
      </c>
      <c r="C8338" s="66">
        <v>85964</v>
      </c>
      <c r="D8338" t="s">
        <v>77</v>
      </c>
      <c r="E8338" t="s">
        <v>511</v>
      </c>
      <c r="F8338" s="66">
        <v>140521</v>
      </c>
      <c r="G8338" t="s">
        <v>78</v>
      </c>
      <c r="I8338" t="s">
        <v>79</v>
      </c>
      <c r="K8338" t="s">
        <v>1423</v>
      </c>
      <c r="M8338" t="s">
        <v>1375</v>
      </c>
      <c r="N8338" t="s">
        <v>232</v>
      </c>
      <c r="O8338" t="s">
        <v>18</v>
      </c>
      <c r="P8338" t="s">
        <v>1376</v>
      </c>
      <c r="Q8338" t="s">
        <v>1424</v>
      </c>
    </row>
    <row r="8339" spans="1:17" hidden="1" x14ac:dyDescent="0.35">
      <c r="A8339" s="72">
        <f t="shared" si="130"/>
        <v>141722</v>
      </c>
      <c r="B8339" t="s">
        <v>26745</v>
      </c>
      <c r="C8339" s="85">
        <v>16036631</v>
      </c>
      <c r="D8339" t="s">
        <v>77</v>
      </c>
      <c r="E8339" t="s">
        <v>23194</v>
      </c>
      <c r="F8339" s="85">
        <v>141722</v>
      </c>
      <c r="G8339" t="s">
        <v>78</v>
      </c>
      <c r="H8339">
        <v>1664895</v>
      </c>
      <c r="I8339" t="s">
        <v>79</v>
      </c>
      <c r="K8339" t="s">
        <v>26746</v>
      </c>
      <c r="M8339" t="s">
        <v>125</v>
      </c>
      <c r="N8339" t="s">
        <v>137</v>
      </c>
      <c r="O8339" t="s">
        <v>18</v>
      </c>
      <c r="P8339">
        <v>78717</v>
      </c>
    </row>
    <row r="8340" spans="1:17" hidden="1" x14ac:dyDescent="0.35">
      <c r="A8340" s="72">
        <f t="shared" si="130"/>
        <v>141722</v>
      </c>
      <c r="B8340" t="s">
        <v>16305</v>
      </c>
      <c r="C8340" s="66">
        <v>16036631</v>
      </c>
      <c r="D8340" t="s">
        <v>77</v>
      </c>
      <c r="E8340" t="s">
        <v>11379</v>
      </c>
      <c r="F8340" s="66">
        <v>141722</v>
      </c>
      <c r="G8340" t="s">
        <v>78</v>
      </c>
      <c r="H8340" t="s">
        <v>11380</v>
      </c>
      <c r="I8340" t="s">
        <v>79</v>
      </c>
      <c r="K8340" t="s">
        <v>16306</v>
      </c>
      <c r="M8340" t="s">
        <v>126</v>
      </c>
      <c r="N8340" t="s">
        <v>136</v>
      </c>
      <c r="O8340" t="s">
        <v>18</v>
      </c>
      <c r="P8340" t="s">
        <v>11692</v>
      </c>
    </row>
    <row r="8341" spans="1:17" hidden="1" x14ac:dyDescent="0.35">
      <c r="A8341" s="72">
        <f t="shared" si="130"/>
        <v>223495</v>
      </c>
      <c r="B8341" t="s">
        <v>27920</v>
      </c>
      <c r="C8341" s="85">
        <v>16037021</v>
      </c>
      <c r="D8341" t="s">
        <v>77</v>
      </c>
      <c r="E8341" t="s">
        <v>23163</v>
      </c>
      <c r="F8341" s="85">
        <v>223495</v>
      </c>
      <c r="G8341" t="s">
        <v>78</v>
      </c>
      <c r="I8341" t="s">
        <v>79</v>
      </c>
      <c r="K8341" t="s">
        <v>27921</v>
      </c>
      <c r="M8341" t="s">
        <v>21244</v>
      </c>
      <c r="N8341" t="s">
        <v>10825</v>
      </c>
      <c r="O8341" t="s">
        <v>18</v>
      </c>
      <c r="P8341">
        <v>78520</v>
      </c>
    </row>
    <row r="8342" spans="1:17" hidden="1" x14ac:dyDescent="0.35">
      <c r="A8342" s="72">
        <f t="shared" si="130"/>
        <v>223495</v>
      </c>
      <c r="B8342" t="s">
        <v>16315</v>
      </c>
      <c r="C8342" s="66">
        <v>16037021</v>
      </c>
      <c r="D8342" t="s">
        <v>77</v>
      </c>
      <c r="E8342" t="s">
        <v>14806</v>
      </c>
      <c r="F8342" s="66">
        <v>223495</v>
      </c>
      <c r="G8342" t="s">
        <v>78</v>
      </c>
      <c r="I8342" t="s">
        <v>79</v>
      </c>
      <c r="K8342" t="s">
        <v>16316</v>
      </c>
      <c r="M8342" t="s">
        <v>10824</v>
      </c>
      <c r="N8342" t="s">
        <v>5082</v>
      </c>
      <c r="O8342" t="s">
        <v>18</v>
      </c>
      <c r="P8342" t="s">
        <v>10826</v>
      </c>
    </row>
    <row r="8343" spans="1:17" hidden="1" x14ac:dyDescent="0.35">
      <c r="A8343" s="72">
        <f t="shared" si="130"/>
        <v>141486</v>
      </c>
      <c r="B8343" t="s">
        <v>26721</v>
      </c>
      <c r="C8343" s="85">
        <v>90377</v>
      </c>
      <c r="D8343" t="s">
        <v>77</v>
      </c>
      <c r="E8343" t="s">
        <v>23195</v>
      </c>
      <c r="F8343" s="85">
        <v>141486</v>
      </c>
      <c r="G8343" t="s">
        <v>78</v>
      </c>
      <c r="H8343">
        <v>12729497</v>
      </c>
      <c r="I8343" t="s">
        <v>79</v>
      </c>
      <c r="K8343" t="s">
        <v>9313</v>
      </c>
      <c r="M8343" t="s">
        <v>9223</v>
      </c>
      <c r="N8343" t="s">
        <v>20296</v>
      </c>
      <c r="O8343" t="s">
        <v>18</v>
      </c>
      <c r="P8343">
        <v>78043</v>
      </c>
      <c r="Q8343">
        <v>2416</v>
      </c>
    </row>
    <row r="8344" spans="1:17" hidden="1" x14ac:dyDescent="0.35">
      <c r="A8344" s="72">
        <f t="shared" si="130"/>
        <v>141486</v>
      </c>
      <c r="B8344" t="s">
        <v>6151</v>
      </c>
      <c r="C8344" s="66">
        <v>90377</v>
      </c>
      <c r="D8344" t="s">
        <v>77</v>
      </c>
      <c r="E8344" t="s">
        <v>9220</v>
      </c>
      <c r="F8344" s="66">
        <v>141486</v>
      </c>
      <c r="G8344" t="s">
        <v>78</v>
      </c>
      <c r="H8344" t="s">
        <v>9312</v>
      </c>
      <c r="I8344" t="s">
        <v>79</v>
      </c>
      <c r="K8344" t="s">
        <v>9313</v>
      </c>
      <c r="M8344" t="s">
        <v>9223</v>
      </c>
      <c r="N8344" t="s">
        <v>9217</v>
      </c>
      <c r="O8344" t="s">
        <v>18</v>
      </c>
      <c r="P8344" t="s">
        <v>9248</v>
      </c>
      <c r="Q8344" t="s">
        <v>3732</v>
      </c>
    </row>
    <row r="8345" spans="1:17" hidden="1" x14ac:dyDescent="0.35">
      <c r="A8345" s="72">
        <f t="shared" si="130"/>
        <v>140947</v>
      </c>
      <c r="B8345" t="s">
        <v>4571</v>
      </c>
      <c r="C8345" s="85">
        <v>140947</v>
      </c>
      <c r="D8345" t="s">
        <v>78</v>
      </c>
      <c r="E8345" t="s">
        <v>23240</v>
      </c>
      <c r="F8345" s="85">
        <v>16048959</v>
      </c>
      <c r="G8345" t="s">
        <v>1750</v>
      </c>
      <c r="H8345">
        <v>11686235</v>
      </c>
      <c r="I8345" t="s">
        <v>79</v>
      </c>
      <c r="J8345" t="s">
        <v>200</v>
      </c>
      <c r="K8345" t="s">
        <v>24932</v>
      </c>
      <c r="M8345" t="s">
        <v>24933</v>
      </c>
      <c r="N8345" t="s">
        <v>242</v>
      </c>
      <c r="O8345" t="s">
        <v>18</v>
      </c>
      <c r="P8345">
        <v>76264</v>
      </c>
    </row>
    <row r="8346" spans="1:17" hidden="1" x14ac:dyDescent="0.35">
      <c r="A8346" s="72">
        <f t="shared" si="130"/>
        <v>140947</v>
      </c>
      <c r="B8346" t="s">
        <v>4570</v>
      </c>
      <c r="C8346" s="66">
        <v>87739</v>
      </c>
      <c r="D8346" t="s">
        <v>77</v>
      </c>
      <c r="E8346" t="s">
        <v>4571</v>
      </c>
      <c r="F8346" s="66">
        <v>140947</v>
      </c>
      <c r="G8346" t="s">
        <v>78</v>
      </c>
      <c r="H8346" t="s">
        <v>4572</v>
      </c>
      <c r="I8346" t="s">
        <v>79</v>
      </c>
      <c r="K8346" t="s">
        <v>4573</v>
      </c>
      <c r="M8346" t="s">
        <v>4574</v>
      </c>
      <c r="N8346" t="s">
        <v>242</v>
      </c>
      <c r="O8346" t="s">
        <v>18</v>
      </c>
      <c r="P8346" t="s">
        <v>4575</v>
      </c>
    </row>
    <row r="8347" spans="1:17" hidden="1" x14ac:dyDescent="0.35">
      <c r="A8347" s="72">
        <f t="shared" si="130"/>
        <v>140947</v>
      </c>
      <c r="B8347" t="s">
        <v>4578</v>
      </c>
      <c r="C8347" s="66">
        <v>87740</v>
      </c>
      <c r="D8347" t="s">
        <v>77</v>
      </c>
      <c r="E8347" t="s">
        <v>4571</v>
      </c>
      <c r="F8347" s="66">
        <v>140947</v>
      </c>
      <c r="G8347" t="s">
        <v>78</v>
      </c>
      <c r="H8347" t="s">
        <v>4579</v>
      </c>
      <c r="I8347" t="s">
        <v>79</v>
      </c>
      <c r="K8347" t="s">
        <v>4580</v>
      </c>
      <c r="M8347" t="s">
        <v>4576</v>
      </c>
      <c r="N8347" t="s">
        <v>242</v>
      </c>
      <c r="O8347" t="s">
        <v>18</v>
      </c>
      <c r="P8347" t="s">
        <v>4577</v>
      </c>
    </row>
    <row r="8348" spans="1:17" hidden="1" x14ac:dyDescent="0.35">
      <c r="A8348" s="72">
        <f t="shared" si="130"/>
        <v>140947</v>
      </c>
      <c r="B8348" t="s">
        <v>4581</v>
      </c>
      <c r="C8348" s="66">
        <v>87741</v>
      </c>
      <c r="D8348" t="s">
        <v>77</v>
      </c>
      <c r="E8348" t="s">
        <v>4571</v>
      </c>
      <c r="F8348" s="66">
        <v>140947</v>
      </c>
      <c r="G8348" t="s">
        <v>78</v>
      </c>
      <c r="H8348" t="s">
        <v>4582</v>
      </c>
      <c r="I8348" t="s">
        <v>79</v>
      </c>
      <c r="K8348" t="s">
        <v>4583</v>
      </c>
      <c r="M8348" t="s">
        <v>4576</v>
      </c>
      <c r="N8348" t="s">
        <v>242</v>
      </c>
      <c r="O8348" t="s">
        <v>18</v>
      </c>
      <c r="P8348" t="s">
        <v>4577</v>
      </c>
    </row>
    <row r="8349" spans="1:17" hidden="1" x14ac:dyDescent="0.35">
      <c r="A8349" s="72">
        <f t="shared" si="130"/>
        <v>140947</v>
      </c>
      <c r="B8349" t="s">
        <v>19373</v>
      </c>
      <c r="C8349" s="66">
        <v>16050552</v>
      </c>
      <c r="D8349" t="s">
        <v>83</v>
      </c>
      <c r="E8349" t="s">
        <v>4571</v>
      </c>
      <c r="F8349" s="66">
        <v>140947</v>
      </c>
      <c r="G8349" t="s">
        <v>78</v>
      </c>
      <c r="I8349" t="s">
        <v>79</v>
      </c>
      <c r="K8349" t="s">
        <v>19374</v>
      </c>
      <c r="M8349" t="s">
        <v>4576</v>
      </c>
      <c r="N8349" t="s">
        <v>240</v>
      </c>
      <c r="O8349" t="s">
        <v>18</v>
      </c>
      <c r="P8349" t="s">
        <v>4577</v>
      </c>
    </row>
    <row r="8350" spans="1:17" hidden="1" x14ac:dyDescent="0.35">
      <c r="A8350" s="72">
        <f t="shared" si="130"/>
        <v>140947</v>
      </c>
      <c r="B8350" t="s">
        <v>19915</v>
      </c>
      <c r="C8350" s="66">
        <v>16075299</v>
      </c>
      <c r="D8350" t="s">
        <v>83</v>
      </c>
      <c r="E8350" t="s">
        <v>4571</v>
      </c>
      <c r="F8350" s="66">
        <v>140947</v>
      </c>
      <c r="G8350" t="s">
        <v>78</v>
      </c>
      <c r="I8350" t="s">
        <v>79</v>
      </c>
      <c r="K8350" t="s">
        <v>19916</v>
      </c>
      <c r="M8350" t="s">
        <v>19917</v>
      </c>
      <c r="N8350" t="s">
        <v>240</v>
      </c>
      <c r="O8350" t="s">
        <v>18</v>
      </c>
      <c r="P8350" t="s">
        <v>4575</v>
      </c>
    </row>
    <row r="8351" spans="1:17" hidden="1" x14ac:dyDescent="0.35">
      <c r="A8351" s="72">
        <f t="shared" si="130"/>
        <v>127700</v>
      </c>
      <c r="B8351" t="s">
        <v>24174</v>
      </c>
      <c r="C8351" s="85">
        <v>36225</v>
      </c>
      <c r="D8351" t="s">
        <v>77</v>
      </c>
      <c r="E8351" t="s">
        <v>23260</v>
      </c>
      <c r="F8351" s="85">
        <v>127700</v>
      </c>
      <c r="G8351" t="s">
        <v>78</v>
      </c>
      <c r="H8351">
        <v>13048871</v>
      </c>
      <c r="I8351" t="s">
        <v>79</v>
      </c>
      <c r="K8351" t="s">
        <v>24175</v>
      </c>
      <c r="M8351" t="s">
        <v>23996</v>
      </c>
      <c r="N8351" t="s">
        <v>23987</v>
      </c>
      <c r="O8351" t="s">
        <v>23988</v>
      </c>
      <c r="P8351">
        <v>32935</v>
      </c>
      <c r="Q8351">
        <v>8102</v>
      </c>
    </row>
    <row r="8352" spans="1:17" hidden="1" x14ac:dyDescent="0.35">
      <c r="A8352" s="72">
        <f t="shared" si="130"/>
        <v>141781</v>
      </c>
      <c r="B8352" t="s">
        <v>15346</v>
      </c>
      <c r="C8352" s="66">
        <v>231270</v>
      </c>
      <c r="D8352" t="s">
        <v>77</v>
      </c>
      <c r="E8352" t="s">
        <v>11867</v>
      </c>
      <c r="F8352" s="66">
        <v>141781</v>
      </c>
      <c r="G8352" t="s">
        <v>78</v>
      </c>
      <c r="H8352" t="s">
        <v>15347</v>
      </c>
      <c r="I8352" t="s">
        <v>79</v>
      </c>
      <c r="K8352" t="s">
        <v>15348</v>
      </c>
      <c r="M8352" t="s">
        <v>11870</v>
      </c>
      <c r="N8352" t="s">
        <v>11771</v>
      </c>
      <c r="O8352" t="s">
        <v>18</v>
      </c>
      <c r="P8352" t="s">
        <v>11871</v>
      </c>
    </row>
    <row r="8353" spans="1:17" hidden="1" x14ac:dyDescent="0.35">
      <c r="A8353" s="72">
        <f t="shared" si="130"/>
        <v>141781</v>
      </c>
      <c r="B8353" t="s">
        <v>25123</v>
      </c>
      <c r="C8353" s="85">
        <v>141781</v>
      </c>
      <c r="D8353" t="s">
        <v>78</v>
      </c>
      <c r="E8353" t="s">
        <v>23237</v>
      </c>
      <c r="F8353" s="85">
        <v>17015391</v>
      </c>
      <c r="G8353" t="s">
        <v>1750</v>
      </c>
      <c r="H8353">
        <v>11708005</v>
      </c>
      <c r="I8353" t="s">
        <v>79</v>
      </c>
      <c r="J8353" t="s">
        <v>200</v>
      </c>
      <c r="K8353" t="s">
        <v>25124</v>
      </c>
      <c r="M8353" t="s">
        <v>25125</v>
      </c>
      <c r="N8353" t="s">
        <v>11771</v>
      </c>
      <c r="O8353" t="s">
        <v>18</v>
      </c>
      <c r="P8353">
        <v>78881</v>
      </c>
    </row>
    <row r="8354" spans="1:17" hidden="1" x14ac:dyDescent="0.35">
      <c r="A8354" s="72">
        <f t="shared" si="130"/>
        <v>141781</v>
      </c>
      <c r="B8354" t="s">
        <v>11866</v>
      </c>
      <c r="C8354" s="66">
        <v>92062</v>
      </c>
      <c r="D8354" t="s">
        <v>77</v>
      </c>
      <c r="E8354" t="s">
        <v>11867</v>
      </c>
      <c r="F8354" s="66">
        <v>141781</v>
      </c>
      <c r="G8354" t="s">
        <v>78</v>
      </c>
      <c r="H8354" t="s">
        <v>11868</v>
      </c>
      <c r="I8354" t="s">
        <v>79</v>
      </c>
      <c r="K8354" t="s">
        <v>11869</v>
      </c>
      <c r="M8354" t="s">
        <v>11870</v>
      </c>
      <c r="N8354" t="s">
        <v>11771</v>
      </c>
      <c r="O8354" t="s">
        <v>18</v>
      </c>
      <c r="P8354" t="s">
        <v>11871</v>
      </c>
    </row>
    <row r="8355" spans="1:17" hidden="1" x14ac:dyDescent="0.35">
      <c r="A8355" s="72">
        <f t="shared" si="130"/>
        <v>140682</v>
      </c>
      <c r="B8355" t="s">
        <v>2610</v>
      </c>
      <c r="C8355" s="66">
        <v>86722</v>
      </c>
      <c r="D8355" t="s">
        <v>77</v>
      </c>
      <c r="E8355" t="s">
        <v>2611</v>
      </c>
      <c r="F8355" s="66">
        <v>140682</v>
      </c>
      <c r="G8355" t="s">
        <v>78</v>
      </c>
      <c r="I8355" t="s">
        <v>79</v>
      </c>
      <c r="K8355" t="s">
        <v>2612</v>
      </c>
      <c r="M8355" t="s">
        <v>2613</v>
      </c>
      <c r="N8355" t="s">
        <v>2448</v>
      </c>
      <c r="O8355" t="s">
        <v>18</v>
      </c>
      <c r="P8355" t="s">
        <v>2614</v>
      </c>
    </row>
    <row r="8356" spans="1:17" hidden="1" x14ac:dyDescent="0.35">
      <c r="A8356" s="72">
        <f t="shared" si="130"/>
        <v>140682</v>
      </c>
      <c r="B8356" t="s">
        <v>2615</v>
      </c>
      <c r="C8356" s="66">
        <v>86723</v>
      </c>
      <c r="D8356" t="s">
        <v>77</v>
      </c>
      <c r="E8356" t="s">
        <v>2611</v>
      </c>
      <c r="F8356" s="66">
        <v>140682</v>
      </c>
      <c r="G8356" t="s">
        <v>78</v>
      </c>
      <c r="H8356" t="s">
        <v>350</v>
      </c>
      <c r="I8356" t="s">
        <v>79</v>
      </c>
      <c r="K8356" t="s">
        <v>2616</v>
      </c>
      <c r="L8356" t="s">
        <v>80</v>
      </c>
      <c r="M8356" t="s">
        <v>2588</v>
      </c>
      <c r="N8356" t="s">
        <v>2448</v>
      </c>
      <c r="O8356" t="s">
        <v>18</v>
      </c>
      <c r="P8356" t="s">
        <v>2590</v>
      </c>
      <c r="Q8356" t="s">
        <v>87</v>
      </c>
    </row>
    <row r="8357" spans="1:17" hidden="1" x14ac:dyDescent="0.35">
      <c r="A8357" s="72">
        <f t="shared" si="130"/>
        <v>140682</v>
      </c>
      <c r="B8357" t="s">
        <v>2617</v>
      </c>
      <c r="C8357" s="66">
        <v>86724</v>
      </c>
      <c r="D8357" t="s">
        <v>77</v>
      </c>
      <c r="E8357" t="s">
        <v>2611</v>
      </c>
      <c r="F8357" s="66">
        <v>140682</v>
      </c>
      <c r="G8357" t="s">
        <v>78</v>
      </c>
      <c r="I8357" t="s">
        <v>79</v>
      </c>
      <c r="K8357" t="s">
        <v>2616</v>
      </c>
      <c r="M8357" t="s">
        <v>2588</v>
      </c>
      <c r="N8357" t="s">
        <v>2448</v>
      </c>
      <c r="O8357" t="s">
        <v>18</v>
      </c>
      <c r="P8357" t="s">
        <v>2590</v>
      </c>
    </row>
    <row r="8358" spans="1:17" hidden="1" x14ac:dyDescent="0.35">
      <c r="A8358" s="72">
        <f t="shared" si="130"/>
        <v>141381</v>
      </c>
      <c r="B8358" t="s">
        <v>8802</v>
      </c>
      <c r="C8358" s="66">
        <v>90006</v>
      </c>
      <c r="D8358" t="s">
        <v>77</v>
      </c>
      <c r="E8358" t="s">
        <v>8803</v>
      </c>
      <c r="F8358" s="66">
        <v>141381</v>
      </c>
      <c r="G8358" t="s">
        <v>78</v>
      </c>
      <c r="I8358" t="s">
        <v>79</v>
      </c>
      <c r="K8358" t="s">
        <v>8804</v>
      </c>
      <c r="M8358" t="s">
        <v>8805</v>
      </c>
      <c r="N8358" t="s">
        <v>8635</v>
      </c>
      <c r="O8358" t="s">
        <v>18</v>
      </c>
      <c r="P8358" t="s">
        <v>8806</v>
      </c>
    </row>
    <row r="8359" spans="1:17" hidden="1" x14ac:dyDescent="0.35">
      <c r="A8359" s="72">
        <f t="shared" si="130"/>
        <v>140461</v>
      </c>
      <c r="B8359" t="s">
        <v>25725</v>
      </c>
      <c r="C8359" s="85">
        <v>235371</v>
      </c>
      <c r="D8359" t="s">
        <v>77</v>
      </c>
      <c r="E8359" t="s">
        <v>23227</v>
      </c>
      <c r="F8359" s="85">
        <v>140461</v>
      </c>
      <c r="G8359" t="s">
        <v>78</v>
      </c>
      <c r="H8359">
        <v>1647890</v>
      </c>
      <c r="I8359" t="s">
        <v>79</v>
      </c>
      <c r="K8359" t="s">
        <v>25726</v>
      </c>
      <c r="M8359" t="s">
        <v>20920</v>
      </c>
      <c r="N8359" t="s">
        <v>232</v>
      </c>
      <c r="O8359" t="s">
        <v>18</v>
      </c>
      <c r="P8359">
        <v>75048</v>
      </c>
      <c r="Q8359">
        <v>4621</v>
      </c>
    </row>
    <row r="8360" spans="1:17" hidden="1" x14ac:dyDescent="0.35">
      <c r="A8360" s="72">
        <f t="shared" si="130"/>
        <v>140461</v>
      </c>
      <c r="B8360" t="s">
        <v>15632</v>
      </c>
      <c r="C8360" s="66">
        <v>235371</v>
      </c>
      <c r="D8360" t="s">
        <v>77</v>
      </c>
      <c r="E8360" t="s">
        <v>371</v>
      </c>
      <c r="F8360" s="66">
        <v>140461</v>
      </c>
      <c r="G8360" t="s">
        <v>78</v>
      </c>
      <c r="H8360" t="s">
        <v>372</v>
      </c>
      <c r="I8360" t="s">
        <v>79</v>
      </c>
      <c r="K8360" t="s">
        <v>15633</v>
      </c>
      <c r="M8360" t="s">
        <v>534</v>
      </c>
      <c r="N8360" t="s">
        <v>189</v>
      </c>
      <c r="O8360" t="s">
        <v>18</v>
      </c>
      <c r="P8360" t="s">
        <v>535</v>
      </c>
      <c r="Q8360" t="s">
        <v>4129</v>
      </c>
    </row>
    <row r="8361" spans="1:17" hidden="1" x14ac:dyDescent="0.35">
      <c r="A8361" s="72">
        <f t="shared" si="130"/>
        <v>141739</v>
      </c>
      <c r="B8361" t="s">
        <v>23775</v>
      </c>
      <c r="C8361" s="85">
        <v>91845</v>
      </c>
      <c r="D8361" t="s">
        <v>77</v>
      </c>
      <c r="E8361" t="s">
        <v>23266</v>
      </c>
      <c r="F8361" s="85">
        <v>141739</v>
      </c>
      <c r="G8361" t="s">
        <v>78</v>
      </c>
      <c r="H8361">
        <v>12688784</v>
      </c>
      <c r="I8361" t="s">
        <v>79</v>
      </c>
      <c r="K8361" t="s">
        <v>23776</v>
      </c>
      <c r="M8361" t="s">
        <v>125</v>
      </c>
      <c r="N8361" t="s">
        <v>137</v>
      </c>
      <c r="O8361" t="s">
        <v>18</v>
      </c>
      <c r="P8361">
        <v>78723</v>
      </c>
      <c r="Q8361">
        <v>2042</v>
      </c>
    </row>
    <row r="8362" spans="1:17" hidden="1" x14ac:dyDescent="0.35">
      <c r="A8362" s="72">
        <f t="shared" si="130"/>
        <v>141065</v>
      </c>
      <c r="B8362" t="s">
        <v>15924</v>
      </c>
      <c r="C8362" s="66">
        <v>16028758</v>
      </c>
      <c r="D8362" t="s">
        <v>77</v>
      </c>
      <c r="E8362" t="s">
        <v>5158</v>
      </c>
      <c r="F8362" s="66">
        <v>141065</v>
      </c>
      <c r="G8362" t="s">
        <v>78</v>
      </c>
      <c r="I8362" t="s">
        <v>79</v>
      </c>
      <c r="K8362" t="s">
        <v>15925</v>
      </c>
      <c r="M8362" t="s">
        <v>5156</v>
      </c>
      <c r="N8362" t="s">
        <v>5040</v>
      </c>
      <c r="O8362" t="s">
        <v>18</v>
      </c>
      <c r="P8362" t="s">
        <v>5171</v>
      </c>
    </row>
    <row r="8363" spans="1:17" hidden="1" x14ac:dyDescent="0.35">
      <c r="A8363" s="72">
        <f t="shared" si="130"/>
        <v>140887</v>
      </c>
      <c r="B8363" t="s">
        <v>25526</v>
      </c>
      <c r="C8363" s="85">
        <v>87414</v>
      </c>
      <c r="D8363" t="s">
        <v>77</v>
      </c>
      <c r="E8363" t="s">
        <v>23231</v>
      </c>
      <c r="F8363" s="85">
        <v>140887</v>
      </c>
      <c r="G8363" t="s">
        <v>78</v>
      </c>
      <c r="H8363">
        <v>12057147</v>
      </c>
      <c r="I8363" t="s">
        <v>79</v>
      </c>
      <c r="K8363" t="s">
        <v>25527</v>
      </c>
      <c r="M8363" t="s">
        <v>20648</v>
      </c>
      <c r="N8363" t="s">
        <v>571</v>
      </c>
      <c r="O8363" t="s">
        <v>18</v>
      </c>
      <c r="P8363">
        <v>76103</v>
      </c>
      <c r="Q8363">
        <v>3757</v>
      </c>
    </row>
    <row r="8364" spans="1:17" hidden="1" x14ac:dyDescent="0.35">
      <c r="A8364" s="72">
        <f t="shared" si="130"/>
        <v>140887</v>
      </c>
      <c r="B8364" t="s">
        <v>3918</v>
      </c>
      <c r="C8364" s="66">
        <v>87414</v>
      </c>
      <c r="D8364" t="s">
        <v>77</v>
      </c>
      <c r="E8364" t="s">
        <v>3907</v>
      </c>
      <c r="F8364" s="66">
        <v>140887</v>
      </c>
      <c r="G8364" t="s">
        <v>78</v>
      </c>
      <c r="H8364" t="s">
        <v>3919</v>
      </c>
      <c r="I8364" t="s">
        <v>79</v>
      </c>
      <c r="K8364" t="s">
        <v>3920</v>
      </c>
      <c r="M8364" t="s">
        <v>3904</v>
      </c>
      <c r="N8364" t="s">
        <v>573</v>
      </c>
      <c r="O8364" t="s">
        <v>18</v>
      </c>
      <c r="P8364" t="s">
        <v>3911</v>
      </c>
      <c r="Q8364" t="s">
        <v>3921</v>
      </c>
    </row>
    <row r="8365" spans="1:17" hidden="1" x14ac:dyDescent="0.35">
      <c r="A8365" s="72">
        <f t="shared" si="130"/>
        <v>140906</v>
      </c>
      <c r="B8365" t="s">
        <v>24667</v>
      </c>
      <c r="C8365" s="85">
        <v>87631</v>
      </c>
      <c r="D8365" t="s">
        <v>77</v>
      </c>
      <c r="E8365" t="s">
        <v>23244</v>
      </c>
      <c r="F8365" s="85">
        <v>140906</v>
      </c>
      <c r="G8365" t="s">
        <v>78</v>
      </c>
      <c r="H8365">
        <v>13850763</v>
      </c>
      <c r="I8365" t="s">
        <v>79</v>
      </c>
      <c r="K8365" t="s">
        <v>24668</v>
      </c>
      <c r="M8365" t="s">
        <v>24662</v>
      </c>
      <c r="N8365" t="s">
        <v>571</v>
      </c>
      <c r="O8365" t="s">
        <v>18</v>
      </c>
      <c r="P8365">
        <v>76179</v>
      </c>
      <c r="Q8365">
        <v>1517</v>
      </c>
    </row>
    <row r="8366" spans="1:17" hidden="1" x14ac:dyDescent="0.35">
      <c r="A8366" s="72">
        <f t="shared" si="130"/>
        <v>17003241</v>
      </c>
      <c r="B8366" t="s">
        <v>24667</v>
      </c>
      <c r="C8366" s="85">
        <v>17012579</v>
      </c>
      <c r="D8366" t="s">
        <v>77</v>
      </c>
      <c r="E8366" t="s">
        <v>23210</v>
      </c>
      <c r="F8366" s="85">
        <v>17003241</v>
      </c>
      <c r="G8366" t="s">
        <v>78</v>
      </c>
      <c r="I8366" t="s">
        <v>79</v>
      </c>
      <c r="K8366" t="s">
        <v>26319</v>
      </c>
      <c r="M8366" t="s">
        <v>24662</v>
      </c>
      <c r="N8366" t="s">
        <v>571</v>
      </c>
      <c r="O8366" t="s">
        <v>18</v>
      </c>
      <c r="P8366">
        <v>76179</v>
      </c>
      <c r="Q8366">
        <v>4223</v>
      </c>
    </row>
    <row r="8367" spans="1:17" hidden="1" x14ac:dyDescent="0.35">
      <c r="A8367" s="72">
        <f t="shared" si="130"/>
        <v>17003241</v>
      </c>
      <c r="B8367" t="s">
        <v>21168</v>
      </c>
      <c r="C8367" s="66">
        <v>17012579</v>
      </c>
      <c r="D8367" t="s">
        <v>77</v>
      </c>
      <c r="E8367" t="s">
        <v>18023</v>
      </c>
      <c r="F8367" s="66">
        <v>17003241</v>
      </c>
      <c r="G8367" t="s">
        <v>78</v>
      </c>
      <c r="I8367" t="s">
        <v>79</v>
      </c>
      <c r="K8367" t="s">
        <v>21169</v>
      </c>
      <c r="M8367" t="s">
        <v>4414</v>
      </c>
      <c r="N8367" t="s">
        <v>571</v>
      </c>
      <c r="O8367" t="s">
        <v>18</v>
      </c>
      <c r="P8367" t="s">
        <v>4413</v>
      </c>
      <c r="Q8367" t="s">
        <v>6361</v>
      </c>
    </row>
    <row r="8368" spans="1:17" hidden="1" x14ac:dyDescent="0.35">
      <c r="A8368" s="72">
        <f t="shared" si="130"/>
        <v>140906</v>
      </c>
      <c r="B8368" t="s">
        <v>24702</v>
      </c>
      <c r="C8368" s="85">
        <v>16023972</v>
      </c>
      <c r="D8368" t="s">
        <v>77</v>
      </c>
      <c r="E8368" t="s">
        <v>23244</v>
      </c>
      <c r="F8368" s="85">
        <v>140906</v>
      </c>
      <c r="G8368" t="s">
        <v>78</v>
      </c>
      <c r="H8368">
        <v>13850763</v>
      </c>
      <c r="I8368" t="s">
        <v>79</v>
      </c>
      <c r="K8368" t="s">
        <v>24703</v>
      </c>
      <c r="M8368" t="s">
        <v>22588</v>
      </c>
      <c r="N8368" t="s">
        <v>571</v>
      </c>
      <c r="O8368" t="s">
        <v>18</v>
      </c>
      <c r="P8368">
        <v>76131</v>
      </c>
      <c r="Q8368">
        <v>1052</v>
      </c>
    </row>
    <row r="8369" spans="1:17" hidden="1" x14ac:dyDescent="0.35">
      <c r="A8369" s="72">
        <f t="shared" si="130"/>
        <v>17003241</v>
      </c>
      <c r="B8369" t="s">
        <v>21378</v>
      </c>
      <c r="C8369" s="85">
        <v>17013624</v>
      </c>
      <c r="D8369" t="s">
        <v>77</v>
      </c>
      <c r="E8369" t="s">
        <v>23210</v>
      </c>
      <c r="F8369" s="85">
        <v>17003241</v>
      </c>
      <c r="G8369" t="s">
        <v>78</v>
      </c>
      <c r="I8369" t="s">
        <v>79</v>
      </c>
      <c r="K8369" t="s">
        <v>26319</v>
      </c>
      <c r="M8369" t="s">
        <v>24662</v>
      </c>
      <c r="N8369" t="s">
        <v>571</v>
      </c>
      <c r="O8369" t="s">
        <v>18</v>
      </c>
      <c r="P8369">
        <v>76179</v>
      </c>
      <c r="Q8369">
        <v>4223</v>
      </c>
    </row>
    <row r="8370" spans="1:17" hidden="1" x14ac:dyDescent="0.35">
      <c r="A8370" s="72">
        <f t="shared" si="130"/>
        <v>17003241</v>
      </c>
      <c r="B8370" t="s">
        <v>21378</v>
      </c>
      <c r="C8370" s="66">
        <v>17013624</v>
      </c>
      <c r="D8370" t="s">
        <v>77</v>
      </c>
      <c r="E8370" t="s">
        <v>18023</v>
      </c>
      <c r="F8370" s="66">
        <v>17003241</v>
      </c>
      <c r="G8370" t="s">
        <v>78</v>
      </c>
      <c r="I8370" t="s">
        <v>79</v>
      </c>
      <c r="K8370" t="s">
        <v>21169</v>
      </c>
      <c r="M8370" t="s">
        <v>4414</v>
      </c>
      <c r="N8370" t="s">
        <v>571</v>
      </c>
      <c r="O8370" t="s">
        <v>18</v>
      </c>
      <c r="P8370" t="s">
        <v>4413</v>
      </c>
      <c r="Q8370" t="s">
        <v>6361</v>
      </c>
    </row>
    <row r="8371" spans="1:17" hidden="1" x14ac:dyDescent="0.35">
      <c r="A8371" s="72">
        <f t="shared" si="130"/>
        <v>140473</v>
      </c>
      <c r="B8371" t="s">
        <v>27711</v>
      </c>
      <c r="C8371" s="85">
        <v>85721</v>
      </c>
      <c r="D8371" t="s">
        <v>77</v>
      </c>
      <c r="E8371" t="s">
        <v>23171</v>
      </c>
      <c r="F8371" s="85">
        <v>140473</v>
      </c>
      <c r="G8371" t="s">
        <v>78</v>
      </c>
      <c r="I8371" t="s">
        <v>79</v>
      </c>
      <c r="K8371" t="s">
        <v>27712</v>
      </c>
      <c r="M8371" t="s">
        <v>20750</v>
      </c>
      <c r="N8371" t="s">
        <v>176</v>
      </c>
      <c r="O8371" t="s">
        <v>18</v>
      </c>
      <c r="P8371">
        <v>75075</v>
      </c>
      <c r="Q8371">
        <v>1523</v>
      </c>
    </row>
    <row r="8372" spans="1:17" hidden="1" x14ac:dyDescent="0.35">
      <c r="A8372" s="72">
        <f t="shared" si="130"/>
        <v>140473</v>
      </c>
      <c r="B8372" t="s">
        <v>909</v>
      </c>
      <c r="C8372" s="66">
        <v>85721</v>
      </c>
      <c r="D8372" t="s">
        <v>77</v>
      </c>
      <c r="E8372" t="s">
        <v>252</v>
      </c>
      <c r="F8372" s="66">
        <v>140473</v>
      </c>
      <c r="G8372" t="s">
        <v>78</v>
      </c>
      <c r="I8372" t="s">
        <v>79</v>
      </c>
      <c r="K8372" t="s">
        <v>910</v>
      </c>
      <c r="M8372" t="s">
        <v>254</v>
      </c>
      <c r="N8372" t="s">
        <v>185</v>
      </c>
      <c r="O8372" t="s">
        <v>18</v>
      </c>
      <c r="P8372" t="s">
        <v>911</v>
      </c>
      <c r="Q8372" t="s">
        <v>912</v>
      </c>
    </row>
    <row r="8373" spans="1:17" hidden="1" x14ac:dyDescent="0.35">
      <c r="A8373" s="72">
        <f t="shared" si="130"/>
        <v>140948</v>
      </c>
      <c r="B8373" t="s">
        <v>4584</v>
      </c>
      <c r="C8373" s="66">
        <v>87742</v>
      </c>
      <c r="D8373" t="s">
        <v>77</v>
      </c>
      <c r="E8373" t="s">
        <v>4585</v>
      </c>
      <c r="F8373" s="66">
        <v>140948</v>
      </c>
      <c r="G8373" t="s">
        <v>78</v>
      </c>
      <c r="I8373" t="s">
        <v>79</v>
      </c>
      <c r="K8373" t="s">
        <v>4586</v>
      </c>
      <c r="M8373" t="s">
        <v>4587</v>
      </c>
      <c r="N8373" t="s">
        <v>4444</v>
      </c>
      <c r="O8373" t="s">
        <v>18</v>
      </c>
      <c r="P8373" t="s">
        <v>4588</v>
      </c>
    </row>
    <row r="8374" spans="1:17" hidden="1" x14ac:dyDescent="0.35">
      <c r="A8374" s="72">
        <f t="shared" si="130"/>
        <v>140948</v>
      </c>
      <c r="B8374" t="s">
        <v>4589</v>
      </c>
      <c r="C8374" s="66">
        <v>87743</v>
      </c>
      <c r="D8374" t="s">
        <v>77</v>
      </c>
      <c r="E8374" t="s">
        <v>4585</v>
      </c>
      <c r="F8374" s="66">
        <v>140948</v>
      </c>
      <c r="G8374" t="s">
        <v>78</v>
      </c>
      <c r="I8374" t="s">
        <v>79</v>
      </c>
      <c r="K8374" t="s">
        <v>4586</v>
      </c>
      <c r="M8374" t="s">
        <v>4587</v>
      </c>
      <c r="N8374" t="s">
        <v>4444</v>
      </c>
      <c r="O8374" t="s">
        <v>18</v>
      </c>
      <c r="P8374" t="s">
        <v>4588</v>
      </c>
    </row>
    <row r="8375" spans="1:17" hidden="1" x14ac:dyDescent="0.35">
      <c r="A8375" s="72">
        <f t="shared" si="130"/>
        <v>141544</v>
      </c>
      <c r="B8375" t="s">
        <v>20218</v>
      </c>
      <c r="C8375" s="66">
        <v>17002649</v>
      </c>
      <c r="D8375" t="s">
        <v>83</v>
      </c>
      <c r="E8375" t="s">
        <v>9751</v>
      </c>
      <c r="F8375" s="66">
        <v>141544</v>
      </c>
      <c r="G8375" t="s">
        <v>78</v>
      </c>
      <c r="H8375" t="s">
        <v>9752</v>
      </c>
      <c r="I8375" t="s">
        <v>79</v>
      </c>
      <c r="K8375" t="s">
        <v>20219</v>
      </c>
      <c r="M8375" t="s">
        <v>9155</v>
      </c>
      <c r="N8375" t="s">
        <v>9526</v>
      </c>
      <c r="O8375" t="s">
        <v>18</v>
      </c>
      <c r="P8375" t="s">
        <v>9858</v>
      </c>
      <c r="Q8375" t="s">
        <v>13346</v>
      </c>
    </row>
    <row r="8376" spans="1:17" hidden="1" x14ac:dyDescent="0.35">
      <c r="A8376" s="72">
        <f t="shared" si="130"/>
        <v>141557</v>
      </c>
      <c r="B8376" t="s">
        <v>10077</v>
      </c>
      <c r="C8376" s="85">
        <v>90787</v>
      </c>
      <c r="D8376" t="s">
        <v>77</v>
      </c>
      <c r="E8376" t="s">
        <v>23243</v>
      </c>
      <c r="F8376" s="85">
        <v>141557</v>
      </c>
      <c r="G8376" t="s">
        <v>78</v>
      </c>
      <c r="H8376">
        <v>13921523</v>
      </c>
      <c r="I8376" t="s">
        <v>79</v>
      </c>
      <c r="K8376" t="s">
        <v>24739</v>
      </c>
      <c r="M8376" t="s">
        <v>9155</v>
      </c>
      <c r="N8376" t="s">
        <v>9526</v>
      </c>
      <c r="O8376" t="s">
        <v>18</v>
      </c>
      <c r="P8376">
        <v>78222</v>
      </c>
      <c r="Q8376">
        <v>5020</v>
      </c>
    </row>
    <row r="8377" spans="1:17" hidden="1" x14ac:dyDescent="0.35">
      <c r="A8377" s="72">
        <f t="shared" si="130"/>
        <v>141079</v>
      </c>
      <c r="B8377" t="s">
        <v>14525</v>
      </c>
      <c r="C8377" s="66">
        <v>211958</v>
      </c>
      <c r="D8377" t="s">
        <v>77</v>
      </c>
      <c r="E8377" t="s">
        <v>5310</v>
      </c>
      <c r="F8377" s="66">
        <v>141079</v>
      </c>
      <c r="G8377" t="s">
        <v>78</v>
      </c>
      <c r="H8377" t="s">
        <v>5311</v>
      </c>
      <c r="I8377" t="s">
        <v>79</v>
      </c>
      <c r="K8377" t="s">
        <v>14526</v>
      </c>
      <c r="M8377" t="s">
        <v>5313</v>
      </c>
      <c r="N8377" t="s">
        <v>5044</v>
      </c>
      <c r="O8377" t="s">
        <v>18</v>
      </c>
      <c r="P8377" t="s">
        <v>5314</v>
      </c>
    </row>
    <row r="8378" spans="1:17" hidden="1" x14ac:dyDescent="0.35">
      <c r="A8378" s="72">
        <f t="shared" si="130"/>
        <v>141079</v>
      </c>
      <c r="B8378" t="s">
        <v>14527</v>
      </c>
      <c r="C8378" s="66">
        <v>211959</v>
      </c>
      <c r="D8378" t="s">
        <v>77</v>
      </c>
      <c r="E8378" t="s">
        <v>5310</v>
      </c>
      <c r="F8378" s="66">
        <v>141079</v>
      </c>
      <c r="G8378" t="s">
        <v>78</v>
      </c>
      <c r="H8378" t="s">
        <v>5311</v>
      </c>
      <c r="I8378" t="s">
        <v>79</v>
      </c>
      <c r="K8378" t="s">
        <v>14528</v>
      </c>
      <c r="M8378" t="s">
        <v>5313</v>
      </c>
      <c r="N8378" t="s">
        <v>5040</v>
      </c>
      <c r="O8378" t="s">
        <v>18</v>
      </c>
      <c r="P8378" t="s">
        <v>5314</v>
      </c>
    </row>
    <row r="8379" spans="1:17" hidden="1" x14ac:dyDescent="0.35">
      <c r="A8379" s="72">
        <f t="shared" si="130"/>
        <v>141079</v>
      </c>
      <c r="B8379" t="s">
        <v>5309</v>
      </c>
      <c r="C8379" s="66">
        <v>88072</v>
      </c>
      <c r="D8379" t="s">
        <v>77</v>
      </c>
      <c r="E8379" t="s">
        <v>5310</v>
      </c>
      <c r="F8379" s="66">
        <v>141079</v>
      </c>
      <c r="G8379" t="s">
        <v>78</v>
      </c>
      <c r="H8379" t="s">
        <v>5311</v>
      </c>
      <c r="I8379" t="s">
        <v>79</v>
      </c>
      <c r="K8379" t="s">
        <v>5312</v>
      </c>
      <c r="M8379" t="s">
        <v>5313</v>
      </c>
      <c r="N8379" t="s">
        <v>5040</v>
      </c>
      <c r="O8379" t="s">
        <v>18</v>
      </c>
      <c r="P8379" t="s">
        <v>5314</v>
      </c>
    </row>
    <row r="8380" spans="1:17" hidden="1" x14ac:dyDescent="0.35">
      <c r="A8380" s="72">
        <f t="shared" si="130"/>
        <v>141079</v>
      </c>
      <c r="B8380" t="s">
        <v>22377</v>
      </c>
      <c r="C8380" s="66">
        <v>17022712</v>
      </c>
      <c r="D8380" t="s">
        <v>77</v>
      </c>
      <c r="E8380" t="s">
        <v>5310</v>
      </c>
      <c r="F8380" s="66">
        <v>141079</v>
      </c>
      <c r="G8380" t="s">
        <v>78</v>
      </c>
      <c r="I8380" t="s">
        <v>79</v>
      </c>
      <c r="K8380" t="s">
        <v>22378</v>
      </c>
      <c r="M8380" t="s">
        <v>22376</v>
      </c>
      <c r="N8380" t="s">
        <v>5044</v>
      </c>
      <c r="O8380" t="s">
        <v>18</v>
      </c>
      <c r="P8380" t="s">
        <v>5314</v>
      </c>
    </row>
    <row r="8381" spans="1:17" hidden="1" x14ac:dyDescent="0.35">
      <c r="A8381" s="72">
        <f t="shared" si="130"/>
        <v>141604</v>
      </c>
      <c r="B8381" t="s">
        <v>10618</v>
      </c>
      <c r="C8381" s="66">
        <v>91106</v>
      </c>
      <c r="D8381" t="s">
        <v>77</v>
      </c>
      <c r="E8381" t="s">
        <v>10614</v>
      </c>
      <c r="F8381" s="66">
        <v>141604</v>
      </c>
      <c r="G8381" t="s">
        <v>78</v>
      </c>
      <c r="I8381" t="s">
        <v>79</v>
      </c>
      <c r="K8381" t="s">
        <v>10619</v>
      </c>
      <c r="M8381" t="s">
        <v>10616</v>
      </c>
      <c r="N8381" t="s">
        <v>10456</v>
      </c>
      <c r="O8381" t="s">
        <v>18</v>
      </c>
      <c r="P8381" t="s">
        <v>10617</v>
      </c>
      <c r="Q8381" t="s">
        <v>1747</v>
      </c>
    </row>
    <row r="8382" spans="1:17" hidden="1" x14ac:dyDescent="0.35">
      <c r="A8382" s="72">
        <f t="shared" si="130"/>
        <v>141650</v>
      </c>
      <c r="B8382" t="s">
        <v>14245</v>
      </c>
      <c r="C8382" s="66">
        <v>203606</v>
      </c>
      <c r="D8382" t="s">
        <v>77</v>
      </c>
      <c r="E8382" t="s">
        <v>10937</v>
      </c>
      <c r="F8382" s="66">
        <v>141650</v>
      </c>
      <c r="G8382" t="s">
        <v>78</v>
      </c>
      <c r="I8382" t="s">
        <v>79</v>
      </c>
      <c r="K8382" t="s">
        <v>14246</v>
      </c>
      <c r="M8382" t="s">
        <v>7398</v>
      </c>
      <c r="N8382" t="s">
        <v>10739</v>
      </c>
      <c r="O8382" t="s">
        <v>18</v>
      </c>
      <c r="P8382" t="s">
        <v>10940</v>
      </c>
      <c r="Q8382" t="s">
        <v>10941</v>
      </c>
    </row>
    <row r="8383" spans="1:17" hidden="1" x14ac:dyDescent="0.35">
      <c r="A8383" s="72">
        <f t="shared" si="130"/>
        <v>141663</v>
      </c>
      <c r="B8383" t="s">
        <v>14245</v>
      </c>
      <c r="C8383" s="66">
        <v>204149</v>
      </c>
      <c r="D8383" t="s">
        <v>77</v>
      </c>
      <c r="E8383" t="s">
        <v>11096</v>
      </c>
      <c r="F8383" s="66">
        <v>141663</v>
      </c>
      <c r="G8383" t="s">
        <v>78</v>
      </c>
      <c r="I8383" t="s">
        <v>79</v>
      </c>
      <c r="K8383" t="s">
        <v>14276</v>
      </c>
      <c r="M8383" t="s">
        <v>14277</v>
      </c>
      <c r="N8383" t="s">
        <v>10739</v>
      </c>
      <c r="O8383" t="s">
        <v>18</v>
      </c>
      <c r="P8383" t="s">
        <v>10999</v>
      </c>
    </row>
    <row r="8384" spans="1:17" hidden="1" x14ac:dyDescent="0.35">
      <c r="A8384" s="72">
        <f t="shared" si="130"/>
        <v>141487</v>
      </c>
      <c r="B8384" t="s">
        <v>9341</v>
      </c>
      <c r="C8384" s="66">
        <v>90390</v>
      </c>
      <c r="D8384" t="s">
        <v>77</v>
      </c>
      <c r="E8384" t="s">
        <v>9269</v>
      </c>
      <c r="F8384" s="66">
        <v>141487</v>
      </c>
      <c r="G8384" t="s">
        <v>78</v>
      </c>
      <c r="I8384" t="s">
        <v>79</v>
      </c>
      <c r="K8384" t="s">
        <v>9342</v>
      </c>
      <c r="M8384" t="s">
        <v>9216</v>
      </c>
      <c r="N8384" t="s">
        <v>9217</v>
      </c>
      <c r="O8384" t="s">
        <v>18</v>
      </c>
      <c r="P8384" t="s">
        <v>9301</v>
      </c>
      <c r="Q8384" t="s">
        <v>5972</v>
      </c>
    </row>
    <row r="8385" spans="1:17" hidden="1" x14ac:dyDescent="0.35">
      <c r="A8385" s="72">
        <f t="shared" si="130"/>
        <v>140464</v>
      </c>
      <c r="B8385" t="s">
        <v>25898</v>
      </c>
      <c r="C8385" s="85">
        <v>231225</v>
      </c>
      <c r="D8385" t="s">
        <v>77</v>
      </c>
      <c r="E8385" t="s">
        <v>23223</v>
      </c>
      <c r="F8385" s="85">
        <v>140464</v>
      </c>
      <c r="G8385" t="s">
        <v>78</v>
      </c>
      <c r="H8385">
        <v>14512545</v>
      </c>
      <c r="I8385" t="s">
        <v>79</v>
      </c>
      <c r="K8385" t="s">
        <v>25899</v>
      </c>
      <c r="M8385" t="s">
        <v>18305</v>
      </c>
      <c r="N8385" t="s">
        <v>232</v>
      </c>
      <c r="O8385" t="s">
        <v>18</v>
      </c>
      <c r="P8385">
        <v>75052</v>
      </c>
      <c r="Q8385">
        <v>7565</v>
      </c>
    </row>
    <row r="8386" spans="1:17" hidden="1" x14ac:dyDescent="0.35">
      <c r="A8386" s="72">
        <f t="shared" ref="A8386:A8449" si="131">IF(F8386="", "", IF(D8386="School District", C8386, F8386))</f>
        <v>140464</v>
      </c>
      <c r="B8386" t="s">
        <v>15327</v>
      </c>
      <c r="C8386" s="66">
        <v>231225</v>
      </c>
      <c r="D8386" t="s">
        <v>77</v>
      </c>
      <c r="E8386" t="s">
        <v>541</v>
      </c>
      <c r="F8386" s="66">
        <v>140464</v>
      </c>
      <c r="G8386" t="s">
        <v>78</v>
      </c>
      <c r="H8386" t="s">
        <v>542</v>
      </c>
      <c r="I8386" t="s">
        <v>79</v>
      </c>
      <c r="K8386" t="s">
        <v>15328</v>
      </c>
      <c r="M8386" t="s">
        <v>544</v>
      </c>
      <c r="N8386" t="s">
        <v>189</v>
      </c>
      <c r="O8386" t="s">
        <v>18</v>
      </c>
      <c r="P8386" t="s">
        <v>576</v>
      </c>
      <c r="Q8386" t="s">
        <v>15329</v>
      </c>
    </row>
    <row r="8387" spans="1:17" hidden="1" x14ac:dyDescent="0.35">
      <c r="A8387" s="72">
        <f t="shared" si="131"/>
        <v>140616</v>
      </c>
      <c r="B8387" t="s">
        <v>2147</v>
      </c>
      <c r="C8387" s="66">
        <v>86545</v>
      </c>
      <c r="D8387" t="s">
        <v>77</v>
      </c>
      <c r="E8387" t="s">
        <v>2148</v>
      </c>
      <c r="F8387" s="66">
        <v>140616</v>
      </c>
      <c r="G8387" t="s">
        <v>78</v>
      </c>
      <c r="H8387" t="s">
        <v>2149</v>
      </c>
      <c r="I8387" t="s">
        <v>79</v>
      </c>
      <c r="K8387" t="s">
        <v>2150</v>
      </c>
      <c r="M8387" t="s">
        <v>2151</v>
      </c>
      <c r="N8387" t="s">
        <v>1927</v>
      </c>
      <c r="O8387" t="s">
        <v>18</v>
      </c>
      <c r="P8387" t="s">
        <v>2152</v>
      </c>
    </row>
    <row r="8388" spans="1:17" hidden="1" x14ac:dyDescent="0.35">
      <c r="A8388" s="72">
        <f t="shared" si="131"/>
        <v>141487</v>
      </c>
      <c r="B8388" t="s">
        <v>9364</v>
      </c>
      <c r="C8388" s="66">
        <v>90398</v>
      </c>
      <c r="D8388" t="s">
        <v>77</v>
      </c>
      <c r="E8388" t="s">
        <v>9269</v>
      </c>
      <c r="F8388" s="66">
        <v>141487</v>
      </c>
      <c r="G8388" t="s">
        <v>78</v>
      </c>
      <c r="I8388" t="s">
        <v>79</v>
      </c>
      <c r="K8388" t="s">
        <v>9365</v>
      </c>
      <c r="M8388" t="s">
        <v>9216</v>
      </c>
      <c r="N8388" t="s">
        <v>9217</v>
      </c>
      <c r="O8388" t="s">
        <v>18</v>
      </c>
      <c r="P8388" t="s">
        <v>9301</v>
      </c>
      <c r="Q8388" t="s">
        <v>9366</v>
      </c>
    </row>
    <row r="8389" spans="1:17" hidden="1" x14ac:dyDescent="0.35">
      <c r="A8389" s="72">
        <f t="shared" si="131"/>
        <v>142116</v>
      </c>
      <c r="B8389" t="s">
        <v>13546</v>
      </c>
      <c r="C8389" s="66">
        <v>93118</v>
      </c>
      <c r="D8389" t="s">
        <v>77</v>
      </c>
      <c r="E8389" t="s">
        <v>13524</v>
      </c>
      <c r="F8389" s="66">
        <v>142116</v>
      </c>
      <c r="G8389" t="s">
        <v>78</v>
      </c>
      <c r="H8389" t="s">
        <v>13547</v>
      </c>
      <c r="I8389" t="s">
        <v>79</v>
      </c>
      <c r="K8389" t="s">
        <v>13548</v>
      </c>
      <c r="M8389" t="s">
        <v>13534</v>
      </c>
      <c r="N8389" t="s">
        <v>7395</v>
      </c>
      <c r="O8389" t="s">
        <v>18</v>
      </c>
      <c r="P8389" t="s">
        <v>13527</v>
      </c>
    </row>
    <row r="8390" spans="1:17" hidden="1" x14ac:dyDescent="0.35">
      <c r="A8390" s="72">
        <f t="shared" si="131"/>
        <v>141231</v>
      </c>
      <c r="B8390" t="s">
        <v>7576</v>
      </c>
      <c r="C8390" s="66">
        <v>89279</v>
      </c>
      <c r="D8390" t="s">
        <v>77</v>
      </c>
      <c r="E8390" t="s">
        <v>6244</v>
      </c>
      <c r="F8390" s="66">
        <v>141231</v>
      </c>
      <c r="G8390" t="s">
        <v>78</v>
      </c>
      <c r="H8390" t="s">
        <v>7577</v>
      </c>
      <c r="I8390" t="s">
        <v>79</v>
      </c>
      <c r="K8390" t="s">
        <v>7578</v>
      </c>
      <c r="L8390" t="s">
        <v>80</v>
      </c>
      <c r="M8390" t="s">
        <v>7579</v>
      </c>
      <c r="N8390" t="s">
        <v>6073</v>
      </c>
      <c r="O8390" t="s">
        <v>18</v>
      </c>
      <c r="P8390" t="s">
        <v>7580</v>
      </c>
      <c r="Q8390" t="s">
        <v>1788</v>
      </c>
    </row>
    <row r="8391" spans="1:17" hidden="1" x14ac:dyDescent="0.35">
      <c r="A8391" s="72">
        <f t="shared" si="131"/>
        <v>141653</v>
      </c>
      <c r="B8391" t="s">
        <v>15576</v>
      </c>
      <c r="C8391" s="66">
        <v>234747</v>
      </c>
      <c r="D8391" t="s">
        <v>77</v>
      </c>
      <c r="E8391" t="s">
        <v>10969</v>
      </c>
      <c r="F8391" s="66">
        <v>141653</v>
      </c>
      <c r="G8391" t="s">
        <v>78</v>
      </c>
      <c r="H8391" t="s">
        <v>15577</v>
      </c>
      <c r="I8391" t="s">
        <v>79</v>
      </c>
      <c r="K8391" t="s">
        <v>15578</v>
      </c>
      <c r="M8391" t="s">
        <v>10972</v>
      </c>
      <c r="N8391" t="s">
        <v>7398</v>
      </c>
      <c r="O8391" t="s">
        <v>18</v>
      </c>
      <c r="P8391" t="s">
        <v>10973</v>
      </c>
    </row>
    <row r="8392" spans="1:17" hidden="1" x14ac:dyDescent="0.35">
      <c r="A8392" s="72">
        <f t="shared" si="131"/>
        <v>141223</v>
      </c>
      <c r="B8392" t="s">
        <v>17051</v>
      </c>
      <c r="C8392" s="66">
        <v>16053358</v>
      </c>
      <c r="D8392" t="s">
        <v>77</v>
      </c>
      <c r="E8392" t="s">
        <v>6077</v>
      </c>
      <c r="F8392" s="66">
        <v>141223</v>
      </c>
      <c r="G8392" t="s">
        <v>78</v>
      </c>
      <c r="I8392" t="s">
        <v>79</v>
      </c>
      <c r="K8392" t="s">
        <v>17052</v>
      </c>
      <c r="M8392" t="s">
        <v>3090</v>
      </c>
      <c r="N8392" t="s">
        <v>6073</v>
      </c>
      <c r="O8392" t="s">
        <v>18</v>
      </c>
      <c r="P8392" t="s">
        <v>6932</v>
      </c>
      <c r="Q8392" t="s">
        <v>4112</v>
      </c>
    </row>
    <row r="8393" spans="1:17" hidden="1" x14ac:dyDescent="0.35">
      <c r="A8393" s="72">
        <f t="shared" si="131"/>
        <v>141337</v>
      </c>
      <c r="B8393" t="s">
        <v>561</v>
      </c>
      <c r="C8393" s="66">
        <v>16042287</v>
      </c>
      <c r="D8393" t="s">
        <v>77</v>
      </c>
      <c r="E8393" t="s">
        <v>6256</v>
      </c>
      <c r="F8393" s="66">
        <v>141337</v>
      </c>
      <c r="G8393" t="s">
        <v>78</v>
      </c>
      <c r="I8393" t="s">
        <v>79</v>
      </c>
      <c r="K8393" t="s">
        <v>16532</v>
      </c>
      <c r="M8393" t="s">
        <v>3090</v>
      </c>
      <c r="N8393" t="s">
        <v>6073</v>
      </c>
      <c r="O8393" t="s">
        <v>18</v>
      </c>
      <c r="P8393" t="s">
        <v>6258</v>
      </c>
    </row>
    <row r="8394" spans="1:17" hidden="1" x14ac:dyDescent="0.35">
      <c r="A8394" s="72">
        <f t="shared" si="131"/>
        <v>141249</v>
      </c>
      <c r="B8394" t="s">
        <v>561</v>
      </c>
      <c r="C8394" s="66">
        <v>89135</v>
      </c>
      <c r="D8394" t="s">
        <v>77</v>
      </c>
      <c r="E8394" t="s">
        <v>7352</v>
      </c>
      <c r="F8394" s="66">
        <v>141249</v>
      </c>
      <c r="G8394" t="s">
        <v>78</v>
      </c>
      <c r="H8394" t="s">
        <v>7372</v>
      </c>
      <c r="I8394" t="s">
        <v>79</v>
      </c>
      <c r="K8394" t="s">
        <v>7373</v>
      </c>
      <c r="M8394" t="s">
        <v>7348</v>
      </c>
      <c r="N8394" t="s">
        <v>7355</v>
      </c>
      <c r="O8394" t="s">
        <v>18</v>
      </c>
      <c r="P8394" t="s">
        <v>7359</v>
      </c>
      <c r="Q8394" t="s">
        <v>4863</v>
      </c>
    </row>
    <row r="8395" spans="1:17" hidden="1" x14ac:dyDescent="0.35">
      <c r="A8395" s="72">
        <f t="shared" si="131"/>
        <v>141652</v>
      </c>
      <c r="B8395" t="s">
        <v>561</v>
      </c>
      <c r="C8395" s="66">
        <v>91447</v>
      </c>
      <c r="D8395" t="s">
        <v>77</v>
      </c>
      <c r="E8395" t="s">
        <v>10953</v>
      </c>
      <c r="F8395" s="66">
        <v>141652</v>
      </c>
      <c r="G8395" t="s">
        <v>78</v>
      </c>
      <c r="I8395" t="s">
        <v>79</v>
      </c>
      <c r="K8395" t="s">
        <v>10965</v>
      </c>
      <c r="M8395" t="s">
        <v>10955</v>
      </c>
      <c r="N8395" t="s">
        <v>5082</v>
      </c>
      <c r="O8395" t="s">
        <v>18</v>
      </c>
      <c r="P8395" t="s">
        <v>10956</v>
      </c>
      <c r="Q8395" t="s">
        <v>3977</v>
      </c>
    </row>
    <row r="8396" spans="1:17" hidden="1" x14ac:dyDescent="0.35">
      <c r="A8396" s="72">
        <f t="shared" si="131"/>
        <v>140841</v>
      </c>
      <c r="B8396" t="s">
        <v>23464</v>
      </c>
      <c r="C8396" s="85">
        <v>87168</v>
      </c>
      <c r="D8396" t="s">
        <v>77</v>
      </c>
      <c r="E8396" t="s">
        <v>23268</v>
      </c>
      <c r="F8396" s="85">
        <v>140841</v>
      </c>
      <c r="G8396" t="s">
        <v>78</v>
      </c>
      <c r="H8396">
        <v>12691622</v>
      </c>
      <c r="I8396" t="s">
        <v>79</v>
      </c>
      <c r="K8396" t="s">
        <v>23465</v>
      </c>
      <c r="M8396" t="s">
        <v>19690</v>
      </c>
      <c r="N8396" t="s">
        <v>571</v>
      </c>
      <c r="O8396" t="s">
        <v>18</v>
      </c>
      <c r="P8396">
        <v>76014</v>
      </c>
      <c r="Q8396">
        <v>1660</v>
      </c>
    </row>
    <row r="8397" spans="1:17" hidden="1" x14ac:dyDescent="0.35">
      <c r="A8397" s="72">
        <f t="shared" si="131"/>
        <v>141544</v>
      </c>
      <c r="B8397" t="s">
        <v>3441</v>
      </c>
      <c r="C8397" s="66">
        <v>90759</v>
      </c>
      <c r="D8397" t="s">
        <v>77</v>
      </c>
      <c r="E8397" t="s">
        <v>9751</v>
      </c>
      <c r="F8397" s="66">
        <v>141544</v>
      </c>
      <c r="G8397" t="s">
        <v>78</v>
      </c>
      <c r="H8397" t="s">
        <v>9752</v>
      </c>
      <c r="I8397" t="s">
        <v>79</v>
      </c>
      <c r="K8397" t="s">
        <v>10035</v>
      </c>
      <c r="M8397" t="s">
        <v>7383</v>
      </c>
      <c r="N8397" t="s">
        <v>7384</v>
      </c>
      <c r="O8397" t="s">
        <v>18</v>
      </c>
      <c r="P8397" t="s">
        <v>10034</v>
      </c>
      <c r="Q8397" t="s">
        <v>193</v>
      </c>
    </row>
    <row r="8398" spans="1:17" hidden="1" x14ac:dyDescent="0.35">
      <c r="A8398" s="72">
        <f t="shared" si="131"/>
        <v>140461</v>
      </c>
      <c r="B8398" t="s">
        <v>25782</v>
      </c>
      <c r="C8398" s="85">
        <v>85528</v>
      </c>
      <c r="D8398" t="s">
        <v>77</v>
      </c>
      <c r="E8398" t="s">
        <v>23227</v>
      </c>
      <c r="F8398" s="85">
        <v>140461</v>
      </c>
      <c r="G8398" t="s">
        <v>78</v>
      </c>
      <c r="H8398">
        <v>1647890</v>
      </c>
      <c r="I8398" t="s">
        <v>79</v>
      </c>
      <c r="K8398" t="s">
        <v>25783</v>
      </c>
      <c r="M8398" t="s">
        <v>20923</v>
      </c>
      <c r="N8398" t="s">
        <v>232</v>
      </c>
      <c r="O8398" t="s">
        <v>18</v>
      </c>
      <c r="P8398">
        <v>75041</v>
      </c>
      <c r="Q8398">
        <v>1498</v>
      </c>
    </row>
    <row r="8399" spans="1:17" hidden="1" x14ac:dyDescent="0.35">
      <c r="A8399" s="72">
        <f t="shared" si="131"/>
        <v>140461</v>
      </c>
      <c r="B8399" t="s">
        <v>422</v>
      </c>
      <c r="C8399" s="66">
        <v>85528</v>
      </c>
      <c r="D8399" t="s">
        <v>77</v>
      </c>
      <c r="E8399" t="s">
        <v>371</v>
      </c>
      <c r="F8399" s="66">
        <v>140461</v>
      </c>
      <c r="G8399" t="s">
        <v>78</v>
      </c>
      <c r="H8399" t="s">
        <v>372</v>
      </c>
      <c r="I8399" t="s">
        <v>79</v>
      </c>
      <c r="K8399" t="s">
        <v>423</v>
      </c>
      <c r="M8399" t="s">
        <v>374</v>
      </c>
      <c r="N8399" t="s">
        <v>189</v>
      </c>
      <c r="O8399" t="s">
        <v>18</v>
      </c>
      <c r="P8399" t="s">
        <v>420</v>
      </c>
      <c r="Q8399" t="s">
        <v>424</v>
      </c>
    </row>
    <row r="8400" spans="1:17" hidden="1" x14ac:dyDescent="0.35">
      <c r="A8400" s="72">
        <f t="shared" si="131"/>
        <v>140699</v>
      </c>
      <c r="B8400" t="s">
        <v>422</v>
      </c>
      <c r="C8400" s="66">
        <v>86772</v>
      </c>
      <c r="D8400" t="s">
        <v>77</v>
      </c>
      <c r="E8400" t="s">
        <v>2705</v>
      </c>
      <c r="F8400" s="66">
        <v>140699</v>
      </c>
      <c r="G8400" t="s">
        <v>78</v>
      </c>
      <c r="H8400" t="s">
        <v>2701</v>
      </c>
      <c r="I8400" t="s">
        <v>79</v>
      </c>
      <c r="K8400" t="s">
        <v>2710</v>
      </c>
      <c r="M8400" t="s">
        <v>2699</v>
      </c>
      <c r="N8400" t="s">
        <v>2545</v>
      </c>
      <c r="O8400" t="s">
        <v>18</v>
      </c>
      <c r="P8400" t="s">
        <v>2709</v>
      </c>
      <c r="Q8400" t="s">
        <v>2711</v>
      </c>
    </row>
    <row r="8401" spans="1:17" hidden="1" x14ac:dyDescent="0.35">
      <c r="A8401" s="72">
        <f t="shared" si="131"/>
        <v>141190</v>
      </c>
      <c r="B8401" t="s">
        <v>18934</v>
      </c>
      <c r="C8401" s="66">
        <v>16033433</v>
      </c>
      <c r="D8401" t="s">
        <v>83</v>
      </c>
      <c r="E8401" t="s">
        <v>5877</v>
      </c>
      <c r="F8401" s="66">
        <v>141190</v>
      </c>
      <c r="G8401" t="s">
        <v>78</v>
      </c>
      <c r="I8401" t="s">
        <v>79</v>
      </c>
      <c r="K8401" t="s">
        <v>18935</v>
      </c>
      <c r="M8401" t="s">
        <v>5874</v>
      </c>
      <c r="N8401" t="s">
        <v>5862</v>
      </c>
      <c r="O8401" t="s">
        <v>18</v>
      </c>
      <c r="P8401" t="s">
        <v>5876</v>
      </c>
    </row>
    <row r="8402" spans="1:17" hidden="1" x14ac:dyDescent="0.35">
      <c r="A8402" s="72">
        <f t="shared" si="131"/>
        <v>141354</v>
      </c>
      <c r="B8402" t="s">
        <v>8574</v>
      </c>
      <c r="C8402" s="66">
        <v>89901</v>
      </c>
      <c r="D8402" t="s">
        <v>77</v>
      </c>
      <c r="E8402" t="s">
        <v>8566</v>
      </c>
      <c r="F8402" s="66">
        <v>141354</v>
      </c>
      <c r="G8402" t="s">
        <v>78</v>
      </c>
      <c r="I8402" t="s">
        <v>79</v>
      </c>
      <c r="K8402" t="s">
        <v>8575</v>
      </c>
      <c r="M8402" t="s">
        <v>8531</v>
      </c>
      <c r="N8402" t="s">
        <v>7379</v>
      </c>
      <c r="O8402" t="s">
        <v>18</v>
      </c>
      <c r="P8402" t="s">
        <v>8532</v>
      </c>
    </row>
    <row r="8403" spans="1:17" hidden="1" x14ac:dyDescent="0.35">
      <c r="A8403" s="72">
        <f t="shared" si="131"/>
        <v>140475</v>
      </c>
      <c r="B8403" t="s">
        <v>22308</v>
      </c>
      <c r="C8403" s="85">
        <v>17022266</v>
      </c>
      <c r="D8403" t="s">
        <v>77</v>
      </c>
      <c r="E8403" t="s">
        <v>23165</v>
      </c>
      <c r="F8403" s="85">
        <v>140475</v>
      </c>
      <c r="G8403" t="s">
        <v>78</v>
      </c>
      <c r="I8403" t="s">
        <v>79</v>
      </c>
      <c r="K8403" t="s">
        <v>22309</v>
      </c>
      <c r="M8403" t="s">
        <v>22310</v>
      </c>
      <c r="N8403" t="s">
        <v>176</v>
      </c>
      <c r="O8403" t="s">
        <v>18</v>
      </c>
      <c r="P8403">
        <v>75009</v>
      </c>
    </row>
    <row r="8404" spans="1:17" hidden="1" x14ac:dyDescent="0.35">
      <c r="A8404" s="72">
        <f t="shared" si="131"/>
        <v>140475</v>
      </c>
      <c r="B8404" t="s">
        <v>22308</v>
      </c>
      <c r="C8404" s="66">
        <v>17022266</v>
      </c>
      <c r="D8404" t="s">
        <v>77</v>
      </c>
      <c r="E8404" t="s">
        <v>952</v>
      </c>
      <c r="F8404" s="66">
        <v>140475</v>
      </c>
      <c r="G8404" t="s">
        <v>78</v>
      </c>
      <c r="I8404" t="s">
        <v>79</v>
      </c>
      <c r="K8404" t="s">
        <v>22309</v>
      </c>
      <c r="M8404" t="s">
        <v>22310</v>
      </c>
      <c r="N8404" t="s">
        <v>176</v>
      </c>
      <c r="O8404" t="s">
        <v>18</v>
      </c>
      <c r="P8404" t="s">
        <v>210</v>
      </c>
    </row>
    <row r="8405" spans="1:17" hidden="1" x14ac:dyDescent="0.35">
      <c r="A8405" s="72">
        <f t="shared" si="131"/>
        <v>140590</v>
      </c>
      <c r="B8405" t="s">
        <v>1975</v>
      </c>
      <c r="C8405" s="66">
        <v>86488</v>
      </c>
      <c r="D8405" t="s">
        <v>77</v>
      </c>
      <c r="E8405" t="s">
        <v>1976</v>
      </c>
      <c r="F8405" s="66">
        <v>140590</v>
      </c>
      <c r="G8405" t="s">
        <v>78</v>
      </c>
      <c r="H8405" t="s">
        <v>1977</v>
      </c>
      <c r="I8405" t="s">
        <v>79</v>
      </c>
      <c r="K8405" t="s">
        <v>1978</v>
      </c>
      <c r="M8405" t="s">
        <v>1979</v>
      </c>
      <c r="N8405" t="s">
        <v>1910</v>
      </c>
      <c r="O8405" t="s">
        <v>18</v>
      </c>
      <c r="P8405" t="s">
        <v>1980</v>
      </c>
      <c r="Q8405" t="s">
        <v>1981</v>
      </c>
    </row>
    <row r="8406" spans="1:17" hidden="1" x14ac:dyDescent="0.35">
      <c r="A8406" s="72">
        <f t="shared" si="131"/>
        <v>140464</v>
      </c>
      <c r="B8406" t="s">
        <v>25879</v>
      </c>
      <c r="C8406" s="85">
        <v>85589</v>
      </c>
      <c r="D8406" t="s">
        <v>77</v>
      </c>
      <c r="E8406" t="s">
        <v>23223</v>
      </c>
      <c r="F8406" s="85">
        <v>140464</v>
      </c>
      <c r="G8406" t="s">
        <v>78</v>
      </c>
      <c r="H8406">
        <v>14512545</v>
      </c>
      <c r="I8406" t="s">
        <v>79</v>
      </c>
      <c r="K8406" t="s">
        <v>25880</v>
      </c>
      <c r="M8406" t="s">
        <v>18305</v>
      </c>
      <c r="N8406" t="s">
        <v>232</v>
      </c>
      <c r="O8406" t="s">
        <v>18</v>
      </c>
      <c r="P8406">
        <v>75052</v>
      </c>
      <c r="Q8406">
        <v>5458</v>
      </c>
    </row>
    <row r="8407" spans="1:17" hidden="1" x14ac:dyDescent="0.35">
      <c r="A8407" s="72">
        <f t="shared" si="131"/>
        <v>140464</v>
      </c>
      <c r="B8407" t="s">
        <v>581</v>
      </c>
      <c r="C8407" s="66">
        <v>85589</v>
      </c>
      <c r="D8407" t="s">
        <v>77</v>
      </c>
      <c r="E8407" t="s">
        <v>541</v>
      </c>
      <c r="F8407" s="66">
        <v>140464</v>
      </c>
      <c r="G8407" t="s">
        <v>78</v>
      </c>
      <c r="H8407" t="s">
        <v>542</v>
      </c>
      <c r="I8407" t="s">
        <v>79</v>
      </c>
      <c r="K8407" t="s">
        <v>582</v>
      </c>
      <c r="M8407" t="s">
        <v>544</v>
      </c>
      <c r="N8407" t="s">
        <v>189</v>
      </c>
      <c r="O8407" t="s">
        <v>18</v>
      </c>
      <c r="P8407" t="s">
        <v>576</v>
      </c>
      <c r="Q8407" t="s">
        <v>583</v>
      </c>
    </row>
    <row r="8408" spans="1:17" hidden="1" x14ac:dyDescent="0.35">
      <c r="A8408" s="72">
        <f t="shared" si="131"/>
        <v>141312</v>
      </c>
      <c r="B8408" t="s">
        <v>1982</v>
      </c>
      <c r="C8408" s="66">
        <v>89620</v>
      </c>
      <c r="D8408" t="s">
        <v>77</v>
      </c>
      <c r="E8408" t="s">
        <v>6602</v>
      </c>
      <c r="F8408" s="66">
        <v>141312</v>
      </c>
      <c r="G8408" t="s">
        <v>78</v>
      </c>
      <c r="H8408" t="s">
        <v>8210</v>
      </c>
      <c r="I8408" t="s">
        <v>79</v>
      </c>
      <c r="K8408" t="s">
        <v>8211</v>
      </c>
      <c r="M8408" t="s">
        <v>8194</v>
      </c>
      <c r="N8408" t="s">
        <v>6071</v>
      </c>
      <c r="O8408" t="s">
        <v>18</v>
      </c>
      <c r="P8408" t="s">
        <v>8195</v>
      </c>
      <c r="Q8408" t="s">
        <v>1164</v>
      </c>
    </row>
    <row r="8409" spans="1:17" hidden="1" x14ac:dyDescent="0.35">
      <c r="A8409" s="72">
        <f t="shared" si="131"/>
        <v>140590</v>
      </c>
      <c r="B8409" t="s">
        <v>1982</v>
      </c>
      <c r="C8409" s="66">
        <v>86489</v>
      </c>
      <c r="D8409" t="s">
        <v>77</v>
      </c>
      <c r="E8409" t="s">
        <v>1976</v>
      </c>
      <c r="F8409" s="66">
        <v>140590</v>
      </c>
      <c r="G8409" t="s">
        <v>78</v>
      </c>
      <c r="I8409" t="s">
        <v>79</v>
      </c>
      <c r="K8409" t="s">
        <v>1978</v>
      </c>
      <c r="M8409" t="s">
        <v>1979</v>
      </c>
      <c r="N8409" t="s">
        <v>1910</v>
      </c>
      <c r="O8409" t="s">
        <v>18</v>
      </c>
      <c r="P8409" t="s">
        <v>1980</v>
      </c>
      <c r="Q8409" t="s">
        <v>1981</v>
      </c>
    </row>
    <row r="8410" spans="1:17" hidden="1" x14ac:dyDescent="0.35">
      <c r="A8410" s="72">
        <f t="shared" si="131"/>
        <v>140590</v>
      </c>
      <c r="B8410" t="s">
        <v>24941</v>
      </c>
      <c r="C8410" s="85">
        <v>140590</v>
      </c>
      <c r="D8410" t="s">
        <v>78</v>
      </c>
      <c r="E8410" t="s">
        <v>23240</v>
      </c>
      <c r="F8410" s="85">
        <v>16048959</v>
      </c>
      <c r="G8410" t="s">
        <v>1750</v>
      </c>
      <c r="H8410">
        <v>15677347</v>
      </c>
      <c r="I8410" t="s">
        <v>79</v>
      </c>
      <c r="J8410" t="s">
        <v>1171</v>
      </c>
      <c r="K8410" t="s">
        <v>24942</v>
      </c>
      <c r="M8410" t="s">
        <v>24943</v>
      </c>
      <c r="N8410" t="s">
        <v>2157</v>
      </c>
      <c r="O8410" t="s">
        <v>18</v>
      </c>
      <c r="P8410">
        <v>75447</v>
      </c>
    </row>
    <row r="8411" spans="1:17" hidden="1" x14ac:dyDescent="0.35">
      <c r="A8411" s="72">
        <f t="shared" si="131"/>
        <v>140887</v>
      </c>
      <c r="B8411" t="s">
        <v>25404</v>
      </c>
      <c r="C8411" s="85">
        <v>87447</v>
      </c>
      <c r="D8411" t="s">
        <v>77</v>
      </c>
      <c r="E8411" t="s">
        <v>23231</v>
      </c>
      <c r="F8411" s="85">
        <v>140887</v>
      </c>
      <c r="G8411" t="s">
        <v>78</v>
      </c>
      <c r="H8411">
        <v>12056388</v>
      </c>
      <c r="I8411" t="s">
        <v>79</v>
      </c>
      <c r="K8411" t="s">
        <v>25405</v>
      </c>
      <c r="M8411" t="s">
        <v>20648</v>
      </c>
      <c r="N8411" t="s">
        <v>571</v>
      </c>
      <c r="O8411" t="s">
        <v>18</v>
      </c>
      <c r="P8411">
        <v>76106</v>
      </c>
      <c r="Q8411">
        <v>6823</v>
      </c>
    </row>
    <row r="8412" spans="1:17" hidden="1" x14ac:dyDescent="0.35">
      <c r="A8412" s="72">
        <f t="shared" si="131"/>
        <v>140887</v>
      </c>
      <c r="B8412" t="s">
        <v>4015</v>
      </c>
      <c r="C8412" s="66">
        <v>87447</v>
      </c>
      <c r="D8412" t="s">
        <v>77</v>
      </c>
      <c r="E8412" t="s">
        <v>3907</v>
      </c>
      <c r="F8412" s="66">
        <v>140887</v>
      </c>
      <c r="G8412" t="s">
        <v>78</v>
      </c>
      <c r="H8412" t="s">
        <v>4016</v>
      </c>
      <c r="I8412" t="s">
        <v>79</v>
      </c>
      <c r="K8412" t="s">
        <v>4017</v>
      </c>
      <c r="M8412" t="s">
        <v>3904</v>
      </c>
      <c r="N8412" t="s">
        <v>573</v>
      </c>
      <c r="O8412" t="s">
        <v>18</v>
      </c>
      <c r="P8412" t="s">
        <v>3982</v>
      </c>
      <c r="Q8412" t="s">
        <v>4018</v>
      </c>
    </row>
    <row r="8413" spans="1:17" hidden="1" x14ac:dyDescent="0.35">
      <c r="A8413" s="72">
        <f t="shared" si="131"/>
        <v>141332</v>
      </c>
      <c r="B8413" t="s">
        <v>24646</v>
      </c>
      <c r="C8413" s="85">
        <v>16052599</v>
      </c>
      <c r="D8413" t="s">
        <v>23281</v>
      </c>
      <c r="E8413" t="s">
        <v>23245</v>
      </c>
      <c r="F8413" s="85">
        <v>141332</v>
      </c>
      <c r="G8413" t="s">
        <v>78</v>
      </c>
      <c r="I8413" t="s">
        <v>79</v>
      </c>
      <c r="K8413" t="s">
        <v>24647</v>
      </c>
      <c r="M8413" t="s">
        <v>24600</v>
      </c>
      <c r="N8413" t="s">
        <v>8314</v>
      </c>
      <c r="O8413" t="s">
        <v>18</v>
      </c>
      <c r="P8413">
        <v>77539</v>
      </c>
    </row>
    <row r="8414" spans="1:17" hidden="1" x14ac:dyDescent="0.35">
      <c r="A8414" s="72">
        <f t="shared" si="131"/>
        <v>140931</v>
      </c>
      <c r="B8414" t="s">
        <v>27427</v>
      </c>
      <c r="C8414" s="85">
        <v>202375</v>
      </c>
      <c r="D8414" t="s">
        <v>77</v>
      </c>
      <c r="E8414" t="s">
        <v>23178</v>
      </c>
      <c r="F8414" s="85">
        <v>140931</v>
      </c>
      <c r="G8414" t="s">
        <v>78</v>
      </c>
      <c r="H8414">
        <v>11979168</v>
      </c>
      <c r="I8414" t="s">
        <v>79</v>
      </c>
      <c r="K8414" t="s">
        <v>27428</v>
      </c>
      <c r="M8414" t="s">
        <v>27429</v>
      </c>
      <c r="N8414" t="s">
        <v>205</v>
      </c>
      <c r="O8414" t="s">
        <v>18</v>
      </c>
      <c r="P8414">
        <v>76262</v>
      </c>
      <c r="Q8414">
        <v>4210</v>
      </c>
    </row>
    <row r="8415" spans="1:17" hidden="1" x14ac:dyDescent="0.35">
      <c r="A8415" s="72">
        <f t="shared" si="131"/>
        <v>140931</v>
      </c>
      <c r="B8415" t="s">
        <v>14184</v>
      </c>
      <c r="C8415" s="66">
        <v>202375</v>
      </c>
      <c r="D8415" t="s">
        <v>77</v>
      </c>
      <c r="E8415" t="s">
        <v>3662</v>
      </c>
      <c r="F8415" s="66">
        <v>140931</v>
      </c>
      <c r="G8415" t="s">
        <v>78</v>
      </c>
      <c r="H8415" t="s">
        <v>3663</v>
      </c>
      <c r="I8415" t="s">
        <v>79</v>
      </c>
      <c r="K8415" t="s">
        <v>14185</v>
      </c>
      <c r="M8415" t="s">
        <v>14186</v>
      </c>
      <c r="N8415" t="s">
        <v>205</v>
      </c>
      <c r="O8415" t="s">
        <v>18</v>
      </c>
      <c r="P8415" t="s">
        <v>4567</v>
      </c>
      <c r="Q8415" t="s">
        <v>1187</v>
      </c>
    </row>
    <row r="8416" spans="1:17" hidden="1" x14ac:dyDescent="0.35">
      <c r="A8416" s="72">
        <f t="shared" si="131"/>
        <v>141532</v>
      </c>
      <c r="B8416" t="s">
        <v>28264</v>
      </c>
      <c r="C8416" s="85">
        <v>90541</v>
      </c>
      <c r="D8416" t="s">
        <v>77</v>
      </c>
      <c r="E8416" t="s">
        <v>23152</v>
      </c>
      <c r="F8416" s="85">
        <v>141532</v>
      </c>
      <c r="G8416" t="s">
        <v>78</v>
      </c>
      <c r="H8416">
        <v>9980335</v>
      </c>
      <c r="I8416" t="s">
        <v>79</v>
      </c>
      <c r="K8416" t="s">
        <v>28265</v>
      </c>
      <c r="M8416" t="s">
        <v>9696</v>
      </c>
      <c r="N8416" t="s">
        <v>9697</v>
      </c>
      <c r="O8416" t="s">
        <v>18</v>
      </c>
      <c r="P8416">
        <v>78154</v>
      </c>
      <c r="Q8416">
        <v>2032</v>
      </c>
    </row>
    <row r="8417" spans="1:17" hidden="1" x14ac:dyDescent="0.35">
      <c r="A8417" s="72">
        <f t="shared" si="131"/>
        <v>141532</v>
      </c>
      <c r="B8417" t="s">
        <v>9717</v>
      </c>
      <c r="C8417" s="66">
        <v>90541</v>
      </c>
      <c r="D8417" t="s">
        <v>77</v>
      </c>
      <c r="E8417" t="s">
        <v>9507</v>
      </c>
      <c r="F8417" s="66">
        <v>141532</v>
      </c>
      <c r="G8417" t="s">
        <v>78</v>
      </c>
      <c r="H8417" t="s">
        <v>9508</v>
      </c>
      <c r="I8417" t="s">
        <v>79</v>
      </c>
      <c r="K8417" t="s">
        <v>9718</v>
      </c>
      <c r="L8417" t="s">
        <v>80</v>
      </c>
      <c r="M8417" t="s">
        <v>9711</v>
      </c>
      <c r="N8417" t="s">
        <v>9511</v>
      </c>
      <c r="O8417" t="s">
        <v>18</v>
      </c>
      <c r="P8417" t="s">
        <v>9698</v>
      </c>
      <c r="Q8417" t="s">
        <v>8773</v>
      </c>
    </row>
    <row r="8418" spans="1:17" hidden="1" x14ac:dyDescent="0.35">
      <c r="A8418" s="72">
        <f t="shared" si="131"/>
        <v>141190</v>
      </c>
      <c r="B8418" t="s">
        <v>19716</v>
      </c>
      <c r="C8418" s="66">
        <v>16047798</v>
      </c>
      <c r="D8418" t="s">
        <v>83</v>
      </c>
      <c r="E8418" t="s">
        <v>5877</v>
      </c>
      <c r="F8418" s="66">
        <v>141190</v>
      </c>
      <c r="G8418" t="s">
        <v>78</v>
      </c>
      <c r="H8418" t="s">
        <v>350</v>
      </c>
      <c r="I8418" t="s">
        <v>79</v>
      </c>
      <c r="K8418" t="s">
        <v>19717</v>
      </c>
      <c r="L8418" t="s">
        <v>80</v>
      </c>
      <c r="M8418" t="s">
        <v>5874</v>
      </c>
      <c r="N8418" t="s">
        <v>5862</v>
      </c>
      <c r="O8418" t="s">
        <v>18</v>
      </c>
      <c r="P8418" t="s">
        <v>5957</v>
      </c>
      <c r="Q8418" t="s">
        <v>87</v>
      </c>
    </row>
    <row r="8419" spans="1:17" hidden="1" x14ac:dyDescent="0.35">
      <c r="A8419" s="72">
        <f t="shared" si="131"/>
        <v>220683</v>
      </c>
      <c r="B8419" t="s">
        <v>14690</v>
      </c>
      <c r="C8419" s="66">
        <v>220726</v>
      </c>
      <c r="D8419" t="s">
        <v>77</v>
      </c>
      <c r="E8419" t="s">
        <v>14681</v>
      </c>
      <c r="F8419" s="66">
        <v>220683</v>
      </c>
      <c r="G8419" t="s">
        <v>78</v>
      </c>
      <c r="H8419" t="s">
        <v>14691</v>
      </c>
      <c r="I8419" t="s">
        <v>79</v>
      </c>
      <c r="K8419" t="s">
        <v>9888</v>
      </c>
      <c r="M8419" t="s">
        <v>7383</v>
      </c>
      <c r="N8419" t="s">
        <v>9526</v>
      </c>
      <c r="O8419" t="s">
        <v>18</v>
      </c>
      <c r="P8419" t="s">
        <v>9887</v>
      </c>
      <c r="Q8419" t="s">
        <v>7166</v>
      </c>
    </row>
    <row r="8420" spans="1:17" hidden="1" x14ac:dyDescent="0.35">
      <c r="A8420" s="72">
        <f t="shared" si="131"/>
        <v>16082474</v>
      </c>
      <c r="B8420" t="s">
        <v>21740</v>
      </c>
      <c r="C8420" s="66">
        <v>17017501</v>
      </c>
      <c r="D8420" t="s">
        <v>83</v>
      </c>
      <c r="E8420" t="s">
        <v>18129</v>
      </c>
      <c r="F8420" s="66">
        <v>16082474</v>
      </c>
      <c r="G8420" t="s">
        <v>78</v>
      </c>
      <c r="I8420" t="s">
        <v>79</v>
      </c>
      <c r="K8420" t="s">
        <v>21741</v>
      </c>
      <c r="M8420" t="s">
        <v>9155</v>
      </c>
      <c r="N8420" t="s">
        <v>9526</v>
      </c>
      <c r="O8420" t="s">
        <v>18</v>
      </c>
      <c r="P8420" t="s">
        <v>9977</v>
      </c>
    </row>
    <row r="8421" spans="1:17" hidden="1" x14ac:dyDescent="0.35">
      <c r="A8421" s="72">
        <f t="shared" si="131"/>
        <v>228015</v>
      </c>
      <c r="B8421" t="s">
        <v>19998</v>
      </c>
      <c r="C8421" s="66">
        <v>16077136</v>
      </c>
      <c r="D8421" t="s">
        <v>83</v>
      </c>
      <c r="E8421" t="s">
        <v>14347</v>
      </c>
      <c r="F8421" s="66">
        <v>228015</v>
      </c>
      <c r="G8421" t="s">
        <v>78</v>
      </c>
      <c r="I8421" t="s">
        <v>79</v>
      </c>
      <c r="K8421" t="s">
        <v>19999</v>
      </c>
      <c r="M8421" t="s">
        <v>7383</v>
      </c>
      <c r="N8421" t="s">
        <v>7384</v>
      </c>
      <c r="O8421" t="s">
        <v>18</v>
      </c>
      <c r="P8421" t="s">
        <v>9981</v>
      </c>
    </row>
    <row r="8422" spans="1:17" hidden="1" x14ac:dyDescent="0.35">
      <c r="A8422" s="72">
        <f t="shared" si="131"/>
        <v>140826</v>
      </c>
      <c r="B8422" t="s">
        <v>28175</v>
      </c>
      <c r="C8422" s="85">
        <v>87085</v>
      </c>
      <c r="D8422" t="s">
        <v>77</v>
      </c>
      <c r="E8422" t="s">
        <v>23157</v>
      </c>
      <c r="F8422" s="85">
        <v>140826</v>
      </c>
      <c r="G8422" t="s">
        <v>78</v>
      </c>
      <c r="H8422">
        <v>6558860</v>
      </c>
      <c r="I8422" t="s">
        <v>79</v>
      </c>
      <c r="K8422" t="s">
        <v>28176</v>
      </c>
      <c r="M8422" t="s">
        <v>24261</v>
      </c>
      <c r="N8422" t="s">
        <v>24261</v>
      </c>
      <c r="O8422" t="s">
        <v>18</v>
      </c>
      <c r="P8422">
        <v>75972</v>
      </c>
    </row>
    <row r="8423" spans="1:17" hidden="1" x14ac:dyDescent="0.35">
      <c r="A8423" s="72">
        <f t="shared" si="131"/>
        <v>140826</v>
      </c>
      <c r="B8423" t="s">
        <v>3365</v>
      </c>
      <c r="C8423" s="66">
        <v>87085</v>
      </c>
      <c r="D8423" t="s">
        <v>77</v>
      </c>
      <c r="E8423" t="s">
        <v>3366</v>
      </c>
      <c r="F8423" s="66">
        <v>140826</v>
      </c>
      <c r="G8423" t="s">
        <v>78</v>
      </c>
      <c r="H8423" t="s">
        <v>3367</v>
      </c>
      <c r="I8423" t="s">
        <v>79</v>
      </c>
      <c r="K8423" t="s">
        <v>3368</v>
      </c>
      <c r="M8423" t="s">
        <v>3237</v>
      </c>
      <c r="N8423" t="s">
        <v>3237</v>
      </c>
      <c r="O8423" t="s">
        <v>18</v>
      </c>
      <c r="P8423" t="s">
        <v>3369</v>
      </c>
    </row>
    <row r="8424" spans="1:17" hidden="1" x14ac:dyDescent="0.35">
      <c r="A8424" s="72">
        <f t="shared" si="131"/>
        <v>140826</v>
      </c>
      <c r="B8424" t="s">
        <v>28177</v>
      </c>
      <c r="C8424" s="85">
        <v>87086</v>
      </c>
      <c r="D8424" t="s">
        <v>77</v>
      </c>
      <c r="E8424" t="s">
        <v>23157</v>
      </c>
      <c r="F8424" s="85">
        <v>140826</v>
      </c>
      <c r="G8424" t="s">
        <v>78</v>
      </c>
      <c r="H8424">
        <v>6558860</v>
      </c>
      <c r="I8424" t="s">
        <v>79</v>
      </c>
      <c r="K8424" t="s">
        <v>28178</v>
      </c>
      <c r="M8424" t="s">
        <v>24261</v>
      </c>
      <c r="N8424" t="s">
        <v>24261</v>
      </c>
      <c r="O8424" t="s">
        <v>18</v>
      </c>
      <c r="P8424">
        <v>75972</v>
      </c>
    </row>
    <row r="8425" spans="1:17" hidden="1" x14ac:dyDescent="0.35">
      <c r="A8425" s="72">
        <f t="shared" si="131"/>
        <v>140826</v>
      </c>
      <c r="B8425" t="s">
        <v>3370</v>
      </c>
      <c r="C8425" s="66">
        <v>87086</v>
      </c>
      <c r="D8425" t="s">
        <v>77</v>
      </c>
      <c r="E8425" t="s">
        <v>3366</v>
      </c>
      <c r="F8425" s="66">
        <v>140826</v>
      </c>
      <c r="G8425" t="s">
        <v>78</v>
      </c>
      <c r="H8425" t="s">
        <v>3367</v>
      </c>
      <c r="I8425" t="s">
        <v>79</v>
      </c>
      <c r="K8425" t="s">
        <v>3371</v>
      </c>
      <c r="M8425" t="s">
        <v>3237</v>
      </c>
      <c r="N8425" t="s">
        <v>3237</v>
      </c>
      <c r="O8425" t="s">
        <v>18</v>
      </c>
      <c r="P8425" t="s">
        <v>3369</v>
      </c>
    </row>
    <row r="8426" spans="1:17" hidden="1" x14ac:dyDescent="0.35">
      <c r="A8426" s="72">
        <f t="shared" si="131"/>
        <v>140826</v>
      </c>
      <c r="B8426" t="s">
        <v>28179</v>
      </c>
      <c r="C8426" s="85">
        <v>16076350</v>
      </c>
      <c r="D8426" t="s">
        <v>23281</v>
      </c>
      <c r="E8426" t="s">
        <v>23157</v>
      </c>
      <c r="F8426" s="85">
        <v>140826</v>
      </c>
      <c r="G8426" t="s">
        <v>78</v>
      </c>
      <c r="H8426">
        <v>6558860</v>
      </c>
      <c r="I8426" t="s">
        <v>79</v>
      </c>
      <c r="K8426" t="s">
        <v>28180</v>
      </c>
      <c r="M8426" t="s">
        <v>24261</v>
      </c>
      <c r="N8426" t="s">
        <v>24261</v>
      </c>
      <c r="O8426" t="s">
        <v>18</v>
      </c>
      <c r="P8426">
        <v>75972</v>
      </c>
    </row>
    <row r="8427" spans="1:17" hidden="1" x14ac:dyDescent="0.35">
      <c r="A8427" s="72">
        <f t="shared" si="131"/>
        <v>140826</v>
      </c>
      <c r="B8427" t="s">
        <v>18268</v>
      </c>
      <c r="C8427" s="66">
        <v>16076350</v>
      </c>
      <c r="D8427" t="s">
        <v>83</v>
      </c>
      <c r="E8427" t="s">
        <v>3366</v>
      </c>
      <c r="F8427" s="66">
        <v>140826</v>
      </c>
      <c r="G8427" t="s">
        <v>78</v>
      </c>
      <c r="H8427" t="s">
        <v>3367</v>
      </c>
      <c r="I8427" t="s">
        <v>79</v>
      </c>
      <c r="K8427" t="s">
        <v>18269</v>
      </c>
      <c r="L8427" t="s">
        <v>80</v>
      </c>
      <c r="M8427" t="s">
        <v>3237</v>
      </c>
      <c r="N8427" t="s">
        <v>3237</v>
      </c>
      <c r="O8427" t="s">
        <v>18</v>
      </c>
      <c r="P8427" t="s">
        <v>3369</v>
      </c>
      <c r="Q8427" t="s">
        <v>87</v>
      </c>
    </row>
    <row r="8428" spans="1:17" hidden="1" x14ac:dyDescent="0.35">
      <c r="A8428" s="72">
        <f t="shared" si="131"/>
        <v>141681</v>
      </c>
      <c r="B8428" t="s">
        <v>19058</v>
      </c>
      <c r="C8428" s="66">
        <v>16037793</v>
      </c>
      <c r="D8428" t="s">
        <v>83</v>
      </c>
      <c r="E8428" t="s">
        <v>11249</v>
      </c>
      <c r="F8428" s="66">
        <v>141681</v>
      </c>
      <c r="G8428" t="s">
        <v>78</v>
      </c>
      <c r="I8428" t="s">
        <v>79</v>
      </c>
      <c r="K8428" t="s">
        <v>19059</v>
      </c>
      <c r="M8428" t="s">
        <v>11037</v>
      </c>
      <c r="N8428" t="s">
        <v>5082</v>
      </c>
      <c r="O8428" t="s">
        <v>18</v>
      </c>
      <c r="P8428" t="s">
        <v>19060</v>
      </c>
    </row>
    <row r="8429" spans="1:17" hidden="1" x14ac:dyDescent="0.35">
      <c r="A8429" s="72">
        <f t="shared" si="131"/>
        <v>141681</v>
      </c>
      <c r="B8429" t="s">
        <v>27548</v>
      </c>
      <c r="C8429" s="85">
        <v>141681</v>
      </c>
      <c r="D8429" t="s">
        <v>78</v>
      </c>
      <c r="E8429" t="s">
        <v>23177</v>
      </c>
      <c r="F8429" s="85">
        <v>17016080</v>
      </c>
      <c r="G8429" t="s">
        <v>1750</v>
      </c>
      <c r="H8429">
        <v>11633179</v>
      </c>
      <c r="I8429" t="s">
        <v>79</v>
      </c>
      <c r="K8429" t="s">
        <v>27549</v>
      </c>
      <c r="L8429" t="s">
        <v>27550</v>
      </c>
      <c r="M8429" t="s">
        <v>20293</v>
      </c>
      <c r="N8429" t="s">
        <v>10825</v>
      </c>
      <c r="O8429" t="s">
        <v>18</v>
      </c>
      <c r="P8429">
        <v>78586</v>
      </c>
      <c r="Q8429">
        <v>4608</v>
      </c>
    </row>
    <row r="8430" spans="1:17" hidden="1" x14ac:dyDescent="0.35">
      <c r="A8430" s="72">
        <f t="shared" si="131"/>
        <v>141681</v>
      </c>
      <c r="B8430" t="s">
        <v>11259</v>
      </c>
      <c r="C8430" s="66">
        <v>91573</v>
      </c>
      <c r="D8430" t="s">
        <v>77</v>
      </c>
      <c r="E8430" t="s">
        <v>11249</v>
      </c>
      <c r="F8430" s="66">
        <v>141681</v>
      </c>
      <c r="G8430" t="s">
        <v>78</v>
      </c>
      <c r="I8430" t="s">
        <v>79</v>
      </c>
      <c r="K8430" t="s">
        <v>11260</v>
      </c>
      <c r="M8430" t="s">
        <v>11037</v>
      </c>
      <c r="N8430" t="s">
        <v>5082</v>
      </c>
      <c r="O8430" t="s">
        <v>18</v>
      </c>
      <c r="P8430" t="s">
        <v>11038</v>
      </c>
      <c r="Q8430" t="s">
        <v>11261</v>
      </c>
    </row>
    <row r="8431" spans="1:17" hidden="1" x14ac:dyDescent="0.35">
      <c r="A8431" s="72">
        <f t="shared" si="131"/>
        <v>141681</v>
      </c>
      <c r="B8431" t="s">
        <v>15871</v>
      </c>
      <c r="C8431" s="66">
        <v>16026081</v>
      </c>
      <c r="D8431" t="s">
        <v>77</v>
      </c>
      <c r="E8431" t="s">
        <v>11249</v>
      </c>
      <c r="F8431" s="66">
        <v>141681</v>
      </c>
      <c r="G8431" t="s">
        <v>78</v>
      </c>
      <c r="I8431" t="s">
        <v>79</v>
      </c>
      <c r="K8431" t="s">
        <v>15872</v>
      </c>
      <c r="M8431" t="s">
        <v>11037</v>
      </c>
      <c r="N8431" t="s">
        <v>5082</v>
      </c>
      <c r="O8431" t="s">
        <v>18</v>
      </c>
      <c r="P8431" t="s">
        <v>11038</v>
      </c>
      <c r="Q8431" t="s">
        <v>11295</v>
      </c>
    </row>
    <row r="8432" spans="1:17" hidden="1" x14ac:dyDescent="0.35">
      <c r="A8432" s="72">
        <f t="shared" si="131"/>
        <v>141681</v>
      </c>
      <c r="B8432" t="s">
        <v>14923</v>
      </c>
      <c r="C8432" s="66">
        <v>225584</v>
      </c>
      <c r="D8432" t="s">
        <v>77</v>
      </c>
      <c r="E8432" t="s">
        <v>11249</v>
      </c>
      <c r="F8432" s="66">
        <v>141681</v>
      </c>
      <c r="G8432" t="s">
        <v>78</v>
      </c>
      <c r="I8432" t="s">
        <v>79</v>
      </c>
      <c r="K8432" t="s">
        <v>14924</v>
      </c>
      <c r="M8432" t="s">
        <v>11037</v>
      </c>
      <c r="N8432" t="s">
        <v>10825</v>
      </c>
      <c r="O8432" t="s">
        <v>18</v>
      </c>
      <c r="P8432" t="s">
        <v>11038</v>
      </c>
    </row>
    <row r="8433" spans="1:17" hidden="1" x14ac:dyDescent="0.35">
      <c r="A8433" s="72">
        <f t="shared" si="131"/>
        <v>141610</v>
      </c>
      <c r="B8433" t="s">
        <v>18200</v>
      </c>
      <c r="C8433" s="66">
        <v>16066119</v>
      </c>
      <c r="D8433" t="s">
        <v>83</v>
      </c>
      <c r="E8433" t="s">
        <v>10631</v>
      </c>
      <c r="F8433" s="66">
        <v>141610</v>
      </c>
      <c r="G8433" t="s">
        <v>78</v>
      </c>
      <c r="I8433" t="s">
        <v>79</v>
      </c>
      <c r="K8433" t="s">
        <v>16799</v>
      </c>
      <c r="M8433" t="s">
        <v>10634</v>
      </c>
      <c r="N8433" t="s">
        <v>10457</v>
      </c>
      <c r="O8433" t="s">
        <v>18</v>
      </c>
      <c r="P8433" t="s">
        <v>10635</v>
      </c>
    </row>
    <row r="8434" spans="1:17" hidden="1" x14ac:dyDescent="0.35">
      <c r="A8434" s="72">
        <f t="shared" si="131"/>
        <v>141610</v>
      </c>
      <c r="B8434" t="s">
        <v>19148</v>
      </c>
      <c r="C8434" s="66">
        <v>16031526</v>
      </c>
      <c r="D8434" t="s">
        <v>83</v>
      </c>
      <c r="E8434" t="s">
        <v>10631</v>
      </c>
      <c r="F8434" s="66">
        <v>141610</v>
      </c>
      <c r="G8434" t="s">
        <v>78</v>
      </c>
      <c r="I8434" t="s">
        <v>79</v>
      </c>
      <c r="K8434" t="s">
        <v>13972</v>
      </c>
      <c r="M8434" t="s">
        <v>10634</v>
      </c>
      <c r="N8434" t="s">
        <v>2979</v>
      </c>
      <c r="O8434" t="s">
        <v>18</v>
      </c>
      <c r="P8434" t="s">
        <v>10635</v>
      </c>
    </row>
    <row r="8435" spans="1:17" hidden="1" x14ac:dyDescent="0.35">
      <c r="A8435" s="72">
        <f t="shared" si="131"/>
        <v>141610</v>
      </c>
      <c r="B8435" t="s">
        <v>10636</v>
      </c>
      <c r="C8435" s="66">
        <v>91124</v>
      </c>
      <c r="D8435" t="s">
        <v>77</v>
      </c>
      <c r="E8435" t="s">
        <v>10631</v>
      </c>
      <c r="F8435" s="66">
        <v>141610</v>
      </c>
      <c r="G8435" t="s">
        <v>78</v>
      </c>
      <c r="H8435" t="s">
        <v>10637</v>
      </c>
      <c r="I8435" t="s">
        <v>79</v>
      </c>
      <c r="K8435" t="s">
        <v>10633</v>
      </c>
      <c r="L8435" t="s">
        <v>80</v>
      </c>
      <c r="M8435" t="s">
        <v>10634</v>
      </c>
      <c r="N8435" t="s">
        <v>10457</v>
      </c>
      <c r="O8435" t="s">
        <v>18</v>
      </c>
      <c r="P8435" t="s">
        <v>10635</v>
      </c>
      <c r="Q8435" t="s">
        <v>8697</v>
      </c>
    </row>
    <row r="8436" spans="1:17" hidden="1" x14ac:dyDescent="0.35">
      <c r="A8436" s="72">
        <f t="shared" si="131"/>
        <v>141610</v>
      </c>
      <c r="B8436" t="s">
        <v>10638</v>
      </c>
      <c r="C8436" s="66">
        <v>91125</v>
      </c>
      <c r="D8436" t="s">
        <v>77</v>
      </c>
      <c r="E8436" t="s">
        <v>10631</v>
      </c>
      <c r="F8436" s="66">
        <v>141610</v>
      </c>
      <c r="G8436" t="s">
        <v>78</v>
      </c>
      <c r="H8436" t="s">
        <v>10639</v>
      </c>
      <c r="I8436" t="s">
        <v>79</v>
      </c>
      <c r="K8436" t="s">
        <v>10633</v>
      </c>
      <c r="M8436" t="s">
        <v>10634</v>
      </c>
      <c r="N8436" t="s">
        <v>10457</v>
      </c>
      <c r="O8436" t="s">
        <v>18</v>
      </c>
      <c r="P8436" t="s">
        <v>10635</v>
      </c>
      <c r="Q8436" t="s">
        <v>8697</v>
      </c>
    </row>
    <row r="8437" spans="1:17" hidden="1" x14ac:dyDescent="0.35">
      <c r="A8437" s="72">
        <f t="shared" si="131"/>
        <v>141610</v>
      </c>
      <c r="B8437" t="s">
        <v>27990</v>
      </c>
      <c r="C8437" s="85">
        <v>141610</v>
      </c>
      <c r="D8437" t="s">
        <v>78</v>
      </c>
      <c r="E8437" t="s">
        <v>23161</v>
      </c>
      <c r="F8437" s="85">
        <v>17019384</v>
      </c>
      <c r="G8437" t="s">
        <v>1750</v>
      </c>
      <c r="H8437">
        <v>11643004</v>
      </c>
      <c r="I8437" t="s">
        <v>79</v>
      </c>
      <c r="J8437" t="s">
        <v>200</v>
      </c>
      <c r="K8437" t="s">
        <v>27991</v>
      </c>
      <c r="M8437" t="s">
        <v>27992</v>
      </c>
      <c r="N8437" t="s">
        <v>10481</v>
      </c>
      <c r="O8437" t="s">
        <v>18</v>
      </c>
      <c r="P8437">
        <v>78384</v>
      </c>
      <c r="Q8437">
        <v>3420</v>
      </c>
    </row>
    <row r="8438" spans="1:17" hidden="1" x14ac:dyDescent="0.35">
      <c r="A8438" s="72">
        <f t="shared" si="131"/>
        <v>142105</v>
      </c>
      <c r="B8438" t="s">
        <v>18899</v>
      </c>
      <c r="C8438" s="66">
        <v>16037285</v>
      </c>
      <c r="D8438" t="s">
        <v>83</v>
      </c>
      <c r="E8438" t="s">
        <v>13306</v>
      </c>
      <c r="F8438" s="66">
        <v>142105</v>
      </c>
      <c r="G8438" t="s">
        <v>78</v>
      </c>
      <c r="I8438" t="s">
        <v>79</v>
      </c>
      <c r="K8438" t="s">
        <v>18900</v>
      </c>
      <c r="M8438" t="s">
        <v>13302</v>
      </c>
      <c r="N8438" t="s">
        <v>7395</v>
      </c>
      <c r="O8438" t="s">
        <v>18</v>
      </c>
      <c r="P8438" t="s">
        <v>13303</v>
      </c>
    </row>
    <row r="8439" spans="1:17" hidden="1" x14ac:dyDescent="0.35">
      <c r="A8439" s="72">
        <f t="shared" si="131"/>
        <v>142105</v>
      </c>
      <c r="B8439" t="s">
        <v>18897</v>
      </c>
      <c r="C8439" s="66">
        <v>16037284</v>
      </c>
      <c r="D8439" t="s">
        <v>83</v>
      </c>
      <c r="E8439" t="s">
        <v>13306</v>
      </c>
      <c r="F8439" s="66">
        <v>142105</v>
      </c>
      <c r="G8439" t="s">
        <v>78</v>
      </c>
      <c r="I8439" t="s">
        <v>79</v>
      </c>
      <c r="K8439" t="s">
        <v>18898</v>
      </c>
      <c r="M8439" t="s">
        <v>13302</v>
      </c>
      <c r="N8439" t="s">
        <v>7395</v>
      </c>
      <c r="O8439" t="s">
        <v>18</v>
      </c>
      <c r="P8439" t="s">
        <v>13303</v>
      </c>
    </row>
    <row r="8440" spans="1:17" hidden="1" x14ac:dyDescent="0.35">
      <c r="A8440" s="72">
        <f t="shared" si="131"/>
        <v>142105</v>
      </c>
      <c r="B8440" t="s">
        <v>13309</v>
      </c>
      <c r="C8440" s="66">
        <v>92945</v>
      </c>
      <c r="D8440" t="s">
        <v>77</v>
      </c>
      <c r="E8440" t="s">
        <v>13306</v>
      </c>
      <c r="F8440" s="66">
        <v>142105</v>
      </c>
      <c r="G8440" t="s">
        <v>78</v>
      </c>
      <c r="I8440" t="s">
        <v>79</v>
      </c>
      <c r="K8440" t="s">
        <v>13310</v>
      </c>
      <c r="L8440" t="s">
        <v>13308</v>
      </c>
      <c r="M8440" t="s">
        <v>13302</v>
      </c>
      <c r="N8440" t="s">
        <v>13253</v>
      </c>
      <c r="O8440" t="s">
        <v>18</v>
      </c>
      <c r="P8440" t="s">
        <v>13303</v>
      </c>
    </row>
    <row r="8441" spans="1:17" hidden="1" x14ac:dyDescent="0.35">
      <c r="A8441" s="72">
        <f t="shared" si="131"/>
        <v>142105</v>
      </c>
      <c r="B8441" t="s">
        <v>13311</v>
      </c>
      <c r="C8441" s="66">
        <v>92946</v>
      </c>
      <c r="D8441" t="s">
        <v>77</v>
      </c>
      <c r="E8441" t="s">
        <v>13306</v>
      </c>
      <c r="F8441" s="66">
        <v>142105</v>
      </c>
      <c r="G8441" t="s">
        <v>78</v>
      </c>
      <c r="I8441" t="s">
        <v>79</v>
      </c>
      <c r="K8441" t="s">
        <v>13312</v>
      </c>
      <c r="M8441" t="s">
        <v>13302</v>
      </c>
      <c r="N8441" t="s">
        <v>13252</v>
      </c>
      <c r="O8441" t="s">
        <v>18</v>
      </c>
      <c r="P8441" t="s">
        <v>13303</v>
      </c>
    </row>
    <row r="8442" spans="1:17" hidden="1" x14ac:dyDescent="0.35">
      <c r="A8442" s="72">
        <f t="shared" si="131"/>
        <v>141770</v>
      </c>
      <c r="B8442" t="s">
        <v>28189</v>
      </c>
      <c r="C8442" s="85">
        <v>92030</v>
      </c>
      <c r="D8442" t="s">
        <v>77</v>
      </c>
      <c r="E8442" t="s">
        <v>23156</v>
      </c>
      <c r="F8442" s="85">
        <v>141770</v>
      </c>
      <c r="G8442" t="s">
        <v>78</v>
      </c>
      <c r="H8442">
        <v>10299790</v>
      </c>
      <c r="I8442" t="s">
        <v>79</v>
      </c>
      <c r="K8442" t="s">
        <v>28190</v>
      </c>
      <c r="M8442" t="s">
        <v>20775</v>
      </c>
      <c r="N8442" t="s">
        <v>11805</v>
      </c>
      <c r="O8442" t="s">
        <v>18</v>
      </c>
      <c r="P8442">
        <v>78840</v>
      </c>
    </row>
    <row r="8443" spans="1:17" hidden="1" x14ac:dyDescent="0.35">
      <c r="A8443" s="72">
        <f t="shared" si="131"/>
        <v>141188</v>
      </c>
      <c r="B8443" t="s">
        <v>11831</v>
      </c>
      <c r="C8443" s="66">
        <v>92030</v>
      </c>
      <c r="D8443" t="s">
        <v>77</v>
      </c>
      <c r="E8443" t="s">
        <v>5662</v>
      </c>
      <c r="F8443" s="66">
        <v>141188</v>
      </c>
      <c r="G8443" t="s">
        <v>77</v>
      </c>
      <c r="H8443" t="s">
        <v>11811</v>
      </c>
      <c r="I8443" t="s">
        <v>79</v>
      </c>
      <c r="K8443" t="s">
        <v>11832</v>
      </c>
      <c r="M8443" t="s">
        <v>11808</v>
      </c>
      <c r="N8443" t="s">
        <v>11800</v>
      </c>
      <c r="O8443" t="s">
        <v>18</v>
      </c>
      <c r="P8443" t="s">
        <v>11809</v>
      </c>
    </row>
    <row r="8444" spans="1:17" hidden="1" x14ac:dyDescent="0.35">
      <c r="A8444" s="72">
        <f t="shared" si="131"/>
        <v>141770</v>
      </c>
      <c r="B8444" t="s">
        <v>11831</v>
      </c>
      <c r="C8444" s="66">
        <v>92030</v>
      </c>
      <c r="D8444" t="s">
        <v>77</v>
      </c>
      <c r="E8444" t="s">
        <v>11813</v>
      </c>
      <c r="F8444" s="66">
        <v>141770</v>
      </c>
      <c r="G8444" t="s">
        <v>78</v>
      </c>
      <c r="H8444" t="s">
        <v>11811</v>
      </c>
      <c r="I8444" t="s">
        <v>79</v>
      </c>
      <c r="K8444" t="s">
        <v>11832</v>
      </c>
      <c r="M8444" t="s">
        <v>11808</v>
      </c>
      <c r="N8444" t="s">
        <v>11800</v>
      </c>
      <c r="O8444" t="s">
        <v>18</v>
      </c>
      <c r="P8444" t="s">
        <v>11809</v>
      </c>
    </row>
    <row r="8445" spans="1:17" hidden="1" x14ac:dyDescent="0.35">
      <c r="A8445" s="72">
        <f t="shared" si="131"/>
        <v>141683</v>
      </c>
      <c r="B8445" t="s">
        <v>14631</v>
      </c>
      <c r="C8445" s="66">
        <v>214347</v>
      </c>
      <c r="D8445" t="s">
        <v>77</v>
      </c>
      <c r="E8445" t="s">
        <v>11284</v>
      </c>
      <c r="F8445" s="66">
        <v>141683</v>
      </c>
      <c r="G8445" t="s">
        <v>78</v>
      </c>
      <c r="H8445" t="s">
        <v>350</v>
      </c>
      <c r="I8445" t="s">
        <v>79</v>
      </c>
      <c r="K8445" t="s">
        <v>14632</v>
      </c>
      <c r="L8445" t="s">
        <v>80</v>
      </c>
      <c r="M8445" t="s">
        <v>11286</v>
      </c>
      <c r="N8445" t="s">
        <v>11194</v>
      </c>
      <c r="O8445" t="s">
        <v>18</v>
      </c>
      <c r="P8445" t="s">
        <v>11287</v>
      </c>
      <c r="Q8445" t="s">
        <v>87</v>
      </c>
    </row>
    <row r="8446" spans="1:17" hidden="1" x14ac:dyDescent="0.35">
      <c r="A8446" s="72">
        <f t="shared" si="131"/>
        <v>141487</v>
      </c>
      <c r="B8446" t="s">
        <v>21129</v>
      </c>
      <c r="C8446" s="66">
        <v>17011981</v>
      </c>
      <c r="D8446" t="s">
        <v>77</v>
      </c>
      <c r="E8446" t="s">
        <v>9269</v>
      </c>
      <c r="F8446" s="66">
        <v>141487</v>
      </c>
      <c r="G8446" t="s">
        <v>78</v>
      </c>
      <c r="I8446" t="s">
        <v>79</v>
      </c>
      <c r="K8446" t="s">
        <v>21130</v>
      </c>
      <c r="M8446" t="s">
        <v>9223</v>
      </c>
      <c r="N8446" t="s">
        <v>21131</v>
      </c>
      <c r="O8446" t="s">
        <v>18</v>
      </c>
      <c r="P8446" t="s">
        <v>9271</v>
      </c>
    </row>
    <row r="8447" spans="1:17" hidden="1" x14ac:dyDescent="0.35">
      <c r="A8447" s="72">
        <f t="shared" si="131"/>
        <v>141683</v>
      </c>
      <c r="B8447" t="s">
        <v>11283</v>
      </c>
      <c r="C8447" s="66">
        <v>91583</v>
      </c>
      <c r="D8447" t="s">
        <v>77</v>
      </c>
      <c r="E8447" t="s">
        <v>11284</v>
      </c>
      <c r="F8447" s="66">
        <v>141683</v>
      </c>
      <c r="G8447" t="s">
        <v>78</v>
      </c>
      <c r="I8447" t="s">
        <v>79</v>
      </c>
      <c r="K8447" t="s">
        <v>11285</v>
      </c>
      <c r="M8447" t="s">
        <v>11286</v>
      </c>
      <c r="N8447" t="s">
        <v>11194</v>
      </c>
      <c r="O8447" t="s">
        <v>18</v>
      </c>
      <c r="P8447" t="s">
        <v>11287</v>
      </c>
    </row>
    <row r="8448" spans="1:17" hidden="1" x14ac:dyDescent="0.35">
      <c r="A8448" s="72">
        <f t="shared" si="131"/>
        <v>142118</v>
      </c>
      <c r="B8448" t="s">
        <v>18702</v>
      </c>
      <c r="C8448" s="66">
        <v>92958</v>
      </c>
      <c r="D8448" t="s">
        <v>83</v>
      </c>
      <c r="E8448" t="s">
        <v>13343</v>
      </c>
      <c r="F8448" s="66">
        <v>142118</v>
      </c>
      <c r="G8448" t="s">
        <v>78</v>
      </c>
      <c r="I8448" t="s">
        <v>79</v>
      </c>
      <c r="K8448" t="s">
        <v>18703</v>
      </c>
      <c r="M8448" t="s">
        <v>7395</v>
      </c>
      <c r="N8448" t="s">
        <v>13252</v>
      </c>
      <c r="O8448" t="s">
        <v>18</v>
      </c>
      <c r="P8448" t="s">
        <v>13336</v>
      </c>
      <c r="Q8448" t="s">
        <v>13662</v>
      </c>
    </row>
    <row r="8449" spans="1:17" hidden="1" x14ac:dyDescent="0.35">
      <c r="A8449" s="72">
        <f t="shared" si="131"/>
        <v>141329</v>
      </c>
      <c r="B8449" t="s">
        <v>24583</v>
      </c>
      <c r="C8449" s="85">
        <v>89751</v>
      </c>
      <c r="D8449" t="s">
        <v>77</v>
      </c>
      <c r="E8449" t="s">
        <v>23246</v>
      </c>
      <c r="F8449" s="85">
        <v>141329</v>
      </c>
      <c r="G8449" t="s">
        <v>78</v>
      </c>
      <c r="H8449">
        <v>1670710</v>
      </c>
      <c r="I8449" t="s">
        <v>79</v>
      </c>
      <c r="K8449" t="s">
        <v>24584</v>
      </c>
      <c r="M8449" t="s">
        <v>20216</v>
      </c>
      <c r="N8449" t="s">
        <v>6071</v>
      </c>
      <c r="O8449" t="s">
        <v>18</v>
      </c>
      <c r="P8449">
        <v>77536</v>
      </c>
      <c r="Q8449">
        <v>2763</v>
      </c>
    </row>
    <row r="8450" spans="1:17" hidden="1" x14ac:dyDescent="0.35">
      <c r="A8450" s="72">
        <f t="shared" ref="A8450:A8513" si="132">IF(F8450="", "", IF(D8450="School District", C8450, F8450))</f>
        <v>141188</v>
      </c>
      <c r="B8450" t="s">
        <v>5932</v>
      </c>
      <c r="C8450" s="66">
        <v>88342</v>
      </c>
      <c r="D8450" t="s">
        <v>77</v>
      </c>
      <c r="E8450" t="s">
        <v>5662</v>
      </c>
      <c r="F8450" s="66">
        <v>141188</v>
      </c>
      <c r="G8450" t="s">
        <v>77</v>
      </c>
      <c r="H8450" t="s">
        <v>5933</v>
      </c>
      <c r="I8450" t="s">
        <v>79</v>
      </c>
      <c r="K8450" t="s">
        <v>5934</v>
      </c>
      <c r="M8450" t="s">
        <v>5874</v>
      </c>
      <c r="N8450" t="s">
        <v>5875</v>
      </c>
      <c r="O8450" t="s">
        <v>18</v>
      </c>
      <c r="P8450" t="s">
        <v>5914</v>
      </c>
      <c r="Q8450" t="s">
        <v>5935</v>
      </c>
    </row>
    <row r="8451" spans="1:17" hidden="1" x14ac:dyDescent="0.35">
      <c r="A8451" s="72">
        <f t="shared" si="132"/>
        <v>141322</v>
      </c>
      <c r="B8451" t="s">
        <v>5932</v>
      </c>
      <c r="C8451" s="66">
        <v>89713</v>
      </c>
      <c r="D8451" t="s">
        <v>77</v>
      </c>
      <c r="E8451" t="s">
        <v>8316</v>
      </c>
      <c r="F8451" s="66">
        <v>141322</v>
      </c>
      <c r="G8451" t="s">
        <v>78</v>
      </c>
      <c r="H8451" t="s">
        <v>350</v>
      </c>
      <c r="I8451" t="s">
        <v>79</v>
      </c>
      <c r="K8451" t="s">
        <v>8355</v>
      </c>
      <c r="L8451" t="s">
        <v>80</v>
      </c>
      <c r="M8451" t="s">
        <v>8318</v>
      </c>
      <c r="N8451" t="s">
        <v>6073</v>
      </c>
      <c r="O8451" t="s">
        <v>18</v>
      </c>
      <c r="P8451" t="s">
        <v>8319</v>
      </c>
      <c r="Q8451" t="s">
        <v>87</v>
      </c>
    </row>
    <row r="8452" spans="1:17" hidden="1" x14ac:dyDescent="0.35">
      <c r="A8452" s="72">
        <f t="shared" si="132"/>
        <v>141350</v>
      </c>
      <c r="B8452" t="s">
        <v>5932</v>
      </c>
      <c r="C8452" s="66">
        <v>89869</v>
      </c>
      <c r="D8452" t="s">
        <v>77</v>
      </c>
      <c r="E8452" t="s">
        <v>8518</v>
      </c>
      <c r="F8452" s="66">
        <v>141350</v>
      </c>
      <c r="G8452" t="s">
        <v>78</v>
      </c>
      <c r="H8452" t="s">
        <v>8528</v>
      </c>
      <c r="I8452" t="s">
        <v>79</v>
      </c>
      <c r="K8452" t="s">
        <v>8529</v>
      </c>
      <c r="M8452" t="s">
        <v>7278</v>
      </c>
      <c r="N8452" t="s">
        <v>7276</v>
      </c>
      <c r="O8452" t="s">
        <v>18</v>
      </c>
      <c r="P8452" t="s">
        <v>6648</v>
      </c>
    </row>
    <row r="8453" spans="1:17" hidden="1" x14ac:dyDescent="0.35">
      <c r="A8453" s="72">
        <f t="shared" si="132"/>
        <v>141190</v>
      </c>
      <c r="B8453" t="s">
        <v>5932</v>
      </c>
      <c r="C8453" s="66">
        <v>88342</v>
      </c>
      <c r="D8453" t="s">
        <v>77</v>
      </c>
      <c r="E8453" t="s">
        <v>5877</v>
      </c>
      <c r="F8453" s="66">
        <v>141190</v>
      </c>
      <c r="G8453" t="s">
        <v>78</v>
      </c>
      <c r="H8453" t="s">
        <v>5933</v>
      </c>
      <c r="I8453" t="s">
        <v>79</v>
      </c>
      <c r="K8453" t="s">
        <v>5934</v>
      </c>
      <c r="M8453" t="s">
        <v>5874</v>
      </c>
      <c r="N8453" t="s">
        <v>5875</v>
      </c>
      <c r="O8453" t="s">
        <v>18</v>
      </c>
      <c r="P8453" t="s">
        <v>5914</v>
      </c>
      <c r="Q8453" t="s">
        <v>5935</v>
      </c>
    </row>
    <row r="8454" spans="1:17" hidden="1" x14ac:dyDescent="0.35">
      <c r="A8454" s="72">
        <f t="shared" si="132"/>
        <v>141312</v>
      </c>
      <c r="B8454" t="s">
        <v>8230</v>
      </c>
      <c r="C8454" s="66">
        <v>89629</v>
      </c>
      <c r="D8454" t="s">
        <v>77</v>
      </c>
      <c r="E8454" t="s">
        <v>6602</v>
      </c>
      <c r="F8454" s="66">
        <v>141312</v>
      </c>
      <c r="G8454" t="s">
        <v>78</v>
      </c>
      <c r="H8454" t="s">
        <v>8231</v>
      </c>
      <c r="I8454" t="s">
        <v>79</v>
      </c>
      <c r="K8454" t="s">
        <v>8232</v>
      </c>
      <c r="M8454" t="s">
        <v>8194</v>
      </c>
      <c r="N8454" t="s">
        <v>6071</v>
      </c>
      <c r="O8454" t="s">
        <v>18</v>
      </c>
      <c r="P8454" t="s">
        <v>8225</v>
      </c>
      <c r="Q8454" t="s">
        <v>8233</v>
      </c>
    </row>
    <row r="8455" spans="1:17" hidden="1" x14ac:dyDescent="0.35">
      <c r="A8455" s="72">
        <f t="shared" si="132"/>
        <v>142043</v>
      </c>
      <c r="B8455" t="s">
        <v>13047</v>
      </c>
      <c r="C8455" s="66">
        <v>92730</v>
      </c>
      <c r="D8455" t="s">
        <v>77</v>
      </c>
      <c r="E8455" t="s">
        <v>13037</v>
      </c>
      <c r="F8455" s="66">
        <v>142043</v>
      </c>
      <c r="G8455" t="s">
        <v>78</v>
      </c>
      <c r="I8455" t="s">
        <v>79</v>
      </c>
      <c r="K8455" t="s">
        <v>13048</v>
      </c>
      <c r="M8455" t="s">
        <v>13039</v>
      </c>
      <c r="N8455" t="s">
        <v>13039</v>
      </c>
      <c r="O8455" t="s">
        <v>18</v>
      </c>
      <c r="P8455" t="s">
        <v>13040</v>
      </c>
      <c r="Q8455" t="s">
        <v>13049</v>
      </c>
    </row>
    <row r="8456" spans="1:17" hidden="1" x14ac:dyDescent="0.35">
      <c r="A8456" s="72">
        <f t="shared" si="132"/>
        <v>141332</v>
      </c>
      <c r="B8456" t="s">
        <v>24616</v>
      </c>
      <c r="C8456" s="85">
        <v>16035233</v>
      </c>
      <c r="D8456" t="s">
        <v>77</v>
      </c>
      <c r="E8456" t="s">
        <v>23245</v>
      </c>
      <c r="F8456" s="85">
        <v>141332</v>
      </c>
      <c r="G8456" t="s">
        <v>78</v>
      </c>
      <c r="H8456">
        <v>14683924</v>
      </c>
      <c r="I8456" t="s">
        <v>79</v>
      </c>
      <c r="K8456" t="s">
        <v>24617</v>
      </c>
      <c r="M8456" t="s">
        <v>24600</v>
      </c>
      <c r="N8456" t="s">
        <v>8314</v>
      </c>
      <c r="O8456" t="s">
        <v>18</v>
      </c>
      <c r="P8456">
        <v>77539</v>
      </c>
    </row>
    <row r="8457" spans="1:17" hidden="1" x14ac:dyDescent="0.35">
      <c r="A8457" s="72">
        <f t="shared" si="132"/>
        <v>141733</v>
      </c>
      <c r="B8457" t="s">
        <v>16101</v>
      </c>
      <c r="C8457" s="66">
        <v>16033459</v>
      </c>
      <c r="D8457" t="s">
        <v>77</v>
      </c>
      <c r="E8457" t="s">
        <v>11641</v>
      </c>
      <c r="F8457" s="66">
        <v>141733</v>
      </c>
      <c r="G8457" t="s">
        <v>78</v>
      </c>
      <c r="I8457" t="s">
        <v>79</v>
      </c>
      <c r="K8457" t="s">
        <v>16102</v>
      </c>
      <c r="M8457" t="s">
        <v>11638</v>
      </c>
      <c r="N8457" t="s">
        <v>11364</v>
      </c>
      <c r="O8457" t="s">
        <v>18</v>
      </c>
      <c r="P8457" t="s">
        <v>11639</v>
      </c>
    </row>
    <row r="8458" spans="1:17" hidden="1" x14ac:dyDescent="0.35">
      <c r="A8458" s="72">
        <f t="shared" si="132"/>
        <v>141604</v>
      </c>
      <c r="B8458" t="s">
        <v>10626</v>
      </c>
      <c r="C8458" s="66">
        <v>91109</v>
      </c>
      <c r="D8458" t="s">
        <v>77</v>
      </c>
      <c r="E8458" t="s">
        <v>10614</v>
      </c>
      <c r="F8458" s="66">
        <v>141604</v>
      </c>
      <c r="G8458" t="s">
        <v>78</v>
      </c>
      <c r="I8458" t="s">
        <v>79</v>
      </c>
      <c r="K8458" t="s">
        <v>10627</v>
      </c>
      <c r="M8458" t="s">
        <v>10616</v>
      </c>
      <c r="N8458" t="s">
        <v>10456</v>
      </c>
      <c r="O8458" t="s">
        <v>18</v>
      </c>
      <c r="P8458" t="s">
        <v>10617</v>
      </c>
      <c r="Q8458" t="s">
        <v>8246</v>
      </c>
    </row>
    <row r="8459" spans="1:17" hidden="1" x14ac:dyDescent="0.35">
      <c r="A8459" s="72">
        <f t="shared" si="132"/>
        <v>141684</v>
      </c>
      <c r="B8459" t="s">
        <v>14005</v>
      </c>
      <c r="C8459" s="66">
        <v>186679</v>
      </c>
      <c r="D8459" t="s">
        <v>77</v>
      </c>
      <c r="E8459" t="s">
        <v>13838</v>
      </c>
      <c r="F8459" s="66">
        <v>141684</v>
      </c>
      <c r="G8459" t="s">
        <v>78</v>
      </c>
      <c r="I8459" t="s">
        <v>79</v>
      </c>
      <c r="K8459" t="s">
        <v>11305</v>
      </c>
      <c r="M8459" t="s">
        <v>11306</v>
      </c>
      <c r="N8459" t="s">
        <v>11025</v>
      </c>
      <c r="O8459" t="s">
        <v>18</v>
      </c>
      <c r="P8459" t="s">
        <v>11307</v>
      </c>
    </row>
    <row r="8460" spans="1:17" hidden="1" x14ac:dyDescent="0.35">
      <c r="A8460" s="72">
        <f t="shared" si="132"/>
        <v>141684</v>
      </c>
      <c r="B8460" t="s">
        <v>14003</v>
      </c>
      <c r="C8460" s="66">
        <v>186676</v>
      </c>
      <c r="D8460" t="s">
        <v>77</v>
      </c>
      <c r="E8460" t="s">
        <v>13838</v>
      </c>
      <c r="F8460" s="66">
        <v>141684</v>
      </c>
      <c r="G8460" t="s">
        <v>78</v>
      </c>
      <c r="I8460" t="s">
        <v>79</v>
      </c>
      <c r="K8460" t="s">
        <v>11305</v>
      </c>
      <c r="M8460" t="s">
        <v>11306</v>
      </c>
      <c r="N8460" t="s">
        <v>11025</v>
      </c>
      <c r="O8460" t="s">
        <v>18</v>
      </c>
      <c r="P8460" t="s">
        <v>11307</v>
      </c>
    </row>
    <row r="8461" spans="1:17" hidden="1" x14ac:dyDescent="0.35">
      <c r="A8461" s="72">
        <f t="shared" si="132"/>
        <v>141684</v>
      </c>
      <c r="B8461" t="s">
        <v>14004</v>
      </c>
      <c r="C8461" s="66">
        <v>186678</v>
      </c>
      <c r="D8461" t="s">
        <v>77</v>
      </c>
      <c r="E8461" t="s">
        <v>13838</v>
      </c>
      <c r="F8461" s="66">
        <v>141684</v>
      </c>
      <c r="G8461" t="s">
        <v>78</v>
      </c>
      <c r="I8461" t="s">
        <v>79</v>
      </c>
      <c r="K8461" t="s">
        <v>11305</v>
      </c>
      <c r="M8461" t="s">
        <v>11306</v>
      </c>
      <c r="N8461" t="s">
        <v>11025</v>
      </c>
      <c r="O8461" t="s">
        <v>18</v>
      </c>
      <c r="P8461" t="s">
        <v>11307</v>
      </c>
    </row>
    <row r="8462" spans="1:17" hidden="1" x14ac:dyDescent="0.35">
      <c r="A8462" s="72">
        <f t="shared" si="132"/>
        <v>141180</v>
      </c>
      <c r="B8462" t="s">
        <v>28221</v>
      </c>
      <c r="C8462" s="85">
        <v>16067185</v>
      </c>
      <c r="D8462" t="s">
        <v>23281</v>
      </c>
      <c r="E8462" t="s">
        <v>23155</v>
      </c>
      <c r="F8462" s="85">
        <v>141180</v>
      </c>
      <c r="G8462" t="s">
        <v>78</v>
      </c>
      <c r="I8462" t="s">
        <v>79</v>
      </c>
      <c r="K8462" t="s">
        <v>28222</v>
      </c>
      <c r="M8462" t="s">
        <v>5720</v>
      </c>
      <c r="N8462" t="s">
        <v>5720</v>
      </c>
      <c r="O8462" t="s">
        <v>18</v>
      </c>
      <c r="P8462">
        <v>76877</v>
      </c>
    </row>
    <row r="8463" spans="1:17" hidden="1" x14ac:dyDescent="0.35">
      <c r="A8463" s="72">
        <f t="shared" si="132"/>
        <v>141180</v>
      </c>
      <c r="B8463" t="s">
        <v>18209</v>
      </c>
      <c r="C8463" s="66">
        <v>16067185</v>
      </c>
      <c r="D8463" t="s">
        <v>83</v>
      </c>
      <c r="E8463" t="s">
        <v>5842</v>
      </c>
      <c r="F8463" s="66">
        <v>141180</v>
      </c>
      <c r="G8463" t="s">
        <v>78</v>
      </c>
      <c r="I8463" t="s">
        <v>79</v>
      </c>
      <c r="K8463" t="s">
        <v>18210</v>
      </c>
      <c r="M8463" t="s">
        <v>5839</v>
      </c>
      <c r="N8463" t="s">
        <v>5839</v>
      </c>
      <c r="O8463" t="s">
        <v>18</v>
      </c>
      <c r="P8463" t="s">
        <v>5840</v>
      </c>
    </row>
    <row r="8464" spans="1:17" hidden="1" x14ac:dyDescent="0.35">
      <c r="A8464" s="72">
        <f t="shared" si="132"/>
        <v>141180</v>
      </c>
      <c r="B8464" t="s">
        <v>28219</v>
      </c>
      <c r="C8464" s="85">
        <v>88308</v>
      </c>
      <c r="D8464" t="s">
        <v>77</v>
      </c>
      <c r="E8464" t="s">
        <v>23155</v>
      </c>
      <c r="F8464" s="85">
        <v>141180</v>
      </c>
      <c r="G8464" t="s">
        <v>78</v>
      </c>
      <c r="H8464">
        <v>12293718</v>
      </c>
      <c r="I8464" t="s">
        <v>79</v>
      </c>
      <c r="K8464" t="s">
        <v>28220</v>
      </c>
      <c r="M8464" t="s">
        <v>5720</v>
      </c>
      <c r="N8464" t="s">
        <v>5720</v>
      </c>
      <c r="O8464" t="s">
        <v>18</v>
      </c>
      <c r="P8464">
        <v>76877</v>
      </c>
      <c r="Q8464">
        <v>5618</v>
      </c>
    </row>
    <row r="8465" spans="1:17" hidden="1" x14ac:dyDescent="0.35">
      <c r="A8465" s="72">
        <f t="shared" si="132"/>
        <v>141188</v>
      </c>
      <c r="B8465" t="s">
        <v>5836</v>
      </c>
      <c r="C8465" s="66">
        <v>88308</v>
      </c>
      <c r="D8465" t="s">
        <v>77</v>
      </c>
      <c r="E8465" t="s">
        <v>5662</v>
      </c>
      <c r="F8465" s="66">
        <v>141188</v>
      </c>
      <c r="G8465" t="s">
        <v>77</v>
      </c>
      <c r="H8465" t="s">
        <v>5837</v>
      </c>
      <c r="I8465" t="s">
        <v>79</v>
      </c>
      <c r="K8465" t="s">
        <v>5838</v>
      </c>
      <c r="M8465" t="s">
        <v>5839</v>
      </c>
      <c r="N8465" t="s">
        <v>5839</v>
      </c>
      <c r="O8465" t="s">
        <v>18</v>
      </c>
      <c r="P8465" t="s">
        <v>5840</v>
      </c>
      <c r="Q8465" t="s">
        <v>5841</v>
      </c>
    </row>
    <row r="8466" spans="1:17" hidden="1" x14ac:dyDescent="0.35">
      <c r="A8466" s="72">
        <f t="shared" si="132"/>
        <v>141180</v>
      </c>
      <c r="B8466" t="s">
        <v>5836</v>
      </c>
      <c r="C8466" s="66">
        <v>88308</v>
      </c>
      <c r="D8466" t="s">
        <v>77</v>
      </c>
      <c r="E8466" t="s">
        <v>5842</v>
      </c>
      <c r="F8466" s="66">
        <v>141180</v>
      </c>
      <c r="G8466" t="s">
        <v>78</v>
      </c>
      <c r="H8466" t="s">
        <v>5837</v>
      </c>
      <c r="I8466" t="s">
        <v>79</v>
      </c>
      <c r="K8466" t="s">
        <v>5838</v>
      </c>
      <c r="M8466" t="s">
        <v>5839</v>
      </c>
      <c r="N8466" t="s">
        <v>5839</v>
      </c>
      <c r="O8466" t="s">
        <v>18</v>
      </c>
      <c r="P8466" t="s">
        <v>5840</v>
      </c>
      <c r="Q8466" t="s">
        <v>5841</v>
      </c>
    </row>
    <row r="8467" spans="1:17" hidden="1" x14ac:dyDescent="0.35">
      <c r="A8467" s="72">
        <f t="shared" si="132"/>
        <v>141180</v>
      </c>
      <c r="B8467" t="s">
        <v>28217</v>
      </c>
      <c r="C8467" s="85">
        <v>88309</v>
      </c>
      <c r="D8467" t="s">
        <v>77</v>
      </c>
      <c r="E8467" t="s">
        <v>23155</v>
      </c>
      <c r="F8467" s="85">
        <v>141180</v>
      </c>
      <c r="G8467" t="s">
        <v>78</v>
      </c>
      <c r="H8467">
        <v>12293544</v>
      </c>
      <c r="I8467" t="s">
        <v>79</v>
      </c>
      <c r="K8467" t="s">
        <v>28218</v>
      </c>
      <c r="M8467" t="s">
        <v>5720</v>
      </c>
      <c r="N8467" t="s">
        <v>5720</v>
      </c>
      <c r="O8467" t="s">
        <v>18</v>
      </c>
      <c r="P8467">
        <v>76877</v>
      </c>
    </row>
    <row r="8468" spans="1:17" hidden="1" x14ac:dyDescent="0.35">
      <c r="A8468" s="72">
        <f t="shared" si="132"/>
        <v>141188</v>
      </c>
      <c r="B8468" t="s">
        <v>5843</v>
      </c>
      <c r="C8468" s="66">
        <v>88309</v>
      </c>
      <c r="D8468" t="s">
        <v>77</v>
      </c>
      <c r="E8468" t="s">
        <v>5662</v>
      </c>
      <c r="F8468" s="66">
        <v>141188</v>
      </c>
      <c r="G8468" t="s">
        <v>77</v>
      </c>
      <c r="H8468" t="s">
        <v>5844</v>
      </c>
      <c r="I8468" t="s">
        <v>79</v>
      </c>
      <c r="K8468" t="s">
        <v>5845</v>
      </c>
      <c r="M8468" t="s">
        <v>5839</v>
      </c>
      <c r="N8468" t="s">
        <v>5839</v>
      </c>
      <c r="O8468" t="s">
        <v>18</v>
      </c>
      <c r="P8468" t="s">
        <v>5840</v>
      </c>
    </row>
    <row r="8469" spans="1:17" hidden="1" x14ac:dyDescent="0.35">
      <c r="A8469" s="72">
        <f t="shared" si="132"/>
        <v>141180</v>
      </c>
      <c r="B8469" t="s">
        <v>5843</v>
      </c>
      <c r="C8469" s="66">
        <v>88309</v>
      </c>
      <c r="D8469" t="s">
        <v>77</v>
      </c>
      <c r="E8469" t="s">
        <v>5842</v>
      </c>
      <c r="F8469" s="66">
        <v>141180</v>
      </c>
      <c r="G8469" t="s">
        <v>78</v>
      </c>
      <c r="H8469" t="s">
        <v>5844</v>
      </c>
      <c r="I8469" t="s">
        <v>79</v>
      </c>
      <c r="K8469" t="s">
        <v>5845</v>
      </c>
      <c r="M8469" t="s">
        <v>5839</v>
      </c>
      <c r="N8469" t="s">
        <v>5839</v>
      </c>
      <c r="O8469" t="s">
        <v>18</v>
      </c>
      <c r="P8469" t="s">
        <v>5840</v>
      </c>
    </row>
    <row r="8470" spans="1:17" hidden="1" x14ac:dyDescent="0.35">
      <c r="A8470" s="72">
        <f t="shared" si="132"/>
        <v>141180</v>
      </c>
      <c r="B8470" t="s">
        <v>28225</v>
      </c>
      <c r="C8470" s="85">
        <v>16084912</v>
      </c>
      <c r="D8470" t="s">
        <v>23281</v>
      </c>
      <c r="E8470" t="s">
        <v>23155</v>
      </c>
      <c r="F8470" s="85">
        <v>141180</v>
      </c>
      <c r="G8470" t="s">
        <v>78</v>
      </c>
      <c r="I8470" t="s">
        <v>79</v>
      </c>
      <c r="K8470" t="s">
        <v>28226</v>
      </c>
      <c r="M8470" t="s">
        <v>5720</v>
      </c>
      <c r="N8470" t="s">
        <v>5720</v>
      </c>
      <c r="O8470" t="s">
        <v>18</v>
      </c>
      <c r="P8470">
        <v>76877</v>
      </c>
    </row>
    <row r="8471" spans="1:17" hidden="1" x14ac:dyDescent="0.35">
      <c r="A8471" s="72">
        <f t="shared" si="132"/>
        <v>141180</v>
      </c>
      <c r="B8471" t="s">
        <v>18555</v>
      </c>
      <c r="C8471" s="66">
        <v>16084912</v>
      </c>
      <c r="D8471" t="s">
        <v>83</v>
      </c>
      <c r="E8471" t="s">
        <v>5842</v>
      </c>
      <c r="F8471" s="66">
        <v>141180</v>
      </c>
      <c r="G8471" t="s">
        <v>78</v>
      </c>
      <c r="I8471" t="s">
        <v>79</v>
      </c>
      <c r="K8471" t="s">
        <v>18556</v>
      </c>
      <c r="M8471" t="s">
        <v>5839</v>
      </c>
      <c r="N8471" t="s">
        <v>5839</v>
      </c>
      <c r="O8471" t="s">
        <v>18</v>
      </c>
      <c r="P8471" t="s">
        <v>5840</v>
      </c>
    </row>
    <row r="8472" spans="1:17" hidden="1" x14ac:dyDescent="0.35">
      <c r="A8472" s="72">
        <f t="shared" si="132"/>
        <v>141180</v>
      </c>
      <c r="B8472" t="s">
        <v>28215</v>
      </c>
      <c r="C8472" s="85">
        <v>211721</v>
      </c>
      <c r="D8472" t="s">
        <v>77</v>
      </c>
      <c r="E8472" t="s">
        <v>23155</v>
      </c>
      <c r="F8472" s="85">
        <v>141180</v>
      </c>
      <c r="G8472" t="s">
        <v>78</v>
      </c>
      <c r="H8472">
        <v>12293676</v>
      </c>
      <c r="I8472" t="s">
        <v>79</v>
      </c>
      <c r="K8472" t="s">
        <v>28216</v>
      </c>
      <c r="M8472" t="s">
        <v>5720</v>
      </c>
      <c r="N8472" t="s">
        <v>5720</v>
      </c>
      <c r="O8472" t="s">
        <v>18</v>
      </c>
      <c r="P8472">
        <v>76877</v>
      </c>
    </row>
    <row r="8473" spans="1:17" hidden="1" x14ac:dyDescent="0.35">
      <c r="A8473" s="72">
        <f t="shared" si="132"/>
        <v>141188</v>
      </c>
      <c r="B8473" t="s">
        <v>14491</v>
      </c>
      <c r="C8473" s="66">
        <v>211721</v>
      </c>
      <c r="D8473" t="s">
        <v>77</v>
      </c>
      <c r="E8473" t="s">
        <v>5662</v>
      </c>
      <c r="F8473" s="66">
        <v>141188</v>
      </c>
      <c r="G8473" t="s">
        <v>77</v>
      </c>
      <c r="H8473" t="s">
        <v>14492</v>
      </c>
      <c r="I8473" t="s">
        <v>79</v>
      </c>
      <c r="K8473" t="s">
        <v>14493</v>
      </c>
      <c r="M8473" t="s">
        <v>5839</v>
      </c>
      <c r="N8473" t="s">
        <v>5839</v>
      </c>
      <c r="O8473" t="s">
        <v>18</v>
      </c>
      <c r="P8473" t="s">
        <v>5840</v>
      </c>
    </row>
    <row r="8474" spans="1:17" hidden="1" x14ac:dyDescent="0.35">
      <c r="A8474" s="72">
        <f t="shared" si="132"/>
        <v>141180</v>
      </c>
      <c r="B8474" t="s">
        <v>14491</v>
      </c>
      <c r="C8474" s="66">
        <v>211721</v>
      </c>
      <c r="D8474" t="s">
        <v>77</v>
      </c>
      <c r="E8474" t="s">
        <v>5842</v>
      </c>
      <c r="F8474" s="66">
        <v>141180</v>
      </c>
      <c r="G8474" t="s">
        <v>78</v>
      </c>
      <c r="H8474" t="s">
        <v>14492</v>
      </c>
      <c r="I8474" t="s">
        <v>79</v>
      </c>
      <c r="K8474" t="s">
        <v>14493</v>
      </c>
      <c r="M8474" t="s">
        <v>5839</v>
      </c>
      <c r="N8474" t="s">
        <v>5839</v>
      </c>
      <c r="O8474" t="s">
        <v>18</v>
      </c>
      <c r="P8474" t="s">
        <v>5840</v>
      </c>
    </row>
    <row r="8475" spans="1:17" hidden="1" x14ac:dyDescent="0.35">
      <c r="A8475" s="72">
        <f t="shared" si="132"/>
        <v>142089</v>
      </c>
      <c r="B8475" t="s">
        <v>13255</v>
      </c>
      <c r="C8475" s="66">
        <v>92908</v>
      </c>
      <c r="D8475" t="s">
        <v>77</v>
      </c>
      <c r="E8475" t="s">
        <v>13256</v>
      </c>
      <c r="F8475" s="66">
        <v>142089</v>
      </c>
      <c r="G8475" t="s">
        <v>78</v>
      </c>
      <c r="H8475" t="s">
        <v>350</v>
      </c>
      <c r="I8475" t="s">
        <v>79</v>
      </c>
      <c r="K8475" t="s">
        <v>13257</v>
      </c>
      <c r="L8475" t="s">
        <v>80</v>
      </c>
      <c r="M8475" t="s">
        <v>13258</v>
      </c>
      <c r="N8475" t="s">
        <v>13254</v>
      </c>
      <c r="O8475" t="s">
        <v>18</v>
      </c>
      <c r="P8475" t="s">
        <v>13259</v>
      </c>
      <c r="Q8475" t="s">
        <v>87</v>
      </c>
    </row>
    <row r="8476" spans="1:17" hidden="1" x14ac:dyDescent="0.35">
      <c r="A8476" s="72">
        <f t="shared" si="132"/>
        <v>142089</v>
      </c>
      <c r="B8476" t="s">
        <v>24812</v>
      </c>
      <c r="C8476" s="85">
        <v>142089</v>
      </c>
      <c r="D8476" t="s">
        <v>78</v>
      </c>
      <c r="E8476" t="s">
        <v>13757</v>
      </c>
      <c r="F8476" s="85">
        <v>17019123</v>
      </c>
      <c r="G8476" t="s">
        <v>1750</v>
      </c>
      <c r="I8476" t="s">
        <v>79</v>
      </c>
      <c r="K8476" t="s">
        <v>24813</v>
      </c>
      <c r="M8476" t="s">
        <v>24814</v>
      </c>
      <c r="N8476" t="s">
        <v>24755</v>
      </c>
      <c r="O8476" t="s">
        <v>18</v>
      </c>
      <c r="P8476">
        <v>79834</v>
      </c>
    </row>
    <row r="8477" spans="1:17" hidden="1" x14ac:dyDescent="0.35">
      <c r="A8477" s="72">
        <f t="shared" si="132"/>
        <v>142089</v>
      </c>
      <c r="B8477" t="s">
        <v>24812</v>
      </c>
      <c r="C8477" s="85">
        <v>142089</v>
      </c>
      <c r="D8477" t="s">
        <v>78</v>
      </c>
      <c r="E8477" t="s">
        <v>23241</v>
      </c>
      <c r="F8477" s="85">
        <v>142047</v>
      </c>
      <c r="G8477" t="s">
        <v>78</v>
      </c>
      <c r="I8477" t="s">
        <v>79</v>
      </c>
      <c r="K8477" t="s">
        <v>24813</v>
      </c>
      <c r="M8477" t="s">
        <v>24814</v>
      </c>
      <c r="N8477" t="s">
        <v>24755</v>
      </c>
      <c r="O8477" t="s">
        <v>18</v>
      </c>
      <c r="P8477">
        <v>79834</v>
      </c>
    </row>
    <row r="8478" spans="1:17" hidden="1" x14ac:dyDescent="0.35">
      <c r="A8478" s="72">
        <f t="shared" si="132"/>
        <v>141739</v>
      </c>
      <c r="B8478" t="s">
        <v>23688</v>
      </c>
      <c r="C8478" s="85">
        <v>91805</v>
      </c>
      <c r="D8478" t="s">
        <v>77</v>
      </c>
      <c r="E8478" t="s">
        <v>23266</v>
      </c>
      <c r="F8478" s="85">
        <v>141739</v>
      </c>
      <c r="G8478" t="s">
        <v>78</v>
      </c>
      <c r="H8478">
        <v>7097322</v>
      </c>
      <c r="I8478" t="s">
        <v>79</v>
      </c>
      <c r="K8478" t="s">
        <v>23689</v>
      </c>
      <c r="M8478" t="s">
        <v>125</v>
      </c>
      <c r="N8478" t="s">
        <v>137</v>
      </c>
      <c r="O8478" t="s">
        <v>18</v>
      </c>
      <c r="P8478">
        <v>78702</v>
      </c>
      <c r="Q8478">
        <v>5299</v>
      </c>
    </row>
    <row r="8479" spans="1:17" hidden="1" x14ac:dyDescent="0.35">
      <c r="A8479" s="72">
        <f t="shared" si="132"/>
        <v>141223</v>
      </c>
      <c r="B8479" t="s">
        <v>119</v>
      </c>
      <c r="C8479" s="66">
        <v>88472</v>
      </c>
      <c r="D8479" t="s">
        <v>77</v>
      </c>
      <c r="E8479" t="s">
        <v>6077</v>
      </c>
      <c r="F8479" s="66">
        <v>141223</v>
      </c>
      <c r="G8479" t="s">
        <v>78</v>
      </c>
      <c r="H8479" t="s">
        <v>6217</v>
      </c>
      <c r="I8479" t="s">
        <v>79</v>
      </c>
      <c r="K8479" t="s">
        <v>6218</v>
      </c>
      <c r="M8479" t="s">
        <v>3090</v>
      </c>
      <c r="N8479" t="s">
        <v>6071</v>
      </c>
      <c r="O8479" t="s">
        <v>18</v>
      </c>
      <c r="P8479" t="s">
        <v>6202</v>
      </c>
      <c r="Q8479" t="s">
        <v>6219</v>
      </c>
    </row>
    <row r="8480" spans="1:17" hidden="1" x14ac:dyDescent="0.35">
      <c r="A8480" s="72">
        <f t="shared" si="132"/>
        <v>141486</v>
      </c>
      <c r="B8480" t="s">
        <v>26700</v>
      </c>
      <c r="C8480" s="85">
        <v>230543</v>
      </c>
      <c r="D8480" t="s">
        <v>77</v>
      </c>
      <c r="E8480" t="s">
        <v>23195</v>
      </c>
      <c r="F8480" s="85">
        <v>141486</v>
      </c>
      <c r="G8480" t="s">
        <v>78</v>
      </c>
      <c r="H8480">
        <v>12729505</v>
      </c>
      <c r="I8480" t="s">
        <v>79</v>
      </c>
      <c r="K8480" t="s">
        <v>15263</v>
      </c>
      <c r="M8480" t="s">
        <v>9223</v>
      </c>
      <c r="O8480" t="s">
        <v>18</v>
      </c>
      <c r="P8480">
        <v>78040</v>
      </c>
    </row>
    <row r="8481" spans="1:17" hidden="1" x14ac:dyDescent="0.35">
      <c r="A8481" s="72">
        <f t="shared" si="132"/>
        <v>141486</v>
      </c>
      <c r="B8481" t="s">
        <v>15261</v>
      </c>
      <c r="C8481" s="66">
        <v>230543</v>
      </c>
      <c r="D8481" t="s">
        <v>77</v>
      </c>
      <c r="E8481" t="s">
        <v>9220</v>
      </c>
      <c r="F8481" s="66">
        <v>141486</v>
      </c>
      <c r="G8481" t="s">
        <v>78</v>
      </c>
      <c r="H8481" t="s">
        <v>15262</v>
      </c>
      <c r="I8481" t="s">
        <v>79</v>
      </c>
      <c r="K8481" t="s">
        <v>15263</v>
      </c>
      <c r="M8481" t="s">
        <v>9223</v>
      </c>
      <c r="O8481" t="s">
        <v>18</v>
      </c>
      <c r="P8481" t="s">
        <v>9218</v>
      </c>
    </row>
    <row r="8482" spans="1:17" hidden="1" x14ac:dyDescent="0.35">
      <c r="A8482" s="72">
        <f t="shared" si="132"/>
        <v>142104</v>
      </c>
      <c r="B8482" t="s">
        <v>28402</v>
      </c>
      <c r="C8482" s="85">
        <v>17008171</v>
      </c>
      <c r="D8482" t="s">
        <v>77</v>
      </c>
      <c r="E8482" t="s">
        <v>23142</v>
      </c>
      <c r="F8482" s="85">
        <v>142104</v>
      </c>
      <c r="G8482" t="s">
        <v>78</v>
      </c>
      <c r="I8482" t="s">
        <v>79</v>
      </c>
      <c r="K8482" t="s">
        <v>20717</v>
      </c>
      <c r="M8482" t="s">
        <v>24752</v>
      </c>
      <c r="N8482" t="s">
        <v>20718</v>
      </c>
      <c r="O8482" t="s">
        <v>18</v>
      </c>
      <c r="P8482">
        <v>79848</v>
      </c>
    </row>
    <row r="8483" spans="1:17" hidden="1" x14ac:dyDescent="0.35">
      <c r="A8483" s="72">
        <f t="shared" si="132"/>
        <v>142104</v>
      </c>
      <c r="B8483" t="s">
        <v>20716</v>
      </c>
      <c r="C8483" s="66">
        <v>17008171</v>
      </c>
      <c r="D8483" t="s">
        <v>77</v>
      </c>
      <c r="E8483" t="s">
        <v>13887</v>
      </c>
      <c r="F8483" s="66">
        <v>142104</v>
      </c>
      <c r="G8483" t="s">
        <v>78</v>
      </c>
      <c r="H8483" t="s">
        <v>350</v>
      </c>
      <c r="I8483" t="s">
        <v>79</v>
      </c>
      <c r="K8483" t="s">
        <v>20717</v>
      </c>
      <c r="L8483" t="s">
        <v>80</v>
      </c>
      <c r="M8483" t="s">
        <v>13300</v>
      </c>
      <c r="N8483" t="s">
        <v>20718</v>
      </c>
      <c r="O8483" t="s">
        <v>18</v>
      </c>
      <c r="P8483" t="s">
        <v>13301</v>
      </c>
      <c r="Q8483" t="s">
        <v>87</v>
      </c>
    </row>
    <row r="8484" spans="1:17" hidden="1" x14ac:dyDescent="0.35">
      <c r="A8484" s="72">
        <f t="shared" si="132"/>
        <v>141555</v>
      </c>
      <c r="B8484" t="s">
        <v>14442</v>
      </c>
      <c r="C8484" s="66">
        <v>211001</v>
      </c>
      <c r="D8484" t="s">
        <v>77</v>
      </c>
      <c r="E8484" t="s">
        <v>4810</v>
      </c>
      <c r="F8484" s="66">
        <v>141555</v>
      </c>
      <c r="G8484" t="s">
        <v>78</v>
      </c>
      <c r="H8484" t="s">
        <v>14443</v>
      </c>
      <c r="I8484" t="s">
        <v>79</v>
      </c>
      <c r="K8484" t="s">
        <v>14444</v>
      </c>
      <c r="M8484" t="s">
        <v>7383</v>
      </c>
      <c r="O8484" t="s">
        <v>18</v>
      </c>
      <c r="P8484" t="s">
        <v>9181</v>
      </c>
    </row>
    <row r="8485" spans="1:17" hidden="1" x14ac:dyDescent="0.35">
      <c r="A8485" s="72">
        <f t="shared" si="132"/>
        <v>142048</v>
      </c>
      <c r="B8485" t="s">
        <v>20549</v>
      </c>
      <c r="C8485" s="66">
        <v>17006030</v>
      </c>
      <c r="D8485" t="s">
        <v>77</v>
      </c>
      <c r="E8485" t="s">
        <v>13881</v>
      </c>
      <c r="F8485" s="66">
        <v>142048</v>
      </c>
      <c r="G8485" t="s">
        <v>78</v>
      </c>
      <c r="H8485" t="s">
        <v>350</v>
      </c>
      <c r="I8485" t="s">
        <v>79</v>
      </c>
      <c r="K8485" t="s">
        <v>1933</v>
      </c>
      <c r="L8485" t="s">
        <v>80</v>
      </c>
      <c r="M8485" t="s">
        <v>13115</v>
      </c>
      <c r="N8485" t="s">
        <v>5366</v>
      </c>
      <c r="O8485" t="s">
        <v>18</v>
      </c>
      <c r="P8485" t="s">
        <v>13116</v>
      </c>
      <c r="Q8485" t="s">
        <v>1935</v>
      </c>
    </row>
    <row r="8486" spans="1:17" hidden="1" x14ac:dyDescent="0.35">
      <c r="A8486" s="72">
        <f t="shared" si="132"/>
        <v>141831</v>
      </c>
      <c r="B8486" t="s">
        <v>12026</v>
      </c>
      <c r="C8486" s="66">
        <v>92167</v>
      </c>
      <c r="D8486" t="s">
        <v>77</v>
      </c>
      <c r="E8486" t="s">
        <v>12022</v>
      </c>
      <c r="F8486" s="66">
        <v>141831</v>
      </c>
      <c r="G8486" t="s">
        <v>78</v>
      </c>
      <c r="I8486" t="s">
        <v>79</v>
      </c>
      <c r="K8486" t="s">
        <v>12027</v>
      </c>
      <c r="M8486" t="s">
        <v>12019</v>
      </c>
      <c r="N8486" t="s">
        <v>11973</v>
      </c>
      <c r="O8486" t="s">
        <v>18</v>
      </c>
      <c r="P8486" t="s">
        <v>12020</v>
      </c>
    </row>
    <row r="8487" spans="1:17" hidden="1" x14ac:dyDescent="0.35">
      <c r="A8487" s="72">
        <f t="shared" si="132"/>
        <v>141831</v>
      </c>
      <c r="B8487" t="s">
        <v>12021</v>
      </c>
      <c r="C8487" s="66">
        <v>92165</v>
      </c>
      <c r="D8487" t="s">
        <v>77</v>
      </c>
      <c r="E8487" t="s">
        <v>12022</v>
      </c>
      <c r="F8487" s="66">
        <v>141831</v>
      </c>
      <c r="G8487" t="s">
        <v>78</v>
      </c>
      <c r="I8487" t="s">
        <v>79</v>
      </c>
      <c r="K8487" t="s">
        <v>12023</v>
      </c>
      <c r="M8487" t="s">
        <v>12019</v>
      </c>
      <c r="N8487" t="s">
        <v>11973</v>
      </c>
      <c r="O8487" t="s">
        <v>18</v>
      </c>
      <c r="P8487" t="s">
        <v>12020</v>
      </c>
    </row>
    <row r="8488" spans="1:17" hidden="1" x14ac:dyDescent="0.35">
      <c r="A8488" s="72">
        <f t="shared" si="132"/>
        <v>141831</v>
      </c>
      <c r="B8488" t="s">
        <v>12024</v>
      </c>
      <c r="C8488" s="66">
        <v>92166</v>
      </c>
      <c r="D8488" t="s">
        <v>77</v>
      </c>
      <c r="E8488" t="s">
        <v>12022</v>
      </c>
      <c r="F8488" s="66">
        <v>141831</v>
      </c>
      <c r="G8488" t="s">
        <v>78</v>
      </c>
      <c r="I8488" t="s">
        <v>79</v>
      </c>
      <c r="K8488" t="s">
        <v>12025</v>
      </c>
      <c r="M8488" t="s">
        <v>12019</v>
      </c>
      <c r="N8488" t="s">
        <v>11973</v>
      </c>
      <c r="O8488" t="s">
        <v>18</v>
      </c>
      <c r="P8488" t="s">
        <v>12020</v>
      </c>
    </row>
    <row r="8489" spans="1:17" hidden="1" x14ac:dyDescent="0.35">
      <c r="A8489" s="72">
        <f t="shared" si="132"/>
        <v>140949</v>
      </c>
      <c r="B8489" t="s">
        <v>4595</v>
      </c>
      <c r="C8489" s="66">
        <v>87745</v>
      </c>
      <c r="D8489" t="s">
        <v>77</v>
      </c>
      <c r="E8489" t="s">
        <v>4591</v>
      </c>
      <c r="F8489" s="66">
        <v>140949</v>
      </c>
      <c r="G8489" t="s">
        <v>78</v>
      </c>
      <c r="I8489" t="s">
        <v>79</v>
      </c>
      <c r="K8489" t="s">
        <v>4596</v>
      </c>
      <c r="M8489" t="s">
        <v>4593</v>
      </c>
      <c r="N8489" t="s">
        <v>215</v>
      </c>
      <c r="O8489" t="s">
        <v>18</v>
      </c>
      <c r="P8489" t="s">
        <v>4594</v>
      </c>
    </row>
    <row r="8490" spans="1:17" hidden="1" x14ac:dyDescent="0.35">
      <c r="A8490" s="72">
        <f t="shared" si="132"/>
        <v>140949</v>
      </c>
      <c r="B8490" t="s">
        <v>25011</v>
      </c>
      <c r="C8490" s="85">
        <v>140949</v>
      </c>
      <c r="D8490" t="s">
        <v>78</v>
      </c>
      <c r="E8490" t="s">
        <v>23238</v>
      </c>
      <c r="F8490" s="85">
        <v>17002993</v>
      </c>
      <c r="G8490" t="s">
        <v>1750</v>
      </c>
      <c r="H8490">
        <v>13598206</v>
      </c>
      <c r="I8490" t="s">
        <v>79</v>
      </c>
      <c r="J8490" t="s">
        <v>200</v>
      </c>
      <c r="K8490" t="s">
        <v>25012</v>
      </c>
      <c r="M8490" t="s">
        <v>25013</v>
      </c>
      <c r="N8490" t="s">
        <v>205</v>
      </c>
      <c r="O8490" t="s">
        <v>18</v>
      </c>
      <c r="P8490">
        <v>76266</v>
      </c>
    </row>
    <row r="8491" spans="1:17" hidden="1" x14ac:dyDescent="0.35">
      <c r="A8491" s="72">
        <f t="shared" si="132"/>
        <v>140949</v>
      </c>
      <c r="B8491" t="s">
        <v>4597</v>
      </c>
      <c r="C8491" s="66">
        <v>87747</v>
      </c>
      <c r="D8491" t="s">
        <v>77</v>
      </c>
      <c r="E8491" t="s">
        <v>4591</v>
      </c>
      <c r="F8491" s="66">
        <v>140949</v>
      </c>
      <c r="G8491" t="s">
        <v>78</v>
      </c>
      <c r="I8491" t="s">
        <v>79</v>
      </c>
      <c r="K8491" t="s">
        <v>4598</v>
      </c>
      <c r="M8491" t="s">
        <v>4593</v>
      </c>
      <c r="N8491" t="s">
        <v>215</v>
      </c>
      <c r="O8491" t="s">
        <v>18</v>
      </c>
      <c r="P8491" t="s">
        <v>4594</v>
      </c>
    </row>
    <row r="8492" spans="1:17" hidden="1" x14ac:dyDescent="0.35">
      <c r="A8492" s="72">
        <f t="shared" si="132"/>
        <v>141181</v>
      </c>
      <c r="B8492" t="s">
        <v>28229</v>
      </c>
      <c r="C8492" s="85">
        <v>88312</v>
      </c>
      <c r="D8492" t="s">
        <v>77</v>
      </c>
      <c r="E8492" t="s">
        <v>23154</v>
      </c>
      <c r="F8492" s="85">
        <v>141181</v>
      </c>
      <c r="G8492" t="s">
        <v>78</v>
      </c>
      <c r="I8492" t="s">
        <v>79</v>
      </c>
      <c r="K8492" t="s">
        <v>28230</v>
      </c>
      <c r="M8492" t="s">
        <v>22230</v>
      </c>
      <c r="N8492" t="s">
        <v>5849</v>
      </c>
      <c r="O8492" t="s">
        <v>18</v>
      </c>
      <c r="P8492">
        <v>76878</v>
      </c>
    </row>
    <row r="8493" spans="1:17" hidden="1" x14ac:dyDescent="0.35">
      <c r="A8493" s="72">
        <f t="shared" si="132"/>
        <v>141188</v>
      </c>
      <c r="B8493" t="s">
        <v>5846</v>
      </c>
      <c r="C8493" s="66">
        <v>88312</v>
      </c>
      <c r="D8493" t="s">
        <v>77</v>
      </c>
      <c r="E8493" t="s">
        <v>5662</v>
      </c>
      <c r="F8493" s="66">
        <v>141188</v>
      </c>
      <c r="G8493" t="s">
        <v>77</v>
      </c>
      <c r="I8493" t="s">
        <v>79</v>
      </c>
      <c r="K8493" t="s">
        <v>5847</v>
      </c>
      <c r="M8493" t="s">
        <v>5848</v>
      </c>
      <c r="N8493" t="s">
        <v>5849</v>
      </c>
      <c r="O8493" t="s">
        <v>18</v>
      </c>
      <c r="P8493" t="s">
        <v>5850</v>
      </c>
    </row>
    <row r="8494" spans="1:17" hidden="1" x14ac:dyDescent="0.35">
      <c r="A8494" s="72">
        <f t="shared" si="132"/>
        <v>141181</v>
      </c>
      <c r="B8494" t="s">
        <v>5846</v>
      </c>
      <c r="C8494" s="66">
        <v>88312</v>
      </c>
      <c r="D8494" t="s">
        <v>77</v>
      </c>
      <c r="E8494" t="s">
        <v>5851</v>
      </c>
      <c r="F8494" s="66">
        <v>141181</v>
      </c>
      <c r="G8494" t="s">
        <v>78</v>
      </c>
      <c r="I8494" t="s">
        <v>79</v>
      </c>
      <c r="K8494" t="s">
        <v>5847</v>
      </c>
      <c r="M8494" t="s">
        <v>5848</v>
      </c>
      <c r="N8494" t="s">
        <v>5849</v>
      </c>
      <c r="O8494" t="s">
        <v>18</v>
      </c>
      <c r="P8494" t="s">
        <v>5850</v>
      </c>
    </row>
    <row r="8495" spans="1:17" hidden="1" x14ac:dyDescent="0.35">
      <c r="A8495" s="72">
        <f t="shared" si="132"/>
        <v>141181</v>
      </c>
      <c r="B8495" t="s">
        <v>28227</v>
      </c>
      <c r="C8495" s="85">
        <v>88313</v>
      </c>
      <c r="D8495" t="s">
        <v>77</v>
      </c>
      <c r="E8495" t="s">
        <v>23154</v>
      </c>
      <c r="F8495" s="85">
        <v>141181</v>
      </c>
      <c r="G8495" t="s">
        <v>78</v>
      </c>
      <c r="I8495" t="s">
        <v>79</v>
      </c>
      <c r="K8495" t="s">
        <v>28228</v>
      </c>
      <c r="M8495" t="s">
        <v>22230</v>
      </c>
      <c r="N8495" t="s">
        <v>5854</v>
      </c>
      <c r="O8495" t="s">
        <v>18</v>
      </c>
      <c r="P8495">
        <v>76878</v>
      </c>
    </row>
    <row r="8496" spans="1:17" hidden="1" x14ac:dyDescent="0.35">
      <c r="A8496" s="72">
        <f t="shared" si="132"/>
        <v>141188</v>
      </c>
      <c r="B8496" t="s">
        <v>5852</v>
      </c>
      <c r="C8496" s="66">
        <v>88313</v>
      </c>
      <c r="D8496" t="s">
        <v>77</v>
      </c>
      <c r="E8496" t="s">
        <v>5662</v>
      </c>
      <c r="F8496" s="66">
        <v>141188</v>
      </c>
      <c r="G8496" t="s">
        <v>77</v>
      </c>
      <c r="I8496" t="s">
        <v>79</v>
      </c>
      <c r="K8496" t="s">
        <v>5853</v>
      </c>
      <c r="M8496" t="s">
        <v>5848</v>
      </c>
      <c r="N8496" t="s">
        <v>5854</v>
      </c>
      <c r="O8496" t="s">
        <v>18</v>
      </c>
      <c r="P8496" t="s">
        <v>5850</v>
      </c>
    </row>
    <row r="8497" spans="1:17" hidden="1" x14ac:dyDescent="0.35">
      <c r="A8497" s="72">
        <f t="shared" si="132"/>
        <v>141181</v>
      </c>
      <c r="B8497" t="s">
        <v>5852</v>
      </c>
      <c r="C8497" s="66">
        <v>88313</v>
      </c>
      <c r="D8497" t="s">
        <v>77</v>
      </c>
      <c r="E8497" t="s">
        <v>5851</v>
      </c>
      <c r="F8497" s="66">
        <v>141181</v>
      </c>
      <c r="G8497" t="s">
        <v>78</v>
      </c>
      <c r="I8497" t="s">
        <v>79</v>
      </c>
      <c r="K8497" t="s">
        <v>5853</v>
      </c>
      <c r="M8497" t="s">
        <v>5848</v>
      </c>
      <c r="N8497" t="s">
        <v>5854</v>
      </c>
      <c r="O8497" t="s">
        <v>18</v>
      </c>
      <c r="P8497" t="s">
        <v>5850</v>
      </c>
    </row>
    <row r="8498" spans="1:17" hidden="1" x14ac:dyDescent="0.35">
      <c r="A8498" s="72">
        <f t="shared" si="132"/>
        <v>141181</v>
      </c>
      <c r="B8498" t="s">
        <v>28231</v>
      </c>
      <c r="C8498" s="85">
        <v>17021733</v>
      </c>
      <c r="D8498" t="s">
        <v>23281</v>
      </c>
      <c r="E8498" t="s">
        <v>23154</v>
      </c>
      <c r="F8498" s="85">
        <v>141181</v>
      </c>
      <c r="G8498" t="s">
        <v>78</v>
      </c>
      <c r="I8498" t="s">
        <v>79</v>
      </c>
      <c r="K8498" t="s">
        <v>22229</v>
      </c>
      <c r="M8498" t="s">
        <v>22230</v>
      </c>
      <c r="N8498" t="s">
        <v>5854</v>
      </c>
      <c r="O8498" t="s">
        <v>18</v>
      </c>
      <c r="P8498">
        <v>76878</v>
      </c>
    </row>
    <row r="8499" spans="1:17" hidden="1" x14ac:dyDescent="0.35">
      <c r="A8499" s="72">
        <f t="shared" si="132"/>
        <v>141181</v>
      </c>
      <c r="B8499" t="s">
        <v>22228</v>
      </c>
      <c r="C8499" s="66">
        <v>17021733</v>
      </c>
      <c r="D8499" t="s">
        <v>83</v>
      </c>
      <c r="E8499" t="s">
        <v>5851</v>
      </c>
      <c r="F8499" s="66">
        <v>141181</v>
      </c>
      <c r="G8499" t="s">
        <v>78</v>
      </c>
      <c r="I8499" t="s">
        <v>79</v>
      </c>
      <c r="K8499" t="s">
        <v>22229</v>
      </c>
      <c r="M8499" t="s">
        <v>22230</v>
      </c>
      <c r="N8499" t="s">
        <v>5854</v>
      </c>
      <c r="O8499" t="s">
        <v>18</v>
      </c>
      <c r="P8499" t="s">
        <v>5850</v>
      </c>
    </row>
    <row r="8500" spans="1:17" hidden="1" x14ac:dyDescent="0.35">
      <c r="A8500" s="72">
        <f t="shared" si="132"/>
        <v>141314</v>
      </c>
      <c r="B8500" t="s">
        <v>8298</v>
      </c>
      <c r="C8500" s="66">
        <v>89655</v>
      </c>
      <c r="D8500" t="s">
        <v>77</v>
      </c>
      <c r="E8500" t="s">
        <v>8293</v>
      </c>
      <c r="F8500" s="66">
        <v>141314</v>
      </c>
      <c r="G8500" t="s">
        <v>78</v>
      </c>
      <c r="H8500" t="s">
        <v>8299</v>
      </c>
      <c r="I8500" t="s">
        <v>79</v>
      </c>
      <c r="K8500" t="s">
        <v>8300</v>
      </c>
      <c r="M8500" t="s">
        <v>8296</v>
      </c>
      <c r="N8500" t="s">
        <v>6827</v>
      </c>
      <c r="O8500" t="s">
        <v>18</v>
      </c>
      <c r="P8500" t="s">
        <v>8297</v>
      </c>
    </row>
    <row r="8501" spans="1:17" hidden="1" x14ac:dyDescent="0.35">
      <c r="A8501" s="72">
        <f t="shared" si="132"/>
        <v>141314</v>
      </c>
      <c r="B8501" t="s">
        <v>8304</v>
      </c>
      <c r="C8501" s="66">
        <v>89657</v>
      </c>
      <c r="D8501" t="s">
        <v>77</v>
      </c>
      <c r="E8501" t="s">
        <v>8293</v>
      </c>
      <c r="F8501" s="66">
        <v>141314</v>
      </c>
      <c r="G8501" t="s">
        <v>78</v>
      </c>
      <c r="H8501" t="s">
        <v>8305</v>
      </c>
      <c r="I8501" t="s">
        <v>79</v>
      </c>
      <c r="K8501" t="s">
        <v>8306</v>
      </c>
      <c r="M8501" t="s">
        <v>8296</v>
      </c>
      <c r="N8501" t="s">
        <v>6827</v>
      </c>
      <c r="O8501" t="s">
        <v>18</v>
      </c>
      <c r="P8501" t="s">
        <v>8297</v>
      </c>
    </row>
    <row r="8502" spans="1:17" hidden="1" x14ac:dyDescent="0.35">
      <c r="A8502" s="72">
        <f t="shared" si="132"/>
        <v>141585</v>
      </c>
      <c r="B8502" t="s">
        <v>10507</v>
      </c>
      <c r="C8502" s="66">
        <v>91051</v>
      </c>
      <c r="D8502" t="s">
        <v>77</v>
      </c>
      <c r="E8502" t="s">
        <v>10508</v>
      </c>
      <c r="F8502" s="66">
        <v>141585</v>
      </c>
      <c r="G8502" t="s">
        <v>78</v>
      </c>
      <c r="I8502" t="s">
        <v>79</v>
      </c>
      <c r="K8502" t="s">
        <v>10509</v>
      </c>
      <c r="M8502" t="s">
        <v>10510</v>
      </c>
      <c r="N8502" t="s">
        <v>10511</v>
      </c>
      <c r="O8502" t="s">
        <v>18</v>
      </c>
      <c r="P8502" t="s">
        <v>10512</v>
      </c>
    </row>
    <row r="8503" spans="1:17" hidden="1" x14ac:dyDescent="0.35">
      <c r="A8503" s="72">
        <f t="shared" si="132"/>
        <v>141585</v>
      </c>
      <c r="B8503" t="s">
        <v>10536</v>
      </c>
      <c r="C8503" s="66">
        <v>91065</v>
      </c>
      <c r="D8503" t="s">
        <v>77</v>
      </c>
      <c r="E8503" t="s">
        <v>10508</v>
      </c>
      <c r="F8503" s="66">
        <v>141585</v>
      </c>
      <c r="G8503" t="s">
        <v>78</v>
      </c>
      <c r="I8503" t="s">
        <v>79</v>
      </c>
      <c r="K8503" t="s">
        <v>10537</v>
      </c>
      <c r="M8503" t="s">
        <v>10510</v>
      </c>
      <c r="N8503" t="s">
        <v>10511</v>
      </c>
      <c r="O8503" t="s">
        <v>18</v>
      </c>
      <c r="P8503" t="s">
        <v>10512</v>
      </c>
    </row>
    <row r="8504" spans="1:17" hidden="1" x14ac:dyDescent="0.35">
      <c r="A8504" s="72">
        <f t="shared" si="132"/>
        <v>141585</v>
      </c>
      <c r="B8504" t="s">
        <v>27950</v>
      </c>
      <c r="C8504" s="85">
        <v>141585</v>
      </c>
      <c r="D8504" t="s">
        <v>78</v>
      </c>
      <c r="E8504" t="s">
        <v>23161</v>
      </c>
      <c r="F8504" s="85">
        <v>17019384</v>
      </c>
      <c r="G8504" t="s">
        <v>1750</v>
      </c>
      <c r="H8504">
        <v>11969417</v>
      </c>
      <c r="I8504" t="s">
        <v>79</v>
      </c>
      <c r="J8504" t="s">
        <v>200</v>
      </c>
      <c r="K8504" t="s">
        <v>27951</v>
      </c>
      <c r="M8504" t="s">
        <v>17975</v>
      </c>
      <c r="N8504" t="s">
        <v>10511</v>
      </c>
      <c r="O8504" t="s">
        <v>18</v>
      </c>
      <c r="P8504">
        <v>78364</v>
      </c>
    </row>
    <row r="8505" spans="1:17" hidden="1" x14ac:dyDescent="0.35">
      <c r="A8505" s="72">
        <f t="shared" si="132"/>
        <v>141585</v>
      </c>
      <c r="B8505" t="s">
        <v>20843</v>
      </c>
      <c r="C8505" s="66">
        <v>17009390</v>
      </c>
      <c r="D8505" t="s">
        <v>83</v>
      </c>
      <c r="E8505" t="s">
        <v>10508</v>
      </c>
      <c r="F8505" s="66">
        <v>141585</v>
      </c>
      <c r="G8505" t="s">
        <v>78</v>
      </c>
      <c r="I8505" t="s">
        <v>79</v>
      </c>
      <c r="K8505" t="s">
        <v>13829</v>
      </c>
      <c r="M8505" t="s">
        <v>10510</v>
      </c>
      <c r="N8505" t="s">
        <v>10513</v>
      </c>
      <c r="O8505" t="s">
        <v>18</v>
      </c>
      <c r="P8505" t="s">
        <v>10517</v>
      </c>
    </row>
    <row r="8506" spans="1:17" hidden="1" x14ac:dyDescent="0.35">
      <c r="A8506" s="72">
        <f t="shared" si="132"/>
        <v>141685</v>
      </c>
      <c r="B8506" t="s">
        <v>28232</v>
      </c>
      <c r="C8506" s="85">
        <v>17012633</v>
      </c>
      <c r="D8506" t="s">
        <v>77</v>
      </c>
      <c r="E8506" t="s">
        <v>23153</v>
      </c>
      <c r="F8506" s="85">
        <v>141685</v>
      </c>
      <c r="G8506" t="s">
        <v>78</v>
      </c>
      <c r="I8506" t="s">
        <v>79</v>
      </c>
      <c r="K8506" t="s">
        <v>28233</v>
      </c>
      <c r="M8506" t="s">
        <v>27551</v>
      </c>
      <c r="O8506" t="s">
        <v>18</v>
      </c>
      <c r="P8506">
        <v>78592</v>
      </c>
      <c r="Q8506">
        <v>448</v>
      </c>
    </row>
    <row r="8507" spans="1:17" hidden="1" x14ac:dyDescent="0.35">
      <c r="A8507" s="72">
        <f t="shared" si="132"/>
        <v>141685</v>
      </c>
      <c r="B8507" t="s">
        <v>21190</v>
      </c>
      <c r="C8507" s="66">
        <v>17012633</v>
      </c>
      <c r="D8507" t="s">
        <v>77</v>
      </c>
      <c r="E8507" t="s">
        <v>11309</v>
      </c>
      <c r="F8507" s="66">
        <v>141685</v>
      </c>
      <c r="G8507" t="s">
        <v>78</v>
      </c>
      <c r="I8507" t="s">
        <v>79</v>
      </c>
      <c r="K8507" t="s">
        <v>21191</v>
      </c>
      <c r="M8507" t="s">
        <v>21192</v>
      </c>
      <c r="O8507" t="s">
        <v>18</v>
      </c>
      <c r="P8507" t="s">
        <v>11313</v>
      </c>
      <c r="Q8507" t="s">
        <v>3345</v>
      </c>
    </row>
    <row r="8508" spans="1:17" hidden="1" x14ac:dyDescent="0.35">
      <c r="A8508" s="72">
        <f t="shared" si="132"/>
        <v>141685</v>
      </c>
      <c r="B8508" t="s">
        <v>28237</v>
      </c>
      <c r="C8508" s="85">
        <v>17019308</v>
      </c>
      <c r="D8508" t="s">
        <v>77</v>
      </c>
      <c r="E8508" t="s">
        <v>23153</v>
      </c>
      <c r="F8508" s="85">
        <v>141685</v>
      </c>
      <c r="G8508" t="s">
        <v>78</v>
      </c>
      <c r="I8508" t="s">
        <v>79</v>
      </c>
      <c r="K8508" t="s">
        <v>28238</v>
      </c>
      <c r="M8508" t="s">
        <v>26195</v>
      </c>
      <c r="N8508" t="s">
        <v>10825</v>
      </c>
      <c r="O8508" t="s">
        <v>18</v>
      </c>
      <c r="P8508">
        <v>78596</v>
      </c>
    </row>
    <row r="8509" spans="1:17" hidden="1" x14ac:dyDescent="0.35">
      <c r="A8509" s="72">
        <f t="shared" si="132"/>
        <v>141685</v>
      </c>
      <c r="B8509" t="s">
        <v>21916</v>
      </c>
      <c r="C8509" s="66">
        <v>17019308</v>
      </c>
      <c r="D8509" t="s">
        <v>77</v>
      </c>
      <c r="E8509" t="s">
        <v>11309</v>
      </c>
      <c r="F8509" s="66">
        <v>141685</v>
      </c>
      <c r="G8509" t="s">
        <v>78</v>
      </c>
      <c r="I8509" t="s">
        <v>79</v>
      </c>
      <c r="K8509" t="s">
        <v>21917</v>
      </c>
      <c r="M8509" t="s">
        <v>21918</v>
      </c>
      <c r="N8509" t="s">
        <v>10825</v>
      </c>
      <c r="O8509" t="s">
        <v>18</v>
      </c>
      <c r="P8509" t="s">
        <v>11327</v>
      </c>
    </row>
    <row r="8510" spans="1:17" hidden="1" x14ac:dyDescent="0.35">
      <c r="A8510" s="72">
        <f t="shared" si="132"/>
        <v>141486</v>
      </c>
      <c r="B8510" t="s">
        <v>26695</v>
      </c>
      <c r="C8510" s="85">
        <v>90367</v>
      </c>
      <c r="D8510" t="s">
        <v>77</v>
      </c>
      <c r="E8510" t="s">
        <v>23195</v>
      </c>
      <c r="F8510" s="85">
        <v>141486</v>
      </c>
      <c r="G8510" t="s">
        <v>78</v>
      </c>
      <c r="H8510">
        <v>12729513</v>
      </c>
      <c r="I8510" t="s">
        <v>79</v>
      </c>
      <c r="K8510" t="s">
        <v>9287</v>
      </c>
      <c r="M8510" t="s">
        <v>9223</v>
      </c>
      <c r="N8510" t="s">
        <v>20296</v>
      </c>
      <c r="O8510" t="s">
        <v>18</v>
      </c>
      <c r="P8510">
        <v>78041</v>
      </c>
      <c r="Q8510">
        <v>4250</v>
      </c>
    </row>
    <row r="8511" spans="1:17" hidden="1" x14ac:dyDescent="0.35">
      <c r="A8511" s="72">
        <f t="shared" si="132"/>
        <v>141486</v>
      </c>
      <c r="B8511" t="s">
        <v>9285</v>
      </c>
      <c r="C8511" s="66">
        <v>90367</v>
      </c>
      <c r="D8511" t="s">
        <v>77</v>
      </c>
      <c r="E8511" t="s">
        <v>9220</v>
      </c>
      <c r="F8511" s="66">
        <v>141486</v>
      </c>
      <c r="G8511" t="s">
        <v>78</v>
      </c>
      <c r="H8511" t="s">
        <v>9286</v>
      </c>
      <c r="I8511" t="s">
        <v>79</v>
      </c>
      <c r="K8511" t="s">
        <v>9287</v>
      </c>
      <c r="M8511" t="s">
        <v>9223</v>
      </c>
      <c r="N8511" t="s">
        <v>9217</v>
      </c>
      <c r="O8511" t="s">
        <v>18</v>
      </c>
      <c r="P8511" t="s">
        <v>9271</v>
      </c>
      <c r="Q8511" t="s">
        <v>9288</v>
      </c>
    </row>
    <row r="8512" spans="1:17" hidden="1" x14ac:dyDescent="0.35">
      <c r="A8512" s="72">
        <f t="shared" si="132"/>
        <v>141685</v>
      </c>
      <c r="B8512" t="s">
        <v>28239</v>
      </c>
      <c r="C8512" s="85">
        <v>202935</v>
      </c>
      <c r="D8512" t="s">
        <v>77</v>
      </c>
      <c r="E8512" t="s">
        <v>23153</v>
      </c>
      <c r="F8512" s="85">
        <v>141685</v>
      </c>
      <c r="G8512" t="s">
        <v>78</v>
      </c>
      <c r="H8512">
        <v>14264113</v>
      </c>
      <c r="I8512" t="s">
        <v>79</v>
      </c>
      <c r="K8512" t="s">
        <v>14218</v>
      </c>
      <c r="M8512" t="s">
        <v>27551</v>
      </c>
      <c r="N8512" t="s">
        <v>10825</v>
      </c>
      <c r="O8512" t="s">
        <v>18</v>
      </c>
      <c r="P8512">
        <v>78592</v>
      </c>
      <c r="Q8512">
        <v>448</v>
      </c>
    </row>
    <row r="8513" spans="1:17" hidden="1" x14ac:dyDescent="0.35">
      <c r="A8513" s="72">
        <f t="shared" si="132"/>
        <v>141685</v>
      </c>
      <c r="B8513" t="s">
        <v>14217</v>
      </c>
      <c r="C8513" s="66">
        <v>202935</v>
      </c>
      <c r="D8513" t="s">
        <v>77</v>
      </c>
      <c r="E8513" t="s">
        <v>11309</v>
      </c>
      <c r="F8513" s="66">
        <v>141685</v>
      </c>
      <c r="G8513" t="s">
        <v>78</v>
      </c>
      <c r="H8513" t="s">
        <v>11310</v>
      </c>
      <c r="I8513" t="s">
        <v>79</v>
      </c>
      <c r="K8513" t="s">
        <v>14218</v>
      </c>
      <c r="M8513" t="s">
        <v>11312</v>
      </c>
      <c r="N8513" t="s">
        <v>10825</v>
      </c>
      <c r="O8513" t="s">
        <v>18</v>
      </c>
      <c r="P8513" t="s">
        <v>11313</v>
      </c>
      <c r="Q8513" t="s">
        <v>3345</v>
      </c>
    </row>
    <row r="8514" spans="1:17" hidden="1" x14ac:dyDescent="0.35">
      <c r="A8514" s="72">
        <f t="shared" ref="A8514:A8577" si="133">IF(F8514="", "", IF(D8514="School District", C8514, F8514))</f>
        <v>141685</v>
      </c>
      <c r="B8514" t="s">
        <v>23153</v>
      </c>
      <c r="C8514" s="85">
        <v>141685</v>
      </c>
      <c r="D8514" t="s">
        <v>78</v>
      </c>
      <c r="E8514" t="s">
        <v>23177</v>
      </c>
      <c r="F8514" s="85">
        <v>17016080</v>
      </c>
      <c r="G8514" t="s">
        <v>1750</v>
      </c>
      <c r="H8514">
        <v>14264113</v>
      </c>
      <c r="I8514" t="s">
        <v>79</v>
      </c>
      <c r="J8514" t="s">
        <v>1171</v>
      </c>
      <c r="K8514" t="s">
        <v>23091</v>
      </c>
      <c r="M8514" t="s">
        <v>27551</v>
      </c>
      <c r="N8514" t="s">
        <v>10825</v>
      </c>
      <c r="O8514" t="s">
        <v>18</v>
      </c>
      <c r="P8514">
        <v>78592</v>
      </c>
    </row>
    <row r="8515" spans="1:17" hidden="1" x14ac:dyDescent="0.35">
      <c r="A8515" s="72">
        <f t="shared" si="133"/>
        <v>141685</v>
      </c>
      <c r="B8515" t="s">
        <v>28244</v>
      </c>
      <c r="C8515" s="85">
        <v>17010225</v>
      </c>
      <c r="D8515" t="s">
        <v>23281</v>
      </c>
      <c r="E8515" t="s">
        <v>23153</v>
      </c>
      <c r="F8515" s="85">
        <v>141685</v>
      </c>
      <c r="G8515" t="s">
        <v>78</v>
      </c>
      <c r="I8515" t="s">
        <v>79</v>
      </c>
      <c r="K8515" t="s">
        <v>28245</v>
      </c>
      <c r="M8515" t="s">
        <v>27551</v>
      </c>
      <c r="O8515" t="s">
        <v>18</v>
      </c>
      <c r="P8515">
        <v>78592</v>
      </c>
    </row>
    <row r="8516" spans="1:17" hidden="1" x14ac:dyDescent="0.35">
      <c r="A8516" s="72">
        <f t="shared" si="133"/>
        <v>141685</v>
      </c>
      <c r="B8516" t="s">
        <v>28234</v>
      </c>
      <c r="C8516" s="85">
        <v>17019309</v>
      </c>
      <c r="D8516" t="s">
        <v>77</v>
      </c>
      <c r="E8516" t="s">
        <v>23153</v>
      </c>
      <c r="F8516" s="85">
        <v>141685</v>
      </c>
      <c r="G8516" t="s">
        <v>78</v>
      </c>
      <c r="I8516" t="s">
        <v>79</v>
      </c>
      <c r="K8516" t="s">
        <v>21920</v>
      </c>
      <c r="M8516" t="s">
        <v>27551</v>
      </c>
      <c r="N8516" t="s">
        <v>10825</v>
      </c>
      <c r="O8516" t="s">
        <v>18</v>
      </c>
      <c r="P8516">
        <v>78592</v>
      </c>
    </row>
    <row r="8517" spans="1:17" hidden="1" x14ac:dyDescent="0.35">
      <c r="A8517" s="72">
        <f t="shared" si="133"/>
        <v>141685</v>
      </c>
      <c r="B8517" t="s">
        <v>21919</v>
      </c>
      <c r="C8517" s="66">
        <v>17019309</v>
      </c>
      <c r="D8517" t="s">
        <v>77</v>
      </c>
      <c r="E8517" t="s">
        <v>11309</v>
      </c>
      <c r="F8517" s="66">
        <v>141685</v>
      </c>
      <c r="G8517" t="s">
        <v>78</v>
      </c>
      <c r="I8517" t="s">
        <v>79</v>
      </c>
      <c r="K8517" t="s">
        <v>21920</v>
      </c>
      <c r="M8517" t="s">
        <v>14221</v>
      </c>
      <c r="N8517" t="s">
        <v>10825</v>
      </c>
      <c r="O8517" t="s">
        <v>18</v>
      </c>
      <c r="P8517" t="s">
        <v>11313</v>
      </c>
    </row>
    <row r="8518" spans="1:17" hidden="1" x14ac:dyDescent="0.35">
      <c r="A8518" s="72">
        <f t="shared" si="133"/>
        <v>141685</v>
      </c>
      <c r="B8518" t="s">
        <v>28235</v>
      </c>
      <c r="C8518" s="85">
        <v>17012632</v>
      </c>
      <c r="D8518" t="s">
        <v>77</v>
      </c>
      <c r="E8518" t="s">
        <v>23153</v>
      </c>
      <c r="F8518" s="85">
        <v>141685</v>
      </c>
      <c r="G8518" t="s">
        <v>78</v>
      </c>
      <c r="I8518" t="s">
        <v>79</v>
      </c>
      <c r="K8518" t="s">
        <v>28236</v>
      </c>
      <c r="M8518" t="s">
        <v>27551</v>
      </c>
      <c r="N8518" t="s">
        <v>10825</v>
      </c>
      <c r="O8518" t="s">
        <v>18</v>
      </c>
      <c r="P8518">
        <v>78592</v>
      </c>
      <c r="Q8518">
        <v>448</v>
      </c>
    </row>
    <row r="8519" spans="1:17" hidden="1" x14ac:dyDescent="0.35">
      <c r="A8519" s="72">
        <f t="shared" si="133"/>
        <v>141685</v>
      </c>
      <c r="B8519" t="s">
        <v>21188</v>
      </c>
      <c r="C8519" s="66">
        <v>17012632</v>
      </c>
      <c r="D8519" t="s">
        <v>77</v>
      </c>
      <c r="E8519" t="s">
        <v>11309</v>
      </c>
      <c r="F8519" s="66">
        <v>141685</v>
      </c>
      <c r="G8519" t="s">
        <v>78</v>
      </c>
      <c r="I8519" t="s">
        <v>79</v>
      </c>
      <c r="K8519" t="s">
        <v>21189</v>
      </c>
      <c r="M8519" t="s">
        <v>11312</v>
      </c>
      <c r="N8519" t="s">
        <v>5082</v>
      </c>
      <c r="O8519" t="s">
        <v>18</v>
      </c>
      <c r="P8519" t="s">
        <v>11313</v>
      </c>
      <c r="Q8519" t="s">
        <v>3345</v>
      </c>
    </row>
    <row r="8520" spans="1:17" hidden="1" x14ac:dyDescent="0.35">
      <c r="A8520" s="72">
        <f t="shared" si="133"/>
        <v>141685</v>
      </c>
      <c r="B8520" t="s">
        <v>28240</v>
      </c>
      <c r="C8520" s="85">
        <v>91594</v>
      </c>
      <c r="D8520" t="s">
        <v>77</v>
      </c>
      <c r="E8520" t="s">
        <v>23153</v>
      </c>
      <c r="F8520" s="85">
        <v>141685</v>
      </c>
      <c r="G8520" t="s">
        <v>78</v>
      </c>
      <c r="H8520">
        <v>14264113</v>
      </c>
      <c r="I8520" t="s">
        <v>79</v>
      </c>
      <c r="K8520" t="s">
        <v>28241</v>
      </c>
      <c r="M8520" t="s">
        <v>27551</v>
      </c>
      <c r="N8520" t="s">
        <v>10825</v>
      </c>
      <c r="O8520" t="s">
        <v>18</v>
      </c>
      <c r="P8520">
        <v>78592</v>
      </c>
      <c r="Q8520">
        <v>448</v>
      </c>
    </row>
    <row r="8521" spans="1:17" hidden="1" x14ac:dyDescent="0.35">
      <c r="A8521" s="72">
        <f t="shared" si="133"/>
        <v>141685</v>
      </c>
      <c r="B8521" t="s">
        <v>11308</v>
      </c>
      <c r="C8521" s="66">
        <v>91594</v>
      </c>
      <c r="D8521" t="s">
        <v>77</v>
      </c>
      <c r="E8521" t="s">
        <v>11309</v>
      </c>
      <c r="F8521" s="66">
        <v>141685</v>
      </c>
      <c r="G8521" t="s">
        <v>78</v>
      </c>
      <c r="H8521" t="s">
        <v>11310</v>
      </c>
      <c r="I8521" t="s">
        <v>79</v>
      </c>
      <c r="K8521" t="s">
        <v>11311</v>
      </c>
      <c r="M8521" t="s">
        <v>11312</v>
      </c>
      <c r="N8521" t="s">
        <v>5082</v>
      </c>
      <c r="O8521" t="s">
        <v>18</v>
      </c>
      <c r="P8521" t="s">
        <v>11313</v>
      </c>
      <c r="Q8521" t="s">
        <v>3345</v>
      </c>
    </row>
    <row r="8522" spans="1:17" hidden="1" x14ac:dyDescent="0.35">
      <c r="A8522" s="72">
        <f t="shared" si="133"/>
        <v>141188</v>
      </c>
      <c r="B8522" t="s">
        <v>5896</v>
      </c>
      <c r="C8522" s="66">
        <v>88330</v>
      </c>
      <c r="D8522" t="s">
        <v>77</v>
      </c>
      <c r="E8522" t="s">
        <v>5662</v>
      </c>
      <c r="F8522" s="66">
        <v>141188</v>
      </c>
      <c r="G8522" t="s">
        <v>77</v>
      </c>
      <c r="H8522" t="s">
        <v>5897</v>
      </c>
      <c r="I8522" t="s">
        <v>79</v>
      </c>
      <c r="K8522" t="s">
        <v>5898</v>
      </c>
      <c r="M8522" t="s">
        <v>5874</v>
      </c>
      <c r="N8522" t="s">
        <v>5875</v>
      </c>
      <c r="O8522" t="s">
        <v>18</v>
      </c>
      <c r="P8522" t="s">
        <v>5876</v>
      </c>
      <c r="Q8522" t="s">
        <v>740</v>
      </c>
    </row>
    <row r="8523" spans="1:17" hidden="1" x14ac:dyDescent="0.35">
      <c r="A8523" s="72">
        <f t="shared" si="133"/>
        <v>142043</v>
      </c>
      <c r="B8523" t="s">
        <v>5896</v>
      </c>
      <c r="C8523" s="66">
        <v>92749</v>
      </c>
      <c r="D8523" t="s">
        <v>77</v>
      </c>
      <c r="E8523" t="s">
        <v>13037</v>
      </c>
      <c r="F8523" s="66">
        <v>142043</v>
      </c>
      <c r="G8523" t="s">
        <v>78</v>
      </c>
      <c r="I8523" t="s">
        <v>79</v>
      </c>
      <c r="K8523" t="s">
        <v>13079</v>
      </c>
      <c r="M8523" t="s">
        <v>13039</v>
      </c>
      <c r="N8523" t="s">
        <v>13039</v>
      </c>
      <c r="O8523" t="s">
        <v>18</v>
      </c>
      <c r="P8523" t="s">
        <v>13080</v>
      </c>
      <c r="Q8523" t="s">
        <v>2397</v>
      </c>
    </row>
    <row r="8524" spans="1:17" hidden="1" x14ac:dyDescent="0.35">
      <c r="A8524" s="72">
        <f t="shared" si="133"/>
        <v>141190</v>
      </c>
      <c r="B8524" t="s">
        <v>5896</v>
      </c>
      <c r="C8524" s="66">
        <v>88330</v>
      </c>
      <c r="D8524" t="s">
        <v>77</v>
      </c>
      <c r="E8524" t="s">
        <v>5877</v>
      </c>
      <c r="F8524" s="66">
        <v>141190</v>
      </c>
      <c r="G8524" t="s">
        <v>78</v>
      </c>
      <c r="H8524" t="s">
        <v>5897</v>
      </c>
      <c r="I8524" t="s">
        <v>79</v>
      </c>
      <c r="K8524" t="s">
        <v>5898</v>
      </c>
      <c r="M8524" t="s">
        <v>5874</v>
      </c>
      <c r="N8524" t="s">
        <v>5875</v>
      </c>
      <c r="O8524" t="s">
        <v>18</v>
      </c>
      <c r="P8524" t="s">
        <v>5876</v>
      </c>
      <c r="Q8524" t="s">
        <v>740</v>
      </c>
    </row>
    <row r="8525" spans="1:17" hidden="1" x14ac:dyDescent="0.35">
      <c r="A8525" s="72">
        <f t="shared" si="133"/>
        <v>141716</v>
      </c>
      <c r="B8525" t="s">
        <v>22434</v>
      </c>
      <c r="C8525" s="66">
        <v>17022898</v>
      </c>
      <c r="D8525" t="s">
        <v>77</v>
      </c>
      <c r="E8525" t="s">
        <v>11490</v>
      </c>
      <c r="F8525" s="66">
        <v>141716</v>
      </c>
      <c r="G8525" t="s">
        <v>78</v>
      </c>
      <c r="I8525" t="s">
        <v>79</v>
      </c>
      <c r="K8525" t="s">
        <v>22435</v>
      </c>
      <c r="M8525" t="s">
        <v>22135</v>
      </c>
      <c r="N8525" t="s">
        <v>5106</v>
      </c>
      <c r="O8525" t="s">
        <v>18</v>
      </c>
      <c r="P8525" t="s">
        <v>11494</v>
      </c>
    </row>
    <row r="8526" spans="1:17" hidden="1" x14ac:dyDescent="0.35">
      <c r="A8526" s="72">
        <f t="shared" si="133"/>
        <v>141716</v>
      </c>
      <c r="B8526" t="s">
        <v>22893</v>
      </c>
      <c r="C8526" s="66">
        <v>17027306</v>
      </c>
      <c r="D8526" t="s">
        <v>77</v>
      </c>
      <c r="E8526" t="s">
        <v>11490</v>
      </c>
      <c r="F8526" s="66">
        <v>141716</v>
      </c>
      <c r="G8526" t="s">
        <v>78</v>
      </c>
      <c r="H8526" t="s">
        <v>13847</v>
      </c>
      <c r="I8526" t="s">
        <v>79</v>
      </c>
      <c r="K8526" t="s">
        <v>22894</v>
      </c>
      <c r="M8526" t="s">
        <v>22135</v>
      </c>
      <c r="N8526" t="s">
        <v>5106</v>
      </c>
      <c r="O8526" t="s">
        <v>18</v>
      </c>
      <c r="P8526" t="s">
        <v>11494</v>
      </c>
    </row>
    <row r="8527" spans="1:17" hidden="1" x14ac:dyDescent="0.35">
      <c r="A8527" s="72">
        <f t="shared" si="133"/>
        <v>141686</v>
      </c>
      <c r="B8527" t="s">
        <v>19993</v>
      </c>
      <c r="C8527" s="66">
        <v>16070025</v>
      </c>
      <c r="D8527" t="s">
        <v>83</v>
      </c>
      <c r="E8527" t="s">
        <v>11315</v>
      </c>
      <c r="F8527" s="66">
        <v>141686</v>
      </c>
      <c r="G8527" t="s">
        <v>78</v>
      </c>
      <c r="I8527" t="s">
        <v>79</v>
      </c>
      <c r="K8527" t="s">
        <v>13839</v>
      </c>
      <c r="M8527" t="s">
        <v>11317</v>
      </c>
      <c r="N8527" t="s">
        <v>5082</v>
      </c>
      <c r="O8527" t="s">
        <v>18</v>
      </c>
      <c r="P8527" t="s">
        <v>11318</v>
      </c>
    </row>
    <row r="8528" spans="1:17" hidden="1" x14ac:dyDescent="0.35">
      <c r="A8528" s="72">
        <f t="shared" si="133"/>
        <v>141686</v>
      </c>
      <c r="B8528" t="s">
        <v>19994</v>
      </c>
      <c r="C8528" s="66">
        <v>16070026</v>
      </c>
      <c r="D8528" t="s">
        <v>83</v>
      </c>
      <c r="E8528" t="s">
        <v>11315</v>
      </c>
      <c r="F8528" s="66">
        <v>141686</v>
      </c>
      <c r="G8528" t="s">
        <v>78</v>
      </c>
      <c r="I8528" t="s">
        <v>79</v>
      </c>
      <c r="K8528" t="s">
        <v>13839</v>
      </c>
      <c r="M8528" t="s">
        <v>11317</v>
      </c>
      <c r="N8528" t="s">
        <v>5082</v>
      </c>
      <c r="O8528" t="s">
        <v>18</v>
      </c>
      <c r="P8528" t="s">
        <v>11318</v>
      </c>
    </row>
    <row r="8529" spans="1:17" hidden="1" x14ac:dyDescent="0.35">
      <c r="A8529" s="72">
        <f t="shared" si="133"/>
        <v>141686</v>
      </c>
      <c r="B8529" t="s">
        <v>11319</v>
      </c>
      <c r="C8529" s="66">
        <v>91596</v>
      </c>
      <c r="D8529" t="s">
        <v>77</v>
      </c>
      <c r="E8529" t="s">
        <v>11315</v>
      </c>
      <c r="F8529" s="66">
        <v>141686</v>
      </c>
      <c r="G8529" t="s">
        <v>78</v>
      </c>
      <c r="I8529" t="s">
        <v>79</v>
      </c>
      <c r="K8529" t="s">
        <v>11320</v>
      </c>
      <c r="M8529" t="s">
        <v>11317</v>
      </c>
      <c r="N8529" t="s">
        <v>5082</v>
      </c>
      <c r="O8529" t="s">
        <v>18</v>
      </c>
      <c r="P8529" t="s">
        <v>11318</v>
      </c>
      <c r="Q8529" t="s">
        <v>5001</v>
      </c>
    </row>
    <row r="8530" spans="1:17" hidden="1" x14ac:dyDescent="0.35">
      <c r="A8530" s="72">
        <f t="shared" si="133"/>
        <v>141032</v>
      </c>
      <c r="B8530" t="s">
        <v>4976</v>
      </c>
      <c r="C8530" s="66">
        <v>87908</v>
      </c>
      <c r="D8530" t="s">
        <v>77</v>
      </c>
      <c r="E8530" t="s">
        <v>4977</v>
      </c>
      <c r="F8530" s="66">
        <v>141032</v>
      </c>
      <c r="G8530" t="s">
        <v>78</v>
      </c>
      <c r="H8530" t="s">
        <v>4978</v>
      </c>
      <c r="I8530" t="s">
        <v>79</v>
      </c>
      <c r="K8530" t="s">
        <v>4979</v>
      </c>
      <c r="M8530" t="s">
        <v>4980</v>
      </c>
      <c r="N8530" t="s">
        <v>4887</v>
      </c>
      <c r="O8530" t="s">
        <v>18</v>
      </c>
      <c r="P8530" t="s">
        <v>4981</v>
      </c>
    </row>
    <row r="8531" spans="1:17" hidden="1" x14ac:dyDescent="0.35">
      <c r="A8531" s="72">
        <f t="shared" si="133"/>
        <v>141032</v>
      </c>
      <c r="B8531" t="s">
        <v>4982</v>
      </c>
      <c r="C8531" s="66">
        <v>87909</v>
      </c>
      <c r="D8531" t="s">
        <v>77</v>
      </c>
      <c r="E8531" t="s">
        <v>4977</v>
      </c>
      <c r="F8531" s="66">
        <v>141032</v>
      </c>
      <c r="G8531" t="s">
        <v>78</v>
      </c>
      <c r="H8531" t="s">
        <v>4978</v>
      </c>
      <c r="I8531" t="s">
        <v>79</v>
      </c>
      <c r="K8531" t="s">
        <v>4979</v>
      </c>
      <c r="M8531" t="s">
        <v>4980</v>
      </c>
      <c r="N8531" t="s">
        <v>4887</v>
      </c>
      <c r="O8531" t="s">
        <v>18</v>
      </c>
      <c r="P8531" t="s">
        <v>4981</v>
      </c>
    </row>
    <row r="8532" spans="1:17" hidden="1" x14ac:dyDescent="0.35">
      <c r="A8532" s="72">
        <f t="shared" si="133"/>
        <v>140842</v>
      </c>
      <c r="B8532" t="s">
        <v>23829</v>
      </c>
      <c r="C8532" s="85">
        <v>211692</v>
      </c>
      <c r="D8532" t="s">
        <v>77</v>
      </c>
      <c r="E8532" t="s">
        <v>23265</v>
      </c>
      <c r="F8532" s="85">
        <v>140842</v>
      </c>
      <c r="G8532" t="s">
        <v>78</v>
      </c>
      <c r="H8532">
        <v>12699617</v>
      </c>
      <c r="I8532" t="s">
        <v>79</v>
      </c>
      <c r="K8532" t="s">
        <v>23830</v>
      </c>
      <c r="M8532" t="s">
        <v>14167</v>
      </c>
      <c r="N8532" t="s">
        <v>571</v>
      </c>
      <c r="O8532" t="s">
        <v>18</v>
      </c>
      <c r="P8532">
        <v>76020</v>
      </c>
      <c r="Q8532">
        <v>4437</v>
      </c>
    </row>
    <row r="8533" spans="1:17" hidden="1" x14ac:dyDescent="0.35">
      <c r="A8533" s="72">
        <f t="shared" si="133"/>
        <v>141486</v>
      </c>
      <c r="B8533" t="s">
        <v>26736</v>
      </c>
      <c r="C8533" s="85">
        <v>90381</v>
      </c>
      <c r="D8533" t="s">
        <v>77</v>
      </c>
      <c r="E8533" t="s">
        <v>23195</v>
      </c>
      <c r="F8533" s="85">
        <v>141486</v>
      </c>
      <c r="G8533" t="s">
        <v>78</v>
      </c>
      <c r="H8533">
        <v>12729521</v>
      </c>
      <c r="I8533" t="s">
        <v>79</v>
      </c>
      <c r="K8533" t="s">
        <v>9322</v>
      </c>
      <c r="M8533" t="s">
        <v>9223</v>
      </c>
      <c r="N8533" t="s">
        <v>20296</v>
      </c>
      <c r="O8533" t="s">
        <v>18</v>
      </c>
      <c r="P8533">
        <v>78043</v>
      </c>
      <c r="Q8533">
        <v>5500</v>
      </c>
    </row>
    <row r="8534" spans="1:17" hidden="1" x14ac:dyDescent="0.35">
      <c r="A8534" s="72">
        <f t="shared" si="133"/>
        <v>141486</v>
      </c>
      <c r="B8534" t="s">
        <v>9320</v>
      </c>
      <c r="C8534" s="66">
        <v>90381</v>
      </c>
      <c r="D8534" t="s">
        <v>77</v>
      </c>
      <c r="E8534" t="s">
        <v>9220</v>
      </c>
      <c r="F8534" s="66">
        <v>141486</v>
      </c>
      <c r="G8534" t="s">
        <v>78</v>
      </c>
      <c r="H8534" t="s">
        <v>9321</v>
      </c>
      <c r="I8534" t="s">
        <v>79</v>
      </c>
      <c r="K8534" t="s">
        <v>9322</v>
      </c>
      <c r="M8534" t="s">
        <v>9223</v>
      </c>
      <c r="N8534" t="s">
        <v>9217</v>
      </c>
      <c r="O8534" t="s">
        <v>18</v>
      </c>
      <c r="P8534" t="s">
        <v>9248</v>
      </c>
      <c r="Q8534" t="s">
        <v>5969</v>
      </c>
    </row>
    <row r="8535" spans="1:17" hidden="1" x14ac:dyDescent="0.35">
      <c r="A8535" s="72">
        <f t="shared" si="133"/>
        <v>141667</v>
      </c>
      <c r="B8535" t="s">
        <v>10822</v>
      </c>
      <c r="C8535" s="66">
        <v>91304</v>
      </c>
      <c r="D8535" t="s">
        <v>77</v>
      </c>
      <c r="E8535" t="s">
        <v>10820</v>
      </c>
      <c r="F8535" s="66">
        <v>141667</v>
      </c>
      <c r="G8535" t="s">
        <v>78</v>
      </c>
      <c r="I8535" t="s">
        <v>79</v>
      </c>
      <c r="K8535" t="s">
        <v>10823</v>
      </c>
      <c r="M8535" t="s">
        <v>10817</v>
      </c>
      <c r="N8535" t="s">
        <v>7398</v>
      </c>
      <c r="O8535" t="s">
        <v>18</v>
      </c>
      <c r="P8535" t="s">
        <v>10818</v>
      </c>
      <c r="Q8535" t="s">
        <v>10192</v>
      </c>
    </row>
    <row r="8536" spans="1:17" hidden="1" x14ac:dyDescent="0.35">
      <c r="A8536" s="72">
        <f t="shared" si="133"/>
        <v>141555</v>
      </c>
      <c r="B8536" t="s">
        <v>17810</v>
      </c>
      <c r="C8536" s="66">
        <v>16071371</v>
      </c>
      <c r="D8536" t="s">
        <v>77</v>
      </c>
      <c r="E8536" t="s">
        <v>4810</v>
      </c>
      <c r="F8536" s="66">
        <v>141555</v>
      </c>
      <c r="G8536" t="s">
        <v>78</v>
      </c>
      <c r="I8536" t="s">
        <v>79</v>
      </c>
      <c r="K8536" t="s">
        <v>17811</v>
      </c>
      <c r="M8536" t="s">
        <v>7383</v>
      </c>
      <c r="N8536" t="s">
        <v>7384</v>
      </c>
      <c r="O8536" t="s">
        <v>18</v>
      </c>
      <c r="P8536" t="s">
        <v>9148</v>
      </c>
    </row>
    <row r="8537" spans="1:17" hidden="1" x14ac:dyDescent="0.35">
      <c r="A8537" s="72">
        <f t="shared" si="133"/>
        <v>141611</v>
      </c>
      <c r="B8537" t="s">
        <v>10640</v>
      </c>
      <c r="C8537" s="66">
        <v>91126</v>
      </c>
      <c r="D8537" t="s">
        <v>77</v>
      </c>
      <c r="E8537" t="s">
        <v>10641</v>
      </c>
      <c r="F8537" s="66">
        <v>141611</v>
      </c>
      <c r="G8537" t="s">
        <v>78</v>
      </c>
      <c r="I8537" t="s">
        <v>79</v>
      </c>
      <c r="K8537" t="s">
        <v>10642</v>
      </c>
      <c r="M8537" t="s">
        <v>10643</v>
      </c>
      <c r="N8537" t="s">
        <v>10644</v>
      </c>
      <c r="O8537" t="s">
        <v>18</v>
      </c>
      <c r="P8537" t="s">
        <v>10645</v>
      </c>
      <c r="Q8537" t="s">
        <v>958</v>
      </c>
    </row>
    <row r="8538" spans="1:17" hidden="1" x14ac:dyDescent="0.35">
      <c r="A8538" s="72">
        <f t="shared" si="133"/>
        <v>141307</v>
      </c>
      <c r="B8538" t="s">
        <v>14800</v>
      </c>
      <c r="C8538" s="66">
        <v>222859</v>
      </c>
      <c r="D8538" t="s">
        <v>77</v>
      </c>
      <c r="E8538" t="s">
        <v>6769</v>
      </c>
      <c r="F8538" s="66">
        <v>141307</v>
      </c>
      <c r="G8538" t="s">
        <v>78</v>
      </c>
      <c r="I8538" t="s">
        <v>79</v>
      </c>
      <c r="K8538" t="s">
        <v>14801</v>
      </c>
      <c r="M8538" t="s">
        <v>8036</v>
      </c>
      <c r="N8538" t="s">
        <v>6771</v>
      </c>
      <c r="O8538" t="s">
        <v>18</v>
      </c>
      <c r="P8538" t="s">
        <v>8067</v>
      </c>
    </row>
    <row r="8539" spans="1:17" hidden="1" x14ac:dyDescent="0.35">
      <c r="A8539" s="72">
        <f t="shared" si="133"/>
        <v>127700</v>
      </c>
      <c r="B8539" t="s">
        <v>24210</v>
      </c>
      <c r="C8539" s="85">
        <v>17009323</v>
      </c>
      <c r="D8539" t="s">
        <v>23281</v>
      </c>
      <c r="E8539" t="s">
        <v>23260</v>
      </c>
      <c r="F8539" s="85">
        <v>127700</v>
      </c>
      <c r="G8539" t="s">
        <v>78</v>
      </c>
      <c r="I8539" t="s">
        <v>79</v>
      </c>
      <c r="K8539" t="s">
        <v>24211</v>
      </c>
      <c r="M8539" t="s">
        <v>24212</v>
      </c>
      <c r="N8539" t="s">
        <v>23987</v>
      </c>
      <c r="O8539" t="s">
        <v>23988</v>
      </c>
      <c r="P8539">
        <v>32937</v>
      </c>
    </row>
    <row r="8540" spans="1:17" hidden="1" x14ac:dyDescent="0.35">
      <c r="A8540" s="72">
        <f t="shared" si="133"/>
        <v>127700</v>
      </c>
      <c r="B8540" t="s">
        <v>24145</v>
      </c>
      <c r="C8540" s="85">
        <v>36231</v>
      </c>
      <c r="D8540" t="s">
        <v>77</v>
      </c>
      <c r="E8540" t="s">
        <v>23260</v>
      </c>
      <c r="F8540" s="85">
        <v>127700</v>
      </c>
      <c r="G8540" t="s">
        <v>78</v>
      </c>
      <c r="H8540">
        <v>13049234</v>
      </c>
      <c r="I8540" t="s">
        <v>79</v>
      </c>
      <c r="K8540" t="s">
        <v>24146</v>
      </c>
      <c r="M8540" t="s">
        <v>23996</v>
      </c>
      <c r="N8540" t="s">
        <v>23987</v>
      </c>
      <c r="O8540" t="s">
        <v>23988</v>
      </c>
      <c r="P8540">
        <v>32937</v>
      </c>
      <c r="Q8540">
        <v>2949</v>
      </c>
    </row>
    <row r="8541" spans="1:17" hidden="1" x14ac:dyDescent="0.35">
      <c r="A8541" s="72">
        <f t="shared" si="133"/>
        <v>127700</v>
      </c>
      <c r="B8541" t="s">
        <v>23989</v>
      </c>
      <c r="C8541" s="85">
        <v>36204</v>
      </c>
      <c r="D8541" t="s">
        <v>77</v>
      </c>
      <c r="E8541" t="s">
        <v>23260</v>
      </c>
      <c r="F8541" s="85">
        <v>127700</v>
      </c>
      <c r="G8541" t="s">
        <v>78</v>
      </c>
      <c r="H8541">
        <v>13049259</v>
      </c>
      <c r="I8541" t="s">
        <v>79</v>
      </c>
      <c r="K8541" t="s">
        <v>23990</v>
      </c>
      <c r="M8541" t="s">
        <v>23991</v>
      </c>
      <c r="N8541" t="s">
        <v>23987</v>
      </c>
      <c r="O8541" t="s">
        <v>23988</v>
      </c>
      <c r="P8541">
        <v>32926</v>
      </c>
      <c r="Q8541">
        <v>5326</v>
      </c>
    </row>
    <row r="8542" spans="1:17" hidden="1" x14ac:dyDescent="0.35">
      <c r="A8542" s="72">
        <f t="shared" si="133"/>
        <v>141499</v>
      </c>
      <c r="B8542" t="s">
        <v>16111</v>
      </c>
      <c r="C8542" s="66">
        <v>16033635</v>
      </c>
      <c r="D8542" t="s">
        <v>77</v>
      </c>
      <c r="E8542" t="s">
        <v>9465</v>
      </c>
      <c r="F8542" s="66">
        <v>141499</v>
      </c>
      <c r="G8542" t="s">
        <v>78</v>
      </c>
      <c r="H8542" t="s">
        <v>9466</v>
      </c>
      <c r="I8542" t="s">
        <v>79</v>
      </c>
      <c r="K8542" t="s">
        <v>16112</v>
      </c>
      <c r="M8542" t="s">
        <v>13898</v>
      </c>
      <c r="N8542" t="s">
        <v>7384</v>
      </c>
      <c r="O8542" t="s">
        <v>18</v>
      </c>
      <c r="P8542" t="s">
        <v>13899</v>
      </c>
    </row>
    <row r="8543" spans="1:17" hidden="1" x14ac:dyDescent="0.35">
      <c r="A8543" s="72">
        <f t="shared" si="133"/>
        <v>140617</v>
      </c>
      <c r="B8543" t="s">
        <v>2153</v>
      </c>
      <c r="C8543" s="66">
        <v>86546</v>
      </c>
      <c r="D8543" t="s">
        <v>77</v>
      </c>
      <c r="E8543" t="s">
        <v>2154</v>
      </c>
      <c r="F8543" s="66">
        <v>140617</v>
      </c>
      <c r="G8543" t="s">
        <v>78</v>
      </c>
      <c r="I8543" t="s">
        <v>79</v>
      </c>
      <c r="K8543" t="s">
        <v>2155</v>
      </c>
      <c r="M8543" t="s">
        <v>2156</v>
      </c>
      <c r="N8543" t="s">
        <v>2157</v>
      </c>
      <c r="O8543" t="s">
        <v>18</v>
      </c>
      <c r="P8543" t="s">
        <v>2158</v>
      </c>
    </row>
    <row r="8544" spans="1:17" hidden="1" x14ac:dyDescent="0.35">
      <c r="A8544" s="72">
        <f t="shared" si="133"/>
        <v>140617</v>
      </c>
      <c r="B8544" t="s">
        <v>2159</v>
      </c>
      <c r="C8544" s="66">
        <v>86547</v>
      </c>
      <c r="D8544" t="s">
        <v>77</v>
      </c>
      <c r="E8544" t="s">
        <v>2154</v>
      </c>
      <c r="F8544" s="66">
        <v>140617</v>
      </c>
      <c r="G8544" t="s">
        <v>78</v>
      </c>
      <c r="I8544" t="s">
        <v>79</v>
      </c>
      <c r="K8544" t="s">
        <v>2160</v>
      </c>
      <c r="M8544" t="s">
        <v>2156</v>
      </c>
      <c r="N8544" t="s">
        <v>2157</v>
      </c>
      <c r="O8544" t="s">
        <v>18</v>
      </c>
      <c r="P8544" t="s">
        <v>2158</v>
      </c>
    </row>
    <row r="8545" spans="1:17" hidden="1" x14ac:dyDescent="0.35">
      <c r="A8545" s="72">
        <f t="shared" si="133"/>
        <v>141234</v>
      </c>
      <c r="B8545" t="s">
        <v>19865</v>
      </c>
      <c r="C8545" s="66">
        <v>16074135</v>
      </c>
      <c r="D8545" t="s">
        <v>83</v>
      </c>
      <c r="E8545" t="s">
        <v>6473</v>
      </c>
      <c r="F8545" s="66">
        <v>141234</v>
      </c>
      <c r="G8545" t="s">
        <v>78</v>
      </c>
      <c r="I8545" t="s">
        <v>79</v>
      </c>
      <c r="K8545" t="s">
        <v>19866</v>
      </c>
      <c r="M8545" t="s">
        <v>3090</v>
      </c>
      <c r="N8545" t="s">
        <v>6073</v>
      </c>
      <c r="O8545" t="s">
        <v>18</v>
      </c>
      <c r="P8545" t="s">
        <v>6971</v>
      </c>
    </row>
    <row r="8546" spans="1:17" hidden="1" x14ac:dyDescent="0.35">
      <c r="A8546" s="72">
        <f t="shared" si="133"/>
        <v>141307</v>
      </c>
      <c r="B8546" t="s">
        <v>15968</v>
      </c>
      <c r="C8546" s="66">
        <v>16029800</v>
      </c>
      <c r="D8546" t="s">
        <v>77</v>
      </c>
      <c r="E8546" t="s">
        <v>6769</v>
      </c>
      <c r="F8546" s="66">
        <v>141307</v>
      </c>
      <c r="G8546" t="s">
        <v>78</v>
      </c>
      <c r="I8546" t="s">
        <v>79</v>
      </c>
      <c r="K8546" t="s">
        <v>15969</v>
      </c>
      <c r="M8546" t="s">
        <v>7912</v>
      </c>
      <c r="N8546" t="s">
        <v>6771</v>
      </c>
      <c r="O8546" t="s">
        <v>18</v>
      </c>
      <c r="P8546" t="s">
        <v>7913</v>
      </c>
    </row>
    <row r="8547" spans="1:17" hidden="1" x14ac:dyDescent="0.35">
      <c r="A8547" s="72">
        <f t="shared" si="133"/>
        <v>141223</v>
      </c>
      <c r="B8547" t="s">
        <v>7198</v>
      </c>
      <c r="C8547" s="66">
        <v>89022</v>
      </c>
      <c r="D8547" t="s">
        <v>77</v>
      </c>
      <c r="E8547" t="s">
        <v>6077</v>
      </c>
      <c r="F8547" s="66">
        <v>141223</v>
      </c>
      <c r="G8547" t="s">
        <v>78</v>
      </c>
      <c r="H8547" t="s">
        <v>7199</v>
      </c>
      <c r="I8547" t="s">
        <v>79</v>
      </c>
      <c r="K8547" t="s">
        <v>7200</v>
      </c>
      <c r="M8547" t="s">
        <v>3090</v>
      </c>
      <c r="N8547" t="s">
        <v>6071</v>
      </c>
      <c r="O8547" t="s">
        <v>18</v>
      </c>
      <c r="P8547" t="s">
        <v>7197</v>
      </c>
      <c r="Q8547" t="s">
        <v>7201</v>
      </c>
    </row>
    <row r="8548" spans="1:17" hidden="1" x14ac:dyDescent="0.35">
      <c r="A8548" s="72">
        <f t="shared" si="133"/>
        <v>140887</v>
      </c>
      <c r="B8548" t="s">
        <v>22973</v>
      </c>
      <c r="C8548" s="85">
        <v>17028232</v>
      </c>
      <c r="D8548" t="s">
        <v>23281</v>
      </c>
      <c r="E8548" t="s">
        <v>23231</v>
      </c>
      <c r="F8548" s="85">
        <v>140887</v>
      </c>
      <c r="G8548" t="s">
        <v>78</v>
      </c>
      <c r="I8548" t="s">
        <v>79</v>
      </c>
      <c r="K8548" t="s">
        <v>22974</v>
      </c>
      <c r="M8548" t="s">
        <v>20648</v>
      </c>
      <c r="N8548" t="s">
        <v>571</v>
      </c>
      <c r="O8548" t="s">
        <v>18</v>
      </c>
      <c r="P8548">
        <v>76112</v>
      </c>
    </row>
    <row r="8549" spans="1:17" hidden="1" x14ac:dyDescent="0.35">
      <c r="A8549" s="72">
        <f t="shared" si="133"/>
        <v>140887</v>
      </c>
      <c r="B8549" t="s">
        <v>22973</v>
      </c>
      <c r="C8549" s="66">
        <v>17028232</v>
      </c>
      <c r="D8549" t="s">
        <v>83</v>
      </c>
      <c r="E8549" t="s">
        <v>3907</v>
      </c>
      <c r="F8549" s="66">
        <v>140887</v>
      </c>
      <c r="G8549" t="s">
        <v>78</v>
      </c>
      <c r="I8549" t="s">
        <v>79</v>
      </c>
      <c r="K8549" t="s">
        <v>22974</v>
      </c>
      <c r="M8549" t="s">
        <v>20648</v>
      </c>
      <c r="N8549" t="s">
        <v>571</v>
      </c>
      <c r="O8549" t="s">
        <v>18</v>
      </c>
      <c r="P8549" t="s">
        <v>4171</v>
      </c>
    </row>
    <row r="8550" spans="1:17" hidden="1" x14ac:dyDescent="0.35">
      <c r="A8550" s="72">
        <f t="shared" si="133"/>
        <v>141223</v>
      </c>
      <c r="B8550" t="s">
        <v>7190</v>
      </c>
      <c r="C8550" s="66">
        <v>89015</v>
      </c>
      <c r="D8550" t="s">
        <v>77</v>
      </c>
      <c r="E8550" t="s">
        <v>6077</v>
      </c>
      <c r="F8550" s="66">
        <v>141223</v>
      </c>
      <c r="G8550" t="s">
        <v>78</v>
      </c>
      <c r="H8550" t="s">
        <v>7191</v>
      </c>
      <c r="I8550" t="s">
        <v>79</v>
      </c>
      <c r="K8550" t="s">
        <v>7192</v>
      </c>
      <c r="M8550" t="s">
        <v>3090</v>
      </c>
      <c r="N8550" t="s">
        <v>6071</v>
      </c>
      <c r="O8550" t="s">
        <v>18</v>
      </c>
      <c r="P8550" t="s">
        <v>7179</v>
      </c>
      <c r="Q8550" t="s">
        <v>4298</v>
      </c>
    </row>
    <row r="8551" spans="1:17" hidden="1" x14ac:dyDescent="0.35">
      <c r="A8551" s="72">
        <f t="shared" si="133"/>
        <v>142043</v>
      </c>
      <c r="B8551" t="s">
        <v>13113</v>
      </c>
      <c r="C8551" s="66">
        <v>92769</v>
      </c>
      <c r="D8551" t="s">
        <v>77</v>
      </c>
      <c r="E8551" t="s">
        <v>13037</v>
      </c>
      <c r="F8551" s="66">
        <v>142043</v>
      </c>
      <c r="G8551" t="s">
        <v>78</v>
      </c>
      <c r="I8551" t="s">
        <v>79</v>
      </c>
      <c r="K8551" t="s">
        <v>13114</v>
      </c>
      <c r="M8551" t="s">
        <v>13039</v>
      </c>
      <c r="N8551" t="s">
        <v>13039</v>
      </c>
      <c r="O8551" t="s">
        <v>18</v>
      </c>
      <c r="P8551" t="s">
        <v>13100</v>
      </c>
      <c r="Q8551" t="s">
        <v>5857</v>
      </c>
    </row>
    <row r="8552" spans="1:17" hidden="1" x14ac:dyDescent="0.35">
      <c r="A8552" s="72">
        <f t="shared" si="133"/>
        <v>140473</v>
      </c>
      <c r="B8552" t="s">
        <v>27650</v>
      </c>
      <c r="C8552" s="85">
        <v>16041261</v>
      </c>
      <c r="D8552" t="s">
        <v>77</v>
      </c>
      <c r="E8552" t="s">
        <v>23171</v>
      </c>
      <c r="F8552" s="85">
        <v>140473</v>
      </c>
      <c r="G8552" t="s">
        <v>78</v>
      </c>
      <c r="I8552" t="s">
        <v>79</v>
      </c>
      <c r="K8552" t="s">
        <v>27651</v>
      </c>
      <c r="M8552" t="s">
        <v>19118</v>
      </c>
      <c r="N8552" t="s">
        <v>176</v>
      </c>
      <c r="O8552" t="s">
        <v>18</v>
      </c>
      <c r="P8552">
        <v>75082</v>
      </c>
    </row>
    <row r="8553" spans="1:17" hidden="1" x14ac:dyDescent="0.35">
      <c r="A8553" s="72">
        <f t="shared" si="133"/>
        <v>140473</v>
      </c>
      <c r="B8553" t="s">
        <v>16484</v>
      </c>
      <c r="C8553" s="66">
        <v>16041261</v>
      </c>
      <c r="D8553" t="s">
        <v>77</v>
      </c>
      <c r="E8553" t="s">
        <v>252</v>
      </c>
      <c r="F8553" s="66">
        <v>140473</v>
      </c>
      <c r="G8553" t="s">
        <v>78</v>
      </c>
      <c r="I8553" t="s">
        <v>79</v>
      </c>
      <c r="K8553" t="s">
        <v>16485</v>
      </c>
      <c r="M8553" t="s">
        <v>963</v>
      </c>
      <c r="N8553" t="s">
        <v>185</v>
      </c>
      <c r="O8553" t="s">
        <v>18</v>
      </c>
      <c r="P8553" t="s">
        <v>1039</v>
      </c>
    </row>
    <row r="8554" spans="1:17" hidden="1" x14ac:dyDescent="0.35">
      <c r="A8554" s="72">
        <f t="shared" si="133"/>
        <v>141544</v>
      </c>
      <c r="B8554" t="s">
        <v>10091</v>
      </c>
      <c r="C8554" s="66">
        <v>90797</v>
      </c>
      <c r="D8554" t="s">
        <v>77</v>
      </c>
      <c r="E8554" t="s">
        <v>9751</v>
      </c>
      <c r="F8554" s="66">
        <v>141544</v>
      </c>
      <c r="G8554" t="s">
        <v>78</v>
      </c>
      <c r="H8554" t="s">
        <v>9752</v>
      </c>
      <c r="I8554" t="s">
        <v>79</v>
      </c>
      <c r="K8554" t="s">
        <v>10092</v>
      </c>
      <c r="M8554" t="s">
        <v>7383</v>
      </c>
      <c r="N8554" t="s">
        <v>7384</v>
      </c>
      <c r="O8554" t="s">
        <v>18</v>
      </c>
      <c r="P8554" t="s">
        <v>10079</v>
      </c>
      <c r="Q8554" t="s">
        <v>10093</v>
      </c>
    </row>
    <row r="8555" spans="1:17" hidden="1" x14ac:dyDescent="0.35">
      <c r="A8555" s="72">
        <f t="shared" si="133"/>
        <v>141532</v>
      </c>
      <c r="B8555" t="s">
        <v>28258</v>
      </c>
      <c r="C8555" s="85">
        <v>90540</v>
      </c>
      <c r="D8555" t="s">
        <v>77</v>
      </c>
      <c r="E8555" t="s">
        <v>23152</v>
      </c>
      <c r="F8555" s="85">
        <v>141532</v>
      </c>
      <c r="G8555" t="s">
        <v>78</v>
      </c>
      <c r="H8555">
        <v>9980335</v>
      </c>
      <c r="I8555" t="s">
        <v>79</v>
      </c>
      <c r="K8555" t="s">
        <v>28259</v>
      </c>
      <c r="M8555" t="s">
        <v>9696</v>
      </c>
      <c r="N8555" t="s">
        <v>9697</v>
      </c>
      <c r="O8555" t="s">
        <v>18</v>
      </c>
      <c r="P8555">
        <v>78154</v>
      </c>
      <c r="Q8555">
        <v>1999</v>
      </c>
    </row>
    <row r="8556" spans="1:17" hidden="1" x14ac:dyDescent="0.35">
      <c r="A8556" s="72">
        <f t="shared" si="133"/>
        <v>141532</v>
      </c>
      <c r="B8556" t="s">
        <v>9715</v>
      </c>
      <c r="C8556" s="66">
        <v>90540</v>
      </c>
      <c r="D8556" t="s">
        <v>77</v>
      </c>
      <c r="E8556" t="s">
        <v>9507</v>
      </c>
      <c r="F8556" s="66">
        <v>141532</v>
      </c>
      <c r="G8556" t="s">
        <v>78</v>
      </c>
      <c r="H8556" t="s">
        <v>9508</v>
      </c>
      <c r="I8556" t="s">
        <v>79</v>
      </c>
      <c r="K8556" t="s">
        <v>9716</v>
      </c>
      <c r="M8556" t="s">
        <v>9711</v>
      </c>
      <c r="N8556" t="s">
        <v>9697</v>
      </c>
      <c r="O8556" t="s">
        <v>18</v>
      </c>
      <c r="P8556" t="s">
        <v>9698</v>
      </c>
      <c r="Q8556" t="s">
        <v>493</v>
      </c>
    </row>
    <row r="8557" spans="1:17" hidden="1" x14ac:dyDescent="0.35">
      <c r="A8557" s="72">
        <f t="shared" si="133"/>
        <v>17015391</v>
      </c>
      <c r="B8557" t="s">
        <v>25157</v>
      </c>
      <c r="C8557" s="85">
        <v>141531</v>
      </c>
      <c r="D8557" t="s">
        <v>25065</v>
      </c>
      <c r="E8557" t="s">
        <v>23237</v>
      </c>
      <c r="F8557" s="85">
        <v>17015391</v>
      </c>
      <c r="G8557" t="s">
        <v>1750</v>
      </c>
      <c r="H8557">
        <v>26053348</v>
      </c>
      <c r="I8557" t="s">
        <v>79</v>
      </c>
      <c r="K8557" t="s">
        <v>25158</v>
      </c>
      <c r="M8557" t="s">
        <v>9696</v>
      </c>
      <c r="N8557" t="s">
        <v>9697</v>
      </c>
      <c r="O8557" t="s">
        <v>18</v>
      </c>
      <c r="P8557">
        <v>78154</v>
      </c>
      <c r="Q8557">
        <v>1911</v>
      </c>
    </row>
    <row r="8558" spans="1:17" hidden="1" x14ac:dyDescent="0.35">
      <c r="A8558" s="72">
        <f t="shared" si="133"/>
        <v>141532</v>
      </c>
      <c r="B8558" t="s">
        <v>23152</v>
      </c>
      <c r="C8558" s="85">
        <v>141532</v>
      </c>
      <c r="D8558" t="s">
        <v>78</v>
      </c>
      <c r="E8558" t="s">
        <v>23237</v>
      </c>
      <c r="F8558" s="85">
        <v>17015391</v>
      </c>
      <c r="G8558" t="s">
        <v>1750</v>
      </c>
      <c r="H8558">
        <v>9980335</v>
      </c>
      <c r="I8558" t="s">
        <v>79</v>
      </c>
      <c r="J8558" t="s">
        <v>200</v>
      </c>
      <c r="K8558" t="s">
        <v>22401</v>
      </c>
      <c r="M8558" t="s">
        <v>9696</v>
      </c>
      <c r="N8558" t="s">
        <v>9697</v>
      </c>
      <c r="O8558" t="s">
        <v>18</v>
      </c>
      <c r="P8558">
        <v>78154</v>
      </c>
    </row>
    <row r="8559" spans="1:17" hidden="1" x14ac:dyDescent="0.35">
      <c r="A8559" s="72">
        <f t="shared" si="133"/>
        <v>140473</v>
      </c>
      <c r="B8559" t="s">
        <v>27681</v>
      </c>
      <c r="C8559" s="85">
        <v>85466</v>
      </c>
      <c r="D8559" t="s">
        <v>77</v>
      </c>
      <c r="E8559" t="s">
        <v>23171</v>
      </c>
      <c r="F8559" s="85">
        <v>140473</v>
      </c>
      <c r="G8559" t="s">
        <v>78</v>
      </c>
      <c r="I8559" t="s">
        <v>79</v>
      </c>
      <c r="K8559" t="s">
        <v>27682</v>
      </c>
      <c r="M8559" t="s">
        <v>20750</v>
      </c>
      <c r="N8559" t="s">
        <v>176</v>
      </c>
      <c r="O8559" t="s">
        <v>18</v>
      </c>
      <c r="P8559">
        <v>75023</v>
      </c>
      <c r="Q8559">
        <v>1410</v>
      </c>
    </row>
    <row r="8560" spans="1:17" hidden="1" x14ac:dyDescent="0.35">
      <c r="A8560" s="72">
        <f t="shared" si="133"/>
        <v>140473</v>
      </c>
      <c r="B8560" t="s">
        <v>251</v>
      </c>
      <c r="C8560" s="66">
        <v>85466</v>
      </c>
      <c r="D8560" t="s">
        <v>77</v>
      </c>
      <c r="E8560" t="s">
        <v>252</v>
      </c>
      <c r="F8560" s="66">
        <v>140473</v>
      </c>
      <c r="G8560" t="s">
        <v>78</v>
      </c>
      <c r="I8560" t="s">
        <v>79</v>
      </c>
      <c r="K8560" t="s">
        <v>253</v>
      </c>
      <c r="M8560" t="s">
        <v>254</v>
      </c>
      <c r="N8560" t="s">
        <v>185</v>
      </c>
      <c r="O8560" t="s">
        <v>18</v>
      </c>
      <c r="P8560" t="s">
        <v>255</v>
      </c>
      <c r="Q8560" t="s">
        <v>256</v>
      </c>
    </row>
    <row r="8561" spans="1:17" hidden="1" x14ac:dyDescent="0.35">
      <c r="A8561" s="72">
        <f t="shared" si="133"/>
        <v>141269</v>
      </c>
      <c r="B8561" t="s">
        <v>15567</v>
      </c>
      <c r="C8561" s="66">
        <v>234651</v>
      </c>
      <c r="D8561" t="s">
        <v>77</v>
      </c>
      <c r="E8561" t="s">
        <v>6855</v>
      </c>
      <c r="F8561" s="66">
        <v>141269</v>
      </c>
      <c r="G8561" t="s">
        <v>78</v>
      </c>
      <c r="H8561" t="s">
        <v>15568</v>
      </c>
      <c r="I8561" t="s">
        <v>79</v>
      </c>
      <c r="K8561" t="s">
        <v>15569</v>
      </c>
      <c r="M8561" t="s">
        <v>7579</v>
      </c>
      <c r="N8561" t="s">
        <v>6073</v>
      </c>
      <c r="O8561" t="s">
        <v>18</v>
      </c>
      <c r="P8561" t="s">
        <v>7696</v>
      </c>
    </row>
    <row r="8562" spans="1:17" hidden="1" x14ac:dyDescent="0.35">
      <c r="A8562" s="72">
        <f t="shared" si="133"/>
        <v>141532</v>
      </c>
      <c r="B8562" t="s">
        <v>28252</v>
      </c>
      <c r="C8562" s="85">
        <v>16050171</v>
      </c>
      <c r="D8562" t="s">
        <v>77</v>
      </c>
      <c r="E8562" t="s">
        <v>23152</v>
      </c>
      <c r="F8562" s="85">
        <v>141532</v>
      </c>
      <c r="G8562" t="s">
        <v>78</v>
      </c>
      <c r="H8562">
        <v>9980335</v>
      </c>
      <c r="I8562" t="s">
        <v>79</v>
      </c>
      <c r="K8562" t="s">
        <v>28253</v>
      </c>
      <c r="M8562" t="s">
        <v>20325</v>
      </c>
      <c r="N8562" t="s">
        <v>9697</v>
      </c>
      <c r="O8562" t="s">
        <v>18</v>
      </c>
      <c r="P8562">
        <v>78108</v>
      </c>
    </row>
    <row r="8563" spans="1:17" hidden="1" x14ac:dyDescent="0.35">
      <c r="A8563" s="72">
        <f t="shared" si="133"/>
        <v>141532</v>
      </c>
      <c r="B8563" t="s">
        <v>16879</v>
      </c>
      <c r="C8563" s="66">
        <v>16050171</v>
      </c>
      <c r="D8563" t="s">
        <v>77</v>
      </c>
      <c r="E8563" t="s">
        <v>9507</v>
      </c>
      <c r="F8563" s="66">
        <v>141532</v>
      </c>
      <c r="G8563" t="s">
        <v>78</v>
      </c>
      <c r="H8563" t="s">
        <v>9508</v>
      </c>
      <c r="I8563" t="s">
        <v>79</v>
      </c>
      <c r="K8563" t="s">
        <v>16880</v>
      </c>
      <c r="M8563" t="s">
        <v>9510</v>
      </c>
      <c r="N8563" t="s">
        <v>9697</v>
      </c>
      <c r="O8563" t="s">
        <v>18</v>
      </c>
      <c r="P8563" t="s">
        <v>9512</v>
      </c>
    </row>
    <row r="8564" spans="1:17" hidden="1" x14ac:dyDescent="0.35">
      <c r="A8564" s="72">
        <f t="shared" si="133"/>
        <v>140523</v>
      </c>
      <c r="B8564" t="s">
        <v>17977</v>
      </c>
      <c r="C8564" s="66">
        <v>16076402</v>
      </c>
      <c r="D8564" t="s">
        <v>77</v>
      </c>
      <c r="E8564" t="s">
        <v>1505</v>
      </c>
      <c r="F8564" s="66">
        <v>140523</v>
      </c>
      <c r="G8564" t="s">
        <v>78</v>
      </c>
      <c r="I8564" t="s">
        <v>79</v>
      </c>
      <c r="K8564" t="s">
        <v>17978</v>
      </c>
      <c r="M8564" t="s">
        <v>1508</v>
      </c>
      <c r="N8564" t="s">
        <v>1206</v>
      </c>
      <c r="O8564" t="s">
        <v>18</v>
      </c>
      <c r="P8564" t="s">
        <v>1509</v>
      </c>
    </row>
    <row r="8565" spans="1:17" hidden="1" x14ac:dyDescent="0.35">
      <c r="A8565" s="72">
        <f t="shared" si="133"/>
        <v>141555</v>
      </c>
      <c r="B8565" t="s">
        <v>14445</v>
      </c>
      <c r="C8565" s="66">
        <v>211006</v>
      </c>
      <c r="D8565" t="s">
        <v>77</v>
      </c>
      <c r="E8565" t="s">
        <v>4810</v>
      </c>
      <c r="F8565" s="66">
        <v>141555</v>
      </c>
      <c r="G8565" t="s">
        <v>78</v>
      </c>
      <c r="H8565" t="s">
        <v>14446</v>
      </c>
      <c r="I8565" t="s">
        <v>79</v>
      </c>
      <c r="K8565" t="s">
        <v>14447</v>
      </c>
      <c r="M8565" t="s">
        <v>7383</v>
      </c>
      <c r="O8565" t="s">
        <v>18</v>
      </c>
      <c r="P8565" t="s">
        <v>10254</v>
      </c>
    </row>
    <row r="8566" spans="1:17" hidden="1" x14ac:dyDescent="0.35">
      <c r="A8566" s="72">
        <f t="shared" si="133"/>
        <v>141223</v>
      </c>
      <c r="B8566" t="s">
        <v>16025</v>
      </c>
      <c r="C8566" s="66">
        <v>16031059</v>
      </c>
      <c r="D8566" t="s">
        <v>77</v>
      </c>
      <c r="E8566" t="s">
        <v>6077</v>
      </c>
      <c r="F8566" s="66">
        <v>141223</v>
      </c>
      <c r="G8566" t="s">
        <v>78</v>
      </c>
      <c r="I8566" t="s">
        <v>79</v>
      </c>
      <c r="K8566" t="s">
        <v>16026</v>
      </c>
      <c r="M8566" t="s">
        <v>3090</v>
      </c>
      <c r="N8566" t="s">
        <v>6071</v>
      </c>
      <c r="O8566" t="s">
        <v>18</v>
      </c>
      <c r="P8566" t="s">
        <v>6805</v>
      </c>
      <c r="Q8566" t="s">
        <v>6095</v>
      </c>
    </row>
    <row r="8567" spans="1:17" hidden="1" x14ac:dyDescent="0.35">
      <c r="A8567" s="72">
        <f t="shared" si="133"/>
        <v>141231</v>
      </c>
      <c r="B8567" t="s">
        <v>14635</v>
      </c>
      <c r="C8567" s="66">
        <v>226324</v>
      </c>
      <c r="D8567" t="s">
        <v>83</v>
      </c>
      <c r="E8567" t="s">
        <v>6244</v>
      </c>
      <c r="F8567" s="66">
        <v>141231</v>
      </c>
      <c r="G8567" t="s">
        <v>78</v>
      </c>
      <c r="H8567" t="s">
        <v>14978</v>
      </c>
      <c r="I8567" t="s">
        <v>79</v>
      </c>
      <c r="K8567" t="s">
        <v>13767</v>
      </c>
      <c r="L8567" t="s">
        <v>80</v>
      </c>
      <c r="M8567" t="s">
        <v>3090</v>
      </c>
      <c r="N8567" t="s">
        <v>80</v>
      </c>
      <c r="O8567" t="s">
        <v>18</v>
      </c>
      <c r="P8567" t="s">
        <v>7149</v>
      </c>
      <c r="Q8567" t="s">
        <v>3675</v>
      </c>
    </row>
    <row r="8568" spans="1:17" hidden="1" x14ac:dyDescent="0.35">
      <c r="A8568" s="72">
        <f t="shared" si="133"/>
        <v>140464</v>
      </c>
      <c r="B8568" t="s">
        <v>25885</v>
      </c>
      <c r="C8568" s="85">
        <v>16081263</v>
      </c>
      <c r="D8568" t="s">
        <v>77</v>
      </c>
      <c r="E8568" t="s">
        <v>23223</v>
      </c>
      <c r="F8568" s="85">
        <v>140464</v>
      </c>
      <c r="G8568" t="s">
        <v>78</v>
      </c>
      <c r="H8568">
        <v>14512545</v>
      </c>
      <c r="I8568" t="s">
        <v>79</v>
      </c>
      <c r="K8568" t="s">
        <v>25886</v>
      </c>
      <c r="M8568" t="s">
        <v>18305</v>
      </c>
      <c r="N8568" t="s">
        <v>232</v>
      </c>
      <c r="O8568" t="s">
        <v>18</v>
      </c>
      <c r="P8568">
        <v>75052</v>
      </c>
      <c r="Q8568">
        <v>7247</v>
      </c>
    </row>
    <row r="8569" spans="1:17" hidden="1" x14ac:dyDescent="0.35">
      <c r="A8569" s="72">
        <f t="shared" si="133"/>
        <v>140464</v>
      </c>
      <c r="B8569" t="s">
        <v>18417</v>
      </c>
      <c r="C8569" s="66">
        <v>16081263</v>
      </c>
      <c r="D8569" t="s">
        <v>77</v>
      </c>
      <c r="E8569" t="s">
        <v>541</v>
      </c>
      <c r="F8569" s="66">
        <v>140464</v>
      </c>
      <c r="G8569" t="s">
        <v>78</v>
      </c>
      <c r="H8569" t="s">
        <v>542</v>
      </c>
      <c r="I8569" t="s">
        <v>79</v>
      </c>
      <c r="K8569" t="s">
        <v>17531</v>
      </c>
      <c r="M8569" t="s">
        <v>544</v>
      </c>
      <c r="N8569" t="s">
        <v>189</v>
      </c>
      <c r="O8569" t="s">
        <v>18</v>
      </c>
      <c r="P8569" t="s">
        <v>576</v>
      </c>
      <c r="Q8569" t="s">
        <v>17532</v>
      </c>
    </row>
    <row r="8570" spans="1:17" hidden="1" x14ac:dyDescent="0.35">
      <c r="A8570" s="72">
        <f t="shared" si="133"/>
        <v>141546</v>
      </c>
      <c r="B8570" t="s">
        <v>27405</v>
      </c>
      <c r="C8570" s="85">
        <v>16078665</v>
      </c>
      <c r="D8570" t="s">
        <v>23281</v>
      </c>
      <c r="E8570" t="s">
        <v>23179</v>
      </c>
      <c r="F8570" s="85">
        <v>141546</v>
      </c>
      <c r="G8570" t="s">
        <v>78</v>
      </c>
      <c r="H8570">
        <v>1664853</v>
      </c>
      <c r="I8570" t="s">
        <v>79</v>
      </c>
      <c r="K8570" t="s">
        <v>27406</v>
      </c>
      <c r="M8570" t="s">
        <v>9155</v>
      </c>
      <c r="N8570" t="s">
        <v>9526</v>
      </c>
      <c r="O8570" t="s">
        <v>18</v>
      </c>
      <c r="P8570">
        <v>78217</v>
      </c>
    </row>
    <row r="8571" spans="1:17" hidden="1" x14ac:dyDescent="0.35">
      <c r="A8571" s="72">
        <f t="shared" si="133"/>
        <v>141546</v>
      </c>
      <c r="B8571" t="s">
        <v>19802</v>
      </c>
      <c r="C8571" s="66">
        <v>16078665</v>
      </c>
      <c r="D8571" t="s">
        <v>83</v>
      </c>
      <c r="E8571" t="s">
        <v>9849</v>
      </c>
      <c r="F8571" s="66">
        <v>141546</v>
      </c>
      <c r="G8571" t="s">
        <v>78</v>
      </c>
      <c r="H8571" t="s">
        <v>9850</v>
      </c>
      <c r="I8571" t="s">
        <v>79</v>
      </c>
      <c r="K8571" t="s">
        <v>19803</v>
      </c>
      <c r="L8571" t="s">
        <v>80</v>
      </c>
      <c r="M8571" t="s">
        <v>7383</v>
      </c>
      <c r="N8571" t="s">
        <v>7384</v>
      </c>
      <c r="O8571" t="s">
        <v>18</v>
      </c>
      <c r="P8571" t="s">
        <v>9997</v>
      </c>
      <c r="Q8571" t="s">
        <v>87</v>
      </c>
    </row>
    <row r="8572" spans="1:17" hidden="1" x14ac:dyDescent="0.35">
      <c r="A8572" s="72">
        <f t="shared" si="133"/>
        <v>141673</v>
      </c>
      <c r="B8572" t="s">
        <v>17880</v>
      </c>
      <c r="C8572" s="66">
        <v>16073894</v>
      </c>
      <c r="D8572" t="s">
        <v>77</v>
      </c>
      <c r="E8572" t="s">
        <v>11173</v>
      </c>
      <c r="F8572" s="66">
        <v>141673</v>
      </c>
      <c r="G8572" t="s">
        <v>78</v>
      </c>
      <c r="H8572" t="s">
        <v>11174</v>
      </c>
      <c r="I8572" t="s">
        <v>79</v>
      </c>
      <c r="K8572" t="s">
        <v>17881</v>
      </c>
      <c r="M8572" t="s">
        <v>11170</v>
      </c>
      <c r="N8572" t="s">
        <v>10782</v>
      </c>
      <c r="O8572" t="s">
        <v>18</v>
      </c>
      <c r="P8572" t="s">
        <v>11171</v>
      </c>
    </row>
    <row r="8573" spans="1:17" hidden="1" x14ac:dyDescent="0.35">
      <c r="A8573" s="72">
        <f t="shared" si="133"/>
        <v>232641</v>
      </c>
      <c r="B8573" t="s">
        <v>25073</v>
      </c>
      <c r="C8573" s="85">
        <v>232641</v>
      </c>
      <c r="D8573" t="s">
        <v>78</v>
      </c>
      <c r="E8573" t="s">
        <v>23237</v>
      </c>
      <c r="F8573" s="85">
        <v>17015391</v>
      </c>
      <c r="G8573" t="s">
        <v>1750</v>
      </c>
      <c r="H8573">
        <v>11826054</v>
      </c>
      <c r="I8573" t="s">
        <v>79</v>
      </c>
      <c r="J8573" t="s">
        <v>200</v>
      </c>
      <c r="K8573" t="s">
        <v>25074</v>
      </c>
      <c r="M8573" t="s">
        <v>9155</v>
      </c>
      <c r="N8573" t="s">
        <v>9526</v>
      </c>
      <c r="O8573" t="s">
        <v>18</v>
      </c>
      <c r="P8573">
        <v>78213</v>
      </c>
    </row>
    <row r="8574" spans="1:17" hidden="1" x14ac:dyDescent="0.35">
      <c r="A8574" s="72">
        <f t="shared" si="133"/>
        <v>16083506</v>
      </c>
      <c r="B8574" t="s">
        <v>21704</v>
      </c>
      <c r="C8574" s="66">
        <v>17017014</v>
      </c>
      <c r="D8574" t="s">
        <v>77</v>
      </c>
      <c r="E8574" t="s">
        <v>16922</v>
      </c>
      <c r="F8574" s="66">
        <v>16083506</v>
      </c>
      <c r="G8574" t="s">
        <v>78</v>
      </c>
      <c r="I8574" t="s">
        <v>79</v>
      </c>
      <c r="K8574" t="s">
        <v>21705</v>
      </c>
      <c r="M8574" t="s">
        <v>21706</v>
      </c>
      <c r="N8574" t="s">
        <v>10456</v>
      </c>
      <c r="O8574" t="s">
        <v>18</v>
      </c>
      <c r="P8574" t="s">
        <v>10684</v>
      </c>
    </row>
    <row r="8575" spans="1:17" hidden="1" x14ac:dyDescent="0.35">
      <c r="A8575" s="72">
        <f t="shared" si="133"/>
        <v>16083506</v>
      </c>
      <c r="B8575" t="s">
        <v>16247</v>
      </c>
      <c r="C8575" s="66">
        <v>16057233</v>
      </c>
      <c r="D8575" t="s">
        <v>77</v>
      </c>
      <c r="E8575" t="s">
        <v>16922</v>
      </c>
      <c r="F8575" s="66">
        <v>16083506</v>
      </c>
      <c r="G8575" t="s">
        <v>78</v>
      </c>
      <c r="H8575" t="s">
        <v>16248</v>
      </c>
      <c r="I8575" t="s">
        <v>79</v>
      </c>
      <c r="K8575" t="s">
        <v>16249</v>
      </c>
      <c r="M8575" t="s">
        <v>7383</v>
      </c>
      <c r="N8575" t="s">
        <v>7384</v>
      </c>
      <c r="O8575" t="s">
        <v>18</v>
      </c>
      <c r="P8575" t="s">
        <v>9847</v>
      </c>
    </row>
    <row r="8576" spans="1:17" hidden="1" x14ac:dyDescent="0.35">
      <c r="A8576" s="72">
        <f t="shared" si="133"/>
        <v>16083506</v>
      </c>
      <c r="B8576" t="s">
        <v>21055</v>
      </c>
      <c r="C8576" s="66">
        <v>17011598</v>
      </c>
      <c r="D8576" t="s">
        <v>77</v>
      </c>
      <c r="E8576" t="s">
        <v>16922</v>
      </c>
      <c r="F8576" s="66">
        <v>16083506</v>
      </c>
      <c r="G8576" t="s">
        <v>78</v>
      </c>
      <c r="I8576" t="s">
        <v>79</v>
      </c>
      <c r="K8576" t="s">
        <v>21056</v>
      </c>
      <c r="M8576" t="s">
        <v>3090</v>
      </c>
      <c r="N8576" t="s">
        <v>6071</v>
      </c>
      <c r="O8576" t="s">
        <v>18</v>
      </c>
      <c r="P8576" t="s">
        <v>7041</v>
      </c>
      <c r="Q8576" t="s">
        <v>8478</v>
      </c>
    </row>
    <row r="8577" spans="1:17" hidden="1" x14ac:dyDescent="0.35">
      <c r="A8577" s="72">
        <f t="shared" si="133"/>
        <v>16083506</v>
      </c>
      <c r="B8577" t="s">
        <v>21336</v>
      </c>
      <c r="C8577" s="66">
        <v>17013367</v>
      </c>
      <c r="D8577" t="s">
        <v>77</v>
      </c>
      <c r="E8577" t="s">
        <v>16922</v>
      </c>
      <c r="F8577" s="66">
        <v>16083506</v>
      </c>
      <c r="G8577" t="s">
        <v>78</v>
      </c>
      <c r="I8577" t="s">
        <v>79</v>
      </c>
      <c r="K8577" t="s">
        <v>21337</v>
      </c>
      <c r="M8577" t="s">
        <v>3090</v>
      </c>
      <c r="N8577" t="s">
        <v>6071</v>
      </c>
      <c r="O8577" t="s">
        <v>18</v>
      </c>
      <c r="P8577" t="s">
        <v>7149</v>
      </c>
      <c r="Q8577" t="s">
        <v>566</v>
      </c>
    </row>
    <row r="8578" spans="1:17" hidden="1" x14ac:dyDescent="0.35">
      <c r="A8578" s="72">
        <f t="shared" ref="A8578:A8641" si="134">IF(F8578="", "", IF(D8578="School District", C8578, F8578))</f>
        <v>16083506</v>
      </c>
      <c r="B8578" t="s">
        <v>20708</v>
      </c>
      <c r="C8578" s="66">
        <v>17008085</v>
      </c>
      <c r="D8578" t="s">
        <v>77</v>
      </c>
      <c r="E8578" t="s">
        <v>16922</v>
      </c>
      <c r="F8578" s="66">
        <v>16083506</v>
      </c>
      <c r="G8578" t="s">
        <v>78</v>
      </c>
      <c r="I8578" t="s">
        <v>79</v>
      </c>
      <c r="K8578" t="s">
        <v>20709</v>
      </c>
      <c r="M8578" t="s">
        <v>6795</v>
      </c>
      <c r="N8578" t="s">
        <v>6071</v>
      </c>
      <c r="O8578" t="s">
        <v>18</v>
      </c>
      <c r="P8578" t="s">
        <v>7080</v>
      </c>
    </row>
    <row r="8579" spans="1:17" hidden="1" x14ac:dyDescent="0.35">
      <c r="A8579" s="72">
        <f t="shared" si="134"/>
        <v>16083506</v>
      </c>
      <c r="B8579" t="s">
        <v>21710</v>
      </c>
      <c r="C8579" s="66">
        <v>17017018</v>
      </c>
      <c r="D8579" t="s">
        <v>77</v>
      </c>
      <c r="E8579" t="s">
        <v>16922</v>
      </c>
      <c r="F8579" s="66">
        <v>16083506</v>
      </c>
      <c r="G8579" t="s">
        <v>78</v>
      </c>
      <c r="I8579" t="s">
        <v>79</v>
      </c>
      <c r="K8579" t="s">
        <v>21711</v>
      </c>
      <c r="M8579" t="s">
        <v>7391</v>
      </c>
      <c r="N8579" t="s">
        <v>6771</v>
      </c>
      <c r="O8579" t="s">
        <v>18</v>
      </c>
      <c r="P8579" t="s">
        <v>15607</v>
      </c>
    </row>
    <row r="8580" spans="1:17" hidden="1" x14ac:dyDescent="0.35">
      <c r="A8580" s="72">
        <f t="shared" si="134"/>
        <v>16083506</v>
      </c>
      <c r="B8580" t="s">
        <v>17258</v>
      </c>
      <c r="C8580" s="66">
        <v>16057243</v>
      </c>
      <c r="D8580" t="s">
        <v>77</v>
      </c>
      <c r="E8580" t="s">
        <v>16922</v>
      </c>
      <c r="F8580" s="66">
        <v>16083506</v>
      </c>
      <c r="G8580" t="s">
        <v>78</v>
      </c>
      <c r="H8580" t="s">
        <v>17259</v>
      </c>
      <c r="I8580" t="s">
        <v>79</v>
      </c>
      <c r="K8580" t="s">
        <v>17260</v>
      </c>
      <c r="M8580" t="s">
        <v>7383</v>
      </c>
      <c r="N8580" t="s">
        <v>9526</v>
      </c>
      <c r="O8580" t="s">
        <v>18</v>
      </c>
      <c r="P8580" t="s">
        <v>10230</v>
      </c>
    </row>
    <row r="8581" spans="1:17" hidden="1" x14ac:dyDescent="0.35">
      <c r="A8581" s="72">
        <f t="shared" si="134"/>
        <v>16083506</v>
      </c>
      <c r="B8581" t="s">
        <v>17248</v>
      </c>
      <c r="C8581" s="66">
        <v>16057240</v>
      </c>
      <c r="D8581" t="s">
        <v>77</v>
      </c>
      <c r="E8581" t="s">
        <v>16922</v>
      </c>
      <c r="F8581" s="66">
        <v>16083506</v>
      </c>
      <c r="G8581" t="s">
        <v>78</v>
      </c>
      <c r="H8581" t="s">
        <v>17249</v>
      </c>
      <c r="I8581" t="s">
        <v>79</v>
      </c>
      <c r="K8581" t="s">
        <v>17250</v>
      </c>
      <c r="M8581" t="s">
        <v>10675</v>
      </c>
      <c r="N8581" t="s">
        <v>10456</v>
      </c>
      <c r="O8581" t="s">
        <v>18</v>
      </c>
      <c r="P8581" t="s">
        <v>10684</v>
      </c>
    </row>
    <row r="8582" spans="1:17" hidden="1" x14ac:dyDescent="0.35">
      <c r="A8582" s="72">
        <f t="shared" si="134"/>
        <v>16083506</v>
      </c>
      <c r="B8582" t="s">
        <v>16921</v>
      </c>
      <c r="C8582" s="66">
        <v>16050447</v>
      </c>
      <c r="D8582" t="s">
        <v>77</v>
      </c>
      <c r="E8582" t="s">
        <v>16922</v>
      </c>
      <c r="F8582" s="66">
        <v>16083506</v>
      </c>
      <c r="G8582" t="s">
        <v>78</v>
      </c>
      <c r="H8582" t="s">
        <v>16923</v>
      </c>
      <c r="I8582" t="s">
        <v>79</v>
      </c>
      <c r="K8582" t="s">
        <v>16924</v>
      </c>
      <c r="M8582" t="s">
        <v>16925</v>
      </c>
      <c r="N8582" t="s">
        <v>7384</v>
      </c>
      <c r="O8582" t="s">
        <v>18</v>
      </c>
      <c r="P8582" t="s">
        <v>10254</v>
      </c>
    </row>
    <row r="8583" spans="1:17" hidden="1" x14ac:dyDescent="0.35">
      <c r="A8583" s="72">
        <f t="shared" si="134"/>
        <v>141431</v>
      </c>
      <c r="B8583" t="s">
        <v>17291</v>
      </c>
      <c r="C8583" s="66">
        <v>16058181</v>
      </c>
      <c r="D8583" t="s">
        <v>77</v>
      </c>
      <c r="E8583" t="s">
        <v>9010</v>
      </c>
      <c r="F8583" s="66">
        <v>141431</v>
      </c>
      <c r="G8583" t="s">
        <v>78</v>
      </c>
      <c r="I8583" t="s">
        <v>79</v>
      </c>
      <c r="K8583" t="s">
        <v>17292</v>
      </c>
      <c r="M8583" t="s">
        <v>9006</v>
      </c>
      <c r="N8583" t="s">
        <v>9113</v>
      </c>
      <c r="O8583" t="s">
        <v>18</v>
      </c>
      <c r="P8583" t="s">
        <v>9030</v>
      </c>
    </row>
    <row r="8584" spans="1:17" hidden="1" x14ac:dyDescent="0.35">
      <c r="A8584" s="72">
        <f t="shared" si="134"/>
        <v>141796</v>
      </c>
      <c r="B8584" t="s">
        <v>22298</v>
      </c>
      <c r="C8584" s="66">
        <v>17022101</v>
      </c>
      <c r="D8584" t="s">
        <v>83</v>
      </c>
      <c r="E8584" t="s">
        <v>11937</v>
      </c>
      <c r="F8584" s="66">
        <v>141796</v>
      </c>
      <c r="G8584" t="s">
        <v>78</v>
      </c>
      <c r="I8584" t="s">
        <v>79</v>
      </c>
      <c r="K8584" t="s">
        <v>22299</v>
      </c>
      <c r="M8584" t="s">
        <v>22300</v>
      </c>
      <c r="O8584" t="s">
        <v>18</v>
      </c>
      <c r="P8584" t="s">
        <v>11940</v>
      </c>
    </row>
    <row r="8585" spans="1:17" hidden="1" x14ac:dyDescent="0.35">
      <c r="A8585" s="72">
        <f t="shared" si="134"/>
        <v>141796</v>
      </c>
      <c r="B8585" t="s">
        <v>11936</v>
      </c>
      <c r="C8585" s="66">
        <v>92092</v>
      </c>
      <c r="D8585" t="s">
        <v>77</v>
      </c>
      <c r="E8585" t="s">
        <v>11937</v>
      </c>
      <c r="F8585" s="66">
        <v>141796</v>
      </c>
      <c r="G8585" t="s">
        <v>78</v>
      </c>
      <c r="I8585" t="s">
        <v>79</v>
      </c>
      <c r="K8585" t="s">
        <v>11938</v>
      </c>
      <c r="M8585" t="s">
        <v>11939</v>
      </c>
      <c r="N8585" t="s">
        <v>11893</v>
      </c>
      <c r="O8585" t="s">
        <v>18</v>
      </c>
      <c r="P8585" t="s">
        <v>11940</v>
      </c>
      <c r="Q8585" t="s">
        <v>217</v>
      </c>
    </row>
    <row r="8586" spans="1:17" hidden="1" x14ac:dyDescent="0.35">
      <c r="A8586" s="72">
        <f t="shared" si="134"/>
        <v>141796</v>
      </c>
      <c r="B8586" t="s">
        <v>11941</v>
      </c>
      <c r="C8586" s="66">
        <v>92093</v>
      </c>
      <c r="D8586" t="s">
        <v>77</v>
      </c>
      <c r="E8586" t="s">
        <v>11937</v>
      </c>
      <c r="F8586" s="66">
        <v>141796</v>
      </c>
      <c r="G8586" t="s">
        <v>78</v>
      </c>
      <c r="I8586" t="s">
        <v>79</v>
      </c>
      <c r="K8586" t="s">
        <v>11942</v>
      </c>
      <c r="M8586" t="s">
        <v>11939</v>
      </c>
      <c r="N8586" t="s">
        <v>11893</v>
      </c>
      <c r="O8586" t="s">
        <v>18</v>
      </c>
      <c r="P8586" t="s">
        <v>11940</v>
      </c>
      <c r="Q8586" t="s">
        <v>11943</v>
      </c>
    </row>
    <row r="8587" spans="1:17" hidden="1" x14ac:dyDescent="0.35">
      <c r="A8587" s="72">
        <f t="shared" si="134"/>
        <v>141269</v>
      </c>
      <c r="B8587" t="s">
        <v>7614</v>
      </c>
      <c r="C8587" s="66">
        <v>89291</v>
      </c>
      <c r="D8587" t="s">
        <v>77</v>
      </c>
      <c r="E8587" t="s">
        <v>6855</v>
      </c>
      <c r="F8587" s="66">
        <v>141269</v>
      </c>
      <c r="G8587" t="s">
        <v>78</v>
      </c>
      <c r="H8587" t="s">
        <v>7615</v>
      </c>
      <c r="I8587" t="s">
        <v>79</v>
      </c>
      <c r="K8587" t="s">
        <v>7616</v>
      </c>
      <c r="M8587" t="s">
        <v>7609</v>
      </c>
      <c r="N8587" t="s">
        <v>6073</v>
      </c>
      <c r="O8587" t="s">
        <v>18</v>
      </c>
      <c r="P8587" t="s">
        <v>7610</v>
      </c>
      <c r="Q8587" t="s">
        <v>2456</v>
      </c>
    </row>
    <row r="8588" spans="1:17" hidden="1" x14ac:dyDescent="0.35">
      <c r="A8588" s="72">
        <f t="shared" si="134"/>
        <v>141303</v>
      </c>
      <c r="B8588" t="s">
        <v>8123</v>
      </c>
      <c r="C8588" s="66">
        <v>89576</v>
      </c>
      <c r="D8588" t="s">
        <v>77</v>
      </c>
      <c r="E8588" t="s">
        <v>7830</v>
      </c>
      <c r="F8588" s="66">
        <v>141303</v>
      </c>
      <c r="G8588" t="s">
        <v>78</v>
      </c>
      <c r="I8588" t="s">
        <v>79</v>
      </c>
      <c r="K8588" t="s">
        <v>8124</v>
      </c>
      <c r="M8588" t="s">
        <v>7626</v>
      </c>
      <c r="N8588" t="s">
        <v>7626</v>
      </c>
      <c r="O8588" t="s">
        <v>18</v>
      </c>
      <c r="P8588" t="s">
        <v>8119</v>
      </c>
      <c r="Q8588" t="s">
        <v>8125</v>
      </c>
    </row>
    <row r="8589" spans="1:17" hidden="1" x14ac:dyDescent="0.35">
      <c r="A8589" s="72">
        <f t="shared" si="134"/>
        <v>140448</v>
      </c>
      <c r="B8589" t="s">
        <v>26353</v>
      </c>
      <c r="C8589" s="85">
        <v>85637</v>
      </c>
      <c r="D8589" t="s">
        <v>77</v>
      </c>
      <c r="E8589" t="s">
        <v>23209</v>
      </c>
      <c r="F8589" s="85">
        <v>140448</v>
      </c>
      <c r="G8589" t="s">
        <v>78</v>
      </c>
      <c r="H8589">
        <v>12698908</v>
      </c>
      <c r="I8589" t="s">
        <v>79</v>
      </c>
      <c r="K8589" t="s">
        <v>26354</v>
      </c>
      <c r="M8589" t="s">
        <v>13920</v>
      </c>
      <c r="N8589" t="s">
        <v>232</v>
      </c>
      <c r="O8589" t="s">
        <v>18</v>
      </c>
      <c r="P8589">
        <v>75060</v>
      </c>
      <c r="Q8589">
        <v>6306</v>
      </c>
    </row>
    <row r="8590" spans="1:17" hidden="1" x14ac:dyDescent="0.35">
      <c r="A8590" s="72">
        <f t="shared" si="134"/>
        <v>141545</v>
      </c>
      <c r="B8590" t="s">
        <v>690</v>
      </c>
      <c r="C8590" s="66">
        <v>90780</v>
      </c>
      <c r="D8590" t="s">
        <v>77</v>
      </c>
      <c r="E8590" t="s">
        <v>9891</v>
      </c>
      <c r="F8590" s="66">
        <v>141545</v>
      </c>
      <c r="G8590" t="s">
        <v>78</v>
      </c>
      <c r="H8590" t="s">
        <v>350</v>
      </c>
      <c r="I8590" t="s">
        <v>79</v>
      </c>
      <c r="K8590" t="s">
        <v>10067</v>
      </c>
      <c r="L8590" t="s">
        <v>80</v>
      </c>
      <c r="M8590" t="s">
        <v>7383</v>
      </c>
      <c r="N8590" t="s">
        <v>7384</v>
      </c>
      <c r="O8590" t="s">
        <v>18</v>
      </c>
      <c r="P8590" t="s">
        <v>9966</v>
      </c>
      <c r="Q8590" t="s">
        <v>6664</v>
      </c>
    </row>
    <row r="8591" spans="1:17" hidden="1" x14ac:dyDescent="0.35">
      <c r="A8591" s="72">
        <f t="shared" si="134"/>
        <v>140448</v>
      </c>
      <c r="B8591" t="s">
        <v>690</v>
      </c>
      <c r="C8591" s="66">
        <v>85637</v>
      </c>
      <c r="D8591" t="s">
        <v>77</v>
      </c>
      <c r="E8591" t="s">
        <v>366</v>
      </c>
      <c r="F8591" s="66">
        <v>140448</v>
      </c>
      <c r="G8591" t="s">
        <v>78</v>
      </c>
      <c r="H8591" t="s">
        <v>672</v>
      </c>
      <c r="I8591" t="s">
        <v>79</v>
      </c>
      <c r="K8591" t="s">
        <v>691</v>
      </c>
      <c r="M8591" t="s">
        <v>226</v>
      </c>
      <c r="N8591" t="s">
        <v>189</v>
      </c>
      <c r="O8591" t="s">
        <v>18</v>
      </c>
      <c r="P8591" t="s">
        <v>674</v>
      </c>
      <c r="Q8591" t="s">
        <v>692</v>
      </c>
    </row>
    <row r="8592" spans="1:17" hidden="1" x14ac:dyDescent="0.35">
      <c r="A8592" s="72">
        <f t="shared" si="134"/>
        <v>16083506</v>
      </c>
      <c r="B8592" t="s">
        <v>21708</v>
      </c>
      <c r="C8592" s="66">
        <v>17017016</v>
      </c>
      <c r="D8592" t="s">
        <v>77</v>
      </c>
      <c r="E8592" t="s">
        <v>16922</v>
      </c>
      <c r="F8592" s="66">
        <v>16083506</v>
      </c>
      <c r="G8592" t="s">
        <v>78</v>
      </c>
      <c r="I8592" t="s">
        <v>79</v>
      </c>
      <c r="K8592" t="s">
        <v>21709</v>
      </c>
      <c r="M8592" t="s">
        <v>7383</v>
      </c>
      <c r="N8592" t="s">
        <v>9526</v>
      </c>
      <c r="O8592" t="s">
        <v>18</v>
      </c>
      <c r="P8592" t="s">
        <v>10431</v>
      </c>
    </row>
    <row r="8593" spans="1:17" hidden="1" x14ac:dyDescent="0.35">
      <c r="A8593" s="72">
        <f t="shared" si="134"/>
        <v>141715</v>
      </c>
      <c r="B8593" t="s">
        <v>16517</v>
      </c>
      <c r="C8593" s="66">
        <v>16041836</v>
      </c>
      <c r="D8593" t="s">
        <v>77</v>
      </c>
      <c r="E8593" t="s">
        <v>11361</v>
      </c>
      <c r="F8593" s="66">
        <v>141715</v>
      </c>
      <c r="G8593" t="s">
        <v>78</v>
      </c>
      <c r="I8593" t="s">
        <v>79</v>
      </c>
      <c r="K8593" t="s">
        <v>16518</v>
      </c>
      <c r="M8593" t="s">
        <v>11480</v>
      </c>
      <c r="N8593" t="s">
        <v>11364</v>
      </c>
      <c r="O8593" t="s">
        <v>18</v>
      </c>
      <c r="P8593" t="s">
        <v>11481</v>
      </c>
    </row>
    <row r="8594" spans="1:17" hidden="1" x14ac:dyDescent="0.35">
      <c r="A8594" s="72">
        <f t="shared" si="134"/>
        <v>140473</v>
      </c>
      <c r="B8594" t="s">
        <v>27758</v>
      </c>
      <c r="C8594" s="85">
        <v>16022318</v>
      </c>
      <c r="D8594" t="s">
        <v>23281</v>
      </c>
      <c r="E8594" t="s">
        <v>23171</v>
      </c>
      <c r="F8594" s="85">
        <v>140473</v>
      </c>
      <c r="G8594" t="s">
        <v>78</v>
      </c>
      <c r="I8594" t="s">
        <v>79</v>
      </c>
      <c r="K8594" t="s">
        <v>27759</v>
      </c>
      <c r="M8594" t="s">
        <v>20750</v>
      </c>
      <c r="N8594" t="s">
        <v>176</v>
      </c>
      <c r="O8594" t="s">
        <v>18</v>
      </c>
      <c r="P8594">
        <v>75074</v>
      </c>
    </row>
    <row r="8595" spans="1:17" hidden="1" x14ac:dyDescent="0.35">
      <c r="A8595" s="72">
        <f t="shared" si="134"/>
        <v>140473</v>
      </c>
      <c r="B8595" t="s">
        <v>18720</v>
      </c>
      <c r="C8595" s="66">
        <v>16022318</v>
      </c>
      <c r="D8595" t="s">
        <v>83</v>
      </c>
      <c r="E8595" t="s">
        <v>252</v>
      </c>
      <c r="F8595" s="66">
        <v>140473</v>
      </c>
      <c r="G8595" t="s">
        <v>78</v>
      </c>
      <c r="I8595" t="s">
        <v>79</v>
      </c>
      <c r="K8595" t="s">
        <v>18721</v>
      </c>
      <c r="M8595" t="s">
        <v>254</v>
      </c>
      <c r="N8595" t="s">
        <v>185</v>
      </c>
      <c r="O8595" t="s">
        <v>18</v>
      </c>
      <c r="P8595" t="s">
        <v>881</v>
      </c>
    </row>
    <row r="8596" spans="1:17" hidden="1" x14ac:dyDescent="0.35">
      <c r="A8596" s="72">
        <f t="shared" si="134"/>
        <v>141722</v>
      </c>
      <c r="B8596" t="s">
        <v>26774</v>
      </c>
      <c r="C8596" s="85">
        <v>17003405</v>
      </c>
      <c r="D8596" t="s">
        <v>23281</v>
      </c>
      <c r="E8596" t="s">
        <v>23194</v>
      </c>
      <c r="F8596" s="85">
        <v>141722</v>
      </c>
      <c r="G8596" t="s">
        <v>78</v>
      </c>
      <c r="H8596">
        <v>1664895</v>
      </c>
      <c r="I8596" t="s">
        <v>79</v>
      </c>
      <c r="K8596" t="s">
        <v>26775</v>
      </c>
      <c r="M8596" t="s">
        <v>19807</v>
      </c>
      <c r="N8596" t="s">
        <v>137</v>
      </c>
      <c r="O8596" t="s">
        <v>18</v>
      </c>
      <c r="P8596">
        <v>78641</v>
      </c>
    </row>
    <row r="8597" spans="1:17" hidden="1" x14ac:dyDescent="0.35">
      <c r="A8597" s="72">
        <f t="shared" si="134"/>
        <v>141722</v>
      </c>
      <c r="B8597" t="s">
        <v>20328</v>
      </c>
      <c r="C8597" s="66">
        <v>17003405</v>
      </c>
      <c r="D8597" t="s">
        <v>83</v>
      </c>
      <c r="E8597" t="s">
        <v>11379</v>
      </c>
      <c r="F8597" s="66">
        <v>141722</v>
      </c>
      <c r="G8597" t="s">
        <v>78</v>
      </c>
      <c r="H8597" t="s">
        <v>11380</v>
      </c>
      <c r="I8597" t="s">
        <v>79</v>
      </c>
      <c r="K8597" t="s">
        <v>20329</v>
      </c>
      <c r="M8597" t="s">
        <v>19807</v>
      </c>
      <c r="N8597" t="s">
        <v>137</v>
      </c>
      <c r="O8597" t="s">
        <v>18</v>
      </c>
      <c r="P8597" t="s">
        <v>11486</v>
      </c>
    </row>
    <row r="8598" spans="1:17" hidden="1" x14ac:dyDescent="0.35">
      <c r="A8598" s="72">
        <f t="shared" si="134"/>
        <v>140444</v>
      </c>
      <c r="B8598" t="s">
        <v>24430</v>
      </c>
      <c r="C8598" s="85">
        <v>212179</v>
      </c>
      <c r="D8598" t="s">
        <v>23281</v>
      </c>
      <c r="E8598" t="s">
        <v>23254</v>
      </c>
      <c r="F8598" s="85">
        <v>140444</v>
      </c>
      <c r="G8598" t="s">
        <v>78</v>
      </c>
      <c r="H8598">
        <v>12719092</v>
      </c>
      <c r="I8598" t="s">
        <v>79</v>
      </c>
      <c r="K8598" t="s">
        <v>24431</v>
      </c>
      <c r="M8598" t="s">
        <v>24432</v>
      </c>
      <c r="O8598" t="s">
        <v>18</v>
      </c>
      <c r="P8598">
        <v>75234</v>
      </c>
    </row>
    <row r="8599" spans="1:17" hidden="1" x14ac:dyDescent="0.35">
      <c r="A8599" s="72">
        <f t="shared" si="134"/>
        <v>16074189</v>
      </c>
      <c r="B8599" t="s">
        <v>18236</v>
      </c>
      <c r="C8599" s="66">
        <v>16074191</v>
      </c>
      <c r="D8599" t="s">
        <v>77</v>
      </c>
      <c r="E8599" t="s">
        <v>13922</v>
      </c>
      <c r="F8599" s="66">
        <v>16074189</v>
      </c>
      <c r="G8599" t="s">
        <v>78</v>
      </c>
      <c r="I8599" t="s">
        <v>79</v>
      </c>
      <c r="K8599" t="s">
        <v>18237</v>
      </c>
      <c r="M8599" t="s">
        <v>126</v>
      </c>
      <c r="N8599" t="s">
        <v>136</v>
      </c>
      <c r="O8599" t="s">
        <v>18</v>
      </c>
      <c r="P8599" t="s">
        <v>155</v>
      </c>
      <c r="Q8599" t="s">
        <v>9985</v>
      </c>
    </row>
    <row r="8600" spans="1:17" hidden="1" x14ac:dyDescent="0.35">
      <c r="A8600" s="72">
        <f t="shared" si="134"/>
        <v>141555</v>
      </c>
      <c r="B8600" t="s">
        <v>10357</v>
      </c>
      <c r="C8600" s="66">
        <v>90953</v>
      </c>
      <c r="D8600" t="s">
        <v>77</v>
      </c>
      <c r="E8600" t="s">
        <v>4810</v>
      </c>
      <c r="F8600" s="66">
        <v>141555</v>
      </c>
      <c r="G8600" t="s">
        <v>78</v>
      </c>
      <c r="H8600" t="s">
        <v>10358</v>
      </c>
      <c r="I8600" t="s">
        <v>79</v>
      </c>
      <c r="K8600" t="s">
        <v>10359</v>
      </c>
      <c r="M8600" t="s">
        <v>7383</v>
      </c>
      <c r="N8600" t="s">
        <v>7384</v>
      </c>
      <c r="O8600" t="s">
        <v>18</v>
      </c>
      <c r="P8600" t="s">
        <v>10347</v>
      </c>
      <c r="Q8600" t="s">
        <v>10360</v>
      </c>
    </row>
    <row r="8601" spans="1:17" hidden="1" x14ac:dyDescent="0.35">
      <c r="A8601" s="72">
        <f t="shared" si="134"/>
        <v>140457</v>
      </c>
      <c r="B8601" t="s">
        <v>19493</v>
      </c>
      <c r="C8601" s="66">
        <v>16044284</v>
      </c>
      <c r="D8601" t="s">
        <v>77</v>
      </c>
      <c r="E8601" t="s">
        <v>345</v>
      </c>
      <c r="F8601" s="66">
        <v>140457</v>
      </c>
      <c r="G8601" t="s">
        <v>78</v>
      </c>
      <c r="I8601" t="s">
        <v>79</v>
      </c>
      <c r="K8601" t="s">
        <v>19494</v>
      </c>
      <c r="M8601" t="s">
        <v>841</v>
      </c>
      <c r="N8601" t="s">
        <v>185</v>
      </c>
      <c r="O8601" t="s">
        <v>18</v>
      </c>
      <c r="P8601" t="s">
        <v>842</v>
      </c>
      <c r="Q8601" t="s">
        <v>1785</v>
      </c>
    </row>
    <row r="8602" spans="1:17" hidden="1" x14ac:dyDescent="0.35">
      <c r="A8602" s="72">
        <f t="shared" si="134"/>
        <v>140959</v>
      </c>
      <c r="B8602" t="s">
        <v>16886</v>
      </c>
      <c r="C8602" s="66">
        <v>16050233</v>
      </c>
      <c r="D8602" t="s">
        <v>77</v>
      </c>
      <c r="E8602" t="s">
        <v>4629</v>
      </c>
      <c r="F8602" s="66">
        <v>140959</v>
      </c>
      <c r="G8602" t="s">
        <v>78</v>
      </c>
      <c r="H8602" t="s">
        <v>16887</v>
      </c>
      <c r="I8602" t="s">
        <v>79</v>
      </c>
      <c r="K8602" t="s">
        <v>16888</v>
      </c>
      <c r="M8602" t="s">
        <v>4632</v>
      </c>
      <c r="N8602" t="s">
        <v>4645</v>
      </c>
      <c r="O8602" t="s">
        <v>18</v>
      </c>
      <c r="P8602" t="s">
        <v>4661</v>
      </c>
      <c r="Q8602" t="s">
        <v>3710</v>
      </c>
    </row>
    <row r="8603" spans="1:17" hidden="1" x14ac:dyDescent="0.35">
      <c r="A8603" s="72">
        <f t="shared" si="134"/>
        <v>141339</v>
      </c>
      <c r="B8603" t="s">
        <v>8435</v>
      </c>
      <c r="C8603" s="66">
        <v>89808</v>
      </c>
      <c r="D8603" t="s">
        <v>77</v>
      </c>
      <c r="E8603" t="s">
        <v>8417</v>
      </c>
      <c r="F8603" s="66">
        <v>141339</v>
      </c>
      <c r="G8603" t="s">
        <v>78</v>
      </c>
      <c r="I8603" t="s">
        <v>79</v>
      </c>
      <c r="K8603" t="s">
        <v>8436</v>
      </c>
      <c r="M8603" t="s">
        <v>6827</v>
      </c>
      <c r="N8603" t="s">
        <v>8314</v>
      </c>
      <c r="O8603" t="s">
        <v>18</v>
      </c>
      <c r="P8603" t="s">
        <v>8427</v>
      </c>
    </row>
    <row r="8604" spans="1:17" hidden="1" x14ac:dyDescent="0.35">
      <c r="A8604" s="72">
        <f t="shared" si="134"/>
        <v>141043</v>
      </c>
      <c r="B8604" t="s">
        <v>15036</v>
      </c>
      <c r="C8604" s="66">
        <v>226651</v>
      </c>
      <c r="D8604" t="s">
        <v>77</v>
      </c>
      <c r="E8604" t="s">
        <v>5036</v>
      </c>
      <c r="F8604" s="66">
        <v>141043</v>
      </c>
      <c r="G8604" t="s">
        <v>78</v>
      </c>
      <c r="I8604" t="s">
        <v>79</v>
      </c>
      <c r="K8604" t="s">
        <v>15037</v>
      </c>
      <c r="M8604" t="s">
        <v>5039</v>
      </c>
      <c r="O8604" t="s">
        <v>18</v>
      </c>
      <c r="P8604" t="s">
        <v>15038</v>
      </c>
      <c r="Q8604" t="s">
        <v>4325</v>
      </c>
    </row>
    <row r="8605" spans="1:17" hidden="1" x14ac:dyDescent="0.35">
      <c r="A8605" s="72">
        <f t="shared" si="134"/>
        <v>140538</v>
      </c>
      <c r="B8605" t="s">
        <v>15794</v>
      </c>
      <c r="C8605" s="66">
        <v>16023392</v>
      </c>
      <c r="D8605" t="s">
        <v>77</v>
      </c>
      <c r="E8605" t="s">
        <v>1644</v>
      </c>
      <c r="F8605" s="66">
        <v>140538</v>
      </c>
      <c r="G8605" t="s">
        <v>78</v>
      </c>
      <c r="I8605" t="s">
        <v>79</v>
      </c>
      <c r="K8605" t="s">
        <v>15795</v>
      </c>
      <c r="M8605" t="s">
        <v>15796</v>
      </c>
      <c r="N8605" t="s">
        <v>1048</v>
      </c>
      <c r="O8605" t="s">
        <v>18</v>
      </c>
      <c r="P8605" t="s">
        <v>1643</v>
      </c>
    </row>
    <row r="8606" spans="1:17" hidden="1" x14ac:dyDescent="0.35">
      <c r="A8606" s="72">
        <f t="shared" si="134"/>
        <v>140457</v>
      </c>
      <c r="B8606" t="s">
        <v>5068</v>
      </c>
      <c r="C8606" s="66">
        <v>16075330</v>
      </c>
      <c r="D8606" t="s">
        <v>77</v>
      </c>
      <c r="E8606" t="s">
        <v>345</v>
      </c>
      <c r="F8606" s="66">
        <v>140457</v>
      </c>
      <c r="G8606" t="s">
        <v>78</v>
      </c>
      <c r="I8606" t="s">
        <v>79</v>
      </c>
      <c r="K8606" t="s">
        <v>17946</v>
      </c>
      <c r="M8606" t="s">
        <v>841</v>
      </c>
      <c r="N8606" t="s">
        <v>185</v>
      </c>
      <c r="O8606" t="s">
        <v>18</v>
      </c>
      <c r="P8606" t="s">
        <v>842</v>
      </c>
    </row>
    <row r="8607" spans="1:17" hidden="1" x14ac:dyDescent="0.35">
      <c r="A8607" s="72">
        <f t="shared" si="134"/>
        <v>141043</v>
      </c>
      <c r="B8607" t="s">
        <v>5068</v>
      </c>
      <c r="C8607" s="66">
        <v>87944</v>
      </c>
      <c r="D8607" t="s">
        <v>77</v>
      </c>
      <c r="E8607" t="s">
        <v>5036</v>
      </c>
      <c r="F8607" s="66">
        <v>141043</v>
      </c>
      <c r="G8607" t="s">
        <v>78</v>
      </c>
      <c r="H8607" t="s">
        <v>5069</v>
      </c>
      <c r="I8607" t="s">
        <v>79</v>
      </c>
      <c r="K8607" t="s">
        <v>5070</v>
      </c>
      <c r="M8607" t="s">
        <v>5039</v>
      </c>
      <c r="N8607" t="s">
        <v>5040</v>
      </c>
      <c r="O8607" t="s">
        <v>18</v>
      </c>
      <c r="P8607" t="s">
        <v>5057</v>
      </c>
      <c r="Q8607" t="s">
        <v>5071</v>
      </c>
    </row>
    <row r="8608" spans="1:17" hidden="1" x14ac:dyDescent="0.35">
      <c r="A8608" s="72">
        <f t="shared" si="134"/>
        <v>141249</v>
      </c>
      <c r="B8608" t="s">
        <v>7366</v>
      </c>
      <c r="C8608" s="66">
        <v>89133</v>
      </c>
      <c r="D8608" t="s">
        <v>77</v>
      </c>
      <c r="E8608" t="s">
        <v>7352</v>
      </c>
      <c r="F8608" s="66">
        <v>141249</v>
      </c>
      <c r="G8608" t="s">
        <v>78</v>
      </c>
      <c r="H8608" t="s">
        <v>7367</v>
      </c>
      <c r="I8608" t="s">
        <v>79</v>
      </c>
      <c r="K8608" t="s">
        <v>7368</v>
      </c>
      <c r="M8608" t="s">
        <v>7348</v>
      </c>
      <c r="N8608" t="s">
        <v>7355</v>
      </c>
      <c r="O8608" t="s">
        <v>18</v>
      </c>
      <c r="P8608" t="s">
        <v>7350</v>
      </c>
    </row>
    <row r="8609" spans="1:17" hidden="1" x14ac:dyDescent="0.35">
      <c r="A8609" s="72">
        <f t="shared" si="134"/>
        <v>141223</v>
      </c>
      <c r="B8609" t="s">
        <v>6365</v>
      </c>
      <c r="C8609" s="66">
        <v>88549</v>
      </c>
      <c r="D8609" t="s">
        <v>77</v>
      </c>
      <c r="E8609" t="s">
        <v>6077</v>
      </c>
      <c r="F8609" s="66">
        <v>141223</v>
      </c>
      <c r="G8609" t="s">
        <v>78</v>
      </c>
      <c r="H8609" t="s">
        <v>6366</v>
      </c>
      <c r="I8609" t="s">
        <v>79</v>
      </c>
      <c r="K8609" t="s">
        <v>6367</v>
      </c>
      <c r="M8609" t="s">
        <v>3090</v>
      </c>
      <c r="N8609" t="s">
        <v>6071</v>
      </c>
      <c r="O8609" t="s">
        <v>18</v>
      </c>
      <c r="P8609" t="s">
        <v>6084</v>
      </c>
      <c r="Q8609" t="s">
        <v>6368</v>
      </c>
    </row>
    <row r="8610" spans="1:17" hidden="1" x14ac:dyDescent="0.35">
      <c r="A8610" s="72">
        <f t="shared" si="134"/>
        <v>141532</v>
      </c>
      <c r="B8610" t="s">
        <v>28272</v>
      </c>
      <c r="C8610" s="85">
        <v>17022862</v>
      </c>
      <c r="D8610" t="s">
        <v>23281</v>
      </c>
      <c r="E8610" t="s">
        <v>23152</v>
      </c>
      <c r="F8610" s="85">
        <v>141532</v>
      </c>
      <c r="G8610" t="s">
        <v>78</v>
      </c>
      <c r="I8610" t="s">
        <v>79</v>
      </c>
      <c r="K8610" t="s">
        <v>22401</v>
      </c>
      <c r="M8610" t="s">
        <v>9696</v>
      </c>
      <c r="N8610" t="s">
        <v>9697</v>
      </c>
      <c r="O8610" t="s">
        <v>18</v>
      </c>
      <c r="P8610">
        <v>78154</v>
      </c>
    </row>
    <row r="8611" spans="1:17" hidden="1" x14ac:dyDescent="0.35">
      <c r="A8611" s="72">
        <f t="shared" si="134"/>
        <v>141532</v>
      </c>
      <c r="B8611" t="s">
        <v>22400</v>
      </c>
      <c r="C8611" s="66">
        <v>17022862</v>
      </c>
      <c r="D8611" t="s">
        <v>83</v>
      </c>
      <c r="E8611" t="s">
        <v>9507</v>
      </c>
      <c r="F8611" s="66">
        <v>141532</v>
      </c>
      <c r="G8611" t="s">
        <v>78</v>
      </c>
      <c r="I8611" t="s">
        <v>79</v>
      </c>
      <c r="K8611" t="s">
        <v>22401</v>
      </c>
      <c r="M8611" t="s">
        <v>9696</v>
      </c>
      <c r="N8611" t="s">
        <v>9697</v>
      </c>
      <c r="O8611" t="s">
        <v>18</v>
      </c>
      <c r="P8611" t="s">
        <v>9698</v>
      </c>
    </row>
    <row r="8612" spans="1:17" hidden="1" x14ac:dyDescent="0.35">
      <c r="A8612" s="72">
        <f t="shared" si="134"/>
        <v>141735</v>
      </c>
      <c r="B8612" t="s">
        <v>11658</v>
      </c>
      <c r="C8612" s="66">
        <v>91775</v>
      </c>
      <c r="D8612" t="s">
        <v>77</v>
      </c>
      <c r="E8612" t="s">
        <v>11655</v>
      </c>
      <c r="F8612" s="66">
        <v>141735</v>
      </c>
      <c r="G8612" t="s">
        <v>78</v>
      </c>
      <c r="H8612" t="s">
        <v>11659</v>
      </c>
      <c r="I8612" t="s">
        <v>79</v>
      </c>
      <c r="K8612" t="s">
        <v>11660</v>
      </c>
      <c r="M8612" t="s">
        <v>11652</v>
      </c>
      <c r="N8612" t="s">
        <v>11364</v>
      </c>
      <c r="O8612" t="s">
        <v>18</v>
      </c>
      <c r="P8612" t="s">
        <v>11653</v>
      </c>
    </row>
    <row r="8613" spans="1:17" hidden="1" x14ac:dyDescent="0.35">
      <c r="A8613" s="72">
        <f t="shared" si="134"/>
        <v>140525</v>
      </c>
      <c r="B8613" t="s">
        <v>20115</v>
      </c>
      <c r="C8613" s="66">
        <v>17001943</v>
      </c>
      <c r="D8613" t="s">
        <v>83</v>
      </c>
      <c r="E8613" t="s">
        <v>1534</v>
      </c>
      <c r="F8613" s="66">
        <v>140525</v>
      </c>
      <c r="G8613" t="s">
        <v>78</v>
      </c>
      <c r="H8613" t="s">
        <v>350</v>
      </c>
      <c r="I8613" t="s">
        <v>79</v>
      </c>
      <c r="K8613" t="s">
        <v>20116</v>
      </c>
      <c r="L8613" t="s">
        <v>80</v>
      </c>
      <c r="M8613" t="s">
        <v>12983</v>
      </c>
      <c r="N8613" t="s">
        <v>80</v>
      </c>
      <c r="O8613" t="s">
        <v>18</v>
      </c>
      <c r="P8613" t="s">
        <v>1538</v>
      </c>
      <c r="Q8613" t="s">
        <v>87</v>
      </c>
    </row>
    <row r="8614" spans="1:17" hidden="1" x14ac:dyDescent="0.35">
      <c r="A8614" s="72">
        <f t="shared" si="134"/>
        <v>140525</v>
      </c>
      <c r="B8614" t="s">
        <v>1533</v>
      </c>
      <c r="C8614" s="66">
        <v>85999</v>
      </c>
      <c r="D8614" t="s">
        <v>77</v>
      </c>
      <c r="E8614" t="s">
        <v>1534</v>
      </c>
      <c r="F8614" s="66">
        <v>140525</v>
      </c>
      <c r="G8614" t="s">
        <v>78</v>
      </c>
      <c r="H8614" t="s">
        <v>1535</v>
      </c>
      <c r="I8614" t="s">
        <v>79</v>
      </c>
      <c r="K8614" t="s">
        <v>1536</v>
      </c>
      <c r="M8614" t="s">
        <v>1537</v>
      </c>
      <c r="N8614" t="s">
        <v>1248</v>
      </c>
      <c r="O8614" t="s">
        <v>18</v>
      </c>
      <c r="P8614" t="s">
        <v>1538</v>
      </c>
      <c r="Q8614" t="s">
        <v>99</v>
      </c>
    </row>
    <row r="8615" spans="1:17" hidden="1" x14ac:dyDescent="0.35">
      <c r="A8615" s="72">
        <f t="shared" si="134"/>
        <v>140525</v>
      </c>
      <c r="B8615" t="s">
        <v>1539</v>
      </c>
      <c r="C8615" s="66">
        <v>86000</v>
      </c>
      <c r="D8615" t="s">
        <v>77</v>
      </c>
      <c r="E8615" t="s">
        <v>1534</v>
      </c>
      <c r="F8615" s="66">
        <v>140525</v>
      </c>
      <c r="G8615" t="s">
        <v>78</v>
      </c>
      <c r="H8615" t="s">
        <v>1540</v>
      </c>
      <c r="I8615" t="s">
        <v>79</v>
      </c>
      <c r="K8615" t="s">
        <v>1541</v>
      </c>
      <c r="M8615" t="s">
        <v>1537</v>
      </c>
      <c r="N8615" t="s">
        <v>1248</v>
      </c>
      <c r="O8615" t="s">
        <v>18</v>
      </c>
      <c r="P8615" t="s">
        <v>1538</v>
      </c>
      <c r="Q8615" t="s">
        <v>1542</v>
      </c>
    </row>
    <row r="8616" spans="1:17" hidden="1" x14ac:dyDescent="0.35">
      <c r="A8616" s="72">
        <f t="shared" si="134"/>
        <v>140525</v>
      </c>
      <c r="B8616" t="s">
        <v>1543</v>
      </c>
      <c r="C8616" s="66">
        <v>86001</v>
      </c>
      <c r="D8616" t="s">
        <v>77</v>
      </c>
      <c r="E8616" t="s">
        <v>1534</v>
      </c>
      <c r="F8616" s="66">
        <v>140525</v>
      </c>
      <c r="G8616" t="s">
        <v>78</v>
      </c>
      <c r="H8616" t="s">
        <v>1544</v>
      </c>
      <c r="I8616" t="s">
        <v>79</v>
      </c>
      <c r="K8616" t="s">
        <v>1545</v>
      </c>
      <c r="M8616" t="s">
        <v>1537</v>
      </c>
      <c r="N8616" t="s">
        <v>1248</v>
      </c>
      <c r="O8616" t="s">
        <v>18</v>
      </c>
      <c r="P8616" t="s">
        <v>1538</v>
      </c>
      <c r="Q8616" t="s">
        <v>1546</v>
      </c>
    </row>
    <row r="8617" spans="1:17" hidden="1" x14ac:dyDescent="0.35">
      <c r="A8617" s="72">
        <f t="shared" si="134"/>
        <v>127700</v>
      </c>
      <c r="B8617" t="s">
        <v>24160</v>
      </c>
      <c r="C8617" s="85">
        <v>36228</v>
      </c>
      <c r="D8617" t="s">
        <v>77</v>
      </c>
      <c r="E8617" t="s">
        <v>23260</v>
      </c>
      <c r="F8617" s="85">
        <v>127700</v>
      </c>
      <c r="G8617" t="s">
        <v>78</v>
      </c>
      <c r="H8617">
        <v>13049705</v>
      </c>
      <c r="I8617" t="s">
        <v>79</v>
      </c>
      <c r="K8617" t="s">
        <v>24161</v>
      </c>
      <c r="M8617" t="s">
        <v>24013</v>
      </c>
      <c r="N8617" t="s">
        <v>23987</v>
      </c>
      <c r="O8617" t="s">
        <v>23988</v>
      </c>
      <c r="P8617">
        <v>32937</v>
      </c>
      <c r="Q8617">
        <v>2118</v>
      </c>
    </row>
    <row r="8618" spans="1:17" hidden="1" x14ac:dyDescent="0.35">
      <c r="A8618" s="72">
        <f t="shared" si="134"/>
        <v>140521</v>
      </c>
      <c r="B8618" t="s">
        <v>1402</v>
      </c>
      <c r="C8618" s="66">
        <v>85957</v>
      </c>
      <c r="D8618" t="s">
        <v>77</v>
      </c>
      <c r="E8618" t="s">
        <v>511</v>
      </c>
      <c r="F8618" s="66">
        <v>140521</v>
      </c>
      <c r="G8618" t="s">
        <v>78</v>
      </c>
      <c r="I8618" t="s">
        <v>79</v>
      </c>
      <c r="K8618" t="s">
        <v>1403</v>
      </c>
      <c r="M8618" t="s">
        <v>1375</v>
      </c>
      <c r="N8618" t="s">
        <v>232</v>
      </c>
      <c r="O8618" t="s">
        <v>18</v>
      </c>
      <c r="P8618" t="s">
        <v>1376</v>
      </c>
      <c r="Q8618" t="s">
        <v>1404</v>
      </c>
    </row>
    <row r="8619" spans="1:17" hidden="1" x14ac:dyDescent="0.35">
      <c r="A8619" s="72">
        <f t="shared" si="134"/>
        <v>141962</v>
      </c>
      <c r="B8619" t="s">
        <v>20552</v>
      </c>
      <c r="C8619" s="66">
        <v>17006056</v>
      </c>
      <c r="D8619" t="s">
        <v>77</v>
      </c>
      <c r="E8619" t="s">
        <v>13873</v>
      </c>
      <c r="F8619" s="66">
        <v>141962</v>
      </c>
      <c r="G8619" t="s">
        <v>78</v>
      </c>
      <c r="I8619" t="s">
        <v>79</v>
      </c>
      <c r="K8619" t="s">
        <v>20553</v>
      </c>
      <c r="M8619" t="s">
        <v>20554</v>
      </c>
      <c r="N8619" t="s">
        <v>20555</v>
      </c>
      <c r="O8619" t="s">
        <v>18</v>
      </c>
      <c r="P8619" t="s">
        <v>12590</v>
      </c>
    </row>
    <row r="8620" spans="1:17" hidden="1" x14ac:dyDescent="0.35">
      <c r="A8620" s="72">
        <f t="shared" si="134"/>
        <v>145196</v>
      </c>
      <c r="B8620" t="s">
        <v>26109</v>
      </c>
      <c r="C8620" s="85">
        <v>115257</v>
      </c>
      <c r="D8620" t="s">
        <v>77</v>
      </c>
      <c r="E8620" t="s">
        <v>23216</v>
      </c>
      <c r="F8620" s="85">
        <v>145196</v>
      </c>
      <c r="G8620" t="s">
        <v>78</v>
      </c>
      <c r="H8620">
        <v>12965273</v>
      </c>
      <c r="I8620" t="s">
        <v>79</v>
      </c>
      <c r="K8620" t="s">
        <v>26110</v>
      </c>
      <c r="M8620" t="s">
        <v>26092</v>
      </c>
      <c r="N8620" t="s">
        <v>26084</v>
      </c>
      <c r="O8620" t="s">
        <v>26085</v>
      </c>
      <c r="P8620">
        <v>98166</v>
      </c>
      <c r="Q8620">
        <v>1730</v>
      </c>
    </row>
    <row r="8621" spans="1:17" hidden="1" x14ac:dyDescent="0.35">
      <c r="A8621" s="72">
        <f t="shared" si="134"/>
        <v>141604</v>
      </c>
      <c r="B8621" t="s">
        <v>10623</v>
      </c>
      <c r="C8621" s="66">
        <v>91108</v>
      </c>
      <c r="D8621" t="s">
        <v>77</v>
      </c>
      <c r="E8621" t="s">
        <v>10614</v>
      </c>
      <c r="F8621" s="66">
        <v>141604</v>
      </c>
      <c r="G8621" t="s">
        <v>78</v>
      </c>
      <c r="I8621" t="s">
        <v>79</v>
      </c>
      <c r="K8621" t="s">
        <v>10624</v>
      </c>
      <c r="M8621" t="s">
        <v>10616</v>
      </c>
      <c r="N8621" t="s">
        <v>10456</v>
      </c>
      <c r="O8621" t="s">
        <v>18</v>
      </c>
      <c r="P8621" t="s">
        <v>10617</v>
      </c>
      <c r="Q8621" t="s">
        <v>10625</v>
      </c>
    </row>
    <row r="8622" spans="1:17" hidden="1" x14ac:dyDescent="0.35">
      <c r="A8622" s="72">
        <f t="shared" si="134"/>
        <v>141296</v>
      </c>
      <c r="B8622" t="s">
        <v>21534</v>
      </c>
      <c r="C8622" s="66">
        <v>17016060</v>
      </c>
      <c r="D8622" t="s">
        <v>77</v>
      </c>
      <c r="E8622" t="s">
        <v>8019</v>
      </c>
      <c r="F8622" s="66">
        <v>141296</v>
      </c>
      <c r="G8622" t="s">
        <v>78</v>
      </c>
      <c r="I8622" t="s">
        <v>79</v>
      </c>
      <c r="K8622" t="s">
        <v>21535</v>
      </c>
      <c r="M8622" t="s">
        <v>8021</v>
      </c>
      <c r="N8622" t="s">
        <v>125</v>
      </c>
      <c r="O8622" t="s">
        <v>18</v>
      </c>
      <c r="P8622" t="s">
        <v>8022</v>
      </c>
    </row>
    <row r="8623" spans="1:17" hidden="1" x14ac:dyDescent="0.35">
      <c r="A8623" s="72">
        <f t="shared" si="134"/>
        <v>141296</v>
      </c>
      <c r="B8623" t="s">
        <v>8018</v>
      </c>
      <c r="C8623" s="66">
        <v>89527</v>
      </c>
      <c r="D8623" t="s">
        <v>77</v>
      </c>
      <c r="E8623" t="s">
        <v>8019</v>
      </c>
      <c r="F8623" s="66">
        <v>141296</v>
      </c>
      <c r="G8623" t="s">
        <v>78</v>
      </c>
      <c r="I8623" t="s">
        <v>79</v>
      </c>
      <c r="K8623" t="s">
        <v>8020</v>
      </c>
      <c r="M8623" t="s">
        <v>8021</v>
      </c>
      <c r="N8623" t="s">
        <v>126</v>
      </c>
      <c r="O8623" t="s">
        <v>18</v>
      </c>
      <c r="P8623" t="s">
        <v>8022</v>
      </c>
      <c r="Q8623" t="s">
        <v>629</v>
      </c>
    </row>
    <row r="8624" spans="1:17" hidden="1" x14ac:dyDescent="0.35">
      <c r="A8624" s="72">
        <f t="shared" si="134"/>
        <v>141296</v>
      </c>
      <c r="B8624" t="s">
        <v>8023</v>
      </c>
      <c r="C8624" s="66">
        <v>89528</v>
      </c>
      <c r="D8624" t="s">
        <v>77</v>
      </c>
      <c r="E8624" t="s">
        <v>8019</v>
      </c>
      <c r="F8624" s="66">
        <v>141296</v>
      </c>
      <c r="G8624" t="s">
        <v>78</v>
      </c>
      <c r="I8624" t="s">
        <v>79</v>
      </c>
      <c r="K8624" t="s">
        <v>8024</v>
      </c>
      <c r="M8624" t="s">
        <v>8021</v>
      </c>
      <c r="N8624" t="s">
        <v>126</v>
      </c>
      <c r="O8624" t="s">
        <v>18</v>
      </c>
      <c r="P8624" t="s">
        <v>8022</v>
      </c>
      <c r="Q8624" t="s">
        <v>8025</v>
      </c>
    </row>
    <row r="8625" spans="1:17" hidden="1" x14ac:dyDescent="0.35">
      <c r="A8625" s="72">
        <f t="shared" si="134"/>
        <v>17002829</v>
      </c>
      <c r="B8625" t="s">
        <v>27963</v>
      </c>
      <c r="C8625" s="85">
        <v>17002829</v>
      </c>
      <c r="D8625" t="s">
        <v>78</v>
      </c>
      <c r="E8625" t="s">
        <v>23161</v>
      </c>
      <c r="F8625" s="85">
        <v>17019384</v>
      </c>
      <c r="G8625" t="s">
        <v>1750</v>
      </c>
      <c r="H8625">
        <v>21547062</v>
      </c>
      <c r="I8625" t="s">
        <v>79</v>
      </c>
      <c r="J8625" t="s">
        <v>200</v>
      </c>
      <c r="K8625" t="s">
        <v>23097</v>
      </c>
      <c r="M8625" t="s">
        <v>14639</v>
      </c>
      <c r="N8625" t="s">
        <v>10456</v>
      </c>
      <c r="O8625" t="s">
        <v>18</v>
      </c>
      <c r="P8625">
        <v>78418</v>
      </c>
    </row>
    <row r="8626" spans="1:17" hidden="1" x14ac:dyDescent="0.35">
      <c r="A8626" s="72">
        <f t="shared" si="134"/>
        <v>17002829</v>
      </c>
      <c r="B8626" t="s">
        <v>13925</v>
      </c>
      <c r="C8626" s="66">
        <v>160437</v>
      </c>
      <c r="D8626" t="s">
        <v>77</v>
      </c>
      <c r="E8626" t="s">
        <v>13926</v>
      </c>
      <c r="F8626" s="66">
        <v>17002829</v>
      </c>
      <c r="G8626" t="s">
        <v>78</v>
      </c>
      <c r="H8626" t="s">
        <v>13927</v>
      </c>
      <c r="I8626" t="s">
        <v>79</v>
      </c>
      <c r="K8626" t="s">
        <v>13928</v>
      </c>
      <c r="M8626" t="s">
        <v>10675</v>
      </c>
      <c r="N8626" t="s">
        <v>10456</v>
      </c>
      <c r="O8626" t="s">
        <v>18</v>
      </c>
      <c r="P8626" t="s">
        <v>10700</v>
      </c>
      <c r="Q8626" t="s">
        <v>13929</v>
      </c>
    </row>
    <row r="8627" spans="1:17" hidden="1" x14ac:dyDescent="0.35">
      <c r="A8627" s="72">
        <f t="shared" si="134"/>
        <v>17002829</v>
      </c>
      <c r="B8627" t="s">
        <v>16423</v>
      </c>
      <c r="C8627" s="66">
        <v>16039028</v>
      </c>
      <c r="D8627" t="s">
        <v>77</v>
      </c>
      <c r="E8627" t="s">
        <v>13926</v>
      </c>
      <c r="F8627" s="66">
        <v>17002829</v>
      </c>
      <c r="G8627" t="s">
        <v>78</v>
      </c>
      <c r="H8627" t="s">
        <v>16424</v>
      </c>
      <c r="I8627" t="s">
        <v>79</v>
      </c>
      <c r="K8627" t="s">
        <v>16425</v>
      </c>
      <c r="M8627" t="s">
        <v>10675</v>
      </c>
      <c r="N8627" t="s">
        <v>10456</v>
      </c>
      <c r="O8627" t="s">
        <v>18</v>
      </c>
      <c r="P8627" t="s">
        <v>10700</v>
      </c>
      <c r="Q8627" t="s">
        <v>7675</v>
      </c>
    </row>
    <row r="8628" spans="1:17" hidden="1" x14ac:dyDescent="0.35">
      <c r="A8628" s="72">
        <f t="shared" si="134"/>
        <v>141649</v>
      </c>
      <c r="B8628" t="s">
        <v>26012</v>
      </c>
      <c r="C8628" s="85">
        <v>202713</v>
      </c>
      <c r="D8628" t="s">
        <v>77</v>
      </c>
      <c r="E8628" t="s">
        <v>23220</v>
      </c>
      <c r="F8628" s="85">
        <v>141649</v>
      </c>
      <c r="G8628" t="s">
        <v>78</v>
      </c>
      <c r="H8628">
        <v>13053285</v>
      </c>
      <c r="I8628" t="s">
        <v>79</v>
      </c>
      <c r="K8628" t="s">
        <v>26013</v>
      </c>
      <c r="M8628" t="s">
        <v>20012</v>
      </c>
      <c r="N8628" t="s">
        <v>10825</v>
      </c>
      <c r="O8628" t="s">
        <v>18</v>
      </c>
      <c r="P8628">
        <v>78550</v>
      </c>
    </row>
    <row r="8629" spans="1:17" hidden="1" x14ac:dyDescent="0.35">
      <c r="A8629" s="72">
        <f t="shared" si="134"/>
        <v>141649</v>
      </c>
      <c r="B8629" t="s">
        <v>14205</v>
      </c>
      <c r="C8629" s="66">
        <v>202713</v>
      </c>
      <c r="D8629" t="s">
        <v>77</v>
      </c>
      <c r="E8629" t="s">
        <v>10836</v>
      </c>
      <c r="F8629" s="66">
        <v>141649</v>
      </c>
      <c r="G8629" t="s">
        <v>78</v>
      </c>
      <c r="H8629" t="s">
        <v>14206</v>
      </c>
      <c r="I8629" t="s">
        <v>79</v>
      </c>
      <c r="K8629" t="s">
        <v>14207</v>
      </c>
      <c r="M8629" t="s">
        <v>10876</v>
      </c>
      <c r="N8629" t="s">
        <v>10825</v>
      </c>
      <c r="O8629" t="s">
        <v>18</v>
      </c>
      <c r="P8629" t="s">
        <v>10877</v>
      </c>
    </row>
    <row r="8630" spans="1:17" hidden="1" x14ac:dyDescent="0.35">
      <c r="A8630" s="72">
        <f t="shared" si="134"/>
        <v>141223</v>
      </c>
      <c r="B8630" t="s">
        <v>18545</v>
      </c>
      <c r="C8630" s="66">
        <v>16084576</v>
      </c>
      <c r="D8630" t="s">
        <v>77</v>
      </c>
      <c r="E8630" t="s">
        <v>6077</v>
      </c>
      <c r="F8630" s="66">
        <v>141223</v>
      </c>
      <c r="G8630" t="s">
        <v>78</v>
      </c>
      <c r="I8630" t="s">
        <v>79</v>
      </c>
      <c r="K8630" t="s">
        <v>15233</v>
      </c>
      <c r="M8630" t="s">
        <v>3090</v>
      </c>
      <c r="N8630" t="s">
        <v>6071</v>
      </c>
      <c r="O8630" t="s">
        <v>18</v>
      </c>
      <c r="P8630" t="s">
        <v>6084</v>
      </c>
    </row>
    <row r="8631" spans="1:17" hidden="1" x14ac:dyDescent="0.35">
      <c r="A8631" s="72">
        <f t="shared" si="134"/>
        <v>141550</v>
      </c>
      <c r="B8631" t="s">
        <v>26485</v>
      </c>
      <c r="C8631" s="85">
        <v>17027517</v>
      </c>
      <c r="D8631" t="s">
        <v>23281</v>
      </c>
      <c r="E8631" t="s">
        <v>23206</v>
      </c>
      <c r="F8631" s="85">
        <v>141550</v>
      </c>
      <c r="G8631" t="s">
        <v>78</v>
      </c>
      <c r="I8631" t="s">
        <v>79</v>
      </c>
      <c r="K8631" t="s">
        <v>26486</v>
      </c>
      <c r="M8631" t="s">
        <v>9169</v>
      </c>
      <c r="N8631" t="s">
        <v>9526</v>
      </c>
      <c r="O8631" t="s">
        <v>18</v>
      </c>
      <c r="P8631">
        <v>78233</v>
      </c>
    </row>
    <row r="8632" spans="1:17" hidden="1" x14ac:dyDescent="0.35">
      <c r="A8632" s="72">
        <f t="shared" si="134"/>
        <v>140477</v>
      </c>
      <c r="B8632" t="s">
        <v>19121</v>
      </c>
      <c r="C8632" s="66">
        <v>16031205</v>
      </c>
      <c r="D8632" t="s">
        <v>83</v>
      </c>
      <c r="E8632" t="s">
        <v>450</v>
      </c>
      <c r="F8632" s="66">
        <v>140477</v>
      </c>
      <c r="G8632" t="s">
        <v>78</v>
      </c>
      <c r="I8632" t="s">
        <v>79</v>
      </c>
      <c r="K8632" t="s">
        <v>1009</v>
      </c>
      <c r="M8632" t="s">
        <v>963</v>
      </c>
      <c r="N8632" t="s">
        <v>189</v>
      </c>
      <c r="O8632" t="s">
        <v>18</v>
      </c>
      <c r="P8632" t="s">
        <v>1004</v>
      </c>
    </row>
    <row r="8633" spans="1:17" hidden="1" x14ac:dyDescent="0.35">
      <c r="A8633" s="72">
        <f t="shared" si="134"/>
        <v>141519</v>
      </c>
      <c r="B8633" t="s">
        <v>9607</v>
      </c>
      <c r="C8633" s="66">
        <v>90503</v>
      </c>
      <c r="D8633" t="s">
        <v>77</v>
      </c>
      <c r="E8633" t="s">
        <v>9597</v>
      </c>
      <c r="F8633" s="66">
        <v>141519</v>
      </c>
      <c r="G8633" t="s">
        <v>78</v>
      </c>
      <c r="H8633" t="s">
        <v>9608</v>
      </c>
      <c r="I8633" t="s">
        <v>79</v>
      </c>
      <c r="K8633" t="s">
        <v>9609</v>
      </c>
      <c r="M8633" t="s">
        <v>9600</v>
      </c>
      <c r="N8633" t="s">
        <v>9601</v>
      </c>
      <c r="O8633" t="s">
        <v>18</v>
      </c>
      <c r="P8633" t="s">
        <v>9602</v>
      </c>
      <c r="Q8633" t="s">
        <v>9610</v>
      </c>
    </row>
    <row r="8634" spans="1:17" hidden="1" x14ac:dyDescent="0.35">
      <c r="A8634" s="72">
        <f t="shared" si="134"/>
        <v>141295</v>
      </c>
      <c r="B8634" t="s">
        <v>22835</v>
      </c>
      <c r="C8634" s="66">
        <v>17026858</v>
      </c>
      <c r="D8634" t="s">
        <v>77</v>
      </c>
      <c r="E8634" t="s">
        <v>7764</v>
      </c>
      <c r="F8634" s="66">
        <v>141295</v>
      </c>
      <c r="G8634" t="s">
        <v>78</v>
      </c>
      <c r="H8634" t="s">
        <v>13785</v>
      </c>
      <c r="I8634" t="s">
        <v>79</v>
      </c>
      <c r="K8634" t="s">
        <v>22836</v>
      </c>
      <c r="M8634" t="s">
        <v>20836</v>
      </c>
      <c r="N8634" t="s">
        <v>6771</v>
      </c>
      <c r="O8634" t="s">
        <v>18</v>
      </c>
      <c r="P8634" t="s">
        <v>15607</v>
      </c>
    </row>
    <row r="8635" spans="1:17" hidden="1" x14ac:dyDescent="0.35">
      <c r="A8635" s="72">
        <f t="shared" si="134"/>
        <v>141223</v>
      </c>
      <c r="B8635" t="s">
        <v>10784</v>
      </c>
      <c r="C8635" s="66">
        <v>224367</v>
      </c>
      <c r="D8635" t="s">
        <v>77</v>
      </c>
      <c r="E8635" t="s">
        <v>6077</v>
      </c>
      <c r="F8635" s="66">
        <v>141223</v>
      </c>
      <c r="G8635" t="s">
        <v>78</v>
      </c>
      <c r="H8635" t="s">
        <v>14864</v>
      </c>
      <c r="I8635" t="s">
        <v>79</v>
      </c>
      <c r="K8635" t="s">
        <v>14865</v>
      </c>
      <c r="M8635" t="s">
        <v>3090</v>
      </c>
      <c r="N8635" t="s">
        <v>6071</v>
      </c>
      <c r="O8635" t="s">
        <v>18</v>
      </c>
      <c r="P8635" t="s">
        <v>7088</v>
      </c>
    </row>
    <row r="8636" spans="1:17" hidden="1" x14ac:dyDescent="0.35">
      <c r="A8636" s="72">
        <f t="shared" si="134"/>
        <v>141633</v>
      </c>
      <c r="B8636" t="s">
        <v>10784</v>
      </c>
      <c r="C8636" s="66">
        <v>91286</v>
      </c>
      <c r="D8636" t="s">
        <v>77</v>
      </c>
      <c r="E8636" t="s">
        <v>10736</v>
      </c>
      <c r="F8636" s="66">
        <v>141633</v>
      </c>
      <c r="G8636" t="s">
        <v>78</v>
      </c>
      <c r="H8636" t="s">
        <v>10785</v>
      </c>
      <c r="I8636" t="s">
        <v>79</v>
      </c>
      <c r="K8636" t="s">
        <v>10786</v>
      </c>
      <c r="M8636" t="s">
        <v>10734</v>
      </c>
      <c r="N8636" t="s">
        <v>10739</v>
      </c>
      <c r="O8636" t="s">
        <v>18</v>
      </c>
      <c r="P8636" t="s">
        <v>10740</v>
      </c>
      <c r="Q8636" t="s">
        <v>10787</v>
      </c>
    </row>
    <row r="8637" spans="1:17" hidden="1" x14ac:dyDescent="0.35">
      <c r="A8637" s="72">
        <f t="shared" si="134"/>
        <v>140841</v>
      </c>
      <c r="B8637" t="s">
        <v>23391</v>
      </c>
      <c r="C8637" s="85">
        <v>226895</v>
      </c>
      <c r="D8637" t="s">
        <v>77</v>
      </c>
      <c r="E8637" t="s">
        <v>23268</v>
      </c>
      <c r="F8637" s="85">
        <v>140841</v>
      </c>
      <c r="G8637" t="s">
        <v>78</v>
      </c>
      <c r="H8637">
        <v>12691630</v>
      </c>
      <c r="I8637" t="s">
        <v>79</v>
      </c>
      <c r="K8637" t="s">
        <v>23392</v>
      </c>
      <c r="M8637" t="s">
        <v>19690</v>
      </c>
      <c r="N8637" t="s">
        <v>571</v>
      </c>
      <c r="O8637" t="s">
        <v>18</v>
      </c>
      <c r="P8637">
        <v>76002</v>
      </c>
    </row>
    <row r="8638" spans="1:17" hidden="1" x14ac:dyDescent="0.35">
      <c r="A8638" s="72">
        <f t="shared" si="134"/>
        <v>141534</v>
      </c>
      <c r="B8638" t="s">
        <v>23391</v>
      </c>
      <c r="C8638" s="85">
        <v>90548</v>
      </c>
      <c r="D8638" t="s">
        <v>77</v>
      </c>
      <c r="E8638" t="s">
        <v>23151</v>
      </c>
      <c r="F8638" s="85">
        <v>141534</v>
      </c>
      <c r="G8638" t="s">
        <v>78</v>
      </c>
      <c r="I8638" t="s">
        <v>79</v>
      </c>
      <c r="K8638" t="s">
        <v>28288</v>
      </c>
      <c r="M8638" t="s">
        <v>25072</v>
      </c>
      <c r="N8638" t="s">
        <v>9697</v>
      </c>
      <c r="O8638" t="s">
        <v>18</v>
      </c>
      <c r="P8638">
        <v>78155</v>
      </c>
      <c r="Q8638">
        <v>3913</v>
      </c>
    </row>
    <row r="8639" spans="1:17" hidden="1" x14ac:dyDescent="0.35">
      <c r="A8639" s="72">
        <f t="shared" si="134"/>
        <v>141534</v>
      </c>
      <c r="B8639" t="s">
        <v>9728</v>
      </c>
      <c r="C8639" s="66">
        <v>90548</v>
      </c>
      <c r="D8639" t="s">
        <v>77</v>
      </c>
      <c r="E8639" t="s">
        <v>9584</v>
      </c>
      <c r="F8639" s="66">
        <v>141534</v>
      </c>
      <c r="G8639" t="s">
        <v>78</v>
      </c>
      <c r="I8639" t="s">
        <v>79</v>
      </c>
      <c r="K8639" t="s">
        <v>9729</v>
      </c>
      <c r="M8639" t="s">
        <v>9545</v>
      </c>
      <c r="N8639" t="s">
        <v>9511</v>
      </c>
      <c r="O8639" t="s">
        <v>18</v>
      </c>
      <c r="P8639" t="s">
        <v>9546</v>
      </c>
      <c r="Q8639" t="s">
        <v>9730</v>
      </c>
    </row>
    <row r="8640" spans="1:17" hidden="1" x14ac:dyDescent="0.35">
      <c r="A8640" s="72">
        <f t="shared" si="134"/>
        <v>141534</v>
      </c>
      <c r="B8640" t="s">
        <v>28306</v>
      </c>
      <c r="C8640" s="85">
        <v>17031996</v>
      </c>
      <c r="D8640" t="s">
        <v>23281</v>
      </c>
      <c r="E8640" t="s">
        <v>23151</v>
      </c>
      <c r="F8640" s="85">
        <v>141534</v>
      </c>
      <c r="G8640" t="s">
        <v>78</v>
      </c>
      <c r="I8640" t="s">
        <v>79</v>
      </c>
      <c r="K8640" t="s">
        <v>28307</v>
      </c>
      <c r="M8640" t="s">
        <v>25072</v>
      </c>
      <c r="N8640" t="s">
        <v>9697</v>
      </c>
      <c r="O8640" t="s">
        <v>18</v>
      </c>
      <c r="P8640">
        <v>78155</v>
      </c>
    </row>
    <row r="8641" spans="1:17" hidden="1" x14ac:dyDescent="0.35">
      <c r="A8641" s="72">
        <f t="shared" si="134"/>
        <v>141534</v>
      </c>
      <c r="B8641" t="s">
        <v>28304</v>
      </c>
      <c r="C8641" s="85">
        <v>17018653</v>
      </c>
      <c r="D8641" t="s">
        <v>23281</v>
      </c>
      <c r="E8641" t="s">
        <v>23151</v>
      </c>
      <c r="F8641" s="85">
        <v>141534</v>
      </c>
      <c r="G8641" t="s">
        <v>78</v>
      </c>
      <c r="I8641" t="s">
        <v>79</v>
      </c>
      <c r="K8641" t="s">
        <v>28305</v>
      </c>
      <c r="M8641" t="s">
        <v>25072</v>
      </c>
      <c r="N8641" t="s">
        <v>9697</v>
      </c>
      <c r="O8641" t="s">
        <v>18</v>
      </c>
      <c r="P8641">
        <v>78155</v>
      </c>
    </row>
    <row r="8642" spans="1:17" hidden="1" x14ac:dyDescent="0.35">
      <c r="A8642" s="72">
        <f t="shared" ref="A8642:A8705" si="135">IF(F8642="", "", IF(D8642="School District", C8642, F8642))</f>
        <v>141534</v>
      </c>
      <c r="B8642" t="s">
        <v>18490</v>
      </c>
      <c r="C8642" s="66">
        <v>17018653</v>
      </c>
      <c r="D8642" t="s">
        <v>83</v>
      </c>
      <c r="E8642" t="s">
        <v>9584</v>
      </c>
      <c r="F8642" s="66">
        <v>141534</v>
      </c>
      <c r="G8642" t="s">
        <v>78</v>
      </c>
      <c r="I8642" t="s">
        <v>79</v>
      </c>
      <c r="K8642" t="s">
        <v>18491</v>
      </c>
      <c r="M8642" t="s">
        <v>9545</v>
      </c>
      <c r="N8642" t="s">
        <v>9511</v>
      </c>
      <c r="O8642" t="s">
        <v>18</v>
      </c>
      <c r="P8642" t="s">
        <v>9546</v>
      </c>
    </row>
    <row r="8643" spans="1:17" hidden="1" x14ac:dyDescent="0.35">
      <c r="A8643" s="72">
        <f t="shared" si="135"/>
        <v>17015391</v>
      </c>
      <c r="B8643" t="s">
        <v>25151</v>
      </c>
      <c r="C8643" s="85">
        <v>141533</v>
      </c>
      <c r="D8643" t="s">
        <v>25065</v>
      </c>
      <c r="E8643" t="s">
        <v>23237</v>
      </c>
      <c r="F8643" s="85">
        <v>17015391</v>
      </c>
      <c r="G8643" t="s">
        <v>1750</v>
      </c>
      <c r="H8643">
        <v>25294448</v>
      </c>
      <c r="I8643" t="s">
        <v>79</v>
      </c>
      <c r="J8643" t="s">
        <v>200</v>
      </c>
      <c r="K8643" t="s">
        <v>25152</v>
      </c>
      <c r="M8643" t="s">
        <v>25072</v>
      </c>
      <c r="N8643" t="s">
        <v>9697</v>
      </c>
      <c r="O8643" t="s">
        <v>18</v>
      </c>
      <c r="P8643">
        <v>78155</v>
      </c>
      <c r="Q8643">
        <v>6042</v>
      </c>
    </row>
    <row r="8644" spans="1:17" hidden="1" x14ac:dyDescent="0.35">
      <c r="A8644" s="72">
        <f t="shared" si="135"/>
        <v>140461</v>
      </c>
      <c r="B8644" t="s">
        <v>25727</v>
      </c>
      <c r="C8644" s="85">
        <v>85516</v>
      </c>
      <c r="D8644" t="s">
        <v>77</v>
      </c>
      <c r="E8644" t="s">
        <v>23227</v>
      </c>
      <c r="F8644" s="85">
        <v>140461</v>
      </c>
      <c r="G8644" t="s">
        <v>78</v>
      </c>
      <c r="H8644">
        <v>1647890</v>
      </c>
      <c r="I8644" t="s">
        <v>79</v>
      </c>
      <c r="K8644" t="s">
        <v>25728</v>
      </c>
      <c r="M8644" t="s">
        <v>20923</v>
      </c>
      <c r="N8644" t="s">
        <v>232</v>
      </c>
      <c r="O8644" t="s">
        <v>18</v>
      </c>
      <c r="P8644">
        <v>75040</v>
      </c>
      <c r="Q8644">
        <v>5852</v>
      </c>
    </row>
    <row r="8645" spans="1:17" hidden="1" x14ac:dyDescent="0.35">
      <c r="A8645" s="72">
        <f t="shared" si="135"/>
        <v>140461</v>
      </c>
      <c r="B8645" t="s">
        <v>398</v>
      </c>
      <c r="C8645" s="66">
        <v>85516</v>
      </c>
      <c r="D8645" t="s">
        <v>77</v>
      </c>
      <c r="E8645" t="s">
        <v>371</v>
      </c>
      <c r="F8645" s="66">
        <v>140461</v>
      </c>
      <c r="G8645" t="s">
        <v>78</v>
      </c>
      <c r="H8645" t="s">
        <v>372</v>
      </c>
      <c r="I8645" t="s">
        <v>79</v>
      </c>
      <c r="K8645" t="s">
        <v>399</v>
      </c>
      <c r="M8645" t="s">
        <v>374</v>
      </c>
      <c r="N8645" t="s">
        <v>189</v>
      </c>
      <c r="O8645" t="s">
        <v>18</v>
      </c>
      <c r="P8645" t="s">
        <v>375</v>
      </c>
      <c r="Q8645" t="s">
        <v>400</v>
      </c>
    </row>
    <row r="8646" spans="1:17" hidden="1" x14ac:dyDescent="0.35">
      <c r="A8646" s="72">
        <f t="shared" si="135"/>
        <v>140457</v>
      </c>
      <c r="B8646" t="s">
        <v>16224</v>
      </c>
      <c r="C8646" s="66">
        <v>16035503</v>
      </c>
      <c r="D8646" t="s">
        <v>77</v>
      </c>
      <c r="E8646" t="s">
        <v>345</v>
      </c>
      <c r="F8646" s="66">
        <v>140457</v>
      </c>
      <c r="G8646" t="s">
        <v>78</v>
      </c>
      <c r="H8646" t="s">
        <v>350</v>
      </c>
      <c r="I8646" t="s">
        <v>79</v>
      </c>
      <c r="K8646" t="s">
        <v>16225</v>
      </c>
      <c r="L8646" t="s">
        <v>80</v>
      </c>
      <c r="M8646" t="s">
        <v>347</v>
      </c>
      <c r="N8646" t="s">
        <v>185</v>
      </c>
      <c r="O8646" t="s">
        <v>18</v>
      </c>
      <c r="P8646" t="s">
        <v>352</v>
      </c>
      <c r="Q8646" t="s">
        <v>87</v>
      </c>
    </row>
    <row r="8647" spans="1:17" hidden="1" x14ac:dyDescent="0.35">
      <c r="A8647" s="72">
        <f t="shared" si="135"/>
        <v>140887</v>
      </c>
      <c r="B8647" t="s">
        <v>25441</v>
      </c>
      <c r="C8647" s="85">
        <v>16031201</v>
      </c>
      <c r="D8647" t="s">
        <v>77</v>
      </c>
      <c r="E8647" t="s">
        <v>23231</v>
      </c>
      <c r="F8647" s="85">
        <v>140887</v>
      </c>
      <c r="G8647" t="s">
        <v>78</v>
      </c>
      <c r="H8647">
        <v>12057410</v>
      </c>
      <c r="I8647" t="s">
        <v>79</v>
      </c>
      <c r="K8647" t="s">
        <v>25442</v>
      </c>
      <c r="M8647" t="s">
        <v>20648</v>
      </c>
      <c r="N8647" t="s">
        <v>571</v>
      </c>
      <c r="O8647" t="s">
        <v>18</v>
      </c>
      <c r="P8647">
        <v>76115</v>
      </c>
    </row>
    <row r="8648" spans="1:17" hidden="1" x14ac:dyDescent="0.35">
      <c r="A8648" s="72">
        <f t="shared" si="135"/>
        <v>140887</v>
      </c>
      <c r="B8648" t="s">
        <v>16043</v>
      </c>
      <c r="C8648" s="66">
        <v>16031201</v>
      </c>
      <c r="D8648" t="s">
        <v>77</v>
      </c>
      <c r="E8648" t="s">
        <v>3907</v>
      </c>
      <c r="F8648" s="66">
        <v>140887</v>
      </c>
      <c r="G8648" t="s">
        <v>78</v>
      </c>
      <c r="H8648" t="s">
        <v>16044</v>
      </c>
      <c r="I8648" t="s">
        <v>79</v>
      </c>
      <c r="K8648" t="s">
        <v>16045</v>
      </c>
      <c r="M8648" t="s">
        <v>3904</v>
      </c>
      <c r="N8648" t="s">
        <v>573</v>
      </c>
      <c r="O8648" t="s">
        <v>18</v>
      </c>
      <c r="P8648" t="s">
        <v>4209</v>
      </c>
    </row>
    <row r="8649" spans="1:17" hidden="1" x14ac:dyDescent="0.35">
      <c r="A8649" s="72">
        <f t="shared" si="135"/>
        <v>141964</v>
      </c>
      <c r="B8649" t="s">
        <v>12591</v>
      </c>
      <c r="C8649" s="66">
        <v>92475</v>
      </c>
      <c r="D8649" t="s">
        <v>77</v>
      </c>
      <c r="E8649" t="s">
        <v>12592</v>
      </c>
      <c r="F8649" s="66">
        <v>141964</v>
      </c>
      <c r="G8649" t="s">
        <v>78</v>
      </c>
      <c r="I8649" t="s">
        <v>79</v>
      </c>
      <c r="K8649" t="s">
        <v>12593</v>
      </c>
      <c r="M8649" t="s">
        <v>12594</v>
      </c>
      <c r="N8649" t="s">
        <v>12502</v>
      </c>
      <c r="O8649" t="s">
        <v>18</v>
      </c>
      <c r="P8649" t="s">
        <v>12595</v>
      </c>
    </row>
    <row r="8650" spans="1:17" hidden="1" x14ac:dyDescent="0.35">
      <c r="A8650" s="72">
        <f t="shared" si="135"/>
        <v>141964</v>
      </c>
      <c r="B8650" t="s">
        <v>12596</v>
      </c>
      <c r="C8650" s="66">
        <v>92476</v>
      </c>
      <c r="D8650" t="s">
        <v>77</v>
      </c>
      <c r="E8650" t="s">
        <v>12592</v>
      </c>
      <c r="F8650" s="66">
        <v>141964</v>
      </c>
      <c r="G8650" t="s">
        <v>78</v>
      </c>
      <c r="H8650" t="s">
        <v>12597</v>
      </c>
      <c r="I8650" t="s">
        <v>79</v>
      </c>
      <c r="K8650" t="s">
        <v>12598</v>
      </c>
      <c r="M8650" t="s">
        <v>12594</v>
      </c>
      <c r="N8650" t="s">
        <v>12502</v>
      </c>
      <c r="O8650" t="s">
        <v>18</v>
      </c>
      <c r="P8650" t="s">
        <v>12595</v>
      </c>
    </row>
    <row r="8651" spans="1:17" hidden="1" x14ac:dyDescent="0.35">
      <c r="A8651" s="72">
        <f t="shared" si="135"/>
        <v>141964</v>
      </c>
      <c r="B8651" t="s">
        <v>12599</v>
      </c>
      <c r="C8651" s="66">
        <v>16055921</v>
      </c>
      <c r="D8651" t="s">
        <v>77</v>
      </c>
      <c r="E8651" t="s">
        <v>12592</v>
      </c>
      <c r="F8651" s="66">
        <v>141964</v>
      </c>
      <c r="G8651" t="s">
        <v>78</v>
      </c>
      <c r="H8651" t="s">
        <v>12597</v>
      </c>
      <c r="I8651" t="s">
        <v>79</v>
      </c>
      <c r="K8651" t="s">
        <v>17174</v>
      </c>
      <c r="M8651" t="s">
        <v>12594</v>
      </c>
      <c r="N8651" t="s">
        <v>12502</v>
      </c>
      <c r="O8651" t="s">
        <v>18</v>
      </c>
      <c r="P8651" t="s">
        <v>12595</v>
      </c>
    </row>
    <row r="8652" spans="1:17" hidden="1" x14ac:dyDescent="0.35">
      <c r="A8652" s="72">
        <f t="shared" si="135"/>
        <v>141964</v>
      </c>
      <c r="B8652" t="s">
        <v>12600</v>
      </c>
      <c r="C8652" s="66">
        <v>92478</v>
      </c>
      <c r="D8652" t="s">
        <v>77</v>
      </c>
      <c r="E8652" t="s">
        <v>12592</v>
      </c>
      <c r="F8652" s="66">
        <v>141964</v>
      </c>
      <c r="G8652" t="s">
        <v>78</v>
      </c>
      <c r="I8652" t="s">
        <v>79</v>
      </c>
      <c r="K8652" t="s">
        <v>12601</v>
      </c>
      <c r="M8652" t="s">
        <v>12594</v>
      </c>
      <c r="N8652" t="s">
        <v>12502</v>
      </c>
      <c r="O8652" t="s">
        <v>18</v>
      </c>
      <c r="P8652" t="s">
        <v>12595</v>
      </c>
    </row>
    <row r="8653" spans="1:17" hidden="1" x14ac:dyDescent="0.35">
      <c r="A8653" s="72">
        <f t="shared" si="135"/>
        <v>141964</v>
      </c>
      <c r="B8653" t="s">
        <v>12603</v>
      </c>
      <c r="C8653" s="66">
        <v>92481</v>
      </c>
      <c r="D8653" t="s">
        <v>77</v>
      </c>
      <c r="E8653" t="s">
        <v>12592</v>
      </c>
      <c r="F8653" s="66">
        <v>141964</v>
      </c>
      <c r="G8653" t="s">
        <v>78</v>
      </c>
      <c r="I8653" t="s">
        <v>79</v>
      </c>
      <c r="K8653" t="s">
        <v>12604</v>
      </c>
      <c r="M8653" t="s">
        <v>12594</v>
      </c>
      <c r="N8653" t="s">
        <v>12502</v>
      </c>
      <c r="O8653" t="s">
        <v>18</v>
      </c>
      <c r="P8653" t="s">
        <v>12595</v>
      </c>
      <c r="Q8653" t="s">
        <v>1742</v>
      </c>
    </row>
    <row r="8654" spans="1:17" hidden="1" x14ac:dyDescent="0.35">
      <c r="A8654" s="72">
        <f t="shared" si="135"/>
        <v>140931</v>
      </c>
      <c r="B8654" t="s">
        <v>27469</v>
      </c>
      <c r="C8654" s="85">
        <v>16050138</v>
      </c>
      <c r="D8654" t="s">
        <v>77</v>
      </c>
      <c r="E8654" t="s">
        <v>23178</v>
      </c>
      <c r="F8654" s="85">
        <v>140931</v>
      </c>
      <c r="G8654" t="s">
        <v>78</v>
      </c>
      <c r="H8654">
        <v>11979168</v>
      </c>
      <c r="I8654" t="s">
        <v>79</v>
      </c>
      <c r="K8654" t="s">
        <v>27470</v>
      </c>
      <c r="M8654" t="s">
        <v>21563</v>
      </c>
      <c r="N8654" t="s">
        <v>205</v>
      </c>
      <c r="O8654" t="s">
        <v>18</v>
      </c>
      <c r="P8654">
        <v>76052</v>
      </c>
    </row>
    <row r="8655" spans="1:17" hidden="1" x14ac:dyDescent="0.35">
      <c r="A8655" s="72">
        <f t="shared" si="135"/>
        <v>140931</v>
      </c>
      <c r="B8655" t="s">
        <v>16872</v>
      </c>
      <c r="C8655" s="66">
        <v>16050138</v>
      </c>
      <c r="D8655" t="s">
        <v>77</v>
      </c>
      <c r="E8655" t="s">
        <v>3662</v>
      </c>
      <c r="F8655" s="66">
        <v>140931</v>
      </c>
      <c r="G8655" t="s">
        <v>78</v>
      </c>
      <c r="H8655" t="s">
        <v>3663</v>
      </c>
      <c r="I8655" t="s">
        <v>79</v>
      </c>
      <c r="K8655" t="s">
        <v>16873</v>
      </c>
      <c r="M8655" t="s">
        <v>3665</v>
      </c>
      <c r="N8655" t="s">
        <v>215</v>
      </c>
      <c r="O8655" t="s">
        <v>18</v>
      </c>
      <c r="P8655" t="s">
        <v>3667</v>
      </c>
    </row>
    <row r="8656" spans="1:17" hidden="1" x14ac:dyDescent="0.35">
      <c r="A8656" s="72">
        <f t="shared" si="135"/>
        <v>141749</v>
      </c>
      <c r="B8656" t="s">
        <v>17362</v>
      </c>
      <c r="C8656" s="66">
        <v>16059874</v>
      </c>
      <c r="D8656" t="s">
        <v>77</v>
      </c>
      <c r="E8656" t="s">
        <v>11720</v>
      </c>
      <c r="F8656" s="66">
        <v>141749</v>
      </c>
      <c r="G8656" t="s">
        <v>78</v>
      </c>
      <c r="I8656" t="s">
        <v>79</v>
      </c>
      <c r="K8656" t="s">
        <v>17363</v>
      </c>
      <c r="M8656" t="s">
        <v>126</v>
      </c>
      <c r="N8656" t="s">
        <v>137</v>
      </c>
      <c r="O8656" t="s">
        <v>18</v>
      </c>
      <c r="P8656" t="s">
        <v>11730</v>
      </c>
    </row>
    <row r="8657" spans="1:17" hidden="1" x14ac:dyDescent="0.35">
      <c r="A8657" s="72">
        <f t="shared" si="135"/>
        <v>140471</v>
      </c>
      <c r="B8657" t="s">
        <v>15017</v>
      </c>
      <c r="C8657" s="66">
        <v>226447</v>
      </c>
      <c r="D8657" t="s">
        <v>77</v>
      </c>
      <c r="E8657" t="s">
        <v>833</v>
      </c>
      <c r="F8657" s="66">
        <v>140471</v>
      </c>
      <c r="G8657" t="s">
        <v>78</v>
      </c>
      <c r="H8657" t="s">
        <v>15018</v>
      </c>
      <c r="I8657" t="s">
        <v>79</v>
      </c>
      <c r="K8657" t="s">
        <v>15019</v>
      </c>
      <c r="M8657" t="s">
        <v>841</v>
      </c>
      <c r="N8657" t="s">
        <v>956</v>
      </c>
      <c r="O8657" t="s">
        <v>18</v>
      </c>
      <c r="P8657" t="s">
        <v>837</v>
      </c>
    </row>
    <row r="8658" spans="1:17" hidden="1" x14ac:dyDescent="0.35">
      <c r="A8658" s="72">
        <f t="shared" si="135"/>
        <v>141546</v>
      </c>
      <c r="B8658" t="s">
        <v>27383</v>
      </c>
      <c r="C8658" s="85">
        <v>90742</v>
      </c>
      <c r="D8658" t="s">
        <v>77</v>
      </c>
      <c r="E8658" t="s">
        <v>23179</v>
      </c>
      <c r="F8658" s="85">
        <v>141546</v>
      </c>
      <c r="G8658" t="s">
        <v>78</v>
      </c>
      <c r="H8658">
        <v>1664853</v>
      </c>
      <c r="I8658" t="s">
        <v>79</v>
      </c>
      <c r="K8658" t="s">
        <v>27384</v>
      </c>
      <c r="M8658" t="s">
        <v>9155</v>
      </c>
      <c r="N8658" t="s">
        <v>9526</v>
      </c>
      <c r="O8658" t="s">
        <v>18</v>
      </c>
      <c r="P8658">
        <v>78217</v>
      </c>
      <c r="Q8658">
        <v>6082</v>
      </c>
    </row>
    <row r="8659" spans="1:17" hidden="1" x14ac:dyDescent="0.35">
      <c r="A8659" s="72">
        <f t="shared" si="135"/>
        <v>141546</v>
      </c>
      <c r="B8659" t="s">
        <v>10012</v>
      </c>
      <c r="C8659" s="66">
        <v>90742</v>
      </c>
      <c r="D8659" t="s">
        <v>77</v>
      </c>
      <c r="E8659" t="s">
        <v>9849</v>
      </c>
      <c r="F8659" s="66">
        <v>141546</v>
      </c>
      <c r="G8659" t="s">
        <v>78</v>
      </c>
      <c r="H8659" t="s">
        <v>9850</v>
      </c>
      <c r="I8659" t="s">
        <v>79</v>
      </c>
      <c r="K8659" t="s">
        <v>10013</v>
      </c>
      <c r="M8659" t="s">
        <v>7383</v>
      </c>
      <c r="N8659" t="s">
        <v>7384</v>
      </c>
      <c r="O8659" t="s">
        <v>18</v>
      </c>
      <c r="P8659" t="s">
        <v>9997</v>
      </c>
      <c r="Q8659" t="s">
        <v>10014</v>
      </c>
    </row>
    <row r="8660" spans="1:17" hidden="1" x14ac:dyDescent="0.35">
      <c r="A8660" s="72">
        <f t="shared" si="135"/>
        <v>16028802</v>
      </c>
      <c r="B8660" t="s">
        <v>20788</v>
      </c>
      <c r="C8660" s="66">
        <v>17008812</v>
      </c>
      <c r="D8660" t="s">
        <v>77</v>
      </c>
      <c r="E8660" t="s">
        <v>15932</v>
      </c>
      <c r="F8660" s="66">
        <v>16028802</v>
      </c>
      <c r="G8660" t="s">
        <v>78</v>
      </c>
      <c r="I8660" t="s">
        <v>79</v>
      </c>
      <c r="K8660" t="s">
        <v>20789</v>
      </c>
      <c r="M8660" t="s">
        <v>3090</v>
      </c>
      <c r="N8660" t="s">
        <v>6071</v>
      </c>
      <c r="O8660" t="s">
        <v>18</v>
      </c>
      <c r="P8660" t="s">
        <v>7032</v>
      </c>
      <c r="Q8660" t="s">
        <v>784</v>
      </c>
    </row>
    <row r="8661" spans="1:17" hidden="1" x14ac:dyDescent="0.35">
      <c r="A8661" s="72">
        <f t="shared" si="135"/>
        <v>16028802</v>
      </c>
      <c r="B8661" t="s">
        <v>17721</v>
      </c>
      <c r="C8661" s="66">
        <v>16069206</v>
      </c>
      <c r="D8661" t="s">
        <v>77</v>
      </c>
      <c r="E8661" t="s">
        <v>15932</v>
      </c>
      <c r="F8661" s="66">
        <v>16028802</v>
      </c>
      <c r="G8661" t="s">
        <v>78</v>
      </c>
      <c r="H8661" t="s">
        <v>17722</v>
      </c>
      <c r="I8661" t="s">
        <v>79</v>
      </c>
      <c r="K8661" t="s">
        <v>17723</v>
      </c>
      <c r="M8661" t="s">
        <v>3090</v>
      </c>
      <c r="N8661" t="s">
        <v>6071</v>
      </c>
      <c r="O8661" t="s">
        <v>18</v>
      </c>
      <c r="P8661" t="s">
        <v>7032</v>
      </c>
    </row>
    <row r="8662" spans="1:17" hidden="1" x14ac:dyDescent="0.35">
      <c r="A8662" s="72">
        <f t="shared" si="135"/>
        <v>16028802</v>
      </c>
      <c r="B8662" t="s">
        <v>17650</v>
      </c>
      <c r="C8662" s="66">
        <v>16066850</v>
      </c>
      <c r="D8662" t="s">
        <v>77</v>
      </c>
      <c r="E8662" t="s">
        <v>15932</v>
      </c>
      <c r="F8662" s="66">
        <v>16028802</v>
      </c>
      <c r="G8662" t="s">
        <v>78</v>
      </c>
      <c r="H8662" t="s">
        <v>15933</v>
      </c>
      <c r="I8662" t="s">
        <v>79</v>
      </c>
      <c r="K8662" t="s">
        <v>17651</v>
      </c>
      <c r="M8662" t="s">
        <v>3090</v>
      </c>
      <c r="N8662" t="s">
        <v>6071</v>
      </c>
      <c r="O8662" t="s">
        <v>18</v>
      </c>
      <c r="P8662" t="s">
        <v>7032</v>
      </c>
    </row>
    <row r="8663" spans="1:17" hidden="1" x14ac:dyDescent="0.35">
      <c r="A8663" s="72">
        <f t="shared" si="135"/>
        <v>140841</v>
      </c>
      <c r="B8663" t="s">
        <v>22825</v>
      </c>
      <c r="C8663" s="85">
        <v>16032945</v>
      </c>
      <c r="D8663" t="s">
        <v>23281</v>
      </c>
      <c r="E8663" t="s">
        <v>23268</v>
      </c>
      <c r="F8663" s="85">
        <v>140841</v>
      </c>
      <c r="G8663" t="s">
        <v>78</v>
      </c>
      <c r="I8663" t="s">
        <v>79</v>
      </c>
      <c r="K8663" t="s">
        <v>18836</v>
      </c>
      <c r="M8663" t="s">
        <v>19690</v>
      </c>
      <c r="N8663" t="s">
        <v>571</v>
      </c>
      <c r="O8663" t="s">
        <v>18</v>
      </c>
      <c r="P8663">
        <v>76015</v>
      </c>
    </row>
    <row r="8664" spans="1:17" hidden="1" x14ac:dyDescent="0.35">
      <c r="A8664" s="72">
        <f t="shared" si="135"/>
        <v>141739</v>
      </c>
      <c r="B8664" t="s">
        <v>22825</v>
      </c>
      <c r="C8664" s="85">
        <v>16066160</v>
      </c>
      <c r="D8664" t="s">
        <v>23281</v>
      </c>
      <c r="E8664" t="s">
        <v>23266</v>
      </c>
      <c r="F8664" s="85">
        <v>141739</v>
      </c>
      <c r="G8664" t="s">
        <v>78</v>
      </c>
      <c r="H8664">
        <v>12688008</v>
      </c>
      <c r="I8664" t="s">
        <v>79</v>
      </c>
      <c r="K8664" t="s">
        <v>23799</v>
      </c>
      <c r="M8664" t="s">
        <v>125</v>
      </c>
      <c r="O8664" t="s">
        <v>18</v>
      </c>
      <c r="P8664">
        <v>78723</v>
      </c>
    </row>
    <row r="8665" spans="1:17" hidden="1" x14ac:dyDescent="0.35">
      <c r="A8665" s="72">
        <f t="shared" si="135"/>
        <v>140444</v>
      </c>
      <c r="B8665" t="s">
        <v>22825</v>
      </c>
      <c r="C8665" s="85">
        <v>16022716</v>
      </c>
      <c r="D8665" t="s">
        <v>23281</v>
      </c>
      <c r="E8665" t="s">
        <v>23254</v>
      </c>
      <c r="F8665" s="85">
        <v>140444</v>
      </c>
      <c r="G8665" t="s">
        <v>78</v>
      </c>
      <c r="H8665">
        <v>12719118</v>
      </c>
      <c r="I8665" t="s">
        <v>79</v>
      </c>
      <c r="K8665" t="s">
        <v>24435</v>
      </c>
      <c r="M8665" t="s">
        <v>20080</v>
      </c>
      <c r="N8665" t="s">
        <v>232</v>
      </c>
      <c r="O8665" t="s">
        <v>18</v>
      </c>
      <c r="P8665">
        <v>75006</v>
      </c>
    </row>
    <row r="8666" spans="1:17" hidden="1" x14ac:dyDescent="0.35">
      <c r="A8666" s="72">
        <f t="shared" si="135"/>
        <v>140448</v>
      </c>
      <c r="B8666" t="s">
        <v>167</v>
      </c>
      <c r="C8666" s="66">
        <v>16033516</v>
      </c>
      <c r="D8666" t="s">
        <v>83</v>
      </c>
      <c r="E8666" t="s">
        <v>366</v>
      </c>
      <c r="F8666" s="66">
        <v>140448</v>
      </c>
      <c r="G8666" t="s">
        <v>78</v>
      </c>
      <c r="H8666" t="s">
        <v>672</v>
      </c>
      <c r="I8666" t="s">
        <v>79</v>
      </c>
      <c r="K8666" t="s">
        <v>19005</v>
      </c>
      <c r="L8666" t="s">
        <v>80</v>
      </c>
      <c r="M8666" t="s">
        <v>226</v>
      </c>
      <c r="N8666" t="s">
        <v>189</v>
      </c>
      <c r="O8666" t="s">
        <v>18</v>
      </c>
      <c r="P8666" t="s">
        <v>728</v>
      </c>
      <c r="Q8666" t="s">
        <v>87</v>
      </c>
    </row>
    <row r="8667" spans="1:17" hidden="1" x14ac:dyDescent="0.35">
      <c r="A8667" s="72">
        <f t="shared" si="135"/>
        <v>141295</v>
      </c>
      <c r="B8667" t="s">
        <v>22825</v>
      </c>
      <c r="C8667" s="66">
        <v>17026852</v>
      </c>
      <c r="D8667" t="s">
        <v>83</v>
      </c>
      <c r="E8667" t="s">
        <v>7764</v>
      </c>
      <c r="F8667" s="66">
        <v>141295</v>
      </c>
      <c r="G8667" t="s">
        <v>78</v>
      </c>
      <c r="H8667" t="s">
        <v>13785</v>
      </c>
      <c r="I8667" t="s">
        <v>79</v>
      </c>
      <c r="K8667" t="s">
        <v>22826</v>
      </c>
      <c r="M8667" t="s">
        <v>20814</v>
      </c>
      <c r="N8667" t="s">
        <v>6771</v>
      </c>
      <c r="O8667" t="s">
        <v>18</v>
      </c>
      <c r="P8667" t="s">
        <v>7983</v>
      </c>
    </row>
    <row r="8668" spans="1:17" hidden="1" x14ac:dyDescent="0.35">
      <c r="A8668" s="72">
        <f t="shared" si="135"/>
        <v>140521</v>
      </c>
      <c r="B8668" t="s">
        <v>167</v>
      </c>
      <c r="C8668" s="66">
        <v>16028611</v>
      </c>
      <c r="D8668" t="s">
        <v>83</v>
      </c>
      <c r="E8668" t="s">
        <v>511</v>
      </c>
      <c r="F8668" s="66">
        <v>140521</v>
      </c>
      <c r="G8668" t="s">
        <v>78</v>
      </c>
      <c r="I8668" t="s">
        <v>79</v>
      </c>
      <c r="K8668" t="s">
        <v>19091</v>
      </c>
      <c r="M8668" t="s">
        <v>1375</v>
      </c>
      <c r="N8668" t="s">
        <v>232</v>
      </c>
      <c r="O8668" t="s">
        <v>18</v>
      </c>
      <c r="P8668" t="s">
        <v>1376</v>
      </c>
    </row>
    <row r="8669" spans="1:17" hidden="1" x14ac:dyDescent="0.35">
      <c r="A8669" s="72">
        <f t="shared" si="135"/>
        <v>141863</v>
      </c>
      <c r="B8669" t="s">
        <v>167</v>
      </c>
      <c r="C8669" s="66">
        <v>16034475</v>
      </c>
      <c r="D8669" t="s">
        <v>83</v>
      </c>
      <c r="E8669" t="s">
        <v>12195</v>
      </c>
      <c r="F8669" s="66">
        <v>141863</v>
      </c>
      <c r="G8669" t="s">
        <v>78</v>
      </c>
      <c r="H8669" t="s">
        <v>350</v>
      </c>
      <c r="I8669" t="s">
        <v>79</v>
      </c>
      <c r="K8669" t="s">
        <v>19178</v>
      </c>
      <c r="L8669" t="s">
        <v>80</v>
      </c>
      <c r="M8669" t="s">
        <v>12197</v>
      </c>
      <c r="N8669" t="s">
        <v>11986</v>
      </c>
      <c r="O8669" t="s">
        <v>18</v>
      </c>
      <c r="P8669" t="s">
        <v>12198</v>
      </c>
      <c r="Q8669" t="s">
        <v>87</v>
      </c>
    </row>
    <row r="8670" spans="1:17" hidden="1" x14ac:dyDescent="0.35">
      <c r="A8670" s="72">
        <f t="shared" si="135"/>
        <v>140448</v>
      </c>
      <c r="B8670" t="s">
        <v>26393</v>
      </c>
      <c r="C8670" s="85">
        <v>16033516</v>
      </c>
      <c r="D8670" t="s">
        <v>23281</v>
      </c>
      <c r="E8670" t="s">
        <v>23209</v>
      </c>
      <c r="F8670" s="85">
        <v>140448</v>
      </c>
      <c r="G8670" t="s">
        <v>78</v>
      </c>
      <c r="H8670">
        <v>12698908</v>
      </c>
      <c r="I8670" t="s">
        <v>79</v>
      </c>
      <c r="K8670" t="s">
        <v>26394</v>
      </c>
      <c r="M8670" t="s">
        <v>13920</v>
      </c>
      <c r="N8670" t="s">
        <v>232</v>
      </c>
      <c r="O8670" t="s">
        <v>18</v>
      </c>
      <c r="P8670">
        <v>75062</v>
      </c>
    </row>
    <row r="8671" spans="1:17" hidden="1" x14ac:dyDescent="0.35">
      <c r="A8671" s="72">
        <f t="shared" si="135"/>
        <v>141329</v>
      </c>
      <c r="B8671" t="s">
        <v>22605</v>
      </c>
      <c r="C8671" s="85">
        <v>17024371</v>
      </c>
      <c r="D8671" t="s">
        <v>23281</v>
      </c>
      <c r="E8671" t="s">
        <v>23246</v>
      </c>
      <c r="F8671" s="85">
        <v>141329</v>
      </c>
      <c r="G8671" t="s">
        <v>78</v>
      </c>
      <c r="I8671" t="s">
        <v>79</v>
      </c>
      <c r="K8671" t="s">
        <v>22606</v>
      </c>
      <c r="M8671" t="s">
        <v>20216</v>
      </c>
      <c r="N8671" t="s">
        <v>6071</v>
      </c>
      <c r="O8671" t="s">
        <v>18</v>
      </c>
      <c r="P8671">
        <v>77536</v>
      </c>
    </row>
    <row r="8672" spans="1:17" hidden="1" x14ac:dyDescent="0.35">
      <c r="A8672" s="72">
        <f t="shared" si="135"/>
        <v>141487</v>
      </c>
      <c r="B8672" t="s">
        <v>19754</v>
      </c>
      <c r="C8672" s="66">
        <v>16048956</v>
      </c>
      <c r="D8672" t="s">
        <v>83</v>
      </c>
      <c r="E8672" t="s">
        <v>9269</v>
      </c>
      <c r="F8672" s="66">
        <v>141487</v>
      </c>
      <c r="G8672" t="s">
        <v>78</v>
      </c>
      <c r="H8672" t="s">
        <v>350</v>
      </c>
      <c r="I8672" t="s">
        <v>79</v>
      </c>
      <c r="K8672" t="s">
        <v>19755</v>
      </c>
      <c r="L8672" t="s">
        <v>80</v>
      </c>
      <c r="M8672" t="s">
        <v>9216</v>
      </c>
      <c r="N8672" t="s">
        <v>9217</v>
      </c>
      <c r="O8672" t="s">
        <v>18</v>
      </c>
      <c r="P8672" t="s">
        <v>9271</v>
      </c>
      <c r="Q8672" t="s">
        <v>87</v>
      </c>
    </row>
    <row r="8673" spans="1:17" hidden="1" x14ac:dyDescent="0.35">
      <c r="A8673" s="72">
        <f t="shared" si="135"/>
        <v>140521</v>
      </c>
      <c r="B8673" t="s">
        <v>19089</v>
      </c>
      <c r="C8673" s="66">
        <v>16028610</v>
      </c>
      <c r="D8673" t="s">
        <v>83</v>
      </c>
      <c r="E8673" t="s">
        <v>511</v>
      </c>
      <c r="F8673" s="66">
        <v>140521</v>
      </c>
      <c r="G8673" t="s">
        <v>78</v>
      </c>
      <c r="I8673" t="s">
        <v>79</v>
      </c>
      <c r="K8673" t="s">
        <v>19090</v>
      </c>
      <c r="M8673" t="s">
        <v>1375</v>
      </c>
      <c r="N8673" t="s">
        <v>232</v>
      </c>
      <c r="O8673" t="s">
        <v>18</v>
      </c>
      <c r="P8673" t="s">
        <v>1376</v>
      </c>
    </row>
    <row r="8674" spans="1:17" hidden="1" x14ac:dyDescent="0.35">
      <c r="A8674" s="72">
        <f t="shared" si="135"/>
        <v>141307</v>
      </c>
      <c r="B8674" t="s">
        <v>8068</v>
      </c>
      <c r="C8674" s="66">
        <v>89556</v>
      </c>
      <c r="D8674" t="s">
        <v>77</v>
      </c>
      <c r="E8674" t="s">
        <v>6769</v>
      </c>
      <c r="F8674" s="66">
        <v>141307</v>
      </c>
      <c r="G8674" t="s">
        <v>78</v>
      </c>
      <c r="I8674" t="s">
        <v>79</v>
      </c>
      <c r="K8674" t="s">
        <v>8069</v>
      </c>
      <c r="M8674" t="s">
        <v>8036</v>
      </c>
      <c r="N8674" t="s">
        <v>6771</v>
      </c>
      <c r="O8674" t="s">
        <v>18</v>
      </c>
      <c r="P8674" t="s">
        <v>8067</v>
      </c>
      <c r="Q8674" t="s">
        <v>1628</v>
      </c>
    </row>
    <row r="8675" spans="1:17" hidden="1" x14ac:dyDescent="0.35">
      <c r="A8675" s="72">
        <f t="shared" si="135"/>
        <v>140931</v>
      </c>
      <c r="B8675" t="s">
        <v>27473</v>
      </c>
      <c r="C8675" s="85">
        <v>87370</v>
      </c>
      <c r="D8675" t="s">
        <v>77</v>
      </c>
      <c r="E8675" t="s">
        <v>23178</v>
      </c>
      <c r="F8675" s="85">
        <v>140931</v>
      </c>
      <c r="G8675" t="s">
        <v>78</v>
      </c>
      <c r="H8675">
        <v>11979168</v>
      </c>
      <c r="I8675" t="s">
        <v>79</v>
      </c>
      <c r="K8675" t="s">
        <v>27474</v>
      </c>
      <c r="M8675" t="s">
        <v>27432</v>
      </c>
      <c r="N8675" t="s">
        <v>205</v>
      </c>
      <c r="O8675" t="s">
        <v>18</v>
      </c>
      <c r="P8675">
        <v>76078</v>
      </c>
    </row>
    <row r="8676" spans="1:17" hidden="1" x14ac:dyDescent="0.35">
      <c r="A8676" s="72">
        <f t="shared" si="135"/>
        <v>140931</v>
      </c>
      <c r="B8676" t="s">
        <v>3832</v>
      </c>
      <c r="C8676" s="66">
        <v>87370</v>
      </c>
      <c r="D8676" t="s">
        <v>77</v>
      </c>
      <c r="E8676" t="s">
        <v>3662</v>
      </c>
      <c r="F8676" s="66">
        <v>140931</v>
      </c>
      <c r="G8676" t="s">
        <v>78</v>
      </c>
      <c r="H8676" t="s">
        <v>3663</v>
      </c>
      <c r="I8676" t="s">
        <v>79</v>
      </c>
      <c r="K8676" t="s">
        <v>3833</v>
      </c>
      <c r="M8676" t="s">
        <v>3834</v>
      </c>
      <c r="N8676" t="s">
        <v>215</v>
      </c>
      <c r="O8676" t="s">
        <v>18</v>
      </c>
      <c r="P8676" t="s">
        <v>3835</v>
      </c>
    </row>
    <row r="8677" spans="1:17" hidden="1" x14ac:dyDescent="0.35">
      <c r="A8677" s="72">
        <f t="shared" si="135"/>
        <v>141311</v>
      </c>
      <c r="B8677" t="s">
        <v>15912</v>
      </c>
      <c r="C8677" s="66">
        <v>16027965</v>
      </c>
      <c r="D8677" t="s">
        <v>77</v>
      </c>
      <c r="E8677" t="s">
        <v>6973</v>
      </c>
      <c r="F8677" s="66">
        <v>141311</v>
      </c>
      <c r="G8677" t="s">
        <v>78</v>
      </c>
      <c r="H8677" t="s">
        <v>15913</v>
      </c>
      <c r="I8677" t="s">
        <v>79</v>
      </c>
      <c r="K8677" t="s">
        <v>15914</v>
      </c>
      <c r="M8677" t="s">
        <v>7841</v>
      </c>
      <c r="N8677" t="s">
        <v>6771</v>
      </c>
      <c r="O8677" t="s">
        <v>18</v>
      </c>
      <c r="P8677" t="s">
        <v>8177</v>
      </c>
    </row>
    <row r="8678" spans="1:17" hidden="1" x14ac:dyDescent="0.35">
      <c r="A8678" s="72">
        <f t="shared" si="135"/>
        <v>141311</v>
      </c>
      <c r="B8678" t="s">
        <v>17749</v>
      </c>
      <c r="C8678" s="66">
        <v>16070055</v>
      </c>
      <c r="D8678" t="s">
        <v>77</v>
      </c>
      <c r="E8678" t="s">
        <v>6973</v>
      </c>
      <c r="F8678" s="66">
        <v>141311</v>
      </c>
      <c r="G8678" t="s">
        <v>78</v>
      </c>
      <c r="I8678" t="s">
        <v>79</v>
      </c>
      <c r="K8678" t="s">
        <v>17750</v>
      </c>
      <c r="M8678" t="s">
        <v>7841</v>
      </c>
      <c r="N8678" t="s">
        <v>7264</v>
      </c>
      <c r="O8678" t="s">
        <v>18</v>
      </c>
      <c r="P8678" t="s">
        <v>8177</v>
      </c>
    </row>
    <row r="8679" spans="1:17" hidden="1" x14ac:dyDescent="0.35">
      <c r="A8679" s="72">
        <f t="shared" si="135"/>
        <v>140982</v>
      </c>
      <c r="B8679" t="s">
        <v>4805</v>
      </c>
      <c r="C8679" s="66">
        <v>87831</v>
      </c>
      <c r="D8679" t="s">
        <v>77</v>
      </c>
      <c r="E8679" t="s">
        <v>4798</v>
      </c>
      <c r="F8679" s="66">
        <v>140982</v>
      </c>
      <c r="G8679" t="s">
        <v>78</v>
      </c>
      <c r="H8679" t="s">
        <v>4806</v>
      </c>
      <c r="I8679" t="s">
        <v>79</v>
      </c>
      <c r="K8679" t="s">
        <v>4807</v>
      </c>
      <c r="M8679" t="s">
        <v>4801</v>
      </c>
      <c r="N8679" t="s">
        <v>4802</v>
      </c>
      <c r="O8679" t="s">
        <v>18</v>
      </c>
      <c r="P8679" t="s">
        <v>4803</v>
      </c>
      <c r="Q8679" t="s">
        <v>4808</v>
      </c>
    </row>
    <row r="8680" spans="1:17" hidden="1" x14ac:dyDescent="0.35">
      <c r="A8680" s="72">
        <f t="shared" si="135"/>
        <v>140982</v>
      </c>
      <c r="B8680" t="s">
        <v>4797</v>
      </c>
      <c r="C8680" s="66">
        <v>87830</v>
      </c>
      <c r="D8680" t="s">
        <v>77</v>
      </c>
      <c r="E8680" t="s">
        <v>4798</v>
      </c>
      <c r="F8680" s="66">
        <v>140982</v>
      </c>
      <c r="G8680" t="s">
        <v>78</v>
      </c>
      <c r="H8680" t="s">
        <v>4799</v>
      </c>
      <c r="I8680" t="s">
        <v>79</v>
      </c>
      <c r="K8680" t="s">
        <v>4800</v>
      </c>
      <c r="M8680" t="s">
        <v>4801</v>
      </c>
      <c r="N8680" t="s">
        <v>4802</v>
      </c>
      <c r="O8680" t="s">
        <v>18</v>
      </c>
      <c r="P8680" t="s">
        <v>4803</v>
      </c>
      <c r="Q8680" t="s">
        <v>4804</v>
      </c>
    </row>
    <row r="8681" spans="1:17" hidden="1" x14ac:dyDescent="0.35">
      <c r="A8681" s="72">
        <f t="shared" si="135"/>
        <v>140982</v>
      </c>
      <c r="B8681" t="s">
        <v>15384</v>
      </c>
      <c r="C8681" s="66">
        <v>231981</v>
      </c>
      <c r="D8681" t="s">
        <v>77</v>
      </c>
      <c r="E8681" t="s">
        <v>4798</v>
      </c>
      <c r="F8681" s="66">
        <v>140982</v>
      </c>
      <c r="G8681" t="s">
        <v>78</v>
      </c>
      <c r="H8681" t="s">
        <v>15385</v>
      </c>
      <c r="I8681" t="s">
        <v>79</v>
      </c>
      <c r="K8681" t="s">
        <v>15386</v>
      </c>
      <c r="M8681" t="s">
        <v>4801</v>
      </c>
      <c r="N8681" t="s">
        <v>4802</v>
      </c>
      <c r="O8681" t="s">
        <v>18</v>
      </c>
      <c r="P8681" t="s">
        <v>4803</v>
      </c>
    </row>
    <row r="8682" spans="1:17" hidden="1" x14ac:dyDescent="0.35">
      <c r="A8682" s="72">
        <f t="shared" si="135"/>
        <v>141659</v>
      </c>
      <c r="B8682" t="s">
        <v>11081</v>
      </c>
      <c r="C8682" s="66">
        <v>91487</v>
      </c>
      <c r="D8682" t="s">
        <v>77</v>
      </c>
      <c r="E8682" t="s">
        <v>11070</v>
      </c>
      <c r="F8682" s="66">
        <v>141659</v>
      </c>
      <c r="G8682" t="s">
        <v>78</v>
      </c>
      <c r="H8682" t="s">
        <v>11082</v>
      </c>
      <c r="I8682" t="s">
        <v>79</v>
      </c>
      <c r="K8682" t="s">
        <v>11083</v>
      </c>
      <c r="M8682" t="s">
        <v>11073</v>
      </c>
      <c r="N8682" t="s">
        <v>7398</v>
      </c>
      <c r="O8682" t="s">
        <v>18</v>
      </c>
      <c r="P8682" t="s">
        <v>11074</v>
      </c>
      <c r="Q8682" t="s">
        <v>731</v>
      </c>
    </row>
    <row r="8683" spans="1:17" hidden="1" x14ac:dyDescent="0.35">
      <c r="A8683" s="72">
        <f t="shared" si="135"/>
        <v>141659</v>
      </c>
      <c r="B8683" t="s">
        <v>16275</v>
      </c>
      <c r="C8683" s="66">
        <v>16036200</v>
      </c>
      <c r="D8683" t="s">
        <v>77</v>
      </c>
      <c r="E8683" t="s">
        <v>11070</v>
      </c>
      <c r="F8683" s="66">
        <v>141659</v>
      </c>
      <c r="G8683" t="s">
        <v>78</v>
      </c>
      <c r="H8683" t="s">
        <v>16276</v>
      </c>
      <c r="I8683" t="s">
        <v>79</v>
      </c>
      <c r="K8683" t="s">
        <v>16277</v>
      </c>
      <c r="M8683" t="s">
        <v>11073</v>
      </c>
      <c r="N8683" t="s">
        <v>7398</v>
      </c>
      <c r="O8683" t="s">
        <v>18</v>
      </c>
      <c r="P8683" t="s">
        <v>11074</v>
      </c>
    </row>
    <row r="8684" spans="1:17" hidden="1" x14ac:dyDescent="0.35">
      <c r="A8684" s="72">
        <f t="shared" si="135"/>
        <v>142116</v>
      </c>
      <c r="B8684" t="s">
        <v>21260</v>
      </c>
      <c r="C8684" s="66">
        <v>17013099</v>
      </c>
      <c r="D8684" t="s">
        <v>77</v>
      </c>
      <c r="E8684" t="s">
        <v>13524</v>
      </c>
      <c r="F8684" s="66">
        <v>142116</v>
      </c>
      <c r="G8684" t="s">
        <v>78</v>
      </c>
      <c r="H8684" t="s">
        <v>21261</v>
      </c>
      <c r="I8684" t="s">
        <v>79</v>
      </c>
      <c r="K8684" t="s">
        <v>21262</v>
      </c>
      <c r="M8684" t="s">
        <v>7395</v>
      </c>
      <c r="N8684" t="s">
        <v>7395</v>
      </c>
      <c r="O8684" t="s">
        <v>18</v>
      </c>
      <c r="P8684" t="s">
        <v>7396</v>
      </c>
      <c r="Q8684" t="s">
        <v>21263</v>
      </c>
    </row>
    <row r="8685" spans="1:17" hidden="1" x14ac:dyDescent="0.35">
      <c r="A8685" s="72">
        <f t="shared" si="135"/>
        <v>142116</v>
      </c>
      <c r="B8685" t="s">
        <v>16269</v>
      </c>
      <c r="C8685" s="66">
        <v>16036086</v>
      </c>
      <c r="D8685" t="s">
        <v>77</v>
      </c>
      <c r="E8685" t="s">
        <v>13524</v>
      </c>
      <c r="F8685" s="66">
        <v>142116</v>
      </c>
      <c r="G8685" t="s">
        <v>78</v>
      </c>
      <c r="H8685" t="s">
        <v>16270</v>
      </c>
      <c r="I8685" t="s">
        <v>79</v>
      </c>
      <c r="K8685" t="s">
        <v>16271</v>
      </c>
      <c r="L8685" t="s">
        <v>80</v>
      </c>
      <c r="M8685" t="s">
        <v>7395</v>
      </c>
      <c r="N8685" t="s">
        <v>7395</v>
      </c>
      <c r="O8685" t="s">
        <v>18</v>
      </c>
      <c r="P8685" t="s">
        <v>7396</v>
      </c>
      <c r="Q8685" t="s">
        <v>87</v>
      </c>
    </row>
    <row r="8686" spans="1:17" hidden="1" x14ac:dyDescent="0.35">
      <c r="A8686" s="72">
        <f t="shared" si="135"/>
        <v>140530</v>
      </c>
      <c r="B8686" t="s">
        <v>1592</v>
      </c>
      <c r="C8686" s="66">
        <v>86024</v>
      </c>
      <c r="D8686" t="s">
        <v>77</v>
      </c>
      <c r="E8686" t="s">
        <v>1576</v>
      </c>
      <c r="F8686" s="66">
        <v>140530</v>
      </c>
      <c r="G8686" t="s">
        <v>78</v>
      </c>
      <c r="I8686" t="s">
        <v>79</v>
      </c>
      <c r="K8686" t="s">
        <v>1593</v>
      </c>
      <c r="M8686" t="s">
        <v>1578</v>
      </c>
      <c r="N8686" t="s">
        <v>1197</v>
      </c>
      <c r="O8686" t="s">
        <v>18</v>
      </c>
      <c r="P8686" t="s">
        <v>1579</v>
      </c>
      <c r="Q8686" t="s">
        <v>1594</v>
      </c>
    </row>
    <row r="8687" spans="1:17" hidden="1" x14ac:dyDescent="0.35">
      <c r="A8687" s="72">
        <f t="shared" si="135"/>
        <v>140841</v>
      </c>
      <c r="B8687" t="s">
        <v>23511</v>
      </c>
      <c r="C8687" s="85">
        <v>87149</v>
      </c>
      <c r="D8687" t="s">
        <v>77</v>
      </c>
      <c r="E8687" t="s">
        <v>23268</v>
      </c>
      <c r="F8687" s="85">
        <v>140841</v>
      </c>
      <c r="G8687" t="s">
        <v>78</v>
      </c>
      <c r="H8687">
        <v>12691648</v>
      </c>
      <c r="I8687" t="s">
        <v>79</v>
      </c>
      <c r="K8687" t="s">
        <v>23512</v>
      </c>
      <c r="M8687" t="s">
        <v>19690</v>
      </c>
      <c r="N8687" t="s">
        <v>571</v>
      </c>
      <c r="O8687" t="s">
        <v>18</v>
      </c>
      <c r="P8687">
        <v>76012</v>
      </c>
      <c r="Q8687">
        <v>1728</v>
      </c>
    </row>
    <row r="8688" spans="1:17" hidden="1" x14ac:dyDescent="0.35">
      <c r="A8688" s="72">
        <f t="shared" si="135"/>
        <v>141252</v>
      </c>
      <c r="B8688" t="s">
        <v>7423</v>
      </c>
      <c r="C8688" s="66">
        <v>89226</v>
      </c>
      <c r="D8688" t="s">
        <v>77</v>
      </c>
      <c r="E8688" t="s">
        <v>7310</v>
      </c>
      <c r="F8688" s="66">
        <v>141252</v>
      </c>
      <c r="G8688" t="s">
        <v>78</v>
      </c>
      <c r="H8688" t="s">
        <v>7424</v>
      </c>
      <c r="I8688" t="s">
        <v>79</v>
      </c>
      <c r="K8688" t="s">
        <v>7425</v>
      </c>
      <c r="M8688" t="s">
        <v>7426</v>
      </c>
      <c r="N8688" t="s">
        <v>6071</v>
      </c>
      <c r="O8688" t="s">
        <v>18</v>
      </c>
      <c r="P8688" t="s">
        <v>7405</v>
      </c>
      <c r="Q8688" t="s">
        <v>7269</v>
      </c>
    </row>
    <row r="8689" spans="1:17" hidden="1" x14ac:dyDescent="0.35">
      <c r="A8689" s="72">
        <f t="shared" si="135"/>
        <v>141234</v>
      </c>
      <c r="B8689" t="s">
        <v>6675</v>
      </c>
      <c r="C8689" s="66">
        <v>88733</v>
      </c>
      <c r="D8689" t="s">
        <v>77</v>
      </c>
      <c r="E8689" t="s">
        <v>6473</v>
      </c>
      <c r="F8689" s="66">
        <v>141234</v>
      </c>
      <c r="G8689" t="s">
        <v>78</v>
      </c>
      <c r="I8689" t="s">
        <v>79</v>
      </c>
      <c r="K8689" t="s">
        <v>6676</v>
      </c>
      <c r="M8689" t="s">
        <v>3090</v>
      </c>
      <c r="N8689" t="s">
        <v>6073</v>
      </c>
      <c r="O8689" t="s">
        <v>18</v>
      </c>
      <c r="P8689" t="s">
        <v>6667</v>
      </c>
      <c r="Q8689" t="s">
        <v>6677</v>
      </c>
    </row>
    <row r="8690" spans="1:17" hidden="1" x14ac:dyDescent="0.35">
      <c r="A8690" s="72">
        <f t="shared" si="135"/>
        <v>140469</v>
      </c>
      <c r="B8690" t="s">
        <v>26961</v>
      </c>
      <c r="C8690" s="85">
        <v>16030864</v>
      </c>
      <c r="D8690" t="s">
        <v>77</v>
      </c>
      <c r="E8690" t="s">
        <v>23191</v>
      </c>
      <c r="F8690" s="85">
        <v>140469</v>
      </c>
      <c r="G8690" t="s">
        <v>78</v>
      </c>
      <c r="H8690">
        <v>13461769</v>
      </c>
      <c r="I8690" t="s">
        <v>79</v>
      </c>
      <c r="K8690" t="s">
        <v>26962</v>
      </c>
      <c r="M8690" t="s">
        <v>20146</v>
      </c>
      <c r="N8690" t="s">
        <v>205</v>
      </c>
      <c r="O8690" t="s">
        <v>18</v>
      </c>
      <c r="P8690">
        <v>75028</v>
      </c>
      <c r="Q8690">
        <v>4207</v>
      </c>
    </row>
    <row r="8691" spans="1:17" hidden="1" x14ac:dyDescent="0.35">
      <c r="A8691" s="72">
        <f t="shared" si="135"/>
        <v>140469</v>
      </c>
      <c r="B8691" t="s">
        <v>16006</v>
      </c>
      <c r="C8691" s="66">
        <v>16030864</v>
      </c>
      <c r="D8691" t="s">
        <v>77</v>
      </c>
      <c r="E8691" t="s">
        <v>212</v>
      </c>
      <c r="F8691" s="66">
        <v>140469</v>
      </c>
      <c r="G8691" t="s">
        <v>78</v>
      </c>
      <c r="H8691" t="s">
        <v>213</v>
      </c>
      <c r="I8691" t="s">
        <v>79</v>
      </c>
      <c r="K8691" t="s">
        <v>16007</v>
      </c>
      <c r="M8691" t="s">
        <v>311</v>
      </c>
      <c r="N8691" t="s">
        <v>205</v>
      </c>
      <c r="O8691" t="s">
        <v>18</v>
      </c>
      <c r="P8691" t="s">
        <v>312</v>
      </c>
      <c r="Q8691" t="s">
        <v>12493</v>
      </c>
    </row>
    <row r="8692" spans="1:17" hidden="1" x14ac:dyDescent="0.35">
      <c r="A8692" s="72">
        <f t="shared" si="135"/>
        <v>141223</v>
      </c>
      <c r="B8692" t="s">
        <v>14284</v>
      </c>
      <c r="C8692" s="66">
        <v>204412</v>
      </c>
      <c r="D8692" t="s">
        <v>77</v>
      </c>
      <c r="E8692" t="s">
        <v>6077</v>
      </c>
      <c r="F8692" s="66">
        <v>141223</v>
      </c>
      <c r="G8692" t="s">
        <v>78</v>
      </c>
      <c r="H8692" t="s">
        <v>14285</v>
      </c>
      <c r="I8692" t="s">
        <v>79</v>
      </c>
      <c r="K8692" t="s">
        <v>14286</v>
      </c>
      <c r="M8692" t="s">
        <v>3090</v>
      </c>
      <c r="N8692" t="s">
        <v>6071</v>
      </c>
      <c r="O8692" t="s">
        <v>18</v>
      </c>
      <c r="P8692" t="s">
        <v>6955</v>
      </c>
      <c r="Q8692" t="s">
        <v>6968</v>
      </c>
    </row>
    <row r="8693" spans="1:17" hidden="1" x14ac:dyDescent="0.35">
      <c r="A8693" s="72">
        <f t="shared" si="135"/>
        <v>141727</v>
      </c>
      <c r="B8693" t="s">
        <v>18337</v>
      </c>
      <c r="C8693" s="66">
        <v>16079570</v>
      </c>
      <c r="D8693" t="s">
        <v>77</v>
      </c>
      <c r="E8693" t="s">
        <v>11570</v>
      </c>
      <c r="F8693" s="66">
        <v>141727</v>
      </c>
      <c r="G8693" t="s">
        <v>78</v>
      </c>
      <c r="I8693" t="s">
        <v>79</v>
      </c>
      <c r="K8693" t="s">
        <v>18338</v>
      </c>
      <c r="M8693" t="s">
        <v>11567</v>
      </c>
      <c r="N8693" t="s">
        <v>136</v>
      </c>
      <c r="O8693" t="s">
        <v>18</v>
      </c>
      <c r="P8693" t="s">
        <v>11568</v>
      </c>
    </row>
    <row r="8694" spans="1:17" hidden="1" x14ac:dyDescent="0.35">
      <c r="A8694" s="72">
        <f t="shared" si="135"/>
        <v>140845</v>
      </c>
      <c r="B8694" t="s">
        <v>26242</v>
      </c>
      <c r="C8694" s="85">
        <v>87218</v>
      </c>
      <c r="D8694" t="s">
        <v>77</v>
      </c>
      <c r="E8694" t="s">
        <v>23211</v>
      </c>
      <c r="F8694" s="85">
        <v>140845</v>
      </c>
      <c r="G8694" t="s">
        <v>78</v>
      </c>
      <c r="H8694">
        <v>14357479</v>
      </c>
      <c r="I8694" t="s">
        <v>79</v>
      </c>
      <c r="K8694" t="s">
        <v>26243</v>
      </c>
      <c r="M8694" t="s">
        <v>21408</v>
      </c>
      <c r="N8694" t="s">
        <v>571</v>
      </c>
      <c r="O8694" t="s">
        <v>18</v>
      </c>
      <c r="P8694">
        <v>76021</v>
      </c>
      <c r="Q8694">
        <v>4417</v>
      </c>
    </row>
    <row r="8695" spans="1:17" hidden="1" x14ac:dyDescent="0.35">
      <c r="A8695" s="72">
        <f t="shared" si="135"/>
        <v>140845</v>
      </c>
      <c r="B8695" t="s">
        <v>3482</v>
      </c>
      <c r="C8695" s="66">
        <v>87218</v>
      </c>
      <c r="D8695" t="s">
        <v>77</v>
      </c>
      <c r="E8695" t="s">
        <v>3465</v>
      </c>
      <c r="F8695" s="66">
        <v>140845</v>
      </c>
      <c r="G8695" t="s">
        <v>78</v>
      </c>
      <c r="H8695" t="s">
        <v>3466</v>
      </c>
      <c r="I8695" t="s">
        <v>79</v>
      </c>
      <c r="K8695" t="s">
        <v>3483</v>
      </c>
      <c r="L8695" t="s">
        <v>80</v>
      </c>
      <c r="M8695" t="s">
        <v>3468</v>
      </c>
      <c r="N8695" t="s">
        <v>573</v>
      </c>
      <c r="O8695" t="s">
        <v>18</v>
      </c>
      <c r="P8695" t="s">
        <v>3469</v>
      </c>
      <c r="Q8695" t="s">
        <v>3484</v>
      </c>
    </row>
    <row r="8696" spans="1:17" hidden="1" x14ac:dyDescent="0.35">
      <c r="A8696" s="72">
        <f t="shared" si="135"/>
        <v>140932</v>
      </c>
      <c r="B8696" t="s">
        <v>26550</v>
      </c>
      <c r="C8696" s="85">
        <v>87709</v>
      </c>
      <c r="D8696" t="s">
        <v>77</v>
      </c>
      <c r="E8696" t="s">
        <v>23203</v>
      </c>
      <c r="F8696" s="85">
        <v>140932</v>
      </c>
      <c r="G8696" t="s">
        <v>78</v>
      </c>
      <c r="H8696">
        <v>14296040</v>
      </c>
      <c r="I8696" t="s">
        <v>79</v>
      </c>
      <c r="K8696" t="s">
        <v>26551</v>
      </c>
      <c r="M8696" t="s">
        <v>21066</v>
      </c>
      <c r="N8696" t="s">
        <v>571</v>
      </c>
      <c r="O8696" t="s">
        <v>18</v>
      </c>
      <c r="P8696">
        <v>76248</v>
      </c>
      <c r="Q8696">
        <v>2006</v>
      </c>
    </row>
    <row r="8697" spans="1:17" hidden="1" x14ac:dyDescent="0.35">
      <c r="A8697" s="72">
        <f t="shared" si="135"/>
        <v>140932</v>
      </c>
      <c r="B8697" t="s">
        <v>4478</v>
      </c>
      <c r="C8697" s="66">
        <v>87709</v>
      </c>
      <c r="D8697" t="s">
        <v>77</v>
      </c>
      <c r="E8697" t="s">
        <v>3887</v>
      </c>
      <c r="F8697" s="66">
        <v>140932</v>
      </c>
      <c r="G8697" t="s">
        <v>78</v>
      </c>
      <c r="H8697" t="s">
        <v>3888</v>
      </c>
      <c r="I8697" t="s">
        <v>79</v>
      </c>
      <c r="K8697" t="s">
        <v>4479</v>
      </c>
      <c r="M8697" t="s">
        <v>4480</v>
      </c>
      <c r="N8697" t="s">
        <v>571</v>
      </c>
      <c r="O8697" t="s">
        <v>18</v>
      </c>
      <c r="P8697" t="s">
        <v>4481</v>
      </c>
      <c r="Q8697" t="s">
        <v>4482</v>
      </c>
    </row>
    <row r="8698" spans="1:17" hidden="1" x14ac:dyDescent="0.35">
      <c r="A8698" s="72">
        <f t="shared" si="135"/>
        <v>140845</v>
      </c>
      <c r="B8698" t="s">
        <v>26266</v>
      </c>
      <c r="C8698" s="85">
        <v>87311</v>
      </c>
      <c r="D8698" t="s">
        <v>77</v>
      </c>
      <c r="E8698" t="s">
        <v>23211</v>
      </c>
      <c r="F8698" s="85">
        <v>140845</v>
      </c>
      <c r="G8698" t="s">
        <v>78</v>
      </c>
      <c r="H8698">
        <v>14357479</v>
      </c>
      <c r="I8698" t="s">
        <v>79</v>
      </c>
      <c r="K8698" t="s">
        <v>26267</v>
      </c>
      <c r="M8698" t="s">
        <v>23860</v>
      </c>
      <c r="N8698" t="s">
        <v>571</v>
      </c>
      <c r="O8698" t="s">
        <v>18</v>
      </c>
      <c r="P8698">
        <v>76053</v>
      </c>
      <c r="Q8698">
        <v>4004</v>
      </c>
    </row>
    <row r="8699" spans="1:17" hidden="1" x14ac:dyDescent="0.35">
      <c r="A8699" s="72">
        <f t="shared" si="135"/>
        <v>140845</v>
      </c>
      <c r="B8699" t="s">
        <v>3670</v>
      </c>
      <c r="C8699" s="66">
        <v>87311</v>
      </c>
      <c r="D8699" t="s">
        <v>77</v>
      </c>
      <c r="E8699" t="s">
        <v>3465</v>
      </c>
      <c r="F8699" s="66">
        <v>140845</v>
      </c>
      <c r="G8699" t="s">
        <v>78</v>
      </c>
      <c r="H8699" t="s">
        <v>3466</v>
      </c>
      <c r="I8699" t="s">
        <v>79</v>
      </c>
      <c r="K8699" t="s">
        <v>3671</v>
      </c>
      <c r="L8699" t="s">
        <v>80</v>
      </c>
      <c r="M8699" t="s">
        <v>3668</v>
      </c>
      <c r="N8699" t="s">
        <v>573</v>
      </c>
      <c r="O8699" t="s">
        <v>18</v>
      </c>
      <c r="P8699" t="s">
        <v>3669</v>
      </c>
      <c r="Q8699" t="s">
        <v>3672</v>
      </c>
    </row>
    <row r="8700" spans="1:17" hidden="1" x14ac:dyDescent="0.35">
      <c r="A8700" s="72">
        <f t="shared" si="135"/>
        <v>140467</v>
      </c>
      <c r="B8700" t="s">
        <v>26662</v>
      </c>
      <c r="C8700" s="85">
        <v>16036616</v>
      </c>
      <c r="D8700" t="s">
        <v>77</v>
      </c>
      <c r="E8700" t="s">
        <v>23197</v>
      </c>
      <c r="F8700" s="85">
        <v>140467</v>
      </c>
      <c r="G8700" t="s">
        <v>78</v>
      </c>
      <c r="H8700">
        <v>13171269</v>
      </c>
      <c r="I8700" t="s">
        <v>79</v>
      </c>
      <c r="K8700" t="s">
        <v>26663</v>
      </c>
      <c r="M8700" t="s">
        <v>26664</v>
      </c>
      <c r="N8700" t="s">
        <v>205</v>
      </c>
      <c r="O8700" t="s">
        <v>18</v>
      </c>
      <c r="P8700">
        <v>76208</v>
      </c>
    </row>
    <row r="8701" spans="1:17" hidden="1" x14ac:dyDescent="0.35">
      <c r="A8701" s="72">
        <f t="shared" si="135"/>
        <v>140467</v>
      </c>
      <c r="B8701" t="s">
        <v>16302</v>
      </c>
      <c r="C8701" s="66">
        <v>16036616</v>
      </c>
      <c r="D8701" t="s">
        <v>77</v>
      </c>
      <c r="E8701" t="s">
        <v>755</v>
      </c>
      <c r="F8701" s="66">
        <v>140467</v>
      </c>
      <c r="G8701" t="s">
        <v>78</v>
      </c>
      <c r="H8701" t="s">
        <v>13633</v>
      </c>
      <c r="I8701" t="s">
        <v>79</v>
      </c>
      <c r="K8701" t="s">
        <v>16303</v>
      </c>
      <c r="M8701" t="s">
        <v>16304</v>
      </c>
      <c r="N8701" t="s">
        <v>205</v>
      </c>
      <c r="O8701" t="s">
        <v>18</v>
      </c>
      <c r="P8701" t="s">
        <v>4433</v>
      </c>
    </row>
    <row r="8702" spans="1:17" hidden="1" x14ac:dyDescent="0.35">
      <c r="A8702" s="72">
        <f t="shared" si="135"/>
        <v>141354</v>
      </c>
      <c r="B8702" t="s">
        <v>8588</v>
      </c>
      <c r="C8702" s="66">
        <v>89908</v>
      </c>
      <c r="D8702" t="s">
        <v>77</v>
      </c>
      <c r="E8702" t="s">
        <v>8566</v>
      </c>
      <c r="F8702" s="66">
        <v>141354</v>
      </c>
      <c r="G8702" t="s">
        <v>78</v>
      </c>
      <c r="I8702" t="s">
        <v>79</v>
      </c>
      <c r="K8702" t="s">
        <v>8589</v>
      </c>
      <c r="M8702" t="s">
        <v>8531</v>
      </c>
      <c r="N8702" t="s">
        <v>7379</v>
      </c>
      <c r="O8702" t="s">
        <v>18</v>
      </c>
      <c r="P8702" t="s">
        <v>8532</v>
      </c>
    </row>
    <row r="8703" spans="1:17" hidden="1" x14ac:dyDescent="0.35">
      <c r="A8703" s="72">
        <f t="shared" si="135"/>
        <v>141223</v>
      </c>
      <c r="B8703" t="s">
        <v>6296</v>
      </c>
      <c r="C8703" s="66">
        <v>88507</v>
      </c>
      <c r="D8703" t="s">
        <v>77</v>
      </c>
      <c r="E8703" t="s">
        <v>6077</v>
      </c>
      <c r="F8703" s="66">
        <v>141223</v>
      </c>
      <c r="G8703" t="s">
        <v>78</v>
      </c>
      <c r="I8703" t="s">
        <v>79</v>
      </c>
      <c r="K8703" t="s">
        <v>6297</v>
      </c>
      <c r="M8703" t="s">
        <v>3090</v>
      </c>
      <c r="N8703" t="s">
        <v>6071</v>
      </c>
      <c r="O8703" t="s">
        <v>18</v>
      </c>
      <c r="P8703" t="s">
        <v>6291</v>
      </c>
      <c r="Q8703" t="s">
        <v>6298</v>
      </c>
    </row>
    <row r="8704" spans="1:17" hidden="1" x14ac:dyDescent="0.35">
      <c r="A8704" s="72">
        <f t="shared" si="135"/>
        <v>141965</v>
      </c>
      <c r="B8704" t="s">
        <v>12605</v>
      </c>
      <c r="C8704" s="66">
        <v>92482</v>
      </c>
      <c r="D8704" t="s">
        <v>77</v>
      </c>
      <c r="E8704" t="s">
        <v>12606</v>
      </c>
      <c r="F8704" s="66">
        <v>141965</v>
      </c>
      <c r="G8704" t="s">
        <v>78</v>
      </c>
      <c r="I8704" t="s">
        <v>79</v>
      </c>
      <c r="K8704" t="s">
        <v>12607</v>
      </c>
      <c r="M8704" t="s">
        <v>12608</v>
      </c>
      <c r="N8704" t="s">
        <v>12609</v>
      </c>
      <c r="O8704" t="s">
        <v>18</v>
      </c>
      <c r="P8704" t="s">
        <v>12610</v>
      </c>
    </row>
    <row r="8705" spans="1:17" hidden="1" x14ac:dyDescent="0.35">
      <c r="A8705" s="72">
        <f t="shared" si="135"/>
        <v>141965</v>
      </c>
      <c r="B8705" t="s">
        <v>12611</v>
      </c>
      <c r="C8705" s="66">
        <v>92483</v>
      </c>
      <c r="D8705" t="s">
        <v>77</v>
      </c>
      <c r="E8705" t="s">
        <v>12606</v>
      </c>
      <c r="F8705" s="66">
        <v>141965</v>
      </c>
      <c r="G8705" t="s">
        <v>78</v>
      </c>
      <c r="I8705" t="s">
        <v>79</v>
      </c>
      <c r="K8705" t="s">
        <v>12607</v>
      </c>
      <c r="M8705" t="s">
        <v>12608</v>
      </c>
      <c r="N8705" t="s">
        <v>12609</v>
      </c>
      <c r="O8705" t="s">
        <v>18</v>
      </c>
      <c r="P8705" t="s">
        <v>12610</v>
      </c>
    </row>
    <row r="8706" spans="1:17" hidden="1" x14ac:dyDescent="0.35">
      <c r="A8706" s="72">
        <f t="shared" ref="A8706:A8769" si="136">IF(F8706="", "", IF(D8706="School District", C8706, F8706))</f>
        <v>141965</v>
      </c>
      <c r="B8706" t="s">
        <v>12613</v>
      </c>
      <c r="C8706" s="66">
        <v>92484</v>
      </c>
      <c r="D8706" t="s">
        <v>77</v>
      </c>
      <c r="E8706" t="s">
        <v>12606</v>
      </c>
      <c r="F8706" s="66">
        <v>141965</v>
      </c>
      <c r="G8706" t="s">
        <v>78</v>
      </c>
      <c r="I8706" t="s">
        <v>79</v>
      </c>
      <c r="K8706" t="s">
        <v>11065</v>
      </c>
      <c r="M8706" t="s">
        <v>12608</v>
      </c>
      <c r="N8706" t="s">
        <v>12612</v>
      </c>
      <c r="O8706" t="s">
        <v>18</v>
      </c>
      <c r="P8706" t="s">
        <v>12610</v>
      </c>
      <c r="Q8706" t="s">
        <v>11064</v>
      </c>
    </row>
    <row r="8707" spans="1:17" hidden="1" x14ac:dyDescent="0.35">
      <c r="A8707" s="72">
        <f t="shared" si="136"/>
        <v>141965</v>
      </c>
      <c r="B8707" t="s">
        <v>12614</v>
      </c>
      <c r="C8707" s="66">
        <v>92485</v>
      </c>
      <c r="D8707" t="s">
        <v>77</v>
      </c>
      <c r="E8707" t="s">
        <v>12606</v>
      </c>
      <c r="F8707" s="66">
        <v>141965</v>
      </c>
      <c r="G8707" t="s">
        <v>78</v>
      </c>
      <c r="I8707" t="s">
        <v>79</v>
      </c>
      <c r="K8707" t="s">
        <v>12607</v>
      </c>
      <c r="M8707" t="s">
        <v>12608</v>
      </c>
      <c r="N8707" t="s">
        <v>12609</v>
      </c>
      <c r="O8707" t="s">
        <v>18</v>
      </c>
      <c r="P8707" t="s">
        <v>12610</v>
      </c>
    </row>
    <row r="8708" spans="1:17" hidden="1" x14ac:dyDescent="0.35">
      <c r="A8708" s="72">
        <f t="shared" si="136"/>
        <v>141866</v>
      </c>
      <c r="B8708" t="s">
        <v>12219</v>
      </c>
      <c r="C8708" s="66">
        <v>92241</v>
      </c>
      <c r="D8708" t="s">
        <v>77</v>
      </c>
      <c r="E8708" t="s">
        <v>12220</v>
      </c>
      <c r="F8708" s="66">
        <v>141866</v>
      </c>
      <c r="G8708" t="s">
        <v>78</v>
      </c>
      <c r="I8708" t="s">
        <v>79</v>
      </c>
      <c r="K8708" t="s">
        <v>12221</v>
      </c>
      <c r="M8708" t="s">
        <v>12222</v>
      </c>
      <c r="N8708" t="s">
        <v>11971</v>
      </c>
      <c r="O8708" t="s">
        <v>18</v>
      </c>
      <c r="P8708" t="s">
        <v>12223</v>
      </c>
      <c r="Q8708" t="s">
        <v>9790</v>
      </c>
    </row>
    <row r="8709" spans="1:17" hidden="1" x14ac:dyDescent="0.35">
      <c r="A8709" s="72">
        <f t="shared" si="136"/>
        <v>141866</v>
      </c>
      <c r="B8709" t="s">
        <v>12224</v>
      </c>
      <c r="C8709" s="66">
        <v>92242</v>
      </c>
      <c r="D8709" t="s">
        <v>77</v>
      </c>
      <c r="E8709" t="s">
        <v>12220</v>
      </c>
      <c r="F8709" s="66">
        <v>141866</v>
      </c>
      <c r="G8709" t="s">
        <v>78</v>
      </c>
      <c r="I8709" t="s">
        <v>79</v>
      </c>
      <c r="K8709" t="s">
        <v>12221</v>
      </c>
      <c r="M8709" t="s">
        <v>12222</v>
      </c>
      <c r="N8709" t="s">
        <v>11971</v>
      </c>
      <c r="O8709" t="s">
        <v>18</v>
      </c>
      <c r="P8709" t="s">
        <v>12223</v>
      </c>
      <c r="Q8709" t="s">
        <v>9790</v>
      </c>
    </row>
    <row r="8710" spans="1:17" hidden="1" x14ac:dyDescent="0.35">
      <c r="A8710" s="72">
        <f t="shared" si="136"/>
        <v>141866</v>
      </c>
      <c r="B8710" t="s">
        <v>12225</v>
      </c>
      <c r="C8710" s="66">
        <v>92243</v>
      </c>
      <c r="D8710" t="s">
        <v>77</v>
      </c>
      <c r="E8710" t="s">
        <v>12220</v>
      </c>
      <c r="F8710" s="66">
        <v>141866</v>
      </c>
      <c r="G8710" t="s">
        <v>78</v>
      </c>
      <c r="I8710" t="s">
        <v>79</v>
      </c>
      <c r="K8710" t="s">
        <v>12221</v>
      </c>
      <c r="M8710" t="s">
        <v>12222</v>
      </c>
      <c r="N8710" t="s">
        <v>11971</v>
      </c>
      <c r="O8710" t="s">
        <v>18</v>
      </c>
      <c r="P8710" t="s">
        <v>12223</v>
      </c>
      <c r="Q8710" t="s">
        <v>9790</v>
      </c>
    </row>
    <row r="8711" spans="1:17" hidden="1" x14ac:dyDescent="0.35">
      <c r="A8711" s="72">
        <f t="shared" si="136"/>
        <v>140521</v>
      </c>
      <c r="B8711" t="s">
        <v>1429</v>
      </c>
      <c r="C8711" s="66">
        <v>85967</v>
      </c>
      <c r="D8711" t="s">
        <v>77</v>
      </c>
      <c r="E8711" t="s">
        <v>511</v>
      </c>
      <c r="F8711" s="66">
        <v>140521</v>
      </c>
      <c r="G8711" t="s">
        <v>78</v>
      </c>
      <c r="H8711" t="s">
        <v>1430</v>
      </c>
      <c r="I8711" t="s">
        <v>79</v>
      </c>
      <c r="K8711" t="s">
        <v>1431</v>
      </c>
      <c r="M8711" t="s">
        <v>1375</v>
      </c>
      <c r="N8711" t="s">
        <v>232</v>
      </c>
      <c r="O8711" t="s">
        <v>18</v>
      </c>
      <c r="P8711" t="s">
        <v>1405</v>
      </c>
      <c r="Q8711" t="s">
        <v>1432</v>
      </c>
    </row>
    <row r="8712" spans="1:17" hidden="1" x14ac:dyDescent="0.35">
      <c r="A8712" s="72">
        <f t="shared" si="136"/>
        <v>140895</v>
      </c>
      <c r="B8712" t="s">
        <v>23873</v>
      </c>
      <c r="C8712" s="85">
        <v>222017</v>
      </c>
      <c r="D8712" t="s">
        <v>77</v>
      </c>
      <c r="E8712" t="s">
        <v>23263</v>
      </c>
      <c r="F8712" s="85">
        <v>140895</v>
      </c>
      <c r="G8712" t="s">
        <v>78</v>
      </c>
      <c r="H8712">
        <v>13597075</v>
      </c>
      <c r="I8712" t="s">
        <v>79</v>
      </c>
      <c r="K8712" t="s">
        <v>23874</v>
      </c>
      <c r="M8712" t="s">
        <v>20912</v>
      </c>
      <c r="N8712" t="s">
        <v>571</v>
      </c>
      <c r="O8712" t="s">
        <v>18</v>
      </c>
      <c r="P8712">
        <v>76117</v>
      </c>
      <c r="Q8712">
        <v>4216</v>
      </c>
    </row>
    <row r="8713" spans="1:17" hidden="1" x14ac:dyDescent="0.35">
      <c r="A8713" s="72">
        <f t="shared" si="136"/>
        <v>141268</v>
      </c>
      <c r="B8713" t="s">
        <v>22373</v>
      </c>
      <c r="C8713" s="66">
        <v>17022574</v>
      </c>
      <c r="D8713" t="s">
        <v>83</v>
      </c>
      <c r="E8713" t="s">
        <v>7628</v>
      </c>
      <c r="F8713" s="66">
        <v>141268</v>
      </c>
      <c r="G8713" t="s">
        <v>78</v>
      </c>
      <c r="I8713" t="s">
        <v>79</v>
      </c>
      <c r="K8713" t="s">
        <v>22374</v>
      </c>
      <c r="M8713" t="s">
        <v>20268</v>
      </c>
      <c r="N8713" t="s">
        <v>7268</v>
      </c>
      <c r="O8713" t="s">
        <v>18</v>
      </c>
      <c r="P8713" t="s">
        <v>7632</v>
      </c>
    </row>
    <row r="8714" spans="1:17" hidden="1" x14ac:dyDescent="0.35">
      <c r="A8714" s="72">
        <f t="shared" si="136"/>
        <v>140480</v>
      </c>
      <c r="B8714" t="s">
        <v>16590</v>
      </c>
      <c r="C8714" s="66">
        <v>16043528</v>
      </c>
      <c r="D8714" t="s">
        <v>77</v>
      </c>
      <c r="E8714" t="s">
        <v>1041</v>
      </c>
      <c r="F8714" s="66">
        <v>140480</v>
      </c>
      <c r="G8714" t="s">
        <v>78</v>
      </c>
      <c r="I8714" t="s">
        <v>79</v>
      </c>
      <c r="K8714" t="s">
        <v>16591</v>
      </c>
      <c r="M8714" t="s">
        <v>1048</v>
      </c>
      <c r="N8714" t="s">
        <v>1044</v>
      </c>
      <c r="O8714" t="s">
        <v>18</v>
      </c>
      <c r="P8714" t="s">
        <v>1045</v>
      </c>
    </row>
    <row r="8715" spans="1:17" hidden="1" x14ac:dyDescent="0.35">
      <c r="A8715" s="72">
        <f t="shared" si="136"/>
        <v>141223</v>
      </c>
      <c r="B8715" t="s">
        <v>6901</v>
      </c>
      <c r="C8715" s="66">
        <v>88873</v>
      </c>
      <c r="D8715" t="s">
        <v>77</v>
      </c>
      <c r="E8715" t="s">
        <v>6077</v>
      </c>
      <c r="F8715" s="66">
        <v>141223</v>
      </c>
      <c r="G8715" t="s">
        <v>78</v>
      </c>
      <c r="H8715" t="s">
        <v>6902</v>
      </c>
      <c r="I8715" t="s">
        <v>79</v>
      </c>
      <c r="K8715" t="s">
        <v>6903</v>
      </c>
      <c r="M8715" t="s">
        <v>3090</v>
      </c>
      <c r="N8715" t="s">
        <v>6071</v>
      </c>
      <c r="O8715" t="s">
        <v>18</v>
      </c>
      <c r="P8715" t="s">
        <v>6897</v>
      </c>
      <c r="Q8715" t="s">
        <v>4298</v>
      </c>
    </row>
    <row r="8716" spans="1:17" hidden="1" x14ac:dyDescent="0.35">
      <c r="A8716" s="72">
        <f t="shared" si="136"/>
        <v>141223</v>
      </c>
      <c r="B8716" t="s">
        <v>6637</v>
      </c>
      <c r="C8716" s="66">
        <v>88681</v>
      </c>
      <c r="D8716" t="s">
        <v>77</v>
      </c>
      <c r="E8716" t="s">
        <v>6077</v>
      </c>
      <c r="F8716" s="66">
        <v>141223</v>
      </c>
      <c r="G8716" t="s">
        <v>78</v>
      </c>
      <c r="H8716" t="s">
        <v>6638</v>
      </c>
      <c r="I8716" t="s">
        <v>79</v>
      </c>
      <c r="K8716" t="s">
        <v>6639</v>
      </c>
      <c r="M8716" t="s">
        <v>3090</v>
      </c>
      <c r="N8716" t="s">
        <v>6071</v>
      </c>
      <c r="O8716" t="s">
        <v>18</v>
      </c>
      <c r="P8716" t="s">
        <v>6632</v>
      </c>
      <c r="Q8716" t="s">
        <v>407</v>
      </c>
    </row>
    <row r="8717" spans="1:17" hidden="1" x14ac:dyDescent="0.35">
      <c r="A8717" s="72">
        <f t="shared" si="136"/>
        <v>141665</v>
      </c>
      <c r="B8717" t="s">
        <v>18428</v>
      </c>
      <c r="C8717" s="66">
        <v>16081578</v>
      </c>
      <c r="D8717" t="s">
        <v>77</v>
      </c>
      <c r="E8717" t="s">
        <v>11132</v>
      </c>
      <c r="F8717" s="66">
        <v>141665</v>
      </c>
      <c r="G8717" t="s">
        <v>78</v>
      </c>
      <c r="I8717" t="s">
        <v>79</v>
      </c>
      <c r="K8717" t="s">
        <v>18429</v>
      </c>
      <c r="M8717" t="s">
        <v>10987</v>
      </c>
      <c r="N8717" t="s">
        <v>7398</v>
      </c>
      <c r="O8717" t="s">
        <v>18</v>
      </c>
      <c r="P8717" t="s">
        <v>10978</v>
      </c>
    </row>
    <row r="8718" spans="1:17" hidden="1" x14ac:dyDescent="0.35">
      <c r="A8718" s="72">
        <f t="shared" si="136"/>
        <v>141665</v>
      </c>
      <c r="B8718" t="s">
        <v>11138</v>
      </c>
      <c r="C8718" s="66">
        <v>91512</v>
      </c>
      <c r="D8718" t="s">
        <v>77</v>
      </c>
      <c r="E8718" t="s">
        <v>11132</v>
      </c>
      <c r="F8718" s="66">
        <v>141665</v>
      </c>
      <c r="G8718" t="s">
        <v>78</v>
      </c>
      <c r="I8718" t="s">
        <v>79</v>
      </c>
      <c r="K8718" t="s">
        <v>11130</v>
      </c>
      <c r="M8718" t="s">
        <v>10987</v>
      </c>
      <c r="N8718" t="s">
        <v>7398</v>
      </c>
      <c r="O8718" t="s">
        <v>18</v>
      </c>
      <c r="P8718" t="s">
        <v>10978</v>
      </c>
      <c r="Q8718" t="s">
        <v>8313</v>
      </c>
    </row>
    <row r="8719" spans="1:17" hidden="1" x14ac:dyDescent="0.35">
      <c r="A8719" s="72">
        <f t="shared" si="136"/>
        <v>141665</v>
      </c>
      <c r="B8719" t="s">
        <v>27534</v>
      </c>
      <c r="C8719" s="85">
        <v>141665</v>
      </c>
      <c r="D8719" t="s">
        <v>78</v>
      </c>
      <c r="E8719" t="s">
        <v>23177</v>
      </c>
      <c r="F8719" s="85">
        <v>17016080</v>
      </c>
      <c r="G8719" t="s">
        <v>1750</v>
      </c>
      <c r="H8719">
        <v>12020038</v>
      </c>
      <c r="I8719" t="s">
        <v>79</v>
      </c>
      <c r="J8719" t="s">
        <v>200</v>
      </c>
      <c r="K8719" t="s">
        <v>27535</v>
      </c>
      <c r="M8719" t="s">
        <v>10977</v>
      </c>
      <c r="N8719" t="s">
        <v>10739</v>
      </c>
      <c r="O8719" t="s">
        <v>18</v>
      </c>
      <c r="P8719">
        <v>78572</v>
      </c>
      <c r="Q8719">
        <v>4652</v>
      </c>
    </row>
    <row r="8720" spans="1:17" hidden="1" x14ac:dyDescent="0.35">
      <c r="A8720" s="72">
        <f t="shared" si="136"/>
        <v>141665</v>
      </c>
      <c r="B8720" t="s">
        <v>15800</v>
      </c>
      <c r="C8720" s="66">
        <v>16023587</v>
      </c>
      <c r="D8720" t="s">
        <v>77</v>
      </c>
      <c r="E8720" t="s">
        <v>11132</v>
      </c>
      <c r="F8720" s="66">
        <v>141665</v>
      </c>
      <c r="G8720" t="s">
        <v>78</v>
      </c>
      <c r="I8720" t="s">
        <v>79</v>
      </c>
      <c r="K8720" t="s">
        <v>15801</v>
      </c>
      <c r="M8720" t="s">
        <v>10734</v>
      </c>
      <c r="N8720" t="s">
        <v>7398</v>
      </c>
      <c r="O8720" t="s">
        <v>18</v>
      </c>
      <c r="P8720" t="s">
        <v>10799</v>
      </c>
    </row>
    <row r="8721" spans="1:17" hidden="1" x14ac:dyDescent="0.35">
      <c r="A8721" s="72">
        <f t="shared" si="136"/>
        <v>141665</v>
      </c>
      <c r="B8721" t="s">
        <v>17783</v>
      </c>
      <c r="C8721" s="66">
        <v>16070661</v>
      </c>
      <c r="D8721" t="s">
        <v>77</v>
      </c>
      <c r="E8721" t="s">
        <v>11132</v>
      </c>
      <c r="F8721" s="66">
        <v>141665</v>
      </c>
      <c r="G8721" t="s">
        <v>78</v>
      </c>
      <c r="I8721" t="s">
        <v>79</v>
      </c>
      <c r="K8721" t="s">
        <v>17784</v>
      </c>
      <c r="M8721" t="s">
        <v>10987</v>
      </c>
      <c r="N8721" t="s">
        <v>7398</v>
      </c>
      <c r="O8721" t="s">
        <v>18</v>
      </c>
      <c r="P8721" t="s">
        <v>10978</v>
      </c>
    </row>
    <row r="8722" spans="1:17" hidden="1" x14ac:dyDescent="0.35">
      <c r="A8722" s="72">
        <f t="shared" si="136"/>
        <v>141665</v>
      </c>
      <c r="B8722" t="s">
        <v>19423</v>
      </c>
      <c r="C8722" s="66">
        <v>16065462</v>
      </c>
      <c r="D8722" t="s">
        <v>83</v>
      </c>
      <c r="E8722" t="s">
        <v>11132</v>
      </c>
      <c r="F8722" s="66">
        <v>141665</v>
      </c>
      <c r="G8722" t="s">
        <v>78</v>
      </c>
      <c r="I8722" t="s">
        <v>79</v>
      </c>
      <c r="K8722" t="s">
        <v>19424</v>
      </c>
      <c r="M8722" t="s">
        <v>10987</v>
      </c>
      <c r="N8722" t="s">
        <v>7398</v>
      </c>
      <c r="O8722" t="s">
        <v>18</v>
      </c>
      <c r="P8722" t="s">
        <v>10978</v>
      </c>
    </row>
    <row r="8723" spans="1:17" hidden="1" x14ac:dyDescent="0.35">
      <c r="A8723" s="72">
        <f t="shared" si="136"/>
        <v>140521</v>
      </c>
      <c r="B8723" t="s">
        <v>1386</v>
      </c>
      <c r="C8723" s="66">
        <v>85953</v>
      </c>
      <c r="D8723" t="s">
        <v>77</v>
      </c>
      <c r="E8723" t="s">
        <v>511</v>
      </c>
      <c r="F8723" s="66">
        <v>140521</v>
      </c>
      <c r="G8723" t="s">
        <v>78</v>
      </c>
      <c r="H8723" t="s">
        <v>1387</v>
      </c>
      <c r="I8723" t="s">
        <v>79</v>
      </c>
      <c r="K8723" t="s">
        <v>1388</v>
      </c>
      <c r="M8723" t="s">
        <v>1375</v>
      </c>
      <c r="N8723" t="s">
        <v>232</v>
      </c>
      <c r="O8723" t="s">
        <v>18</v>
      </c>
      <c r="P8723" t="s">
        <v>1376</v>
      </c>
      <c r="Q8723" t="s">
        <v>1389</v>
      </c>
    </row>
    <row r="8724" spans="1:17" hidden="1" x14ac:dyDescent="0.35">
      <c r="A8724" s="72">
        <f t="shared" si="136"/>
        <v>140457</v>
      </c>
      <c r="B8724" t="s">
        <v>15206</v>
      </c>
      <c r="C8724" s="66">
        <v>230230</v>
      </c>
      <c r="D8724" t="s">
        <v>77</v>
      </c>
      <c r="E8724" t="s">
        <v>345</v>
      </c>
      <c r="F8724" s="66">
        <v>140457</v>
      </c>
      <c r="G8724" t="s">
        <v>78</v>
      </c>
      <c r="H8724" t="s">
        <v>350</v>
      </c>
      <c r="I8724" t="s">
        <v>79</v>
      </c>
      <c r="K8724" t="s">
        <v>15207</v>
      </c>
      <c r="L8724" t="s">
        <v>80</v>
      </c>
      <c r="M8724" t="s">
        <v>347</v>
      </c>
      <c r="N8724" t="s">
        <v>185</v>
      </c>
      <c r="O8724" t="s">
        <v>18</v>
      </c>
      <c r="P8724" t="s">
        <v>352</v>
      </c>
      <c r="Q8724" t="s">
        <v>87</v>
      </c>
    </row>
    <row r="8725" spans="1:17" hidden="1" x14ac:dyDescent="0.35">
      <c r="A8725" s="72">
        <f t="shared" si="136"/>
        <v>141223</v>
      </c>
      <c r="B8725" t="s">
        <v>6507</v>
      </c>
      <c r="C8725" s="66">
        <v>88612</v>
      </c>
      <c r="D8725" t="s">
        <v>77</v>
      </c>
      <c r="E8725" t="s">
        <v>6077</v>
      </c>
      <c r="F8725" s="66">
        <v>141223</v>
      </c>
      <c r="G8725" t="s">
        <v>78</v>
      </c>
      <c r="H8725" t="s">
        <v>6508</v>
      </c>
      <c r="I8725" t="s">
        <v>79</v>
      </c>
      <c r="K8725" t="s">
        <v>6509</v>
      </c>
      <c r="M8725" t="s">
        <v>3090</v>
      </c>
      <c r="N8725" t="s">
        <v>6071</v>
      </c>
      <c r="O8725" t="s">
        <v>18</v>
      </c>
      <c r="P8725" t="s">
        <v>6493</v>
      </c>
      <c r="Q8725" t="s">
        <v>6510</v>
      </c>
    </row>
    <row r="8726" spans="1:17" hidden="1" x14ac:dyDescent="0.35">
      <c r="A8726" s="72">
        <f t="shared" si="136"/>
        <v>140444</v>
      </c>
      <c r="B8726" t="s">
        <v>24363</v>
      </c>
      <c r="C8726" s="85">
        <v>86416</v>
      </c>
      <c r="D8726" t="s">
        <v>77</v>
      </c>
      <c r="E8726" t="s">
        <v>23254</v>
      </c>
      <c r="F8726" s="85">
        <v>140444</v>
      </c>
      <c r="G8726" t="s">
        <v>78</v>
      </c>
      <c r="H8726">
        <v>12718870</v>
      </c>
      <c r="I8726" t="s">
        <v>79</v>
      </c>
      <c r="K8726" t="s">
        <v>24364</v>
      </c>
      <c r="M8726" t="s">
        <v>232</v>
      </c>
      <c r="N8726" t="s">
        <v>232</v>
      </c>
      <c r="O8726" t="s">
        <v>18</v>
      </c>
      <c r="P8726">
        <v>75287</v>
      </c>
      <c r="Q8726">
        <v>5642</v>
      </c>
    </row>
    <row r="8727" spans="1:17" hidden="1" x14ac:dyDescent="0.35">
      <c r="A8727" s="72">
        <f t="shared" si="136"/>
        <v>141219</v>
      </c>
      <c r="B8727" t="s">
        <v>16781</v>
      </c>
      <c r="C8727" s="66">
        <v>16047747</v>
      </c>
      <c r="D8727" t="s">
        <v>77</v>
      </c>
      <c r="E8727" t="s">
        <v>6740</v>
      </c>
      <c r="F8727" s="66">
        <v>141219</v>
      </c>
      <c r="G8727" t="s">
        <v>78</v>
      </c>
      <c r="I8727" t="s">
        <v>79</v>
      </c>
      <c r="K8727" t="s">
        <v>16782</v>
      </c>
      <c r="M8727" t="s">
        <v>3090</v>
      </c>
      <c r="N8727" t="s">
        <v>6071</v>
      </c>
      <c r="O8727" t="s">
        <v>18</v>
      </c>
      <c r="P8727" t="s">
        <v>6734</v>
      </c>
    </row>
    <row r="8728" spans="1:17" hidden="1" x14ac:dyDescent="0.35">
      <c r="A8728" s="72">
        <f t="shared" si="136"/>
        <v>140828</v>
      </c>
      <c r="B8728" t="s">
        <v>14991</v>
      </c>
      <c r="C8728" s="66">
        <v>226377</v>
      </c>
      <c r="D8728" t="s">
        <v>77</v>
      </c>
      <c r="E8728" t="s">
        <v>13699</v>
      </c>
      <c r="F8728" s="66">
        <v>140828</v>
      </c>
      <c r="G8728" t="s">
        <v>78</v>
      </c>
      <c r="I8728" t="s">
        <v>79</v>
      </c>
      <c r="K8728" t="s">
        <v>14992</v>
      </c>
      <c r="M8728" t="s">
        <v>3373</v>
      </c>
      <c r="N8728" t="s">
        <v>14993</v>
      </c>
      <c r="O8728" t="s">
        <v>18</v>
      </c>
      <c r="P8728" t="s">
        <v>3374</v>
      </c>
      <c r="Q8728" t="s">
        <v>3375</v>
      </c>
    </row>
    <row r="8729" spans="1:17" hidden="1" x14ac:dyDescent="0.35">
      <c r="A8729" s="72">
        <f t="shared" si="136"/>
        <v>141225</v>
      </c>
      <c r="B8729" t="s">
        <v>28329</v>
      </c>
      <c r="C8729" s="85">
        <v>88755</v>
      </c>
      <c r="D8729" t="s">
        <v>77</v>
      </c>
      <c r="E8729" t="s">
        <v>23150</v>
      </c>
      <c r="F8729" s="85">
        <v>141225</v>
      </c>
      <c r="G8729" t="s">
        <v>78</v>
      </c>
      <c r="H8729">
        <v>11676418</v>
      </c>
      <c r="I8729" t="s">
        <v>79</v>
      </c>
      <c r="K8729" t="s">
        <v>28330</v>
      </c>
      <c r="M8729" t="s">
        <v>6795</v>
      </c>
      <c r="N8729" t="s">
        <v>6071</v>
      </c>
      <c r="O8729" t="s">
        <v>18</v>
      </c>
      <c r="P8729">
        <v>77049</v>
      </c>
      <c r="Q8729">
        <v>1045</v>
      </c>
    </row>
    <row r="8730" spans="1:17" hidden="1" x14ac:dyDescent="0.35">
      <c r="A8730" s="72">
        <f t="shared" si="136"/>
        <v>141225</v>
      </c>
      <c r="B8730" t="s">
        <v>6732</v>
      </c>
      <c r="C8730" s="66">
        <v>88755</v>
      </c>
      <c r="D8730" t="s">
        <v>77</v>
      </c>
      <c r="E8730" t="s">
        <v>6679</v>
      </c>
      <c r="F8730" s="66">
        <v>141225</v>
      </c>
      <c r="G8730" t="s">
        <v>78</v>
      </c>
      <c r="H8730" t="s">
        <v>6680</v>
      </c>
      <c r="I8730" t="s">
        <v>79</v>
      </c>
      <c r="K8730" t="s">
        <v>6733</v>
      </c>
      <c r="M8730" t="s">
        <v>3090</v>
      </c>
      <c r="N8730" t="s">
        <v>6073</v>
      </c>
      <c r="O8730" t="s">
        <v>18</v>
      </c>
      <c r="P8730" t="s">
        <v>6734</v>
      </c>
      <c r="Q8730" t="s">
        <v>6735</v>
      </c>
    </row>
    <row r="8731" spans="1:17" hidden="1" x14ac:dyDescent="0.35">
      <c r="A8731" s="72">
        <f t="shared" si="136"/>
        <v>141225</v>
      </c>
      <c r="B8731" t="s">
        <v>28323</v>
      </c>
      <c r="C8731" s="85">
        <v>88756</v>
      </c>
      <c r="D8731" t="s">
        <v>77</v>
      </c>
      <c r="E8731" t="s">
        <v>23150</v>
      </c>
      <c r="F8731" s="85">
        <v>141225</v>
      </c>
      <c r="G8731" t="s">
        <v>78</v>
      </c>
      <c r="H8731">
        <v>11676418</v>
      </c>
      <c r="I8731" t="s">
        <v>79</v>
      </c>
      <c r="K8731" t="s">
        <v>28324</v>
      </c>
      <c r="M8731" t="s">
        <v>6795</v>
      </c>
      <c r="N8731" t="s">
        <v>6071</v>
      </c>
      <c r="O8731" t="s">
        <v>18</v>
      </c>
      <c r="P8731">
        <v>77049</v>
      </c>
      <c r="Q8731">
        <v>1049</v>
      </c>
    </row>
    <row r="8732" spans="1:17" hidden="1" x14ac:dyDescent="0.35">
      <c r="A8732" s="72">
        <f t="shared" si="136"/>
        <v>141225</v>
      </c>
      <c r="B8732" t="s">
        <v>6736</v>
      </c>
      <c r="C8732" s="66">
        <v>88756</v>
      </c>
      <c r="D8732" t="s">
        <v>77</v>
      </c>
      <c r="E8732" t="s">
        <v>6679</v>
      </c>
      <c r="F8732" s="66">
        <v>141225</v>
      </c>
      <c r="G8732" t="s">
        <v>78</v>
      </c>
      <c r="H8732" t="s">
        <v>6680</v>
      </c>
      <c r="I8732" t="s">
        <v>79</v>
      </c>
      <c r="K8732" t="s">
        <v>6737</v>
      </c>
      <c r="M8732" t="s">
        <v>3090</v>
      </c>
      <c r="N8732" t="s">
        <v>6073</v>
      </c>
      <c r="O8732" t="s">
        <v>18</v>
      </c>
      <c r="P8732" t="s">
        <v>6734</v>
      </c>
      <c r="Q8732" t="s">
        <v>6738</v>
      </c>
    </row>
    <row r="8733" spans="1:17" hidden="1" x14ac:dyDescent="0.35">
      <c r="A8733" s="72">
        <f t="shared" si="136"/>
        <v>141225</v>
      </c>
      <c r="B8733" t="s">
        <v>21889</v>
      </c>
      <c r="C8733" s="85">
        <v>17022565</v>
      </c>
      <c r="D8733" t="s">
        <v>23281</v>
      </c>
      <c r="E8733" t="s">
        <v>23150</v>
      </c>
      <c r="F8733" s="85">
        <v>141225</v>
      </c>
      <c r="G8733" t="s">
        <v>78</v>
      </c>
      <c r="I8733" t="s">
        <v>79</v>
      </c>
      <c r="K8733" t="s">
        <v>22372</v>
      </c>
      <c r="M8733" t="s">
        <v>6795</v>
      </c>
      <c r="N8733" t="s">
        <v>6071</v>
      </c>
      <c r="O8733" t="s">
        <v>18</v>
      </c>
      <c r="P8733">
        <v>77044</v>
      </c>
    </row>
    <row r="8734" spans="1:17" hidden="1" x14ac:dyDescent="0.35">
      <c r="A8734" s="72">
        <f t="shared" si="136"/>
        <v>141225</v>
      </c>
      <c r="B8734" t="s">
        <v>21889</v>
      </c>
      <c r="C8734" s="66">
        <v>17022565</v>
      </c>
      <c r="D8734" t="s">
        <v>83</v>
      </c>
      <c r="E8734" t="s">
        <v>6679</v>
      </c>
      <c r="F8734" s="66">
        <v>141225</v>
      </c>
      <c r="G8734" t="s">
        <v>78</v>
      </c>
      <c r="I8734" t="s">
        <v>79</v>
      </c>
      <c r="K8734" t="s">
        <v>22372</v>
      </c>
      <c r="M8734" t="s">
        <v>20458</v>
      </c>
      <c r="N8734" t="s">
        <v>6071</v>
      </c>
      <c r="O8734" t="s">
        <v>18</v>
      </c>
      <c r="P8734" t="s">
        <v>6682</v>
      </c>
    </row>
    <row r="8735" spans="1:17" hidden="1" x14ac:dyDescent="0.35">
      <c r="A8735" s="72">
        <f t="shared" si="136"/>
        <v>141225</v>
      </c>
      <c r="B8735" t="s">
        <v>28331</v>
      </c>
      <c r="C8735" s="85">
        <v>17019420</v>
      </c>
      <c r="D8735" t="s">
        <v>77</v>
      </c>
      <c r="E8735" t="s">
        <v>23150</v>
      </c>
      <c r="F8735" s="85">
        <v>141225</v>
      </c>
      <c r="G8735" t="s">
        <v>78</v>
      </c>
      <c r="I8735" t="s">
        <v>79</v>
      </c>
      <c r="K8735" t="s">
        <v>21950</v>
      </c>
      <c r="M8735" t="s">
        <v>6795</v>
      </c>
      <c r="N8735" t="s">
        <v>6071</v>
      </c>
      <c r="O8735" t="s">
        <v>18</v>
      </c>
      <c r="P8735">
        <v>77044</v>
      </c>
    </row>
    <row r="8736" spans="1:17" hidden="1" x14ac:dyDescent="0.35">
      <c r="A8736" s="72">
        <f t="shared" si="136"/>
        <v>141225</v>
      </c>
      <c r="B8736" t="s">
        <v>21949</v>
      </c>
      <c r="C8736" s="66">
        <v>17019420</v>
      </c>
      <c r="D8736" t="s">
        <v>77</v>
      </c>
      <c r="E8736" t="s">
        <v>6679</v>
      </c>
      <c r="F8736" s="66">
        <v>141225</v>
      </c>
      <c r="G8736" t="s">
        <v>78</v>
      </c>
      <c r="I8736" t="s">
        <v>79</v>
      </c>
      <c r="K8736" t="s">
        <v>21950</v>
      </c>
      <c r="M8736" t="s">
        <v>6795</v>
      </c>
      <c r="N8736" t="s">
        <v>6071</v>
      </c>
      <c r="O8736" t="s">
        <v>18</v>
      </c>
      <c r="P8736" t="s">
        <v>6682</v>
      </c>
    </row>
    <row r="8737" spans="1:17" hidden="1" x14ac:dyDescent="0.35">
      <c r="A8737" s="72">
        <f t="shared" si="136"/>
        <v>140473</v>
      </c>
      <c r="B8737" t="s">
        <v>27709</v>
      </c>
      <c r="C8737" s="85">
        <v>85734</v>
      </c>
      <c r="D8737" t="s">
        <v>77</v>
      </c>
      <c r="E8737" t="s">
        <v>23171</v>
      </c>
      <c r="F8737" s="85">
        <v>140473</v>
      </c>
      <c r="G8737" t="s">
        <v>78</v>
      </c>
      <c r="I8737" t="s">
        <v>79</v>
      </c>
      <c r="K8737" t="s">
        <v>27710</v>
      </c>
      <c r="M8737" t="s">
        <v>20750</v>
      </c>
      <c r="N8737" t="s">
        <v>176</v>
      </c>
      <c r="O8737" t="s">
        <v>18</v>
      </c>
      <c r="P8737">
        <v>75075</v>
      </c>
      <c r="Q8737">
        <v>8318</v>
      </c>
    </row>
    <row r="8738" spans="1:17" hidden="1" x14ac:dyDescent="0.35">
      <c r="A8738" s="72">
        <f t="shared" si="136"/>
        <v>140473</v>
      </c>
      <c r="B8738" t="s">
        <v>938</v>
      </c>
      <c r="C8738" s="66">
        <v>85734</v>
      </c>
      <c r="D8738" t="s">
        <v>77</v>
      </c>
      <c r="E8738" t="s">
        <v>252</v>
      </c>
      <c r="F8738" s="66">
        <v>140473</v>
      </c>
      <c r="G8738" t="s">
        <v>78</v>
      </c>
      <c r="I8738" t="s">
        <v>79</v>
      </c>
      <c r="K8738" t="s">
        <v>939</v>
      </c>
      <c r="M8738" t="s">
        <v>254</v>
      </c>
      <c r="N8738" t="s">
        <v>185</v>
      </c>
      <c r="O8738" t="s">
        <v>18</v>
      </c>
      <c r="P8738" t="s">
        <v>911</v>
      </c>
      <c r="Q8738" t="s">
        <v>940</v>
      </c>
    </row>
    <row r="8739" spans="1:17" hidden="1" x14ac:dyDescent="0.35">
      <c r="A8739" s="72">
        <f t="shared" si="136"/>
        <v>141263</v>
      </c>
      <c r="B8739" t="s">
        <v>7564</v>
      </c>
      <c r="C8739" s="66">
        <v>89274</v>
      </c>
      <c r="D8739" t="s">
        <v>77</v>
      </c>
      <c r="E8739" t="s">
        <v>7554</v>
      </c>
      <c r="F8739" s="66">
        <v>141263</v>
      </c>
      <c r="G8739" t="s">
        <v>78</v>
      </c>
      <c r="I8739" t="s">
        <v>79</v>
      </c>
      <c r="K8739" t="s">
        <v>7565</v>
      </c>
      <c r="M8739" t="s">
        <v>7556</v>
      </c>
      <c r="N8739" t="s">
        <v>7559</v>
      </c>
      <c r="O8739" t="s">
        <v>18</v>
      </c>
      <c r="P8739" t="s">
        <v>7558</v>
      </c>
    </row>
    <row r="8740" spans="1:17" hidden="1" x14ac:dyDescent="0.35">
      <c r="A8740" s="72">
        <f t="shared" si="136"/>
        <v>141263</v>
      </c>
      <c r="B8740" t="s">
        <v>7553</v>
      </c>
      <c r="C8740" s="66">
        <v>89272</v>
      </c>
      <c r="D8740" t="s">
        <v>77</v>
      </c>
      <c r="E8740" t="s">
        <v>7554</v>
      </c>
      <c r="F8740" s="66">
        <v>141263</v>
      </c>
      <c r="G8740" t="s">
        <v>78</v>
      </c>
      <c r="I8740" t="s">
        <v>79</v>
      </c>
      <c r="K8740" t="s">
        <v>7555</v>
      </c>
      <c r="M8740" t="s">
        <v>7556</v>
      </c>
      <c r="N8740" t="s">
        <v>7557</v>
      </c>
      <c r="O8740" t="s">
        <v>18</v>
      </c>
      <c r="P8740" t="s">
        <v>7558</v>
      </c>
    </row>
    <row r="8741" spans="1:17" hidden="1" x14ac:dyDescent="0.35">
      <c r="A8741" s="72">
        <f t="shared" si="136"/>
        <v>141263</v>
      </c>
      <c r="B8741" t="s">
        <v>14862</v>
      </c>
      <c r="C8741" s="66">
        <v>224334</v>
      </c>
      <c r="D8741" t="s">
        <v>77</v>
      </c>
      <c r="E8741" t="s">
        <v>7554</v>
      </c>
      <c r="F8741" s="66">
        <v>141263</v>
      </c>
      <c r="G8741" t="s">
        <v>78</v>
      </c>
      <c r="I8741" t="s">
        <v>79</v>
      </c>
      <c r="K8741" t="s">
        <v>14863</v>
      </c>
      <c r="M8741" t="s">
        <v>7556</v>
      </c>
      <c r="N8741" t="s">
        <v>7559</v>
      </c>
      <c r="O8741" t="s">
        <v>18</v>
      </c>
      <c r="P8741" t="s">
        <v>7558</v>
      </c>
    </row>
    <row r="8742" spans="1:17" hidden="1" x14ac:dyDescent="0.35">
      <c r="A8742" s="72">
        <f t="shared" si="136"/>
        <v>141263</v>
      </c>
      <c r="B8742" t="s">
        <v>22125</v>
      </c>
      <c r="C8742" s="66">
        <v>17020796</v>
      </c>
      <c r="D8742" t="s">
        <v>83</v>
      </c>
      <c r="E8742" t="s">
        <v>7554</v>
      </c>
      <c r="F8742" s="66">
        <v>141263</v>
      </c>
      <c r="G8742" t="s">
        <v>78</v>
      </c>
      <c r="I8742" t="s">
        <v>79</v>
      </c>
      <c r="K8742" t="s">
        <v>22126</v>
      </c>
      <c r="M8742" t="s">
        <v>7563</v>
      </c>
      <c r="O8742" t="s">
        <v>18</v>
      </c>
      <c r="P8742" t="s">
        <v>7558</v>
      </c>
      <c r="Q8742" t="s">
        <v>1772</v>
      </c>
    </row>
    <row r="8743" spans="1:17" hidden="1" x14ac:dyDescent="0.35">
      <c r="A8743" s="72">
        <f t="shared" si="136"/>
        <v>141263</v>
      </c>
      <c r="B8743" t="s">
        <v>7560</v>
      </c>
      <c r="C8743" s="66">
        <v>89273</v>
      </c>
      <c r="D8743" t="s">
        <v>77</v>
      </c>
      <c r="E8743" t="s">
        <v>7554</v>
      </c>
      <c r="F8743" s="66">
        <v>141263</v>
      </c>
      <c r="G8743" t="s">
        <v>78</v>
      </c>
      <c r="I8743" t="s">
        <v>79</v>
      </c>
      <c r="K8743" t="s">
        <v>7561</v>
      </c>
      <c r="M8743" t="s">
        <v>7556</v>
      </c>
      <c r="N8743" t="s">
        <v>7559</v>
      </c>
      <c r="O8743" t="s">
        <v>18</v>
      </c>
      <c r="P8743" t="s">
        <v>7558</v>
      </c>
      <c r="Q8743" t="s">
        <v>7562</v>
      </c>
    </row>
    <row r="8744" spans="1:17" hidden="1" x14ac:dyDescent="0.35">
      <c r="A8744" s="72">
        <f t="shared" si="136"/>
        <v>140959</v>
      </c>
      <c r="B8744" t="s">
        <v>4710</v>
      </c>
      <c r="C8744" s="66">
        <v>87795</v>
      </c>
      <c r="D8744" t="s">
        <v>77</v>
      </c>
      <c r="E8744" t="s">
        <v>4629</v>
      </c>
      <c r="F8744" s="66">
        <v>140959</v>
      </c>
      <c r="G8744" t="s">
        <v>78</v>
      </c>
      <c r="I8744" t="s">
        <v>79</v>
      </c>
      <c r="K8744" t="s">
        <v>4711</v>
      </c>
      <c r="M8744" t="s">
        <v>4712</v>
      </c>
      <c r="N8744" t="s">
        <v>4645</v>
      </c>
      <c r="O8744" t="s">
        <v>18</v>
      </c>
      <c r="P8744" t="s">
        <v>4713</v>
      </c>
      <c r="Q8744" t="s">
        <v>4714</v>
      </c>
    </row>
    <row r="8745" spans="1:17" hidden="1" x14ac:dyDescent="0.35">
      <c r="A8745" s="72">
        <f t="shared" si="136"/>
        <v>140473</v>
      </c>
      <c r="B8745" t="s">
        <v>27720</v>
      </c>
      <c r="C8745" s="85">
        <v>85813</v>
      </c>
      <c r="D8745" t="s">
        <v>77</v>
      </c>
      <c r="E8745" t="s">
        <v>23171</v>
      </c>
      <c r="F8745" s="85">
        <v>140473</v>
      </c>
      <c r="G8745" t="s">
        <v>78</v>
      </c>
      <c r="I8745" t="s">
        <v>79</v>
      </c>
      <c r="K8745" t="s">
        <v>27721</v>
      </c>
      <c r="M8745" t="s">
        <v>20750</v>
      </c>
      <c r="N8745" t="s">
        <v>176</v>
      </c>
      <c r="O8745" t="s">
        <v>18</v>
      </c>
      <c r="P8745">
        <v>75093</v>
      </c>
    </row>
    <row r="8746" spans="1:17" hidden="1" x14ac:dyDescent="0.35">
      <c r="A8746" s="72">
        <f t="shared" si="136"/>
        <v>140473</v>
      </c>
      <c r="B8746" t="s">
        <v>1151</v>
      </c>
      <c r="C8746" s="66">
        <v>85813</v>
      </c>
      <c r="D8746" t="s">
        <v>77</v>
      </c>
      <c r="E8746" t="s">
        <v>252</v>
      </c>
      <c r="F8746" s="66">
        <v>140473</v>
      </c>
      <c r="G8746" t="s">
        <v>78</v>
      </c>
      <c r="I8746" t="s">
        <v>79</v>
      </c>
      <c r="K8746" t="s">
        <v>1152</v>
      </c>
      <c r="M8746" t="s">
        <v>254</v>
      </c>
      <c r="N8746" t="s">
        <v>185</v>
      </c>
      <c r="O8746" t="s">
        <v>18</v>
      </c>
      <c r="P8746" t="s">
        <v>1139</v>
      </c>
    </row>
    <row r="8747" spans="1:17" hidden="1" x14ac:dyDescent="0.35">
      <c r="A8747" s="72">
        <f t="shared" si="136"/>
        <v>141273</v>
      </c>
      <c r="B8747" t="s">
        <v>7757</v>
      </c>
      <c r="C8747" s="66">
        <v>89400</v>
      </c>
      <c r="D8747" t="s">
        <v>77</v>
      </c>
      <c r="E8747" t="s">
        <v>7744</v>
      </c>
      <c r="F8747" s="66">
        <v>141273</v>
      </c>
      <c r="G8747" t="s">
        <v>78</v>
      </c>
      <c r="I8747" t="s">
        <v>79</v>
      </c>
      <c r="K8747" t="s">
        <v>7758</v>
      </c>
      <c r="M8747" t="s">
        <v>7759</v>
      </c>
      <c r="N8747" t="s">
        <v>7747</v>
      </c>
      <c r="O8747" t="s">
        <v>18</v>
      </c>
      <c r="P8747" t="s">
        <v>7760</v>
      </c>
    </row>
    <row r="8748" spans="1:17" hidden="1" x14ac:dyDescent="0.35">
      <c r="A8748" s="72">
        <f t="shared" si="136"/>
        <v>141223</v>
      </c>
      <c r="B8748" t="s">
        <v>6169</v>
      </c>
      <c r="C8748" s="66">
        <v>88452</v>
      </c>
      <c r="D8748" t="s">
        <v>77</v>
      </c>
      <c r="E8748" t="s">
        <v>6077</v>
      </c>
      <c r="F8748" s="66">
        <v>141223</v>
      </c>
      <c r="G8748" t="s">
        <v>78</v>
      </c>
      <c r="H8748" t="s">
        <v>6170</v>
      </c>
      <c r="I8748" t="s">
        <v>79</v>
      </c>
      <c r="K8748" t="s">
        <v>6171</v>
      </c>
      <c r="M8748" t="s">
        <v>3090</v>
      </c>
      <c r="N8748" t="s">
        <v>6071</v>
      </c>
      <c r="O8748" t="s">
        <v>18</v>
      </c>
      <c r="P8748" t="s">
        <v>6150</v>
      </c>
      <c r="Q8748" t="s">
        <v>6172</v>
      </c>
    </row>
    <row r="8749" spans="1:17" hidden="1" x14ac:dyDescent="0.35">
      <c r="A8749" s="72">
        <f t="shared" si="136"/>
        <v>140482</v>
      </c>
      <c r="B8749" t="s">
        <v>28352</v>
      </c>
      <c r="C8749" s="85">
        <v>85799</v>
      </c>
      <c r="D8749" t="s">
        <v>77</v>
      </c>
      <c r="E8749" t="s">
        <v>23149</v>
      </c>
      <c r="F8749" s="85">
        <v>140482</v>
      </c>
      <c r="G8749" t="s">
        <v>78</v>
      </c>
      <c r="H8749">
        <v>13050158</v>
      </c>
      <c r="I8749" t="s">
        <v>79</v>
      </c>
      <c r="K8749" t="s">
        <v>1118</v>
      </c>
      <c r="M8749" t="s">
        <v>21231</v>
      </c>
      <c r="N8749" t="s">
        <v>242</v>
      </c>
      <c r="O8749" t="s">
        <v>18</v>
      </c>
      <c r="P8749">
        <v>75092</v>
      </c>
      <c r="Q8749">
        <v>6501</v>
      </c>
    </row>
    <row r="8750" spans="1:17" hidden="1" x14ac:dyDescent="0.35">
      <c r="A8750" s="72">
        <f t="shared" si="136"/>
        <v>140482</v>
      </c>
      <c r="B8750" t="s">
        <v>1116</v>
      </c>
      <c r="C8750" s="66">
        <v>85799</v>
      </c>
      <c r="D8750" t="s">
        <v>77</v>
      </c>
      <c r="E8750" t="s">
        <v>246</v>
      </c>
      <c r="F8750" s="66">
        <v>140482</v>
      </c>
      <c r="G8750" t="s">
        <v>78</v>
      </c>
      <c r="H8750" t="s">
        <v>1117</v>
      </c>
      <c r="I8750" t="s">
        <v>79</v>
      </c>
      <c r="K8750" t="s">
        <v>1118</v>
      </c>
      <c r="M8750" t="s">
        <v>1102</v>
      </c>
      <c r="N8750" t="s">
        <v>240</v>
      </c>
      <c r="O8750" t="s">
        <v>18</v>
      </c>
      <c r="P8750" t="s">
        <v>1119</v>
      </c>
      <c r="Q8750" t="s">
        <v>1120</v>
      </c>
    </row>
    <row r="8751" spans="1:17" hidden="1" x14ac:dyDescent="0.35">
      <c r="A8751" s="72">
        <f t="shared" si="136"/>
        <v>140482</v>
      </c>
      <c r="B8751" t="s">
        <v>23149</v>
      </c>
      <c r="C8751" s="85">
        <v>140482</v>
      </c>
      <c r="D8751" t="s">
        <v>78</v>
      </c>
      <c r="E8751" t="s">
        <v>23240</v>
      </c>
      <c r="F8751" s="85">
        <v>16048959</v>
      </c>
      <c r="G8751" t="s">
        <v>1750</v>
      </c>
      <c r="H8751">
        <v>13050166</v>
      </c>
      <c r="I8751" t="s">
        <v>79</v>
      </c>
      <c r="J8751" t="s">
        <v>200</v>
      </c>
      <c r="K8751" t="s">
        <v>23071</v>
      </c>
      <c r="M8751" t="s">
        <v>21231</v>
      </c>
      <c r="N8751" t="s">
        <v>242</v>
      </c>
      <c r="O8751" t="s">
        <v>18</v>
      </c>
      <c r="P8751">
        <v>75090</v>
      </c>
    </row>
    <row r="8752" spans="1:17" hidden="1" x14ac:dyDescent="0.35">
      <c r="A8752" s="72">
        <f t="shared" si="136"/>
        <v>140482</v>
      </c>
      <c r="B8752" t="s">
        <v>28353</v>
      </c>
      <c r="C8752" s="85">
        <v>17019213</v>
      </c>
      <c r="D8752" t="s">
        <v>23281</v>
      </c>
      <c r="E8752" t="s">
        <v>23149</v>
      </c>
      <c r="F8752" s="85">
        <v>140482</v>
      </c>
      <c r="G8752" t="s">
        <v>78</v>
      </c>
      <c r="I8752" t="s">
        <v>79</v>
      </c>
      <c r="K8752" t="s">
        <v>23071</v>
      </c>
      <c r="M8752" t="s">
        <v>21231</v>
      </c>
      <c r="N8752" t="s">
        <v>242</v>
      </c>
      <c r="O8752" t="s">
        <v>18</v>
      </c>
      <c r="P8752">
        <v>75090</v>
      </c>
    </row>
    <row r="8753" spans="1:17" hidden="1" x14ac:dyDescent="0.35">
      <c r="A8753" s="72">
        <f t="shared" si="136"/>
        <v>140482</v>
      </c>
      <c r="B8753" t="s">
        <v>21905</v>
      </c>
      <c r="C8753" s="66">
        <v>17019213</v>
      </c>
      <c r="D8753" t="s">
        <v>83</v>
      </c>
      <c r="E8753" t="s">
        <v>246</v>
      </c>
      <c r="F8753" s="66">
        <v>140482</v>
      </c>
      <c r="G8753" t="s">
        <v>78</v>
      </c>
      <c r="I8753" t="s">
        <v>79</v>
      </c>
      <c r="K8753" t="s">
        <v>21906</v>
      </c>
      <c r="M8753" t="s">
        <v>21231</v>
      </c>
      <c r="N8753" t="s">
        <v>242</v>
      </c>
      <c r="O8753" t="s">
        <v>18</v>
      </c>
      <c r="P8753" t="s">
        <v>1103</v>
      </c>
    </row>
    <row r="8754" spans="1:17" hidden="1" x14ac:dyDescent="0.35">
      <c r="A8754" s="72">
        <f t="shared" si="136"/>
        <v>140482</v>
      </c>
      <c r="B8754" t="s">
        <v>28348</v>
      </c>
      <c r="C8754" s="85">
        <v>17019212</v>
      </c>
      <c r="D8754" t="s">
        <v>77</v>
      </c>
      <c r="E8754" t="s">
        <v>23149</v>
      </c>
      <c r="F8754" s="85">
        <v>140482</v>
      </c>
      <c r="G8754" t="s">
        <v>78</v>
      </c>
      <c r="I8754" t="s">
        <v>79</v>
      </c>
      <c r="K8754" t="s">
        <v>28349</v>
      </c>
      <c r="M8754" t="s">
        <v>21231</v>
      </c>
      <c r="N8754" t="s">
        <v>242</v>
      </c>
      <c r="O8754" t="s">
        <v>18</v>
      </c>
      <c r="P8754">
        <v>75090</v>
      </c>
    </row>
    <row r="8755" spans="1:17" hidden="1" x14ac:dyDescent="0.35">
      <c r="A8755" s="72">
        <f t="shared" si="136"/>
        <v>140482</v>
      </c>
      <c r="B8755" t="s">
        <v>21903</v>
      </c>
      <c r="C8755" s="66">
        <v>17019212</v>
      </c>
      <c r="D8755" t="s">
        <v>77</v>
      </c>
      <c r="E8755" t="s">
        <v>246</v>
      </c>
      <c r="F8755" s="66">
        <v>140482</v>
      </c>
      <c r="G8755" t="s">
        <v>78</v>
      </c>
      <c r="I8755" t="s">
        <v>79</v>
      </c>
      <c r="K8755" t="s">
        <v>21904</v>
      </c>
      <c r="M8755" t="s">
        <v>21231</v>
      </c>
      <c r="N8755" t="s">
        <v>242</v>
      </c>
      <c r="O8755" t="s">
        <v>18</v>
      </c>
      <c r="P8755" t="s">
        <v>1103</v>
      </c>
    </row>
    <row r="8756" spans="1:17" hidden="1" x14ac:dyDescent="0.35">
      <c r="A8756" s="72">
        <f t="shared" si="136"/>
        <v>140841</v>
      </c>
      <c r="B8756" t="s">
        <v>23496</v>
      </c>
      <c r="C8756" s="85">
        <v>87114</v>
      </c>
      <c r="D8756" t="s">
        <v>77</v>
      </c>
      <c r="E8756" t="s">
        <v>23268</v>
      </c>
      <c r="F8756" s="85">
        <v>140841</v>
      </c>
      <c r="G8756" t="s">
        <v>78</v>
      </c>
      <c r="H8756">
        <v>12691655</v>
      </c>
      <c r="I8756" t="s">
        <v>79</v>
      </c>
      <c r="K8756" t="s">
        <v>23497</v>
      </c>
      <c r="M8756" t="s">
        <v>19690</v>
      </c>
      <c r="N8756" t="s">
        <v>571</v>
      </c>
      <c r="O8756" t="s">
        <v>18</v>
      </c>
      <c r="P8756">
        <v>76006</v>
      </c>
      <c r="Q8756">
        <v>3606</v>
      </c>
    </row>
    <row r="8757" spans="1:17" hidden="1" x14ac:dyDescent="0.35">
      <c r="A8757" s="72">
        <f t="shared" si="136"/>
        <v>140480</v>
      </c>
      <c r="B8757" t="s">
        <v>22446</v>
      </c>
      <c r="C8757" s="66">
        <v>17022958</v>
      </c>
      <c r="D8757" t="s">
        <v>77</v>
      </c>
      <c r="E8757" t="s">
        <v>1041</v>
      </c>
      <c r="F8757" s="66">
        <v>140480</v>
      </c>
      <c r="G8757" t="s">
        <v>78</v>
      </c>
      <c r="I8757" t="s">
        <v>79</v>
      </c>
      <c r="K8757" t="s">
        <v>22447</v>
      </c>
      <c r="M8757" t="s">
        <v>1044</v>
      </c>
      <c r="N8757" t="s">
        <v>14542</v>
      </c>
      <c r="O8757" t="s">
        <v>18</v>
      </c>
      <c r="P8757" t="s">
        <v>1049</v>
      </c>
    </row>
    <row r="8758" spans="1:17" hidden="1" x14ac:dyDescent="0.35">
      <c r="A8758" s="72">
        <f t="shared" si="136"/>
        <v>127700</v>
      </c>
      <c r="B8758" t="s">
        <v>24021</v>
      </c>
      <c r="C8758" s="85">
        <v>36224</v>
      </c>
      <c r="D8758" t="s">
        <v>77</v>
      </c>
      <c r="E8758" t="s">
        <v>23260</v>
      </c>
      <c r="F8758" s="85">
        <v>127700</v>
      </c>
      <c r="G8758" t="s">
        <v>78</v>
      </c>
      <c r="H8758">
        <v>13050182</v>
      </c>
      <c r="I8758" t="s">
        <v>79</v>
      </c>
      <c r="K8758" t="s">
        <v>24022</v>
      </c>
      <c r="M8758" t="s">
        <v>23996</v>
      </c>
      <c r="N8758" t="s">
        <v>23987</v>
      </c>
      <c r="O8758" t="s">
        <v>23988</v>
      </c>
      <c r="P8758">
        <v>32935</v>
      </c>
      <c r="Q8758">
        <v>6405</v>
      </c>
    </row>
    <row r="8759" spans="1:17" hidden="1" x14ac:dyDescent="0.35">
      <c r="A8759" s="72">
        <f t="shared" si="136"/>
        <v>141234</v>
      </c>
      <c r="B8759" t="s">
        <v>6672</v>
      </c>
      <c r="C8759" s="66">
        <v>88732</v>
      </c>
      <c r="D8759" t="s">
        <v>77</v>
      </c>
      <c r="E8759" t="s">
        <v>6473</v>
      </c>
      <c r="F8759" s="66">
        <v>141234</v>
      </c>
      <c r="G8759" t="s">
        <v>78</v>
      </c>
      <c r="I8759" t="s">
        <v>79</v>
      </c>
      <c r="K8759" t="s">
        <v>6673</v>
      </c>
      <c r="M8759" t="s">
        <v>3090</v>
      </c>
      <c r="N8759" t="s">
        <v>6073</v>
      </c>
      <c r="O8759" t="s">
        <v>18</v>
      </c>
      <c r="P8759" t="s">
        <v>6667</v>
      </c>
      <c r="Q8759" t="s">
        <v>6674</v>
      </c>
    </row>
    <row r="8760" spans="1:17" hidden="1" x14ac:dyDescent="0.35">
      <c r="A8760" s="72">
        <f t="shared" si="136"/>
        <v>140523</v>
      </c>
      <c r="B8760" t="s">
        <v>1521</v>
      </c>
      <c r="C8760" s="66">
        <v>85995</v>
      </c>
      <c r="D8760" t="s">
        <v>77</v>
      </c>
      <c r="E8760" t="s">
        <v>1505</v>
      </c>
      <c r="F8760" s="66">
        <v>140523</v>
      </c>
      <c r="G8760" t="s">
        <v>78</v>
      </c>
      <c r="H8760" t="s">
        <v>1522</v>
      </c>
      <c r="I8760" t="s">
        <v>79</v>
      </c>
      <c r="K8760" t="s">
        <v>1523</v>
      </c>
      <c r="M8760" t="s">
        <v>1524</v>
      </c>
      <c r="N8760" t="s">
        <v>1197</v>
      </c>
      <c r="O8760" t="s">
        <v>18</v>
      </c>
      <c r="P8760" t="s">
        <v>1509</v>
      </c>
    </row>
    <row r="8761" spans="1:17" hidden="1" x14ac:dyDescent="0.35">
      <c r="A8761" s="72">
        <f t="shared" si="136"/>
        <v>141431</v>
      </c>
      <c r="B8761" t="s">
        <v>9039</v>
      </c>
      <c r="C8761" s="66">
        <v>90209</v>
      </c>
      <c r="D8761" t="s">
        <v>77</v>
      </c>
      <c r="E8761" t="s">
        <v>9010</v>
      </c>
      <c r="F8761" s="66">
        <v>141431</v>
      </c>
      <c r="G8761" t="s">
        <v>78</v>
      </c>
      <c r="I8761" t="s">
        <v>79</v>
      </c>
      <c r="K8761" t="s">
        <v>9040</v>
      </c>
      <c r="M8761" t="s">
        <v>9006</v>
      </c>
      <c r="N8761" t="s">
        <v>9008</v>
      </c>
      <c r="O8761" t="s">
        <v>18</v>
      </c>
      <c r="P8761" t="s">
        <v>9007</v>
      </c>
    </row>
    <row r="8762" spans="1:17" hidden="1" x14ac:dyDescent="0.35">
      <c r="A8762" s="72">
        <f t="shared" si="136"/>
        <v>140473</v>
      </c>
      <c r="B8762" t="s">
        <v>27771</v>
      </c>
      <c r="C8762" s="85">
        <v>16022320</v>
      </c>
      <c r="D8762" t="s">
        <v>23281</v>
      </c>
      <c r="E8762" t="s">
        <v>23171</v>
      </c>
      <c r="F8762" s="85">
        <v>140473</v>
      </c>
      <c r="G8762" t="s">
        <v>78</v>
      </c>
      <c r="I8762" t="s">
        <v>79</v>
      </c>
      <c r="K8762" t="s">
        <v>27772</v>
      </c>
      <c r="M8762" t="s">
        <v>20750</v>
      </c>
      <c r="N8762" t="s">
        <v>176</v>
      </c>
      <c r="O8762" t="s">
        <v>18</v>
      </c>
      <c r="P8762">
        <v>75074</v>
      </c>
    </row>
    <row r="8763" spans="1:17" hidden="1" x14ac:dyDescent="0.35">
      <c r="A8763" s="72">
        <f t="shared" si="136"/>
        <v>140473</v>
      </c>
      <c r="B8763" t="s">
        <v>18724</v>
      </c>
      <c r="C8763" s="66">
        <v>16022320</v>
      </c>
      <c r="D8763" t="s">
        <v>83</v>
      </c>
      <c r="E8763" t="s">
        <v>252</v>
      </c>
      <c r="F8763" s="66">
        <v>140473</v>
      </c>
      <c r="G8763" t="s">
        <v>78</v>
      </c>
      <c r="I8763" t="s">
        <v>79</v>
      </c>
      <c r="K8763" t="s">
        <v>18725</v>
      </c>
      <c r="M8763" t="s">
        <v>254</v>
      </c>
      <c r="N8763" t="s">
        <v>185</v>
      </c>
      <c r="O8763" t="s">
        <v>18</v>
      </c>
      <c r="P8763" t="s">
        <v>881</v>
      </c>
    </row>
    <row r="8764" spans="1:17" hidden="1" x14ac:dyDescent="0.35">
      <c r="A8764" s="72">
        <f t="shared" si="136"/>
        <v>141453</v>
      </c>
      <c r="B8764" t="s">
        <v>9118</v>
      </c>
      <c r="C8764" s="66">
        <v>90268</v>
      </c>
      <c r="D8764" t="s">
        <v>77</v>
      </c>
      <c r="E8764" t="s">
        <v>9119</v>
      </c>
      <c r="F8764" s="66">
        <v>141453</v>
      </c>
      <c r="G8764" t="s">
        <v>78</v>
      </c>
      <c r="H8764" t="s">
        <v>9120</v>
      </c>
      <c r="I8764" t="s">
        <v>79</v>
      </c>
      <c r="K8764" t="s">
        <v>9121</v>
      </c>
      <c r="M8764" t="s">
        <v>9116</v>
      </c>
      <c r="N8764" t="s">
        <v>9082</v>
      </c>
      <c r="O8764" t="s">
        <v>18</v>
      </c>
      <c r="P8764" t="s">
        <v>9117</v>
      </c>
      <c r="Q8764" t="s">
        <v>9122</v>
      </c>
    </row>
    <row r="8765" spans="1:17" hidden="1" x14ac:dyDescent="0.35">
      <c r="A8765" s="72">
        <f t="shared" si="136"/>
        <v>141453</v>
      </c>
      <c r="B8765" t="s">
        <v>9123</v>
      </c>
      <c r="C8765" s="66">
        <v>90269</v>
      </c>
      <c r="D8765" t="s">
        <v>77</v>
      </c>
      <c r="E8765" t="s">
        <v>9119</v>
      </c>
      <c r="F8765" s="66">
        <v>141453</v>
      </c>
      <c r="G8765" t="s">
        <v>78</v>
      </c>
      <c r="H8765" t="s">
        <v>9124</v>
      </c>
      <c r="I8765" t="s">
        <v>79</v>
      </c>
      <c r="K8765" t="s">
        <v>9121</v>
      </c>
      <c r="M8765" t="s">
        <v>9116</v>
      </c>
      <c r="N8765" t="s">
        <v>9082</v>
      </c>
      <c r="O8765" t="s">
        <v>18</v>
      </c>
      <c r="P8765" t="s">
        <v>9117</v>
      </c>
      <c r="Q8765" t="s">
        <v>9122</v>
      </c>
    </row>
    <row r="8766" spans="1:17" hidden="1" x14ac:dyDescent="0.35">
      <c r="A8766" s="72">
        <f t="shared" si="136"/>
        <v>141453</v>
      </c>
      <c r="B8766" t="s">
        <v>18790</v>
      </c>
      <c r="C8766" s="66">
        <v>16029992</v>
      </c>
      <c r="D8766" t="s">
        <v>83</v>
      </c>
      <c r="E8766" t="s">
        <v>9119</v>
      </c>
      <c r="F8766" s="66">
        <v>141453</v>
      </c>
      <c r="G8766" t="s">
        <v>78</v>
      </c>
      <c r="H8766" t="s">
        <v>18791</v>
      </c>
      <c r="I8766" t="s">
        <v>79</v>
      </c>
      <c r="K8766" t="s">
        <v>13807</v>
      </c>
      <c r="M8766" t="s">
        <v>9116</v>
      </c>
      <c r="N8766" t="s">
        <v>9077</v>
      </c>
      <c r="O8766" t="s">
        <v>18</v>
      </c>
      <c r="P8766" t="s">
        <v>9117</v>
      </c>
    </row>
    <row r="8767" spans="1:17" hidden="1" x14ac:dyDescent="0.35">
      <c r="A8767" s="72">
        <f t="shared" si="136"/>
        <v>140986</v>
      </c>
      <c r="B8767" t="s">
        <v>4815</v>
      </c>
      <c r="C8767" s="66">
        <v>87833</v>
      </c>
      <c r="D8767" t="s">
        <v>77</v>
      </c>
      <c r="E8767" t="s">
        <v>4816</v>
      </c>
      <c r="F8767" s="66">
        <v>140986</v>
      </c>
      <c r="G8767" t="s">
        <v>78</v>
      </c>
      <c r="I8767" t="s">
        <v>79</v>
      </c>
      <c r="K8767" t="s">
        <v>4817</v>
      </c>
      <c r="M8767" t="s">
        <v>4812</v>
      </c>
      <c r="N8767" t="s">
        <v>4740</v>
      </c>
      <c r="O8767" t="s">
        <v>18</v>
      </c>
      <c r="P8767" t="s">
        <v>4813</v>
      </c>
      <c r="Q8767" t="s">
        <v>4818</v>
      </c>
    </row>
    <row r="8768" spans="1:17" hidden="1" x14ac:dyDescent="0.35">
      <c r="A8768" s="72">
        <f t="shared" si="136"/>
        <v>141065</v>
      </c>
      <c r="B8768" t="s">
        <v>14858</v>
      </c>
      <c r="C8768" s="66">
        <v>224198</v>
      </c>
      <c r="D8768" t="s">
        <v>77</v>
      </c>
      <c r="E8768" t="s">
        <v>5158</v>
      </c>
      <c r="F8768" s="66">
        <v>141065</v>
      </c>
      <c r="G8768" t="s">
        <v>78</v>
      </c>
      <c r="I8768" t="s">
        <v>79</v>
      </c>
      <c r="K8768" t="s">
        <v>14859</v>
      </c>
      <c r="M8768" t="s">
        <v>5156</v>
      </c>
      <c r="N8768" t="s">
        <v>5044</v>
      </c>
      <c r="O8768" t="s">
        <v>18</v>
      </c>
      <c r="P8768" t="s">
        <v>5169</v>
      </c>
    </row>
    <row r="8769" spans="1:17" hidden="1" x14ac:dyDescent="0.35">
      <c r="A8769" s="72">
        <f t="shared" si="136"/>
        <v>141332</v>
      </c>
      <c r="B8769" t="s">
        <v>24641</v>
      </c>
      <c r="C8769" s="85">
        <v>16055003</v>
      </c>
      <c r="D8769" t="s">
        <v>23281</v>
      </c>
      <c r="E8769" t="s">
        <v>23245</v>
      </c>
      <c r="F8769" s="85">
        <v>141332</v>
      </c>
      <c r="G8769" t="s">
        <v>78</v>
      </c>
      <c r="I8769" t="s">
        <v>79</v>
      </c>
      <c r="K8769" t="s">
        <v>24636</v>
      </c>
      <c r="M8769" t="s">
        <v>24600</v>
      </c>
      <c r="N8769" t="s">
        <v>8314</v>
      </c>
      <c r="O8769" t="s">
        <v>18</v>
      </c>
      <c r="P8769">
        <v>77539</v>
      </c>
    </row>
    <row r="8770" spans="1:17" hidden="1" x14ac:dyDescent="0.35">
      <c r="A8770" s="72">
        <f t="shared" ref="A8770:A8833" si="137">IF(F8770="", "", IF(D8770="School District", C8770, F8770))</f>
        <v>140461</v>
      </c>
      <c r="B8770" t="s">
        <v>25784</v>
      </c>
      <c r="C8770" s="85">
        <v>85515</v>
      </c>
      <c r="D8770" t="s">
        <v>77</v>
      </c>
      <c r="E8770" t="s">
        <v>23227</v>
      </c>
      <c r="F8770" s="85">
        <v>140461</v>
      </c>
      <c r="G8770" t="s">
        <v>78</v>
      </c>
      <c r="H8770">
        <v>1647890</v>
      </c>
      <c r="I8770" t="s">
        <v>79</v>
      </c>
      <c r="K8770" t="s">
        <v>25785</v>
      </c>
      <c r="M8770" t="s">
        <v>20923</v>
      </c>
      <c r="N8770" t="s">
        <v>232</v>
      </c>
      <c r="O8770" t="s">
        <v>18</v>
      </c>
      <c r="P8770">
        <v>75040</v>
      </c>
      <c r="Q8770">
        <v>5777</v>
      </c>
    </row>
    <row r="8771" spans="1:17" hidden="1" x14ac:dyDescent="0.35">
      <c r="A8771" s="72">
        <f t="shared" si="137"/>
        <v>140461</v>
      </c>
      <c r="B8771" t="s">
        <v>395</v>
      </c>
      <c r="C8771" s="66">
        <v>85515</v>
      </c>
      <c r="D8771" t="s">
        <v>77</v>
      </c>
      <c r="E8771" t="s">
        <v>371</v>
      </c>
      <c r="F8771" s="66">
        <v>140461</v>
      </c>
      <c r="G8771" t="s">
        <v>78</v>
      </c>
      <c r="H8771" t="s">
        <v>372</v>
      </c>
      <c r="I8771" t="s">
        <v>79</v>
      </c>
      <c r="K8771" t="s">
        <v>396</v>
      </c>
      <c r="M8771" t="s">
        <v>374</v>
      </c>
      <c r="N8771" t="s">
        <v>189</v>
      </c>
      <c r="O8771" t="s">
        <v>18</v>
      </c>
      <c r="P8771" t="s">
        <v>375</v>
      </c>
      <c r="Q8771" t="s">
        <v>397</v>
      </c>
    </row>
    <row r="8772" spans="1:17" hidden="1" x14ac:dyDescent="0.35">
      <c r="A8772" s="72">
        <f t="shared" si="137"/>
        <v>145196</v>
      </c>
      <c r="B8772" t="s">
        <v>26155</v>
      </c>
      <c r="C8772" s="85">
        <v>115237</v>
      </c>
      <c r="D8772" t="s">
        <v>77</v>
      </c>
      <c r="E8772" t="s">
        <v>23216</v>
      </c>
      <c r="F8772" s="85">
        <v>145196</v>
      </c>
      <c r="G8772" t="s">
        <v>78</v>
      </c>
      <c r="H8772">
        <v>12965315</v>
      </c>
      <c r="I8772" t="s">
        <v>79</v>
      </c>
      <c r="K8772" t="s">
        <v>26156</v>
      </c>
      <c r="M8772" t="s">
        <v>26092</v>
      </c>
      <c r="N8772" t="s">
        <v>26084</v>
      </c>
      <c r="O8772" t="s">
        <v>26085</v>
      </c>
      <c r="P8772">
        <v>98146</v>
      </c>
      <c r="Q8772">
        <v>3414</v>
      </c>
    </row>
    <row r="8773" spans="1:17" hidden="1" x14ac:dyDescent="0.35">
      <c r="A8773" s="72">
        <f t="shared" si="137"/>
        <v>140841</v>
      </c>
      <c r="B8773" t="s">
        <v>23503</v>
      </c>
      <c r="C8773" s="85">
        <v>87173</v>
      </c>
      <c r="D8773" t="s">
        <v>77</v>
      </c>
      <c r="E8773" t="s">
        <v>23268</v>
      </c>
      <c r="F8773" s="85">
        <v>140841</v>
      </c>
      <c r="G8773" t="s">
        <v>78</v>
      </c>
      <c r="H8773">
        <v>12691663</v>
      </c>
      <c r="I8773" t="s">
        <v>79</v>
      </c>
      <c r="K8773" t="s">
        <v>23504</v>
      </c>
      <c r="M8773" t="s">
        <v>19690</v>
      </c>
      <c r="N8773" t="s">
        <v>571</v>
      </c>
      <c r="O8773" t="s">
        <v>18</v>
      </c>
      <c r="P8773">
        <v>76015</v>
      </c>
      <c r="Q8773">
        <v>1101</v>
      </c>
    </row>
    <row r="8774" spans="1:17" hidden="1" x14ac:dyDescent="0.35">
      <c r="A8774" s="72">
        <f t="shared" si="137"/>
        <v>140461</v>
      </c>
      <c r="B8774" t="s">
        <v>25786</v>
      </c>
      <c r="C8774" s="85">
        <v>85552</v>
      </c>
      <c r="D8774" t="s">
        <v>77</v>
      </c>
      <c r="E8774" t="s">
        <v>23227</v>
      </c>
      <c r="F8774" s="85">
        <v>140461</v>
      </c>
      <c r="G8774" t="s">
        <v>78</v>
      </c>
      <c r="H8774">
        <v>1647890</v>
      </c>
      <c r="I8774" t="s">
        <v>79</v>
      </c>
      <c r="K8774" t="s">
        <v>25787</v>
      </c>
      <c r="M8774" t="s">
        <v>20923</v>
      </c>
      <c r="N8774" t="s">
        <v>232</v>
      </c>
      <c r="O8774" t="s">
        <v>18</v>
      </c>
      <c r="P8774">
        <v>75043</v>
      </c>
      <c r="Q8774">
        <v>1711</v>
      </c>
    </row>
    <row r="8775" spans="1:17" hidden="1" x14ac:dyDescent="0.35">
      <c r="A8775" s="72">
        <f t="shared" si="137"/>
        <v>140461</v>
      </c>
      <c r="B8775" t="s">
        <v>485</v>
      </c>
      <c r="C8775" s="66">
        <v>85552</v>
      </c>
      <c r="D8775" t="s">
        <v>77</v>
      </c>
      <c r="E8775" t="s">
        <v>371</v>
      </c>
      <c r="F8775" s="66">
        <v>140461</v>
      </c>
      <c r="G8775" t="s">
        <v>78</v>
      </c>
      <c r="H8775" t="s">
        <v>372</v>
      </c>
      <c r="I8775" t="s">
        <v>79</v>
      </c>
      <c r="K8775" t="s">
        <v>486</v>
      </c>
      <c r="M8775" t="s">
        <v>374</v>
      </c>
      <c r="N8775" t="s">
        <v>189</v>
      </c>
      <c r="O8775" t="s">
        <v>18</v>
      </c>
      <c r="P8775" t="s">
        <v>480</v>
      </c>
      <c r="Q8775" t="s">
        <v>487</v>
      </c>
    </row>
    <row r="8776" spans="1:17" hidden="1" x14ac:dyDescent="0.35">
      <c r="A8776" s="72">
        <f t="shared" si="137"/>
        <v>141033</v>
      </c>
      <c r="B8776" t="s">
        <v>4983</v>
      </c>
      <c r="C8776" s="66">
        <v>87910</v>
      </c>
      <c r="D8776" t="s">
        <v>77</v>
      </c>
      <c r="E8776" t="s">
        <v>4984</v>
      </c>
      <c r="F8776" s="66">
        <v>141033</v>
      </c>
      <c r="G8776" t="s">
        <v>78</v>
      </c>
      <c r="H8776" t="s">
        <v>4985</v>
      </c>
      <c r="I8776" t="s">
        <v>79</v>
      </c>
      <c r="K8776" t="s">
        <v>4986</v>
      </c>
      <c r="M8776" t="s">
        <v>4987</v>
      </c>
      <c r="N8776" t="s">
        <v>4875</v>
      </c>
      <c r="O8776" t="s">
        <v>18</v>
      </c>
      <c r="P8776" t="s">
        <v>4988</v>
      </c>
    </row>
    <row r="8777" spans="1:17" hidden="1" x14ac:dyDescent="0.35">
      <c r="A8777" s="72">
        <f t="shared" si="137"/>
        <v>141307</v>
      </c>
      <c r="B8777" t="s">
        <v>14198</v>
      </c>
      <c r="C8777" s="66">
        <v>202508</v>
      </c>
      <c r="D8777" t="s">
        <v>77</v>
      </c>
      <c r="E8777" t="s">
        <v>6769</v>
      </c>
      <c r="F8777" s="66">
        <v>141307</v>
      </c>
      <c r="G8777" t="s">
        <v>78</v>
      </c>
      <c r="I8777" t="s">
        <v>79</v>
      </c>
      <c r="K8777" t="s">
        <v>13787</v>
      </c>
      <c r="M8777" t="s">
        <v>8036</v>
      </c>
      <c r="N8777" t="s">
        <v>6771</v>
      </c>
      <c r="O8777" t="s">
        <v>18</v>
      </c>
      <c r="P8777" t="s">
        <v>8067</v>
      </c>
      <c r="Q8777" t="s">
        <v>8893</v>
      </c>
    </row>
    <row r="8778" spans="1:17" hidden="1" x14ac:dyDescent="0.35">
      <c r="A8778" s="72">
        <f t="shared" si="137"/>
        <v>142106</v>
      </c>
      <c r="B8778" t="s">
        <v>13316</v>
      </c>
      <c r="C8778" s="66">
        <v>92948</v>
      </c>
      <c r="D8778" t="s">
        <v>77</v>
      </c>
      <c r="E8778" t="s">
        <v>13317</v>
      </c>
      <c r="F8778" s="66">
        <v>142106</v>
      </c>
      <c r="G8778" t="s">
        <v>78</v>
      </c>
      <c r="I8778" t="s">
        <v>79</v>
      </c>
      <c r="K8778" t="s">
        <v>13318</v>
      </c>
      <c r="M8778" t="s">
        <v>13319</v>
      </c>
      <c r="N8778" t="s">
        <v>13262</v>
      </c>
      <c r="O8778" t="s">
        <v>18</v>
      </c>
      <c r="P8778" t="s">
        <v>13320</v>
      </c>
    </row>
    <row r="8779" spans="1:17" hidden="1" x14ac:dyDescent="0.35">
      <c r="A8779" s="72">
        <f t="shared" si="137"/>
        <v>142116</v>
      </c>
      <c r="B8779" t="s">
        <v>13599</v>
      </c>
      <c r="C8779" s="66">
        <v>93145</v>
      </c>
      <c r="D8779" t="s">
        <v>77</v>
      </c>
      <c r="E8779" t="s">
        <v>13524</v>
      </c>
      <c r="F8779" s="66">
        <v>142116</v>
      </c>
      <c r="G8779" t="s">
        <v>78</v>
      </c>
      <c r="H8779" t="s">
        <v>13600</v>
      </c>
      <c r="I8779" t="s">
        <v>79</v>
      </c>
      <c r="K8779" t="s">
        <v>13601</v>
      </c>
      <c r="M8779" t="s">
        <v>7395</v>
      </c>
      <c r="N8779" t="s">
        <v>7395</v>
      </c>
      <c r="O8779" t="s">
        <v>18</v>
      </c>
      <c r="P8779" t="s">
        <v>13598</v>
      </c>
    </row>
    <row r="8780" spans="1:17" hidden="1" x14ac:dyDescent="0.35">
      <c r="A8780" s="72">
        <f t="shared" si="137"/>
        <v>140473</v>
      </c>
      <c r="B8780" t="s">
        <v>27652</v>
      </c>
      <c r="C8780" s="85">
        <v>85730</v>
      </c>
      <c r="D8780" t="s">
        <v>77</v>
      </c>
      <c r="E8780" t="s">
        <v>23171</v>
      </c>
      <c r="F8780" s="85">
        <v>140473</v>
      </c>
      <c r="G8780" t="s">
        <v>78</v>
      </c>
      <c r="I8780" t="s">
        <v>79</v>
      </c>
      <c r="K8780" t="s">
        <v>27653</v>
      </c>
      <c r="M8780" t="s">
        <v>20750</v>
      </c>
      <c r="N8780" t="s">
        <v>176</v>
      </c>
      <c r="O8780" t="s">
        <v>18</v>
      </c>
      <c r="P8780">
        <v>75075</v>
      </c>
      <c r="Q8780">
        <v>7231</v>
      </c>
    </row>
    <row r="8781" spans="1:17" hidden="1" x14ac:dyDescent="0.35">
      <c r="A8781" s="72">
        <f t="shared" si="137"/>
        <v>140473</v>
      </c>
      <c r="B8781" t="s">
        <v>926</v>
      </c>
      <c r="C8781" s="66">
        <v>85730</v>
      </c>
      <c r="D8781" t="s">
        <v>77</v>
      </c>
      <c r="E8781" t="s">
        <v>252</v>
      </c>
      <c r="F8781" s="66">
        <v>140473</v>
      </c>
      <c r="G8781" t="s">
        <v>78</v>
      </c>
      <c r="I8781" t="s">
        <v>79</v>
      </c>
      <c r="K8781" t="s">
        <v>927</v>
      </c>
      <c r="M8781" t="s">
        <v>254</v>
      </c>
      <c r="N8781" t="s">
        <v>185</v>
      </c>
      <c r="O8781" t="s">
        <v>18</v>
      </c>
      <c r="P8781" t="s">
        <v>911</v>
      </c>
      <c r="Q8781" t="s">
        <v>928</v>
      </c>
    </row>
    <row r="8782" spans="1:17" hidden="1" x14ac:dyDescent="0.35">
      <c r="A8782" s="72">
        <f t="shared" si="137"/>
        <v>141332</v>
      </c>
      <c r="B8782" t="s">
        <v>24620</v>
      </c>
      <c r="C8782" s="85">
        <v>89763</v>
      </c>
      <c r="D8782" t="s">
        <v>77</v>
      </c>
      <c r="E8782" t="s">
        <v>23245</v>
      </c>
      <c r="F8782" s="85">
        <v>141332</v>
      </c>
      <c r="G8782" t="s">
        <v>78</v>
      </c>
      <c r="H8782">
        <v>14683924</v>
      </c>
      <c r="I8782" t="s">
        <v>79</v>
      </c>
      <c r="K8782" t="s">
        <v>24621</v>
      </c>
      <c r="M8782" t="s">
        <v>24600</v>
      </c>
      <c r="N8782" t="s">
        <v>8314</v>
      </c>
      <c r="O8782" t="s">
        <v>18</v>
      </c>
      <c r="P8782">
        <v>77539</v>
      </c>
      <c r="Q8782">
        <v>5465</v>
      </c>
    </row>
    <row r="8783" spans="1:17" hidden="1" x14ac:dyDescent="0.35">
      <c r="A8783" s="72">
        <f t="shared" si="137"/>
        <v>141383</v>
      </c>
      <c r="B8783" t="s">
        <v>18386</v>
      </c>
      <c r="C8783" s="66">
        <v>16080410</v>
      </c>
      <c r="D8783" t="s">
        <v>77</v>
      </c>
      <c r="E8783" t="s">
        <v>8809</v>
      </c>
      <c r="F8783" s="66">
        <v>141383</v>
      </c>
      <c r="G8783" t="s">
        <v>78</v>
      </c>
      <c r="I8783" t="s">
        <v>79</v>
      </c>
      <c r="K8783" t="s">
        <v>18387</v>
      </c>
      <c r="M8783" t="s">
        <v>8811</v>
      </c>
      <c r="N8783" t="s">
        <v>8537</v>
      </c>
      <c r="O8783" t="s">
        <v>18</v>
      </c>
      <c r="P8783" t="s">
        <v>8812</v>
      </c>
      <c r="Q8783" t="s">
        <v>8221</v>
      </c>
    </row>
    <row r="8784" spans="1:17" hidden="1" x14ac:dyDescent="0.35">
      <c r="A8784" s="72">
        <f t="shared" si="137"/>
        <v>141383</v>
      </c>
      <c r="B8784" t="s">
        <v>8815</v>
      </c>
      <c r="C8784" s="66">
        <v>90010</v>
      </c>
      <c r="D8784" t="s">
        <v>77</v>
      </c>
      <c r="E8784" t="s">
        <v>8809</v>
      </c>
      <c r="F8784" s="66">
        <v>141383</v>
      </c>
      <c r="G8784" t="s">
        <v>78</v>
      </c>
      <c r="I8784" t="s">
        <v>79</v>
      </c>
      <c r="K8784" t="s">
        <v>8816</v>
      </c>
      <c r="M8784" t="s">
        <v>8811</v>
      </c>
      <c r="N8784" t="s">
        <v>8537</v>
      </c>
      <c r="O8784" t="s">
        <v>18</v>
      </c>
      <c r="P8784" t="s">
        <v>8812</v>
      </c>
      <c r="Q8784" t="s">
        <v>8817</v>
      </c>
    </row>
    <row r="8785" spans="1:17" hidden="1" x14ac:dyDescent="0.35">
      <c r="A8785" s="72">
        <f t="shared" si="137"/>
        <v>141383</v>
      </c>
      <c r="B8785" t="s">
        <v>21278</v>
      </c>
      <c r="C8785" s="66">
        <v>17013196</v>
      </c>
      <c r="D8785" t="s">
        <v>83</v>
      </c>
      <c r="E8785" t="s">
        <v>8809</v>
      </c>
      <c r="F8785" s="66">
        <v>141383</v>
      </c>
      <c r="G8785" t="s">
        <v>78</v>
      </c>
      <c r="I8785" t="s">
        <v>79</v>
      </c>
      <c r="K8785" t="s">
        <v>21279</v>
      </c>
      <c r="M8785" t="s">
        <v>21280</v>
      </c>
      <c r="O8785" t="s">
        <v>18</v>
      </c>
      <c r="P8785" t="s">
        <v>8812</v>
      </c>
    </row>
    <row r="8786" spans="1:17" hidden="1" x14ac:dyDescent="0.35">
      <c r="A8786" s="72">
        <f t="shared" si="137"/>
        <v>141383</v>
      </c>
      <c r="B8786" t="s">
        <v>21281</v>
      </c>
      <c r="C8786" s="66">
        <v>17013197</v>
      </c>
      <c r="D8786" t="s">
        <v>83</v>
      </c>
      <c r="E8786" t="s">
        <v>8809</v>
      </c>
      <c r="F8786" s="66">
        <v>141383</v>
      </c>
      <c r="G8786" t="s">
        <v>78</v>
      </c>
      <c r="I8786" t="s">
        <v>79</v>
      </c>
      <c r="K8786" t="s">
        <v>21282</v>
      </c>
      <c r="M8786" t="s">
        <v>8811</v>
      </c>
      <c r="O8786" t="s">
        <v>18</v>
      </c>
      <c r="P8786" t="s">
        <v>8812</v>
      </c>
    </row>
    <row r="8787" spans="1:17" hidden="1" x14ac:dyDescent="0.35">
      <c r="A8787" s="72">
        <f t="shared" si="137"/>
        <v>141688</v>
      </c>
      <c r="B8787" t="s">
        <v>11344</v>
      </c>
      <c r="C8787" s="66">
        <v>91607</v>
      </c>
      <c r="D8787" t="s">
        <v>77</v>
      </c>
      <c r="E8787" t="s">
        <v>11324</v>
      </c>
      <c r="F8787" s="66">
        <v>141688</v>
      </c>
      <c r="G8787" t="s">
        <v>78</v>
      </c>
      <c r="I8787" t="s">
        <v>79</v>
      </c>
      <c r="K8787" t="s">
        <v>11345</v>
      </c>
      <c r="M8787" t="s">
        <v>11326</v>
      </c>
      <c r="N8787" t="s">
        <v>7398</v>
      </c>
      <c r="O8787" t="s">
        <v>18</v>
      </c>
      <c r="P8787" t="s">
        <v>11327</v>
      </c>
    </row>
    <row r="8788" spans="1:17" hidden="1" x14ac:dyDescent="0.35">
      <c r="A8788" s="72">
        <f t="shared" si="137"/>
        <v>142118</v>
      </c>
      <c r="B8788" t="s">
        <v>13410</v>
      </c>
      <c r="C8788" s="66">
        <v>93000</v>
      </c>
      <c r="D8788" t="s">
        <v>77</v>
      </c>
      <c r="E8788" t="s">
        <v>13343</v>
      </c>
      <c r="F8788" s="66">
        <v>142118</v>
      </c>
      <c r="G8788" t="s">
        <v>78</v>
      </c>
      <c r="H8788" t="s">
        <v>13411</v>
      </c>
      <c r="I8788" t="s">
        <v>79</v>
      </c>
      <c r="K8788" t="s">
        <v>13412</v>
      </c>
      <c r="M8788" t="s">
        <v>7395</v>
      </c>
      <c r="N8788" t="s">
        <v>13252</v>
      </c>
      <c r="O8788" t="s">
        <v>18</v>
      </c>
      <c r="P8788" t="s">
        <v>13341</v>
      </c>
      <c r="Q8788" t="s">
        <v>13413</v>
      </c>
    </row>
    <row r="8789" spans="1:17" hidden="1" x14ac:dyDescent="0.35">
      <c r="A8789" s="72">
        <f t="shared" si="137"/>
        <v>140842</v>
      </c>
      <c r="B8789" t="s">
        <v>3463</v>
      </c>
      <c r="C8789" s="85">
        <v>87212</v>
      </c>
      <c r="D8789" t="s">
        <v>77</v>
      </c>
      <c r="E8789" t="s">
        <v>23265</v>
      </c>
      <c r="F8789" s="85">
        <v>140842</v>
      </c>
      <c r="G8789" t="s">
        <v>78</v>
      </c>
      <c r="H8789">
        <v>12699666</v>
      </c>
      <c r="I8789" t="s">
        <v>79</v>
      </c>
      <c r="K8789" t="s">
        <v>23817</v>
      </c>
      <c r="M8789" t="s">
        <v>14167</v>
      </c>
      <c r="N8789" t="s">
        <v>571</v>
      </c>
      <c r="O8789" t="s">
        <v>18</v>
      </c>
      <c r="P8789">
        <v>76020</v>
      </c>
      <c r="Q8789">
        <v>1728</v>
      </c>
    </row>
    <row r="8790" spans="1:17" hidden="1" x14ac:dyDescent="0.35">
      <c r="A8790" s="72">
        <f t="shared" si="137"/>
        <v>140860</v>
      </c>
      <c r="B8790" t="s">
        <v>25953</v>
      </c>
      <c r="C8790" s="85">
        <v>87301</v>
      </c>
      <c r="D8790" t="s">
        <v>77</v>
      </c>
      <c r="E8790" t="s">
        <v>23221</v>
      </c>
      <c r="F8790" s="85">
        <v>140860</v>
      </c>
      <c r="G8790" t="s">
        <v>78</v>
      </c>
      <c r="H8790">
        <v>13137583</v>
      </c>
      <c r="I8790" t="s">
        <v>79</v>
      </c>
      <c r="K8790" t="s">
        <v>25954</v>
      </c>
      <c r="M8790" t="s">
        <v>24341</v>
      </c>
      <c r="N8790" t="s">
        <v>571</v>
      </c>
      <c r="O8790" t="s">
        <v>18</v>
      </c>
      <c r="P8790">
        <v>76051</v>
      </c>
      <c r="Q8790">
        <v>2922</v>
      </c>
    </row>
    <row r="8791" spans="1:17" hidden="1" x14ac:dyDescent="0.35">
      <c r="A8791" s="72">
        <f t="shared" si="137"/>
        <v>140860</v>
      </c>
      <c r="B8791" t="s">
        <v>3636</v>
      </c>
      <c r="C8791" s="66">
        <v>87301</v>
      </c>
      <c r="D8791" t="s">
        <v>77</v>
      </c>
      <c r="E8791" t="s">
        <v>3506</v>
      </c>
      <c r="F8791" s="66">
        <v>140860</v>
      </c>
      <c r="G8791" t="s">
        <v>78</v>
      </c>
      <c r="H8791" t="s">
        <v>3637</v>
      </c>
      <c r="I8791" t="s">
        <v>79</v>
      </c>
      <c r="K8791" t="s">
        <v>3638</v>
      </c>
      <c r="M8791" t="s">
        <v>3633</v>
      </c>
      <c r="N8791" t="s">
        <v>573</v>
      </c>
      <c r="O8791" t="s">
        <v>18</v>
      </c>
      <c r="P8791" t="s">
        <v>3634</v>
      </c>
      <c r="Q8791" t="s">
        <v>3639</v>
      </c>
    </row>
    <row r="8792" spans="1:17" hidden="1" x14ac:dyDescent="0.35">
      <c r="A8792" s="72">
        <f t="shared" si="137"/>
        <v>141354</v>
      </c>
      <c r="B8792" t="s">
        <v>14140</v>
      </c>
      <c r="C8792" s="66">
        <v>200932</v>
      </c>
      <c r="D8792" t="s">
        <v>77</v>
      </c>
      <c r="E8792" t="s">
        <v>8566</v>
      </c>
      <c r="F8792" s="66">
        <v>141354</v>
      </c>
      <c r="G8792" t="s">
        <v>78</v>
      </c>
      <c r="I8792" t="s">
        <v>79</v>
      </c>
      <c r="K8792" t="s">
        <v>14141</v>
      </c>
      <c r="M8792" t="s">
        <v>8531</v>
      </c>
      <c r="N8792" t="s">
        <v>7998</v>
      </c>
      <c r="O8792" t="s">
        <v>18</v>
      </c>
      <c r="P8792" t="s">
        <v>8568</v>
      </c>
    </row>
    <row r="8793" spans="1:17" hidden="1" x14ac:dyDescent="0.35">
      <c r="A8793" s="72">
        <f t="shared" si="137"/>
        <v>141354</v>
      </c>
      <c r="B8793" t="s">
        <v>15485</v>
      </c>
      <c r="C8793" s="66">
        <v>232648</v>
      </c>
      <c r="D8793" t="s">
        <v>77</v>
      </c>
      <c r="E8793" t="s">
        <v>8566</v>
      </c>
      <c r="F8793" s="66">
        <v>141354</v>
      </c>
      <c r="G8793" t="s">
        <v>78</v>
      </c>
      <c r="I8793" t="s">
        <v>79</v>
      </c>
      <c r="K8793" t="s">
        <v>15486</v>
      </c>
      <c r="M8793" t="s">
        <v>8531</v>
      </c>
      <c r="N8793" t="s">
        <v>7379</v>
      </c>
      <c r="O8793" t="s">
        <v>18</v>
      </c>
      <c r="P8793" t="s">
        <v>8568</v>
      </c>
    </row>
    <row r="8794" spans="1:17" hidden="1" x14ac:dyDescent="0.35">
      <c r="A8794" s="72">
        <f t="shared" si="137"/>
        <v>141923</v>
      </c>
      <c r="B8794" t="s">
        <v>12416</v>
      </c>
      <c r="C8794" s="66">
        <v>92389</v>
      </c>
      <c r="D8794" t="s">
        <v>77</v>
      </c>
      <c r="E8794" t="s">
        <v>12417</v>
      </c>
      <c r="F8794" s="66">
        <v>141923</v>
      </c>
      <c r="G8794" t="s">
        <v>78</v>
      </c>
      <c r="H8794" t="s">
        <v>350</v>
      </c>
      <c r="I8794" t="s">
        <v>79</v>
      </c>
      <c r="K8794" t="s">
        <v>12418</v>
      </c>
      <c r="L8794" t="s">
        <v>80</v>
      </c>
      <c r="M8794" t="s">
        <v>12419</v>
      </c>
      <c r="N8794" t="s">
        <v>11981</v>
      </c>
      <c r="O8794" t="s">
        <v>18</v>
      </c>
      <c r="P8794" t="s">
        <v>12420</v>
      </c>
      <c r="Q8794" t="s">
        <v>87</v>
      </c>
    </row>
    <row r="8795" spans="1:17" hidden="1" x14ac:dyDescent="0.35">
      <c r="A8795" s="72">
        <f t="shared" si="137"/>
        <v>140658</v>
      </c>
      <c r="B8795" t="s">
        <v>19338</v>
      </c>
      <c r="C8795" s="66">
        <v>16057560</v>
      </c>
      <c r="D8795" t="s">
        <v>83</v>
      </c>
      <c r="E8795" t="s">
        <v>2439</v>
      </c>
      <c r="F8795" s="66">
        <v>140658</v>
      </c>
      <c r="G8795" t="s">
        <v>78</v>
      </c>
      <c r="H8795" t="s">
        <v>350</v>
      </c>
      <c r="I8795" t="s">
        <v>79</v>
      </c>
      <c r="K8795" t="s">
        <v>2441</v>
      </c>
      <c r="L8795" t="s">
        <v>80</v>
      </c>
      <c r="M8795" t="s">
        <v>2442</v>
      </c>
      <c r="N8795" t="s">
        <v>2275</v>
      </c>
      <c r="O8795" t="s">
        <v>18</v>
      </c>
      <c r="P8795" t="s">
        <v>2443</v>
      </c>
      <c r="Q8795" t="s">
        <v>87</v>
      </c>
    </row>
    <row r="8796" spans="1:17" hidden="1" x14ac:dyDescent="0.35">
      <c r="A8796" s="72">
        <f t="shared" si="137"/>
        <v>141356</v>
      </c>
      <c r="B8796" t="s">
        <v>22898</v>
      </c>
      <c r="C8796" s="66">
        <v>17027358</v>
      </c>
      <c r="D8796" t="s">
        <v>77</v>
      </c>
      <c r="E8796" t="s">
        <v>8483</v>
      </c>
      <c r="F8796" s="66">
        <v>141356</v>
      </c>
      <c r="G8796" t="s">
        <v>78</v>
      </c>
      <c r="I8796" t="s">
        <v>79</v>
      </c>
      <c r="K8796" t="s">
        <v>22899</v>
      </c>
      <c r="M8796" t="s">
        <v>22900</v>
      </c>
      <c r="N8796" t="s">
        <v>8314</v>
      </c>
      <c r="O8796" t="s">
        <v>18</v>
      </c>
      <c r="P8796" t="s">
        <v>22901</v>
      </c>
    </row>
    <row r="8797" spans="1:17" hidden="1" x14ac:dyDescent="0.35">
      <c r="A8797" s="72">
        <f t="shared" si="137"/>
        <v>141715</v>
      </c>
      <c r="B8797" t="s">
        <v>17525</v>
      </c>
      <c r="C8797" s="66">
        <v>16064282</v>
      </c>
      <c r="D8797" t="s">
        <v>77</v>
      </c>
      <c r="E8797" t="s">
        <v>11361</v>
      </c>
      <c r="F8797" s="66">
        <v>141715</v>
      </c>
      <c r="G8797" t="s">
        <v>78</v>
      </c>
      <c r="I8797" t="s">
        <v>79</v>
      </c>
      <c r="K8797" t="s">
        <v>17526</v>
      </c>
      <c r="M8797" t="s">
        <v>11480</v>
      </c>
      <c r="N8797" t="s">
        <v>11364</v>
      </c>
      <c r="O8797" t="s">
        <v>18</v>
      </c>
      <c r="P8797" t="s">
        <v>11481</v>
      </c>
    </row>
    <row r="8798" spans="1:17" hidden="1" x14ac:dyDescent="0.35">
      <c r="A8798" s="72">
        <f t="shared" si="137"/>
        <v>140530</v>
      </c>
      <c r="B8798" t="s">
        <v>22231</v>
      </c>
      <c r="C8798" s="66">
        <v>17021753</v>
      </c>
      <c r="D8798" t="s">
        <v>77</v>
      </c>
      <c r="E8798" t="s">
        <v>1576</v>
      </c>
      <c r="F8798" s="66">
        <v>140530</v>
      </c>
      <c r="G8798" t="s">
        <v>78</v>
      </c>
      <c r="I8798" t="s">
        <v>79</v>
      </c>
      <c r="K8798" t="s">
        <v>22232</v>
      </c>
      <c r="M8798" t="s">
        <v>20139</v>
      </c>
      <c r="N8798" t="s">
        <v>1510</v>
      </c>
      <c r="O8798" t="s">
        <v>18</v>
      </c>
      <c r="P8798" t="s">
        <v>1579</v>
      </c>
    </row>
    <row r="8799" spans="1:17" hidden="1" x14ac:dyDescent="0.35">
      <c r="A8799" s="72">
        <f t="shared" si="137"/>
        <v>141739</v>
      </c>
      <c r="B8799" t="s">
        <v>23786</v>
      </c>
      <c r="C8799" s="85">
        <v>91838</v>
      </c>
      <c r="D8799" t="s">
        <v>77</v>
      </c>
      <c r="E8799" t="s">
        <v>23266</v>
      </c>
      <c r="F8799" s="85">
        <v>141739</v>
      </c>
      <c r="G8799" t="s">
        <v>78</v>
      </c>
      <c r="H8799">
        <v>7097322</v>
      </c>
      <c r="I8799" t="s">
        <v>79</v>
      </c>
      <c r="K8799" t="s">
        <v>23787</v>
      </c>
      <c r="M8799" t="s">
        <v>125</v>
      </c>
      <c r="N8799" t="s">
        <v>137</v>
      </c>
      <c r="O8799" t="s">
        <v>18</v>
      </c>
      <c r="P8799">
        <v>78721</v>
      </c>
      <c r="Q8799">
        <v>1399</v>
      </c>
    </row>
    <row r="8800" spans="1:17" hidden="1" x14ac:dyDescent="0.35">
      <c r="A8800" s="72">
        <f t="shared" si="137"/>
        <v>141122</v>
      </c>
      <c r="B8800" t="s">
        <v>5476</v>
      </c>
      <c r="C8800" s="66">
        <v>88163</v>
      </c>
      <c r="D8800" t="s">
        <v>77</v>
      </c>
      <c r="E8800" t="s">
        <v>5468</v>
      </c>
      <c r="F8800" s="66">
        <v>141122</v>
      </c>
      <c r="G8800" t="s">
        <v>78</v>
      </c>
      <c r="I8800" t="s">
        <v>79</v>
      </c>
      <c r="K8800" t="s">
        <v>5477</v>
      </c>
      <c r="M8800" t="s">
        <v>5470</v>
      </c>
      <c r="N8800" t="s">
        <v>5363</v>
      </c>
      <c r="O8800" t="s">
        <v>18</v>
      </c>
      <c r="P8800" t="s">
        <v>5471</v>
      </c>
    </row>
    <row r="8801" spans="1:17" hidden="1" x14ac:dyDescent="0.35">
      <c r="A8801" s="72">
        <f t="shared" si="137"/>
        <v>141557</v>
      </c>
      <c r="B8801" t="s">
        <v>24723</v>
      </c>
      <c r="C8801" s="85">
        <v>90785</v>
      </c>
      <c r="D8801" t="s">
        <v>77</v>
      </c>
      <c r="E8801" t="s">
        <v>23243</v>
      </c>
      <c r="F8801" s="85">
        <v>141557</v>
      </c>
      <c r="G8801" t="s">
        <v>78</v>
      </c>
      <c r="H8801">
        <v>13921523</v>
      </c>
      <c r="I8801" t="s">
        <v>79</v>
      </c>
      <c r="K8801" t="s">
        <v>24724</v>
      </c>
      <c r="M8801" t="s">
        <v>9155</v>
      </c>
      <c r="N8801" t="s">
        <v>9526</v>
      </c>
      <c r="O8801" t="s">
        <v>18</v>
      </c>
      <c r="P8801">
        <v>78222</v>
      </c>
      <c r="Q8801">
        <v>2439</v>
      </c>
    </row>
    <row r="8802" spans="1:17" hidden="1" x14ac:dyDescent="0.35">
      <c r="A8802" s="72">
        <f t="shared" si="137"/>
        <v>141223</v>
      </c>
      <c r="B8802" t="s">
        <v>6131</v>
      </c>
      <c r="C8802" s="66">
        <v>88434</v>
      </c>
      <c r="D8802" t="s">
        <v>77</v>
      </c>
      <c r="E8802" t="s">
        <v>6077</v>
      </c>
      <c r="F8802" s="66">
        <v>141223</v>
      </c>
      <c r="G8802" t="s">
        <v>78</v>
      </c>
      <c r="H8802" t="s">
        <v>6132</v>
      </c>
      <c r="I8802" t="s">
        <v>79</v>
      </c>
      <c r="K8802" t="s">
        <v>6133</v>
      </c>
      <c r="M8802" t="s">
        <v>3090</v>
      </c>
      <c r="N8802" t="s">
        <v>6071</v>
      </c>
      <c r="O8802" t="s">
        <v>18</v>
      </c>
      <c r="P8802" t="s">
        <v>6126</v>
      </c>
      <c r="Q8802" t="s">
        <v>3426</v>
      </c>
    </row>
    <row r="8803" spans="1:17" hidden="1" x14ac:dyDescent="0.35">
      <c r="A8803" s="72">
        <f t="shared" si="137"/>
        <v>141615</v>
      </c>
      <c r="B8803" t="s">
        <v>20899</v>
      </c>
      <c r="C8803" s="66">
        <v>17009753</v>
      </c>
      <c r="D8803" t="s">
        <v>83</v>
      </c>
      <c r="E8803" t="s">
        <v>10647</v>
      </c>
      <c r="F8803" s="66">
        <v>141615</v>
      </c>
      <c r="G8803" t="s">
        <v>78</v>
      </c>
      <c r="I8803" t="s">
        <v>79</v>
      </c>
      <c r="K8803" t="s">
        <v>20900</v>
      </c>
      <c r="M8803" t="s">
        <v>10650</v>
      </c>
      <c r="O8803" t="s">
        <v>18</v>
      </c>
      <c r="P8803" t="s">
        <v>10651</v>
      </c>
    </row>
    <row r="8804" spans="1:17" hidden="1" x14ac:dyDescent="0.35">
      <c r="A8804" s="72">
        <f t="shared" si="137"/>
        <v>141615</v>
      </c>
      <c r="B8804" t="s">
        <v>15848</v>
      </c>
      <c r="C8804" s="66">
        <v>16024467</v>
      </c>
      <c r="D8804" t="s">
        <v>77</v>
      </c>
      <c r="E8804" t="s">
        <v>10647</v>
      </c>
      <c r="F8804" s="66">
        <v>141615</v>
      </c>
      <c r="G8804" t="s">
        <v>78</v>
      </c>
      <c r="H8804" t="s">
        <v>10648</v>
      </c>
      <c r="I8804" t="s">
        <v>79</v>
      </c>
      <c r="K8804" t="s">
        <v>15849</v>
      </c>
      <c r="M8804" t="s">
        <v>10650</v>
      </c>
      <c r="N8804" t="s">
        <v>10454</v>
      </c>
      <c r="O8804" t="s">
        <v>18</v>
      </c>
      <c r="P8804" t="s">
        <v>10651</v>
      </c>
    </row>
    <row r="8805" spans="1:17" hidden="1" x14ac:dyDescent="0.35">
      <c r="A8805" s="72">
        <f t="shared" si="137"/>
        <v>141615</v>
      </c>
      <c r="B8805" t="s">
        <v>10652</v>
      </c>
      <c r="C8805" s="66">
        <v>91128</v>
      </c>
      <c r="D8805" t="s">
        <v>77</v>
      </c>
      <c r="E8805" t="s">
        <v>10647</v>
      </c>
      <c r="F8805" s="66">
        <v>141615</v>
      </c>
      <c r="G8805" t="s">
        <v>78</v>
      </c>
      <c r="H8805" t="s">
        <v>10648</v>
      </c>
      <c r="I8805" t="s">
        <v>79</v>
      </c>
      <c r="K8805" t="s">
        <v>10653</v>
      </c>
      <c r="M8805" t="s">
        <v>10650</v>
      </c>
      <c r="N8805" t="s">
        <v>10454</v>
      </c>
      <c r="O8805" t="s">
        <v>18</v>
      </c>
      <c r="P8805" t="s">
        <v>10651</v>
      </c>
      <c r="Q8805" t="s">
        <v>1722</v>
      </c>
    </row>
    <row r="8806" spans="1:17" hidden="1" x14ac:dyDescent="0.35">
      <c r="A8806" s="72">
        <f t="shared" si="137"/>
        <v>141615</v>
      </c>
      <c r="B8806" t="s">
        <v>27977</v>
      </c>
      <c r="C8806" s="85">
        <v>141615</v>
      </c>
      <c r="D8806" t="s">
        <v>78</v>
      </c>
      <c r="E8806" t="s">
        <v>23161</v>
      </c>
      <c r="F8806" s="85">
        <v>17019384</v>
      </c>
      <c r="G8806" t="s">
        <v>1750</v>
      </c>
      <c r="H8806">
        <v>5921127</v>
      </c>
      <c r="I8806" t="s">
        <v>79</v>
      </c>
      <c r="J8806" t="s">
        <v>200</v>
      </c>
      <c r="K8806" t="s">
        <v>27978</v>
      </c>
      <c r="M8806" t="s">
        <v>20981</v>
      </c>
      <c r="N8806" t="s">
        <v>10455</v>
      </c>
      <c r="O8806" t="s">
        <v>18</v>
      </c>
      <c r="P8806">
        <v>78387</v>
      </c>
    </row>
    <row r="8807" spans="1:17" hidden="1" x14ac:dyDescent="0.35">
      <c r="A8807" s="72">
        <f t="shared" si="137"/>
        <v>142116</v>
      </c>
      <c r="B8807" t="s">
        <v>22698</v>
      </c>
      <c r="C8807" s="66">
        <v>17026010</v>
      </c>
      <c r="D8807" t="s">
        <v>83</v>
      </c>
      <c r="E8807" t="s">
        <v>13524</v>
      </c>
      <c r="F8807" s="66">
        <v>142116</v>
      </c>
      <c r="G8807" t="s">
        <v>78</v>
      </c>
      <c r="I8807" t="s">
        <v>79</v>
      </c>
      <c r="K8807" t="s">
        <v>22699</v>
      </c>
      <c r="M8807" t="s">
        <v>22700</v>
      </c>
      <c r="N8807" t="s">
        <v>13253</v>
      </c>
      <c r="O8807" t="s">
        <v>18</v>
      </c>
      <c r="P8807" t="s">
        <v>13598</v>
      </c>
    </row>
    <row r="8808" spans="1:17" hidden="1" x14ac:dyDescent="0.35">
      <c r="A8808" s="72">
        <f t="shared" si="137"/>
        <v>140928</v>
      </c>
      <c r="B8808" t="s">
        <v>20474</v>
      </c>
      <c r="C8808" s="85">
        <v>17004692</v>
      </c>
      <c r="D8808" t="s">
        <v>77</v>
      </c>
      <c r="E8808" t="s">
        <v>23148</v>
      </c>
      <c r="F8808" s="85">
        <v>140928</v>
      </c>
      <c r="G8808" t="s">
        <v>78</v>
      </c>
      <c r="H8808">
        <v>15326374</v>
      </c>
      <c r="I8808" t="s">
        <v>79</v>
      </c>
      <c r="K8808" t="s">
        <v>25050</v>
      </c>
      <c r="M8808" t="s">
        <v>20475</v>
      </c>
      <c r="N8808" t="s">
        <v>4459</v>
      </c>
      <c r="O8808" t="s">
        <v>18</v>
      </c>
      <c r="P8808">
        <v>76240</v>
      </c>
      <c r="Q8808">
        <v>9307</v>
      </c>
    </row>
    <row r="8809" spans="1:17" hidden="1" x14ac:dyDescent="0.35">
      <c r="A8809" s="72">
        <f t="shared" si="137"/>
        <v>140928</v>
      </c>
      <c r="B8809" t="s">
        <v>20474</v>
      </c>
      <c r="C8809" s="66">
        <v>17004692</v>
      </c>
      <c r="D8809" t="s">
        <v>77</v>
      </c>
      <c r="E8809" t="s">
        <v>13715</v>
      </c>
      <c r="F8809" s="66">
        <v>140928</v>
      </c>
      <c r="G8809" t="s">
        <v>78</v>
      </c>
      <c r="H8809" t="s">
        <v>4468</v>
      </c>
      <c r="I8809" t="s">
        <v>79</v>
      </c>
      <c r="K8809" t="s">
        <v>13716</v>
      </c>
      <c r="M8809" t="s">
        <v>20475</v>
      </c>
      <c r="N8809" t="s">
        <v>4459</v>
      </c>
      <c r="O8809" t="s">
        <v>18</v>
      </c>
      <c r="P8809" t="s">
        <v>4460</v>
      </c>
      <c r="Q8809" t="s">
        <v>4469</v>
      </c>
    </row>
    <row r="8810" spans="1:17" hidden="1" x14ac:dyDescent="0.35">
      <c r="A8810" s="72">
        <f t="shared" si="137"/>
        <v>140928</v>
      </c>
      <c r="B8810" t="s">
        <v>23148</v>
      </c>
      <c r="C8810" s="85">
        <v>140928</v>
      </c>
      <c r="D8810" t="s">
        <v>78</v>
      </c>
      <c r="E8810" t="s">
        <v>23238</v>
      </c>
      <c r="F8810" s="85">
        <v>17002993</v>
      </c>
      <c r="G8810" t="s">
        <v>1750</v>
      </c>
      <c r="H8810">
        <v>15326374</v>
      </c>
      <c r="I8810" t="s">
        <v>79</v>
      </c>
      <c r="J8810" t="s">
        <v>200</v>
      </c>
      <c r="K8810" t="s">
        <v>25050</v>
      </c>
      <c r="M8810" t="s">
        <v>20475</v>
      </c>
      <c r="N8810" t="s">
        <v>4459</v>
      </c>
      <c r="O8810" t="s">
        <v>18</v>
      </c>
      <c r="P8810">
        <v>76240</v>
      </c>
      <c r="Q8810">
        <v>9307</v>
      </c>
    </row>
    <row r="8811" spans="1:17" hidden="1" x14ac:dyDescent="0.35">
      <c r="A8811" s="72">
        <f t="shared" si="137"/>
        <v>141309</v>
      </c>
      <c r="B8811" t="s">
        <v>8138</v>
      </c>
      <c r="C8811" s="66">
        <v>89592</v>
      </c>
      <c r="D8811" t="s">
        <v>77</v>
      </c>
      <c r="E8811" t="s">
        <v>8130</v>
      </c>
      <c r="F8811" s="66">
        <v>141309</v>
      </c>
      <c r="G8811" t="s">
        <v>78</v>
      </c>
      <c r="H8811" t="s">
        <v>8139</v>
      </c>
      <c r="I8811" t="s">
        <v>79</v>
      </c>
      <c r="K8811" t="s">
        <v>8140</v>
      </c>
      <c r="M8811" t="s">
        <v>7777</v>
      </c>
      <c r="N8811" t="s">
        <v>7785</v>
      </c>
      <c r="O8811" t="s">
        <v>18</v>
      </c>
      <c r="P8811" t="s">
        <v>8132</v>
      </c>
      <c r="Q8811" t="s">
        <v>651</v>
      </c>
    </row>
    <row r="8812" spans="1:17" hidden="1" x14ac:dyDescent="0.35">
      <c r="A8812" s="72">
        <f t="shared" si="137"/>
        <v>140949</v>
      </c>
      <c r="B8812" t="s">
        <v>16866</v>
      </c>
      <c r="C8812" s="66">
        <v>16049960</v>
      </c>
      <c r="D8812" t="s">
        <v>77</v>
      </c>
      <c r="E8812" t="s">
        <v>4591</v>
      </c>
      <c r="F8812" s="66">
        <v>140949</v>
      </c>
      <c r="G8812" t="s">
        <v>78</v>
      </c>
      <c r="I8812" t="s">
        <v>79</v>
      </c>
      <c r="K8812" t="s">
        <v>16867</v>
      </c>
      <c r="M8812" t="s">
        <v>4593</v>
      </c>
      <c r="N8812" t="s">
        <v>215</v>
      </c>
      <c r="O8812" t="s">
        <v>18</v>
      </c>
      <c r="P8812" t="s">
        <v>4594</v>
      </c>
    </row>
    <row r="8813" spans="1:17" hidden="1" x14ac:dyDescent="0.35">
      <c r="A8813" s="72">
        <f t="shared" si="137"/>
        <v>140473</v>
      </c>
      <c r="B8813" t="s">
        <v>27707</v>
      </c>
      <c r="C8813" s="85">
        <v>85485</v>
      </c>
      <c r="D8813" t="s">
        <v>77</v>
      </c>
      <c r="E8813" t="s">
        <v>23171</v>
      </c>
      <c r="F8813" s="85">
        <v>140473</v>
      </c>
      <c r="G8813" t="s">
        <v>78</v>
      </c>
      <c r="I8813" t="s">
        <v>79</v>
      </c>
      <c r="K8813" t="s">
        <v>27708</v>
      </c>
      <c r="M8813" t="s">
        <v>20750</v>
      </c>
      <c r="N8813" t="s">
        <v>176</v>
      </c>
      <c r="O8813" t="s">
        <v>18</v>
      </c>
      <c r="P8813">
        <v>75025</v>
      </c>
      <c r="Q8813">
        <v>4044</v>
      </c>
    </row>
    <row r="8814" spans="1:17" hidden="1" x14ac:dyDescent="0.35">
      <c r="A8814" s="72">
        <f t="shared" si="137"/>
        <v>140473</v>
      </c>
      <c r="B8814" t="s">
        <v>306</v>
      </c>
      <c r="C8814" s="66">
        <v>85485</v>
      </c>
      <c r="D8814" t="s">
        <v>77</v>
      </c>
      <c r="E8814" t="s">
        <v>252</v>
      </c>
      <c r="F8814" s="66">
        <v>140473</v>
      </c>
      <c r="G8814" t="s">
        <v>78</v>
      </c>
      <c r="I8814" t="s">
        <v>79</v>
      </c>
      <c r="K8814" t="s">
        <v>307</v>
      </c>
      <c r="M8814" t="s">
        <v>254</v>
      </c>
      <c r="N8814" t="s">
        <v>185</v>
      </c>
      <c r="O8814" t="s">
        <v>18</v>
      </c>
      <c r="P8814" t="s">
        <v>294</v>
      </c>
      <c r="Q8814" t="s">
        <v>308</v>
      </c>
    </row>
    <row r="8815" spans="1:17" hidden="1" x14ac:dyDescent="0.35">
      <c r="A8815" s="72">
        <f t="shared" si="137"/>
        <v>141618</v>
      </c>
      <c r="B8815" t="s">
        <v>10659</v>
      </c>
      <c r="C8815" s="66">
        <v>91132</v>
      </c>
      <c r="D8815" t="s">
        <v>77</v>
      </c>
      <c r="E8815" t="s">
        <v>10660</v>
      </c>
      <c r="F8815" s="66">
        <v>141618</v>
      </c>
      <c r="G8815" t="s">
        <v>78</v>
      </c>
      <c r="I8815" t="s">
        <v>79</v>
      </c>
      <c r="K8815" t="s">
        <v>10661</v>
      </c>
      <c r="M8815" t="s">
        <v>9780</v>
      </c>
      <c r="N8815" t="s">
        <v>9505</v>
      </c>
      <c r="O8815" t="s">
        <v>18</v>
      </c>
      <c r="P8815" t="s">
        <v>9781</v>
      </c>
    </row>
    <row r="8816" spans="1:17" hidden="1" x14ac:dyDescent="0.35">
      <c r="A8816" s="72">
        <f t="shared" si="137"/>
        <v>141618</v>
      </c>
      <c r="B8816" t="s">
        <v>10662</v>
      </c>
      <c r="C8816" s="66">
        <v>91133</v>
      </c>
      <c r="D8816" t="s">
        <v>77</v>
      </c>
      <c r="E8816" t="s">
        <v>10660</v>
      </c>
      <c r="F8816" s="66">
        <v>141618</v>
      </c>
      <c r="G8816" t="s">
        <v>78</v>
      </c>
      <c r="I8816" t="s">
        <v>79</v>
      </c>
      <c r="K8816" t="s">
        <v>10663</v>
      </c>
      <c r="M8816" t="s">
        <v>9780</v>
      </c>
      <c r="N8816" t="s">
        <v>9505</v>
      </c>
      <c r="O8816" t="s">
        <v>18</v>
      </c>
      <c r="P8816" t="s">
        <v>9781</v>
      </c>
    </row>
    <row r="8817" spans="1:17" hidden="1" x14ac:dyDescent="0.35">
      <c r="A8817" s="72">
        <f t="shared" si="137"/>
        <v>141618</v>
      </c>
      <c r="B8817" t="s">
        <v>20226</v>
      </c>
      <c r="C8817" s="66">
        <v>17002884</v>
      </c>
      <c r="D8817" t="s">
        <v>83</v>
      </c>
      <c r="E8817" t="s">
        <v>10660</v>
      </c>
      <c r="F8817" s="66">
        <v>141618</v>
      </c>
      <c r="G8817" t="s">
        <v>78</v>
      </c>
      <c r="I8817" t="s">
        <v>79</v>
      </c>
      <c r="K8817" t="s">
        <v>20227</v>
      </c>
      <c r="M8817" t="s">
        <v>20228</v>
      </c>
      <c r="N8817" t="s">
        <v>9504</v>
      </c>
      <c r="O8817" t="s">
        <v>18</v>
      </c>
      <c r="P8817" t="s">
        <v>9781</v>
      </c>
    </row>
    <row r="8818" spans="1:17" hidden="1" x14ac:dyDescent="0.35">
      <c r="A8818" s="72">
        <f t="shared" si="137"/>
        <v>141618</v>
      </c>
      <c r="B8818" t="s">
        <v>20229</v>
      </c>
      <c r="C8818" s="66">
        <v>17002885</v>
      </c>
      <c r="D8818" t="s">
        <v>83</v>
      </c>
      <c r="E8818" t="s">
        <v>10660</v>
      </c>
      <c r="F8818" s="66">
        <v>141618</v>
      </c>
      <c r="G8818" t="s">
        <v>78</v>
      </c>
      <c r="I8818" t="s">
        <v>79</v>
      </c>
      <c r="K8818" t="s">
        <v>20227</v>
      </c>
      <c r="M8818" t="s">
        <v>20228</v>
      </c>
      <c r="N8818" t="s">
        <v>9504</v>
      </c>
      <c r="O8818" t="s">
        <v>18</v>
      </c>
      <c r="P8818" t="s">
        <v>9781</v>
      </c>
    </row>
    <row r="8819" spans="1:17" hidden="1" x14ac:dyDescent="0.35">
      <c r="A8819" s="72">
        <f t="shared" si="137"/>
        <v>141618</v>
      </c>
      <c r="B8819" t="s">
        <v>20231</v>
      </c>
      <c r="C8819" s="66">
        <v>17002887</v>
      </c>
      <c r="D8819" t="s">
        <v>83</v>
      </c>
      <c r="E8819" t="s">
        <v>10660</v>
      </c>
      <c r="F8819" s="66">
        <v>141618</v>
      </c>
      <c r="G8819" t="s">
        <v>78</v>
      </c>
      <c r="I8819" t="s">
        <v>79</v>
      </c>
      <c r="K8819" t="s">
        <v>20232</v>
      </c>
      <c r="M8819" t="s">
        <v>20228</v>
      </c>
      <c r="N8819" t="s">
        <v>9504</v>
      </c>
      <c r="O8819" t="s">
        <v>18</v>
      </c>
      <c r="P8819" t="s">
        <v>9781</v>
      </c>
    </row>
    <row r="8820" spans="1:17" hidden="1" x14ac:dyDescent="0.35">
      <c r="A8820" s="72">
        <f t="shared" si="137"/>
        <v>141618</v>
      </c>
      <c r="B8820" t="s">
        <v>20230</v>
      </c>
      <c r="C8820" s="66">
        <v>17002886</v>
      </c>
      <c r="D8820" t="s">
        <v>83</v>
      </c>
      <c r="E8820" t="s">
        <v>10660</v>
      </c>
      <c r="F8820" s="66">
        <v>141618</v>
      </c>
      <c r="G8820" t="s">
        <v>78</v>
      </c>
      <c r="I8820" t="s">
        <v>79</v>
      </c>
      <c r="K8820" t="s">
        <v>20227</v>
      </c>
      <c r="M8820" t="s">
        <v>20228</v>
      </c>
      <c r="N8820" t="s">
        <v>9504</v>
      </c>
      <c r="O8820" t="s">
        <v>18</v>
      </c>
      <c r="P8820" t="s">
        <v>9781</v>
      </c>
    </row>
    <row r="8821" spans="1:17" hidden="1" x14ac:dyDescent="0.35">
      <c r="A8821" s="72">
        <f t="shared" si="137"/>
        <v>141618</v>
      </c>
      <c r="B8821" t="s">
        <v>10664</v>
      </c>
      <c r="C8821" s="66">
        <v>91134</v>
      </c>
      <c r="D8821" t="s">
        <v>77</v>
      </c>
      <c r="E8821" t="s">
        <v>10660</v>
      </c>
      <c r="F8821" s="66">
        <v>141618</v>
      </c>
      <c r="G8821" t="s">
        <v>78</v>
      </c>
      <c r="I8821" t="s">
        <v>79</v>
      </c>
      <c r="K8821" t="s">
        <v>10665</v>
      </c>
      <c r="M8821" t="s">
        <v>9780</v>
      </c>
      <c r="N8821" t="s">
        <v>9505</v>
      </c>
      <c r="O8821" t="s">
        <v>18</v>
      </c>
      <c r="P8821" t="s">
        <v>9781</v>
      </c>
    </row>
    <row r="8822" spans="1:17" hidden="1" x14ac:dyDescent="0.35">
      <c r="A8822" s="72">
        <f t="shared" si="137"/>
        <v>141618</v>
      </c>
      <c r="B8822" t="s">
        <v>18162</v>
      </c>
      <c r="C8822" s="66">
        <v>16035393</v>
      </c>
      <c r="D8822" t="s">
        <v>83</v>
      </c>
      <c r="E8822" t="s">
        <v>10660</v>
      </c>
      <c r="F8822" s="66">
        <v>141618</v>
      </c>
      <c r="G8822" t="s">
        <v>78</v>
      </c>
      <c r="I8822" t="s">
        <v>79</v>
      </c>
      <c r="K8822" t="s">
        <v>18163</v>
      </c>
      <c r="M8822" t="s">
        <v>9780</v>
      </c>
      <c r="N8822" t="s">
        <v>9505</v>
      </c>
      <c r="O8822" t="s">
        <v>18</v>
      </c>
      <c r="P8822" t="s">
        <v>9781</v>
      </c>
    </row>
    <row r="8823" spans="1:17" hidden="1" x14ac:dyDescent="0.35">
      <c r="A8823" s="72">
        <f t="shared" si="137"/>
        <v>141618</v>
      </c>
      <c r="B8823" t="s">
        <v>28008</v>
      </c>
      <c r="C8823" s="85">
        <v>141618</v>
      </c>
      <c r="D8823" t="s">
        <v>78</v>
      </c>
      <c r="E8823" t="s">
        <v>23161</v>
      </c>
      <c r="F8823" s="85">
        <v>17019384</v>
      </c>
      <c r="G8823" t="s">
        <v>1750</v>
      </c>
      <c r="H8823">
        <v>7935729</v>
      </c>
      <c r="I8823" t="s">
        <v>79</v>
      </c>
      <c r="J8823" t="s">
        <v>200</v>
      </c>
      <c r="K8823" t="s">
        <v>28009</v>
      </c>
      <c r="M8823" t="s">
        <v>20228</v>
      </c>
      <c r="N8823" t="s">
        <v>9504</v>
      </c>
      <c r="O8823" t="s">
        <v>18</v>
      </c>
      <c r="P8823">
        <v>78389</v>
      </c>
    </row>
    <row r="8824" spans="1:17" hidden="1" x14ac:dyDescent="0.35">
      <c r="A8824" s="72">
        <f t="shared" si="137"/>
        <v>141065</v>
      </c>
      <c r="B8824" t="s">
        <v>15926</v>
      </c>
      <c r="C8824" s="66">
        <v>16028759</v>
      </c>
      <c r="D8824" t="s">
        <v>77</v>
      </c>
      <c r="E8824" t="s">
        <v>5158</v>
      </c>
      <c r="F8824" s="66">
        <v>141065</v>
      </c>
      <c r="G8824" t="s">
        <v>78</v>
      </c>
      <c r="I8824" t="s">
        <v>79</v>
      </c>
      <c r="K8824" t="s">
        <v>15927</v>
      </c>
      <c r="M8824" t="s">
        <v>5220</v>
      </c>
      <c r="N8824" t="s">
        <v>5040</v>
      </c>
      <c r="O8824" t="s">
        <v>18</v>
      </c>
      <c r="P8824" t="s">
        <v>5221</v>
      </c>
    </row>
    <row r="8825" spans="1:17" hidden="1" x14ac:dyDescent="0.35">
      <c r="A8825" s="72">
        <f t="shared" si="137"/>
        <v>141556</v>
      </c>
      <c r="B8825" t="s">
        <v>10422</v>
      </c>
      <c r="C8825" s="66">
        <v>90974</v>
      </c>
      <c r="D8825" t="s">
        <v>77</v>
      </c>
      <c r="E8825" t="s">
        <v>10404</v>
      </c>
      <c r="F8825" s="66">
        <v>141556</v>
      </c>
      <c r="G8825" t="s">
        <v>78</v>
      </c>
      <c r="I8825" t="s">
        <v>79</v>
      </c>
      <c r="K8825" t="s">
        <v>10423</v>
      </c>
      <c r="M8825" t="s">
        <v>7383</v>
      </c>
      <c r="N8825" t="s">
        <v>9526</v>
      </c>
      <c r="O8825" t="s">
        <v>18</v>
      </c>
      <c r="P8825" t="s">
        <v>10297</v>
      </c>
      <c r="Q8825" t="s">
        <v>9925</v>
      </c>
    </row>
    <row r="8826" spans="1:17" hidden="1" x14ac:dyDescent="0.35">
      <c r="A8826" s="72">
        <f t="shared" si="137"/>
        <v>140477</v>
      </c>
      <c r="B8826" t="s">
        <v>1827</v>
      </c>
      <c r="C8826" s="66">
        <v>86385</v>
      </c>
      <c r="D8826" t="s">
        <v>77</v>
      </c>
      <c r="E8826" t="s">
        <v>450</v>
      </c>
      <c r="F8826" s="66">
        <v>140477</v>
      </c>
      <c r="G8826" t="s">
        <v>78</v>
      </c>
      <c r="I8826" t="s">
        <v>79</v>
      </c>
      <c r="K8826" t="s">
        <v>1828</v>
      </c>
      <c r="M8826" t="s">
        <v>189</v>
      </c>
      <c r="N8826" t="s">
        <v>189</v>
      </c>
      <c r="O8826" t="s">
        <v>18</v>
      </c>
      <c r="P8826" t="s">
        <v>1814</v>
      </c>
      <c r="Q8826" t="s">
        <v>1829</v>
      </c>
    </row>
    <row r="8827" spans="1:17" hidden="1" x14ac:dyDescent="0.35">
      <c r="A8827" s="72">
        <f t="shared" si="137"/>
        <v>140783</v>
      </c>
      <c r="B8827" t="s">
        <v>3205</v>
      </c>
      <c r="C8827" s="66">
        <v>86988</v>
      </c>
      <c r="D8827" t="s">
        <v>77</v>
      </c>
      <c r="E8827" t="s">
        <v>3192</v>
      </c>
      <c r="F8827" s="66">
        <v>140783</v>
      </c>
      <c r="G8827" t="s">
        <v>78</v>
      </c>
      <c r="I8827" t="s">
        <v>79</v>
      </c>
      <c r="K8827" t="s">
        <v>3206</v>
      </c>
      <c r="M8827" t="s">
        <v>3188</v>
      </c>
      <c r="N8827" t="s">
        <v>3189</v>
      </c>
      <c r="O8827" t="s">
        <v>18</v>
      </c>
      <c r="P8827" t="s">
        <v>3190</v>
      </c>
      <c r="Q8827" t="s">
        <v>3207</v>
      </c>
    </row>
    <row r="8828" spans="1:17" hidden="1" x14ac:dyDescent="0.35">
      <c r="A8828" s="72">
        <f t="shared" si="137"/>
        <v>141966</v>
      </c>
      <c r="B8828" t="s">
        <v>18201</v>
      </c>
      <c r="C8828" s="66">
        <v>16066306</v>
      </c>
      <c r="D8828" t="s">
        <v>83</v>
      </c>
      <c r="E8828" t="s">
        <v>12618</v>
      </c>
      <c r="F8828" s="66">
        <v>141966</v>
      </c>
      <c r="G8828" t="s">
        <v>78</v>
      </c>
      <c r="I8828" t="s">
        <v>79</v>
      </c>
      <c r="K8828" t="s">
        <v>18202</v>
      </c>
      <c r="M8828" t="s">
        <v>12615</v>
      </c>
      <c r="N8828" t="s">
        <v>12447</v>
      </c>
      <c r="O8828" t="s">
        <v>18</v>
      </c>
      <c r="P8828" t="s">
        <v>12616</v>
      </c>
    </row>
    <row r="8829" spans="1:17" hidden="1" x14ac:dyDescent="0.35">
      <c r="A8829" s="72">
        <f t="shared" si="137"/>
        <v>141966</v>
      </c>
      <c r="B8829" t="s">
        <v>21317</v>
      </c>
      <c r="C8829" s="66">
        <v>17013274</v>
      </c>
      <c r="D8829" t="s">
        <v>83</v>
      </c>
      <c r="E8829" t="s">
        <v>12618</v>
      </c>
      <c r="F8829" s="66">
        <v>141966</v>
      </c>
      <c r="G8829" t="s">
        <v>78</v>
      </c>
      <c r="I8829" t="s">
        <v>79</v>
      </c>
      <c r="K8829" t="s">
        <v>21318</v>
      </c>
      <c r="M8829" t="s">
        <v>21319</v>
      </c>
      <c r="O8829" t="s">
        <v>18</v>
      </c>
      <c r="P8829" t="s">
        <v>12616</v>
      </c>
    </row>
    <row r="8830" spans="1:17" hidden="1" x14ac:dyDescent="0.35">
      <c r="A8830" s="72">
        <f t="shared" si="137"/>
        <v>141966</v>
      </c>
      <c r="B8830" t="s">
        <v>21320</v>
      </c>
      <c r="C8830" s="66">
        <v>17013276</v>
      </c>
      <c r="D8830" t="s">
        <v>83</v>
      </c>
      <c r="E8830" t="s">
        <v>12618</v>
      </c>
      <c r="F8830" s="66">
        <v>141966</v>
      </c>
      <c r="G8830" t="s">
        <v>78</v>
      </c>
      <c r="I8830" t="s">
        <v>79</v>
      </c>
      <c r="K8830" t="s">
        <v>21321</v>
      </c>
      <c r="M8830" t="s">
        <v>20768</v>
      </c>
      <c r="O8830" t="s">
        <v>18</v>
      </c>
      <c r="P8830" t="s">
        <v>12616</v>
      </c>
    </row>
    <row r="8831" spans="1:17" hidden="1" x14ac:dyDescent="0.35">
      <c r="A8831" s="72">
        <f t="shared" si="137"/>
        <v>141966</v>
      </c>
      <c r="B8831" t="s">
        <v>12621</v>
      </c>
      <c r="C8831" s="66">
        <v>92488</v>
      </c>
      <c r="D8831" t="s">
        <v>77</v>
      </c>
      <c r="E8831" t="s">
        <v>12618</v>
      </c>
      <c r="F8831" s="66">
        <v>141966</v>
      </c>
      <c r="G8831" t="s">
        <v>78</v>
      </c>
      <c r="H8831" t="s">
        <v>12619</v>
      </c>
      <c r="I8831" t="s">
        <v>79</v>
      </c>
      <c r="K8831" t="s">
        <v>12622</v>
      </c>
      <c r="M8831" t="s">
        <v>12615</v>
      </c>
      <c r="N8831" t="s">
        <v>12609</v>
      </c>
      <c r="O8831" t="s">
        <v>18</v>
      </c>
      <c r="P8831" t="s">
        <v>12616</v>
      </c>
    </row>
    <row r="8832" spans="1:17" hidden="1" x14ac:dyDescent="0.35">
      <c r="A8832" s="72">
        <f t="shared" si="137"/>
        <v>141966</v>
      </c>
      <c r="B8832" t="s">
        <v>20766</v>
      </c>
      <c r="C8832" s="66">
        <v>17008486</v>
      </c>
      <c r="D8832" t="s">
        <v>77</v>
      </c>
      <c r="E8832" t="s">
        <v>12618</v>
      </c>
      <c r="F8832" s="66">
        <v>141966</v>
      </c>
      <c r="G8832" t="s">
        <v>78</v>
      </c>
      <c r="H8832" t="s">
        <v>12619</v>
      </c>
      <c r="I8832" t="s">
        <v>79</v>
      </c>
      <c r="K8832" t="s">
        <v>20767</v>
      </c>
      <c r="M8832" t="s">
        <v>20768</v>
      </c>
      <c r="O8832" t="s">
        <v>18</v>
      </c>
      <c r="P8832" t="s">
        <v>12616</v>
      </c>
    </row>
    <row r="8833" spans="1:17" hidden="1" x14ac:dyDescent="0.35">
      <c r="A8833" s="72">
        <f t="shared" si="137"/>
        <v>141966</v>
      </c>
      <c r="B8833" t="s">
        <v>12623</v>
      </c>
      <c r="C8833" s="66">
        <v>92489</v>
      </c>
      <c r="D8833" t="s">
        <v>77</v>
      </c>
      <c r="E8833" t="s">
        <v>12618</v>
      </c>
      <c r="F8833" s="66">
        <v>141966</v>
      </c>
      <c r="G8833" t="s">
        <v>78</v>
      </c>
      <c r="H8833" t="s">
        <v>12619</v>
      </c>
      <c r="I8833" t="s">
        <v>79</v>
      </c>
      <c r="K8833" t="s">
        <v>12624</v>
      </c>
      <c r="M8833" t="s">
        <v>12615</v>
      </c>
      <c r="N8833" t="s">
        <v>12609</v>
      </c>
      <c r="O8833" t="s">
        <v>18</v>
      </c>
      <c r="P8833" t="s">
        <v>12616</v>
      </c>
    </row>
    <row r="8834" spans="1:17" hidden="1" x14ac:dyDescent="0.35">
      <c r="A8834" s="72">
        <f t="shared" ref="A8834:A8897" si="138">IF(F8834="", "", IF(D8834="School District", C8834, F8834))</f>
        <v>141966</v>
      </c>
      <c r="B8834" t="s">
        <v>18205</v>
      </c>
      <c r="C8834" s="66">
        <v>16066308</v>
      </c>
      <c r="D8834" t="s">
        <v>83</v>
      </c>
      <c r="E8834" t="s">
        <v>12618</v>
      </c>
      <c r="F8834" s="66">
        <v>141966</v>
      </c>
      <c r="G8834" t="s">
        <v>78</v>
      </c>
      <c r="I8834" t="s">
        <v>79</v>
      </c>
      <c r="K8834" t="s">
        <v>18206</v>
      </c>
      <c r="M8834" t="s">
        <v>12615</v>
      </c>
      <c r="N8834" t="s">
        <v>12447</v>
      </c>
      <c r="O8834" t="s">
        <v>18</v>
      </c>
      <c r="P8834" t="s">
        <v>12616</v>
      </c>
    </row>
    <row r="8835" spans="1:17" hidden="1" x14ac:dyDescent="0.35">
      <c r="A8835" s="72">
        <f t="shared" si="138"/>
        <v>141966</v>
      </c>
      <c r="B8835" t="s">
        <v>21324</v>
      </c>
      <c r="C8835" s="66">
        <v>17013278</v>
      </c>
      <c r="D8835" t="s">
        <v>83</v>
      </c>
      <c r="E8835" t="s">
        <v>12618</v>
      </c>
      <c r="F8835" s="66">
        <v>141966</v>
      </c>
      <c r="G8835" t="s">
        <v>78</v>
      </c>
      <c r="I8835" t="s">
        <v>79</v>
      </c>
      <c r="K8835" t="s">
        <v>21325</v>
      </c>
      <c r="M8835" t="s">
        <v>20768</v>
      </c>
      <c r="O8835" t="s">
        <v>18</v>
      </c>
      <c r="P8835" t="s">
        <v>12616</v>
      </c>
    </row>
    <row r="8836" spans="1:17" hidden="1" x14ac:dyDescent="0.35">
      <c r="A8836" s="72">
        <f t="shared" si="138"/>
        <v>141966</v>
      </c>
      <c r="B8836" t="s">
        <v>21322</v>
      </c>
      <c r="C8836" s="66">
        <v>17013277</v>
      </c>
      <c r="D8836" t="s">
        <v>83</v>
      </c>
      <c r="E8836" t="s">
        <v>12618</v>
      </c>
      <c r="F8836" s="66">
        <v>141966</v>
      </c>
      <c r="G8836" t="s">
        <v>78</v>
      </c>
      <c r="I8836" t="s">
        <v>79</v>
      </c>
      <c r="K8836" t="s">
        <v>21323</v>
      </c>
      <c r="M8836" t="s">
        <v>20768</v>
      </c>
      <c r="O8836" t="s">
        <v>18</v>
      </c>
      <c r="P8836" t="s">
        <v>12616</v>
      </c>
    </row>
    <row r="8837" spans="1:17" hidden="1" x14ac:dyDescent="0.35">
      <c r="A8837" s="72">
        <f t="shared" si="138"/>
        <v>141966</v>
      </c>
      <c r="B8837" t="s">
        <v>18203</v>
      </c>
      <c r="C8837" s="66">
        <v>16066307</v>
      </c>
      <c r="D8837" t="s">
        <v>83</v>
      </c>
      <c r="E8837" t="s">
        <v>12618</v>
      </c>
      <c r="F8837" s="66">
        <v>141966</v>
      </c>
      <c r="G8837" t="s">
        <v>78</v>
      </c>
      <c r="I8837" t="s">
        <v>79</v>
      </c>
      <c r="K8837" t="s">
        <v>18204</v>
      </c>
      <c r="M8837" t="s">
        <v>12615</v>
      </c>
      <c r="N8837" t="s">
        <v>12447</v>
      </c>
      <c r="O8837" t="s">
        <v>18</v>
      </c>
      <c r="P8837" t="s">
        <v>12616</v>
      </c>
    </row>
    <row r="8838" spans="1:17" hidden="1" x14ac:dyDescent="0.35">
      <c r="A8838" s="72">
        <f t="shared" si="138"/>
        <v>140471</v>
      </c>
      <c r="B8838" t="s">
        <v>866</v>
      </c>
      <c r="C8838" s="66">
        <v>85704</v>
      </c>
      <c r="D8838" t="s">
        <v>77</v>
      </c>
      <c r="E8838" t="s">
        <v>833</v>
      </c>
      <c r="F8838" s="66">
        <v>140471</v>
      </c>
      <c r="G8838" t="s">
        <v>78</v>
      </c>
      <c r="H8838" t="s">
        <v>867</v>
      </c>
      <c r="I8838" t="s">
        <v>79</v>
      </c>
      <c r="K8838" t="s">
        <v>868</v>
      </c>
      <c r="M8838" t="s">
        <v>836</v>
      </c>
      <c r="N8838" t="s">
        <v>185</v>
      </c>
      <c r="O8838" t="s">
        <v>18</v>
      </c>
      <c r="P8838" t="s">
        <v>869</v>
      </c>
      <c r="Q8838" t="s">
        <v>870</v>
      </c>
    </row>
    <row r="8839" spans="1:17" hidden="1" x14ac:dyDescent="0.35">
      <c r="A8839" s="72">
        <f t="shared" si="138"/>
        <v>140951</v>
      </c>
      <c r="B8839" t="s">
        <v>16046</v>
      </c>
      <c r="C8839" s="66">
        <v>16031477</v>
      </c>
      <c r="D8839" t="s">
        <v>77</v>
      </c>
      <c r="E8839" t="s">
        <v>4600</v>
      </c>
      <c r="F8839" s="66">
        <v>140951</v>
      </c>
      <c r="G8839" t="s">
        <v>78</v>
      </c>
      <c r="H8839" t="s">
        <v>16047</v>
      </c>
      <c r="I8839" t="s">
        <v>79</v>
      </c>
      <c r="K8839" t="s">
        <v>16048</v>
      </c>
      <c r="L8839" t="s">
        <v>11053</v>
      </c>
      <c r="M8839" t="s">
        <v>4604</v>
      </c>
      <c r="N8839" t="s">
        <v>3493</v>
      </c>
      <c r="O8839" t="s">
        <v>18</v>
      </c>
      <c r="P8839" t="s">
        <v>4605</v>
      </c>
    </row>
    <row r="8840" spans="1:17" hidden="1" x14ac:dyDescent="0.35">
      <c r="A8840" s="72">
        <f t="shared" si="138"/>
        <v>140951</v>
      </c>
      <c r="B8840" t="s">
        <v>4599</v>
      </c>
      <c r="C8840" s="66">
        <v>87748</v>
      </c>
      <c r="D8840" t="s">
        <v>77</v>
      </c>
      <c r="E8840" t="s">
        <v>4600</v>
      </c>
      <c r="F8840" s="66">
        <v>140951</v>
      </c>
      <c r="G8840" t="s">
        <v>78</v>
      </c>
      <c r="H8840" t="s">
        <v>4601</v>
      </c>
      <c r="I8840" t="s">
        <v>79</v>
      </c>
      <c r="K8840" t="s">
        <v>4602</v>
      </c>
      <c r="L8840" t="s">
        <v>4603</v>
      </c>
      <c r="M8840" t="s">
        <v>4604</v>
      </c>
      <c r="N8840" t="s">
        <v>3493</v>
      </c>
      <c r="O8840" t="s">
        <v>18</v>
      </c>
      <c r="P8840" t="s">
        <v>4605</v>
      </c>
    </row>
    <row r="8841" spans="1:17" hidden="1" x14ac:dyDescent="0.35">
      <c r="A8841" s="72">
        <f t="shared" si="138"/>
        <v>140441</v>
      </c>
      <c r="B8841" t="s">
        <v>16256</v>
      </c>
      <c r="C8841" s="66">
        <v>16035862</v>
      </c>
      <c r="D8841" t="s">
        <v>77</v>
      </c>
      <c r="E8841" t="s">
        <v>182</v>
      </c>
      <c r="F8841" s="66">
        <v>140441</v>
      </c>
      <c r="G8841" t="s">
        <v>78</v>
      </c>
      <c r="I8841" t="s">
        <v>79</v>
      </c>
      <c r="K8841" t="s">
        <v>16257</v>
      </c>
      <c r="M8841" t="s">
        <v>16258</v>
      </c>
      <c r="N8841" t="s">
        <v>176</v>
      </c>
      <c r="O8841" t="s">
        <v>18</v>
      </c>
      <c r="P8841" t="s">
        <v>837</v>
      </c>
    </row>
    <row r="8842" spans="1:17" hidden="1" x14ac:dyDescent="0.35">
      <c r="A8842" s="72">
        <f t="shared" si="138"/>
        <v>140765</v>
      </c>
      <c r="B8842" t="s">
        <v>14306</v>
      </c>
      <c r="C8842" s="66">
        <v>204652</v>
      </c>
      <c r="D8842" t="s">
        <v>77</v>
      </c>
      <c r="E8842" t="s">
        <v>3102</v>
      </c>
      <c r="F8842" s="66">
        <v>140765</v>
      </c>
      <c r="G8842" t="s">
        <v>78</v>
      </c>
      <c r="H8842" t="s">
        <v>350</v>
      </c>
      <c r="I8842" t="s">
        <v>79</v>
      </c>
      <c r="K8842" t="s">
        <v>14307</v>
      </c>
      <c r="L8842" t="s">
        <v>80</v>
      </c>
      <c r="M8842" t="s">
        <v>3096</v>
      </c>
      <c r="N8842" t="s">
        <v>2979</v>
      </c>
      <c r="O8842" t="s">
        <v>18</v>
      </c>
      <c r="P8842" t="s">
        <v>3097</v>
      </c>
      <c r="Q8842" t="s">
        <v>87</v>
      </c>
    </row>
    <row r="8843" spans="1:17" hidden="1" x14ac:dyDescent="0.35">
      <c r="A8843" s="72">
        <f t="shared" si="138"/>
        <v>140765</v>
      </c>
      <c r="B8843" t="s">
        <v>3101</v>
      </c>
      <c r="C8843" s="66">
        <v>86951</v>
      </c>
      <c r="D8843" t="s">
        <v>77</v>
      </c>
      <c r="E8843" t="s">
        <v>3102</v>
      </c>
      <c r="F8843" s="66">
        <v>140765</v>
      </c>
      <c r="G8843" t="s">
        <v>78</v>
      </c>
      <c r="H8843" t="s">
        <v>350</v>
      </c>
      <c r="I8843" t="s">
        <v>79</v>
      </c>
      <c r="K8843" t="s">
        <v>3103</v>
      </c>
      <c r="L8843" t="s">
        <v>80</v>
      </c>
      <c r="M8843" t="s">
        <v>3096</v>
      </c>
      <c r="N8843" t="s">
        <v>2979</v>
      </c>
      <c r="O8843" t="s">
        <v>18</v>
      </c>
      <c r="P8843" t="s">
        <v>3097</v>
      </c>
      <c r="Q8843" t="s">
        <v>87</v>
      </c>
    </row>
    <row r="8844" spans="1:17" hidden="1" x14ac:dyDescent="0.35">
      <c r="A8844" s="72">
        <f t="shared" si="138"/>
        <v>141739</v>
      </c>
      <c r="B8844" t="s">
        <v>23630</v>
      </c>
      <c r="C8844" s="85">
        <v>209020</v>
      </c>
      <c r="D8844" t="s">
        <v>77</v>
      </c>
      <c r="E8844" t="s">
        <v>23266</v>
      </c>
      <c r="F8844" s="85">
        <v>141739</v>
      </c>
      <c r="G8844" t="s">
        <v>78</v>
      </c>
      <c r="H8844">
        <v>12688271</v>
      </c>
      <c r="I8844" t="s">
        <v>79</v>
      </c>
      <c r="K8844" t="s">
        <v>23631</v>
      </c>
      <c r="M8844" t="s">
        <v>125</v>
      </c>
      <c r="N8844" t="s">
        <v>137</v>
      </c>
      <c r="O8844" t="s">
        <v>18</v>
      </c>
      <c r="P8844">
        <v>78749</v>
      </c>
    </row>
    <row r="8845" spans="1:17" hidden="1" x14ac:dyDescent="0.35">
      <c r="A8845" s="72">
        <f t="shared" si="138"/>
        <v>141733</v>
      </c>
      <c r="B8845" t="s">
        <v>18811</v>
      </c>
      <c r="C8845" s="66">
        <v>16036943</v>
      </c>
      <c r="D8845" t="s">
        <v>83</v>
      </c>
      <c r="E8845" t="s">
        <v>11641</v>
      </c>
      <c r="F8845" s="66">
        <v>141733</v>
      </c>
      <c r="G8845" t="s">
        <v>78</v>
      </c>
      <c r="H8845" t="s">
        <v>350</v>
      </c>
      <c r="I8845" t="s">
        <v>79</v>
      </c>
      <c r="K8845" t="s">
        <v>18812</v>
      </c>
      <c r="L8845" t="s">
        <v>80</v>
      </c>
      <c r="M8845" t="s">
        <v>11638</v>
      </c>
      <c r="N8845" t="s">
        <v>11364</v>
      </c>
      <c r="O8845" t="s">
        <v>18</v>
      </c>
      <c r="P8845" t="s">
        <v>11639</v>
      </c>
      <c r="Q8845" t="s">
        <v>87</v>
      </c>
    </row>
    <row r="8846" spans="1:17" hidden="1" x14ac:dyDescent="0.35">
      <c r="A8846" s="72">
        <f t="shared" si="138"/>
        <v>141733</v>
      </c>
      <c r="B8846" t="s">
        <v>19133</v>
      </c>
      <c r="C8846" s="66">
        <v>16034117</v>
      </c>
      <c r="D8846" t="s">
        <v>83</v>
      </c>
      <c r="E8846" t="s">
        <v>11641</v>
      </c>
      <c r="F8846" s="66">
        <v>141733</v>
      </c>
      <c r="G8846" t="s">
        <v>78</v>
      </c>
      <c r="I8846" t="s">
        <v>79</v>
      </c>
      <c r="K8846" t="s">
        <v>19134</v>
      </c>
      <c r="L8846" t="s">
        <v>19135</v>
      </c>
      <c r="M8846" t="s">
        <v>11638</v>
      </c>
      <c r="N8846" t="s">
        <v>11364</v>
      </c>
      <c r="O8846" t="s">
        <v>18</v>
      </c>
      <c r="P8846" t="s">
        <v>11639</v>
      </c>
    </row>
    <row r="8847" spans="1:17" hidden="1" x14ac:dyDescent="0.35">
      <c r="A8847" s="72">
        <f t="shared" si="138"/>
        <v>141733</v>
      </c>
      <c r="B8847" t="s">
        <v>19137</v>
      </c>
      <c r="C8847" s="66">
        <v>16034120</v>
      </c>
      <c r="D8847" t="s">
        <v>83</v>
      </c>
      <c r="E8847" t="s">
        <v>11641</v>
      </c>
      <c r="F8847" s="66">
        <v>141733</v>
      </c>
      <c r="G8847" t="s">
        <v>78</v>
      </c>
      <c r="I8847" t="s">
        <v>79</v>
      </c>
      <c r="K8847" t="s">
        <v>19138</v>
      </c>
      <c r="L8847" t="s">
        <v>18510</v>
      </c>
      <c r="M8847" t="s">
        <v>11638</v>
      </c>
      <c r="N8847" t="s">
        <v>11364</v>
      </c>
      <c r="O8847" t="s">
        <v>18</v>
      </c>
      <c r="P8847" t="s">
        <v>11639</v>
      </c>
    </row>
    <row r="8848" spans="1:17" hidden="1" x14ac:dyDescent="0.35">
      <c r="A8848" s="72">
        <f t="shared" si="138"/>
        <v>141295</v>
      </c>
      <c r="B8848" t="s">
        <v>7584</v>
      </c>
      <c r="C8848" s="66">
        <v>89505</v>
      </c>
      <c r="D8848" t="s">
        <v>77</v>
      </c>
      <c r="E8848" t="s">
        <v>7764</v>
      </c>
      <c r="F8848" s="66">
        <v>141295</v>
      </c>
      <c r="G8848" t="s">
        <v>78</v>
      </c>
      <c r="H8848" t="s">
        <v>7969</v>
      </c>
      <c r="I8848" t="s">
        <v>79</v>
      </c>
      <c r="K8848" t="s">
        <v>7970</v>
      </c>
      <c r="M8848" t="s">
        <v>7391</v>
      </c>
      <c r="N8848" t="s">
        <v>7262</v>
      </c>
      <c r="O8848" t="s">
        <v>18</v>
      </c>
      <c r="P8848" t="s">
        <v>7959</v>
      </c>
      <c r="Q8848" t="s">
        <v>7971</v>
      </c>
    </row>
    <row r="8849" spans="1:17" hidden="1" x14ac:dyDescent="0.35">
      <c r="A8849" s="72">
        <f t="shared" si="138"/>
        <v>141986</v>
      </c>
      <c r="B8849" t="s">
        <v>7584</v>
      </c>
      <c r="C8849" s="66">
        <v>92594</v>
      </c>
      <c r="D8849" t="s">
        <v>77</v>
      </c>
      <c r="E8849" t="s">
        <v>12702</v>
      </c>
      <c r="F8849" s="66">
        <v>141986</v>
      </c>
      <c r="G8849" t="s">
        <v>78</v>
      </c>
      <c r="H8849" t="s">
        <v>12852</v>
      </c>
      <c r="I8849" t="s">
        <v>79</v>
      </c>
      <c r="K8849" t="s">
        <v>12853</v>
      </c>
      <c r="M8849" t="s">
        <v>12447</v>
      </c>
      <c r="N8849" t="s">
        <v>12609</v>
      </c>
      <c r="O8849" t="s">
        <v>18</v>
      </c>
      <c r="P8849" t="s">
        <v>12686</v>
      </c>
      <c r="Q8849" t="s">
        <v>7271</v>
      </c>
    </row>
    <row r="8850" spans="1:17" hidden="1" x14ac:dyDescent="0.35">
      <c r="A8850" s="72">
        <f t="shared" si="138"/>
        <v>141675</v>
      </c>
      <c r="B8850" t="s">
        <v>7584</v>
      </c>
      <c r="C8850" s="66">
        <v>91546</v>
      </c>
      <c r="D8850" t="s">
        <v>77</v>
      </c>
      <c r="E8850" t="s">
        <v>11181</v>
      </c>
      <c r="F8850" s="66">
        <v>141675</v>
      </c>
      <c r="G8850" t="s">
        <v>78</v>
      </c>
      <c r="I8850" t="s">
        <v>79</v>
      </c>
      <c r="K8850" t="s">
        <v>11191</v>
      </c>
      <c r="M8850" t="s">
        <v>11184</v>
      </c>
      <c r="N8850" t="s">
        <v>11025</v>
      </c>
      <c r="O8850" t="s">
        <v>18</v>
      </c>
      <c r="P8850" t="s">
        <v>11185</v>
      </c>
    </row>
    <row r="8851" spans="1:17" hidden="1" x14ac:dyDescent="0.35">
      <c r="A8851" s="72">
        <f t="shared" si="138"/>
        <v>141544</v>
      </c>
      <c r="B8851" t="s">
        <v>7584</v>
      </c>
      <c r="C8851" s="66">
        <v>90592</v>
      </c>
      <c r="D8851" t="s">
        <v>77</v>
      </c>
      <c r="E8851" t="s">
        <v>9751</v>
      </c>
      <c r="F8851" s="66">
        <v>141544</v>
      </c>
      <c r="G8851" t="s">
        <v>78</v>
      </c>
      <c r="H8851" t="s">
        <v>9752</v>
      </c>
      <c r="I8851" t="s">
        <v>79</v>
      </c>
      <c r="K8851" t="s">
        <v>9785</v>
      </c>
      <c r="M8851" t="s">
        <v>7383</v>
      </c>
      <c r="N8851" t="s">
        <v>7384</v>
      </c>
      <c r="O8851" t="s">
        <v>18</v>
      </c>
      <c r="P8851" t="s">
        <v>9783</v>
      </c>
      <c r="Q8851" t="s">
        <v>9786</v>
      </c>
    </row>
    <row r="8852" spans="1:17" hidden="1" x14ac:dyDescent="0.35">
      <c r="A8852" s="72">
        <f t="shared" si="138"/>
        <v>141231</v>
      </c>
      <c r="B8852" t="s">
        <v>7584</v>
      </c>
      <c r="C8852" s="66">
        <v>89282</v>
      </c>
      <c r="D8852" t="s">
        <v>77</v>
      </c>
      <c r="E8852" t="s">
        <v>6244</v>
      </c>
      <c r="F8852" s="66">
        <v>141231</v>
      </c>
      <c r="G8852" t="s">
        <v>78</v>
      </c>
      <c r="H8852" t="s">
        <v>7585</v>
      </c>
      <c r="I8852" t="s">
        <v>79</v>
      </c>
      <c r="K8852" t="s">
        <v>7586</v>
      </c>
      <c r="L8852" t="s">
        <v>80</v>
      </c>
      <c r="M8852" t="s">
        <v>7579</v>
      </c>
      <c r="N8852" t="s">
        <v>6073</v>
      </c>
      <c r="O8852" t="s">
        <v>18</v>
      </c>
      <c r="P8852" t="s">
        <v>7580</v>
      </c>
      <c r="Q8852" t="s">
        <v>7587</v>
      </c>
    </row>
    <row r="8853" spans="1:17" hidden="1" x14ac:dyDescent="0.35">
      <c r="A8853" s="72">
        <f t="shared" si="138"/>
        <v>141431</v>
      </c>
      <c r="B8853" t="s">
        <v>9041</v>
      </c>
      <c r="C8853" s="66">
        <v>90210</v>
      </c>
      <c r="D8853" t="s">
        <v>77</v>
      </c>
      <c r="E8853" t="s">
        <v>9010</v>
      </c>
      <c r="F8853" s="66">
        <v>141431</v>
      </c>
      <c r="G8853" t="s">
        <v>78</v>
      </c>
      <c r="I8853" t="s">
        <v>79</v>
      </c>
      <c r="K8853" t="s">
        <v>9042</v>
      </c>
      <c r="M8853" t="s">
        <v>9006</v>
      </c>
      <c r="N8853" t="s">
        <v>9008</v>
      </c>
      <c r="O8853" t="s">
        <v>18</v>
      </c>
      <c r="P8853" t="s">
        <v>9007</v>
      </c>
    </row>
    <row r="8854" spans="1:17" hidden="1" x14ac:dyDescent="0.35">
      <c r="A8854" s="72">
        <f t="shared" si="138"/>
        <v>140895</v>
      </c>
      <c r="B8854" t="s">
        <v>22975</v>
      </c>
      <c r="C8854" s="85">
        <v>17028240</v>
      </c>
      <c r="D8854" t="s">
        <v>77</v>
      </c>
      <c r="E8854" t="s">
        <v>23263</v>
      </c>
      <c r="F8854" s="85">
        <v>140895</v>
      </c>
      <c r="G8854" t="s">
        <v>78</v>
      </c>
      <c r="I8854" t="s">
        <v>79</v>
      </c>
      <c r="K8854" t="s">
        <v>22976</v>
      </c>
      <c r="M8854" t="s">
        <v>20412</v>
      </c>
      <c r="N8854" t="s">
        <v>571</v>
      </c>
      <c r="O8854" t="s">
        <v>18</v>
      </c>
      <c r="P8854">
        <v>76182</v>
      </c>
    </row>
    <row r="8855" spans="1:17" hidden="1" x14ac:dyDescent="0.35">
      <c r="A8855" s="72">
        <f t="shared" si="138"/>
        <v>140895</v>
      </c>
      <c r="B8855" t="s">
        <v>23889</v>
      </c>
      <c r="C8855" s="85">
        <v>87640</v>
      </c>
      <c r="D8855" t="s">
        <v>77</v>
      </c>
      <c r="E8855" t="s">
        <v>23263</v>
      </c>
      <c r="F8855" s="85">
        <v>140895</v>
      </c>
      <c r="G8855" t="s">
        <v>78</v>
      </c>
      <c r="H8855">
        <v>13597075</v>
      </c>
      <c r="I8855" t="s">
        <v>79</v>
      </c>
      <c r="K8855" t="s">
        <v>23890</v>
      </c>
      <c r="M8855" t="s">
        <v>20412</v>
      </c>
      <c r="N8855" t="s">
        <v>571</v>
      </c>
      <c r="O8855" t="s">
        <v>18</v>
      </c>
      <c r="P8855">
        <v>76180</v>
      </c>
      <c r="Q8855">
        <v>4199</v>
      </c>
    </row>
    <row r="8856" spans="1:17" hidden="1" x14ac:dyDescent="0.35">
      <c r="A8856" s="72">
        <f t="shared" si="138"/>
        <v>141517</v>
      </c>
      <c r="B8856" t="s">
        <v>24475</v>
      </c>
      <c r="C8856" s="85">
        <v>90434</v>
      </c>
      <c r="D8856" t="s">
        <v>77</v>
      </c>
      <c r="E8856" t="s">
        <v>23250</v>
      </c>
      <c r="F8856" s="85">
        <v>141517</v>
      </c>
      <c r="G8856" t="s">
        <v>78</v>
      </c>
      <c r="H8856">
        <v>11635042</v>
      </c>
      <c r="I8856" t="s">
        <v>79</v>
      </c>
      <c r="K8856" t="s">
        <v>24476</v>
      </c>
      <c r="M8856" t="s">
        <v>22654</v>
      </c>
      <c r="N8856" t="s">
        <v>9473</v>
      </c>
      <c r="O8856" t="s">
        <v>18</v>
      </c>
      <c r="P8856">
        <v>78070</v>
      </c>
      <c r="Q8856">
        <v>7299</v>
      </c>
    </row>
    <row r="8857" spans="1:17" hidden="1" x14ac:dyDescent="0.35">
      <c r="A8857" s="72">
        <f t="shared" si="138"/>
        <v>141517</v>
      </c>
      <c r="B8857" t="s">
        <v>24474</v>
      </c>
      <c r="C8857" s="85">
        <v>90438</v>
      </c>
      <c r="D8857" t="s">
        <v>77</v>
      </c>
      <c r="E8857" t="s">
        <v>23250</v>
      </c>
      <c r="F8857" s="85">
        <v>141517</v>
      </c>
      <c r="G8857" t="s">
        <v>78</v>
      </c>
      <c r="H8857">
        <v>11635042</v>
      </c>
      <c r="I8857" t="s">
        <v>79</v>
      </c>
      <c r="K8857" t="s">
        <v>24461</v>
      </c>
      <c r="M8857" t="s">
        <v>22654</v>
      </c>
      <c r="N8857" t="s">
        <v>9474</v>
      </c>
      <c r="O8857" t="s">
        <v>18</v>
      </c>
      <c r="P8857">
        <v>78070</v>
      </c>
      <c r="Q8857">
        <v>7298</v>
      </c>
    </row>
    <row r="8858" spans="1:17" hidden="1" x14ac:dyDescent="0.35">
      <c r="A8858" s="72">
        <f t="shared" si="138"/>
        <v>141798</v>
      </c>
      <c r="B8858" t="s">
        <v>11953</v>
      </c>
      <c r="C8858" s="66">
        <v>92098</v>
      </c>
      <c r="D8858" t="s">
        <v>77</v>
      </c>
      <c r="E8858" t="s">
        <v>11945</v>
      </c>
      <c r="F8858" s="66">
        <v>141798</v>
      </c>
      <c r="G8858" t="s">
        <v>78</v>
      </c>
      <c r="I8858" t="s">
        <v>79</v>
      </c>
      <c r="K8858" t="s">
        <v>11954</v>
      </c>
      <c r="M8858" t="s">
        <v>11947</v>
      </c>
      <c r="N8858" t="s">
        <v>11358</v>
      </c>
      <c r="O8858" t="s">
        <v>18</v>
      </c>
      <c r="P8858" t="s">
        <v>11948</v>
      </c>
    </row>
    <row r="8859" spans="1:17" hidden="1" x14ac:dyDescent="0.35">
      <c r="A8859" s="72">
        <f t="shared" si="138"/>
        <v>141798</v>
      </c>
      <c r="B8859" t="s">
        <v>11949</v>
      </c>
      <c r="C8859" s="66">
        <v>92096</v>
      </c>
      <c r="D8859" t="s">
        <v>77</v>
      </c>
      <c r="E8859" t="s">
        <v>11945</v>
      </c>
      <c r="F8859" s="66">
        <v>141798</v>
      </c>
      <c r="G8859" t="s">
        <v>78</v>
      </c>
      <c r="I8859" t="s">
        <v>79</v>
      </c>
      <c r="K8859" t="s">
        <v>11950</v>
      </c>
      <c r="M8859" t="s">
        <v>11947</v>
      </c>
      <c r="N8859" t="s">
        <v>11358</v>
      </c>
      <c r="O8859" t="s">
        <v>18</v>
      </c>
      <c r="P8859" t="s">
        <v>11948</v>
      </c>
    </row>
    <row r="8860" spans="1:17" hidden="1" x14ac:dyDescent="0.35">
      <c r="A8860" s="72">
        <f t="shared" si="138"/>
        <v>141798</v>
      </c>
      <c r="B8860" t="s">
        <v>11951</v>
      </c>
      <c r="C8860" s="66">
        <v>92097</v>
      </c>
      <c r="D8860" t="s">
        <v>77</v>
      </c>
      <c r="E8860" t="s">
        <v>11945</v>
      </c>
      <c r="F8860" s="66">
        <v>141798</v>
      </c>
      <c r="G8860" t="s">
        <v>78</v>
      </c>
      <c r="I8860" t="s">
        <v>79</v>
      </c>
      <c r="K8860" t="s">
        <v>11952</v>
      </c>
      <c r="M8860" t="s">
        <v>11947</v>
      </c>
      <c r="N8860" t="s">
        <v>11358</v>
      </c>
      <c r="O8860" t="s">
        <v>18</v>
      </c>
      <c r="P8860" t="s">
        <v>11948</v>
      </c>
    </row>
    <row r="8861" spans="1:17" hidden="1" x14ac:dyDescent="0.35">
      <c r="A8861" s="72">
        <f t="shared" si="138"/>
        <v>141798</v>
      </c>
      <c r="B8861" t="s">
        <v>19580</v>
      </c>
      <c r="C8861" s="66">
        <v>16065917</v>
      </c>
      <c r="D8861" t="s">
        <v>83</v>
      </c>
      <c r="E8861" t="s">
        <v>11945</v>
      </c>
      <c r="F8861" s="66">
        <v>141798</v>
      </c>
      <c r="G8861" t="s">
        <v>78</v>
      </c>
      <c r="H8861" t="s">
        <v>350</v>
      </c>
      <c r="I8861" t="s">
        <v>79</v>
      </c>
      <c r="K8861" t="s">
        <v>19581</v>
      </c>
      <c r="L8861" t="s">
        <v>80</v>
      </c>
      <c r="M8861" t="s">
        <v>11947</v>
      </c>
      <c r="N8861" t="s">
        <v>10265</v>
      </c>
      <c r="O8861" t="s">
        <v>18</v>
      </c>
      <c r="P8861" t="s">
        <v>11948</v>
      </c>
      <c r="Q8861" t="s">
        <v>87</v>
      </c>
    </row>
    <row r="8862" spans="1:17" hidden="1" x14ac:dyDescent="0.35">
      <c r="A8862" s="72">
        <f t="shared" si="138"/>
        <v>141798</v>
      </c>
      <c r="B8862" t="s">
        <v>22799</v>
      </c>
      <c r="C8862" s="66">
        <v>17026651</v>
      </c>
      <c r="D8862" t="s">
        <v>77</v>
      </c>
      <c r="E8862" t="s">
        <v>11945</v>
      </c>
      <c r="F8862" s="66">
        <v>141798</v>
      </c>
      <c r="G8862" t="s">
        <v>78</v>
      </c>
      <c r="I8862" t="s">
        <v>79</v>
      </c>
      <c r="K8862" t="s">
        <v>22800</v>
      </c>
      <c r="M8862" t="s">
        <v>22801</v>
      </c>
      <c r="N8862" t="s">
        <v>11358</v>
      </c>
      <c r="O8862" t="s">
        <v>18</v>
      </c>
      <c r="P8862" t="s">
        <v>11948</v>
      </c>
    </row>
    <row r="8863" spans="1:17" hidden="1" x14ac:dyDescent="0.35">
      <c r="A8863" s="72">
        <f t="shared" si="138"/>
        <v>141969</v>
      </c>
      <c r="B8863" t="s">
        <v>12627</v>
      </c>
      <c r="C8863" s="66">
        <v>92493</v>
      </c>
      <c r="D8863" t="s">
        <v>77</v>
      </c>
      <c r="E8863" t="s">
        <v>12628</v>
      </c>
      <c r="F8863" s="66">
        <v>141969</v>
      </c>
      <c r="G8863" t="s">
        <v>78</v>
      </c>
      <c r="H8863" t="s">
        <v>12629</v>
      </c>
      <c r="I8863" t="s">
        <v>79</v>
      </c>
      <c r="K8863" t="s">
        <v>12630</v>
      </c>
      <c r="M8863" t="s">
        <v>12631</v>
      </c>
      <c r="N8863" t="s">
        <v>12469</v>
      </c>
      <c r="O8863" t="s">
        <v>18</v>
      </c>
      <c r="P8863" t="s">
        <v>12632</v>
      </c>
    </row>
    <row r="8864" spans="1:17" hidden="1" x14ac:dyDescent="0.35">
      <c r="A8864" s="72">
        <f t="shared" si="138"/>
        <v>141969</v>
      </c>
      <c r="B8864" t="s">
        <v>12633</v>
      </c>
      <c r="C8864" s="66">
        <v>92494</v>
      </c>
      <c r="D8864" t="s">
        <v>77</v>
      </c>
      <c r="E8864" t="s">
        <v>12628</v>
      </c>
      <c r="F8864" s="66">
        <v>141969</v>
      </c>
      <c r="G8864" t="s">
        <v>78</v>
      </c>
      <c r="H8864" t="s">
        <v>12634</v>
      </c>
      <c r="I8864" t="s">
        <v>79</v>
      </c>
      <c r="K8864" t="s">
        <v>12630</v>
      </c>
      <c r="M8864" t="s">
        <v>12631</v>
      </c>
      <c r="N8864" t="s">
        <v>12469</v>
      </c>
      <c r="O8864" t="s">
        <v>18</v>
      </c>
      <c r="P8864" t="s">
        <v>12632</v>
      </c>
    </row>
    <row r="8865" spans="1:17" hidden="1" x14ac:dyDescent="0.35">
      <c r="A8865" s="72">
        <f t="shared" si="138"/>
        <v>141426</v>
      </c>
      <c r="B8865" t="s">
        <v>20117</v>
      </c>
      <c r="C8865" s="66">
        <v>17001966</v>
      </c>
      <c r="D8865" t="s">
        <v>83</v>
      </c>
      <c r="E8865" t="s">
        <v>8994</v>
      </c>
      <c r="F8865" s="66">
        <v>141426</v>
      </c>
      <c r="G8865" t="s">
        <v>78</v>
      </c>
      <c r="I8865" t="s">
        <v>79</v>
      </c>
      <c r="K8865" t="s">
        <v>8995</v>
      </c>
      <c r="M8865" t="s">
        <v>8996</v>
      </c>
      <c r="N8865" t="s">
        <v>8911</v>
      </c>
      <c r="O8865" t="s">
        <v>18</v>
      </c>
      <c r="P8865" t="s">
        <v>8997</v>
      </c>
    </row>
    <row r="8866" spans="1:17" hidden="1" x14ac:dyDescent="0.35">
      <c r="A8866" s="72">
        <f t="shared" si="138"/>
        <v>141426</v>
      </c>
      <c r="B8866" t="s">
        <v>14986</v>
      </c>
      <c r="C8866" s="66">
        <v>226353</v>
      </c>
      <c r="D8866" t="s">
        <v>77</v>
      </c>
      <c r="E8866" t="s">
        <v>8994</v>
      </c>
      <c r="F8866" s="66">
        <v>141426</v>
      </c>
      <c r="G8866" t="s">
        <v>78</v>
      </c>
      <c r="I8866" t="s">
        <v>79</v>
      </c>
      <c r="K8866" t="s">
        <v>8995</v>
      </c>
      <c r="M8866" t="s">
        <v>8996</v>
      </c>
      <c r="N8866" t="s">
        <v>8911</v>
      </c>
      <c r="O8866" t="s">
        <v>18</v>
      </c>
      <c r="P8866" t="s">
        <v>8997</v>
      </c>
    </row>
    <row r="8867" spans="1:17" hidden="1" x14ac:dyDescent="0.35">
      <c r="A8867" s="72">
        <f t="shared" si="138"/>
        <v>141426</v>
      </c>
      <c r="B8867" t="s">
        <v>8993</v>
      </c>
      <c r="C8867" s="66">
        <v>90180</v>
      </c>
      <c r="D8867" t="s">
        <v>77</v>
      </c>
      <c r="E8867" t="s">
        <v>8994</v>
      </c>
      <c r="F8867" s="66">
        <v>141426</v>
      </c>
      <c r="G8867" t="s">
        <v>78</v>
      </c>
      <c r="I8867" t="s">
        <v>79</v>
      </c>
      <c r="K8867" t="s">
        <v>8995</v>
      </c>
      <c r="M8867" t="s">
        <v>8996</v>
      </c>
      <c r="N8867" t="s">
        <v>8911</v>
      </c>
      <c r="O8867" t="s">
        <v>18</v>
      </c>
      <c r="P8867" t="s">
        <v>8997</v>
      </c>
    </row>
    <row r="8868" spans="1:17" hidden="1" x14ac:dyDescent="0.35">
      <c r="A8868" s="72">
        <f t="shared" si="138"/>
        <v>140895</v>
      </c>
      <c r="B8868" t="s">
        <v>23847</v>
      </c>
      <c r="C8868" s="85">
        <v>87647</v>
      </c>
      <c r="D8868" t="s">
        <v>77</v>
      </c>
      <c r="E8868" t="s">
        <v>23263</v>
      </c>
      <c r="F8868" s="85">
        <v>140895</v>
      </c>
      <c r="G8868" t="s">
        <v>78</v>
      </c>
      <c r="H8868">
        <v>13597075</v>
      </c>
      <c r="I8868" t="s">
        <v>79</v>
      </c>
      <c r="K8868" t="s">
        <v>23848</v>
      </c>
      <c r="M8868" t="s">
        <v>20412</v>
      </c>
      <c r="N8868" t="s">
        <v>571</v>
      </c>
      <c r="O8868" t="s">
        <v>18</v>
      </c>
      <c r="P8868">
        <v>76180</v>
      </c>
      <c r="Q8868">
        <v>7969</v>
      </c>
    </row>
    <row r="8869" spans="1:17" hidden="1" x14ac:dyDescent="0.35">
      <c r="A8869" s="72">
        <f t="shared" si="138"/>
        <v>142027</v>
      </c>
      <c r="B8869" t="s">
        <v>12978</v>
      </c>
      <c r="C8869" s="66">
        <v>92660</v>
      </c>
      <c r="D8869" t="s">
        <v>77</v>
      </c>
      <c r="E8869" t="s">
        <v>12979</v>
      </c>
      <c r="F8869" s="66">
        <v>142027</v>
      </c>
      <c r="G8869" t="s">
        <v>78</v>
      </c>
      <c r="H8869" t="s">
        <v>350</v>
      </c>
      <c r="I8869" t="s">
        <v>79</v>
      </c>
      <c r="K8869" t="s">
        <v>12980</v>
      </c>
      <c r="L8869" t="s">
        <v>80</v>
      </c>
      <c r="M8869" t="s">
        <v>12976</v>
      </c>
      <c r="N8869" t="s">
        <v>1537</v>
      </c>
      <c r="O8869" t="s">
        <v>18</v>
      </c>
      <c r="P8869" t="s">
        <v>12977</v>
      </c>
      <c r="Q8869" t="s">
        <v>87</v>
      </c>
    </row>
    <row r="8870" spans="1:17" hidden="1" x14ac:dyDescent="0.35">
      <c r="A8870" s="72">
        <f t="shared" si="138"/>
        <v>142027</v>
      </c>
      <c r="B8870" t="s">
        <v>17891</v>
      </c>
      <c r="C8870" s="66">
        <v>16074162</v>
      </c>
      <c r="D8870" t="s">
        <v>77</v>
      </c>
      <c r="E8870" t="s">
        <v>12979</v>
      </c>
      <c r="F8870" s="66">
        <v>142027</v>
      </c>
      <c r="G8870" t="s">
        <v>78</v>
      </c>
      <c r="I8870" t="s">
        <v>79</v>
      </c>
      <c r="K8870" t="s">
        <v>17892</v>
      </c>
      <c r="M8870" t="s">
        <v>12976</v>
      </c>
      <c r="N8870" t="s">
        <v>12983</v>
      </c>
      <c r="O8870" t="s">
        <v>18</v>
      </c>
      <c r="P8870" t="s">
        <v>12977</v>
      </c>
    </row>
    <row r="8871" spans="1:17" hidden="1" x14ac:dyDescent="0.35">
      <c r="A8871" s="72">
        <f t="shared" si="138"/>
        <v>142027</v>
      </c>
      <c r="B8871" t="s">
        <v>12981</v>
      </c>
      <c r="C8871" s="66">
        <v>92661</v>
      </c>
      <c r="D8871" t="s">
        <v>77</v>
      </c>
      <c r="E8871" t="s">
        <v>12979</v>
      </c>
      <c r="F8871" s="66">
        <v>142027</v>
      </c>
      <c r="G8871" t="s">
        <v>78</v>
      </c>
      <c r="I8871" t="s">
        <v>79</v>
      </c>
      <c r="K8871" t="s">
        <v>12982</v>
      </c>
      <c r="M8871" t="s">
        <v>12976</v>
      </c>
      <c r="N8871" t="s">
        <v>12983</v>
      </c>
      <c r="O8871" t="s">
        <v>18</v>
      </c>
      <c r="P8871" t="s">
        <v>12977</v>
      </c>
    </row>
    <row r="8872" spans="1:17" hidden="1" x14ac:dyDescent="0.35">
      <c r="A8872" s="72">
        <f t="shared" si="138"/>
        <v>142027</v>
      </c>
      <c r="B8872" t="s">
        <v>16027</v>
      </c>
      <c r="C8872" s="66">
        <v>16031077</v>
      </c>
      <c r="D8872" t="s">
        <v>77</v>
      </c>
      <c r="E8872" t="s">
        <v>12979</v>
      </c>
      <c r="F8872" s="66">
        <v>142027</v>
      </c>
      <c r="G8872" t="s">
        <v>78</v>
      </c>
      <c r="I8872" t="s">
        <v>79</v>
      </c>
      <c r="K8872" t="s">
        <v>16028</v>
      </c>
      <c r="M8872" t="s">
        <v>12976</v>
      </c>
      <c r="N8872" t="s">
        <v>1537</v>
      </c>
      <c r="O8872" t="s">
        <v>18</v>
      </c>
      <c r="P8872" t="s">
        <v>12977</v>
      </c>
    </row>
    <row r="8873" spans="1:17" hidden="1" x14ac:dyDescent="0.35">
      <c r="A8873" s="72">
        <f t="shared" si="138"/>
        <v>140473</v>
      </c>
      <c r="B8873" t="s">
        <v>27777</v>
      </c>
      <c r="C8873" s="85">
        <v>16022319</v>
      </c>
      <c r="D8873" t="s">
        <v>23281</v>
      </c>
      <c r="E8873" t="s">
        <v>23171</v>
      </c>
      <c r="F8873" s="85">
        <v>140473</v>
      </c>
      <c r="G8873" t="s">
        <v>78</v>
      </c>
      <c r="I8873" t="s">
        <v>79</v>
      </c>
      <c r="K8873" t="s">
        <v>27778</v>
      </c>
      <c r="M8873" t="s">
        <v>20750</v>
      </c>
      <c r="N8873" t="s">
        <v>176</v>
      </c>
      <c r="O8873" t="s">
        <v>18</v>
      </c>
      <c r="P8873">
        <v>75093</v>
      </c>
    </row>
    <row r="8874" spans="1:17" hidden="1" x14ac:dyDescent="0.35">
      <c r="A8874" s="72">
        <f t="shared" si="138"/>
        <v>140473</v>
      </c>
      <c r="B8874" t="s">
        <v>18722</v>
      </c>
      <c r="C8874" s="66">
        <v>16022319</v>
      </c>
      <c r="D8874" t="s">
        <v>83</v>
      </c>
      <c r="E8874" t="s">
        <v>252</v>
      </c>
      <c r="F8874" s="66">
        <v>140473</v>
      </c>
      <c r="G8874" t="s">
        <v>78</v>
      </c>
      <c r="I8874" t="s">
        <v>79</v>
      </c>
      <c r="K8874" t="s">
        <v>18723</v>
      </c>
      <c r="M8874" t="s">
        <v>254</v>
      </c>
      <c r="N8874" t="s">
        <v>185</v>
      </c>
      <c r="O8874" t="s">
        <v>18</v>
      </c>
      <c r="P8874" t="s">
        <v>1139</v>
      </c>
    </row>
    <row r="8875" spans="1:17" hidden="1" x14ac:dyDescent="0.35">
      <c r="A8875" s="72">
        <f t="shared" si="138"/>
        <v>142116</v>
      </c>
      <c r="B8875" t="s">
        <v>13528</v>
      </c>
      <c r="C8875" s="66">
        <v>93112</v>
      </c>
      <c r="D8875" t="s">
        <v>77</v>
      </c>
      <c r="E8875" t="s">
        <v>13524</v>
      </c>
      <c r="F8875" s="66">
        <v>142116</v>
      </c>
      <c r="G8875" t="s">
        <v>78</v>
      </c>
      <c r="H8875" t="s">
        <v>13529</v>
      </c>
      <c r="I8875" t="s">
        <v>79</v>
      </c>
      <c r="K8875" t="s">
        <v>13530</v>
      </c>
      <c r="M8875" t="s">
        <v>7395</v>
      </c>
      <c r="N8875" t="s">
        <v>7395</v>
      </c>
      <c r="O8875" t="s">
        <v>18</v>
      </c>
      <c r="P8875" t="s">
        <v>13527</v>
      </c>
    </row>
    <row r="8876" spans="1:17" hidden="1" x14ac:dyDescent="0.35">
      <c r="A8876" s="72">
        <f t="shared" si="138"/>
        <v>142116</v>
      </c>
      <c r="B8876" t="s">
        <v>13523</v>
      </c>
      <c r="C8876" s="66">
        <v>93111</v>
      </c>
      <c r="D8876" t="s">
        <v>77</v>
      </c>
      <c r="E8876" t="s">
        <v>13524</v>
      </c>
      <c r="F8876" s="66">
        <v>142116</v>
      </c>
      <c r="G8876" t="s">
        <v>78</v>
      </c>
      <c r="H8876" t="s">
        <v>13525</v>
      </c>
      <c r="I8876" t="s">
        <v>79</v>
      </c>
      <c r="K8876" t="s">
        <v>13526</v>
      </c>
      <c r="M8876" t="s">
        <v>7395</v>
      </c>
      <c r="N8876" t="s">
        <v>7395</v>
      </c>
      <c r="O8876" t="s">
        <v>18</v>
      </c>
      <c r="P8876" t="s">
        <v>13527</v>
      </c>
    </row>
    <row r="8877" spans="1:17" hidden="1" x14ac:dyDescent="0.35">
      <c r="A8877" s="72">
        <f t="shared" si="138"/>
        <v>141329</v>
      </c>
      <c r="B8877" t="s">
        <v>24593</v>
      </c>
      <c r="C8877" s="85">
        <v>17024370</v>
      </c>
      <c r="D8877" t="s">
        <v>23281</v>
      </c>
      <c r="E8877" t="s">
        <v>23246</v>
      </c>
      <c r="F8877" s="85">
        <v>141329</v>
      </c>
      <c r="G8877" t="s">
        <v>78</v>
      </c>
      <c r="I8877" t="s">
        <v>79</v>
      </c>
      <c r="K8877" t="s">
        <v>22604</v>
      </c>
      <c r="M8877" t="s">
        <v>20216</v>
      </c>
      <c r="N8877" t="s">
        <v>6071</v>
      </c>
      <c r="O8877" t="s">
        <v>18</v>
      </c>
      <c r="P8877">
        <v>77536</v>
      </c>
    </row>
    <row r="8878" spans="1:17" hidden="1" x14ac:dyDescent="0.35">
      <c r="A8878" s="72">
        <f t="shared" si="138"/>
        <v>141602</v>
      </c>
      <c r="B8878" t="s">
        <v>21366</v>
      </c>
      <c r="C8878" s="66">
        <v>17013533</v>
      </c>
      <c r="D8878" t="s">
        <v>83</v>
      </c>
      <c r="E8878" t="s">
        <v>10608</v>
      </c>
      <c r="F8878" s="66">
        <v>141602</v>
      </c>
      <c r="G8878" t="s">
        <v>78</v>
      </c>
      <c r="I8878" t="s">
        <v>79</v>
      </c>
      <c r="K8878" t="s">
        <v>10609</v>
      </c>
      <c r="M8878" t="s">
        <v>10610</v>
      </c>
      <c r="O8878" t="s">
        <v>18</v>
      </c>
      <c r="P8878" t="s">
        <v>10611</v>
      </c>
    </row>
    <row r="8879" spans="1:17" hidden="1" x14ac:dyDescent="0.35">
      <c r="A8879" s="72">
        <f t="shared" si="138"/>
        <v>140945</v>
      </c>
      <c r="B8879" t="s">
        <v>27830</v>
      </c>
      <c r="C8879" s="85">
        <v>17030300</v>
      </c>
      <c r="D8879" t="s">
        <v>23281</v>
      </c>
      <c r="E8879" t="s">
        <v>23169</v>
      </c>
      <c r="F8879" s="85">
        <v>140945</v>
      </c>
      <c r="G8879" t="s">
        <v>78</v>
      </c>
      <c r="I8879" t="s">
        <v>79</v>
      </c>
      <c r="K8879" t="s">
        <v>27831</v>
      </c>
      <c r="M8879" t="s">
        <v>25019</v>
      </c>
      <c r="N8879" t="s">
        <v>205</v>
      </c>
      <c r="O8879" t="s">
        <v>18</v>
      </c>
      <c r="P8879">
        <v>76259</v>
      </c>
    </row>
    <row r="8880" spans="1:17" hidden="1" x14ac:dyDescent="0.35">
      <c r="A8880" s="72">
        <f t="shared" si="138"/>
        <v>141604</v>
      </c>
      <c r="B8880" t="s">
        <v>10620</v>
      </c>
      <c r="C8880" s="66">
        <v>91107</v>
      </c>
      <c r="D8880" t="s">
        <v>77</v>
      </c>
      <c r="E8880" t="s">
        <v>10614</v>
      </c>
      <c r="F8880" s="66">
        <v>141604</v>
      </c>
      <c r="G8880" t="s">
        <v>78</v>
      </c>
      <c r="I8880" t="s">
        <v>79</v>
      </c>
      <c r="K8880" t="s">
        <v>10621</v>
      </c>
      <c r="M8880" t="s">
        <v>10616</v>
      </c>
      <c r="N8880" t="s">
        <v>10456</v>
      </c>
      <c r="O8880" t="s">
        <v>18</v>
      </c>
      <c r="P8880" t="s">
        <v>10617</v>
      </c>
      <c r="Q8880" t="s">
        <v>10622</v>
      </c>
    </row>
    <row r="8881" spans="1:17" hidden="1" x14ac:dyDescent="0.35">
      <c r="A8881" s="72">
        <f t="shared" si="138"/>
        <v>141499</v>
      </c>
      <c r="B8881" t="s">
        <v>14390</v>
      </c>
      <c r="C8881" s="66">
        <v>209707</v>
      </c>
      <c r="D8881" t="s">
        <v>77</v>
      </c>
      <c r="E8881" t="s">
        <v>9465</v>
      </c>
      <c r="F8881" s="66">
        <v>141499</v>
      </c>
      <c r="G8881" t="s">
        <v>78</v>
      </c>
      <c r="H8881" t="s">
        <v>9466</v>
      </c>
      <c r="I8881" t="s">
        <v>79</v>
      </c>
      <c r="K8881" t="s">
        <v>14391</v>
      </c>
      <c r="M8881" t="s">
        <v>9468</v>
      </c>
      <c r="N8881" t="s">
        <v>7384</v>
      </c>
      <c r="O8881" t="s">
        <v>18</v>
      </c>
      <c r="P8881" t="s">
        <v>9469</v>
      </c>
    </row>
    <row r="8882" spans="1:17" hidden="1" x14ac:dyDescent="0.35">
      <c r="A8882" s="72">
        <f t="shared" si="138"/>
        <v>141499</v>
      </c>
      <c r="B8882" t="s">
        <v>9464</v>
      </c>
      <c r="C8882" s="66">
        <v>90431</v>
      </c>
      <c r="D8882" t="s">
        <v>77</v>
      </c>
      <c r="E8882" t="s">
        <v>9465</v>
      </c>
      <c r="F8882" s="66">
        <v>141499</v>
      </c>
      <c r="G8882" t="s">
        <v>78</v>
      </c>
      <c r="H8882" t="s">
        <v>9466</v>
      </c>
      <c r="I8882" t="s">
        <v>79</v>
      </c>
      <c r="K8882" t="s">
        <v>9467</v>
      </c>
      <c r="M8882" t="s">
        <v>9468</v>
      </c>
      <c r="N8882" t="s">
        <v>7384</v>
      </c>
      <c r="O8882" t="s">
        <v>18</v>
      </c>
      <c r="P8882" t="s">
        <v>9469</v>
      </c>
    </row>
    <row r="8883" spans="1:17" hidden="1" x14ac:dyDescent="0.35">
      <c r="A8883" s="72">
        <f t="shared" si="138"/>
        <v>141499</v>
      </c>
      <c r="B8883" t="s">
        <v>9470</v>
      </c>
      <c r="C8883" s="66">
        <v>90432</v>
      </c>
      <c r="D8883" t="s">
        <v>77</v>
      </c>
      <c r="E8883" t="s">
        <v>9465</v>
      </c>
      <c r="F8883" s="66">
        <v>141499</v>
      </c>
      <c r="G8883" t="s">
        <v>78</v>
      </c>
      <c r="H8883" t="s">
        <v>9466</v>
      </c>
      <c r="I8883" t="s">
        <v>79</v>
      </c>
      <c r="K8883" t="s">
        <v>9471</v>
      </c>
      <c r="L8883" t="s">
        <v>80</v>
      </c>
      <c r="M8883" t="s">
        <v>9468</v>
      </c>
      <c r="N8883" t="s">
        <v>7384</v>
      </c>
      <c r="O8883" t="s">
        <v>18</v>
      </c>
      <c r="P8883" t="s">
        <v>9469</v>
      </c>
      <c r="Q8883" t="s">
        <v>9472</v>
      </c>
    </row>
    <row r="8884" spans="1:17" hidden="1" x14ac:dyDescent="0.35">
      <c r="A8884" s="72">
        <f t="shared" si="138"/>
        <v>141499</v>
      </c>
      <c r="B8884" t="s">
        <v>25140</v>
      </c>
      <c r="C8884" s="85">
        <v>141499</v>
      </c>
      <c r="D8884" t="s">
        <v>78</v>
      </c>
      <c r="E8884" t="s">
        <v>23237</v>
      </c>
      <c r="F8884" s="85">
        <v>17015391</v>
      </c>
      <c r="G8884" t="s">
        <v>1750</v>
      </c>
      <c r="H8884">
        <v>11640760</v>
      </c>
      <c r="I8884" t="s">
        <v>79</v>
      </c>
      <c r="J8884" t="s">
        <v>200</v>
      </c>
      <c r="K8884" t="s">
        <v>25141</v>
      </c>
      <c r="L8884" t="s">
        <v>25142</v>
      </c>
      <c r="M8884" t="s">
        <v>25143</v>
      </c>
      <c r="N8884" t="s">
        <v>9526</v>
      </c>
      <c r="O8884" t="s">
        <v>18</v>
      </c>
      <c r="P8884">
        <v>78069</v>
      </c>
    </row>
    <row r="8885" spans="1:17" hidden="1" x14ac:dyDescent="0.35">
      <c r="A8885" s="72">
        <f t="shared" si="138"/>
        <v>141499</v>
      </c>
      <c r="B8885" t="s">
        <v>13896</v>
      </c>
      <c r="C8885" s="66">
        <v>148727</v>
      </c>
      <c r="D8885" t="s">
        <v>77</v>
      </c>
      <c r="E8885" t="s">
        <v>9465</v>
      </c>
      <c r="F8885" s="66">
        <v>141499</v>
      </c>
      <c r="G8885" t="s">
        <v>78</v>
      </c>
      <c r="H8885" t="s">
        <v>9466</v>
      </c>
      <c r="I8885" t="s">
        <v>79</v>
      </c>
      <c r="K8885" t="s">
        <v>13897</v>
      </c>
      <c r="M8885" t="s">
        <v>13898</v>
      </c>
      <c r="N8885" t="s">
        <v>7384</v>
      </c>
      <c r="O8885" t="s">
        <v>18</v>
      </c>
      <c r="P8885" t="s">
        <v>13899</v>
      </c>
    </row>
    <row r="8886" spans="1:17" hidden="1" x14ac:dyDescent="0.35">
      <c r="A8886" s="72">
        <f t="shared" si="138"/>
        <v>141427</v>
      </c>
      <c r="B8886" t="s">
        <v>20769</v>
      </c>
      <c r="C8886" s="66">
        <v>17008490</v>
      </c>
      <c r="D8886" t="s">
        <v>83</v>
      </c>
      <c r="E8886" t="s">
        <v>8999</v>
      </c>
      <c r="F8886" s="66">
        <v>141427</v>
      </c>
      <c r="G8886" t="s">
        <v>78</v>
      </c>
      <c r="H8886" t="s">
        <v>20770</v>
      </c>
      <c r="I8886" t="s">
        <v>79</v>
      </c>
      <c r="K8886" t="s">
        <v>20771</v>
      </c>
      <c r="M8886" t="s">
        <v>8996</v>
      </c>
      <c r="O8886" t="s">
        <v>18</v>
      </c>
      <c r="P8886" t="s">
        <v>8997</v>
      </c>
    </row>
    <row r="8887" spans="1:17" hidden="1" x14ac:dyDescent="0.35">
      <c r="A8887" s="72">
        <f t="shared" si="138"/>
        <v>141427</v>
      </c>
      <c r="B8887" t="s">
        <v>8998</v>
      </c>
      <c r="C8887" s="66">
        <v>90181</v>
      </c>
      <c r="D8887" t="s">
        <v>77</v>
      </c>
      <c r="E8887" t="s">
        <v>8999</v>
      </c>
      <c r="F8887" s="66">
        <v>141427</v>
      </c>
      <c r="G8887" t="s">
        <v>78</v>
      </c>
      <c r="H8887" t="s">
        <v>9000</v>
      </c>
      <c r="I8887" t="s">
        <v>79</v>
      </c>
      <c r="K8887" t="s">
        <v>9001</v>
      </c>
      <c r="M8887" t="s">
        <v>9002</v>
      </c>
      <c r="N8887" t="s">
        <v>3498</v>
      </c>
      <c r="O8887" t="s">
        <v>18</v>
      </c>
      <c r="P8887" t="s">
        <v>8997</v>
      </c>
    </row>
    <row r="8888" spans="1:17" hidden="1" x14ac:dyDescent="0.35">
      <c r="A8888" s="72">
        <f t="shared" si="138"/>
        <v>141427</v>
      </c>
      <c r="B8888" t="s">
        <v>9003</v>
      </c>
      <c r="C8888" s="66">
        <v>90182</v>
      </c>
      <c r="D8888" t="s">
        <v>77</v>
      </c>
      <c r="E8888" t="s">
        <v>8999</v>
      </c>
      <c r="F8888" s="66">
        <v>141427</v>
      </c>
      <c r="G8888" t="s">
        <v>78</v>
      </c>
      <c r="H8888" t="s">
        <v>9004</v>
      </c>
      <c r="I8888" t="s">
        <v>79</v>
      </c>
      <c r="K8888" t="s">
        <v>9005</v>
      </c>
      <c r="M8888" t="s">
        <v>9002</v>
      </c>
      <c r="N8888" t="s">
        <v>3498</v>
      </c>
      <c r="O8888" t="s">
        <v>18</v>
      </c>
      <c r="P8888" t="s">
        <v>8997</v>
      </c>
    </row>
    <row r="8889" spans="1:17" hidden="1" x14ac:dyDescent="0.35">
      <c r="A8889" s="72">
        <f t="shared" si="138"/>
        <v>141667</v>
      </c>
      <c r="B8889" t="s">
        <v>17771</v>
      </c>
      <c r="C8889" s="66">
        <v>16070563</v>
      </c>
      <c r="D8889" t="s">
        <v>77</v>
      </c>
      <c r="E8889" t="s">
        <v>10820</v>
      </c>
      <c r="F8889" s="66">
        <v>141667</v>
      </c>
      <c r="G8889" t="s">
        <v>78</v>
      </c>
      <c r="H8889" t="s">
        <v>350</v>
      </c>
      <c r="I8889" t="s">
        <v>79</v>
      </c>
      <c r="K8889" t="s">
        <v>17772</v>
      </c>
      <c r="L8889" t="s">
        <v>80</v>
      </c>
      <c r="M8889" t="s">
        <v>11288</v>
      </c>
      <c r="N8889" t="s">
        <v>7398</v>
      </c>
      <c r="O8889" t="s">
        <v>18</v>
      </c>
      <c r="P8889" t="s">
        <v>11289</v>
      </c>
      <c r="Q8889" t="s">
        <v>87</v>
      </c>
    </row>
    <row r="8890" spans="1:17" hidden="1" x14ac:dyDescent="0.35">
      <c r="A8890" s="72">
        <f t="shared" si="138"/>
        <v>140457</v>
      </c>
      <c r="B8890" t="s">
        <v>17169</v>
      </c>
      <c r="C8890" s="66">
        <v>16055759</v>
      </c>
      <c r="D8890" t="s">
        <v>77</v>
      </c>
      <c r="E8890" t="s">
        <v>345</v>
      </c>
      <c r="F8890" s="66">
        <v>140457</v>
      </c>
      <c r="G8890" t="s">
        <v>78</v>
      </c>
      <c r="H8890" t="s">
        <v>350</v>
      </c>
      <c r="I8890" t="s">
        <v>79</v>
      </c>
      <c r="K8890" t="s">
        <v>17170</v>
      </c>
      <c r="L8890" t="s">
        <v>80</v>
      </c>
      <c r="M8890" t="s">
        <v>841</v>
      </c>
      <c r="N8890" t="s">
        <v>185</v>
      </c>
      <c r="O8890" t="s">
        <v>18</v>
      </c>
      <c r="P8890" t="s">
        <v>842</v>
      </c>
      <c r="Q8890" t="s">
        <v>87</v>
      </c>
    </row>
    <row r="8891" spans="1:17" hidden="1" x14ac:dyDescent="0.35">
      <c r="A8891" s="72">
        <f t="shared" si="138"/>
        <v>140931</v>
      </c>
      <c r="B8891" t="s">
        <v>27447</v>
      </c>
      <c r="C8891" s="85">
        <v>16028870</v>
      </c>
      <c r="D8891" t="s">
        <v>77</v>
      </c>
      <c r="E8891" t="s">
        <v>23178</v>
      </c>
      <c r="F8891" s="85">
        <v>140931</v>
      </c>
      <c r="G8891" t="s">
        <v>78</v>
      </c>
      <c r="H8891">
        <v>11979168</v>
      </c>
      <c r="I8891" t="s">
        <v>79</v>
      </c>
      <c r="K8891" t="s">
        <v>27448</v>
      </c>
      <c r="M8891" t="s">
        <v>20648</v>
      </c>
      <c r="N8891" t="s">
        <v>571</v>
      </c>
      <c r="O8891" t="s">
        <v>18</v>
      </c>
      <c r="P8891">
        <v>76177</v>
      </c>
      <c r="Q8891">
        <v>70</v>
      </c>
    </row>
    <row r="8892" spans="1:17" hidden="1" x14ac:dyDescent="0.35">
      <c r="A8892" s="72">
        <f t="shared" si="138"/>
        <v>140931</v>
      </c>
      <c r="B8892" t="s">
        <v>15941</v>
      </c>
      <c r="C8892" s="66">
        <v>16028870</v>
      </c>
      <c r="D8892" t="s">
        <v>77</v>
      </c>
      <c r="E8892" t="s">
        <v>3662</v>
      </c>
      <c r="F8892" s="66">
        <v>140931</v>
      </c>
      <c r="G8892" t="s">
        <v>78</v>
      </c>
      <c r="H8892" t="s">
        <v>3663</v>
      </c>
      <c r="I8892" t="s">
        <v>79</v>
      </c>
      <c r="K8892" t="s">
        <v>15939</v>
      </c>
      <c r="M8892" t="s">
        <v>3904</v>
      </c>
      <c r="N8892" t="s">
        <v>573</v>
      </c>
      <c r="O8892" t="s">
        <v>18</v>
      </c>
      <c r="P8892" t="s">
        <v>13719</v>
      </c>
      <c r="Q8892" t="s">
        <v>1154</v>
      </c>
    </row>
    <row r="8893" spans="1:17" hidden="1" x14ac:dyDescent="0.35">
      <c r="A8893" s="72">
        <f t="shared" si="138"/>
        <v>141188</v>
      </c>
      <c r="B8893" t="s">
        <v>6033</v>
      </c>
      <c r="C8893" s="66">
        <v>88376</v>
      </c>
      <c r="D8893" t="s">
        <v>77</v>
      </c>
      <c r="E8893" t="s">
        <v>5662</v>
      </c>
      <c r="F8893" s="66">
        <v>141188</v>
      </c>
      <c r="G8893" t="s">
        <v>77</v>
      </c>
      <c r="H8893" t="s">
        <v>6034</v>
      </c>
      <c r="I8893" t="s">
        <v>79</v>
      </c>
      <c r="K8893" t="s">
        <v>6035</v>
      </c>
      <c r="M8893" t="s">
        <v>6036</v>
      </c>
      <c r="N8893" t="s">
        <v>6037</v>
      </c>
      <c r="O8893" t="s">
        <v>18</v>
      </c>
      <c r="P8893" t="s">
        <v>6038</v>
      </c>
      <c r="Q8893" t="s">
        <v>6039</v>
      </c>
    </row>
    <row r="8894" spans="1:17" hidden="1" x14ac:dyDescent="0.35">
      <c r="A8894" s="72">
        <f t="shared" si="138"/>
        <v>141206</v>
      </c>
      <c r="B8894" t="s">
        <v>6033</v>
      </c>
      <c r="C8894" s="66">
        <v>212566</v>
      </c>
      <c r="D8894" t="s">
        <v>77</v>
      </c>
      <c r="E8894" t="s">
        <v>6041</v>
      </c>
      <c r="F8894" s="66">
        <v>141206</v>
      </c>
      <c r="G8894" t="s">
        <v>78</v>
      </c>
      <c r="H8894" t="s">
        <v>14588</v>
      </c>
      <c r="I8894" t="s">
        <v>79</v>
      </c>
      <c r="K8894" t="s">
        <v>14589</v>
      </c>
      <c r="M8894" t="s">
        <v>6036</v>
      </c>
      <c r="N8894" t="s">
        <v>6044</v>
      </c>
      <c r="O8894" t="s">
        <v>18</v>
      </c>
      <c r="P8894" t="s">
        <v>6038</v>
      </c>
    </row>
    <row r="8895" spans="1:17" hidden="1" x14ac:dyDescent="0.35">
      <c r="A8895" s="72">
        <f t="shared" si="138"/>
        <v>141206</v>
      </c>
      <c r="B8895" t="s">
        <v>6040</v>
      </c>
      <c r="C8895" s="66">
        <v>88377</v>
      </c>
      <c r="D8895" t="s">
        <v>77</v>
      </c>
      <c r="E8895" t="s">
        <v>6041</v>
      </c>
      <c r="F8895" s="66">
        <v>141206</v>
      </c>
      <c r="G8895" t="s">
        <v>78</v>
      </c>
      <c r="H8895" t="s">
        <v>6042</v>
      </c>
      <c r="I8895" t="s">
        <v>79</v>
      </c>
      <c r="K8895" t="s">
        <v>6043</v>
      </c>
      <c r="M8895" t="s">
        <v>6036</v>
      </c>
      <c r="N8895" t="s">
        <v>6044</v>
      </c>
      <c r="O8895" t="s">
        <v>18</v>
      </c>
      <c r="P8895" t="s">
        <v>6038</v>
      </c>
      <c r="Q8895" t="s">
        <v>6039</v>
      </c>
    </row>
    <row r="8896" spans="1:17" hidden="1" x14ac:dyDescent="0.35">
      <c r="A8896" s="72">
        <f t="shared" si="138"/>
        <v>141206</v>
      </c>
      <c r="B8896" t="s">
        <v>6045</v>
      </c>
      <c r="C8896" s="66">
        <v>88378</v>
      </c>
      <c r="D8896" t="s">
        <v>77</v>
      </c>
      <c r="E8896" t="s">
        <v>6041</v>
      </c>
      <c r="F8896" s="66">
        <v>141206</v>
      </c>
      <c r="G8896" t="s">
        <v>78</v>
      </c>
      <c r="H8896" t="s">
        <v>6046</v>
      </c>
      <c r="I8896" t="s">
        <v>79</v>
      </c>
      <c r="K8896" t="s">
        <v>6047</v>
      </c>
      <c r="M8896" t="s">
        <v>6036</v>
      </c>
      <c r="N8896" t="s">
        <v>6044</v>
      </c>
      <c r="O8896" t="s">
        <v>18</v>
      </c>
      <c r="P8896" t="s">
        <v>6038</v>
      </c>
      <c r="Q8896" t="s">
        <v>6039</v>
      </c>
    </row>
    <row r="8897" spans="1:17" hidden="1" x14ac:dyDescent="0.35">
      <c r="A8897" s="72">
        <f t="shared" si="138"/>
        <v>141667</v>
      </c>
      <c r="B8897" t="s">
        <v>11294</v>
      </c>
      <c r="C8897" s="66">
        <v>16060376</v>
      </c>
      <c r="D8897" t="s">
        <v>77</v>
      </c>
      <c r="E8897" t="s">
        <v>10820</v>
      </c>
      <c r="F8897" s="66">
        <v>141667</v>
      </c>
      <c r="G8897" t="s">
        <v>78</v>
      </c>
      <c r="H8897" t="s">
        <v>350</v>
      </c>
      <c r="I8897" t="s">
        <v>79</v>
      </c>
      <c r="K8897" t="s">
        <v>17389</v>
      </c>
      <c r="L8897" t="s">
        <v>80</v>
      </c>
      <c r="M8897" t="s">
        <v>11288</v>
      </c>
      <c r="N8897" t="s">
        <v>7398</v>
      </c>
      <c r="O8897" t="s">
        <v>18</v>
      </c>
      <c r="P8897" t="s">
        <v>11289</v>
      </c>
      <c r="Q8897" t="s">
        <v>87</v>
      </c>
    </row>
    <row r="8898" spans="1:17" hidden="1" x14ac:dyDescent="0.35">
      <c r="A8898" s="72">
        <f t="shared" ref="A8898:A8961" si="139">IF(F8898="", "", IF(D8898="School District", C8898, F8898))</f>
        <v>141260</v>
      </c>
      <c r="B8898" t="s">
        <v>16535</v>
      </c>
      <c r="C8898" s="66">
        <v>16042352</v>
      </c>
      <c r="D8898" t="s">
        <v>77</v>
      </c>
      <c r="E8898" t="s">
        <v>7504</v>
      </c>
      <c r="F8898" s="66">
        <v>141260</v>
      </c>
      <c r="G8898" t="s">
        <v>78</v>
      </c>
      <c r="I8898" t="s">
        <v>79</v>
      </c>
      <c r="K8898" t="s">
        <v>16536</v>
      </c>
      <c r="M8898" t="s">
        <v>7541</v>
      </c>
      <c r="N8898" t="s">
        <v>7265</v>
      </c>
      <c r="O8898" t="s">
        <v>18</v>
      </c>
      <c r="P8898" t="s">
        <v>7542</v>
      </c>
    </row>
    <row r="8899" spans="1:17" hidden="1" x14ac:dyDescent="0.35">
      <c r="A8899" s="72">
        <f t="shared" si="139"/>
        <v>140903</v>
      </c>
      <c r="B8899" t="s">
        <v>25202</v>
      </c>
      <c r="C8899" s="85">
        <v>87617</v>
      </c>
      <c r="D8899" t="s">
        <v>77</v>
      </c>
      <c r="E8899" t="s">
        <v>23236</v>
      </c>
      <c r="F8899" s="85">
        <v>140903</v>
      </c>
      <c r="G8899" t="s">
        <v>78</v>
      </c>
      <c r="H8899">
        <v>10839066</v>
      </c>
      <c r="I8899" t="s">
        <v>79</v>
      </c>
      <c r="K8899" t="s">
        <v>25203</v>
      </c>
      <c r="M8899" t="s">
        <v>17895</v>
      </c>
      <c r="N8899" t="s">
        <v>571</v>
      </c>
      <c r="O8899" t="s">
        <v>18</v>
      </c>
      <c r="P8899">
        <v>76140</v>
      </c>
      <c r="Q8899">
        <v>3507</v>
      </c>
    </row>
    <row r="8900" spans="1:17" hidden="1" x14ac:dyDescent="0.35">
      <c r="A8900" s="72">
        <f t="shared" si="139"/>
        <v>140903</v>
      </c>
      <c r="B8900" t="s">
        <v>4393</v>
      </c>
      <c r="C8900" s="66">
        <v>87617</v>
      </c>
      <c r="D8900" t="s">
        <v>77</v>
      </c>
      <c r="E8900" t="s">
        <v>4366</v>
      </c>
      <c r="F8900" s="66">
        <v>140903</v>
      </c>
      <c r="G8900" t="s">
        <v>78</v>
      </c>
      <c r="H8900" t="s">
        <v>4367</v>
      </c>
      <c r="I8900" t="s">
        <v>79</v>
      </c>
      <c r="K8900" t="s">
        <v>4394</v>
      </c>
      <c r="M8900" t="s">
        <v>4395</v>
      </c>
      <c r="N8900" t="s">
        <v>573</v>
      </c>
      <c r="O8900" t="s">
        <v>18</v>
      </c>
      <c r="P8900" t="s">
        <v>4396</v>
      </c>
      <c r="Q8900" t="s">
        <v>111</v>
      </c>
    </row>
    <row r="8901" spans="1:17" hidden="1" x14ac:dyDescent="0.35">
      <c r="A8901" s="72">
        <f t="shared" si="139"/>
        <v>141386</v>
      </c>
      <c r="B8901" t="s">
        <v>8838</v>
      </c>
      <c r="C8901" s="66">
        <v>90018</v>
      </c>
      <c r="D8901" t="s">
        <v>77</v>
      </c>
      <c r="E8901" t="s">
        <v>8609</v>
      </c>
      <c r="F8901" s="66">
        <v>141386</v>
      </c>
      <c r="G8901" t="s">
        <v>78</v>
      </c>
      <c r="I8901" t="s">
        <v>79</v>
      </c>
      <c r="K8901" t="s">
        <v>8839</v>
      </c>
      <c r="M8901" t="s">
        <v>8611</v>
      </c>
      <c r="N8901" t="s">
        <v>8454</v>
      </c>
      <c r="O8901" t="s">
        <v>18</v>
      </c>
      <c r="P8901" t="s">
        <v>8612</v>
      </c>
    </row>
    <row r="8902" spans="1:17" hidden="1" x14ac:dyDescent="0.35">
      <c r="A8902" s="72">
        <f t="shared" si="139"/>
        <v>127700</v>
      </c>
      <c r="B8902" t="s">
        <v>24142</v>
      </c>
      <c r="C8902" s="85">
        <v>17005590</v>
      </c>
      <c r="D8902" t="s">
        <v>77</v>
      </c>
      <c r="E8902" t="s">
        <v>23260</v>
      </c>
      <c r="F8902" s="85">
        <v>127700</v>
      </c>
      <c r="G8902" t="s">
        <v>78</v>
      </c>
      <c r="I8902" t="s">
        <v>79</v>
      </c>
      <c r="K8902" t="s">
        <v>24018</v>
      </c>
      <c r="M8902" t="s">
        <v>23996</v>
      </c>
      <c r="N8902" t="s">
        <v>23987</v>
      </c>
      <c r="O8902" t="s">
        <v>23988</v>
      </c>
      <c r="P8902">
        <v>32901</v>
      </c>
      <c r="Q8902">
        <v>3009</v>
      </c>
    </row>
    <row r="8903" spans="1:17" hidden="1" x14ac:dyDescent="0.35">
      <c r="A8903" s="72">
        <f t="shared" si="139"/>
        <v>127700</v>
      </c>
      <c r="B8903" t="s">
        <v>24017</v>
      </c>
      <c r="C8903" s="85">
        <v>17005589</v>
      </c>
      <c r="D8903" t="s">
        <v>77</v>
      </c>
      <c r="E8903" t="s">
        <v>23260</v>
      </c>
      <c r="F8903" s="85">
        <v>127700</v>
      </c>
      <c r="G8903" t="s">
        <v>78</v>
      </c>
      <c r="I8903" t="s">
        <v>79</v>
      </c>
      <c r="K8903" t="s">
        <v>24018</v>
      </c>
      <c r="M8903" t="s">
        <v>23996</v>
      </c>
      <c r="N8903" t="s">
        <v>23987</v>
      </c>
      <c r="O8903" t="s">
        <v>23988</v>
      </c>
      <c r="P8903">
        <v>32901</v>
      </c>
      <c r="Q8903">
        <v>3009</v>
      </c>
    </row>
    <row r="8904" spans="1:17" hidden="1" x14ac:dyDescent="0.35">
      <c r="A8904" s="72">
        <f t="shared" si="139"/>
        <v>127700</v>
      </c>
      <c r="B8904" t="s">
        <v>24164</v>
      </c>
      <c r="C8904" s="85">
        <v>228257</v>
      </c>
      <c r="D8904" t="s">
        <v>77</v>
      </c>
      <c r="E8904" t="s">
        <v>23260</v>
      </c>
      <c r="F8904" s="85">
        <v>127700</v>
      </c>
      <c r="G8904" t="s">
        <v>78</v>
      </c>
      <c r="H8904">
        <v>13050695</v>
      </c>
      <c r="I8904" t="s">
        <v>79</v>
      </c>
      <c r="K8904" t="s">
        <v>24165</v>
      </c>
      <c r="M8904" t="s">
        <v>23996</v>
      </c>
      <c r="O8904" t="s">
        <v>23988</v>
      </c>
      <c r="P8904">
        <v>32935</v>
      </c>
    </row>
    <row r="8905" spans="1:17" hidden="1" x14ac:dyDescent="0.35">
      <c r="A8905" s="72">
        <f t="shared" si="139"/>
        <v>127700</v>
      </c>
      <c r="B8905" t="s">
        <v>24208</v>
      </c>
      <c r="C8905" s="85">
        <v>17009324</v>
      </c>
      <c r="D8905" t="s">
        <v>23281</v>
      </c>
      <c r="E8905" t="s">
        <v>23260</v>
      </c>
      <c r="F8905" s="85">
        <v>127700</v>
      </c>
      <c r="G8905" t="s">
        <v>78</v>
      </c>
      <c r="I8905" t="s">
        <v>79</v>
      </c>
      <c r="K8905" t="s">
        <v>24209</v>
      </c>
      <c r="M8905" t="s">
        <v>24004</v>
      </c>
      <c r="N8905" t="s">
        <v>23987</v>
      </c>
      <c r="O8905" t="s">
        <v>23988</v>
      </c>
      <c r="P8905">
        <v>32905</v>
      </c>
    </row>
    <row r="8906" spans="1:17" hidden="1" x14ac:dyDescent="0.35">
      <c r="A8906" s="72">
        <f t="shared" si="139"/>
        <v>141312</v>
      </c>
      <c r="B8906" t="s">
        <v>17044</v>
      </c>
      <c r="C8906" s="66">
        <v>16053034</v>
      </c>
      <c r="D8906" t="s">
        <v>77</v>
      </c>
      <c r="E8906" t="s">
        <v>6602</v>
      </c>
      <c r="F8906" s="66">
        <v>141312</v>
      </c>
      <c r="G8906" t="s">
        <v>78</v>
      </c>
      <c r="I8906" t="s">
        <v>79</v>
      </c>
      <c r="K8906" t="s">
        <v>17045</v>
      </c>
      <c r="M8906" t="s">
        <v>3090</v>
      </c>
      <c r="N8906" t="s">
        <v>6071</v>
      </c>
      <c r="O8906" t="s">
        <v>18</v>
      </c>
      <c r="P8906" t="s">
        <v>6231</v>
      </c>
      <c r="Q8906" t="s">
        <v>17046</v>
      </c>
    </row>
    <row r="8907" spans="1:17" hidden="1" x14ac:dyDescent="0.35">
      <c r="A8907" s="72">
        <f t="shared" si="139"/>
        <v>141146</v>
      </c>
      <c r="B8907" t="s">
        <v>5650</v>
      </c>
      <c r="C8907" s="66">
        <v>88248</v>
      </c>
      <c r="D8907" t="s">
        <v>77</v>
      </c>
      <c r="E8907" t="s">
        <v>4753</v>
      </c>
      <c r="F8907" s="66">
        <v>141146</v>
      </c>
      <c r="G8907" t="s">
        <v>78</v>
      </c>
      <c r="I8907" t="s">
        <v>79</v>
      </c>
      <c r="K8907" t="s">
        <v>5651</v>
      </c>
      <c r="M8907" t="s">
        <v>5356</v>
      </c>
      <c r="N8907" t="s">
        <v>5256</v>
      </c>
      <c r="O8907" t="s">
        <v>18</v>
      </c>
      <c r="P8907" t="s">
        <v>5644</v>
      </c>
    </row>
    <row r="8908" spans="1:17" hidden="1" x14ac:dyDescent="0.35">
      <c r="A8908" s="72">
        <f t="shared" si="139"/>
        <v>140841</v>
      </c>
      <c r="B8908" t="s">
        <v>23488</v>
      </c>
      <c r="C8908" s="85">
        <v>87165</v>
      </c>
      <c r="D8908" t="s">
        <v>77</v>
      </c>
      <c r="E8908" t="s">
        <v>23268</v>
      </c>
      <c r="F8908" s="85">
        <v>140841</v>
      </c>
      <c r="G8908" t="s">
        <v>78</v>
      </c>
      <c r="H8908">
        <v>12691671</v>
      </c>
      <c r="I8908" t="s">
        <v>79</v>
      </c>
      <c r="K8908" t="s">
        <v>23489</v>
      </c>
      <c r="M8908" t="s">
        <v>19690</v>
      </c>
      <c r="N8908" t="s">
        <v>571</v>
      </c>
      <c r="O8908" t="s">
        <v>18</v>
      </c>
      <c r="P8908">
        <v>76013</v>
      </c>
      <c r="Q8908">
        <v>5011</v>
      </c>
    </row>
    <row r="8909" spans="1:17" hidden="1" x14ac:dyDescent="0.35">
      <c r="A8909" s="72">
        <f t="shared" si="139"/>
        <v>141223</v>
      </c>
      <c r="B8909" t="s">
        <v>17898</v>
      </c>
      <c r="C8909" s="66">
        <v>16074316</v>
      </c>
      <c r="D8909" t="s">
        <v>77</v>
      </c>
      <c r="E8909" t="s">
        <v>6077</v>
      </c>
      <c r="F8909" s="66">
        <v>141223</v>
      </c>
      <c r="G8909" t="s">
        <v>78</v>
      </c>
      <c r="I8909" t="s">
        <v>79</v>
      </c>
      <c r="K8909" t="s">
        <v>17899</v>
      </c>
      <c r="M8909" t="s">
        <v>3090</v>
      </c>
      <c r="N8909" t="s">
        <v>6071</v>
      </c>
      <c r="O8909" t="s">
        <v>18</v>
      </c>
      <c r="P8909" t="s">
        <v>6756</v>
      </c>
    </row>
    <row r="8910" spans="1:17" hidden="1" x14ac:dyDescent="0.35">
      <c r="A8910" s="72">
        <f t="shared" si="139"/>
        <v>141939</v>
      </c>
      <c r="B8910" t="s">
        <v>2528</v>
      </c>
      <c r="C8910" s="66">
        <v>92421</v>
      </c>
      <c r="D8910" t="s">
        <v>77</v>
      </c>
      <c r="E8910" t="s">
        <v>12452</v>
      </c>
      <c r="F8910" s="66">
        <v>141939</v>
      </c>
      <c r="G8910" t="s">
        <v>78</v>
      </c>
      <c r="H8910" t="s">
        <v>350</v>
      </c>
      <c r="I8910" t="s">
        <v>79</v>
      </c>
      <c r="K8910" t="s">
        <v>12458</v>
      </c>
      <c r="L8910" t="s">
        <v>80</v>
      </c>
      <c r="M8910" t="s">
        <v>12454</v>
      </c>
      <c r="N8910" t="s">
        <v>5366</v>
      </c>
      <c r="O8910" t="s">
        <v>18</v>
      </c>
      <c r="P8910" t="s">
        <v>12455</v>
      </c>
      <c r="Q8910" t="s">
        <v>87</v>
      </c>
    </row>
    <row r="8911" spans="1:17" hidden="1" x14ac:dyDescent="0.35">
      <c r="A8911" s="72">
        <f t="shared" si="139"/>
        <v>141943</v>
      </c>
      <c r="B8911" t="s">
        <v>2528</v>
      </c>
      <c r="C8911" s="66">
        <v>92430</v>
      </c>
      <c r="D8911" t="s">
        <v>77</v>
      </c>
      <c r="E8911" t="s">
        <v>12466</v>
      </c>
      <c r="F8911" s="66">
        <v>141943</v>
      </c>
      <c r="G8911" t="s">
        <v>78</v>
      </c>
      <c r="H8911" t="s">
        <v>12480</v>
      </c>
      <c r="I8911" t="s">
        <v>79</v>
      </c>
      <c r="K8911" t="s">
        <v>12481</v>
      </c>
      <c r="M8911" t="s">
        <v>12463</v>
      </c>
      <c r="N8911" t="s">
        <v>12469</v>
      </c>
      <c r="O8911" t="s">
        <v>18</v>
      </c>
      <c r="P8911" t="s">
        <v>12464</v>
      </c>
    </row>
    <row r="8912" spans="1:17" hidden="1" x14ac:dyDescent="0.35">
      <c r="A8912" s="72">
        <f t="shared" si="139"/>
        <v>142043</v>
      </c>
      <c r="B8912" t="s">
        <v>2528</v>
      </c>
      <c r="C8912" s="66">
        <v>92740</v>
      </c>
      <c r="D8912" t="s">
        <v>77</v>
      </c>
      <c r="E8912" t="s">
        <v>13037</v>
      </c>
      <c r="F8912" s="66">
        <v>142043</v>
      </c>
      <c r="G8912" t="s">
        <v>78</v>
      </c>
      <c r="I8912" t="s">
        <v>79</v>
      </c>
      <c r="K8912" t="s">
        <v>13061</v>
      </c>
      <c r="M8912" t="s">
        <v>13039</v>
      </c>
      <c r="N8912" t="s">
        <v>13039</v>
      </c>
      <c r="O8912" t="s">
        <v>18</v>
      </c>
      <c r="P8912" t="s">
        <v>13040</v>
      </c>
      <c r="Q8912" t="s">
        <v>3342</v>
      </c>
    </row>
    <row r="8913" spans="1:17" hidden="1" x14ac:dyDescent="0.35">
      <c r="A8913" s="72">
        <f t="shared" si="139"/>
        <v>140845</v>
      </c>
      <c r="B8913" t="s">
        <v>26268</v>
      </c>
      <c r="C8913" s="85">
        <v>87273</v>
      </c>
      <c r="D8913" t="s">
        <v>77</v>
      </c>
      <c r="E8913" t="s">
        <v>23211</v>
      </c>
      <c r="F8913" s="85">
        <v>140845</v>
      </c>
      <c r="G8913" t="s">
        <v>78</v>
      </c>
      <c r="H8913">
        <v>14357479</v>
      </c>
      <c r="I8913" t="s">
        <v>79</v>
      </c>
      <c r="K8913" t="s">
        <v>26269</v>
      </c>
      <c r="M8913" t="s">
        <v>21069</v>
      </c>
      <c r="N8913" t="s">
        <v>571</v>
      </c>
      <c r="O8913" t="s">
        <v>18</v>
      </c>
      <c r="P8913">
        <v>76040</v>
      </c>
      <c r="Q8913">
        <v>5354</v>
      </c>
    </row>
    <row r="8914" spans="1:17" hidden="1" x14ac:dyDescent="0.35">
      <c r="A8914" s="72">
        <f t="shared" si="139"/>
        <v>140845</v>
      </c>
      <c r="B8914" t="s">
        <v>3558</v>
      </c>
      <c r="C8914" s="66">
        <v>87273</v>
      </c>
      <c r="D8914" t="s">
        <v>77</v>
      </c>
      <c r="E8914" t="s">
        <v>3465</v>
      </c>
      <c r="F8914" s="66">
        <v>140845</v>
      </c>
      <c r="G8914" t="s">
        <v>78</v>
      </c>
      <c r="H8914" t="s">
        <v>3466</v>
      </c>
      <c r="I8914" t="s">
        <v>79</v>
      </c>
      <c r="K8914" t="s">
        <v>3559</v>
      </c>
      <c r="L8914" t="s">
        <v>80</v>
      </c>
      <c r="M8914" t="s">
        <v>3537</v>
      </c>
      <c r="N8914" t="s">
        <v>573</v>
      </c>
      <c r="O8914" t="s">
        <v>18</v>
      </c>
      <c r="P8914" t="s">
        <v>3554</v>
      </c>
      <c r="Q8914" t="s">
        <v>3560</v>
      </c>
    </row>
    <row r="8915" spans="1:17" hidden="1" x14ac:dyDescent="0.35">
      <c r="A8915" s="72">
        <f t="shared" si="139"/>
        <v>140461</v>
      </c>
      <c r="B8915" t="s">
        <v>25656</v>
      </c>
      <c r="C8915" s="85">
        <v>85555</v>
      </c>
      <c r="D8915" t="s">
        <v>77</v>
      </c>
      <c r="E8915" t="s">
        <v>23227</v>
      </c>
      <c r="F8915" s="85">
        <v>140461</v>
      </c>
      <c r="G8915" t="s">
        <v>78</v>
      </c>
      <c r="H8915">
        <v>1647890</v>
      </c>
      <c r="I8915" t="s">
        <v>79</v>
      </c>
      <c r="K8915" t="s">
        <v>25657</v>
      </c>
      <c r="M8915" t="s">
        <v>20923</v>
      </c>
      <c r="N8915" t="s">
        <v>232</v>
      </c>
      <c r="O8915" t="s">
        <v>18</v>
      </c>
      <c r="P8915">
        <v>75043</v>
      </c>
      <c r="Q8915">
        <v>2351</v>
      </c>
    </row>
    <row r="8916" spans="1:17" hidden="1" x14ac:dyDescent="0.35">
      <c r="A8916" s="72">
        <f t="shared" si="139"/>
        <v>140461</v>
      </c>
      <c r="B8916" t="s">
        <v>494</v>
      </c>
      <c r="C8916" s="66">
        <v>85555</v>
      </c>
      <c r="D8916" t="s">
        <v>77</v>
      </c>
      <c r="E8916" t="s">
        <v>371</v>
      </c>
      <c r="F8916" s="66">
        <v>140461</v>
      </c>
      <c r="G8916" t="s">
        <v>78</v>
      </c>
      <c r="H8916" t="s">
        <v>372</v>
      </c>
      <c r="I8916" t="s">
        <v>79</v>
      </c>
      <c r="K8916" t="s">
        <v>495</v>
      </c>
      <c r="M8916" t="s">
        <v>374</v>
      </c>
      <c r="N8916" t="s">
        <v>189</v>
      </c>
      <c r="O8916" t="s">
        <v>18</v>
      </c>
      <c r="P8916" t="s">
        <v>480</v>
      </c>
      <c r="Q8916" t="s">
        <v>496</v>
      </c>
    </row>
    <row r="8917" spans="1:17" hidden="1" x14ac:dyDescent="0.35">
      <c r="A8917" s="72">
        <f t="shared" si="139"/>
        <v>140464</v>
      </c>
      <c r="B8917" t="s">
        <v>25923</v>
      </c>
      <c r="C8917" s="85">
        <v>85590</v>
      </c>
      <c r="D8917" t="s">
        <v>77</v>
      </c>
      <c r="E8917" t="s">
        <v>23223</v>
      </c>
      <c r="F8917" s="85">
        <v>140464</v>
      </c>
      <c r="G8917" t="s">
        <v>78</v>
      </c>
      <c r="H8917">
        <v>14512545</v>
      </c>
      <c r="I8917" t="s">
        <v>79</v>
      </c>
      <c r="K8917" t="s">
        <v>25924</v>
      </c>
      <c r="M8917" t="s">
        <v>18305</v>
      </c>
      <c r="N8917" t="s">
        <v>232</v>
      </c>
      <c r="O8917" t="s">
        <v>18</v>
      </c>
      <c r="P8917">
        <v>75052</v>
      </c>
      <c r="Q8917">
        <v>5718</v>
      </c>
    </row>
    <row r="8918" spans="1:17" hidden="1" x14ac:dyDescent="0.35">
      <c r="A8918" s="72">
        <f t="shared" si="139"/>
        <v>140464</v>
      </c>
      <c r="B8918" t="s">
        <v>584</v>
      </c>
      <c r="C8918" s="66">
        <v>85590</v>
      </c>
      <c r="D8918" t="s">
        <v>77</v>
      </c>
      <c r="E8918" t="s">
        <v>541</v>
      </c>
      <c r="F8918" s="66">
        <v>140464</v>
      </c>
      <c r="G8918" t="s">
        <v>78</v>
      </c>
      <c r="H8918" t="s">
        <v>542</v>
      </c>
      <c r="I8918" t="s">
        <v>79</v>
      </c>
      <c r="K8918" t="s">
        <v>585</v>
      </c>
      <c r="M8918" t="s">
        <v>544</v>
      </c>
      <c r="N8918" t="s">
        <v>189</v>
      </c>
      <c r="O8918" t="s">
        <v>18</v>
      </c>
      <c r="P8918" t="s">
        <v>576</v>
      </c>
      <c r="Q8918" t="s">
        <v>586</v>
      </c>
    </row>
    <row r="8919" spans="1:17" hidden="1" x14ac:dyDescent="0.35">
      <c r="A8919" s="72">
        <f t="shared" si="139"/>
        <v>140887</v>
      </c>
      <c r="B8919" t="s">
        <v>25462</v>
      </c>
      <c r="C8919" s="85">
        <v>87460</v>
      </c>
      <c r="D8919" t="s">
        <v>77</v>
      </c>
      <c r="E8919" t="s">
        <v>23231</v>
      </c>
      <c r="F8919" s="85">
        <v>140887</v>
      </c>
      <c r="G8919" t="s">
        <v>78</v>
      </c>
      <c r="H8919">
        <v>12057683</v>
      </c>
      <c r="I8919" t="s">
        <v>79</v>
      </c>
      <c r="K8919" t="s">
        <v>25463</v>
      </c>
      <c r="M8919" t="s">
        <v>20648</v>
      </c>
      <c r="N8919" t="s">
        <v>571</v>
      </c>
      <c r="O8919" t="s">
        <v>18</v>
      </c>
      <c r="P8919">
        <v>76107</v>
      </c>
      <c r="Q8919">
        <v>4317</v>
      </c>
    </row>
    <row r="8920" spans="1:17" hidden="1" x14ac:dyDescent="0.35">
      <c r="A8920" s="72">
        <f t="shared" si="139"/>
        <v>140887</v>
      </c>
      <c r="B8920" t="s">
        <v>4048</v>
      </c>
      <c r="C8920" s="66">
        <v>87460</v>
      </c>
      <c r="D8920" t="s">
        <v>77</v>
      </c>
      <c r="E8920" t="s">
        <v>3907</v>
      </c>
      <c r="F8920" s="66">
        <v>140887</v>
      </c>
      <c r="G8920" t="s">
        <v>78</v>
      </c>
      <c r="H8920" t="s">
        <v>4049</v>
      </c>
      <c r="I8920" t="s">
        <v>79</v>
      </c>
      <c r="K8920" t="s">
        <v>4050</v>
      </c>
      <c r="M8920" t="s">
        <v>3904</v>
      </c>
      <c r="N8920" t="s">
        <v>573</v>
      </c>
      <c r="O8920" t="s">
        <v>18</v>
      </c>
      <c r="P8920" t="s">
        <v>3978</v>
      </c>
      <c r="Q8920" t="s">
        <v>4051</v>
      </c>
    </row>
    <row r="8921" spans="1:17" hidden="1" x14ac:dyDescent="0.35">
      <c r="A8921" s="72">
        <f t="shared" si="139"/>
        <v>140887</v>
      </c>
      <c r="B8921" t="s">
        <v>25580</v>
      </c>
      <c r="C8921" s="85">
        <v>87588</v>
      </c>
      <c r="D8921" t="s">
        <v>77</v>
      </c>
      <c r="E8921" t="s">
        <v>23231</v>
      </c>
      <c r="F8921" s="85">
        <v>140887</v>
      </c>
      <c r="G8921" t="s">
        <v>78</v>
      </c>
      <c r="H8921">
        <v>12059077</v>
      </c>
      <c r="I8921" t="s">
        <v>79</v>
      </c>
      <c r="K8921" t="s">
        <v>25581</v>
      </c>
      <c r="M8921" t="s">
        <v>20648</v>
      </c>
      <c r="N8921" t="s">
        <v>571</v>
      </c>
      <c r="O8921" t="s">
        <v>18</v>
      </c>
      <c r="P8921">
        <v>76133</v>
      </c>
      <c r="Q8921">
        <v>1618</v>
      </c>
    </row>
    <row r="8922" spans="1:17" hidden="1" x14ac:dyDescent="0.35">
      <c r="A8922" s="72">
        <f t="shared" si="139"/>
        <v>140887</v>
      </c>
      <c r="B8922" t="s">
        <v>4333</v>
      </c>
      <c r="C8922" s="66">
        <v>87588</v>
      </c>
      <c r="D8922" t="s">
        <v>77</v>
      </c>
      <c r="E8922" t="s">
        <v>3907</v>
      </c>
      <c r="F8922" s="66">
        <v>140887</v>
      </c>
      <c r="G8922" t="s">
        <v>78</v>
      </c>
      <c r="H8922" t="s">
        <v>4334</v>
      </c>
      <c r="I8922" t="s">
        <v>79</v>
      </c>
      <c r="K8922" t="s">
        <v>4335</v>
      </c>
      <c r="M8922" t="s">
        <v>3904</v>
      </c>
      <c r="N8922" t="s">
        <v>573</v>
      </c>
      <c r="O8922" t="s">
        <v>18</v>
      </c>
      <c r="P8922" t="s">
        <v>4336</v>
      </c>
      <c r="Q8922" t="s">
        <v>4337</v>
      </c>
    </row>
    <row r="8923" spans="1:17" hidden="1" x14ac:dyDescent="0.35">
      <c r="A8923" s="72">
        <f t="shared" si="139"/>
        <v>140887</v>
      </c>
      <c r="B8923" t="s">
        <v>25362</v>
      </c>
      <c r="C8923" s="85">
        <v>214969</v>
      </c>
      <c r="D8923" t="s">
        <v>77</v>
      </c>
      <c r="E8923" t="s">
        <v>23231</v>
      </c>
      <c r="F8923" s="85">
        <v>140887</v>
      </c>
      <c r="G8923" t="s">
        <v>78</v>
      </c>
      <c r="H8923">
        <v>11985405</v>
      </c>
      <c r="I8923" t="s">
        <v>79</v>
      </c>
      <c r="K8923" t="s">
        <v>25363</v>
      </c>
      <c r="M8923" t="s">
        <v>20648</v>
      </c>
      <c r="N8923" t="s">
        <v>571</v>
      </c>
      <c r="O8923" t="s">
        <v>18</v>
      </c>
      <c r="P8923">
        <v>76133</v>
      </c>
    </row>
    <row r="8924" spans="1:17" hidden="1" x14ac:dyDescent="0.35">
      <c r="A8924" s="72">
        <f t="shared" si="139"/>
        <v>140887</v>
      </c>
      <c r="B8924" t="s">
        <v>14652</v>
      </c>
      <c r="C8924" s="66">
        <v>214969</v>
      </c>
      <c r="D8924" t="s">
        <v>77</v>
      </c>
      <c r="E8924" t="s">
        <v>3907</v>
      </c>
      <c r="F8924" s="66">
        <v>140887</v>
      </c>
      <c r="G8924" t="s">
        <v>78</v>
      </c>
      <c r="H8924" t="s">
        <v>14653</v>
      </c>
      <c r="I8924" t="s">
        <v>79</v>
      </c>
      <c r="K8924" t="s">
        <v>4349</v>
      </c>
      <c r="M8924" t="s">
        <v>3904</v>
      </c>
      <c r="N8924" t="s">
        <v>571</v>
      </c>
      <c r="O8924" t="s">
        <v>18</v>
      </c>
      <c r="P8924" t="s">
        <v>4336</v>
      </c>
    </row>
    <row r="8925" spans="1:17" hidden="1" x14ac:dyDescent="0.35">
      <c r="A8925" s="72">
        <f t="shared" si="139"/>
        <v>141312</v>
      </c>
      <c r="B8925" t="s">
        <v>8550</v>
      </c>
      <c r="C8925" s="66">
        <v>89891</v>
      </c>
      <c r="D8925" t="s">
        <v>77</v>
      </c>
      <c r="E8925" t="s">
        <v>6602</v>
      </c>
      <c r="F8925" s="66">
        <v>141312</v>
      </c>
      <c r="G8925" t="s">
        <v>78</v>
      </c>
      <c r="H8925" t="s">
        <v>8551</v>
      </c>
      <c r="I8925" t="s">
        <v>79</v>
      </c>
      <c r="K8925" t="s">
        <v>8552</v>
      </c>
      <c r="M8925" t="s">
        <v>8544</v>
      </c>
      <c r="N8925" t="s">
        <v>6071</v>
      </c>
      <c r="O8925" t="s">
        <v>18</v>
      </c>
      <c r="P8925" t="s">
        <v>8545</v>
      </c>
      <c r="Q8925" t="s">
        <v>3431</v>
      </c>
    </row>
    <row r="8926" spans="1:17" hidden="1" x14ac:dyDescent="0.35">
      <c r="A8926" s="72">
        <f t="shared" si="139"/>
        <v>141312</v>
      </c>
      <c r="B8926" t="s">
        <v>8561</v>
      </c>
      <c r="C8926" s="66">
        <v>89897</v>
      </c>
      <c r="D8926" t="s">
        <v>77</v>
      </c>
      <c r="E8926" t="s">
        <v>6602</v>
      </c>
      <c r="F8926" s="66">
        <v>141312</v>
      </c>
      <c r="G8926" t="s">
        <v>78</v>
      </c>
      <c r="H8926" t="s">
        <v>8562</v>
      </c>
      <c r="I8926" t="s">
        <v>79</v>
      </c>
      <c r="K8926" t="s">
        <v>8563</v>
      </c>
      <c r="M8926" t="s">
        <v>8544</v>
      </c>
      <c r="N8926" t="s">
        <v>6071</v>
      </c>
      <c r="O8926" t="s">
        <v>18</v>
      </c>
      <c r="P8926" t="s">
        <v>8545</v>
      </c>
      <c r="Q8926" t="s">
        <v>8564</v>
      </c>
    </row>
    <row r="8927" spans="1:17" hidden="1" x14ac:dyDescent="0.35">
      <c r="A8927" s="72">
        <f t="shared" si="139"/>
        <v>141312</v>
      </c>
      <c r="B8927" t="s">
        <v>8557</v>
      </c>
      <c r="C8927" s="66">
        <v>89895</v>
      </c>
      <c r="D8927" t="s">
        <v>77</v>
      </c>
      <c r="E8927" t="s">
        <v>6602</v>
      </c>
      <c r="F8927" s="66">
        <v>141312</v>
      </c>
      <c r="G8927" t="s">
        <v>78</v>
      </c>
      <c r="H8927" t="s">
        <v>8558</v>
      </c>
      <c r="I8927" t="s">
        <v>79</v>
      </c>
      <c r="K8927" t="s">
        <v>8559</v>
      </c>
      <c r="M8927" t="s">
        <v>8544</v>
      </c>
      <c r="N8927" t="s">
        <v>6071</v>
      </c>
      <c r="O8927" t="s">
        <v>18</v>
      </c>
      <c r="P8927" t="s">
        <v>8545</v>
      </c>
      <c r="Q8927" t="s">
        <v>8560</v>
      </c>
    </row>
    <row r="8928" spans="1:17" hidden="1" x14ac:dyDescent="0.35">
      <c r="A8928" s="72">
        <f t="shared" si="139"/>
        <v>127700</v>
      </c>
      <c r="B8928" t="s">
        <v>24122</v>
      </c>
      <c r="C8928" s="85">
        <v>35988</v>
      </c>
      <c r="D8928" t="s">
        <v>77</v>
      </c>
      <c r="E8928" t="s">
        <v>23260</v>
      </c>
      <c r="F8928" s="85">
        <v>127700</v>
      </c>
      <c r="G8928" t="s">
        <v>78</v>
      </c>
      <c r="H8928">
        <v>13050844</v>
      </c>
      <c r="I8928" t="s">
        <v>79</v>
      </c>
      <c r="K8928" t="s">
        <v>24123</v>
      </c>
      <c r="M8928" t="s">
        <v>23999</v>
      </c>
      <c r="N8928" t="s">
        <v>23987</v>
      </c>
      <c r="O8928" t="s">
        <v>23988</v>
      </c>
      <c r="P8928">
        <v>32796</v>
      </c>
      <c r="Q8928">
        <v>2932</v>
      </c>
    </row>
    <row r="8929" spans="1:17" hidden="1" x14ac:dyDescent="0.35">
      <c r="A8929" s="72">
        <f t="shared" si="139"/>
        <v>141688</v>
      </c>
      <c r="B8929" t="s">
        <v>11353</v>
      </c>
      <c r="C8929" s="66">
        <v>91613</v>
      </c>
      <c r="D8929" t="s">
        <v>77</v>
      </c>
      <c r="E8929" t="s">
        <v>11324</v>
      </c>
      <c r="F8929" s="66">
        <v>141688</v>
      </c>
      <c r="G8929" t="s">
        <v>78</v>
      </c>
      <c r="I8929" t="s">
        <v>79</v>
      </c>
      <c r="K8929" t="s">
        <v>11354</v>
      </c>
      <c r="M8929" t="s">
        <v>11073</v>
      </c>
      <c r="N8929" t="s">
        <v>7398</v>
      </c>
      <c r="O8929" t="s">
        <v>18</v>
      </c>
      <c r="P8929" t="s">
        <v>11074</v>
      </c>
      <c r="Q8929" t="s">
        <v>11355</v>
      </c>
    </row>
    <row r="8930" spans="1:17" hidden="1" x14ac:dyDescent="0.35">
      <c r="A8930" s="72">
        <f t="shared" si="139"/>
        <v>17003097</v>
      </c>
      <c r="B8930" t="s">
        <v>15678</v>
      </c>
      <c r="C8930" s="66">
        <v>16020564</v>
      </c>
      <c r="D8930" t="s">
        <v>77</v>
      </c>
      <c r="E8930" t="s">
        <v>15679</v>
      </c>
      <c r="F8930" s="66">
        <v>17003097</v>
      </c>
      <c r="G8930" t="s">
        <v>78</v>
      </c>
      <c r="H8930" t="s">
        <v>15680</v>
      </c>
      <c r="I8930" t="s">
        <v>79</v>
      </c>
      <c r="K8930" t="s">
        <v>15681</v>
      </c>
      <c r="M8930" t="s">
        <v>12447</v>
      </c>
      <c r="N8930" t="s">
        <v>12447</v>
      </c>
      <c r="O8930" t="s">
        <v>18</v>
      </c>
      <c r="P8930" t="s">
        <v>12769</v>
      </c>
      <c r="Q8930" t="s">
        <v>8466</v>
      </c>
    </row>
    <row r="8931" spans="1:17" hidden="1" x14ac:dyDescent="0.35">
      <c r="A8931" s="72">
        <f t="shared" si="139"/>
        <v>141548</v>
      </c>
      <c r="B8931" t="s">
        <v>10094</v>
      </c>
      <c r="C8931" s="66">
        <v>90804</v>
      </c>
      <c r="D8931" t="s">
        <v>77</v>
      </c>
      <c r="E8931" t="s">
        <v>9884</v>
      </c>
      <c r="F8931" s="66">
        <v>141548</v>
      </c>
      <c r="G8931" t="s">
        <v>78</v>
      </c>
      <c r="H8931" t="s">
        <v>10095</v>
      </c>
      <c r="I8931" t="s">
        <v>79</v>
      </c>
      <c r="K8931" t="s">
        <v>10096</v>
      </c>
      <c r="M8931" t="s">
        <v>7383</v>
      </c>
      <c r="N8931" t="s">
        <v>7384</v>
      </c>
      <c r="O8931" t="s">
        <v>18</v>
      </c>
      <c r="P8931" t="s">
        <v>9897</v>
      </c>
    </row>
    <row r="8932" spans="1:17" hidden="1" x14ac:dyDescent="0.35">
      <c r="A8932" s="72">
        <f t="shared" si="139"/>
        <v>141548</v>
      </c>
      <c r="B8932" t="s">
        <v>25182</v>
      </c>
      <c r="C8932" s="85">
        <v>141548</v>
      </c>
      <c r="D8932" t="s">
        <v>78</v>
      </c>
      <c r="E8932" t="s">
        <v>23237</v>
      </c>
      <c r="F8932" s="85">
        <v>17015391</v>
      </c>
      <c r="G8932" t="s">
        <v>1750</v>
      </c>
      <c r="H8932">
        <v>9753955</v>
      </c>
      <c r="I8932" t="s">
        <v>79</v>
      </c>
      <c r="J8932" t="s">
        <v>200</v>
      </c>
      <c r="K8932" t="s">
        <v>22573</v>
      </c>
      <c r="M8932" t="s">
        <v>9155</v>
      </c>
      <c r="N8932" t="s">
        <v>9526</v>
      </c>
      <c r="O8932" t="s">
        <v>18</v>
      </c>
      <c r="P8932">
        <v>78224</v>
      </c>
    </row>
    <row r="8933" spans="1:17" hidden="1" x14ac:dyDescent="0.35">
      <c r="A8933" s="72">
        <f t="shared" si="139"/>
        <v>141548</v>
      </c>
      <c r="B8933" t="s">
        <v>18692</v>
      </c>
      <c r="C8933" s="66">
        <v>90931</v>
      </c>
      <c r="D8933" t="s">
        <v>83</v>
      </c>
      <c r="E8933" t="s">
        <v>9884</v>
      </c>
      <c r="F8933" s="66">
        <v>141548</v>
      </c>
      <c r="G8933" t="s">
        <v>78</v>
      </c>
      <c r="H8933" t="s">
        <v>18693</v>
      </c>
      <c r="I8933" t="s">
        <v>79</v>
      </c>
      <c r="K8933" t="s">
        <v>13825</v>
      </c>
      <c r="M8933" t="s">
        <v>7383</v>
      </c>
      <c r="N8933" t="s">
        <v>7384</v>
      </c>
      <c r="O8933" t="s">
        <v>18</v>
      </c>
      <c r="P8933" t="s">
        <v>10297</v>
      </c>
      <c r="Q8933" t="s">
        <v>1008</v>
      </c>
    </row>
    <row r="8934" spans="1:17" hidden="1" x14ac:dyDescent="0.35">
      <c r="A8934" s="72">
        <f t="shared" si="139"/>
        <v>141312</v>
      </c>
      <c r="B8934" t="s">
        <v>8207</v>
      </c>
      <c r="C8934" s="66">
        <v>89619</v>
      </c>
      <c r="D8934" t="s">
        <v>77</v>
      </c>
      <c r="E8934" t="s">
        <v>6602</v>
      </c>
      <c r="F8934" s="66">
        <v>141312</v>
      </c>
      <c r="G8934" t="s">
        <v>78</v>
      </c>
      <c r="H8934" t="s">
        <v>8208</v>
      </c>
      <c r="I8934" t="s">
        <v>79</v>
      </c>
      <c r="K8934" t="s">
        <v>8209</v>
      </c>
      <c r="M8934" t="s">
        <v>8194</v>
      </c>
      <c r="N8934" t="s">
        <v>6071</v>
      </c>
      <c r="O8934" t="s">
        <v>18</v>
      </c>
      <c r="P8934" t="s">
        <v>8195</v>
      </c>
      <c r="Q8934" t="s">
        <v>5307</v>
      </c>
    </row>
    <row r="8935" spans="1:17" hidden="1" x14ac:dyDescent="0.35">
      <c r="A8935" s="72">
        <f t="shared" si="139"/>
        <v>141555</v>
      </c>
      <c r="B8935" t="s">
        <v>20976</v>
      </c>
      <c r="C8935" s="66">
        <v>17025515</v>
      </c>
      <c r="D8935" t="s">
        <v>83</v>
      </c>
      <c r="E8935" t="s">
        <v>4810</v>
      </c>
      <c r="F8935" s="66">
        <v>141555</v>
      </c>
      <c r="G8935" t="s">
        <v>78</v>
      </c>
      <c r="I8935" t="s">
        <v>79</v>
      </c>
      <c r="K8935" t="s">
        <v>22648</v>
      </c>
      <c r="M8935" t="s">
        <v>9155</v>
      </c>
      <c r="N8935" t="s">
        <v>9526</v>
      </c>
      <c r="O8935" t="s">
        <v>18</v>
      </c>
      <c r="P8935" t="s">
        <v>10119</v>
      </c>
    </row>
    <row r="8936" spans="1:17" hidden="1" x14ac:dyDescent="0.35">
      <c r="A8936" s="72">
        <f t="shared" si="139"/>
        <v>141662</v>
      </c>
      <c r="B8936" t="s">
        <v>27525</v>
      </c>
      <c r="C8936" s="85">
        <v>141662</v>
      </c>
      <c r="D8936" t="s">
        <v>78</v>
      </c>
      <c r="E8936" t="s">
        <v>23177</v>
      </c>
      <c r="F8936" s="85">
        <v>17016080</v>
      </c>
      <c r="G8936" t="s">
        <v>1750</v>
      </c>
      <c r="H8936">
        <v>11716966</v>
      </c>
      <c r="I8936" t="s">
        <v>79</v>
      </c>
      <c r="J8936" t="s">
        <v>200</v>
      </c>
      <c r="K8936" t="s">
        <v>27526</v>
      </c>
      <c r="M8936" t="s">
        <v>20285</v>
      </c>
      <c r="N8936" t="s">
        <v>10825</v>
      </c>
      <c r="O8936" t="s">
        <v>18</v>
      </c>
      <c r="P8936">
        <v>78570</v>
      </c>
      <c r="Q8936">
        <v>9702</v>
      </c>
    </row>
    <row r="8937" spans="1:17" hidden="1" x14ac:dyDescent="0.35">
      <c r="A8937" s="72">
        <f t="shared" si="139"/>
        <v>141662</v>
      </c>
      <c r="B8937" t="s">
        <v>22693</v>
      </c>
      <c r="C8937" s="66">
        <v>17025844</v>
      </c>
      <c r="D8937" t="s">
        <v>83</v>
      </c>
      <c r="E8937" t="s">
        <v>10854</v>
      </c>
      <c r="F8937" s="66">
        <v>141662</v>
      </c>
      <c r="G8937" t="s">
        <v>78</v>
      </c>
      <c r="I8937" t="s">
        <v>79</v>
      </c>
      <c r="K8937" t="s">
        <v>22694</v>
      </c>
      <c r="M8937" t="s">
        <v>22695</v>
      </c>
      <c r="N8937" t="s">
        <v>10739</v>
      </c>
      <c r="O8937" t="s">
        <v>18</v>
      </c>
      <c r="P8937" t="s">
        <v>10735</v>
      </c>
    </row>
    <row r="8938" spans="1:17" hidden="1" x14ac:dyDescent="0.35">
      <c r="A8938" s="72">
        <f t="shared" si="139"/>
        <v>141662</v>
      </c>
      <c r="B8938" t="s">
        <v>11092</v>
      </c>
      <c r="C8938" s="66">
        <v>91491</v>
      </c>
      <c r="D8938" t="s">
        <v>77</v>
      </c>
      <c r="E8938" t="s">
        <v>10854</v>
      </c>
      <c r="F8938" s="66">
        <v>141662</v>
      </c>
      <c r="G8938" t="s">
        <v>78</v>
      </c>
      <c r="I8938" t="s">
        <v>79</v>
      </c>
      <c r="K8938" t="s">
        <v>11093</v>
      </c>
      <c r="M8938" t="s">
        <v>11073</v>
      </c>
      <c r="N8938" t="s">
        <v>5082</v>
      </c>
      <c r="O8938" t="s">
        <v>18</v>
      </c>
      <c r="P8938" t="s">
        <v>11074</v>
      </c>
      <c r="Q8938" t="s">
        <v>11094</v>
      </c>
    </row>
    <row r="8939" spans="1:17" hidden="1" x14ac:dyDescent="0.35">
      <c r="A8939" s="72">
        <f t="shared" si="139"/>
        <v>141662</v>
      </c>
      <c r="B8939" t="s">
        <v>11274</v>
      </c>
      <c r="C8939" s="66">
        <v>91580</v>
      </c>
      <c r="D8939" t="s">
        <v>77</v>
      </c>
      <c r="E8939" t="s">
        <v>10854</v>
      </c>
      <c r="F8939" s="66">
        <v>141662</v>
      </c>
      <c r="G8939" t="s">
        <v>78</v>
      </c>
      <c r="I8939" t="s">
        <v>79</v>
      </c>
      <c r="K8939" t="s">
        <v>11275</v>
      </c>
      <c r="M8939" t="s">
        <v>11276</v>
      </c>
      <c r="N8939" t="s">
        <v>5082</v>
      </c>
      <c r="O8939" t="s">
        <v>18</v>
      </c>
      <c r="P8939" t="s">
        <v>11277</v>
      </c>
    </row>
    <row r="8940" spans="1:17" hidden="1" x14ac:dyDescent="0.35">
      <c r="A8940" s="72">
        <f t="shared" si="139"/>
        <v>141662</v>
      </c>
      <c r="B8940" t="s">
        <v>16758</v>
      </c>
      <c r="C8940" s="66">
        <v>16047679</v>
      </c>
      <c r="D8940" t="s">
        <v>77</v>
      </c>
      <c r="E8940" t="s">
        <v>10854</v>
      </c>
      <c r="F8940" s="66">
        <v>141662</v>
      </c>
      <c r="G8940" t="s">
        <v>78</v>
      </c>
      <c r="I8940" t="s">
        <v>79</v>
      </c>
      <c r="K8940" t="s">
        <v>16759</v>
      </c>
      <c r="M8940" t="s">
        <v>7397</v>
      </c>
      <c r="N8940" t="s">
        <v>7398</v>
      </c>
      <c r="O8940" t="s">
        <v>18</v>
      </c>
      <c r="P8940" t="s">
        <v>10852</v>
      </c>
    </row>
    <row r="8941" spans="1:17" hidden="1" x14ac:dyDescent="0.35">
      <c r="A8941" s="72">
        <f t="shared" si="139"/>
        <v>141662</v>
      </c>
      <c r="B8941" t="s">
        <v>18485</v>
      </c>
      <c r="C8941" s="66">
        <v>16082847</v>
      </c>
      <c r="D8941" t="s">
        <v>77</v>
      </c>
      <c r="E8941" t="s">
        <v>10854</v>
      </c>
      <c r="F8941" s="66">
        <v>141662</v>
      </c>
      <c r="G8941" t="s">
        <v>78</v>
      </c>
      <c r="I8941" t="s">
        <v>79</v>
      </c>
      <c r="K8941" t="s">
        <v>18486</v>
      </c>
      <c r="M8941" t="s">
        <v>11037</v>
      </c>
      <c r="N8941" t="s">
        <v>5082</v>
      </c>
      <c r="O8941" t="s">
        <v>18</v>
      </c>
      <c r="P8941" t="s">
        <v>11038</v>
      </c>
    </row>
    <row r="8942" spans="1:17" hidden="1" x14ac:dyDescent="0.35">
      <c r="A8942" s="72">
        <f t="shared" si="139"/>
        <v>141662</v>
      </c>
      <c r="B8942" t="s">
        <v>11090</v>
      </c>
      <c r="C8942" s="66">
        <v>91490</v>
      </c>
      <c r="D8942" t="s">
        <v>77</v>
      </c>
      <c r="E8942" t="s">
        <v>10854</v>
      </c>
      <c r="F8942" s="66">
        <v>141662</v>
      </c>
      <c r="G8942" t="s">
        <v>78</v>
      </c>
      <c r="I8942" t="s">
        <v>79</v>
      </c>
      <c r="K8942" t="s">
        <v>11091</v>
      </c>
      <c r="M8942" t="s">
        <v>11073</v>
      </c>
      <c r="N8942" t="s">
        <v>5082</v>
      </c>
      <c r="O8942" t="s">
        <v>18</v>
      </c>
      <c r="P8942" t="s">
        <v>11074</v>
      </c>
      <c r="Q8942" t="s">
        <v>5572</v>
      </c>
    </row>
    <row r="8943" spans="1:17" hidden="1" x14ac:dyDescent="0.35">
      <c r="A8943" s="72">
        <f t="shared" si="139"/>
        <v>141662</v>
      </c>
      <c r="B8943" t="s">
        <v>10853</v>
      </c>
      <c r="C8943" s="66">
        <v>91383</v>
      </c>
      <c r="D8943" t="s">
        <v>77</v>
      </c>
      <c r="E8943" t="s">
        <v>10854</v>
      </c>
      <c r="F8943" s="66">
        <v>141662</v>
      </c>
      <c r="G8943" t="s">
        <v>78</v>
      </c>
      <c r="I8943" t="s">
        <v>79</v>
      </c>
      <c r="K8943" t="s">
        <v>10855</v>
      </c>
      <c r="M8943" t="s">
        <v>7397</v>
      </c>
      <c r="N8943" t="s">
        <v>5082</v>
      </c>
      <c r="O8943" t="s">
        <v>18</v>
      </c>
      <c r="P8943" t="s">
        <v>10852</v>
      </c>
      <c r="Q8943" t="s">
        <v>10856</v>
      </c>
    </row>
    <row r="8944" spans="1:17" hidden="1" x14ac:dyDescent="0.35">
      <c r="A8944" s="72">
        <f t="shared" si="139"/>
        <v>141234</v>
      </c>
      <c r="B8944" t="s">
        <v>17358</v>
      </c>
      <c r="C8944" s="66">
        <v>17018437</v>
      </c>
      <c r="D8944" t="s">
        <v>83</v>
      </c>
      <c r="E8944" t="s">
        <v>6473</v>
      </c>
      <c r="F8944" s="66">
        <v>141234</v>
      </c>
      <c r="G8944" t="s">
        <v>78</v>
      </c>
      <c r="I8944" t="s">
        <v>79</v>
      </c>
      <c r="K8944" t="s">
        <v>17359</v>
      </c>
      <c r="M8944" t="s">
        <v>3090</v>
      </c>
      <c r="N8944" t="s">
        <v>6073</v>
      </c>
      <c r="O8944" t="s">
        <v>18</v>
      </c>
      <c r="P8944" t="s">
        <v>6971</v>
      </c>
    </row>
    <row r="8945" spans="1:17" hidden="1" x14ac:dyDescent="0.35">
      <c r="A8945" s="72">
        <f t="shared" si="139"/>
        <v>141139</v>
      </c>
      <c r="B8945" t="s">
        <v>5577</v>
      </c>
      <c r="C8945" s="66">
        <v>88208</v>
      </c>
      <c r="D8945" t="s">
        <v>77</v>
      </c>
      <c r="E8945" t="s">
        <v>5535</v>
      </c>
      <c r="F8945" s="66">
        <v>141139</v>
      </c>
      <c r="G8945" t="s">
        <v>78</v>
      </c>
      <c r="H8945" t="s">
        <v>5578</v>
      </c>
      <c r="I8945" t="s">
        <v>79</v>
      </c>
      <c r="K8945" t="s">
        <v>5579</v>
      </c>
      <c r="M8945" t="s">
        <v>5356</v>
      </c>
      <c r="N8945" t="s">
        <v>5355</v>
      </c>
      <c r="O8945" t="s">
        <v>18</v>
      </c>
      <c r="P8945" t="s">
        <v>5533</v>
      </c>
      <c r="Q8945" t="s">
        <v>5580</v>
      </c>
    </row>
    <row r="8946" spans="1:17" hidden="1" x14ac:dyDescent="0.35">
      <c r="A8946" s="72">
        <f t="shared" si="139"/>
        <v>140661</v>
      </c>
      <c r="B8946" t="s">
        <v>2495</v>
      </c>
      <c r="C8946" s="66">
        <v>86675</v>
      </c>
      <c r="D8946" t="s">
        <v>77</v>
      </c>
      <c r="E8946" t="s">
        <v>2463</v>
      </c>
      <c r="F8946" s="66">
        <v>140661</v>
      </c>
      <c r="G8946" t="s">
        <v>78</v>
      </c>
      <c r="H8946" t="s">
        <v>2496</v>
      </c>
      <c r="I8946" t="s">
        <v>79</v>
      </c>
      <c r="K8946" t="s">
        <v>2497</v>
      </c>
      <c r="M8946" t="s">
        <v>2447</v>
      </c>
      <c r="N8946" t="s">
        <v>2466</v>
      </c>
      <c r="O8946" t="s">
        <v>18</v>
      </c>
      <c r="P8946" t="s">
        <v>2482</v>
      </c>
      <c r="Q8946" t="s">
        <v>2498</v>
      </c>
    </row>
    <row r="8947" spans="1:17" hidden="1" x14ac:dyDescent="0.35">
      <c r="A8947" s="72">
        <f t="shared" si="139"/>
        <v>140562</v>
      </c>
      <c r="B8947" t="s">
        <v>22119</v>
      </c>
      <c r="C8947" s="66">
        <v>17020589</v>
      </c>
      <c r="D8947" t="s">
        <v>77</v>
      </c>
      <c r="E8947" t="s">
        <v>1885</v>
      </c>
      <c r="F8947" s="66">
        <v>140562</v>
      </c>
      <c r="G8947" t="s">
        <v>78</v>
      </c>
      <c r="I8947" t="s">
        <v>79</v>
      </c>
      <c r="K8947" t="s">
        <v>22120</v>
      </c>
      <c r="M8947" t="s">
        <v>1887</v>
      </c>
      <c r="N8947" t="s">
        <v>176</v>
      </c>
      <c r="O8947" t="s">
        <v>18</v>
      </c>
      <c r="P8947" t="s">
        <v>1888</v>
      </c>
    </row>
    <row r="8948" spans="1:17" hidden="1" x14ac:dyDescent="0.35">
      <c r="A8948" s="72">
        <f t="shared" si="139"/>
        <v>142031</v>
      </c>
      <c r="B8948" t="s">
        <v>13010</v>
      </c>
      <c r="C8948" s="66">
        <v>92673</v>
      </c>
      <c r="D8948" t="s">
        <v>77</v>
      </c>
      <c r="E8948" t="s">
        <v>12999</v>
      </c>
      <c r="F8948" s="66">
        <v>142031</v>
      </c>
      <c r="G8948" t="s">
        <v>78</v>
      </c>
      <c r="I8948" t="s">
        <v>79</v>
      </c>
      <c r="K8948" t="s">
        <v>13011</v>
      </c>
      <c r="M8948" t="s">
        <v>12996</v>
      </c>
      <c r="N8948" t="s">
        <v>12861</v>
      </c>
      <c r="O8948" t="s">
        <v>18</v>
      </c>
      <c r="P8948" t="s">
        <v>12997</v>
      </c>
      <c r="Q8948" t="s">
        <v>13012</v>
      </c>
    </row>
    <row r="8949" spans="1:17" hidden="1" x14ac:dyDescent="0.35">
      <c r="A8949" s="72">
        <f t="shared" si="139"/>
        <v>145196</v>
      </c>
      <c r="B8949" t="s">
        <v>26134</v>
      </c>
      <c r="C8949" s="85">
        <v>115266</v>
      </c>
      <c r="D8949" t="s">
        <v>77</v>
      </c>
      <c r="E8949" t="s">
        <v>23216</v>
      </c>
      <c r="F8949" s="85">
        <v>145196</v>
      </c>
      <c r="G8949" t="s">
        <v>78</v>
      </c>
      <c r="H8949">
        <v>12965331</v>
      </c>
      <c r="I8949" t="s">
        <v>79</v>
      </c>
      <c r="K8949" t="s">
        <v>26135</v>
      </c>
      <c r="M8949" t="s">
        <v>26083</v>
      </c>
      <c r="N8949" t="s">
        <v>26084</v>
      </c>
      <c r="O8949" t="s">
        <v>26085</v>
      </c>
      <c r="P8949">
        <v>98168</v>
      </c>
      <c r="Q8949">
        <v>2175</v>
      </c>
    </row>
    <row r="8950" spans="1:17" hidden="1" x14ac:dyDescent="0.35">
      <c r="A8950" s="72">
        <f t="shared" si="139"/>
        <v>140959</v>
      </c>
      <c r="B8950" t="s">
        <v>16889</v>
      </c>
      <c r="C8950" s="66">
        <v>16050235</v>
      </c>
      <c r="D8950" t="s">
        <v>77</v>
      </c>
      <c r="E8950" t="s">
        <v>4629</v>
      </c>
      <c r="F8950" s="66">
        <v>140959</v>
      </c>
      <c r="G8950" t="s">
        <v>78</v>
      </c>
      <c r="I8950" t="s">
        <v>79</v>
      </c>
      <c r="K8950" t="s">
        <v>16890</v>
      </c>
      <c r="M8950" t="s">
        <v>4632</v>
      </c>
      <c r="N8950" t="s">
        <v>4645</v>
      </c>
      <c r="O8950" t="s">
        <v>18</v>
      </c>
      <c r="P8950" t="s">
        <v>4641</v>
      </c>
      <c r="Q8950" t="s">
        <v>8774</v>
      </c>
    </row>
    <row r="8951" spans="1:17" hidden="1" x14ac:dyDescent="0.35">
      <c r="A8951" s="72">
        <f t="shared" si="139"/>
        <v>140461</v>
      </c>
      <c r="B8951" t="s">
        <v>25778</v>
      </c>
      <c r="C8951" s="85">
        <v>85536</v>
      </c>
      <c r="D8951" t="s">
        <v>77</v>
      </c>
      <c r="E8951" t="s">
        <v>23227</v>
      </c>
      <c r="F8951" s="85">
        <v>140461</v>
      </c>
      <c r="G8951" t="s">
        <v>78</v>
      </c>
      <c r="H8951">
        <v>1647890</v>
      </c>
      <c r="I8951" t="s">
        <v>79</v>
      </c>
      <c r="K8951" t="s">
        <v>25779</v>
      </c>
      <c r="M8951" t="s">
        <v>20923</v>
      </c>
      <c r="N8951" t="s">
        <v>232</v>
      </c>
      <c r="O8951" t="s">
        <v>18</v>
      </c>
      <c r="P8951">
        <v>75041</v>
      </c>
      <c r="Q8951">
        <v>5099</v>
      </c>
    </row>
    <row r="8952" spans="1:17" hidden="1" x14ac:dyDescent="0.35">
      <c r="A8952" s="72">
        <f t="shared" si="139"/>
        <v>140461</v>
      </c>
      <c r="B8952" t="s">
        <v>443</v>
      </c>
      <c r="C8952" s="66">
        <v>85536</v>
      </c>
      <c r="D8952" t="s">
        <v>77</v>
      </c>
      <c r="E8952" t="s">
        <v>371</v>
      </c>
      <c r="F8952" s="66">
        <v>140461</v>
      </c>
      <c r="G8952" t="s">
        <v>78</v>
      </c>
      <c r="H8952" t="s">
        <v>372</v>
      </c>
      <c r="I8952" t="s">
        <v>79</v>
      </c>
      <c r="K8952" t="s">
        <v>444</v>
      </c>
      <c r="M8952" t="s">
        <v>374</v>
      </c>
      <c r="N8952" t="s">
        <v>189</v>
      </c>
      <c r="O8952" t="s">
        <v>18</v>
      </c>
      <c r="P8952" t="s">
        <v>420</v>
      </c>
      <c r="Q8952" t="s">
        <v>92</v>
      </c>
    </row>
    <row r="8953" spans="1:17" hidden="1" x14ac:dyDescent="0.35">
      <c r="A8953" s="72">
        <f t="shared" si="139"/>
        <v>141223</v>
      </c>
      <c r="B8953" t="s">
        <v>6214</v>
      </c>
      <c r="C8953" s="66">
        <v>88470</v>
      </c>
      <c r="D8953" t="s">
        <v>77</v>
      </c>
      <c r="E8953" t="s">
        <v>6077</v>
      </c>
      <c r="F8953" s="66">
        <v>141223</v>
      </c>
      <c r="G8953" t="s">
        <v>78</v>
      </c>
      <c r="H8953" t="s">
        <v>6215</v>
      </c>
      <c r="I8953" t="s">
        <v>79</v>
      </c>
      <c r="K8953" t="s">
        <v>6216</v>
      </c>
      <c r="M8953" t="s">
        <v>3090</v>
      </c>
      <c r="N8953" t="s">
        <v>6071</v>
      </c>
      <c r="O8953" t="s">
        <v>18</v>
      </c>
      <c r="P8953" t="s">
        <v>6202</v>
      </c>
      <c r="Q8953" t="s">
        <v>1723</v>
      </c>
    </row>
    <row r="8954" spans="1:17" hidden="1" x14ac:dyDescent="0.35">
      <c r="A8954" s="72">
        <f t="shared" si="139"/>
        <v>141312</v>
      </c>
      <c r="B8954" t="s">
        <v>8200</v>
      </c>
      <c r="C8954" s="66">
        <v>89617</v>
      </c>
      <c r="D8954" t="s">
        <v>77</v>
      </c>
      <c r="E8954" t="s">
        <v>6602</v>
      </c>
      <c r="F8954" s="66">
        <v>141312</v>
      </c>
      <c r="G8954" t="s">
        <v>78</v>
      </c>
      <c r="H8954" t="s">
        <v>8201</v>
      </c>
      <c r="I8954" t="s">
        <v>79</v>
      </c>
      <c r="K8954" t="s">
        <v>8202</v>
      </c>
      <c r="M8954" t="s">
        <v>8194</v>
      </c>
      <c r="N8954" t="s">
        <v>6071</v>
      </c>
      <c r="O8954" t="s">
        <v>18</v>
      </c>
      <c r="P8954" t="s">
        <v>8195</v>
      </c>
      <c r="Q8954" t="s">
        <v>8203</v>
      </c>
    </row>
    <row r="8955" spans="1:17" hidden="1" x14ac:dyDescent="0.35">
      <c r="A8955" s="72">
        <f t="shared" si="139"/>
        <v>140469</v>
      </c>
      <c r="B8955" t="s">
        <v>26908</v>
      </c>
      <c r="C8955" s="85">
        <v>211166</v>
      </c>
      <c r="D8955" t="s">
        <v>77</v>
      </c>
      <c r="E8955" t="s">
        <v>23191</v>
      </c>
      <c r="F8955" s="85">
        <v>140469</v>
      </c>
      <c r="G8955" t="s">
        <v>78</v>
      </c>
      <c r="H8955">
        <v>13461769</v>
      </c>
      <c r="I8955" t="s">
        <v>79</v>
      </c>
      <c r="K8955" t="s">
        <v>26909</v>
      </c>
      <c r="M8955" t="s">
        <v>13635</v>
      </c>
      <c r="N8955" t="s">
        <v>205</v>
      </c>
      <c r="O8955" t="s">
        <v>18</v>
      </c>
      <c r="P8955">
        <v>75067</v>
      </c>
      <c r="Q8955">
        <v>7896</v>
      </c>
    </row>
    <row r="8956" spans="1:17" hidden="1" x14ac:dyDescent="0.35">
      <c r="A8956" s="72">
        <f t="shared" si="139"/>
        <v>140469</v>
      </c>
      <c r="B8956" t="s">
        <v>14465</v>
      </c>
      <c r="C8956" s="66">
        <v>211166</v>
      </c>
      <c r="D8956" t="s">
        <v>77</v>
      </c>
      <c r="E8956" t="s">
        <v>212</v>
      </c>
      <c r="F8956" s="66">
        <v>140469</v>
      </c>
      <c r="G8956" t="s">
        <v>78</v>
      </c>
      <c r="H8956" t="s">
        <v>213</v>
      </c>
      <c r="I8956" t="s">
        <v>79</v>
      </c>
      <c r="K8956" t="s">
        <v>14466</v>
      </c>
      <c r="M8956" t="s">
        <v>343</v>
      </c>
      <c r="N8956" t="s">
        <v>205</v>
      </c>
      <c r="O8956" t="s">
        <v>18</v>
      </c>
      <c r="P8956" t="s">
        <v>797</v>
      </c>
      <c r="Q8956" t="s">
        <v>14467</v>
      </c>
    </row>
    <row r="8957" spans="1:17" hidden="1" x14ac:dyDescent="0.35">
      <c r="A8957" s="72">
        <f t="shared" si="139"/>
        <v>140516</v>
      </c>
      <c r="B8957" t="s">
        <v>27073</v>
      </c>
      <c r="C8957" s="85">
        <v>85945</v>
      </c>
      <c r="D8957" t="s">
        <v>77</v>
      </c>
      <c r="E8957" t="s">
        <v>23185</v>
      </c>
      <c r="F8957" s="85">
        <v>140516</v>
      </c>
      <c r="G8957" t="s">
        <v>78</v>
      </c>
      <c r="H8957">
        <v>8786907</v>
      </c>
      <c r="I8957" t="s">
        <v>79</v>
      </c>
      <c r="K8957" t="s">
        <v>27074</v>
      </c>
      <c r="M8957" t="s">
        <v>24963</v>
      </c>
      <c r="N8957" t="s">
        <v>1182</v>
      </c>
      <c r="O8957" t="s">
        <v>18</v>
      </c>
      <c r="P8957">
        <v>75147</v>
      </c>
      <c r="Q8957">
        <v>7310</v>
      </c>
    </row>
    <row r="8958" spans="1:17" hidden="1" x14ac:dyDescent="0.35">
      <c r="A8958" s="72">
        <f t="shared" si="139"/>
        <v>140516</v>
      </c>
      <c r="B8958" t="s">
        <v>1356</v>
      </c>
      <c r="C8958" s="66">
        <v>85945</v>
      </c>
      <c r="D8958" t="s">
        <v>77</v>
      </c>
      <c r="E8958" t="s">
        <v>1345</v>
      </c>
      <c r="F8958" s="66">
        <v>140516</v>
      </c>
      <c r="G8958" t="s">
        <v>78</v>
      </c>
      <c r="H8958" t="s">
        <v>1346</v>
      </c>
      <c r="I8958" t="s">
        <v>79</v>
      </c>
      <c r="K8958" t="s">
        <v>1357</v>
      </c>
      <c r="L8958" t="s">
        <v>80</v>
      </c>
      <c r="M8958" t="s">
        <v>1348</v>
      </c>
      <c r="N8958" t="s">
        <v>1248</v>
      </c>
      <c r="O8958" t="s">
        <v>18</v>
      </c>
      <c r="P8958" t="s">
        <v>1349</v>
      </c>
      <c r="Q8958" t="s">
        <v>1358</v>
      </c>
    </row>
    <row r="8959" spans="1:17" hidden="1" x14ac:dyDescent="0.35">
      <c r="A8959" s="72">
        <f t="shared" si="139"/>
        <v>140751</v>
      </c>
      <c r="B8959" t="s">
        <v>1356</v>
      </c>
      <c r="C8959" s="66">
        <v>86928</v>
      </c>
      <c r="D8959" t="s">
        <v>77</v>
      </c>
      <c r="E8959" t="s">
        <v>3066</v>
      </c>
      <c r="F8959" s="66">
        <v>140751</v>
      </c>
      <c r="G8959" t="s">
        <v>78</v>
      </c>
      <c r="I8959" t="s">
        <v>79</v>
      </c>
      <c r="K8959" t="s">
        <v>3075</v>
      </c>
      <c r="M8959" t="s">
        <v>3058</v>
      </c>
      <c r="N8959" t="s">
        <v>2979</v>
      </c>
      <c r="O8959" t="s">
        <v>18</v>
      </c>
      <c r="P8959" t="s">
        <v>3059</v>
      </c>
      <c r="Q8959" t="s">
        <v>3076</v>
      </c>
    </row>
    <row r="8960" spans="1:17" hidden="1" x14ac:dyDescent="0.35">
      <c r="A8960" s="72">
        <f t="shared" si="139"/>
        <v>141547</v>
      </c>
      <c r="B8960" t="s">
        <v>10072</v>
      </c>
      <c r="C8960" s="66">
        <v>90782</v>
      </c>
      <c r="D8960" t="s">
        <v>77</v>
      </c>
      <c r="E8960" t="s">
        <v>10069</v>
      </c>
      <c r="F8960" s="66">
        <v>141547</v>
      </c>
      <c r="G8960" t="s">
        <v>78</v>
      </c>
      <c r="I8960" t="s">
        <v>79</v>
      </c>
      <c r="K8960" t="s">
        <v>10073</v>
      </c>
      <c r="M8960" t="s">
        <v>7383</v>
      </c>
      <c r="N8960" t="s">
        <v>9526</v>
      </c>
      <c r="O8960" t="s">
        <v>18</v>
      </c>
      <c r="P8960" t="s">
        <v>9966</v>
      </c>
    </row>
    <row r="8961" spans="1:17" hidden="1" x14ac:dyDescent="0.35">
      <c r="A8961" s="72">
        <f t="shared" si="139"/>
        <v>141547</v>
      </c>
      <c r="B8961" t="s">
        <v>25104</v>
      </c>
      <c r="C8961" s="85">
        <v>141547</v>
      </c>
      <c r="D8961" t="s">
        <v>78</v>
      </c>
      <c r="E8961" t="s">
        <v>23237</v>
      </c>
      <c r="F8961" s="85">
        <v>17015391</v>
      </c>
      <c r="G8961" t="s">
        <v>1750</v>
      </c>
      <c r="H8961">
        <v>1682855</v>
      </c>
      <c r="I8961" t="s">
        <v>79</v>
      </c>
      <c r="J8961" t="s">
        <v>200</v>
      </c>
      <c r="K8961" t="s">
        <v>25105</v>
      </c>
      <c r="M8961" t="s">
        <v>9155</v>
      </c>
      <c r="N8961" t="s">
        <v>9526</v>
      </c>
      <c r="O8961" t="s">
        <v>18</v>
      </c>
      <c r="P8961">
        <v>78221</v>
      </c>
    </row>
    <row r="8962" spans="1:17" hidden="1" x14ac:dyDescent="0.35">
      <c r="A8962" s="72">
        <f t="shared" ref="A8962:A9025" si="140">IF(F8962="", "", IF(D8962="School District", C8962, F8962))</f>
        <v>141547</v>
      </c>
      <c r="B8962" t="s">
        <v>23005</v>
      </c>
      <c r="C8962" s="66">
        <v>17028588</v>
      </c>
      <c r="D8962" t="s">
        <v>83</v>
      </c>
      <c r="E8962" t="s">
        <v>10069</v>
      </c>
      <c r="F8962" s="66">
        <v>141547</v>
      </c>
      <c r="G8962" t="s">
        <v>78</v>
      </c>
      <c r="H8962" t="s">
        <v>13824</v>
      </c>
      <c r="I8962" t="s">
        <v>79</v>
      </c>
      <c r="K8962" t="s">
        <v>23006</v>
      </c>
      <c r="M8962" t="s">
        <v>9155</v>
      </c>
      <c r="N8962" t="s">
        <v>9526</v>
      </c>
      <c r="O8962" t="s">
        <v>18</v>
      </c>
      <c r="P8962" t="s">
        <v>9966</v>
      </c>
    </row>
    <row r="8963" spans="1:17" hidden="1" x14ac:dyDescent="0.35">
      <c r="A8963" s="72">
        <f t="shared" si="140"/>
        <v>141556</v>
      </c>
      <c r="B8963" t="s">
        <v>5078</v>
      </c>
      <c r="C8963" s="66">
        <v>90975</v>
      </c>
      <c r="D8963" t="s">
        <v>77</v>
      </c>
      <c r="E8963" t="s">
        <v>10404</v>
      </c>
      <c r="F8963" s="66">
        <v>141556</v>
      </c>
      <c r="G8963" t="s">
        <v>78</v>
      </c>
      <c r="I8963" t="s">
        <v>79</v>
      </c>
      <c r="K8963" t="s">
        <v>10424</v>
      </c>
      <c r="M8963" t="s">
        <v>7383</v>
      </c>
      <c r="N8963" t="s">
        <v>7384</v>
      </c>
      <c r="O8963" t="s">
        <v>18</v>
      </c>
      <c r="P8963" t="s">
        <v>10119</v>
      </c>
    </row>
    <row r="8964" spans="1:17" hidden="1" x14ac:dyDescent="0.35">
      <c r="A8964" s="72">
        <f t="shared" si="140"/>
        <v>140887</v>
      </c>
      <c r="B8964" t="s">
        <v>25502</v>
      </c>
      <c r="C8964" s="85">
        <v>87596</v>
      </c>
      <c r="D8964" t="s">
        <v>77</v>
      </c>
      <c r="E8964" t="s">
        <v>23231</v>
      </c>
      <c r="F8964" s="85">
        <v>140887</v>
      </c>
      <c r="G8964" t="s">
        <v>78</v>
      </c>
      <c r="H8964">
        <v>11985819</v>
      </c>
      <c r="I8964" t="s">
        <v>79</v>
      </c>
      <c r="K8964" t="s">
        <v>25503</v>
      </c>
      <c r="M8964" t="s">
        <v>20648</v>
      </c>
      <c r="N8964" t="s">
        <v>571</v>
      </c>
      <c r="O8964" t="s">
        <v>18</v>
      </c>
      <c r="P8964">
        <v>76133</v>
      </c>
      <c r="Q8964">
        <v>5420</v>
      </c>
    </row>
    <row r="8965" spans="1:17" hidden="1" x14ac:dyDescent="0.35">
      <c r="A8965" s="72">
        <f t="shared" si="140"/>
        <v>140887</v>
      </c>
      <c r="B8965" t="s">
        <v>4354</v>
      </c>
      <c r="C8965" s="66">
        <v>87596</v>
      </c>
      <c r="D8965" t="s">
        <v>77</v>
      </c>
      <c r="E8965" t="s">
        <v>3907</v>
      </c>
      <c r="F8965" s="66">
        <v>140887</v>
      </c>
      <c r="G8965" t="s">
        <v>78</v>
      </c>
      <c r="H8965" t="s">
        <v>4355</v>
      </c>
      <c r="I8965" t="s">
        <v>79</v>
      </c>
      <c r="K8965" t="s">
        <v>4356</v>
      </c>
      <c r="M8965" t="s">
        <v>3904</v>
      </c>
      <c r="N8965" t="s">
        <v>573</v>
      </c>
      <c r="O8965" t="s">
        <v>18</v>
      </c>
      <c r="P8965" t="s">
        <v>4336</v>
      </c>
      <c r="Q8965" t="s">
        <v>4357</v>
      </c>
    </row>
    <row r="8966" spans="1:17" hidden="1" x14ac:dyDescent="0.35">
      <c r="A8966" s="72">
        <f t="shared" si="140"/>
        <v>141556</v>
      </c>
      <c r="B8966" t="s">
        <v>4354</v>
      </c>
      <c r="C8966" s="66">
        <v>90977</v>
      </c>
      <c r="D8966" t="s">
        <v>77</v>
      </c>
      <c r="E8966" t="s">
        <v>10404</v>
      </c>
      <c r="F8966" s="66">
        <v>141556</v>
      </c>
      <c r="G8966" t="s">
        <v>78</v>
      </c>
      <c r="I8966" t="s">
        <v>79</v>
      </c>
      <c r="K8966" t="s">
        <v>10425</v>
      </c>
      <c r="M8966" t="s">
        <v>7383</v>
      </c>
      <c r="N8966" t="s">
        <v>9526</v>
      </c>
      <c r="O8966" t="s">
        <v>18</v>
      </c>
      <c r="P8966" t="s">
        <v>7385</v>
      </c>
    </row>
    <row r="8967" spans="1:17" hidden="1" x14ac:dyDescent="0.35">
      <c r="A8967" s="72">
        <f t="shared" si="140"/>
        <v>141556</v>
      </c>
      <c r="B8967" t="s">
        <v>25127</v>
      </c>
      <c r="C8967" s="85">
        <v>141556</v>
      </c>
      <c r="D8967" t="s">
        <v>78</v>
      </c>
      <c r="E8967" t="s">
        <v>23237</v>
      </c>
      <c r="F8967" s="85">
        <v>17015391</v>
      </c>
      <c r="G8967" t="s">
        <v>1750</v>
      </c>
      <c r="H8967">
        <v>11842853</v>
      </c>
      <c r="I8967" t="s">
        <v>79</v>
      </c>
      <c r="J8967" t="s">
        <v>200</v>
      </c>
      <c r="K8967" t="s">
        <v>25128</v>
      </c>
      <c r="M8967" t="s">
        <v>9155</v>
      </c>
      <c r="N8967" t="s">
        <v>9526</v>
      </c>
      <c r="O8967" t="s">
        <v>18</v>
      </c>
      <c r="P8967">
        <v>78252</v>
      </c>
      <c r="Q8967">
        <v>2612</v>
      </c>
    </row>
    <row r="8968" spans="1:17" hidden="1" x14ac:dyDescent="0.35">
      <c r="A8968" s="72">
        <f t="shared" si="140"/>
        <v>127700</v>
      </c>
      <c r="B8968" t="s">
        <v>24152</v>
      </c>
      <c r="C8968" s="85">
        <v>36194</v>
      </c>
      <c r="D8968" t="s">
        <v>77</v>
      </c>
      <c r="E8968" t="s">
        <v>23260</v>
      </c>
      <c r="F8968" s="85">
        <v>127700</v>
      </c>
      <c r="G8968" t="s">
        <v>78</v>
      </c>
      <c r="H8968">
        <v>13051164</v>
      </c>
      <c r="I8968" t="s">
        <v>79</v>
      </c>
      <c r="K8968" t="s">
        <v>24153</v>
      </c>
      <c r="M8968" t="s">
        <v>24004</v>
      </c>
      <c r="N8968" t="s">
        <v>23987</v>
      </c>
      <c r="O8968" t="s">
        <v>23988</v>
      </c>
      <c r="P8968">
        <v>32909</v>
      </c>
      <c r="Q8968">
        <v>4044</v>
      </c>
    </row>
    <row r="8969" spans="1:17" hidden="1" x14ac:dyDescent="0.35">
      <c r="A8969" s="72">
        <f t="shared" si="140"/>
        <v>141556</v>
      </c>
      <c r="B8969" t="s">
        <v>21144</v>
      </c>
      <c r="C8969" s="66">
        <v>17011994</v>
      </c>
      <c r="D8969" t="s">
        <v>77</v>
      </c>
      <c r="E8969" t="s">
        <v>10404</v>
      </c>
      <c r="F8969" s="66">
        <v>141556</v>
      </c>
      <c r="G8969" t="s">
        <v>78</v>
      </c>
      <c r="I8969" t="s">
        <v>79</v>
      </c>
      <c r="K8969" t="s">
        <v>21145</v>
      </c>
      <c r="M8969" t="s">
        <v>13898</v>
      </c>
      <c r="N8969" t="s">
        <v>13815</v>
      </c>
      <c r="O8969" t="s">
        <v>18</v>
      </c>
      <c r="P8969" t="s">
        <v>13899</v>
      </c>
    </row>
    <row r="8970" spans="1:17" hidden="1" x14ac:dyDescent="0.35">
      <c r="A8970" s="72">
        <f t="shared" si="140"/>
        <v>228015</v>
      </c>
      <c r="B8970" t="s">
        <v>14346</v>
      </c>
      <c r="C8970" s="66">
        <v>208369</v>
      </c>
      <c r="D8970" t="s">
        <v>77</v>
      </c>
      <c r="E8970" t="s">
        <v>14347</v>
      </c>
      <c r="F8970" s="66">
        <v>228015</v>
      </c>
      <c r="G8970" t="s">
        <v>78</v>
      </c>
      <c r="I8970" t="s">
        <v>79</v>
      </c>
      <c r="K8970" t="s">
        <v>14348</v>
      </c>
      <c r="M8970" t="s">
        <v>7383</v>
      </c>
      <c r="N8970" t="s">
        <v>9526</v>
      </c>
      <c r="O8970" t="s">
        <v>18</v>
      </c>
      <c r="P8970" t="s">
        <v>9847</v>
      </c>
      <c r="Q8970" t="s">
        <v>13789</v>
      </c>
    </row>
    <row r="8971" spans="1:17" hidden="1" x14ac:dyDescent="0.35">
      <c r="A8971" s="72">
        <f t="shared" si="140"/>
        <v>228015</v>
      </c>
      <c r="B8971" t="s">
        <v>25188</v>
      </c>
      <c r="C8971" s="85">
        <v>228015</v>
      </c>
      <c r="D8971" t="s">
        <v>78</v>
      </c>
      <c r="E8971" t="s">
        <v>23237</v>
      </c>
      <c r="F8971" s="85">
        <v>17015391</v>
      </c>
      <c r="G8971" t="s">
        <v>1750</v>
      </c>
      <c r="H8971">
        <v>11992674</v>
      </c>
      <c r="I8971" t="s">
        <v>79</v>
      </c>
      <c r="J8971" t="s">
        <v>200</v>
      </c>
      <c r="K8971" t="s">
        <v>25189</v>
      </c>
      <c r="M8971" t="s">
        <v>9155</v>
      </c>
      <c r="N8971" t="s">
        <v>9526</v>
      </c>
      <c r="O8971" t="s">
        <v>18</v>
      </c>
      <c r="P8971">
        <v>78209</v>
      </c>
      <c r="Q8971">
        <v>4867</v>
      </c>
    </row>
    <row r="8972" spans="1:17" hidden="1" x14ac:dyDescent="0.35">
      <c r="A8972" s="72">
        <f t="shared" si="140"/>
        <v>228015</v>
      </c>
      <c r="B8972" t="s">
        <v>15573</v>
      </c>
      <c r="C8972" s="66">
        <v>234688</v>
      </c>
      <c r="D8972" t="s">
        <v>77</v>
      </c>
      <c r="E8972" t="s">
        <v>14347</v>
      </c>
      <c r="F8972" s="66">
        <v>228015</v>
      </c>
      <c r="G8972" t="s">
        <v>78</v>
      </c>
      <c r="I8972" t="s">
        <v>79</v>
      </c>
      <c r="K8972" t="s">
        <v>15574</v>
      </c>
      <c r="M8972" t="s">
        <v>7383</v>
      </c>
      <c r="N8972" t="s">
        <v>9526</v>
      </c>
      <c r="O8972" t="s">
        <v>18</v>
      </c>
      <c r="P8972" t="s">
        <v>10254</v>
      </c>
      <c r="Q8972" t="s">
        <v>13684</v>
      </c>
    </row>
    <row r="8973" spans="1:17" hidden="1" x14ac:dyDescent="0.35">
      <c r="A8973" s="72">
        <f t="shared" si="140"/>
        <v>228015</v>
      </c>
      <c r="B8973" t="s">
        <v>15095</v>
      </c>
      <c r="C8973" s="66">
        <v>228016</v>
      </c>
      <c r="D8973" t="s">
        <v>77</v>
      </c>
      <c r="E8973" t="s">
        <v>14347</v>
      </c>
      <c r="F8973" s="66">
        <v>228015</v>
      </c>
      <c r="G8973" t="s">
        <v>78</v>
      </c>
      <c r="I8973" t="s">
        <v>79</v>
      </c>
      <c r="K8973" t="s">
        <v>15096</v>
      </c>
      <c r="M8973" t="s">
        <v>7383</v>
      </c>
      <c r="N8973" t="s">
        <v>9526</v>
      </c>
      <c r="O8973" t="s">
        <v>18</v>
      </c>
      <c r="P8973" t="s">
        <v>10034</v>
      </c>
      <c r="Q8973" t="s">
        <v>8233</v>
      </c>
    </row>
    <row r="8974" spans="1:17" hidden="1" x14ac:dyDescent="0.35">
      <c r="A8974" s="72">
        <f t="shared" si="140"/>
        <v>127700</v>
      </c>
      <c r="B8974" t="s">
        <v>24095</v>
      </c>
      <c r="C8974" s="85">
        <v>36211</v>
      </c>
      <c r="D8974" t="s">
        <v>77</v>
      </c>
      <c r="E8974" t="s">
        <v>23260</v>
      </c>
      <c r="F8974" s="85">
        <v>127700</v>
      </c>
      <c r="G8974" t="s">
        <v>78</v>
      </c>
      <c r="H8974">
        <v>13051214</v>
      </c>
      <c r="I8974" t="s">
        <v>79</v>
      </c>
      <c r="K8974" t="s">
        <v>24096</v>
      </c>
      <c r="M8974" t="s">
        <v>23991</v>
      </c>
      <c r="N8974" t="s">
        <v>23987</v>
      </c>
      <c r="O8974" t="s">
        <v>23988</v>
      </c>
      <c r="P8974">
        <v>32927</v>
      </c>
      <c r="Q8974">
        <v>8911</v>
      </c>
    </row>
    <row r="8975" spans="1:17" hidden="1" x14ac:dyDescent="0.35">
      <c r="A8975" s="72">
        <f t="shared" si="140"/>
        <v>140457</v>
      </c>
      <c r="B8975" t="s">
        <v>8191</v>
      </c>
      <c r="C8975" s="66">
        <v>230234</v>
      </c>
      <c r="D8975" t="s">
        <v>77</v>
      </c>
      <c r="E8975" t="s">
        <v>345</v>
      </c>
      <c r="F8975" s="66">
        <v>140457</v>
      </c>
      <c r="G8975" t="s">
        <v>78</v>
      </c>
      <c r="H8975" t="s">
        <v>350</v>
      </c>
      <c r="I8975" t="s">
        <v>79</v>
      </c>
      <c r="K8975" t="s">
        <v>15215</v>
      </c>
      <c r="L8975" t="s">
        <v>80</v>
      </c>
      <c r="M8975" t="s">
        <v>347</v>
      </c>
      <c r="N8975" t="s">
        <v>215</v>
      </c>
      <c r="O8975" t="s">
        <v>18</v>
      </c>
      <c r="P8975" t="s">
        <v>348</v>
      </c>
      <c r="Q8975" t="s">
        <v>87</v>
      </c>
    </row>
    <row r="8976" spans="1:17" hidden="1" x14ac:dyDescent="0.35">
      <c r="A8976" s="72">
        <f t="shared" si="140"/>
        <v>141312</v>
      </c>
      <c r="B8976" t="s">
        <v>8191</v>
      </c>
      <c r="C8976" s="66">
        <v>89615</v>
      </c>
      <c r="D8976" t="s">
        <v>77</v>
      </c>
      <c r="E8976" t="s">
        <v>6602</v>
      </c>
      <c r="F8976" s="66">
        <v>141312</v>
      </c>
      <c r="G8976" t="s">
        <v>78</v>
      </c>
      <c r="H8976" t="s">
        <v>8192</v>
      </c>
      <c r="I8976" t="s">
        <v>79</v>
      </c>
      <c r="K8976" t="s">
        <v>8193</v>
      </c>
      <c r="M8976" t="s">
        <v>8194</v>
      </c>
      <c r="N8976" t="s">
        <v>6071</v>
      </c>
      <c r="O8976" t="s">
        <v>18</v>
      </c>
      <c r="P8976" t="s">
        <v>8195</v>
      </c>
      <c r="Q8976" t="s">
        <v>8196</v>
      </c>
    </row>
    <row r="8977" spans="1:17" hidden="1" x14ac:dyDescent="0.35">
      <c r="A8977" s="72">
        <f t="shared" si="140"/>
        <v>142116</v>
      </c>
      <c r="B8977" t="s">
        <v>16272</v>
      </c>
      <c r="C8977" s="66">
        <v>16036087</v>
      </c>
      <c r="D8977" t="s">
        <v>77</v>
      </c>
      <c r="E8977" t="s">
        <v>13524</v>
      </c>
      <c r="F8977" s="66">
        <v>142116</v>
      </c>
      <c r="G8977" t="s">
        <v>78</v>
      </c>
      <c r="H8977" t="s">
        <v>16273</v>
      </c>
      <c r="I8977" t="s">
        <v>79</v>
      </c>
      <c r="K8977" t="s">
        <v>16274</v>
      </c>
      <c r="L8977" t="s">
        <v>80</v>
      </c>
      <c r="M8977" t="s">
        <v>7395</v>
      </c>
      <c r="N8977" t="s">
        <v>7395</v>
      </c>
      <c r="O8977" t="s">
        <v>18</v>
      </c>
      <c r="P8977" t="s">
        <v>7396</v>
      </c>
      <c r="Q8977" t="s">
        <v>87</v>
      </c>
    </row>
    <row r="8978" spans="1:17" hidden="1" x14ac:dyDescent="0.35">
      <c r="A8978" s="72">
        <f t="shared" si="140"/>
        <v>141869</v>
      </c>
      <c r="B8978" t="s">
        <v>12231</v>
      </c>
      <c r="C8978" s="66">
        <v>92248</v>
      </c>
      <c r="D8978" t="s">
        <v>77</v>
      </c>
      <c r="E8978" t="s">
        <v>12227</v>
      </c>
      <c r="F8978" s="66">
        <v>141869</v>
      </c>
      <c r="G8978" t="s">
        <v>78</v>
      </c>
      <c r="I8978" t="s">
        <v>79</v>
      </c>
      <c r="K8978" t="s">
        <v>12232</v>
      </c>
      <c r="M8978" t="s">
        <v>12229</v>
      </c>
      <c r="N8978" t="s">
        <v>12045</v>
      </c>
      <c r="O8978" t="s">
        <v>18</v>
      </c>
      <c r="P8978" t="s">
        <v>12230</v>
      </c>
      <c r="Q8978" t="s">
        <v>4412</v>
      </c>
    </row>
    <row r="8979" spans="1:17" hidden="1" x14ac:dyDescent="0.35">
      <c r="A8979" s="72">
        <f t="shared" si="140"/>
        <v>141869</v>
      </c>
      <c r="B8979" t="s">
        <v>12233</v>
      </c>
      <c r="C8979" s="66">
        <v>92249</v>
      </c>
      <c r="D8979" t="s">
        <v>77</v>
      </c>
      <c r="E8979" t="s">
        <v>12227</v>
      </c>
      <c r="F8979" s="66">
        <v>141869</v>
      </c>
      <c r="G8979" t="s">
        <v>78</v>
      </c>
      <c r="I8979" t="s">
        <v>79</v>
      </c>
      <c r="K8979" t="s">
        <v>12234</v>
      </c>
      <c r="M8979" t="s">
        <v>12229</v>
      </c>
      <c r="N8979" t="s">
        <v>12045</v>
      </c>
      <c r="O8979" t="s">
        <v>18</v>
      </c>
      <c r="P8979" t="s">
        <v>12230</v>
      </c>
      <c r="Q8979" t="s">
        <v>4412</v>
      </c>
    </row>
    <row r="8980" spans="1:17" hidden="1" x14ac:dyDescent="0.35">
      <c r="A8980" s="72">
        <f t="shared" si="140"/>
        <v>141869</v>
      </c>
      <c r="B8980" t="s">
        <v>12226</v>
      </c>
      <c r="C8980" s="66">
        <v>92247</v>
      </c>
      <c r="D8980" t="s">
        <v>77</v>
      </c>
      <c r="E8980" t="s">
        <v>12227</v>
      </c>
      <c r="F8980" s="66">
        <v>141869</v>
      </c>
      <c r="G8980" t="s">
        <v>78</v>
      </c>
      <c r="I8980" t="s">
        <v>79</v>
      </c>
      <c r="K8980" t="s">
        <v>12228</v>
      </c>
      <c r="M8980" t="s">
        <v>12229</v>
      </c>
      <c r="N8980" t="s">
        <v>12045</v>
      </c>
      <c r="O8980" t="s">
        <v>18</v>
      </c>
      <c r="P8980" t="s">
        <v>12230</v>
      </c>
      <c r="Q8980" t="s">
        <v>9692</v>
      </c>
    </row>
    <row r="8981" spans="1:17" hidden="1" x14ac:dyDescent="0.35">
      <c r="A8981" s="72">
        <f t="shared" si="140"/>
        <v>140457</v>
      </c>
      <c r="B8981" t="s">
        <v>15213</v>
      </c>
      <c r="C8981" s="66">
        <v>230233</v>
      </c>
      <c r="D8981" t="s">
        <v>77</v>
      </c>
      <c r="E8981" t="s">
        <v>345</v>
      </c>
      <c r="F8981" s="66">
        <v>140457</v>
      </c>
      <c r="G8981" t="s">
        <v>78</v>
      </c>
      <c r="H8981" t="s">
        <v>350</v>
      </c>
      <c r="I8981" t="s">
        <v>79</v>
      </c>
      <c r="K8981" t="s">
        <v>15214</v>
      </c>
      <c r="L8981" t="s">
        <v>80</v>
      </c>
      <c r="M8981" t="s">
        <v>347</v>
      </c>
      <c r="N8981" t="s">
        <v>185</v>
      </c>
      <c r="O8981" t="s">
        <v>18</v>
      </c>
      <c r="P8981" t="s">
        <v>348</v>
      </c>
      <c r="Q8981" t="s">
        <v>87</v>
      </c>
    </row>
    <row r="8982" spans="1:17" hidden="1" x14ac:dyDescent="0.35">
      <c r="A8982" s="72">
        <f t="shared" si="140"/>
        <v>141258</v>
      </c>
      <c r="B8982" t="s">
        <v>14318</v>
      </c>
      <c r="C8982" s="66">
        <v>16034333</v>
      </c>
      <c r="D8982" t="s">
        <v>83</v>
      </c>
      <c r="E8982" t="s">
        <v>7475</v>
      </c>
      <c r="F8982" s="66">
        <v>141258</v>
      </c>
      <c r="G8982" t="s">
        <v>78</v>
      </c>
      <c r="I8982" t="s">
        <v>79</v>
      </c>
      <c r="K8982" t="s">
        <v>19154</v>
      </c>
      <c r="M8982" t="s">
        <v>7477</v>
      </c>
      <c r="N8982" t="s">
        <v>7265</v>
      </c>
      <c r="O8982" t="s">
        <v>18</v>
      </c>
      <c r="P8982" t="s">
        <v>7478</v>
      </c>
    </row>
    <row r="8983" spans="1:17" hidden="1" x14ac:dyDescent="0.35">
      <c r="A8983" s="72">
        <f t="shared" si="140"/>
        <v>140448</v>
      </c>
      <c r="B8983" t="s">
        <v>26397</v>
      </c>
      <c r="C8983" s="85">
        <v>16076980</v>
      </c>
      <c r="D8983" t="s">
        <v>23281</v>
      </c>
      <c r="E8983" t="s">
        <v>23209</v>
      </c>
      <c r="F8983" s="85">
        <v>140448</v>
      </c>
      <c r="G8983" t="s">
        <v>78</v>
      </c>
      <c r="H8983">
        <v>12698908</v>
      </c>
      <c r="I8983" t="s">
        <v>79</v>
      </c>
      <c r="K8983" t="s">
        <v>26398</v>
      </c>
      <c r="M8983" t="s">
        <v>13920</v>
      </c>
      <c r="N8983" t="s">
        <v>232</v>
      </c>
      <c r="O8983" t="s">
        <v>18</v>
      </c>
      <c r="P8983">
        <v>75060</v>
      </c>
    </row>
    <row r="8984" spans="1:17" hidden="1" x14ac:dyDescent="0.35">
      <c r="A8984" s="72">
        <f t="shared" si="140"/>
        <v>140448</v>
      </c>
      <c r="B8984" t="s">
        <v>14301</v>
      </c>
      <c r="C8984" s="66">
        <v>16076980</v>
      </c>
      <c r="D8984" t="s">
        <v>83</v>
      </c>
      <c r="E8984" t="s">
        <v>366</v>
      </c>
      <c r="F8984" s="66">
        <v>140448</v>
      </c>
      <c r="G8984" t="s">
        <v>78</v>
      </c>
      <c r="H8984" t="s">
        <v>672</v>
      </c>
      <c r="I8984" t="s">
        <v>79</v>
      </c>
      <c r="K8984" t="s">
        <v>19992</v>
      </c>
      <c r="L8984" t="s">
        <v>80</v>
      </c>
      <c r="M8984" t="s">
        <v>226</v>
      </c>
      <c r="N8984" t="s">
        <v>189</v>
      </c>
      <c r="O8984" t="s">
        <v>18</v>
      </c>
      <c r="P8984" t="s">
        <v>674</v>
      </c>
      <c r="Q8984" t="s">
        <v>87</v>
      </c>
    </row>
    <row r="8985" spans="1:17" hidden="1" x14ac:dyDescent="0.35">
      <c r="A8985" s="72">
        <f t="shared" si="140"/>
        <v>141486</v>
      </c>
      <c r="B8985" t="s">
        <v>26730</v>
      </c>
      <c r="C8985" s="85">
        <v>16028263</v>
      </c>
      <c r="D8985" t="s">
        <v>23281</v>
      </c>
      <c r="E8985" t="s">
        <v>23195</v>
      </c>
      <c r="F8985" s="85">
        <v>141486</v>
      </c>
      <c r="G8985" t="s">
        <v>78</v>
      </c>
      <c r="H8985">
        <v>12729596</v>
      </c>
      <c r="I8985" t="s">
        <v>79</v>
      </c>
      <c r="K8985" t="s">
        <v>18960</v>
      </c>
      <c r="M8985" t="s">
        <v>9223</v>
      </c>
      <c r="N8985" t="s">
        <v>20296</v>
      </c>
      <c r="O8985" t="s">
        <v>18</v>
      </c>
      <c r="P8985">
        <v>0</v>
      </c>
    </row>
    <row r="8986" spans="1:17" hidden="1" x14ac:dyDescent="0.35">
      <c r="A8986" s="72">
        <f t="shared" si="140"/>
        <v>141486</v>
      </c>
      <c r="B8986" t="s">
        <v>18958</v>
      </c>
      <c r="C8986" s="66">
        <v>16028263</v>
      </c>
      <c r="D8986" t="s">
        <v>83</v>
      </c>
      <c r="E8986" t="s">
        <v>9220</v>
      </c>
      <c r="F8986" s="66">
        <v>141486</v>
      </c>
      <c r="G8986" t="s">
        <v>78</v>
      </c>
      <c r="H8986" t="s">
        <v>18959</v>
      </c>
      <c r="I8986" t="s">
        <v>79</v>
      </c>
      <c r="K8986" t="s">
        <v>18960</v>
      </c>
      <c r="M8986" t="s">
        <v>9223</v>
      </c>
      <c r="N8986" t="s">
        <v>9217</v>
      </c>
      <c r="O8986" t="s">
        <v>18</v>
      </c>
      <c r="P8986" t="s">
        <v>17598</v>
      </c>
    </row>
    <row r="8987" spans="1:17" hidden="1" x14ac:dyDescent="0.35">
      <c r="A8987" s="72">
        <f t="shared" si="140"/>
        <v>141483</v>
      </c>
      <c r="B8987" t="s">
        <v>19371</v>
      </c>
      <c r="C8987" s="66">
        <v>17003356</v>
      </c>
      <c r="D8987" t="s">
        <v>83</v>
      </c>
      <c r="E8987" t="s">
        <v>9195</v>
      </c>
      <c r="F8987" s="66">
        <v>141483</v>
      </c>
      <c r="G8987" t="s">
        <v>78</v>
      </c>
      <c r="I8987" t="s">
        <v>79</v>
      </c>
      <c r="K8987" t="s">
        <v>20313</v>
      </c>
      <c r="M8987" t="s">
        <v>9197</v>
      </c>
      <c r="N8987" t="s">
        <v>9192</v>
      </c>
      <c r="O8987" t="s">
        <v>18</v>
      </c>
      <c r="P8987" t="s">
        <v>9198</v>
      </c>
    </row>
    <row r="8988" spans="1:17" hidden="1" x14ac:dyDescent="0.35">
      <c r="A8988" s="72">
        <f t="shared" si="140"/>
        <v>141863</v>
      </c>
      <c r="B8988" t="s">
        <v>19371</v>
      </c>
      <c r="C8988" s="66">
        <v>16050135</v>
      </c>
      <c r="D8988" t="s">
        <v>83</v>
      </c>
      <c r="E8988" t="s">
        <v>12195</v>
      </c>
      <c r="F8988" s="66">
        <v>141863</v>
      </c>
      <c r="G8988" t="s">
        <v>78</v>
      </c>
      <c r="H8988" t="s">
        <v>350</v>
      </c>
      <c r="I8988" t="s">
        <v>79</v>
      </c>
      <c r="K8988" t="s">
        <v>19372</v>
      </c>
      <c r="L8988" t="s">
        <v>80</v>
      </c>
      <c r="M8988" t="s">
        <v>12197</v>
      </c>
      <c r="N8988" t="s">
        <v>11986</v>
      </c>
      <c r="O8988" t="s">
        <v>18</v>
      </c>
      <c r="P8988" t="s">
        <v>12198</v>
      </c>
      <c r="Q8988" t="s">
        <v>87</v>
      </c>
    </row>
    <row r="8989" spans="1:17" hidden="1" x14ac:dyDescent="0.35">
      <c r="A8989" s="72">
        <f t="shared" si="140"/>
        <v>141151</v>
      </c>
      <c r="B8989" t="s">
        <v>22141</v>
      </c>
      <c r="C8989" s="85">
        <v>17020863</v>
      </c>
      <c r="D8989" t="s">
        <v>23281</v>
      </c>
      <c r="E8989" t="s">
        <v>23264</v>
      </c>
      <c r="F8989" s="85">
        <v>141151</v>
      </c>
      <c r="G8989" t="s">
        <v>78</v>
      </c>
      <c r="I8989" t="s">
        <v>79</v>
      </c>
      <c r="K8989" t="s">
        <v>22142</v>
      </c>
      <c r="M8989" t="s">
        <v>22133</v>
      </c>
      <c r="O8989" t="s">
        <v>18</v>
      </c>
      <c r="P8989">
        <v>76821</v>
      </c>
    </row>
    <row r="8990" spans="1:17" hidden="1" x14ac:dyDescent="0.35">
      <c r="A8990" s="72">
        <f t="shared" si="140"/>
        <v>142036</v>
      </c>
      <c r="B8990" t="s">
        <v>21598</v>
      </c>
      <c r="C8990" s="85">
        <v>17016361</v>
      </c>
      <c r="D8990" t="s">
        <v>23281</v>
      </c>
      <c r="E8990" t="s">
        <v>23130</v>
      </c>
      <c r="F8990" s="85">
        <v>142036</v>
      </c>
      <c r="G8990" t="s">
        <v>78</v>
      </c>
      <c r="I8990" t="s">
        <v>79</v>
      </c>
      <c r="K8990" t="s">
        <v>28567</v>
      </c>
      <c r="M8990" t="s">
        <v>21574</v>
      </c>
      <c r="N8990" t="s">
        <v>5799</v>
      </c>
      <c r="O8990" t="s">
        <v>18</v>
      </c>
      <c r="P8990">
        <v>79567</v>
      </c>
    </row>
    <row r="8991" spans="1:17" hidden="1" x14ac:dyDescent="0.35">
      <c r="A8991" s="72">
        <f t="shared" si="140"/>
        <v>142029</v>
      </c>
      <c r="B8991" t="s">
        <v>19971</v>
      </c>
      <c r="C8991" s="66">
        <v>16076293</v>
      </c>
      <c r="D8991" t="s">
        <v>83</v>
      </c>
      <c r="E8991" t="s">
        <v>12987</v>
      </c>
      <c r="F8991" s="66">
        <v>142029</v>
      </c>
      <c r="G8991" t="s">
        <v>78</v>
      </c>
      <c r="H8991" t="s">
        <v>350</v>
      </c>
      <c r="I8991" t="s">
        <v>79</v>
      </c>
      <c r="K8991" t="s">
        <v>19972</v>
      </c>
      <c r="L8991" t="s">
        <v>80</v>
      </c>
      <c r="M8991" t="s">
        <v>12989</v>
      </c>
      <c r="N8991" t="s">
        <v>12854</v>
      </c>
      <c r="O8991" t="s">
        <v>18</v>
      </c>
      <c r="P8991" t="s">
        <v>12990</v>
      </c>
      <c r="Q8991" t="s">
        <v>87</v>
      </c>
    </row>
    <row r="8992" spans="1:17" hidden="1" x14ac:dyDescent="0.35">
      <c r="A8992" s="72">
        <f t="shared" si="140"/>
        <v>142036</v>
      </c>
      <c r="B8992" t="s">
        <v>21598</v>
      </c>
      <c r="C8992" s="66">
        <v>17016361</v>
      </c>
      <c r="D8992" t="s">
        <v>83</v>
      </c>
      <c r="E8992" t="s">
        <v>13028</v>
      </c>
      <c r="F8992" s="66">
        <v>142036</v>
      </c>
      <c r="G8992" t="s">
        <v>78</v>
      </c>
      <c r="I8992" t="s">
        <v>79</v>
      </c>
      <c r="K8992" t="s">
        <v>21599</v>
      </c>
      <c r="M8992" t="s">
        <v>21574</v>
      </c>
      <c r="N8992" t="s">
        <v>5799</v>
      </c>
      <c r="O8992" t="s">
        <v>18</v>
      </c>
      <c r="P8992" t="s">
        <v>13027</v>
      </c>
    </row>
    <row r="8993" spans="1:17" hidden="1" x14ac:dyDescent="0.35">
      <c r="A8993" s="72">
        <f t="shared" si="140"/>
        <v>141295</v>
      </c>
      <c r="B8993" t="s">
        <v>22830</v>
      </c>
      <c r="C8993" s="66">
        <v>17026855</v>
      </c>
      <c r="D8993" t="s">
        <v>83</v>
      </c>
      <c r="E8993" t="s">
        <v>7764</v>
      </c>
      <c r="F8993" s="66">
        <v>141295</v>
      </c>
      <c r="G8993" t="s">
        <v>78</v>
      </c>
      <c r="H8993" t="s">
        <v>13785</v>
      </c>
      <c r="I8993" t="s">
        <v>79</v>
      </c>
      <c r="K8993" t="s">
        <v>22831</v>
      </c>
      <c r="M8993" t="s">
        <v>20814</v>
      </c>
      <c r="N8993" t="s">
        <v>6771</v>
      </c>
      <c r="O8993" t="s">
        <v>18</v>
      </c>
      <c r="P8993" t="s">
        <v>7959</v>
      </c>
    </row>
    <row r="8994" spans="1:17" hidden="1" x14ac:dyDescent="0.35">
      <c r="A8994" s="72">
        <f t="shared" si="140"/>
        <v>141260</v>
      </c>
      <c r="B8994" t="s">
        <v>19907</v>
      </c>
      <c r="C8994" s="66">
        <v>16068198</v>
      </c>
      <c r="D8994" t="s">
        <v>83</v>
      </c>
      <c r="E8994" t="s">
        <v>7504</v>
      </c>
      <c r="F8994" s="66">
        <v>141260</v>
      </c>
      <c r="G8994" t="s">
        <v>78</v>
      </c>
      <c r="I8994" t="s">
        <v>79</v>
      </c>
      <c r="K8994" t="s">
        <v>13774</v>
      </c>
      <c r="M8994" t="s">
        <v>7501</v>
      </c>
      <c r="N8994" t="s">
        <v>7265</v>
      </c>
      <c r="O8994" t="s">
        <v>18</v>
      </c>
      <c r="P8994" t="s">
        <v>7502</v>
      </c>
    </row>
    <row r="8995" spans="1:17" hidden="1" x14ac:dyDescent="0.35">
      <c r="A8995" s="72">
        <f t="shared" si="140"/>
        <v>141223</v>
      </c>
      <c r="B8995" t="s">
        <v>22431</v>
      </c>
      <c r="C8995" s="66">
        <v>17022894</v>
      </c>
      <c r="D8995" t="s">
        <v>83</v>
      </c>
      <c r="E8995" t="s">
        <v>6077</v>
      </c>
      <c r="F8995" s="66">
        <v>141223</v>
      </c>
      <c r="G8995" t="s">
        <v>78</v>
      </c>
      <c r="I8995" t="s">
        <v>79</v>
      </c>
      <c r="K8995" t="s">
        <v>22432</v>
      </c>
      <c r="M8995" t="s">
        <v>14278</v>
      </c>
      <c r="N8995" t="s">
        <v>6071</v>
      </c>
      <c r="O8995" t="s">
        <v>18</v>
      </c>
      <c r="P8995" t="s">
        <v>6126</v>
      </c>
    </row>
    <row r="8996" spans="1:17" hidden="1" x14ac:dyDescent="0.35">
      <c r="A8996" s="72">
        <f t="shared" si="140"/>
        <v>140532</v>
      </c>
      <c r="B8996" t="s">
        <v>20393</v>
      </c>
      <c r="C8996" s="85">
        <v>17003727</v>
      </c>
      <c r="D8996" t="s">
        <v>23281</v>
      </c>
      <c r="E8996" t="s">
        <v>23131</v>
      </c>
      <c r="F8996" s="85">
        <v>140532</v>
      </c>
      <c r="G8996" t="s">
        <v>78</v>
      </c>
      <c r="H8996">
        <v>11834355</v>
      </c>
      <c r="I8996" t="s">
        <v>79</v>
      </c>
      <c r="K8996" t="s">
        <v>28550</v>
      </c>
      <c r="M8996" t="s">
        <v>20391</v>
      </c>
      <c r="N8996" t="s">
        <v>1160</v>
      </c>
      <c r="O8996" t="s">
        <v>18</v>
      </c>
      <c r="P8996">
        <v>75169</v>
      </c>
    </row>
    <row r="8997" spans="1:17" hidden="1" x14ac:dyDescent="0.35">
      <c r="A8997" s="72">
        <f t="shared" si="140"/>
        <v>140532</v>
      </c>
      <c r="B8997" t="s">
        <v>20393</v>
      </c>
      <c r="C8997" s="66">
        <v>17003727</v>
      </c>
      <c r="D8997" t="s">
        <v>83</v>
      </c>
      <c r="E8997" t="s">
        <v>1596</v>
      </c>
      <c r="F8997" s="66">
        <v>140532</v>
      </c>
      <c r="G8997" t="s">
        <v>78</v>
      </c>
      <c r="H8997" t="s">
        <v>1597</v>
      </c>
      <c r="I8997" t="s">
        <v>79</v>
      </c>
      <c r="K8997" t="s">
        <v>20394</v>
      </c>
      <c r="M8997" t="s">
        <v>20391</v>
      </c>
      <c r="N8997" t="s">
        <v>1160</v>
      </c>
      <c r="O8997" t="s">
        <v>18</v>
      </c>
      <c r="P8997" t="s">
        <v>1600</v>
      </c>
    </row>
    <row r="8998" spans="1:17" hidden="1" x14ac:dyDescent="0.35">
      <c r="A8998" s="72">
        <f t="shared" si="140"/>
        <v>141267</v>
      </c>
      <c r="B8998" t="s">
        <v>18813</v>
      </c>
      <c r="C8998" s="66">
        <v>16027539</v>
      </c>
      <c r="D8998" t="s">
        <v>83</v>
      </c>
      <c r="E8998" t="s">
        <v>7612</v>
      </c>
      <c r="F8998" s="66">
        <v>141267</v>
      </c>
      <c r="G8998" t="s">
        <v>78</v>
      </c>
      <c r="H8998" t="s">
        <v>18814</v>
      </c>
      <c r="I8998" t="s">
        <v>79</v>
      </c>
      <c r="K8998" t="s">
        <v>18815</v>
      </c>
      <c r="M8998" t="s">
        <v>7609</v>
      </c>
      <c r="N8998" t="s">
        <v>6073</v>
      </c>
      <c r="O8998" t="s">
        <v>18</v>
      </c>
      <c r="P8998" t="s">
        <v>7610</v>
      </c>
    </row>
    <row r="8999" spans="1:17" hidden="1" x14ac:dyDescent="0.35">
      <c r="A8999" s="72">
        <f t="shared" si="140"/>
        <v>141146</v>
      </c>
      <c r="B8999" t="s">
        <v>5652</v>
      </c>
      <c r="C8999" s="66">
        <v>88249</v>
      </c>
      <c r="D8999" t="s">
        <v>77</v>
      </c>
      <c r="E8999" t="s">
        <v>4753</v>
      </c>
      <c r="F8999" s="66">
        <v>141146</v>
      </c>
      <c r="G8999" t="s">
        <v>78</v>
      </c>
      <c r="I8999" t="s">
        <v>79</v>
      </c>
      <c r="K8999" t="s">
        <v>5653</v>
      </c>
      <c r="M8999" t="s">
        <v>5356</v>
      </c>
      <c r="N8999" t="s">
        <v>5355</v>
      </c>
      <c r="O8999" t="s">
        <v>18</v>
      </c>
      <c r="P8999" t="s">
        <v>5644</v>
      </c>
    </row>
    <row r="9000" spans="1:17" hidden="1" x14ac:dyDescent="0.35">
      <c r="A9000" s="72">
        <f t="shared" si="140"/>
        <v>140841</v>
      </c>
      <c r="B9000" t="s">
        <v>23393</v>
      </c>
      <c r="C9000" s="85">
        <v>87154</v>
      </c>
      <c r="D9000" t="s">
        <v>77</v>
      </c>
      <c r="E9000" t="s">
        <v>23268</v>
      </c>
      <c r="F9000" s="85">
        <v>140841</v>
      </c>
      <c r="G9000" t="s">
        <v>78</v>
      </c>
      <c r="H9000">
        <v>12691689</v>
      </c>
      <c r="I9000" t="s">
        <v>79</v>
      </c>
      <c r="K9000" t="s">
        <v>23394</v>
      </c>
      <c r="M9000" t="s">
        <v>19690</v>
      </c>
      <c r="N9000" t="s">
        <v>571</v>
      </c>
      <c r="O9000" t="s">
        <v>18</v>
      </c>
      <c r="P9000">
        <v>76012</v>
      </c>
      <c r="Q9000">
        <v>4716</v>
      </c>
    </row>
    <row r="9001" spans="1:17" hidden="1" x14ac:dyDescent="0.35">
      <c r="A9001" s="72">
        <f t="shared" si="140"/>
        <v>127700</v>
      </c>
      <c r="B9001" t="s">
        <v>24050</v>
      </c>
      <c r="C9001" s="85">
        <v>36230</v>
      </c>
      <c r="D9001" t="s">
        <v>77</v>
      </c>
      <c r="E9001" t="s">
        <v>23260</v>
      </c>
      <c r="F9001" s="85">
        <v>127700</v>
      </c>
      <c r="G9001" t="s">
        <v>78</v>
      </c>
      <c r="H9001">
        <v>13051321</v>
      </c>
      <c r="I9001" t="s">
        <v>79</v>
      </c>
      <c r="K9001" t="s">
        <v>24051</v>
      </c>
      <c r="M9001" t="s">
        <v>24013</v>
      </c>
      <c r="N9001" t="s">
        <v>23987</v>
      </c>
      <c r="O9001" t="s">
        <v>23988</v>
      </c>
      <c r="P9001">
        <v>32937</v>
      </c>
      <c r="Q9001">
        <v>2945</v>
      </c>
    </row>
    <row r="9002" spans="1:17" hidden="1" x14ac:dyDescent="0.35">
      <c r="A9002" s="72">
        <f t="shared" si="140"/>
        <v>141728</v>
      </c>
      <c r="B9002" t="s">
        <v>11747</v>
      </c>
      <c r="C9002" s="66">
        <v>16037292</v>
      </c>
      <c r="D9002" t="s">
        <v>77</v>
      </c>
      <c r="E9002" t="s">
        <v>11573</v>
      </c>
      <c r="F9002" s="66">
        <v>141728</v>
      </c>
      <c r="G9002" t="s">
        <v>78</v>
      </c>
      <c r="I9002" t="s">
        <v>79</v>
      </c>
      <c r="K9002" t="s">
        <v>16333</v>
      </c>
      <c r="M9002" t="s">
        <v>11734</v>
      </c>
      <c r="N9002" t="s">
        <v>135</v>
      </c>
      <c r="O9002" t="s">
        <v>18</v>
      </c>
      <c r="P9002" t="s">
        <v>11735</v>
      </c>
    </row>
    <row r="9003" spans="1:17" hidden="1" x14ac:dyDescent="0.35">
      <c r="A9003" s="72">
        <f t="shared" si="140"/>
        <v>141736</v>
      </c>
      <c r="B9003" t="s">
        <v>11747</v>
      </c>
      <c r="C9003" s="66">
        <v>91930</v>
      </c>
      <c r="D9003" t="s">
        <v>77</v>
      </c>
      <c r="E9003" t="s">
        <v>11615</v>
      </c>
      <c r="F9003" s="66">
        <v>141736</v>
      </c>
      <c r="G9003" t="s">
        <v>78</v>
      </c>
      <c r="I9003" t="s">
        <v>79</v>
      </c>
      <c r="K9003" t="s">
        <v>11748</v>
      </c>
      <c r="M9003" t="s">
        <v>126</v>
      </c>
      <c r="N9003" t="s">
        <v>137</v>
      </c>
      <c r="O9003" t="s">
        <v>18</v>
      </c>
      <c r="P9003" t="s">
        <v>11740</v>
      </c>
      <c r="Q9003" t="s">
        <v>10251</v>
      </c>
    </row>
    <row r="9004" spans="1:17" hidden="1" x14ac:dyDescent="0.35">
      <c r="A9004" s="72">
        <f t="shared" si="140"/>
        <v>141556</v>
      </c>
      <c r="B9004" t="s">
        <v>16363</v>
      </c>
      <c r="C9004" s="66">
        <v>16038105</v>
      </c>
      <c r="D9004" t="s">
        <v>77</v>
      </c>
      <c r="E9004" t="s">
        <v>10404</v>
      </c>
      <c r="F9004" s="66">
        <v>141556</v>
      </c>
      <c r="G9004" t="s">
        <v>78</v>
      </c>
      <c r="I9004" t="s">
        <v>79</v>
      </c>
      <c r="K9004" t="s">
        <v>16364</v>
      </c>
      <c r="M9004" t="s">
        <v>7383</v>
      </c>
      <c r="N9004" t="s">
        <v>9526</v>
      </c>
      <c r="O9004" t="s">
        <v>18</v>
      </c>
      <c r="P9004" t="s">
        <v>9897</v>
      </c>
      <c r="Q9004" t="s">
        <v>16365</v>
      </c>
    </row>
    <row r="9005" spans="1:17" hidden="1" x14ac:dyDescent="0.35">
      <c r="A9005" s="72">
        <f t="shared" si="140"/>
        <v>141265</v>
      </c>
      <c r="B9005" t="s">
        <v>16060</v>
      </c>
      <c r="C9005" s="66">
        <v>16031684</v>
      </c>
      <c r="D9005" t="s">
        <v>77</v>
      </c>
      <c r="E9005" t="s">
        <v>7567</v>
      </c>
      <c r="F9005" s="66">
        <v>141265</v>
      </c>
      <c r="G9005" t="s">
        <v>78</v>
      </c>
      <c r="H9005" t="s">
        <v>7568</v>
      </c>
      <c r="I9005" t="s">
        <v>79</v>
      </c>
      <c r="K9005" t="s">
        <v>16061</v>
      </c>
      <c r="M9005" t="s">
        <v>7570</v>
      </c>
      <c r="N9005" t="s">
        <v>7268</v>
      </c>
      <c r="O9005" t="s">
        <v>18</v>
      </c>
      <c r="P9005" t="s">
        <v>7571</v>
      </c>
    </row>
    <row r="9006" spans="1:17" hidden="1" x14ac:dyDescent="0.35">
      <c r="A9006" s="72">
        <f t="shared" si="140"/>
        <v>141265</v>
      </c>
      <c r="B9006" t="s">
        <v>19006</v>
      </c>
      <c r="C9006" s="66">
        <v>16033531</v>
      </c>
      <c r="D9006" t="s">
        <v>83</v>
      </c>
      <c r="E9006" t="s">
        <v>7567</v>
      </c>
      <c r="F9006" s="66">
        <v>141265</v>
      </c>
      <c r="G9006" t="s">
        <v>78</v>
      </c>
      <c r="H9006" t="s">
        <v>350</v>
      </c>
      <c r="I9006" t="s">
        <v>79</v>
      </c>
      <c r="K9006" t="s">
        <v>13777</v>
      </c>
      <c r="L9006" t="s">
        <v>80</v>
      </c>
      <c r="M9006" t="s">
        <v>7570</v>
      </c>
      <c r="N9006" t="s">
        <v>7265</v>
      </c>
      <c r="O9006" t="s">
        <v>18</v>
      </c>
      <c r="P9006" t="s">
        <v>7571</v>
      </c>
      <c r="Q9006" t="s">
        <v>87</v>
      </c>
    </row>
    <row r="9007" spans="1:17" hidden="1" x14ac:dyDescent="0.35">
      <c r="A9007" s="72">
        <f t="shared" si="140"/>
        <v>141265</v>
      </c>
      <c r="B9007" t="s">
        <v>19643</v>
      </c>
      <c r="C9007" s="66">
        <v>16061437</v>
      </c>
      <c r="D9007" t="s">
        <v>83</v>
      </c>
      <c r="E9007" t="s">
        <v>7567</v>
      </c>
      <c r="F9007" s="66">
        <v>141265</v>
      </c>
      <c r="G9007" t="s">
        <v>78</v>
      </c>
      <c r="H9007" t="s">
        <v>350</v>
      </c>
      <c r="I9007" t="s">
        <v>79</v>
      </c>
      <c r="K9007" t="s">
        <v>19644</v>
      </c>
      <c r="L9007" t="s">
        <v>80</v>
      </c>
      <c r="M9007" t="s">
        <v>7570</v>
      </c>
      <c r="N9007" t="s">
        <v>7265</v>
      </c>
      <c r="O9007" t="s">
        <v>18</v>
      </c>
      <c r="P9007" t="s">
        <v>7571</v>
      </c>
      <c r="Q9007" t="s">
        <v>87</v>
      </c>
    </row>
    <row r="9008" spans="1:17" hidden="1" x14ac:dyDescent="0.35">
      <c r="A9008" s="72">
        <f t="shared" si="140"/>
        <v>141265</v>
      </c>
      <c r="B9008" t="s">
        <v>22483</v>
      </c>
      <c r="C9008" s="66">
        <v>17023214</v>
      </c>
      <c r="D9008" t="s">
        <v>83</v>
      </c>
      <c r="E9008" t="s">
        <v>7567</v>
      </c>
      <c r="F9008" s="66">
        <v>141265</v>
      </c>
      <c r="G9008" t="s">
        <v>78</v>
      </c>
      <c r="I9008" t="s">
        <v>79</v>
      </c>
      <c r="K9008" t="s">
        <v>7573</v>
      </c>
      <c r="M9008" t="s">
        <v>22484</v>
      </c>
      <c r="N9008" t="s">
        <v>7268</v>
      </c>
      <c r="O9008" t="s">
        <v>18</v>
      </c>
      <c r="P9008" t="s">
        <v>7571</v>
      </c>
      <c r="Q9008" t="s">
        <v>2727</v>
      </c>
    </row>
    <row r="9009" spans="1:17" hidden="1" x14ac:dyDescent="0.35">
      <c r="A9009" s="72">
        <f t="shared" si="140"/>
        <v>141265</v>
      </c>
      <c r="B9009" t="s">
        <v>7572</v>
      </c>
      <c r="C9009" s="66">
        <v>89276</v>
      </c>
      <c r="D9009" t="s">
        <v>77</v>
      </c>
      <c r="E9009" t="s">
        <v>7567</v>
      </c>
      <c r="F9009" s="66">
        <v>141265</v>
      </c>
      <c r="G9009" t="s">
        <v>78</v>
      </c>
      <c r="H9009" t="s">
        <v>7568</v>
      </c>
      <c r="I9009" t="s">
        <v>79</v>
      </c>
      <c r="K9009" t="s">
        <v>7573</v>
      </c>
      <c r="M9009" t="s">
        <v>7570</v>
      </c>
      <c r="N9009" t="s">
        <v>7268</v>
      </c>
      <c r="O9009" t="s">
        <v>18</v>
      </c>
      <c r="P9009" t="s">
        <v>7571</v>
      </c>
    </row>
    <row r="9010" spans="1:17" hidden="1" x14ac:dyDescent="0.35">
      <c r="A9010" s="72">
        <f t="shared" si="140"/>
        <v>141265</v>
      </c>
      <c r="B9010" t="s">
        <v>19645</v>
      </c>
      <c r="C9010" s="66">
        <v>16061438</v>
      </c>
      <c r="D9010" t="s">
        <v>83</v>
      </c>
      <c r="E9010" t="s">
        <v>7567</v>
      </c>
      <c r="F9010" s="66">
        <v>141265</v>
      </c>
      <c r="G9010" t="s">
        <v>78</v>
      </c>
      <c r="H9010" t="s">
        <v>350</v>
      </c>
      <c r="I9010" t="s">
        <v>79</v>
      </c>
      <c r="K9010" t="s">
        <v>19646</v>
      </c>
      <c r="L9010" t="s">
        <v>80</v>
      </c>
      <c r="M9010" t="s">
        <v>7570</v>
      </c>
      <c r="N9010" t="s">
        <v>7265</v>
      </c>
      <c r="O9010" t="s">
        <v>18</v>
      </c>
      <c r="P9010" t="s">
        <v>7571</v>
      </c>
      <c r="Q9010" t="s">
        <v>87</v>
      </c>
    </row>
    <row r="9011" spans="1:17" hidden="1" x14ac:dyDescent="0.35">
      <c r="A9011" s="72">
        <f t="shared" si="140"/>
        <v>141265</v>
      </c>
      <c r="B9011" t="s">
        <v>19647</v>
      </c>
      <c r="C9011" s="66">
        <v>16061440</v>
      </c>
      <c r="D9011" t="s">
        <v>83</v>
      </c>
      <c r="E9011" t="s">
        <v>7567</v>
      </c>
      <c r="F9011" s="66">
        <v>141265</v>
      </c>
      <c r="G9011" t="s">
        <v>78</v>
      </c>
      <c r="H9011" t="s">
        <v>350</v>
      </c>
      <c r="I9011" t="s">
        <v>79</v>
      </c>
      <c r="K9011" t="s">
        <v>19648</v>
      </c>
      <c r="L9011" t="s">
        <v>80</v>
      </c>
      <c r="M9011" t="s">
        <v>7570</v>
      </c>
      <c r="N9011" t="s">
        <v>7265</v>
      </c>
      <c r="O9011" t="s">
        <v>18</v>
      </c>
      <c r="P9011" t="s">
        <v>7571</v>
      </c>
      <c r="Q9011" t="s">
        <v>87</v>
      </c>
    </row>
    <row r="9012" spans="1:17" hidden="1" x14ac:dyDescent="0.35">
      <c r="A9012" s="72">
        <f t="shared" si="140"/>
        <v>141265</v>
      </c>
      <c r="B9012" t="s">
        <v>19649</v>
      </c>
      <c r="C9012" s="66">
        <v>16061441</v>
      </c>
      <c r="D9012" t="s">
        <v>83</v>
      </c>
      <c r="E9012" t="s">
        <v>7567</v>
      </c>
      <c r="F9012" s="66">
        <v>141265</v>
      </c>
      <c r="G9012" t="s">
        <v>78</v>
      </c>
      <c r="H9012" t="s">
        <v>350</v>
      </c>
      <c r="I9012" t="s">
        <v>79</v>
      </c>
      <c r="K9012" t="s">
        <v>19650</v>
      </c>
      <c r="L9012" t="s">
        <v>80</v>
      </c>
      <c r="M9012" t="s">
        <v>7570</v>
      </c>
      <c r="N9012" t="s">
        <v>7265</v>
      </c>
      <c r="O9012" t="s">
        <v>18</v>
      </c>
      <c r="P9012" t="s">
        <v>7571</v>
      </c>
      <c r="Q9012" t="s">
        <v>87</v>
      </c>
    </row>
    <row r="9013" spans="1:17" hidden="1" x14ac:dyDescent="0.35">
      <c r="A9013" s="72">
        <f t="shared" si="140"/>
        <v>141653</v>
      </c>
      <c r="B9013" t="s">
        <v>22643</v>
      </c>
      <c r="C9013" s="66">
        <v>17025482</v>
      </c>
      <c r="D9013" t="s">
        <v>83</v>
      </c>
      <c r="E9013" t="s">
        <v>10969</v>
      </c>
      <c r="F9013" s="66">
        <v>141653</v>
      </c>
      <c r="G9013" t="s">
        <v>78</v>
      </c>
      <c r="I9013" t="s">
        <v>79</v>
      </c>
      <c r="K9013" t="s">
        <v>22644</v>
      </c>
      <c r="M9013" t="s">
        <v>22645</v>
      </c>
      <c r="N9013" t="s">
        <v>10739</v>
      </c>
      <c r="O9013" t="s">
        <v>18</v>
      </c>
      <c r="P9013" t="s">
        <v>10978</v>
      </c>
    </row>
    <row r="9014" spans="1:17" hidden="1" x14ac:dyDescent="0.35">
      <c r="A9014" s="72">
        <f t="shared" si="140"/>
        <v>140475</v>
      </c>
      <c r="B9014" t="s">
        <v>27881</v>
      </c>
      <c r="C9014" s="85">
        <v>17015763</v>
      </c>
      <c r="D9014" t="s">
        <v>77</v>
      </c>
      <c r="E9014" t="s">
        <v>23165</v>
      </c>
      <c r="F9014" s="85">
        <v>140475</v>
      </c>
      <c r="G9014" t="s">
        <v>78</v>
      </c>
      <c r="H9014">
        <v>11726247</v>
      </c>
      <c r="I9014" t="s">
        <v>79</v>
      </c>
      <c r="K9014" t="s">
        <v>27882</v>
      </c>
      <c r="M9014" t="s">
        <v>20149</v>
      </c>
      <c r="N9014" t="s">
        <v>176</v>
      </c>
      <c r="O9014" t="s">
        <v>18</v>
      </c>
      <c r="P9014">
        <v>75035</v>
      </c>
    </row>
    <row r="9015" spans="1:17" hidden="1" x14ac:dyDescent="0.35">
      <c r="A9015" s="72">
        <f t="shared" si="140"/>
        <v>140475</v>
      </c>
      <c r="B9015" t="s">
        <v>21488</v>
      </c>
      <c r="C9015" s="66">
        <v>17015763</v>
      </c>
      <c r="D9015" t="s">
        <v>77</v>
      </c>
      <c r="E9015" t="s">
        <v>952</v>
      </c>
      <c r="F9015" s="66">
        <v>140475</v>
      </c>
      <c r="G9015" t="s">
        <v>78</v>
      </c>
      <c r="H9015" t="s">
        <v>13638</v>
      </c>
      <c r="I9015" t="s">
        <v>79</v>
      </c>
      <c r="K9015" t="s">
        <v>21489</v>
      </c>
      <c r="M9015" t="s">
        <v>347</v>
      </c>
      <c r="N9015" t="s">
        <v>176</v>
      </c>
      <c r="O9015" t="s">
        <v>18</v>
      </c>
      <c r="P9015" t="s">
        <v>352</v>
      </c>
    </row>
    <row r="9016" spans="1:17" hidden="1" x14ac:dyDescent="0.35">
      <c r="A9016" s="72">
        <f t="shared" si="140"/>
        <v>141234</v>
      </c>
      <c r="B9016" t="s">
        <v>20040</v>
      </c>
      <c r="C9016" s="66">
        <v>17000506</v>
      </c>
      <c r="D9016" t="s">
        <v>77</v>
      </c>
      <c r="E9016" t="s">
        <v>6473</v>
      </c>
      <c r="F9016" s="66">
        <v>141234</v>
      </c>
      <c r="G9016" t="s">
        <v>78</v>
      </c>
      <c r="I9016" t="s">
        <v>79</v>
      </c>
      <c r="K9016" t="s">
        <v>20041</v>
      </c>
      <c r="M9016" t="s">
        <v>6795</v>
      </c>
      <c r="N9016" t="s">
        <v>6071</v>
      </c>
      <c r="O9016" t="s">
        <v>18</v>
      </c>
      <c r="P9016" t="s">
        <v>6971</v>
      </c>
    </row>
    <row r="9017" spans="1:17" hidden="1" x14ac:dyDescent="0.35">
      <c r="A9017" s="72">
        <f t="shared" si="140"/>
        <v>141234</v>
      </c>
      <c r="B9017" t="s">
        <v>6797</v>
      </c>
      <c r="C9017" s="66">
        <v>17018440</v>
      </c>
      <c r="D9017" t="s">
        <v>83</v>
      </c>
      <c r="E9017" t="s">
        <v>6473</v>
      </c>
      <c r="F9017" s="66">
        <v>141234</v>
      </c>
      <c r="G9017" t="s">
        <v>78</v>
      </c>
      <c r="I9017" t="s">
        <v>79</v>
      </c>
      <c r="K9017" t="s">
        <v>6796</v>
      </c>
      <c r="M9017" t="s">
        <v>3090</v>
      </c>
      <c r="N9017" t="s">
        <v>6073</v>
      </c>
      <c r="O9017" t="s">
        <v>18</v>
      </c>
      <c r="P9017" t="s">
        <v>6783</v>
      </c>
      <c r="Q9017" t="s">
        <v>267</v>
      </c>
    </row>
    <row r="9018" spans="1:17" hidden="1" x14ac:dyDescent="0.35">
      <c r="A9018" s="72">
        <f t="shared" si="140"/>
        <v>141234</v>
      </c>
      <c r="B9018" t="s">
        <v>7026</v>
      </c>
      <c r="C9018" s="66">
        <v>88931</v>
      </c>
      <c r="D9018" t="s">
        <v>77</v>
      </c>
      <c r="E9018" t="s">
        <v>6473</v>
      </c>
      <c r="F9018" s="66">
        <v>141234</v>
      </c>
      <c r="G9018" t="s">
        <v>78</v>
      </c>
      <c r="I9018" t="s">
        <v>79</v>
      </c>
      <c r="K9018" t="s">
        <v>7027</v>
      </c>
      <c r="M9018" t="s">
        <v>3090</v>
      </c>
      <c r="N9018" t="s">
        <v>6073</v>
      </c>
      <c r="O9018" t="s">
        <v>18</v>
      </c>
      <c r="P9018" t="s">
        <v>7002</v>
      </c>
      <c r="Q9018" t="s">
        <v>7028</v>
      </c>
    </row>
    <row r="9019" spans="1:17" hidden="1" x14ac:dyDescent="0.35">
      <c r="A9019" s="72">
        <f t="shared" si="140"/>
        <v>141517</v>
      </c>
      <c r="B9019" t="s">
        <v>24501</v>
      </c>
      <c r="C9019" s="85">
        <v>90437</v>
      </c>
      <c r="D9019" t="s">
        <v>77</v>
      </c>
      <c r="E9019" t="s">
        <v>23250</v>
      </c>
      <c r="F9019" s="85">
        <v>141517</v>
      </c>
      <c r="G9019" t="s">
        <v>78</v>
      </c>
      <c r="H9019">
        <v>11635042</v>
      </c>
      <c r="I9019" t="s">
        <v>79</v>
      </c>
      <c r="K9019" t="s">
        <v>24502</v>
      </c>
      <c r="M9019" t="s">
        <v>22654</v>
      </c>
      <c r="N9019" t="s">
        <v>9473</v>
      </c>
      <c r="O9019" t="s">
        <v>18</v>
      </c>
      <c r="P9019">
        <v>78070</v>
      </c>
      <c r="Q9019">
        <v>7298</v>
      </c>
    </row>
    <row r="9020" spans="1:17" hidden="1" x14ac:dyDescent="0.35">
      <c r="A9020" s="72">
        <f t="shared" si="140"/>
        <v>141234</v>
      </c>
      <c r="B9020" t="s">
        <v>6472</v>
      </c>
      <c r="C9020" s="66">
        <v>88590</v>
      </c>
      <c r="D9020" t="s">
        <v>77</v>
      </c>
      <c r="E9020" t="s">
        <v>6473</v>
      </c>
      <c r="F9020" s="66">
        <v>141234</v>
      </c>
      <c r="G9020" t="s">
        <v>78</v>
      </c>
      <c r="I9020" t="s">
        <v>79</v>
      </c>
      <c r="K9020" t="s">
        <v>6474</v>
      </c>
      <c r="M9020" t="s">
        <v>3090</v>
      </c>
      <c r="N9020" t="s">
        <v>6073</v>
      </c>
      <c r="O9020" t="s">
        <v>18</v>
      </c>
      <c r="P9020" t="s">
        <v>6471</v>
      </c>
      <c r="Q9020" t="s">
        <v>1303</v>
      </c>
    </row>
    <row r="9021" spans="1:17" hidden="1" x14ac:dyDescent="0.35">
      <c r="A9021" s="72">
        <f t="shared" si="140"/>
        <v>140461</v>
      </c>
      <c r="B9021" t="s">
        <v>25683</v>
      </c>
      <c r="C9021" s="85">
        <v>85525</v>
      </c>
      <c r="D9021" t="s">
        <v>77</v>
      </c>
      <c r="E9021" t="s">
        <v>23227</v>
      </c>
      <c r="F9021" s="85">
        <v>140461</v>
      </c>
      <c r="G9021" t="s">
        <v>78</v>
      </c>
      <c r="H9021">
        <v>1647890</v>
      </c>
      <c r="I9021" t="s">
        <v>79</v>
      </c>
      <c r="K9021" t="s">
        <v>25684</v>
      </c>
      <c r="M9021" t="s">
        <v>20923</v>
      </c>
      <c r="N9021" t="s">
        <v>232</v>
      </c>
      <c r="O9021" t="s">
        <v>18</v>
      </c>
      <c r="P9021">
        <v>75040</v>
      </c>
      <c r="Q9021">
        <v>8533</v>
      </c>
    </row>
    <row r="9022" spans="1:17" hidden="1" x14ac:dyDescent="0.35">
      <c r="A9022" s="72">
        <f t="shared" si="140"/>
        <v>140461</v>
      </c>
      <c r="B9022" t="s">
        <v>413</v>
      </c>
      <c r="C9022" s="66">
        <v>85525</v>
      </c>
      <c r="D9022" t="s">
        <v>77</v>
      </c>
      <c r="E9022" t="s">
        <v>371</v>
      </c>
      <c r="F9022" s="66">
        <v>140461</v>
      </c>
      <c r="G9022" t="s">
        <v>78</v>
      </c>
      <c r="H9022" t="s">
        <v>372</v>
      </c>
      <c r="I9022" t="s">
        <v>79</v>
      </c>
      <c r="K9022" t="s">
        <v>414</v>
      </c>
      <c r="M9022" t="s">
        <v>374</v>
      </c>
      <c r="N9022" t="s">
        <v>189</v>
      </c>
      <c r="O9022" t="s">
        <v>18</v>
      </c>
      <c r="P9022" t="s">
        <v>375</v>
      </c>
      <c r="Q9022" t="s">
        <v>415</v>
      </c>
    </row>
    <row r="9023" spans="1:17" hidden="1" x14ac:dyDescent="0.35">
      <c r="A9023" s="72">
        <f t="shared" si="140"/>
        <v>140477</v>
      </c>
      <c r="B9023" t="s">
        <v>413</v>
      </c>
      <c r="C9023" s="66">
        <v>86403</v>
      </c>
      <c r="D9023" t="s">
        <v>77</v>
      </c>
      <c r="E9023" t="s">
        <v>450</v>
      </c>
      <c r="F9023" s="66">
        <v>140477</v>
      </c>
      <c r="G9023" t="s">
        <v>78</v>
      </c>
      <c r="I9023" t="s">
        <v>79</v>
      </c>
      <c r="K9023" t="s">
        <v>1852</v>
      </c>
      <c r="M9023" t="s">
        <v>189</v>
      </c>
      <c r="N9023" t="s">
        <v>189</v>
      </c>
      <c r="O9023" t="s">
        <v>18</v>
      </c>
      <c r="P9023" t="s">
        <v>1836</v>
      </c>
      <c r="Q9023" t="s">
        <v>1853</v>
      </c>
    </row>
    <row r="9024" spans="1:17" hidden="1" x14ac:dyDescent="0.35">
      <c r="A9024" s="72">
        <f t="shared" si="140"/>
        <v>140473</v>
      </c>
      <c r="B9024" t="s">
        <v>27769</v>
      </c>
      <c r="C9024" s="85">
        <v>16036306</v>
      </c>
      <c r="D9024" t="s">
        <v>23281</v>
      </c>
      <c r="E9024" t="s">
        <v>23171</v>
      </c>
      <c r="F9024" s="85">
        <v>140473</v>
      </c>
      <c r="G9024" t="s">
        <v>78</v>
      </c>
      <c r="I9024" t="s">
        <v>79</v>
      </c>
      <c r="K9024" t="s">
        <v>27770</v>
      </c>
      <c r="M9024" t="s">
        <v>20750</v>
      </c>
      <c r="N9024" t="s">
        <v>176</v>
      </c>
      <c r="O9024" t="s">
        <v>18</v>
      </c>
      <c r="P9024">
        <v>75023</v>
      </c>
    </row>
    <row r="9025" spans="1:17" hidden="1" x14ac:dyDescent="0.35">
      <c r="A9025" s="72">
        <f t="shared" si="140"/>
        <v>140473</v>
      </c>
      <c r="B9025" t="s">
        <v>18784</v>
      </c>
      <c r="C9025" s="66">
        <v>16036306</v>
      </c>
      <c r="D9025" t="s">
        <v>83</v>
      </c>
      <c r="E9025" t="s">
        <v>252</v>
      </c>
      <c r="F9025" s="66">
        <v>140473</v>
      </c>
      <c r="G9025" t="s">
        <v>78</v>
      </c>
      <c r="I9025" t="s">
        <v>79</v>
      </c>
      <c r="K9025" t="s">
        <v>18785</v>
      </c>
      <c r="M9025" t="s">
        <v>254</v>
      </c>
      <c r="N9025" t="s">
        <v>185</v>
      </c>
      <c r="O9025" t="s">
        <v>18</v>
      </c>
      <c r="P9025" t="s">
        <v>255</v>
      </c>
    </row>
    <row r="9026" spans="1:17" hidden="1" x14ac:dyDescent="0.35">
      <c r="A9026" s="72">
        <f t="shared" ref="A9026:A9089" si="141">IF(F9026="", "", IF(D9026="School District", C9026, F9026))</f>
        <v>141234</v>
      </c>
      <c r="B9026" t="s">
        <v>6998</v>
      </c>
      <c r="C9026" s="66">
        <v>88917</v>
      </c>
      <c r="D9026" t="s">
        <v>77</v>
      </c>
      <c r="E9026" t="s">
        <v>6473</v>
      </c>
      <c r="F9026" s="66">
        <v>141234</v>
      </c>
      <c r="G9026" t="s">
        <v>78</v>
      </c>
      <c r="I9026" t="s">
        <v>79</v>
      </c>
      <c r="K9026" t="s">
        <v>6999</v>
      </c>
      <c r="M9026" t="s">
        <v>3090</v>
      </c>
      <c r="N9026" t="s">
        <v>6073</v>
      </c>
      <c r="O9026" t="s">
        <v>18</v>
      </c>
      <c r="P9026" t="s">
        <v>6971</v>
      </c>
      <c r="Q9026" t="s">
        <v>6997</v>
      </c>
    </row>
    <row r="9027" spans="1:17" hidden="1" x14ac:dyDescent="0.35">
      <c r="A9027" s="72">
        <f t="shared" si="141"/>
        <v>140845</v>
      </c>
      <c r="B9027" t="s">
        <v>26262</v>
      </c>
      <c r="C9027" s="85">
        <v>87214</v>
      </c>
      <c r="D9027" t="s">
        <v>77</v>
      </c>
      <c r="E9027" t="s">
        <v>23211</v>
      </c>
      <c r="F9027" s="85">
        <v>140845</v>
      </c>
      <c r="G9027" t="s">
        <v>78</v>
      </c>
      <c r="H9027">
        <v>14357479</v>
      </c>
      <c r="I9027" t="s">
        <v>79</v>
      </c>
      <c r="K9027" t="s">
        <v>26263</v>
      </c>
      <c r="M9027" t="s">
        <v>21408</v>
      </c>
      <c r="N9027" t="s">
        <v>571</v>
      </c>
      <c r="O9027" t="s">
        <v>18</v>
      </c>
      <c r="P9027">
        <v>76021</v>
      </c>
      <c r="Q9027">
        <v>2666</v>
      </c>
    </row>
    <row r="9028" spans="1:17" hidden="1" x14ac:dyDescent="0.35">
      <c r="A9028" s="72">
        <f t="shared" si="141"/>
        <v>140845</v>
      </c>
      <c r="B9028" t="s">
        <v>3471</v>
      </c>
      <c r="C9028" s="66">
        <v>87214</v>
      </c>
      <c r="D9028" t="s">
        <v>77</v>
      </c>
      <c r="E9028" t="s">
        <v>3465</v>
      </c>
      <c r="F9028" s="66">
        <v>140845</v>
      </c>
      <c r="G9028" t="s">
        <v>78</v>
      </c>
      <c r="H9028" t="s">
        <v>3466</v>
      </c>
      <c r="I9028" t="s">
        <v>79</v>
      </c>
      <c r="K9028" t="s">
        <v>3472</v>
      </c>
      <c r="L9028" t="s">
        <v>80</v>
      </c>
      <c r="M9028" t="s">
        <v>3468</v>
      </c>
      <c r="N9028" t="s">
        <v>573</v>
      </c>
      <c r="O9028" t="s">
        <v>18</v>
      </c>
      <c r="P9028" t="s">
        <v>3469</v>
      </c>
      <c r="Q9028" t="s">
        <v>3473</v>
      </c>
    </row>
    <row r="9029" spans="1:17" hidden="1" x14ac:dyDescent="0.35">
      <c r="A9029" s="72">
        <f t="shared" si="141"/>
        <v>141231</v>
      </c>
      <c r="B9029" t="s">
        <v>7581</v>
      </c>
      <c r="C9029" s="66">
        <v>89281</v>
      </c>
      <c r="D9029" t="s">
        <v>77</v>
      </c>
      <c r="E9029" t="s">
        <v>6244</v>
      </c>
      <c r="F9029" s="66">
        <v>141231</v>
      </c>
      <c r="G9029" t="s">
        <v>78</v>
      </c>
      <c r="H9029" t="s">
        <v>7582</v>
      </c>
      <c r="I9029" t="s">
        <v>79</v>
      </c>
      <c r="K9029" t="s">
        <v>7583</v>
      </c>
      <c r="L9029" t="s">
        <v>80</v>
      </c>
      <c r="M9029" t="s">
        <v>7579</v>
      </c>
      <c r="N9029" t="s">
        <v>6073</v>
      </c>
      <c r="O9029" t="s">
        <v>18</v>
      </c>
      <c r="P9029" t="s">
        <v>7580</v>
      </c>
      <c r="Q9029" t="s">
        <v>1273</v>
      </c>
    </row>
    <row r="9030" spans="1:17" hidden="1" x14ac:dyDescent="0.35">
      <c r="A9030" s="72">
        <f t="shared" si="141"/>
        <v>141729</v>
      </c>
      <c r="B9030" t="s">
        <v>27587</v>
      </c>
      <c r="C9030" s="85">
        <v>91747</v>
      </c>
      <c r="D9030" t="s">
        <v>77</v>
      </c>
      <c r="E9030" t="s">
        <v>23173</v>
      </c>
      <c r="F9030" s="85">
        <v>141729</v>
      </c>
      <c r="G9030" t="s">
        <v>78</v>
      </c>
      <c r="H9030">
        <v>12029880</v>
      </c>
      <c r="I9030" t="s">
        <v>79</v>
      </c>
      <c r="K9030" t="s">
        <v>27588</v>
      </c>
      <c r="M9030" t="s">
        <v>22028</v>
      </c>
      <c r="N9030" t="s">
        <v>137</v>
      </c>
      <c r="O9030" t="s">
        <v>18</v>
      </c>
      <c r="P9030">
        <v>78660</v>
      </c>
      <c r="Q9030">
        <v>2518</v>
      </c>
    </row>
    <row r="9031" spans="1:17" hidden="1" x14ac:dyDescent="0.35">
      <c r="A9031" s="72">
        <f t="shared" si="141"/>
        <v>141729</v>
      </c>
      <c r="B9031" t="s">
        <v>11601</v>
      </c>
      <c r="C9031" s="66">
        <v>91747</v>
      </c>
      <c r="D9031" t="s">
        <v>77</v>
      </c>
      <c r="E9031" t="s">
        <v>11585</v>
      </c>
      <c r="F9031" s="66">
        <v>141729</v>
      </c>
      <c r="G9031" t="s">
        <v>78</v>
      </c>
      <c r="H9031" t="s">
        <v>11586</v>
      </c>
      <c r="I9031" t="s">
        <v>79</v>
      </c>
      <c r="K9031" t="s">
        <v>11602</v>
      </c>
      <c r="M9031" t="s">
        <v>11588</v>
      </c>
      <c r="N9031" t="s">
        <v>137</v>
      </c>
      <c r="O9031" t="s">
        <v>18</v>
      </c>
      <c r="P9031" t="s">
        <v>11589</v>
      </c>
      <c r="Q9031" t="s">
        <v>11603</v>
      </c>
    </row>
    <row r="9032" spans="1:17" hidden="1" x14ac:dyDescent="0.35">
      <c r="A9032" s="72">
        <f t="shared" si="141"/>
        <v>140660</v>
      </c>
      <c r="B9032" t="s">
        <v>2457</v>
      </c>
      <c r="C9032" s="66">
        <v>86659</v>
      </c>
      <c r="D9032" t="s">
        <v>77</v>
      </c>
      <c r="E9032" t="s">
        <v>2453</v>
      </c>
      <c r="F9032" s="66">
        <v>140660</v>
      </c>
      <c r="G9032" t="s">
        <v>78</v>
      </c>
      <c r="I9032" t="s">
        <v>79</v>
      </c>
      <c r="K9032" t="s">
        <v>2458</v>
      </c>
      <c r="M9032" t="s">
        <v>2447</v>
      </c>
      <c r="N9032" t="s">
        <v>2448</v>
      </c>
      <c r="O9032" t="s">
        <v>18</v>
      </c>
      <c r="P9032" t="s">
        <v>2455</v>
      </c>
      <c r="Q9032" t="s">
        <v>2456</v>
      </c>
    </row>
    <row r="9033" spans="1:17" hidden="1" x14ac:dyDescent="0.35">
      <c r="A9033" s="72">
        <f t="shared" si="141"/>
        <v>140660</v>
      </c>
      <c r="B9033" t="s">
        <v>14841</v>
      </c>
      <c r="C9033" s="66">
        <v>224095</v>
      </c>
      <c r="D9033" t="s">
        <v>77</v>
      </c>
      <c r="E9033" t="s">
        <v>2453</v>
      </c>
      <c r="F9033" s="66">
        <v>140660</v>
      </c>
      <c r="G9033" t="s">
        <v>78</v>
      </c>
      <c r="I9033" t="s">
        <v>79</v>
      </c>
      <c r="K9033" t="s">
        <v>14842</v>
      </c>
      <c r="M9033" t="s">
        <v>2447</v>
      </c>
      <c r="N9033" t="s">
        <v>14843</v>
      </c>
      <c r="O9033" t="s">
        <v>18</v>
      </c>
      <c r="P9033" t="s">
        <v>2455</v>
      </c>
      <c r="Q9033" t="s">
        <v>4220</v>
      </c>
    </row>
    <row r="9034" spans="1:17" hidden="1" x14ac:dyDescent="0.35">
      <c r="A9034" s="72">
        <f t="shared" si="141"/>
        <v>140660</v>
      </c>
      <c r="B9034" t="s">
        <v>2460</v>
      </c>
      <c r="C9034" s="66">
        <v>86660</v>
      </c>
      <c r="D9034" t="s">
        <v>77</v>
      </c>
      <c r="E9034" t="s">
        <v>2453</v>
      </c>
      <c r="F9034" s="66">
        <v>140660</v>
      </c>
      <c r="G9034" t="s">
        <v>78</v>
      </c>
      <c r="I9034" t="s">
        <v>79</v>
      </c>
      <c r="K9034" t="s">
        <v>2461</v>
      </c>
      <c r="M9034" t="s">
        <v>2447</v>
      </c>
      <c r="N9034" t="s">
        <v>2448</v>
      </c>
      <c r="O9034" t="s">
        <v>18</v>
      </c>
      <c r="P9034" t="s">
        <v>2455</v>
      </c>
      <c r="Q9034" t="s">
        <v>2456</v>
      </c>
    </row>
    <row r="9035" spans="1:17" hidden="1" x14ac:dyDescent="0.35">
      <c r="A9035" s="72">
        <f t="shared" si="141"/>
        <v>140660</v>
      </c>
      <c r="B9035" t="s">
        <v>2452</v>
      </c>
      <c r="C9035" s="66">
        <v>86658</v>
      </c>
      <c r="D9035" t="s">
        <v>77</v>
      </c>
      <c r="E9035" t="s">
        <v>2453</v>
      </c>
      <c r="F9035" s="66">
        <v>140660</v>
      </c>
      <c r="G9035" t="s">
        <v>78</v>
      </c>
      <c r="I9035" t="s">
        <v>79</v>
      </c>
      <c r="K9035" t="s">
        <v>2454</v>
      </c>
      <c r="M9035" t="s">
        <v>2447</v>
      </c>
      <c r="N9035" t="s">
        <v>2448</v>
      </c>
      <c r="O9035" t="s">
        <v>18</v>
      </c>
      <c r="P9035" t="s">
        <v>2455</v>
      </c>
      <c r="Q9035" t="s">
        <v>2456</v>
      </c>
    </row>
    <row r="9036" spans="1:17" hidden="1" x14ac:dyDescent="0.35">
      <c r="A9036" s="72">
        <f t="shared" si="141"/>
        <v>141550</v>
      </c>
      <c r="B9036" t="s">
        <v>26472</v>
      </c>
      <c r="C9036" s="85">
        <v>90935</v>
      </c>
      <c r="D9036" t="s">
        <v>77</v>
      </c>
      <c r="E9036" t="s">
        <v>23206</v>
      </c>
      <c r="F9036" s="85">
        <v>141550</v>
      </c>
      <c r="G9036" t="s">
        <v>78</v>
      </c>
      <c r="H9036">
        <v>10499812</v>
      </c>
      <c r="I9036" t="s">
        <v>79</v>
      </c>
      <c r="K9036" t="s">
        <v>26473</v>
      </c>
      <c r="M9036" t="s">
        <v>9155</v>
      </c>
      <c r="N9036" t="s">
        <v>9526</v>
      </c>
      <c r="O9036" t="s">
        <v>18</v>
      </c>
      <c r="P9036">
        <v>78244</v>
      </c>
      <c r="Q9036">
        <v>1869</v>
      </c>
    </row>
    <row r="9037" spans="1:17" hidden="1" x14ac:dyDescent="0.35">
      <c r="A9037" s="72">
        <f t="shared" si="141"/>
        <v>141234</v>
      </c>
      <c r="B9037" t="s">
        <v>6669</v>
      </c>
      <c r="C9037" s="66">
        <v>88730</v>
      </c>
      <c r="D9037" t="s">
        <v>77</v>
      </c>
      <c r="E9037" t="s">
        <v>6473</v>
      </c>
      <c r="F9037" s="66">
        <v>141234</v>
      </c>
      <c r="G9037" t="s">
        <v>78</v>
      </c>
      <c r="I9037" t="s">
        <v>79</v>
      </c>
      <c r="K9037" t="s">
        <v>6670</v>
      </c>
      <c r="M9037" t="s">
        <v>3090</v>
      </c>
      <c r="N9037" t="s">
        <v>6073</v>
      </c>
      <c r="O9037" t="s">
        <v>18</v>
      </c>
      <c r="P9037" t="s">
        <v>6667</v>
      </c>
      <c r="Q9037" t="s">
        <v>4718</v>
      </c>
    </row>
    <row r="9038" spans="1:17" hidden="1" x14ac:dyDescent="0.35">
      <c r="A9038" s="72">
        <f t="shared" si="141"/>
        <v>141234</v>
      </c>
      <c r="B9038" t="s">
        <v>7008</v>
      </c>
      <c r="C9038" s="66">
        <v>88921</v>
      </c>
      <c r="D9038" t="s">
        <v>77</v>
      </c>
      <c r="E9038" t="s">
        <v>6473</v>
      </c>
      <c r="F9038" s="66">
        <v>141234</v>
      </c>
      <c r="G9038" t="s">
        <v>78</v>
      </c>
      <c r="I9038" t="s">
        <v>79</v>
      </c>
      <c r="K9038" t="s">
        <v>7009</v>
      </c>
      <c r="M9038" t="s">
        <v>3090</v>
      </c>
      <c r="N9038" t="s">
        <v>6073</v>
      </c>
      <c r="O9038" t="s">
        <v>18</v>
      </c>
      <c r="P9038" t="s">
        <v>7002</v>
      </c>
      <c r="Q9038" t="s">
        <v>7010</v>
      </c>
    </row>
    <row r="9039" spans="1:17" hidden="1" x14ac:dyDescent="0.35">
      <c r="A9039" s="72">
        <f t="shared" si="141"/>
        <v>141146</v>
      </c>
      <c r="B9039" t="s">
        <v>1800</v>
      </c>
      <c r="C9039" s="66">
        <v>88126</v>
      </c>
      <c r="D9039" t="s">
        <v>77</v>
      </c>
      <c r="E9039" t="s">
        <v>4753</v>
      </c>
      <c r="F9039" s="66">
        <v>141146</v>
      </c>
      <c r="G9039" t="s">
        <v>78</v>
      </c>
      <c r="I9039" t="s">
        <v>79</v>
      </c>
      <c r="K9039" t="s">
        <v>5383</v>
      </c>
      <c r="M9039" t="s">
        <v>5384</v>
      </c>
      <c r="N9039" t="s">
        <v>5355</v>
      </c>
      <c r="O9039" t="s">
        <v>18</v>
      </c>
      <c r="P9039" t="s">
        <v>5385</v>
      </c>
    </row>
    <row r="9040" spans="1:17" hidden="1" x14ac:dyDescent="0.35">
      <c r="A9040" s="72">
        <f t="shared" si="141"/>
        <v>140477</v>
      </c>
      <c r="B9040" t="s">
        <v>1800</v>
      </c>
      <c r="C9040" s="66">
        <v>86360</v>
      </c>
      <c r="D9040" t="s">
        <v>77</v>
      </c>
      <c r="E9040" t="s">
        <v>450</v>
      </c>
      <c r="F9040" s="66">
        <v>140477</v>
      </c>
      <c r="G9040" t="s">
        <v>78</v>
      </c>
      <c r="I9040" t="s">
        <v>79</v>
      </c>
      <c r="K9040" t="s">
        <v>1801</v>
      </c>
      <c r="M9040" t="s">
        <v>189</v>
      </c>
      <c r="N9040" t="s">
        <v>189</v>
      </c>
      <c r="O9040" t="s">
        <v>18</v>
      </c>
      <c r="P9040" t="s">
        <v>1799</v>
      </c>
      <c r="Q9040" t="s">
        <v>1802</v>
      </c>
    </row>
    <row r="9041" spans="1:17" hidden="1" x14ac:dyDescent="0.35">
      <c r="A9041" s="72">
        <f t="shared" si="141"/>
        <v>141234</v>
      </c>
      <c r="B9041" t="s">
        <v>7022</v>
      </c>
      <c r="C9041" s="66">
        <v>88929</v>
      </c>
      <c r="D9041" t="s">
        <v>77</v>
      </c>
      <c r="E9041" t="s">
        <v>6473</v>
      </c>
      <c r="F9041" s="66">
        <v>141234</v>
      </c>
      <c r="G9041" t="s">
        <v>78</v>
      </c>
      <c r="I9041" t="s">
        <v>79</v>
      </c>
      <c r="K9041" t="s">
        <v>7023</v>
      </c>
      <c r="M9041" t="s">
        <v>3090</v>
      </c>
      <c r="N9041" t="s">
        <v>6073</v>
      </c>
      <c r="O9041" t="s">
        <v>18</v>
      </c>
      <c r="P9041" t="s">
        <v>7002</v>
      </c>
      <c r="Q9041" t="s">
        <v>878</v>
      </c>
    </row>
    <row r="9042" spans="1:17" hidden="1" x14ac:dyDescent="0.35">
      <c r="A9042" s="72">
        <f t="shared" si="141"/>
        <v>141234</v>
      </c>
      <c r="B9042" t="s">
        <v>7019</v>
      </c>
      <c r="C9042" s="66">
        <v>88928</v>
      </c>
      <c r="D9042" t="s">
        <v>77</v>
      </c>
      <c r="E9042" t="s">
        <v>6473</v>
      </c>
      <c r="F9042" s="66">
        <v>141234</v>
      </c>
      <c r="G9042" t="s">
        <v>78</v>
      </c>
      <c r="I9042" t="s">
        <v>79</v>
      </c>
      <c r="K9042" t="s">
        <v>7020</v>
      </c>
      <c r="M9042" t="s">
        <v>3090</v>
      </c>
      <c r="N9042" t="s">
        <v>6073</v>
      </c>
      <c r="O9042" t="s">
        <v>18</v>
      </c>
      <c r="P9042" t="s">
        <v>7002</v>
      </c>
      <c r="Q9042" t="s">
        <v>7021</v>
      </c>
    </row>
    <row r="9043" spans="1:17" hidden="1" x14ac:dyDescent="0.35">
      <c r="A9043" s="72">
        <f t="shared" si="141"/>
        <v>140887</v>
      </c>
      <c r="B9043" t="s">
        <v>25486</v>
      </c>
      <c r="C9043" s="85">
        <v>87507</v>
      </c>
      <c r="D9043" t="s">
        <v>77</v>
      </c>
      <c r="E9043" t="s">
        <v>23231</v>
      </c>
      <c r="F9043" s="85">
        <v>140887</v>
      </c>
      <c r="G9043" t="s">
        <v>78</v>
      </c>
      <c r="H9043">
        <v>12059176</v>
      </c>
      <c r="I9043" t="s">
        <v>79</v>
      </c>
      <c r="K9043" t="s">
        <v>25487</v>
      </c>
      <c r="M9043" t="s">
        <v>20648</v>
      </c>
      <c r="N9043" t="s">
        <v>571</v>
      </c>
      <c r="O9043" t="s">
        <v>18</v>
      </c>
      <c r="P9043">
        <v>76111</v>
      </c>
      <c r="Q9043">
        <v>5013</v>
      </c>
    </row>
    <row r="9044" spans="1:17" hidden="1" x14ac:dyDescent="0.35">
      <c r="A9044" s="72">
        <f t="shared" si="141"/>
        <v>140887</v>
      </c>
      <c r="B9044" t="s">
        <v>4159</v>
      </c>
      <c r="C9044" s="66">
        <v>87507</v>
      </c>
      <c r="D9044" t="s">
        <v>77</v>
      </c>
      <c r="E9044" t="s">
        <v>3907</v>
      </c>
      <c r="F9044" s="66">
        <v>140887</v>
      </c>
      <c r="G9044" t="s">
        <v>78</v>
      </c>
      <c r="H9044" t="s">
        <v>4160</v>
      </c>
      <c r="I9044" t="s">
        <v>79</v>
      </c>
      <c r="K9044" t="s">
        <v>4161</v>
      </c>
      <c r="M9044" t="s">
        <v>3904</v>
      </c>
      <c r="N9044" t="s">
        <v>573</v>
      </c>
      <c r="O9044" t="s">
        <v>18</v>
      </c>
      <c r="P9044" t="s">
        <v>4144</v>
      </c>
      <c r="Q9044" t="s">
        <v>4162</v>
      </c>
    </row>
    <row r="9045" spans="1:17" hidden="1" x14ac:dyDescent="0.35">
      <c r="A9045" s="72">
        <f t="shared" si="141"/>
        <v>141827</v>
      </c>
      <c r="B9045" t="s">
        <v>11991</v>
      </c>
      <c r="C9045" s="66">
        <v>92156</v>
      </c>
      <c r="D9045" t="s">
        <v>77</v>
      </c>
      <c r="E9045" t="s">
        <v>11992</v>
      </c>
      <c r="F9045" s="66">
        <v>141827</v>
      </c>
      <c r="G9045" t="s">
        <v>78</v>
      </c>
      <c r="H9045" t="s">
        <v>11993</v>
      </c>
      <c r="I9045" t="s">
        <v>79</v>
      </c>
      <c r="K9045" t="s">
        <v>11994</v>
      </c>
      <c r="M9045" t="s">
        <v>11995</v>
      </c>
      <c r="N9045" t="s">
        <v>11996</v>
      </c>
      <c r="O9045" t="s">
        <v>18</v>
      </c>
      <c r="P9045" t="s">
        <v>11997</v>
      </c>
      <c r="Q9045" t="s">
        <v>1909</v>
      </c>
    </row>
    <row r="9046" spans="1:17" hidden="1" x14ac:dyDescent="0.35">
      <c r="A9046" s="72">
        <f t="shared" si="141"/>
        <v>141827</v>
      </c>
      <c r="B9046" t="s">
        <v>11998</v>
      </c>
      <c r="C9046" s="66">
        <v>92157</v>
      </c>
      <c r="D9046" t="s">
        <v>77</v>
      </c>
      <c r="E9046" t="s">
        <v>11992</v>
      </c>
      <c r="F9046" s="66">
        <v>141827</v>
      </c>
      <c r="G9046" t="s">
        <v>78</v>
      </c>
      <c r="H9046" t="s">
        <v>11993</v>
      </c>
      <c r="I9046" t="s">
        <v>79</v>
      </c>
      <c r="K9046" t="s">
        <v>11999</v>
      </c>
      <c r="M9046" t="s">
        <v>11995</v>
      </c>
      <c r="N9046" t="s">
        <v>11996</v>
      </c>
      <c r="O9046" t="s">
        <v>18</v>
      </c>
      <c r="P9046" t="s">
        <v>11997</v>
      </c>
    </row>
    <row r="9047" spans="1:17" hidden="1" x14ac:dyDescent="0.35">
      <c r="A9047" s="72">
        <f t="shared" si="141"/>
        <v>140638</v>
      </c>
      <c r="B9047" t="s">
        <v>28432</v>
      </c>
      <c r="C9047" s="85">
        <v>86600</v>
      </c>
      <c r="D9047" t="s">
        <v>77</v>
      </c>
      <c r="E9047" t="s">
        <v>23139</v>
      </c>
      <c r="F9047" s="85">
        <v>140638</v>
      </c>
      <c r="G9047" t="s">
        <v>78</v>
      </c>
      <c r="H9047">
        <v>13135835</v>
      </c>
      <c r="I9047" t="s">
        <v>79</v>
      </c>
      <c r="K9047" t="s">
        <v>28433</v>
      </c>
      <c r="M9047" t="s">
        <v>14654</v>
      </c>
      <c r="N9047" t="s">
        <v>2272</v>
      </c>
      <c r="O9047" t="s">
        <v>18</v>
      </c>
      <c r="P9047">
        <v>75503</v>
      </c>
      <c r="Q9047">
        <v>3004</v>
      </c>
    </row>
    <row r="9048" spans="1:17" hidden="1" x14ac:dyDescent="0.35">
      <c r="A9048" s="72">
        <f t="shared" si="141"/>
        <v>140638</v>
      </c>
      <c r="B9048" t="s">
        <v>2326</v>
      </c>
      <c r="C9048" s="66">
        <v>86600</v>
      </c>
      <c r="D9048" t="s">
        <v>77</v>
      </c>
      <c r="E9048" t="s">
        <v>2268</v>
      </c>
      <c r="F9048" s="66">
        <v>140638</v>
      </c>
      <c r="G9048" t="s">
        <v>78</v>
      </c>
      <c r="H9048" t="s">
        <v>2327</v>
      </c>
      <c r="I9048" t="s">
        <v>79</v>
      </c>
      <c r="K9048" t="s">
        <v>2328</v>
      </c>
      <c r="M9048" t="s">
        <v>2271</v>
      </c>
      <c r="N9048" t="s">
        <v>2272</v>
      </c>
      <c r="O9048" t="s">
        <v>18</v>
      </c>
      <c r="P9048" t="s">
        <v>2273</v>
      </c>
      <c r="Q9048" t="s">
        <v>2329</v>
      </c>
    </row>
    <row r="9049" spans="1:17" hidden="1" x14ac:dyDescent="0.35">
      <c r="A9049" s="72">
        <f t="shared" si="141"/>
        <v>140477</v>
      </c>
      <c r="B9049" t="s">
        <v>1031</v>
      </c>
      <c r="C9049" s="66">
        <v>85772</v>
      </c>
      <c r="D9049" t="s">
        <v>77</v>
      </c>
      <c r="E9049" t="s">
        <v>450</v>
      </c>
      <c r="F9049" s="66">
        <v>140477</v>
      </c>
      <c r="G9049" t="s">
        <v>78</v>
      </c>
      <c r="I9049" t="s">
        <v>79</v>
      </c>
      <c r="K9049" t="s">
        <v>1032</v>
      </c>
      <c r="M9049" t="s">
        <v>963</v>
      </c>
      <c r="N9049" t="s">
        <v>189</v>
      </c>
      <c r="O9049" t="s">
        <v>18</v>
      </c>
      <c r="P9049" t="s">
        <v>1004</v>
      </c>
      <c r="Q9049" t="s">
        <v>1033</v>
      </c>
    </row>
    <row r="9050" spans="1:17" hidden="1" x14ac:dyDescent="0.35">
      <c r="A9050" s="72">
        <f t="shared" si="141"/>
        <v>140877</v>
      </c>
      <c r="B9050" t="s">
        <v>28374</v>
      </c>
      <c r="C9050" s="85">
        <v>16080246</v>
      </c>
      <c r="D9050" t="s">
        <v>23281</v>
      </c>
      <c r="E9050" t="s">
        <v>23147</v>
      </c>
      <c r="F9050" s="85">
        <v>140877</v>
      </c>
      <c r="G9050" t="s">
        <v>78</v>
      </c>
      <c r="H9050">
        <v>12921243</v>
      </c>
      <c r="I9050" t="s">
        <v>79</v>
      </c>
      <c r="K9050" t="s">
        <v>28375</v>
      </c>
      <c r="M9050" t="s">
        <v>28366</v>
      </c>
      <c r="N9050" t="s">
        <v>3797</v>
      </c>
      <c r="O9050" t="s">
        <v>18</v>
      </c>
      <c r="P9050">
        <v>76082</v>
      </c>
    </row>
    <row r="9051" spans="1:17" hidden="1" x14ac:dyDescent="0.35">
      <c r="A9051" s="72">
        <f t="shared" si="141"/>
        <v>140877</v>
      </c>
      <c r="B9051" t="s">
        <v>18371</v>
      </c>
      <c r="C9051" s="66">
        <v>16080246</v>
      </c>
      <c r="D9051" t="s">
        <v>83</v>
      </c>
      <c r="E9051" t="s">
        <v>3839</v>
      </c>
      <c r="F9051" s="66">
        <v>140877</v>
      </c>
      <c r="G9051" t="s">
        <v>78</v>
      </c>
      <c r="H9051" t="s">
        <v>3840</v>
      </c>
      <c r="I9051" t="s">
        <v>79</v>
      </c>
      <c r="K9051" t="s">
        <v>18372</v>
      </c>
      <c r="M9051" t="s">
        <v>3836</v>
      </c>
      <c r="N9051" t="s">
        <v>3417</v>
      </c>
      <c r="O9051" t="s">
        <v>18</v>
      </c>
      <c r="P9051" t="s">
        <v>3837</v>
      </c>
    </row>
    <row r="9052" spans="1:17" hidden="1" x14ac:dyDescent="0.35">
      <c r="A9052" s="72">
        <f t="shared" si="141"/>
        <v>140877</v>
      </c>
      <c r="B9052" t="s">
        <v>28364</v>
      </c>
      <c r="C9052" s="85">
        <v>16021222</v>
      </c>
      <c r="D9052" t="s">
        <v>77</v>
      </c>
      <c r="E9052" t="s">
        <v>23147</v>
      </c>
      <c r="F9052" s="85">
        <v>140877</v>
      </c>
      <c r="G9052" t="s">
        <v>78</v>
      </c>
      <c r="H9052">
        <v>12921243</v>
      </c>
      <c r="I9052" t="s">
        <v>79</v>
      </c>
      <c r="K9052" t="s">
        <v>28365</v>
      </c>
      <c r="M9052" t="s">
        <v>28366</v>
      </c>
      <c r="N9052" t="s">
        <v>3797</v>
      </c>
      <c r="O9052" t="s">
        <v>18</v>
      </c>
      <c r="P9052">
        <v>76082</v>
      </c>
    </row>
    <row r="9053" spans="1:17" hidden="1" x14ac:dyDescent="0.35">
      <c r="A9053" s="72">
        <f t="shared" si="141"/>
        <v>140877</v>
      </c>
      <c r="B9053" t="s">
        <v>3845</v>
      </c>
      <c r="C9053" s="66">
        <v>16021222</v>
      </c>
      <c r="D9053" t="s">
        <v>77</v>
      </c>
      <c r="E9053" t="s">
        <v>3839</v>
      </c>
      <c r="F9053" s="66">
        <v>140877</v>
      </c>
      <c r="G9053" t="s">
        <v>78</v>
      </c>
      <c r="H9053" t="s">
        <v>3840</v>
      </c>
      <c r="I9053" t="s">
        <v>79</v>
      </c>
      <c r="K9053" t="s">
        <v>15730</v>
      </c>
      <c r="M9053" t="s">
        <v>3836</v>
      </c>
      <c r="N9053" t="s">
        <v>3417</v>
      </c>
      <c r="O9053" t="s">
        <v>18</v>
      </c>
      <c r="P9053" t="s">
        <v>3837</v>
      </c>
    </row>
    <row r="9054" spans="1:17" hidden="1" x14ac:dyDescent="0.35">
      <c r="A9054" s="72">
        <f t="shared" si="141"/>
        <v>140877</v>
      </c>
      <c r="B9054" t="s">
        <v>28373</v>
      </c>
      <c r="C9054" s="85">
        <v>87372</v>
      </c>
      <c r="D9054" t="s">
        <v>77</v>
      </c>
      <c r="E9054" t="s">
        <v>23147</v>
      </c>
      <c r="F9054" s="85">
        <v>140877</v>
      </c>
      <c r="G9054" t="s">
        <v>78</v>
      </c>
      <c r="H9054">
        <v>12921243</v>
      </c>
      <c r="I9054" t="s">
        <v>79</v>
      </c>
      <c r="K9054" t="s">
        <v>3841</v>
      </c>
      <c r="M9054" t="s">
        <v>28366</v>
      </c>
      <c r="N9054" t="s">
        <v>3797</v>
      </c>
      <c r="O9054" t="s">
        <v>18</v>
      </c>
      <c r="P9054">
        <v>76082</v>
      </c>
      <c r="Q9054">
        <v>2138</v>
      </c>
    </row>
    <row r="9055" spans="1:17" hidden="1" x14ac:dyDescent="0.35">
      <c r="A9055" s="72">
        <f t="shared" si="141"/>
        <v>140877</v>
      </c>
      <c r="B9055" t="s">
        <v>3838</v>
      </c>
      <c r="C9055" s="66">
        <v>87372</v>
      </c>
      <c r="D9055" t="s">
        <v>77</v>
      </c>
      <c r="E9055" t="s">
        <v>3839</v>
      </c>
      <c r="F9055" s="66">
        <v>140877</v>
      </c>
      <c r="G9055" t="s">
        <v>78</v>
      </c>
      <c r="H9055" t="s">
        <v>3840</v>
      </c>
      <c r="I9055" t="s">
        <v>79</v>
      </c>
      <c r="K9055" t="s">
        <v>3841</v>
      </c>
      <c r="M9055" t="s">
        <v>3836</v>
      </c>
      <c r="N9055" t="s">
        <v>3417</v>
      </c>
      <c r="O9055" t="s">
        <v>18</v>
      </c>
      <c r="P9055" t="s">
        <v>3837</v>
      </c>
      <c r="Q9055" t="s">
        <v>2663</v>
      </c>
    </row>
    <row r="9056" spans="1:17" hidden="1" x14ac:dyDescent="0.35">
      <c r="A9056" s="72">
        <f t="shared" si="141"/>
        <v>140877</v>
      </c>
      <c r="B9056" t="s">
        <v>28371</v>
      </c>
      <c r="C9056" s="85">
        <v>231003</v>
      </c>
      <c r="D9056" t="s">
        <v>77</v>
      </c>
      <c r="E9056" t="s">
        <v>23147</v>
      </c>
      <c r="F9056" s="85">
        <v>140877</v>
      </c>
      <c r="G9056" t="s">
        <v>78</v>
      </c>
      <c r="H9056">
        <v>12921243</v>
      </c>
      <c r="I9056" t="s">
        <v>79</v>
      </c>
      <c r="K9056" t="s">
        <v>28372</v>
      </c>
      <c r="M9056" t="s">
        <v>28366</v>
      </c>
      <c r="N9056" t="s">
        <v>5016</v>
      </c>
      <c r="O9056" t="s">
        <v>18</v>
      </c>
      <c r="P9056">
        <v>76082</v>
      </c>
    </row>
    <row r="9057" spans="1:17" hidden="1" x14ac:dyDescent="0.35">
      <c r="A9057" s="72">
        <f t="shared" si="141"/>
        <v>140877</v>
      </c>
      <c r="B9057" t="s">
        <v>15295</v>
      </c>
      <c r="C9057" s="66">
        <v>231003</v>
      </c>
      <c r="D9057" t="s">
        <v>77</v>
      </c>
      <c r="E9057" t="s">
        <v>3839</v>
      </c>
      <c r="F9057" s="66">
        <v>140877</v>
      </c>
      <c r="G9057" t="s">
        <v>78</v>
      </c>
      <c r="H9057" t="s">
        <v>3840</v>
      </c>
      <c r="I9057" t="s">
        <v>79</v>
      </c>
      <c r="K9057" t="s">
        <v>15296</v>
      </c>
      <c r="M9057" t="s">
        <v>3836</v>
      </c>
      <c r="N9057" t="s">
        <v>5016</v>
      </c>
      <c r="O9057" t="s">
        <v>18</v>
      </c>
      <c r="P9057" t="s">
        <v>3837</v>
      </c>
    </row>
    <row r="9058" spans="1:17" hidden="1" x14ac:dyDescent="0.35">
      <c r="A9058" s="72">
        <f t="shared" si="141"/>
        <v>140877</v>
      </c>
      <c r="B9058" t="s">
        <v>28376</v>
      </c>
      <c r="C9058" s="85">
        <v>16023676</v>
      </c>
      <c r="D9058" t="s">
        <v>23281</v>
      </c>
      <c r="E9058" t="s">
        <v>23147</v>
      </c>
      <c r="F9058" s="85">
        <v>140877</v>
      </c>
      <c r="G9058" t="s">
        <v>78</v>
      </c>
      <c r="H9058">
        <v>12921243</v>
      </c>
      <c r="I9058" t="s">
        <v>79</v>
      </c>
      <c r="K9058" t="s">
        <v>28377</v>
      </c>
      <c r="M9058" t="s">
        <v>28366</v>
      </c>
      <c r="N9058" t="s">
        <v>3797</v>
      </c>
      <c r="O9058" t="s">
        <v>18</v>
      </c>
      <c r="P9058">
        <v>76082</v>
      </c>
    </row>
    <row r="9059" spans="1:17" hidden="1" x14ac:dyDescent="0.35">
      <c r="A9059" s="72">
        <f t="shared" si="141"/>
        <v>140877</v>
      </c>
      <c r="B9059" t="s">
        <v>18674</v>
      </c>
      <c r="C9059" s="66">
        <v>16023676</v>
      </c>
      <c r="D9059" t="s">
        <v>83</v>
      </c>
      <c r="E9059" t="s">
        <v>3839</v>
      </c>
      <c r="F9059" s="66">
        <v>140877</v>
      </c>
      <c r="G9059" t="s">
        <v>78</v>
      </c>
      <c r="H9059" t="s">
        <v>3840</v>
      </c>
      <c r="I9059" t="s">
        <v>79</v>
      </c>
      <c r="K9059" t="s">
        <v>18675</v>
      </c>
      <c r="L9059" t="s">
        <v>80</v>
      </c>
      <c r="M9059" t="s">
        <v>3836</v>
      </c>
      <c r="N9059" t="s">
        <v>3417</v>
      </c>
      <c r="O9059" t="s">
        <v>18</v>
      </c>
      <c r="P9059" t="s">
        <v>3837</v>
      </c>
      <c r="Q9059" t="s">
        <v>87</v>
      </c>
    </row>
    <row r="9060" spans="1:17" hidden="1" x14ac:dyDescent="0.35">
      <c r="A9060" s="72">
        <f t="shared" si="141"/>
        <v>140877</v>
      </c>
      <c r="B9060" t="s">
        <v>28369</v>
      </c>
      <c r="C9060" s="85">
        <v>87373</v>
      </c>
      <c r="D9060" t="s">
        <v>77</v>
      </c>
      <c r="E9060" t="s">
        <v>23147</v>
      </c>
      <c r="F9060" s="85">
        <v>140877</v>
      </c>
      <c r="G9060" t="s">
        <v>78</v>
      </c>
      <c r="H9060">
        <v>12921243</v>
      </c>
      <c r="I9060" t="s">
        <v>79</v>
      </c>
      <c r="K9060" t="s">
        <v>28370</v>
      </c>
      <c r="M9060" t="s">
        <v>28366</v>
      </c>
      <c r="N9060" t="s">
        <v>3797</v>
      </c>
      <c r="O9060" t="s">
        <v>18</v>
      </c>
      <c r="P9060">
        <v>76082</v>
      </c>
      <c r="Q9060">
        <v>2142</v>
      </c>
    </row>
    <row r="9061" spans="1:17" hidden="1" x14ac:dyDescent="0.35">
      <c r="A9061" s="72">
        <f t="shared" si="141"/>
        <v>140877</v>
      </c>
      <c r="B9061" t="s">
        <v>3842</v>
      </c>
      <c r="C9061" s="66">
        <v>87373</v>
      </c>
      <c r="D9061" t="s">
        <v>77</v>
      </c>
      <c r="E9061" t="s">
        <v>3839</v>
      </c>
      <c r="F9061" s="66">
        <v>140877</v>
      </c>
      <c r="G9061" t="s">
        <v>78</v>
      </c>
      <c r="H9061" t="s">
        <v>3840</v>
      </c>
      <c r="I9061" t="s">
        <v>79</v>
      </c>
      <c r="K9061" t="s">
        <v>3843</v>
      </c>
      <c r="M9061" t="s">
        <v>3836</v>
      </c>
      <c r="N9061" t="s">
        <v>3417</v>
      </c>
      <c r="O9061" t="s">
        <v>18</v>
      </c>
      <c r="P9061" t="s">
        <v>3837</v>
      </c>
      <c r="Q9061" t="s">
        <v>3844</v>
      </c>
    </row>
    <row r="9062" spans="1:17" hidden="1" x14ac:dyDescent="0.35">
      <c r="A9062" s="72">
        <f t="shared" si="141"/>
        <v>140877</v>
      </c>
      <c r="B9062" t="s">
        <v>14423</v>
      </c>
      <c r="C9062" s="85">
        <v>210880</v>
      </c>
      <c r="D9062" t="s">
        <v>77</v>
      </c>
      <c r="E9062" t="s">
        <v>23147</v>
      </c>
      <c r="F9062" s="85">
        <v>140877</v>
      </c>
      <c r="G9062" t="s">
        <v>78</v>
      </c>
      <c r="H9062">
        <v>12505582</v>
      </c>
      <c r="I9062" t="s">
        <v>79</v>
      </c>
      <c r="K9062" t="s">
        <v>14425</v>
      </c>
      <c r="M9062" t="s">
        <v>14167</v>
      </c>
      <c r="N9062" t="s">
        <v>5016</v>
      </c>
      <c r="O9062" t="s">
        <v>18</v>
      </c>
      <c r="P9062">
        <v>76020</v>
      </c>
    </row>
    <row r="9063" spans="1:17" hidden="1" x14ac:dyDescent="0.35">
      <c r="A9063" s="72">
        <f t="shared" si="141"/>
        <v>140877</v>
      </c>
      <c r="B9063" t="s">
        <v>14423</v>
      </c>
      <c r="C9063" s="66">
        <v>210880</v>
      </c>
      <c r="D9063" t="s">
        <v>77</v>
      </c>
      <c r="E9063" t="s">
        <v>3839</v>
      </c>
      <c r="F9063" s="66">
        <v>140877</v>
      </c>
      <c r="G9063" t="s">
        <v>78</v>
      </c>
      <c r="H9063" t="s">
        <v>14424</v>
      </c>
      <c r="I9063" t="s">
        <v>79</v>
      </c>
      <c r="K9063" t="s">
        <v>14425</v>
      </c>
      <c r="M9063" t="s">
        <v>14167</v>
      </c>
      <c r="N9063" t="s">
        <v>5016</v>
      </c>
      <c r="O9063" t="s">
        <v>18</v>
      </c>
      <c r="P9063" t="s">
        <v>3460</v>
      </c>
    </row>
    <row r="9064" spans="1:17" hidden="1" x14ac:dyDescent="0.35">
      <c r="A9064" s="72">
        <f t="shared" si="141"/>
        <v>141231</v>
      </c>
      <c r="B9064" t="s">
        <v>22568</v>
      </c>
      <c r="C9064" s="66">
        <v>17024014</v>
      </c>
      <c r="D9064" t="s">
        <v>77</v>
      </c>
      <c r="E9064" t="s">
        <v>6244</v>
      </c>
      <c r="F9064" s="66">
        <v>141231</v>
      </c>
      <c r="G9064" t="s">
        <v>78</v>
      </c>
      <c r="H9064" t="s">
        <v>13766</v>
      </c>
      <c r="I9064" t="s">
        <v>79</v>
      </c>
      <c r="K9064" t="s">
        <v>22569</v>
      </c>
      <c r="M9064" t="s">
        <v>21079</v>
      </c>
      <c r="N9064" t="s">
        <v>6071</v>
      </c>
      <c r="O9064" t="s">
        <v>18</v>
      </c>
      <c r="P9064" t="s">
        <v>7580</v>
      </c>
    </row>
    <row r="9065" spans="1:17" hidden="1" x14ac:dyDescent="0.35">
      <c r="A9065" s="72">
        <f t="shared" si="141"/>
        <v>141898</v>
      </c>
      <c r="B9065" t="s">
        <v>12635</v>
      </c>
      <c r="C9065" s="66">
        <v>92496</v>
      </c>
      <c r="D9065" t="s">
        <v>77</v>
      </c>
      <c r="E9065" t="s">
        <v>12330</v>
      </c>
      <c r="F9065" s="66">
        <v>141898</v>
      </c>
      <c r="G9065" t="s">
        <v>78</v>
      </c>
      <c r="H9065" t="s">
        <v>12636</v>
      </c>
      <c r="I9065" t="s">
        <v>79</v>
      </c>
      <c r="K9065" t="s">
        <v>12637</v>
      </c>
      <c r="M9065" t="s">
        <v>12638</v>
      </c>
      <c r="N9065" t="s">
        <v>12333</v>
      </c>
      <c r="O9065" t="s">
        <v>18</v>
      </c>
      <c r="P9065" t="s">
        <v>12639</v>
      </c>
    </row>
    <row r="9066" spans="1:17" hidden="1" x14ac:dyDescent="0.35">
      <c r="A9066" s="72">
        <f t="shared" si="141"/>
        <v>141388</v>
      </c>
      <c r="B9066" t="s">
        <v>8841</v>
      </c>
      <c r="C9066" s="66">
        <v>90020</v>
      </c>
      <c r="D9066" t="s">
        <v>77</v>
      </c>
      <c r="E9066" t="s">
        <v>8842</v>
      </c>
      <c r="F9066" s="66">
        <v>141388</v>
      </c>
      <c r="G9066" t="s">
        <v>78</v>
      </c>
      <c r="H9066" t="s">
        <v>8843</v>
      </c>
      <c r="I9066" t="s">
        <v>79</v>
      </c>
      <c r="K9066" t="s">
        <v>8844</v>
      </c>
      <c r="M9066" t="s">
        <v>8845</v>
      </c>
      <c r="N9066" t="s">
        <v>2790</v>
      </c>
      <c r="O9066" t="s">
        <v>18</v>
      </c>
      <c r="P9066" t="s">
        <v>8846</v>
      </c>
    </row>
    <row r="9067" spans="1:17" hidden="1" x14ac:dyDescent="0.35">
      <c r="A9067" s="72">
        <f t="shared" si="141"/>
        <v>141388</v>
      </c>
      <c r="B9067" t="s">
        <v>8847</v>
      </c>
      <c r="C9067" s="66">
        <v>90021</v>
      </c>
      <c r="D9067" t="s">
        <v>77</v>
      </c>
      <c r="E9067" t="s">
        <v>8842</v>
      </c>
      <c r="F9067" s="66">
        <v>141388</v>
      </c>
      <c r="G9067" t="s">
        <v>78</v>
      </c>
      <c r="H9067" t="s">
        <v>8848</v>
      </c>
      <c r="I9067" t="s">
        <v>79</v>
      </c>
      <c r="K9067" t="s">
        <v>8844</v>
      </c>
      <c r="M9067" t="s">
        <v>8845</v>
      </c>
      <c r="N9067" t="s">
        <v>2790</v>
      </c>
      <c r="O9067" t="s">
        <v>18</v>
      </c>
      <c r="P9067" t="s">
        <v>8846</v>
      </c>
    </row>
    <row r="9068" spans="1:17" hidden="1" x14ac:dyDescent="0.35">
      <c r="A9068" s="72">
        <f t="shared" si="141"/>
        <v>140887</v>
      </c>
      <c r="B9068" t="s">
        <v>25458</v>
      </c>
      <c r="C9068" s="85">
        <v>87432</v>
      </c>
      <c r="D9068" t="s">
        <v>77</v>
      </c>
      <c r="E9068" t="s">
        <v>23231</v>
      </c>
      <c r="F9068" s="85">
        <v>140887</v>
      </c>
      <c r="G9068" t="s">
        <v>78</v>
      </c>
      <c r="H9068">
        <v>12041281</v>
      </c>
      <c r="I9068" t="s">
        <v>79</v>
      </c>
      <c r="K9068" t="s">
        <v>25459</v>
      </c>
      <c r="M9068" t="s">
        <v>20648</v>
      </c>
      <c r="N9068" t="s">
        <v>571</v>
      </c>
      <c r="O9068" t="s">
        <v>18</v>
      </c>
      <c r="P9068">
        <v>76105</v>
      </c>
      <c r="Q9068">
        <v>3536</v>
      </c>
    </row>
    <row r="9069" spans="1:17" hidden="1" x14ac:dyDescent="0.35">
      <c r="A9069" s="72">
        <f t="shared" si="141"/>
        <v>140887</v>
      </c>
      <c r="B9069" t="s">
        <v>3962</v>
      </c>
      <c r="C9069" s="66">
        <v>87432</v>
      </c>
      <c r="D9069" t="s">
        <v>77</v>
      </c>
      <c r="E9069" t="s">
        <v>3907</v>
      </c>
      <c r="F9069" s="66">
        <v>140887</v>
      </c>
      <c r="G9069" t="s">
        <v>78</v>
      </c>
      <c r="H9069" t="s">
        <v>3963</v>
      </c>
      <c r="I9069" t="s">
        <v>79</v>
      </c>
      <c r="K9069" t="s">
        <v>3964</v>
      </c>
      <c r="M9069" t="s">
        <v>3904</v>
      </c>
      <c r="N9069" t="s">
        <v>573</v>
      </c>
      <c r="O9069" t="s">
        <v>18</v>
      </c>
      <c r="P9069" t="s">
        <v>3953</v>
      </c>
      <c r="Q9069" t="s">
        <v>3965</v>
      </c>
    </row>
    <row r="9070" spans="1:17" hidden="1" x14ac:dyDescent="0.35">
      <c r="A9070" s="72">
        <f t="shared" si="141"/>
        <v>141548</v>
      </c>
      <c r="B9070" t="s">
        <v>22572</v>
      </c>
      <c r="C9070" s="66">
        <v>17024017</v>
      </c>
      <c r="D9070" t="s">
        <v>83</v>
      </c>
      <c r="E9070" t="s">
        <v>9884</v>
      </c>
      <c r="F9070" s="66">
        <v>141548</v>
      </c>
      <c r="G9070" t="s">
        <v>78</v>
      </c>
      <c r="I9070" t="s">
        <v>79</v>
      </c>
      <c r="K9070" t="s">
        <v>22573</v>
      </c>
      <c r="M9070" t="s">
        <v>9155</v>
      </c>
      <c r="N9070" t="s">
        <v>9526</v>
      </c>
      <c r="O9070" t="s">
        <v>18</v>
      </c>
      <c r="P9070" t="s">
        <v>9897</v>
      </c>
    </row>
    <row r="9071" spans="1:17" hidden="1" x14ac:dyDescent="0.35">
      <c r="A9071" s="72">
        <f t="shared" si="141"/>
        <v>142116</v>
      </c>
      <c r="B9071" t="s">
        <v>17698</v>
      </c>
      <c r="C9071" s="66">
        <v>16068362</v>
      </c>
      <c r="D9071" t="s">
        <v>77</v>
      </c>
      <c r="E9071" t="s">
        <v>13524</v>
      </c>
      <c r="F9071" s="66">
        <v>142116</v>
      </c>
      <c r="G9071" t="s">
        <v>78</v>
      </c>
      <c r="H9071" t="s">
        <v>17699</v>
      </c>
      <c r="I9071" t="s">
        <v>79</v>
      </c>
      <c r="K9071" t="s">
        <v>17700</v>
      </c>
      <c r="L9071" t="s">
        <v>80</v>
      </c>
      <c r="M9071" t="s">
        <v>7395</v>
      </c>
      <c r="N9071" t="s">
        <v>7395</v>
      </c>
      <c r="O9071" t="s">
        <v>18</v>
      </c>
      <c r="P9071" t="s">
        <v>7396</v>
      </c>
      <c r="Q9071" t="s">
        <v>87</v>
      </c>
    </row>
    <row r="9072" spans="1:17" hidden="1" x14ac:dyDescent="0.35">
      <c r="A9072" s="72">
        <f t="shared" si="141"/>
        <v>141377</v>
      </c>
      <c r="B9072" t="s">
        <v>16692</v>
      </c>
      <c r="C9072" s="66">
        <v>16047419</v>
      </c>
      <c r="D9072" t="s">
        <v>77</v>
      </c>
      <c r="E9072" t="s">
        <v>8739</v>
      </c>
      <c r="F9072" s="66">
        <v>141377</v>
      </c>
      <c r="G9072" t="s">
        <v>78</v>
      </c>
      <c r="I9072" t="s">
        <v>79</v>
      </c>
      <c r="K9072" t="s">
        <v>16693</v>
      </c>
      <c r="M9072" t="s">
        <v>8742</v>
      </c>
      <c r="N9072" t="s">
        <v>8807</v>
      </c>
      <c r="O9072" t="s">
        <v>18</v>
      </c>
      <c r="P9072" t="s">
        <v>16694</v>
      </c>
    </row>
    <row r="9073" spans="1:17" hidden="1" x14ac:dyDescent="0.35">
      <c r="A9073" s="72">
        <f t="shared" si="141"/>
        <v>141499</v>
      </c>
      <c r="B9073" t="s">
        <v>15387</v>
      </c>
      <c r="C9073" s="66">
        <v>232008</v>
      </c>
      <c r="D9073" t="s">
        <v>77</v>
      </c>
      <c r="E9073" t="s">
        <v>9465</v>
      </c>
      <c r="F9073" s="66">
        <v>141499</v>
      </c>
      <c r="G9073" t="s">
        <v>78</v>
      </c>
      <c r="H9073" t="s">
        <v>9466</v>
      </c>
      <c r="I9073" t="s">
        <v>79</v>
      </c>
      <c r="K9073" t="s">
        <v>15388</v>
      </c>
      <c r="M9073" t="s">
        <v>15389</v>
      </c>
      <c r="N9073" t="s">
        <v>9526</v>
      </c>
      <c r="O9073" t="s">
        <v>18</v>
      </c>
      <c r="P9073" t="s">
        <v>13899</v>
      </c>
    </row>
    <row r="9074" spans="1:17" hidden="1" x14ac:dyDescent="0.35">
      <c r="A9074" s="72">
        <f t="shared" si="141"/>
        <v>142105</v>
      </c>
      <c r="B9074" t="s">
        <v>21568</v>
      </c>
      <c r="C9074" s="66">
        <v>17016340</v>
      </c>
      <c r="D9074" t="s">
        <v>83</v>
      </c>
      <c r="E9074" t="s">
        <v>13306</v>
      </c>
      <c r="F9074" s="66">
        <v>142105</v>
      </c>
      <c r="G9074" t="s">
        <v>78</v>
      </c>
      <c r="I9074" t="s">
        <v>79</v>
      </c>
      <c r="K9074" t="s">
        <v>21569</v>
      </c>
      <c r="M9074" t="s">
        <v>21566</v>
      </c>
      <c r="N9074" t="s">
        <v>21567</v>
      </c>
      <c r="O9074" t="s">
        <v>18</v>
      </c>
      <c r="P9074" t="s">
        <v>13303</v>
      </c>
    </row>
    <row r="9075" spans="1:17" hidden="1" x14ac:dyDescent="0.35">
      <c r="A9075" s="72">
        <f t="shared" si="141"/>
        <v>16083506</v>
      </c>
      <c r="B9075" t="s">
        <v>22950</v>
      </c>
      <c r="C9075" s="66">
        <v>17027940</v>
      </c>
      <c r="D9075" t="s">
        <v>77</v>
      </c>
      <c r="E9075" t="s">
        <v>16922</v>
      </c>
      <c r="F9075" s="66">
        <v>16083506</v>
      </c>
      <c r="G9075" t="s">
        <v>78</v>
      </c>
      <c r="I9075" t="s">
        <v>79</v>
      </c>
      <c r="K9075" t="s">
        <v>22951</v>
      </c>
      <c r="M9075" t="s">
        <v>6795</v>
      </c>
      <c r="N9075" t="s">
        <v>6071</v>
      </c>
      <c r="O9075" t="s">
        <v>18</v>
      </c>
      <c r="P9075" t="s">
        <v>6881</v>
      </c>
    </row>
    <row r="9076" spans="1:17" hidden="1" x14ac:dyDescent="0.35">
      <c r="A9076" s="72">
        <f t="shared" si="141"/>
        <v>16083506</v>
      </c>
      <c r="B9076" t="s">
        <v>18423</v>
      </c>
      <c r="C9076" s="66">
        <v>16081511</v>
      </c>
      <c r="D9076" t="s">
        <v>77</v>
      </c>
      <c r="E9076" t="s">
        <v>16922</v>
      </c>
      <c r="F9076" s="66">
        <v>16083506</v>
      </c>
      <c r="G9076" t="s">
        <v>78</v>
      </c>
      <c r="I9076" t="s">
        <v>79</v>
      </c>
      <c r="K9076" t="s">
        <v>18424</v>
      </c>
      <c r="L9076" t="s">
        <v>18425</v>
      </c>
      <c r="M9076" t="s">
        <v>7383</v>
      </c>
      <c r="N9076" t="s">
        <v>9526</v>
      </c>
      <c r="O9076" t="s">
        <v>18</v>
      </c>
      <c r="P9076" t="s">
        <v>10254</v>
      </c>
    </row>
    <row r="9077" spans="1:17" hidden="1" x14ac:dyDescent="0.35">
      <c r="A9077" s="72">
        <f t="shared" si="141"/>
        <v>16083506</v>
      </c>
      <c r="B9077" t="s">
        <v>22287</v>
      </c>
      <c r="C9077" s="66">
        <v>17022096</v>
      </c>
      <c r="D9077" t="s">
        <v>77</v>
      </c>
      <c r="E9077" t="s">
        <v>16922</v>
      </c>
      <c r="F9077" s="66">
        <v>16083506</v>
      </c>
      <c r="G9077" t="s">
        <v>78</v>
      </c>
      <c r="I9077" t="s">
        <v>79</v>
      </c>
      <c r="K9077" t="s">
        <v>22288</v>
      </c>
      <c r="M9077" t="s">
        <v>22289</v>
      </c>
      <c r="N9077" t="s">
        <v>6071</v>
      </c>
      <c r="O9077" t="s">
        <v>18</v>
      </c>
      <c r="P9077" t="s">
        <v>6881</v>
      </c>
    </row>
    <row r="9078" spans="1:17" hidden="1" x14ac:dyDescent="0.35">
      <c r="A9078" s="72">
        <f t="shared" si="141"/>
        <v>16083506</v>
      </c>
      <c r="B9078" t="s">
        <v>22285</v>
      </c>
      <c r="C9078" s="66">
        <v>17022095</v>
      </c>
      <c r="D9078" t="s">
        <v>77</v>
      </c>
      <c r="E9078" t="s">
        <v>16922</v>
      </c>
      <c r="F9078" s="66">
        <v>16083506</v>
      </c>
      <c r="G9078" t="s">
        <v>78</v>
      </c>
      <c r="I9078" t="s">
        <v>79</v>
      </c>
      <c r="K9078" t="s">
        <v>22286</v>
      </c>
      <c r="M9078" t="s">
        <v>14639</v>
      </c>
      <c r="N9078" t="s">
        <v>10456</v>
      </c>
      <c r="O9078" t="s">
        <v>18</v>
      </c>
      <c r="P9078" t="s">
        <v>10684</v>
      </c>
    </row>
    <row r="9079" spans="1:17" hidden="1" x14ac:dyDescent="0.35">
      <c r="A9079" s="72">
        <f t="shared" si="141"/>
        <v>16083506</v>
      </c>
      <c r="B9079" t="s">
        <v>22280</v>
      </c>
      <c r="C9079" s="66">
        <v>17022093</v>
      </c>
      <c r="D9079" t="s">
        <v>77</v>
      </c>
      <c r="E9079" t="s">
        <v>16922</v>
      </c>
      <c r="F9079" s="66">
        <v>16083506</v>
      </c>
      <c r="G9079" t="s">
        <v>78</v>
      </c>
      <c r="I9079" t="s">
        <v>79</v>
      </c>
      <c r="K9079" t="s">
        <v>22281</v>
      </c>
      <c r="M9079" t="s">
        <v>7383</v>
      </c>
      <c r="N9079" t="s">
        <v>9526</v>
      </c>
      <c r="O9079" t="s">
        <v>18</v>
      </c>
      <c r="P9079" t="s">
        <v>10364</v>
      </c>
      <c r="Q9079" t="s">
        <v>13702</v>
      </c>
    </row>
    <row r="9080" spans="1:17" hidden="1" x14ac:dyDescent="0.35">
      <c r="A9080" s="72">
        <f t="shared" si="141"/>
        <v>16083506</v>
      </c>
      <c r="B9080" t="s">
        <v>22278</v>
      </c>
      <c r="C9080" s="66">
        <v>17022069</v>
      </c>
      <c r="D9080" t="s">
        <v>77</v>
      </c>
      <c r="E9080" t="s">
        <v>16922</v>
      </c>
      <c r="F9080" s="66">
        <v>16083506</v>
      </c>
      <c r="G9080" t="s">
        <v>78</v>
      </c>
      <c r="I9080" t="s">
        <v>79</v>
      </c>
      <c r="K9080" t="s">
        <v>22279</v>
      </c>
      <c r="M9080" t="s">
        <v>9696</v>
      </c>
      <c r="N9080" t="s">
        <v>9697</v>
      </c>
      <c r="O9080" t="s">
        <v>18</v>
      </c>
      <c r="P9080" t="s">
        <v>9698</v>
      </c>
    </row>
    <row r="9081" spans="1:17" hidden="1" x14ac:dyDescent="0.35">
      <c r="A9081" s="72">
        <f t="shared" si="141"/>
        <v>16083506</v>
      </c>
      <c r="B9081" t="s">
        <v>22282</v>
      </c>
      <c r="C9081" s="66">
        <v>17022094</v>
      </c>
      <c r="D9081" t="s">
        <v>77</v>
      </c>
      <c r="E9081" t="s">
        <v>16922</v>
      </c>
      <c r="F9081" s="66">
        <v>16083506</v>
      </c>
      <c r="G9081" t="s">
        <v>78</v>
      </c>
      <c r="I9081" t="s">
        <v>79</v>
      </c>
      <c r="K9081" t="s">
        <v>22283</v>
      </c>
      <c r="M9081" t="s">
        <v>22284</v>
      </c>
      <c r="N9081" t="s">
        <v>6071</v>
      </c>
      <c r="O9081" t="s">
        <v>18</v>
      </c>
      <c r="P9081" t="s">
        <v>7696</v>
      </c>
    </row>
    <row r="9082" spans="1:17" hidden="1" x14ac:dyDescent="0.35">
      <c r="A9082" s="72">
        <f t="shared" si="141"/>
        <v>16064475</v>
      </c>
      <c r="B9082" t="s">
        <v>21333</v>
      </c>
      <c r="C9082" s="66">
        <v>17013332</v>
      </c>
      <c r="D9082" t="s">
        <v>77</v>
      </c>
      <c r="E9082" t="s">
        <v>1701</v>
      </c>
      <c r="F9082" s="66">
        <v>16064475</v>
      </c>
      <c r="G9082" t="s">
        <v>78</v>
      </c>
      <c r="H9082" t="s">
        <v>1702</v>
      </c>
      <c r="I9082" t="s">
        <v>79</v>
      </c>
      <c r="K9082" t="s">
        <v>1703</v>
      </c>
      <c r="M9082" t="s">
        <v>189</v>
      </c>
      <c r="N9082" t="s">
        <v>189</v>
      </c>
      <c r="O9082" t="s">
        <v>18</v>
      </c>
      <c r="P9082" t="s">
        <v>1697</v>
      </c>
      <c r="Q9082" t="s">
        <v>283</v>
      </c>
    </row>
    <row r="9083" spans="1:17" hidden="1" x14ac:dyDescent="0.35">
      <c r="A9083" s="72">
        <f t="shared" si="141"/>
        <v>16064475</v>
      </c>
      <c r="B9083" t="s">
        <v>1700</v>
      </c>
      <c r="C9083" s="66">
        <v>86163</v>
      </c>
      <c r="D9083" t="s">
        <v>77</v>
      </c>
      <c r="E9083" t="s">
        <v>1701</v>
      </c>
      <c r="F9083" s="66">
        <v>16064475</v>
      </c>
      <c r="G9083" t="s">
        <v>78</v>
      </c>
      <c r="H9083" t="s">
        <v>1702</v>
      </c>
      <c r="I9083" t="s">
        <v>79</v>
      </c>
      <c r="K9083" t="s">
        <v>1703</v>
      </c>
      <c r="M9083" t="s">
        <v>189</v>
      </c>
      <c r="N9083" t="s">
        <v>189</v>
      </c>
      <c r="O9083" t="s">
        <v>18</v>
      </c>
      <c r="P9083" t="s">
        <v>1697</v>
      </c>
      <c r="Q9083" t="s">
        <v>283</v>
      </c>
    </row>
    <row r="9084" spans="1:17" hidden="1" x14ac:dyDescent="0.35">
      <c r="A9084" s="72">
        <f t="shared" si="141"/>
        <v>141739</v>
      </c>
      <c r="B9084" t="s">
        <v>23718</v>
      </c>
      <c r="C9084" s="85">
        <v>91896</v>
      </c>
      <c r="D9084" t="s">
        <v>77</v>
      </c>
      <c r="E9084" t="s">
        <v>23266</v>
      </c>
      <c r="F9084" s="85">
        <v>141739</v>
      </c>
      <c r="G9084" t="s">
        <v>78</v>
      </c>
      <c r="H9084">
        <v>12688925</v>
      </c>
      <c r="I9084" t="s">
        <v>79</v>
      </c>
      <c r="K9084" t="s">
        <v>23719</v>
      </c>
      <c r="M9084" t="s">
        <v>125</v>
      </c>
      <c r="N9084" t="s">
        <v>137</v>
      </c>
      <c r="O9084" t="s">
        <v>18</v>
      </c>
      <c r="P9084">
        <v>78745</v>
      </c>
      <c r="Q9084">
        <v>1151</v>
      </c>
    </row>
    <row r="9085" spans="1:17" hidden="1" x14ac:dyDescent="0.35">
      <c r="A9085" s="72">
        <f t="shared" si="141"/>
        <v>17019384</v>
      </c>
      <c r="B9085" t="s">
        <v>27988</v>
      </c>
      <c r="C9085" s="85">
        <v>228680</v>
      </c>
      <c r="D9085" t="s">
        <v>77</v>
      </c>
      <c r="E9085" t="s">
        <v>23161</v>
      </c>
      <c r="F9085" s="85">
        <v>17019384</v>
      </c>
      <c r="G9085" t="s">
        <v>1750</v>
      </c>
      <c r="H9085">
        <v>13579131</v>
      </c>
      <c r="I9085" t="s">
        <v>79</v>
      </c>
      <c r="K9085" t="s">
        <v>27989</v>
      </c>
      <c r="M9085" t="s">
        <v>21996</v>
      </c>
      <c r="N9085" t="s">
        <v>9504</v>
      </c>
      <c r="O9085" t="s">
        <v>18</v>
      </c>
      <c r="P9085">
        <v>78102</v>
      </c>
    </row>
    <row r="9086" spans="1:17" hidden="1" x14ac:dyDescent="0.35">
      <c r="A9086" s="72">
        <f t="shared" si="141"/>
        <v>140714</v>
      </c>
      <c r="B9086" t="s">
        <v>22865</v>
      </c>
      <c r="C9086" s="66">
        <v>17027016</v>
      </c>
      <c r="D9086" t="s">
        <v>83</v>
      </c>
      <c r="E9086" t="s">
        <v>2794</v>
      </c>
      <c r="F9086" s="66">
        <v>140714</v>
      </c>
      <c r="G9086" t="s">
        <v>78</v>
      </c>
      <c r="I9086" t="s">
        <v>79</v>
      </c>
      <c r="K9086" t="s">
        <v>22866</v>
      </c>
      <c r="M9086" t="s">
        <v>22867</v>
      </c>
      <c r="N9086" t="s">
        <v>2797</v>
      </c>
      <c r="O9086" t="s">
        <v>18</v>
      </c>
      <c r="P9086" t="s">
        <v>2792</v>
      </c>
    </row>
    <row r="9087" spans="1:17" hidden="1" x14ac:dyDescent="0.35">
      <c r="A9087" s="72">
        <f t="shared" si="141"/>
        <v>141552</v>
      </c>
      <c r="B9087" t="s">
        <v>10249</v>
      </c>
      <c r="C9087" s="66">
        <v>90894</v>
      </c>
      <c r="D9087" t="s">
        <v>77</v>
      </c>
      <c r="E9087" t="s">
        <v>10246</v>
      </c>
      <c r="F9087" s="66">
        <v>141552</v>
      </c>
      <c r="G9087" t="s">
        <v>78</v>
      </c>
      <c r="I9087" t="s">
        <v>79</v>
      </c>
      <c r="K9087" t="s">
        <v>10247</v>
      </c>
      <c r="M9087" t="s">
        <v>7383</v>
      </c>
      <c r="N9087" t="s">
        <v>7384</v>
      </c>
      <c r="O9087" t="s">
        <v>18</v>
      </c>
      <c r="P9087" t="s">
        <v>10248</v>
      </c>
      <c r="Q9087" t="s">
        <v>6091</v>
      </c>
    </row>
    <row r="9088" spans="1:17" hidden="1" x14ac:dyDescent="0.35">
      <c r="A9088" s="72">
        <f t="shared" si="141"/>
        <v>141151</v>
      </c>
      <c r="B9088" t="s">
        <v>22143</v>
      </c>
      <c r="C9088" s="85">
        <v>17020864</v>
      </c>
      <c r="D9088" t="s">
        <v>23281</v>
      </c>
      <c r="E9088" t="s">
        <v>23264</v>
      </c>
      <c r="F9088" s="85">
        <v>141151</v>
      </c>
      <c r="G9088" t="s">
        <v>78</v>
      </c>
      <c r="I9088" t="s">
        <v>79</v>
      </c>
      <c r="K9088" t="s">
        <v>22144</v>
      </c>
      <c r="M9088" t="s">
        <v>22133</v>
      </c>
      <c r="N9088" t="s">
        <v>5799</v>
      </c>
      <c r="O9088" t="s">
        <v>18</v>
      </c>
      <c r="P9088">
        <v>76821</v>
      </c>
    </row>
    <row r="9089" spans="1:17" hidden="1" x14ac:dyDescent="0.35">
      <c r="A9089" s="72">
        <f t="shared" si="141"/>
        <v>141329</v>
      </c>
      <c r="B9089" t="s">
        <v>22143</v>
      </c>
      <c r="C9089" s="85">
        <v>17024369</v>
      </c>
      <c r="D9089" t="s">
        <v>23281</v>
      </c>
      <c r="E9089" t="s">
        <v>23246</v>
      </c>
      <c r="F9089" s="85">
        <v>141329</v>
      </c>
      <c r="G9089" t="s">
        <v>78</v>
      </c>
      <c r="I9089" t="s">
        <v>79</v>
      </c>
      <c r="K9089" t="s">
        <v>22604</v>
      </c>
      <c r="M9089" t="s">
        <v>20216</v>
      </c>
      <c r="N9089" t="s">
        <v>6071</v>
      </c>
      <c r="O9089" t="s">
        <v>18</v>
      </c>
      <c r="P9089">
        <v>77536</v>
      </c>
    </row>
    <row r="9090" spans="1:17" hidden="1" x14ac:dyDescent="0.35">
      <c r="A9090" s="72">
        <f t="shared" ref="A9090:A9153" si="142">IF(F9090="", "", IF(D9090="School District", C9090, F9090))</f>
        <v>142043</v>
      </c>
      <c r="B9090" t="s">
        <v>18669</v>
      </c>
      <c r="C9090" s="66">
        <v>16023666</v>
      </c>
      <c r="D9090" t="s">
        <v>83</v>
      </c>
      <c r="E9090" t="s">
        <v>13037</v>
      </c>
      <c r="F9090" s="66">
        <v>142043</v>
      </c>
      <c r="G9090" t="s">
        <v>78</v>
      </c>
      <c r="I9090" t="s">
        <v>79</v>
      </c>
      <c r="K9090" t="s">
        <v>18670</v>
      </c>
      <c r="M9090" t="s">
        <v>13039</v>
      </c>
      <c r="N9090" t="s">
        <v>13039</v>
      </c>
      <c r="O9090" t="s">
        <v>18</v>
      </c>
      <c r="P9090" t="s">
        <v>13040</v>
      </c>
    </row>
    <row r="9091" spans="1:17" hidden="1" x14ac:dyDescent="0.35">
      <c r="A9091" s="72">
        <f t="shared" si="142"/>
        <v>141267</v>
      </c>
      <c r="B9091" t="s">
        <v>22143</v>
      </c>
      <c r="C9091" s="66">
        <v>17022462</v>
      </c>
      <c r="D9091" t="s">
        <v>83</v>
      </c>
      <c r="E9091" t="s">
        <v>7612</v>
      </c>
      <c r="F9091" s="66">
        <v>141267</v>
      </c>
      <c r="G9091" t="s">
        <v>78</v>
      </c>
      <c r="I9091" t="s">
        <v>79</v>
      </c>
      <c r="K9091" t="s">
        <v>22342</v>
      </c>
      <c r="M9091" t="s">
        <v>14171</v>
      </c>
      <c r="N9091" t="s">
        <v>6071</v>
      </c>
      <c r="O9091" t="s">
        <v>18</v>
      </c>
      <c r="P9091" t="s">
        <v>7610</v>
      </c>
    </row>
    <row r="9092" spans="1:17" hidden="1" x14ac:dyDescent="0.35">
      <c r="A9092" s="72">
        <f t="shared" si="142"/>
        <v>141658</v>
      </c>
      <c r="B9092" t="s">
        <v>27067</v>
      </c>
      <c r="C9092" s="85">
        <v>17021823</v>
      </c>
      <c r="D9092" t="s">
        <v>23281</v>
      </c>
      <c r="E9092" t="s">
        <v>23186</v>
      </c>
      <c r="F9092" s="85">
        <v>141658</v>
      </c>
      <c r="G9092" t="s">
        <v>78</v>
      </c>
      <c r="I9092" t="s">
        <v>79</v>
      </c>
      <c r="K9092" t="s">
        <v>27068</v>
      </c>
      <c r="M9092" t="s">
        <v>22236</v>
      </c>
      <c r="N9092" t="s">
        <v>22240</v>
      </c>
      <c r="O9092" t="s">
        <v>18</v>
      </c>
      <c r="P9092">
        <v>78569</v>
      </c>
    </row>
    <row r="9093" spans="1:17" hidden="1" x14ac:dyDescent="0.35">
      <c r="A9093" s="72">
        <f t="shared" si="142"/>
        <v>141658</v>
      </c>
      <c r="B9093" t="s">
        <v>22234</v>
      </c>
      <c r="C9093" s="66">
        <v>17021823</v>
      </c>
      <c r="D9093" t="s">
        <v>83</v>
      </c>
      <c r="E9093" t="s">
        <v>11060</v>
      </c>
      <c r="F9093" s="66">
        <v>141658</v>
      </c>
      <c r="G9093" t="s">
        <v>78</v>
      </c>
      <c r="I9093" t="s">
        <v>79</v>
      </c>
      <c r="K9093" t="s">
        <v>22235</v>
      </c>
      <c r="M9093" t="s">
        <v>22236</v>
      </c>
      <c r="N9093" t="s">
        <v>22237</v>
      </c>
      <c r="O9093" t="s">
        <v>18</v>
      </c>
      <c r="P9093" t="s">
        <v>11063</v>
      </c>
    </row>
    <row r="9094" spans="1:17" hidden="1" x14ac:dyDescent="0.35">
      <c r="A9094" s="72">
        <f t="shared" si="142"/>
        <v>141300</v>
      </c>
      <c r="B9094" t="s">
        <v>14661</v>
      </c>
      <c r="C9094" s="66">
        <v>216339</v>
      </c>
      <c r="D9094" t="s">
        <v>77</v>
      </c>
      <c r="E9094" t="s">
        <v>8182</v>
      </c>
      <c r="F9094" s="66">
        <v>141300</v>
      </c>
      <c r="G9094" t="s">
        <v>78</v>
      </c>
      <c r="H9094" t="s">
        <v>8183</v>
      </c>
      <c r="I9094" t="s">
        <v>79</v>
      </c>
      <c r="K9094" t="s">
        <v>14662</v>
      </c>
      <c r="M9094" t="s">
        <v>8030</v>
      </c>
      <c r="N9094" t="s">
        <v>6771</v>
      </c>
      <c r="O9094" t="s">
        <v>18</v>
      </c>
      <c r="P9094" t="s">
        <v>8031</v>
      </c>
    </row>
    <row r="9095" spans="1:17" hidden="1" x14ac:dyDescent="0.35">
      <c r="A9095" s="72">
        <f t="shared" si="142"/>
        <v>141300</v>
      </c>
      <c r="B9095" t="s">
        <v>19926</v>
      </c>
      <c r="C9095" s="66">
        <v>16068406</v>
      </c>
      <c r="D9095" t="s">
        <v>83</v>
      </c>
      <c r="E9095" t="s">
        <v>8182</v>
      </c>
      <c r="F9095" s="66">
        <v>141300</v>
      </c>
      <c r="G9095" t="s">
        <v>78</v>
      </c>
      <c r="I9095" t="s">
        <v>79</v>
      </c>
      <c r="K9095" t="s">
        <v>19927</v>
      </c>
      <c r="M9095" t="s">
        <v>8030</v>
      </c>
      <c r="N9095" t="s">
        <v>6771</v>
      </c>
      <c r="O9095" t="s">
        <v>18</v>
      </c>
      <c r="P9095" t="s">
        <v>8031</v>
      </c>
    </row>
    <row r="9096" spans="1:17" hidden="1" x14ac:dyDescent="0.35">
      <c r="A9096" s="72">
        <f t="shared" si="142"/>
        <v>141300</v>
      </c>
      <c r="B9096" t="s">
        <v>21969</v>
      </c>
      <c r="C9096" s="66">
        <v>17019553</v>
      </c>
      <c r="D9096" t="s">
        <v>83</v>
      </c>
      <c r="E9096" t="s">
        <v>8182</v>
      </c>
      <c r="F9096" s="66">
        <v>141300</v>
      </c>
      <c r="G9096" t="s">
        <v>78</v>
      </c>
      <c r="I9096" t="s">
        <v>79</v>
      </c>
      <c r="K9096" t="s">
        <v>21970</v>
      </c>
      <c r="M9096" t="s">
        <v>14663</v>
      </c>
      <c r="N9096" t="s">
        <v>21958</v>
      </c>
      <c r="O9096" t="s">
        <v>18</v>
      </c>
      <c r="P9096" t="s">
        <v>8031</v>
      </c>
    </row>
    <row r="9097" spans="1:17" hidden="1" x14ac:dyDescent="0.35">
      <c r="A9097" s="72">
        <f t="shared" si="142"/>
        <v>141300</v>
      </c>
      <c r="B9097" t="s">
        <v>17705</v>
      </c>
      <c r="C9097" s="66">
        <v>16068401</v>
      </c>
      <c r="D9097" t="s">
        <v>77</v>
      </c>
      <c r="E9097" t="s">
        <v>8182</v>
      </c>
      <c r="F9097" s="66">
        <v>141300</v>
      </c>
      <c r="G9097" t="s">
        <v>78</v>
      </c>
      <c r="I9097" t="s">
        <v>79</v>
      </c>
      <c r="K9097" t="s">
        <v>17706</v>
      </c>
      <c r="M9097" t="s">
        <v>8030</v>
      </c>
      <c r="N9097" t="s">
        <v>6771</v>
      </c>
      <c r="O9097" t="s">
        <v>18</v>
      </c>
      <c r="P9097" t="s">
        <v>8031</v>
      </c>
    </row>
    <row r="9098" spans="1:17" hidden="1" x14ac:dyDescent="0.35">
      <c r="A9098" s="72">
        <f t="shared" si="142"/>
        <v>141300</v>
      </c>
      <c r="B9098" t="s">
        <v>8189</v>
      </c>
      <c r="C9098" s="66">
        <v>89613</v>
      </c>
      <c r="D9098" t="s">
        <v>77</v>
      </c>
      <c r="E9098" t="s">
        <v>8182</v>
      </c>
      <c r="F9098" s="66">
        <v>141300</v>
      </c>
      <c r="G9098" t="s">
        <v>78</v>
      </c>
      <c r="H9098" t="s">
        <v>8183</v>
      </c>
      <c r="I9098" t="s">
        <v>79</v>
      </c>
      <c r="K9098" t="s">
        <v>8190</v>
      </c>
      <c r="M9098" t="s">
        <v>8030</v>
      </c>
      <c r="N9098" t="s">
        <v>7925</v>
      </c>
      <c r="O9098" t="s">
        <v>18</v>
      </c>
      <c r="P9098" t="s">
        <v>8031</v>
      </c>
    </row>
    <row r="9099" spans="1:17" hidden="1" x14ac:dyDescent="0.35">
      <c r="A9099" s="72">
        <f t="shared" si="142"/>
        <v>141111</v>
      </c>
      <c r="B9099" t="s">
        <v>5414</v>
      </c>
      <c r="C9099" s="66">
        <v>88136</v>
      </c>
      <c r="D9099" t="s">
        <v>77</v>
      </c>
      <c r="E9099" t="s">
        <v>5410</v>
      </c>
      <c r="F9099" s="66">
        <v>141111</v>
      </c>
      <c r="G9099" t="s">
        <v>78</v>
      </c>
      <c r="I9099" t="s">
        <v>79</v>
      </c>
      <c r="K9099" t="s">
        <v>5415</v>
      </c>
      <c r="M9099" t="s">
        <v>5412</v>
      </c>
      <c r="N9099" t="s">
        <v>1206</v>
      </c>
      <c r="O9099" t="s">
        <v>18</v>
      </c>
      <c r="P9099" t="s">
        <v>5413</v>
      </c>
    </row>
    <row r="9100" spans="1:17" hidden="1" x14ac:dyDescent="0.35">
      <c r="A9100" s="72">
        <f t="shared" si="142"/>
        <v>141300</v>
      </c>
      <c r="B9100" t="s">
        <v>8181</v>
      </c>
      <c r="C9100" s="66">
        <v>89611</v>
      </c>
      <c r="D9100" t="s">
        <v>77</v>
      </c>
      <c r="E9100" t="s">
        <v>8182</v>
      </c>
      <c r="F9100" s="66">
        <v>141300</v>
      </c>
      <c r="G9100" t="s">
        <v>78</v>
      </c>
      <c r="H9100" t="s">
        <v>8183</v>
      </c>
      <c r="I9100" t="s">
        <v>79</v>
      </c>
      <c r="K9100" t="s">
        <v>8184</v>
      </c>
      <c r="M9100" t="s">
        <v>8030</v>
      </c>
      <c r="N9100" t="s">
        <v>6771</v>
      </c>
      <c r="O9100" t="s">
        <v>18</v>
      </c>
      <c r="P9100" t="s">
        <v>8031</v>
      </c>
    </row>
    <row r="9101" spans="1:17" hidden="1" x14ac:dyDescent="0.35">
      <c r="A9101" s="72">
        <f t="shared" si="142"/>
        <v>141300</v>
      </c>
      <c r="B9101" t="s">
        <v>8187</v>
      </c>
      <c r="C9101" s="66">
        <v>89612</v>
      </c>
      <c r="D9101" t="s">
        <v>77</v>
      </c>
      <c r="E9101" t="s">
        <v>8182</v>
      </c>
      <c r="F9101" s="66">
        <v>141300</v>
      </c>
      <c r="G9101" t="s">
        <v>78</v>
      </c>
      <c r="H9101" t="s">
        <v>8183</v>
      </c>
      <c r="I9101" t="s">
        <v>79</v>
      </c>
      <c r="K9101" t="s">
        <v>8188</v>
      </c>
      <c r="M9101" t="s">
        <v>8030</v>
      </c>
      <c r="N9101" t="s">
        <v>6771</v>
      </c>
      <c r="O9101" t="s">
        <v>18</v>
      </c>
      <c r="P9101" t="s">
        <v>8031</v>
      </c>
    </row>
    <row r="9102" spans="1:17" hidden="1" x14ac:dyDescent="0.35">
      <c r="A9102" s="72">
        <f t="shared" si="142"/>
        <v>141300</v>
      </c>
      <c r="B9102" t="s">
        <v>19928</v>
      </c>
      <c r="C9102" s="66">
        <v>16068407</v>
      </c>
      <c r="D9102" t="s">
        <v>83</v>
      </c>
      <c r="E9102" t="s">
        <v>8182</v>
      </c>
      <c r="F9102" s="66">
        <v>141300</v>
      </c>
      <c r="G9102" t="s">
        <v>78</v>
      </c>
      <c r="I9102" t="s">
        <v>79</v>
      </c>
      <c r="K9102" t="s">
        <v>19929</v>
      </c>
      <c r="M9102" t="s">
        <v>8030</v>
      </c>
      <c r="N9102" t="s">
        <v>7925</v>
      </c>
      <c r="O9102" t="s">
        <v>18</v>
      </c>
      <c r="P9102" t="s">
        <v>8031</v>
      </c>
    </row>
    <row r="9103" spans="1:17" hidden="1" x14ac:dyDescent="0.35">
      <c r="A9103" s="72">
        <f t="shared" si="142"/>
        <v>140457</v>
      </c>
      <c r="B9103" t="s">
        <v>19489</v>
      </c>
      <c r="C9103" s="66">
        <v>16044282</v>
      </c>
      <c r="D9103" t="s">
        <v>77</v>
      </c>
      <c r="E9103" t="s">
        <v>345</v>
      </c>
      <c r="F9103" s="66">
        <v>140457</v>
      </c>
      <c r="G9103" t="s">
        <v>78</v>
      </c>
      <c r="I9103" t="s">
        <v>79</v>
      </c>
      <c r="K9103" t="s">
        <v>19490</v>
      </c>
      <c r="M9103" t="s">
        <v>347</v>
      </c>
      <c r="N9103" t="s">
        <v>215</v>
      </c>
      <c r="O9103" t="s">
        <v>18</v>
      </c>
      <c r="P9103" t="s">
        <v>360</v>
      </c>
      <c r="Q9103" t="s">
        <v>9662</v>
      </c>
    </row>
    <row r="9104" spans="1:17" hidden="1" x14ac:dyDescent="0.35">
      <c r="A9104" s="72">
        <f t="shared" si="142"/>
        <v>141300</v>
      </c>
      <c r="B9104" t="s">
        <v>21956</v>
      </c>
      <c r="C9104" s="66">
        <v>17019521</v>
      </c>
      <c r="D9104" t="s">
        <v>77</v>
      </c>
      <c r="E9104" t="s">
        <v>8182</v>
      </c>
      <c r="F9104" s="66">
        <v>141300</v>
      </c>
      <c r="G9104" t="s">
        <v>78</v>
      </c>
      <c r="H9104" t="s">
        <v>8183</v>
      </c>
      <c r="I9104" t="s">
        <v>79</v>
      </c>
      <c r="K9104" t="s">
        <v>21957</v>
      </c>
      <c r="M9104" t="s">
        <v>14663</v>
      </c>
      <c r="N9104" t="s">
        <v>21958</v>
      </c>
      <c r="O9104" t="s">
        <v>18</v>
      </c>
      <c r="P9104" t="s">
        <v>8031</v>
      </c>
    </row>
    <row r="9105" spans="1:17" hidden="1" x14ac:dyDescent="0.35">
      <c r="A9105" s="72">
        <f t="shared" si="142"/>
        <v>141300</v>
      </c>
      <c r="B9105" t="s">
        <v>19930</v>
      </c>
      <c r="C9105" s="66">
        <v>16068408</v>
      </c>
      <c r="D9105" t="s">
        <v>83</v>
      </c>
      <c r="E9105" t="s">
        <v>8182</v>
      </c>
      <c r="F9105" s="66">
        <v>141300</v>
      </c>
      <c r="G9105" t="s">
        <v>78</v>
      </c>
      <c r="I9105" t="s">
        <v>79</v>
      </c>
      <c r="K9105" t="s">
        <v>8185</v>
      </c>
      <c r="M9105" t="s">
        <v>8030</v>
      </c>
      <c r="N9105" t="s">
        <v>6771</v>
      </c>
      <c r="O9105" t="s">
        <v>18</v>
      </c>
      <c r="P9105" t="s">
        <v>8031</v>
      </c>
    </row>
    <row r="9106" spans="1:17" hidden="1" x14ac:dyDescent="0.35">
      <c r="A9106" s="72">
        <f t="shared" si="142"/>
        <v>141546</v>
      </c>
      <c r="B9106" t="s">
        <v>27354</v>
      </c>
      <c r="C9106" s="85">
        <v>90944</v>
      </c>
      <c r="D9106" t="s">
        <v>77</v>
      </c>
      <c r="E9106" t="s">
        <v>23179</v>
      </c>
      <c r="F9106" s="85">
        <v>141546</v>
      </c>
      <c r="G9106" t="s">
        <v>78</v>
      </c>
      <c r="H9106">
        <v>1664853</v>
      </c>
      <c r="I9106" t="s">
        <v>79</v>
      </c>
      <c r="K9106" t="s">
        <v>27355</v>
      </c>
      <c r="M9106" t="s">
        <v>9155</v>
      </c>
      <c r="N9106" t="s">
        <v>9526</v>
      </c>
      <c r="O9106" t="s">
        <v>18</v>
      </c>
      <c r="P9106">
        <v>78247</v>
      </c>
      <c r="Q9106">
        <v>1713</v>
      </c>
    </row>
    <row r="9107" spans="1:17" hidden="1" x14ac:dyDescent="0.35">
      <c r="A9107" s="72">
        <f t="shared" si="142"/>
        <v>141546</v>
      </c>
      <c r="B9107" t="s">
        <v>10333</v>
      </c>
      <c r="C9107" s="66">
        <v>90944</v>
      </c>
      <c r="D9107" t="s">
        <v>77</v>
      </c>
      <c r="E9107" t="s">
        <v>9849</v>
      </c>
      <c r="F9107" s="66">
        <v>141546</v>
      </c>
      <c r="G9107" t="s">
        <v>78</v>
      </c>
      <c r="H9107" t="s">
        <v>9850</v>
      </c>
      <c r="I9107" t="s">
        <v>79</v>
      </c>
      <c r="K9107" t="s">
        <v>10334</v>
      </c>
      <c r="L9107" t="s">
        <v>80</v>
      </c>
      <c r="M9107" t="s">
        <v>7383</v>
      </c>
      <c r="N9107" t="s">
        <v>7384</v>
      </c>
      <c r="O9107" t="s">
        <v>18</v>
      </c>
      <c r="P9107" t="s">
        <v>10328</v>
      </c>
      <c r="Q9107" t="s">
        <v>1691</v>
      </c>
    </row>
    <row r="9108" spans="1:17" hidden="1" x14ac:dyDescent="0.35">
      <c r="A9108" s="72">
        <f t="shared" si="142"/>
        <v>140457</v>
      </c>
      <c r="B9108" t="s">
        <v>358</v>
      </c>
      <c r="C9108" s="66">
        <v>85502</v>
      </c>
      <c r="D9108" t="s">
        <v>77</v>
      </c>
      <c r="E9108" t="s">
        <v>345</v>
      </c>
      <c r="F9108" s="66">
        <v>140457</v>
      </c>
      <c r="G9108" t="s">
        <v>78</v>
      </c>
      <c r="H9108" t="s">
        <v>350</v>
      </c>
      <c r="I9108" t="s">
        <v>79</v>
      </c>
      <c r="K9108" t="s">
        <v>359</v>
      </c>
      <c r="L9108" t="s">
        <v>80</v>
      </c>
      <c r="M9108" t="s">
        <v>347</v>
      </c>
      <c r="N9108" t="s">
        <v>185</v>
      </c>
      <c r="O9108" t="s">
        <v>18</v>
      </c>
      <c r="P9108" t="s">
        <v>360</v>
      </c>
      <c r="Q9108" t="s">
        <v>87</v>
      </c>
    </row>
    <row r="9109" spans="1:17" hidden="1" x14ac:dyDescent="0.35">
      <c r="A9109" s="72">
        <f t="shared" si="142"/>
        <v>142029</v>
      </c>
      <c r="B9109" t="s">
        <v>12995</v>
      </c>
      <c r="C9109" s="66">
        <v>92666</v>
      </c>
      <c r="D9109" t="s">
        <v>77</v>
      </c>
      <c r="E9109" t="s">
        <v>12987</v>
      </c>
      <c r="F9109" s="66">
        <v>142029</v>
      </c>
      <c r="G9109" t="s">
        <v>78</v>
      </c>
      <c r="I9109" t="s">
        <v>79</v>
      </c>
      <c r="K9109" t="s">
        <v>12991</v>
      </c>
      <c r="M9109" t="s">
        <v>12989</v>
      </c>
      <c r="N9109" t="s">
        <v>12854</v>
      </c>
      <c r="O9109" t="s">
        <v>18</v>
      </c>
      <c r="P9109" t="s">
        <v>12990</v>
      </c>
      <c r="Q9109" t="s">
        <v>12992</v>
      </c>
    </row>
    <row r="9110" spans="1:17" hidden="1" x14ac:dyDescent="0.35">
      <c r="A9110" s="72">
        <f t="shared" si="142"/>
        <v>142029</v>
      </c>
      <c r="B9110" t="s">
        <v>12993</v>
      </c>
      <c r="C9110" s="66">
        <v>92665</v>
      </c>
      <c r="D9110" t="s">
        <v>77</v>
      </c>
      <c r="E9110" t="s">
        <v>12987</v>
      </c>
      <c r="F9110" s="66">
        <v>142029</v>
      </c>
      <c r="G9110" t="s">
        <v>78</v>
      </c>
      <c r="I9110" t="s">
        <v>79</v>
      </c>
      <c r="K9110" t="s">
        <v>12994</v>
      </c>
      <c r="M9110" t="s">
        <v>12989</v>
      </c>
      <c r="N9110" t="s">
        <v>12854</v>
      </c>
      <c r="O9110" t="s">
        <v>18</v>
      </c>
      <c r="P9110" t="s">
        <v>12990</v>
      </c>
    </row>
    <row r="9111" spans="1:17" hidden="1" x14ac:dyDescent="0.35">
      <c r="A9111" s="72">
        <f t="shared" si="142"/>
        <v>141311</v>
      </c>
      <c r="B9111" t="s">
        <v>17003</v>
      </c>
      <c r="C9111" s="66">
        <v>16052030</v>
      </c>
      <c r="D9111" t="s">
        <v>77</v>
      </c>
      <c r="E9111" t="s">
        <v>6973</v>
      </c>
      <c r="F9111" s="66">
        <v>141311</v>
      </c>
      <c r="G9111" t="s">
        <v>78</v>
      </c>
      <c r="I9111" t="s">
        <v>79</v>
      </c>
      <c r="K9111" t="s">
        <v>17004</v>
      </c>
      <c r="M9111" t="s">
        <v>7841</v>
      </c>
      <c r="N9111" t="s">
        <v>6771</v>
      </c>
      <c r="O9111" t="s">
        <v>18</v>
      </c>
      <c r="P9111" t="s">
        <v>8177</v>
      </c>
    </row>
    <row r="9112" spans="1:17" hidden="1" x14ac:dyDescent="0.35">
      <c r="A9112" s="72">
        <f t="shared" si="142"/>
        <v>142027</v>
      </c>
      <c r="B9112" t="s">
        <v>22770</v>
      </c>
      <c r="C9112" s="66">
        <v>17026607</v>
      </c>
      <c r="D9112" t="s">
        <v>83</v>
      </c>
      <c r="E9112" t="s">
        <v>12979</v>
      </c>
      <c r="F9112" s="66">
        <v>142027</v>
      </c>
      <c r="G9112" t="s">
        <v>78</v>
      </c>
      <c r="I9112" t="s">
        <v>79</v>
      </c>
      <c r="K9112" t="s">
        <v>22771</v>
      </c>
      <c r="M9112" t="s">
        <v>22591</v>
      </c>
      <c r="N9112" t="s">
        <v>12983</v>
      </c>
      <c r="O9112" t="s">
        <v>18</v>
      </c>
      <c r="P9112" t="s">
        <v>12977</v>
      </c>
    </row>
    <row r="9113" spans="1:17" hidden="1" x14ac:dyDescent="0.35">
      <c r="A9113" s="72">
        <f t="shared" si="142"/>
        <v>142027</v>
      </c>
      <c r="B9113" t="s">
        <v>12984</v>
      </c>
      <c r="C9113" s="66">
        <v>92662</v>
      </c>
      <c r="D9113" t="s">
        <v>77</v>
      </c>
      <c r="E9113" t="s">
        <v>12979</v>
      </c>
      <c r="F9113" s="66">
        <v>142027</v>
      </c>
      <c r="G9113" t="s">
        <v>78</v>
      </c>
      <c r="H9113" t="s">
        <v>350</v>
      </c>
      <c r="I9113" t="s">
        <v>79</v>
      </c>
      <c r="K9113" t="s">
        <v>12985</v>
      </c>
      <c r="L9113" t="s">
        <v>80</v>
      </c>
      <c r="M9113" t="s">
        <v>12976</v>
      </c>
      <c r="N9113" t="s">
        <v>1537</v>
      </c>
      <c r="O9113" t="s">
        <v>18</v>
      </c>
      <c r="P9113" t="s">
        <v>12977</v>
      </c>
      <c r="Q9113" t="s">
        <v>87</v>
      </c>
    </row>
    <row r="9114" spans="1:17" hidden="1" x14ac:dyDescent="0.35">
      <c r="A9114" s="72">
        <f t="shared" si="142"/>
        <v>140444</v>
      </c>
      <c r="B9114" t="s">
        <v>24427</v>
      </c>
      <c r="C9114" s="85">
        <v>202826</v>
      </c>
      <c r="D9114" t="s">
        <v>23281</v>
      </c>
      <c r="E9114" t="s">
        <v>23254</v>
      </c>
      <c r="F9114" s="85">
        <v>140444</v>
      </c>
      <c r="G9114" t="s">
        <v>78</v>
      </c>
      <c r="H9114">
        <v>12719134</v>
      </c>
      <c r="I9114" t="s">
        <v>79</v>
      </c>
      <c r="K9114" t="s">
        <v>24428</v>
      </c>
      <c r="M9114" t="s">
        <v>20080</v>
      </c>
      <c r="O9114" t="s">
        <v>18</v>
      </c>
      <c r="P9114">
        <v>75006</v>
      </c>
    </row>
    <row r="9115" spans="1:17" hidden="1" x14ac:dyDescent="0.35">
      <c r="A9115" s="72">
        <f t="shared" si="142"/>
        <v>142118</v>
      </c>
      <c r="B9115" t="s">
        <v>22502</v>
      </c>
      <c r="C9115" s="66">
        <v>17023292</v>
      </c>
      <c r="D9115" t="s">
        <v>83</v>
      </c>
      <c r="E9115" t="s">
        <v>13343</v>
      </c>
      <c r="F9115" s="66">
        <v>142118</v>
      </c>
      <c r="G9115" t="s">
        <v>78</v>
      </c>
      <c r="I9115" t="s">
        <v>79</v>
      </c>
      <c r="K9115" t="s">
        <v>22503</v>
      </c>
      <c r="M9115" t="s">
        <v>7395</v>
      </c>
      <c r="N9115" t="s">
        <v>13252</v>
      </c>
      <c r="O9115" t="s">
        <v>18</v>
      </c>
      <c r="P9115" t="s">
        <v>13353</v>
      </c>
    </row>
    <row r="9116" spans="1:17" hidden="1" x14ac:dyDescent="0.35">
      <c r="A9116" s="72">
        <f t="shared" si="142"/>
        <v>141841</v>
      </c>
      <c r="B9116" t="s">
        <v>12089</v>
      </c>
      <c r="C9116" s="66">
        <v>92188</v>
      </c>
      <c r="D9116" t="s">
        <v>77</v>
      </c>
      <c r="E9116" t="s">
        <v>12077</v>
      </c>
      <c r="F9116" s="66">
        <v>141841</v>
      </c>
      <c r="G9116" t="s">
        <v>78</v>
      </c>
      <c r="I9116" t="s">
        <v>79</v>
      </c>
      <c r="K9116" t="s">
        <v>12090</v>
      </c>
      <c r="M9116" t="s">
        <v>12079</v>
      </c>
      <c r="N9116" t="s">
        <v>12080</v>
      </c>
      <c r="O9116" t="s">
        <v>18</v>
      </c>
      <c r="P9116" t="s">
        <v>12081</v>
      </c>
    </row>
    <row r="9117" spans="1:17" hidden="1" x14ac:dyDescent="0.35">
      <c r="A9117" s="72">
        <f t="shared" si="142"/>
        <v>142118</v>
      </c>
      <c r="B9117" t="s">
        <v>13236</v>
      </c>
      <c r="C9117" s="66">
        <v>93094</v>
      </c>
      <c r="D9117" t="s">
        <v>77</v>
      </c>
      <c r="E9117" t="s">
        <v>13343</v>
      </c>
      <c r="F9117" s="66">
        <v>142118</v>
      </c>
      <c r="G9117" t="s">
        <v>78</v>
      </c>
      <c r="H9117" t="s">
        <v>13502</v>
      </c>
      <c r="I9117" t="s">
        <v>79</v>
      </c>
      <c r="K9117" t="s">
        <v>13503</v>
      </c>
      <c r="M9117" t="s">
        <v>7395</v>
      </c>
      <c r="N9117" t="s">
        <v>13252</v>
      </c>
      <c r="O9117" t="s">
        <v>18</v>
      </c>
      <c r="P9117" t="s">
        <v>13473</v>
      </c>
      <c r="Q9117" t="s">
        <v>13504</v>
      </c>
    </row>
    <row r="9118" spans="1:17" hidden="1" x14ac:dyDescent="0.35">
      <c r="A9118" s="72">
        <f t="shared" si="142"/>
        <v>142083</v>
      </c>
      <c r="B9118" t="s">
        <v>13236</v>
      </c>
      <c r="C9118" s="66">
        <v>92895</v>
      </c>
      <c r="D9118" t="s">
        <v>77</v>
      </c>
      <c r="E9118" t="s">
        <v>13237</v>
      </c>
      <c r="F9118" s="66">
        <v>142083</v>
      </c>
      <c r="G9118" t="s">
        <v>78</v>
      </c>
      <c r="I9118" t="s">
        <v>79</v>
      </c>
      <c r="K9118" t="s">
        <v>13238</v>
      </c>
      <c r="M9118" t="s">
        <v>13239</v>
      </c>
      <c r="N9118" t="s">
        <v>13187</v>
      </c>
      <c r="O9118" t="s">
        <v>18</v>
      </c>
      <c r="P9118" t="s">
        <v>13240</v>
      </c>
    </row>
    <row r="9119" spans="1:17" hidden="1" x14ac:dyDescent="0.35">
      <c r="A9119" s="72">
        <f t="shared" si="142"/>
        <v>142083</v>
      </c>
      <c r="B9119" t="s">
        <v>13241</v>
      </c>
      <c r="C9119" s="66">
        <v>92896</v>
      </c>
      <c r="D9119" t="s">
        <v>77</v>
      </c>
      <c r="E9119" t="s">
        <v>13237</v>
      </c>
      <c r="F9119" s="66">
        <v>142083</v>
      </c>
      <c r="G9119" t="s">
        <v>78</v>
      </c>
      <c r="I9119" t="s">
        <v>79</v>
      </c>
      <c r="K9119" t="s">
        <v>13242</v>
      </c>
      <c r="M9119" t="s">
        <v>13239</v>
      </c>
      <c r="N9119" t="s">
        <v>13187</v>
      </c>
      <c r="O9119" t="s">
        <v>18</v>
      </c>
      <c r="P9119" t="s">
        <v>13240</v>
      </c>
    </row>
    <row r="9120" spans="1:17" hidden="1" x14ac:dyDescent="0.35">
      <c r="A9120" s="72">
        <f t="shared" si="142"/>
        <v>142083</v>
      </c>
      <c r="B9120" t="s">
        <v>24778</v>
      </c>
      <c r="C9120" s="85">
        <v>142083</v>
      </c>
      <c r="D9120" t="s">
        <v>78</v>
      </c>
      <c r="E9120" t="s">
        <v>13757</v>
      </c>
      <c r="F9120" s="85">
        <v>17019123</v>
      </c>
      <c r="G9120" t="s">
        <v>1750</v>
      </c>
      <c r="H9120">
        <v>14324891</v>
      </c>
      <c r="I9120" t="s">
        <v>79</v>
      </c>
      <c r="J9120" t="s">
        <v>200</v>
      </c>
      <c r="K9120" t="s">
        <v>24779</v>
      </c>
      <c r="M9120" t="s">
        <v>24780</v>
      </c>
      <c r="N9120" t="s">
        <v>24781</v>
      </c>
      <c r="O9120" t="s">
        <v>18</v>
      </c>
      <c r="P9120">
        <v>79782</v>
      </c>
    </row>
    <row r="9121" spans="1:17" hidden="1" x14ac:dyDescent="0.35">
      <c r="A9121" s="72">
        <f t="shared" si="142"/>
        <v>142083</v>
      </c>
      <c r="B9121" t="s">
        <v>24778</v>
      </c>
      <c r="C9121" s="85">
        <v>142083</v>
      </c>
      <c r="D9121" t="s">
        <v>78</v>
      </c>
      <c r="E9121" t="s">
        <v>23241</v>
      </c>
      <c r="F9121" s="85">
        <v>142047</v>
      </c>
      <c r="G9121" t="s">
        <v>78</v>
      </c>
      <c r="H9121">
        <v>14324891</v>
      </c>
      <c r="I9121" t="s">
        <v>79</v>
      </c>
      <c r="J9121" t="s">
        <v>200</v>
      </c>
      <c r="K9121" t="s">
        <v>24779</v>
      </c>
      <c r="M9121" t="s">
        <v>24780</v>
      </c>
      <c r="N9121" t="s">
        <v>24781</v>
      </c>
      <c r="O9121" t="s">
        <v>18</v>
      </c>
      <c r="P9121">
        <v>79782</v>
      </c>
    </row>
    <row r="9122" spans="1:17" hidden="1" x14ac:dyDescent="0.35">
      <c r="A9122" s="72">
        <f t="shared" si="142"/>
        <v>142083</v>
      </c>
      <c r="B9122" t="s">
        <v>13243</v>
      </c>
      <c r="C9122" s="66">
        <v>92897</v>
      </c>
      <c r="D9122" t="s">
        <v>77</v>
      </c>
      <c r="E9122" t="s">
        <v>13237</v>
      </c>
      <c r="F9122" s="66">
        <v>142083</v>
      </c>
      <c r="G9122" t="s">
        <v>78</v>
      </c>
      <c r="I9122" t="s">
        <v>79</v>
      </c>
      <c r="K9122" t="s">
        <v>13244</v>
      </c>
      <c r="M9122" t="s">
        <v>13239</v>
      </c>
      <c r="N9122" t="s">
        <v>13187</v>
      </c>
      <c r="O9122" t="s">
        <v>18</v>
      </c>
      <c r="P9122" t="s">
        <v>13240</v>
      </c>
    </row>
    <row r="9123" spans="1:17" hidden="1" x14ac:dyDescent="0.35">
      <c r="A9123" s="72">
        <f t="shared" si="142"/>
        <v>140749</v>
      </c>
      <c r="B9123" t="s">
        <v>16682</v>
      </c>
      <c r="C9123" s="66">
        <v>16046874</v>
      </c>
      <c r="D9123" t="s">
        <v>77</v>
      </c>
      <c r="E9123" t="s">
        <v>3033</v>
      </c>
      <c r="F9123" s="66">
        <v>140749</v>
      </c>
      <c r="G9123" t="s">
        <v>78</v>
      </c>
      <c r="H9123" t="s">
        <v>3034</v>
      </c>
      <c r="I9123" t="s">
        <v>79</v>
      </c>
      <c r="K9123" t="s">
        <v>16683</v>
      </c>
      <c r="M9123" t="s">
        <v>3041</v>
      </c>
      <c r="N9123" t="s">
        <v>2791</v>
      </c>
      <c r="O9123" t="s">
        <v>18</v>
      </c>
      <c r="P9123" t="s">
        <v>3038</v>
      </c>
    </row>
    <row r="9124" spans="1:17" hidden="1" x14ac:dyDescent="0.35">
      <c r="A9124" s="72">
        <f t="shared" si="142"/>
        <v>140444</v>
      </c>
      <c r="B9124" t="s">
        <v>24378</v>
      </c>
      <c r="C9124" s="85">
        <v>86335</v>
      </c>
      <c r="D9124" t="s">
        <v>77</v>
      </c>
      <c r="E9124" t="s">
        <v>23254</v>
      </c>
      <c r="F9124" s="85">
        <v>140444</v>
      </c>
      <c r="G9124" t="s">
        <v>78</v>
      </c>
      <c r="H9124">
        <v>12718904</v>
      </c>
      <c r="I9124" t="s">
        <v>79</v>
      </c>
      <c r="K9124" t="s">
        <v>24379</v>
      </c>
      <c r="M9124" t="s">
        <v>24380</v>
      </c>
      <c r="N9124" t="s">
        <v>232</v>
      </c>
      <c r="O9124" t="s">
        <v>18</v>
      </c>
      <c r="P9124">
        <v>75234</v>
      </c>
      <c r="Q9124">
        <v>6419</v>
      </c>
    </row>
    <row r="9125" spans="1:17" hidden="1" x14ac:dyDescent="0.35">
      <c r="A9125" s="72">
        <f t="shared" si="142"/>
        <v>141483</v>
      </c>
      <c r="B9125" t="s">
        <v>9203</v>
      </c>
      <c r="C9125" s="66">
        <v>90333</v>
      </c>
      <c r="D9125" t="s">
        <v>77</v>
      </c>
      <c r="E9125" t="s">
        <v>9195</v>
      </c>
      <c r="F9125" s="66">
        <v>141483</v>
      </c>
      <c r="G9125" t="s">
        <v>78</v>
      </c>
      <c r="I9125" t="s">
        <v>79</v>
      </c>
      <c r="K9125" t="s">
        <v>9204</v>
      </c>
      <c r="M9125" t="s">
        <v>9197</v>
      </c>
      <c r="N9125" t="s">
        <v>9192</v>
      </c>
      <c r="O9125" t="s">
        <v>18</v>
      </c>
      <c r="P9125" t="s">
        <v>9198</v>
      </c>
      <c r="Q9125" t="s">
        <v>9205</v>
      </c>
    </row>
    <row r="9126" spans="1:17" hidden="1" x14ac:dyDescent="0.35">
      <c r="A9126" s="72">
        <f t="shared" si="142"/>
        <v>140841</v>
      </c>
      <c r="B9126" t="s">
        <v>23385</v>
      </c>
      <c r="C9126" s="85">
        <v>85605</v>
      </c>
      <c r="D9126" t="s">
        <v>77</v>
      </c>
      <c r="E9126" t="s">
        <v>23268</v>
      </c>
      <c r="F9126" s="85">
        <v>140841</v>
      </c>
      <c r="G9126" t="s">
        <v>78</v>
      </c>
      <c r="H9126">
        <v>12691697</v>
      </c>
      <c r="I9126" t="s">
        <v>79</v>
      </c>
      <c r="K9126" t="s">
        <v>23386</v>
      </c>
      <c r="M9126" t="s">
        <v>18305</v>
      </c>
      <c r="N9126" t="s">
        <v>571</v>
      </c>
      <c r="O9126" t="s">
        <v>18</v>
      </c>
      <c r="P9126">
        <v>75052</v>
      </c>
      <c r="Q9126">
        <v>4041</v>
      </c>
    </row>
    <row r="9127" spans="1:17" hidden="1" x14ac:dyDescent="0.35">
      <c r="A9127" s="72">
        <f t="shared" si="142"/>
        <v>141517</v>
      </c>
      <c r="B9127" t="s">
        <v>24481</v>
      </c>
      <c r="C9127" s="85">
        <v>16039016</v>
      </c>
      <c r="D9127" t="s">
        <v>77</v>
      </c>
      <c r="E9127" t="s">
        <v>23250</v>
      </c>
      <c r="F9127" s="85">
        <v>141517</v>
      </c>
      <c r="G9127" t="s">
        <v>78</v>
      </c>
      <c r="H9127">
        <v>11635042</v>
      </c>
      <c r="I9127" t="s">
        <v>79</v>
      </c>
      <c r="K9127" t="s">
        <v>24482</v>
      </c>
      <c r="M9127" t="s">
        <v>24483</v>
      </c>
      <c r="N9127" t="s">
        <v>9473</v>
      </c>
      <c r="O9127" t="s">
        <v>18</v>
      </c>
      <c r="P9127">
        <v>78133</v>
      </c>
    </row>
    <row r="9128" spans="1:17" hidden="1" x14ac:dyDescent="0.35">
      <c r="A9128" s="72">
        <f t="shared" si="142"/>
        <v>140461</v>
      </c>
      <c r="B9128" t="s">
        <v>25681</v>
      </c>
      <c r="C9128" s="85">
        <v>211023</v>
      </c>
      <c r="D9128" t="s">
        <v>77</v>
      </c>
      <c r="E9128" t="s">
        <v>23227</v>
      </c>
      <c r="F9128" s="85">
        <v>140461</v>
      </c>
      <c r="G9128" t="s">
        <v>78</v>
      </c>
      <c r="H9128">
        <v>1647890</v>
      </c>
      <c r="I9128" t="s">
        <v>79</v>
      </c>
      <c r="K9128" t="s">
        <v>25682</v>
      </c>
      <c r="M9128" t="s">
        <v>25668</v>
      </c>
      <c r="N9128" t="s">
        <v>232</v>
      </c>
      <c r="O9128" t="s">
        <v>18</v>
      </c>
      <c r="P9128">
        <v>75089</v>
      </c>
    </row>
    <row r="9129" spans="1:17" hidden="1" x14ac:dyDescent="0.35">
      <c r="A9129" s="72">
        <f t="shared" si="142"/>
        <v>140461</v>
      </c>
      <c r="B9129" t="s">
        <v>14448</v>
      </c>
      <c r="C9129" s="66">
        <v>211023</v>
      </c>
      <c r="D9129" t="s">
        <v>77</v>
      </c>
      <c r="E9129" t="s">
        <v>371</v>
      </c>
      <c r="F9129" s="66">
        <v>140461</v>
      </c>
      <c r="G9129" t="s">
        <v>78</v>
      </c>
      <c r="H9129" t="s">
        <v>372</v>
      </c>
      <c r="I9129" t="s">
        <v>79</v>
      </c>
      <c r="K9129" t="s">
        <v>14449</v>
      </c>
      <c r="M9129" t="s">
        <v>1071</v>
      </c>
      <c r="N9129" t="s">
        <v>232</v>
      </c>
      <c r="O9129" t="s">
        <v>18</v>
      </c>
      <c r="P9129" t="s">
        <v>1072</v>
      </c>
    </row>
    <row r="9130" spans="1:17" hidden="1" x14ac:dyDescent="0.35">
      <c r="A9130" s="72">
        <f t="shared" si="142"/>
        <v>140849</v>
      </c>
      <c r="B9130" t="s">
        <v>24278</v>
      </c>
      <c r="C9130" s="85">
        <v>17013657</v>
      </c>
      <c r="D9130" t="s">
        <v>77</v>
      </c>
      <c r="E9130" t="s">
        <v>23256</v>
      </c>
      <c r="F9130" s="85">
        <v>140849</v>
      </c>
      <c r="G9130" t="s">
        <v>78</v>
      </c>
      <c r="H9130">
        <v>1655828</v>
      </c>
      <c r="I9130" t="s">
        <v>79</v>
      </c>
      <c r="K9130" t="s">
        <v>24279</v>
      </c>
      <c r="M9130" t="s">
        <v>8911</v>
      </c>
      <c r="N9130" t="s">
        <v>3419</v>
      </c>
      <c r="O9130" t="s">
        <v>18</v>
      </c>
      <c r="P9130">
        <v>76028</v>
      </c>
      <c r="Q9130">
        <v>5602</v>
      </c>
    </row>
    <row r="9131" spans="1:17" hidden="1" x14ac:dyDescent="0.35">
      <c r="A9131" s="72">
        <f t="shared" si="142"/>
        <v>141544</v>
      </c>
      <c r="B9131" t="s">
        <v>9879</v>
      </c>
      <c r="C9131" s="66">
        <v>90655</v>
      </c>
      <c r="D9131" t="s">
        <v>77</v>
      </c>
      <c r="E9131" t="s">
        <v>9751</v>
      </c>
      <c r="F9131" s="66">
        <v>141544</v>
      </c>
      <c r="G9131" t="s">
        <v>78</v>
      </c>
      <c r="I9131" t="s">
        <v>559</v>
      </c>
      <c r="K9131" t="s">
        <v>9880</v>
      </c>
      <c r="M9131" t="s">
        <v>7383</v>
      </c>
      <c r="N9131" t="s">
        <v>7384</v>
      </c>
      <c r="O9131" t="s">
        <v>18</v>
      </c>
      <c r="P9131" t="s">
        <v>9858</v>
      </c>
      <c r="Q9131" t="s">
        <v>6631</v>
      </c>
    </row>
    <row r="9132" spans="1:17" hidden="1" x14ac:dyDescent="0.35">
      <c r="A9132" s="72">
        <f t="shared" si="142"/>
        <v>141544</v>
      </c>
      <c r="B9132" t="s">
        <v>21299</v>
      </c>
      <c r="C9132" s="66">
        <v>17013237</v>
      </c>
      <c r="D9132" t="s">
        <v>77</v>
      </c>
      <c r="E9132" t="s">
        <v>9751</v>
      </c>
      <c r="F9132" s="66">
        <v>141544</v>
      </c>
      <c r="G9132" t="s">
        <v>78</v>
      </c>
      <c r="H9132" t="s">
        <v>9752</v>
      </c>
      <c r="I9132" t="s">
        <v>79</v>
      </c>
      <c r="K9132" t="s">
        <v>9880</v>
      </c>
      <c r="M9132" t="s">
        <v>7383</v>
      </c>
      <c r="N9132" t="s">
        <v>9526</v>
      </c>
      <c r="O9132" t="s">
        <v>18</v>
      </c>
      <c r="P9132" t="s">
        <v>9858</v>
      </c>
      <c r="Q9132" t="s">
        <v>6631</v>
      </c>
    </row>
    <row r="9133" spans="1:17" hidden="1" x14ac:dyDescent="0.35">
      <c r="A9133" s="72">
        <f t="shared" si="142"/>
        <v>141722</v>
      </c>
      <c r="B9133" t="s">
        <v>26766</v>
      </c>
      <c r="C9133" s="85">
        <v>91720</v>
      </c>
      <c r="D9133" t="s">
        <v>77</v>
      </c>
      <c r="E9133" t="s">
        <v>23194</v>
      </c>
      <c r="F9133" s="85">
        <v>141722</v>
      </c>
      <c r="G9133" t="s">
        <v>78</v>
      </c>
      <c r="H9133">
        <v>1664895</v>
      </c>
      <c r="I9133" t="s">
        <v>79</v>
      </c>
      <c r="K9133" t="s">
        <v>26767</v>
      </c>
      <c r="M9133" t="s">
        <v>125</v>
      </c>
      <c r="N9133" t="s">
        <v>5106</v>
      </c>
      <c r="O9133" t="s">
        <v>18</v>
      </c>
      <c r="P9133">
        <v>78732</v>
      </c>
    </row>
    <row r="9134" spans="1:17" hidden="1" x14ac:dyDescent="0.35">
      <c r="A9134" s="72">
        <f t="shared" si="142"/>
        <v>141722</v>
      </c>
      <c r="B9134" t="s">
        <v>11543</v>
      </c>
      <c r="C9134" s="66">
        <v>91720</v>
      </c>
      <c r="D9134" t="s">
        <v>77</v>
      </c>
      <c r="E9134" t="s">
        <v>11379</v>
      </c>
      <c r="F9134" s="66">
        <v>141722</v>
      </c>
      <c r="G9134" t="s">
        <v>78</v>
      </c>
      <c r="H9134" t="s">
        <v>11380</v>
      </c>
      <c r="I9134" t="s">
        <v>79</v>
      </c>
      <c r="K9134" t="s">
        <v>11544</v>
      </c>
      <c r="M9134" t="s">
        <v>126</v>
      </c>
      <c r="N9134" t="s">
        <v>5129</v>
      </c>
      <c r="O9134" t="s">
        <v>18</v>
      </c>
      <c r="P9134" t="s">
        <v>11545</v>
      </c>
    </row>
    <row r="9135" spans="1:17" hidden="1" x14ac:dyDescent="0.35">
      <c r="A9135" s="72">
        <f t="shared" si="142"/>
        <v>141231</v>
      </c>
      <c r="B9135" t="s">
        <v>15779</v>
      </c>
      <c r="C9135" s="66">
        <v>16022955</v>
      </c>
      <c r="D9135" t="s">
        <v>77</v>
      </c>
      <c r="E9135" t="s">
        <v>6244</v>
      </c>
      <c r="F9135" s="66">
        <v>141231</v>
      </c>
      <c r="G9135" t="s">
        <v>78</v>
      </c>
      <c r="H9135" t="s">
        <v>15780</v>
      </c>
      <c r="I9135" t="s">
        <v>79</v>
      </c>
      <c r="K9135" t="s">
        <v>15781</v>
      </c>
      <c r="L9135" t="s">
        <v>80</v>
      </c>
      <c r="M9135" t="s">
        <v>3090</v>
      </c>
      <c r="N9135" t="s">
        <v>6073</v>
      </c>
      <c r="O9135" t="s">
        <v>18</v>
      </c>
      <c r="P9135" t="s">
        <v>6877</v>
      </c>
      <c r="Q9135" t="s">
        <v>87</v>
      </c>
    </row>
    <row r="9136" spans="1:17" hidden="1" x14ac:dyDescent="0.35">
      <c r="A9136" s="72">
        <f t="shared" si="142"/>
        <v>232165</v>
      </c>
      <c r="B9136" t="s">
        <v>28071</v>
      </c>
      <c r="C9136" s="85">
        <v>16059046</v>
      </c>
      <c r="D9136" t="s">
        <v>77</v>
      </c>
      <c r="E9136" t="s">
        <v>23159</v>
      </c>
      <c r="F9136" s="85">
        <v>232165</v>
      </c>
      <c r="G9136" t="s">
        <v>78</v>
      </c>
      <c r="H9136">
        <v>21103312</v>
      </c>
      <c r="I9136" t="s">
        <v>79</v>
      </c>
      <c r="K9136" t="s">
        <v>28072</v>
      </c>
      <c r="M9136" t="s">
        <v>13635</v>
      </c>
      <c r="N9136" t="s">
        <v>205</v>
      </c>
      <c r="O9136" t="s">
        <v>18</v>
      </c>
      <c r="P9136">
        <v>75057</v>
      </c>
    </row>
    <row r="9137" spans="1:17" hidden="1" x14ac:dyDescent="0.35">
      <c r="A9137" s="72">
        <f t="shared" si="142"/>
        <v>232165</v>
      </c>
      <c r="B9137" t="s">
        <v>17330</v>
      </c>
      <c r="C9137" s="66">
        <v>16059046</v>
      </c>
      <c r="D9137" t="s">
        <v>77</v>
      </c>
      <c r="E9137" t="s">
        <v>15416</v>
      </c>
      <c r="F9137" s="66">
        <v>232165</v>
      </c>
      <c r="G9137" t="s">
        <v>78</v>
      </c>
      <c r="H9137" t="s">
        <v>15417</v>
      </c>
      <c r="I9137" t="s">
        <v>79</v>
      </c>
      <c r="K9137" t="s">
        <v>17331</v>
      </c>
      <c r="M9137" t="s">
        <v>343</v>
      </c>
      <c r="N9137" t="s">
        <v>205</v>
      </c>
      <c r="O9137" t="s">
        <v>18</v>
      </c>
      <c r="P9137" t="s">
        <v>657</v>
      </c>
    </row>
    <row r="9138" spans="1:17" hidden="1" x14ac:dyDescent="0.35">
      <c r="A9138" s="72">
        <f t="shared" si="142"/>
        <v>140921</v>
      </c>
      <c r="B9138" t="s">
        <v>24549</v>
      </c>
      <c r="C9138" s="85">
        <v>17019835</v>
      </c>
      <c r="D9138" t="s">
        <v>77</v>
      </c>
      <c r="E9138" t="s">
        <v>23247</v>
      </c>
      <c r="F9138" s="85">
        <v>140921</v>
      </c>
      <c r="G9138" t="s">
        <v>78</v>
      </c>
      <c r="I9138" t="s">
        <v>79</v>
      </c>
      <c r="K9138" t="s">
        <v>22005</v>
      </c>
      <c r="M9138" t="s">
        <v>22006</v>
      </c>
      <c r="N9138" t="s">
        <v>3829</v>
      </c>
      <c r="O9138" t="s">
        <v>18</v>
      </c>
      <c r="P9138">
        <v>76234</v>
      </c>
    </row>
    <row r="9139" spans="1:17" hidden="1" x14ac:dyDescent="0.35">
      <c r="A9139" s="72">
        <f t="shared" si="142"/>
        <v>140469</v>
      </c>
      <c r="B9139" t="s">
        <v>26953</v>
      </c>
      <c r="C9139" s="85">
        <v>17028228</v>
      </c>
      <c r="D9139" t="s">
        <v>77</v>
      </c>
      <c r="E9139" t="s">
        <v>23191</v>
      </c>
      <c r="F9139" s="85">
        <v>140469</v>
      </c>
      <c r="G9139" t="s">
        <v>78</v>
      </c>
      <c r="I9139" t="s">
        <v>79</v>
      </c>
      <c r="K9139" t="s">
        <v>26954</v>
      </c>
      <c r="M9139" t="s">
        <v>13635</v>
      </c>
      <c r="N9139" t="s">
        <v>205</v>
      </c>
      <c r="O9139" t="s">
        <v>18</v>
      </c>
      <c r="P9139">
        <v>75056</v>
      </c>
    </row>
    <row r="9140" spans="1:17" hidden="1" x14ac:dyDescent="0.35">
      <c r="A9140" s="72">
        <f t="shared" si="142"/>
        <v>140469</v>
      </c>
      <c r="B9140" t="s">
        <v>22967</v>
      </c>
      <c r="C9140" s="66">
        <v>17028228</v>
      </c>
      <c r="D9140" t="s">
        <v>77</v>
      </c>
      <c r="E9140" t="s">
        <v>212</v>
      </c>
      <c r="F9140" s="66">
        <v>140469</v>
      </c>
      <c r="G9140" t="s">
        <v>78</v>
      </c>
      <c r="I9140" t="s">
        <v>79</v>
      </c>
      <c r="K9140" t="s">
        <v>22968</v>
      </c>
      <c r="M9140" t="s">
        <v>13635</v>
      </c>
      <c r="N9140" t="s">
        <v>205</v>
      </c>
      <c r="O9140" t="s">
        <v>18</v>
      </c>
      <c r="P9140" t="s">
        <v>633</v>
      </c>
    </row>
    <row r="9141" spans="1:17" hidden="1" x14ac:dyDescent="0.35">
      <c r="A9141" s="72">
        <f t="shared" si="142"/>
        <v>141545</v>
      </c>
      <c r="B9141" t="s">
        <v>18255</v>
      </c>
      <c r="C9141" s="66">
        <v>16075573</v>
      </c>
      <c r="D9141" t="s">
        <v>77</v>
      </c>
      <c r="E9141" t="s">
        <v>9891</v>
      </c>
      <c r="F9141" s="66">
        <v>141545</v>
      </c>
      <c r="G9141" t="s">
        <v>78</v>
      </c>
      <c r="I9141" t="s">
        <v>79</v>
      </c>
      <c r="K9141" t="s">
        <v>18256</v>
      </c>
      <c r="L9141" t="s">
        <v>10453</v>
      </c>
      <c r="M9141" t="s">
        <v>7383</v>
      </c>
      <c r="N9141" t="s">
        <v>7384</v>
      </c>
      <c r="O9141" t="s">
        <v>18</v>
      </c>
      <c r="P9141" t="s">
        <v>9957</v>
      </c>
    </row>
    <row r="9142" spans="1:17" hidden="1" x14ac:dyDescent="0.35">
      <c r="A9142" s="72">
        <f t="shared" si="142"/>
        <v>140464</v>
      </c>
      <c r="B9142" t="s">
        <v>25869</v>
      </c>
      <c r="C9142" s="85">
        <v>85574</v>
      </c>
      <c r="D9142" t="s">
        <v>77</v>
      </c>
      <c r="E9142" t="s">
        <v>23223</v>
      </c>
      <c r="F9142" s="85">
        <v>140464</v>
      </c>
      <c r="G9142" t="s">
        <v>78</v>
      </c>
      <c r="H9142">
        <v>14512545</v>
      </c>
      <c r="I9142" t="s">
        <v>79</v>
      </c>
      <c r="K9142" t="s">
        <v>25870</v>
      </c>
      <c r="M9142" t="s">
        <v>18305</v>
      </c>
      <c r="N9142" t="s">
        <v>232</v>
      </c>
      <c r="O9142" t="s">
        <v>18</v>
      </c>
      <c r="P9142">
        <v>75050</v>
      </c>
      <c r="Q9142">
        <v>3403</v>
      </c>
    </row>
    <row r="9143" spans="1:17" hidden="1" x14ac:dyDescent="0.35">
      <c r="A9143" s="72">
        <f t="shared" si="142"/>
        <v>140464</v>
      </c>
      <c r="B9143" t="s">
        <v>552</v>
      </c>
      <c r="C9143" s="66">
        <v>85574</v>
      </c>
      <c r="D9143" t="s">
        <v>77</v>
      </c>
      <c r="E9143" t="s">
        <v>541</v>
      </c>
      <c r="F9143" s="66">
        <v>140464</v>
      </c>
      <c r="G9143" t="s">
        <v>78</v>
      </c>
      <c r="H9143" t="s">
        <v>542</v>
      </c>
      <c r="I9143" t="s">
        <v>79</v>
      </c>
      <c r="K9143" t="s">
        <v>553</v>
      </c>
      <c r="M9143" t="s">
        <v>544</v>
      </c>
      <c r="N9143" t="s">
        <v>189</v>
      </c>
      <c r="O9143" t="s">
        <v>18</v>
      </c>
      <c r="P9143" t="s">
        <v>545</v>
      </c>
      <c r="Q9143" t="s">
        <v>95</v>
      </c>
    </row>
    <row r="9144" spans="1:17" hidden="1" x14ac:dyDescent="0.35">
      <c r="A9144" s="72">
        <f t="shared" si="142"/>
        <v>141307</v>
      </c>
      <c r="B9144" t="s">
        <v>8061</v>
      </c>
      <c r="C9144" s="66">
        <v>89552</v>
      </c>
      <c r="D9144" t="s">
        <v>77</v>
      </c>
      <c r="E9144" t="s">
        <v>6769</v>
      </c>
      <c r="F9144" s="66">
        <v>141307</v>
      </c>
      <c r="G9144" t="s">
        <v>78</v>
      </c>
      <c r="I9144" t="s">
        <v>79</v>
      </c>
      <c r="K9144" t="s">
        <v>8062</v>
      </c>
      <c r="M9144" t="s">
        <v>8036</v>
      </c>
      <c r="N9144" t="s">
        <v>6771</v>
      </c>
      <c r="O9144" t="s">
        <v>18</v>
      </c>
      <c r="P9144" t="s">
        <v>8037</v>
      </c>
    </row>
    <row r="9145" spans="1:17" hidden="1" x14ac:dyDescent="0.35">
      <c r="A9145" s="72">
        <f t="shared" si="142"/>
        <v>141377</v>
      </c>
      <c r="B9145" t="s">
        <v>22260</v>
      </c>
      <c r="C9145" s="66">
        <v>17021986</v>
      </c>
      <c r="D9145" t="s">
        <v>83</v>
      </c>
      <c r="E9145" t="s">
        <v>8739</v>
      </c>
      <c r="F9145" s="66">
        <v>141377</v>
      </c>
      <c r="G9145" t="s">
        <v>78</v>
      </c>
      <c r="I9145" t="s">
        <v>79</v>
      </c>
      <c r="K9145" t="s">
        <v>22261</v>
      </c>
      <c r="M9145" t="s">
        <v>16361</v>
      </c>
      <c r="N9145" t="s">
        <v>2669</v>
      </c>
      <c r="O9145" t="s">
        <v>18</v>
      </c>
      <c r="P9145" t="s">
        <v>8744</v>
      </c>
    </row>
    <row r="9146" spans="1:17" hidden="1" x14ac:dyDescent="0.35">
      <c r="A9146" s="72">
        <f t="shared" si="142"/>
        <v>141966</v>
      </c>
      <c r="B9146" t="s">
        <v>12625</v>
      </c>
      <c r="C9146" s="66">
        <v>92490</v>
      </c>
      <c r="D9146" t="s">
        <v>77</v>
      </c>
      <c r="E9146" t="s">
        <v>12618</v>
      </c>
      <c r="F9146" s="66">
        <v>141966</v>
      </c>
      <c r="G9146" t="s">
        <v>78</v>
      </c>
      <c r="H9146" t="s">
        <v>12619</v>
      </c>
      <c r="I9146" t="s">
        <v>79</v>
      </c>
      <c r="K9146" t="s">
        <v>12626</v>
      </c>
      <c r="M9146" t="s">
        <v>12615</v>
      </c>
      <c r="N9146" t="s">
        <v>12609</v>
      </c>
      <c r="O9146" t="s">
        <v>18</v>
      </c>
      <c r="P9146" t="s">
        <v>12616</v>
      </c>
      <c r="Q9146" t="s">
        <v>8477</v>
      </c>
    </row>
    <row r="9147" spans="1:17" hidden="1" x14ac:dyDescent="0.35">
      <c r="A9147" s="72">
        <f t="shared" si="142"/>
        <v>140990</v>
      </c>
      <c r="B9147" t="s">
        <v>28379</v>
      </c>
      <c r="C9147" s="85">
        <v>87844</v>
      </c>
      <c r="D9147" t="s">
        <v>77</v>
      </c>
      <c r="E9147" t="s">
        <v>23146</v>
      </c>
      <c r="F9147" s="85">
        <v>140990</v>
      </c>
      <c r="G9147" t="s">
        <v>78</v>
      </c>
      <c r="H9147">
        <v>9694969</v>
      </c>
      <c r="I9147" t="s">
        <v>79</v>
      </c>
      <c r="K9147" t="s">
        <v>28380</v>
      </c>
      <c r="M9147" t="s">
        <v>25046</v>
      </c>
      <c r="N9147" t="s">
        <v>4859</v>
      </c>
      <c r="O9147" t="s">
        <v>18</v>
      </c>
      <c r="P9147">
        <v>76401</v>
      </c>
      <c r="Q9147">
        <v>1972</v>
      </c>
    </row>
    <row r="9148" spans="1:17" hidden="1" x14ac:dyDescent="0.35">
      <c r="A9148" s="72">
        <f t="shared" si="142"/>
        <v>140990</v>
      </c>
      <c r="B9148" t="s">
        <v>4849</v>
      </c>
      <c r="C9148" s="66">
        <v>87844</v>
      </c>
      <c r="D9148" t="s">
        <v>77</v>
      </c>
      <c r="E9148" t="s">
        <v>4844</v>
      </c>
      <c r="F9148" s="66">
        <v>140990</v>
      </c>
      <c r="G9148" t="s">
        <v>78</v>
      </c>
      <c r="H9148" t="s">
        <v>4845</v>
      </c>
      <c r="I9148" t="s">
        <v>79</v>
      </c>
      <c r="K9148" t="s">
        <v>4850</v>
      </c>
      <c r="M9148" t="s">
        <v>4841</v>
      </c>
      <c r="N9148" t="s">
        <v>4842</v>
      </c>
      <c r="O9148" t="s">
        <v>18</v>
      </c>
      <c r="P9148" t="s">
        <v>4843</v>
      </c>
    </row>
    <row r="9149" spans="1:17" hidden="1" x14ac:dyDescent="0.35">
      <c r="A9149" s="72">
        <f t="shared" si="142"/>
        <v>140990</v>
      </c>
      <c r="B9149" t="s">
        <v>23146</v>
      </c>
      <c r="C9149" s="85">
        <v>140990</v>
      </c>
      <c r="D9149" t="s">
        <v>78</v>
      </c>
      <c r="E9149" t="s">
        <v>23238</v>
      </c>
      <c r="F9149" s="85">
        <v>17002993</v>
      </c>
      <c r="G9149" t="s">
        <v>1750</v>
      </c>
      <c r="H9149">
        <v>9694969</v>
      </c>
      <c r="I9149" t="s">
        <v>79</v>
      </c>
      <c r="J9149" t="s">
        <v>200</v>
      </c>
      <c r="K9149" t="s">
        <v>25058</v>
      </c>
      <c r="M9149" t="s">
        <v>25046</v>
      </c>
      <c r="N9149" t="s">
        <v>4859</v>
      </c>
      <c r="O9149" t="s">
        <v>18</v>
      </c>
      <c r="P9149">
        <v>76401</v>
      </c>
      <c r="Q9149">
        <v>3003</v>
      </c>
    </row>
    <row r="9150" spans="1:17" hidden="1" x14ac:dyDescent="0.35">
      <c r="A9150" s="72">
        <f t="shared" si="142"/>
        <v>140990</v>
      </c>
      <c r="B9150" t="s">
        <v>28389</v>
      </c>
      <c r="C9150" s="85">
        <v>16038216</v>
      </c>
      <c r="D9150" t="s">
        <v>23281</v>
      </c>
      <c r="E9150" t="s">
        <v>23146</v>
      </c>
      <c r="F9150" s="85">
        <v>140990</v>
      </c>
      <c r="G9150" t="s">
        <v>78</v>
      </c>
      <c r="I9150" t="s">
        <v>79</v>
      </c>
      <c r="K9150" t="s">
        <v>28390</v>
      </c>
      <c r="M9150" t="s">
        <v>25046</v>
      </c>
      <c r="N9150" t="s">
        <v>4859</v>
      </c>
      <c r="O9150" t="s">
        <v>18</v>
      </c>
      <c r="P9150">
        <v>76401</v>
      </c>
    </row>
    <row r="9151" spans="1:17" hidden="1" x14ac:dyDescent="0.35">
      <c r="A9151" s="72">
        <f t="shared" si="142"/>
        <v>141188</v>
      </c>
      <c r="B9151" t="s">
        <v>14011</v>
      </c>
      <c r="C9151" s="66">
        <v>187893</v>
      </c>
      <c r="D9151" t="s">
        <v>77</v>
      </c>
      <c r="E9151" t="s">
        <v>5662</v>
      </c>
      <c r="F9151" s="66">
        <v>141188</v>
      </c>
      <c r="G9151" t="s">
        <v>77</v>
      </c>
      <c r="I9151" t="s">
        <v>79</v>
      </c>
      <c r="K9151" t="s">
        <v>14010</v>
      </c>
      <c r="M9151" t="s">
        <v>6048</v>
      </c>
      <c r="N9151" t="s">
        <v>14012</v>
      </c>
      <c r="O9151" t="s">
        <v>18</v>
      </c>
      <c r="P9151" t="s">
        <v>6049</v>
      </c>
    </row>
    <row r="9152" spans="1:17" hidden="1" x14ac:dyDescent="0.35">
      <c r="A9152" s="72">
        <f t="shared" si="142"/>
        <v>141207</v>
      </c>
      <c r="B9152" t="s">
        <v>14011</v>
      </c>
      <c r="C9152" s="66">
        <v>187893</v>
      </c>
      <c r="D9152" t="s">
        <v>77</v>
      </c>
      <c r="E9152" t="s">
        <v>13760</v>
      </c>
      <c r="F9152" s="66">
        <v>141207</v>
      </c>
      <c r="G9152" t="s">
        <v>78</v>
      </c>
      <c r="I9152" t="s">
        <v>79</v>
      </c>
      <c r="K9152" t="s">
        <v>14010</v>
      </c>
      <c r="M9152" t="s">
        <v>6048</v>
      </c>
      <c r="N9152" t="s">
        <v>14012</v>
      </c>
      <c r="O9152" t="s">
        <v>18</v>
      </c>
      <c r="P9152" t="s">
        <v>6049</v>
      </c>
    </row>
    <row r="9153" spans="1:17" hidden="1" x14ac:dyDescent="0.35">
      <c r="A9153" s="72">
        <f t="shared" si="142"/>
        <v>141188</v>
      </c>
      <c r="B9153" t="s">
        <v>15044</v>
      </c>
      <c r="C9153" s="66">
        <v>226687</v>
      </c>
      <c r="D9153" t="s">
        <v>77</v>
      </c>
      <c r="E9153" t="s">
        <v>5662</v>
      </c>
      <c r="F9153" s="66">
        <v>141188</v>
      </c>
      <c r="G9153" t="s">
        <v>77</v>
      </c>
      <c r="I9153" t="s">
        <v>79</v>
      </c>
      <c r="K9153" t="s">
        <v>15045</v>
      </c>
      <c r="L9153" t="s">
        <v>13761</v>
      </c>
      <c r="M9153" t="s">
        <v>6048</v>
      </c>
      <c r="N9153" t="s">
        <v>14012</v>
      </c>
      <c r="O9153" t="s">
        <v>18</v>
      </c>
      <c r="P9153" t="s">
        <v>6049</v>
      </c>
      <c r="Q9153" t="s">
        <v>6050</v>
      </c>
    </row>
    <row r="9154" spans="1:17" hidden="1" x14ac:dyDescent="0.35">
      <c r="A9154" s="72">
        <f t="shared" ref="A9154:A9217" si="143">IF(F9154="", "", IF(D9154="School District", C9154, F9154))</f>
        <v>141207</v>
      </c>
      <c r="B9154" t="s">
        <v>15044</v>
      </c>
      <c r="C9154" s="66">
        <v>226687</v>
      </c>
      <c r="D9154" t="s">
        <v>77</v>
      </c>
      <c r="E9154" t="s">
        <v>13760</v>
      </c>
      <c r="F9154" s="66">
        <v>141207</v>
      </c>
      <c r="G9154" t="s">
        <v>78</v>
      </c>
      <c r="I9154" t="s">
        <v>79</v>
      </c>
      <c r="K9154" t="s">
        <v>15045</v>
      </c>
      <c r="L9154" t="s">
        <v>13761</v>
      </c>
      <c r="M9154" t="s">
        <v>6048</v>
      </c>
      <c r="N9154" t="s">
        <v>14012</v>
      </c>
      <c r="O9154" t="s">
        <v>18</v>
      </c>
      <c r="P9154" t="s">
        <v>6049</v>
      </c>
      <c r="Q9154" t="s">
        <v>6050</v>
      </c>
    </row>
    <row r="9155" spans="1:17" hidden="1" x14ac:dyDescent="0.35">
      <c r="A9155" s="72">
        <f t="shared" si="143"/>
        <v>141322</v>
      </c>
      <c r="B9155" t="s">
        <v>6726</v>
      </c>
      <c r="C9155" s="66">
        <v>89714</v>
      </c>
      <c r="D9155" t="s">
        <v>77</v>
      </c>
      <c r="E9155" t="s">
        <v>8316</v>
      </c>
      <c r="F9155" s="66">
        <v>141322</v>
      </c>
      <c r="G9155" t="s">
        <v>78</v>
      </c>
      <c r="H9155" t="s">
        <v>350</v>
      </c>
      <c r="I9155" t="s">
        <v>79</v>
      </c>
      <c r="K9155" t="s">
        <v>8356</v>
      </c>
      <c r="L9155" t="s">
        <v>80</v>
      </c>
      <c r="M9155" t="s">
        <v>8318</v>
      </c>
      <c r="N9155" t="s">
        <v>6073</v>
      </c>
      <c r="O9155" t="s">
        <v>18</v>
      </c>
      <c r="P9155" t="s">
        <v>8335</v>
      </c>
      <c r="Q9155" t="s">
        <v>87</v>
      </c>
    </row>
    <row r="9156" spans="1:17" hidden="1" x14ac:dyDescent="0.35">
      <c r="A9156" s="72">
        <f t="shared" si="143"/>
        <v>141223</v>
      </c>
      <c r="B9156" t="s">
        <v>6726</v>
      </c>
      <c r="C9156" s="66">
        <v>88753</v>
      </c>
      <c r="D9156" t="s">
        <v>77</v>
      </c>
      <c r="E9156" t="s">
        <v>6077</v>
      </c>
      <c r="F9156" s="66">
        <v>141223</v>
      </c>
      <c r="G9156" t="s">
        <v>78</v>
      </c>
      <c r="H9156" t="s">
        <v>6727</v>
      </c>
      <c r="I9156" t="s">
        <v>79</v>
      </c>
      <c r="K9156" t="s">
        <v>6728</v>
      </c>
      <c r="M9156" t="s">
        <v>3090</v>
      </c>
      <c r="N9156" t="s">
        <v>6071</v>
      </c>
      <c r="O9156" t="s">
        <v>18</v>
      </c>
      <c r="P9156" t="s">
        <v>6721</v>
      </c>
      <c r="Q9156" t="s">
        <v>3110</v>
      </c>
    </row>
    <row r="9157" spans="1:17" hidden="1" x14ac:dyDescent="0.35">
      <c r="A9157" s="72">
        <f t="shared" si="143"/>
        <v>141252</v>
      </c>
      <c r="B9157" t="s">
        <v>16554</v>
      </c>
      <c r="C9157" s="66">
        <v>16042654</v>
      </c>
      <c r="D9157" t="s">
        <v>77</v>
      </c>
      <c r="E9157" t="s">
        <v>7310</v>
      </c>
      <c r="F9157" s="66">
        <v>141252</v>
      </c>
      <c r="G9157" t="s">
        <v>78</v>
      </c>
      <c r="I9157" t="s">
        <v>79</v>
      </c>
      <c r="K9157" t="s">
        <v>16555</v>
      </c>
      <c r="M9157" t="s">
        <v>7307</v>
      </c>
      <c r="N9157" t="s">
        <v>6073</v>
      </c>
      <c r="O9157" t="s">
        <v>18</v>
      </c>
      <c r="P9157" t="s">
        <v>7308</v>
      </c>
    </row>
    <row r="9158" spans="1:17" hidden="1" x14ac:dyDescent="0.35">
      <c r="A9158" s="72">
        <f t="shared" si="143"/>
        <v>16044978</v>
      </c>
      <c r="B9158" t="s">
        <v>16612</v>
      </c>
      <c r="C9158" s="66">
        <v>16045019</v>
      </c>
      <c r="D9158" t="s">
        <v>77</v>
      </c>
      <c r="E9158" t="s">
        <v>16613</v>
      </c>
      <c r="F9158" s="66">
        <v>16044978</v>
      </c>
      <c r="G9158" t="s">
        <v>78</v>
      </c>
      <c r="I9158" t="s">
        <v>79</v>
      </c>
      <c r="K9158" t="s">
        <v>16614</v>
      </c>
      <c r="M9158" t="s">
        <v>7383</v>
      </c>
      <c r="N9158" t="s">
        <v>7384</v>
      </c>
      <c r="O9158" t="s">
        <v>18</v>
      </c>
      <c r="P9158" t="s">
        <v>10017</v>
      </c>
      <c r="Q9158" t="s">
        <v>12746</v>
      </c>
    </row>
    <row r="9159" spans="1:17" hidden="1" x14ac:dyDescent="0.35">
      <c r="A9159" s="72">
        <f t="shared" si="143"/>
        <v>141546</v>
      </c>
      <c r="B9159" t="s">
        <v>27376</v>
      </c>
      <c r="C9159" s="85">
        <v>16029653</v>
      </c>
      <c r="D9159" t="s">
        <v>77</v>
      </c>
      <c r="E9159" t="s">
        <v>23179</v>
      </c>
      <c r="F9159" s="85">
        <v>141546</v>
      </c>
      <c r="G9159" t="s">
        <v>78</v>
      </c>
      <c r="H9159">
        <v>1664853</v>
      </c>
      <c r="I9159" t="s">
        <v>79</v>
      </c>
      <c r="K9159" t="s">
        <v>27377</v>
      </c>
      <c r="M9159" t="s">
        <v>9155</v>
      </c>
      <c r="N9159" t="s">
        <v>9526</v>
      </c>
      <c r="O9159" t="s">
        <v>18</v>
      </c>
      <c r="P9159">
        <v>78247</v>
      </c>
      <c r="Q9159">
        <v>5858</v>
      </c>
    </row>
    <row r="9160" spans="1:17" hidden="1" x14ac:dyDescent="0.35">
      <c r="A9160" s="72">
        <f t="shared" si="143"/>
        <v>141546</v>
      </c>
      <c r="B9160" t="s">
        <v>15964</v>
      </c>
      <c r="C9160" s="66">
        <v>16029653</v>
      </c>
      <c r="D9160" t="s">
        <v>77</v>
      </c>
      <c r="E9160" t="s">
        <v>9849</v>
      </c>
      <c r="F9160" s="66">
        <v>141546</v>
      </c>
      <c r="G9160" t="s">
        <v>78</v>
      </c>
      <c r="H9160" t="s">
        <v>9850</v>
      </c>
      <c r="I9160" t="s">
        <v>79</v>
      </c>
      <c r="K9160" t="s">
        <v>15965</v>
      </c>
      <c r="M9160" t="s">
        <v>7383</v>
      </c>
      <c r="N9160" t="s">
        <v>7384</v>
      </c>
      <c r="O9160" t="s">
        <v>18</v>
      </c>
      <c r="P9160" t="s">
        <v>10328</v>
      </c>
      <c r="Q9160" t="s">
        <v>15966</v>
      </c>
    </row>
    <row r="9161" spans="1:17" hidden="1" x14ac:dyDescent="0.35">
      <c r="A9161" s="72">
        <f t="shared" si="143"/>
        <v>141223</v>
      </c>
      <c r="B9161" t="s">
        <v>5087</v>
      </c>
      <c r="C9161" s="66">
        <v>88522</v>
      </c>
      <c r="D9161" t="s">
        <v>77</v>
      </c>
      <c r="E9161" t="s">
        <v>6077</v>
      </c>
      <c r="F9161" s="66">
        <v>141223</v>
      </c>
      <c r="G9161" t="s">
        <v>78</v>
      </c>
      <c r="H9161" t="s">
        <v>6318</v>
      </c>
      <c r="I9161" t="s">
        <v>79</v>
      </c>
      <c r="K9161" t="s">
        <v>6319</v>
      </c>
      <c r="M9161" t="s">
        <v>3090</v>
      </c>
      <c r="N9161" t="s">
        <v>6071</v>
      </c>
      <c r="O9161" t="s">
        <v>18</v>
      </c>
      <c r="P9161" t="s">
        <v>6120</v>
      </c>
    </row>
    <row r="9162" spans="1:17" hidden="1" x14ac:dyDescent="0.35">
      <c r="A9162" s="72">
        <f t="shared" si="143"/>
        <v>141555</v>
      </c>
      <c r="B9162" t="s">
        <v>16029</v>
      </c>
      <c r="C9162" s="66">
        <v>16031143</v>
      </c>
      <c r="D9162" t="s">
        <v>77</v>
      </c>
      <c r="E9162" t="s">
        <v>4810</v>
      </c>
      <c r="F9162" s="66">
        <v>141555</v>
      </c>
      <c r="G9162" t="s">
        <v>78</v>
      </c>
      <c r="H9162" t="s">
        <v>16030</v>
      </c>
      <c r="I9162" t="s">
        <v>79</v>
      </c>
      <c r="K9162" t="s">
        <v>16031</v>
      </c>
      <c r="M9162" t="s">
        <v>7383</v>
      </c>
      <c r="N9162" t="s">
        <v>7384</v>
      </c>
      <c r="O9162" t="s">
        <v>18</v>
      </c>
      <c r="P9162" t="s">
        <v>10396</v>
      </c>
    </row>
    <row r="9163" spans="1:17" hidden="1" x14ac:dyDescent="0.35">
      <c r="A9163" s="72">
        <f t="shared" si="143"/>
        <v>141223</v>
      </c>
      <c r="B9163" t="s">
        <v>6311</v>
      </c>
      <c r="C9163" s="66">
        <v>88519</v>
      </c>
      <c r="D9163" t="s">
        <v>77</v>
      </c>
      <c r="E9163" t="s">
        <v>6077</v>
      </c>
      <c r="F9163" s="66">
        <v>141223</v>
      </c>
      <c r="G9163" t="s">
        <v>78</v>
      </c>
      <c r="H9163" t="s">
        <v>6312</v>
      </c>
      <c r="I9163" t="s">
        <v>79</v>
      </c>
      <c r="K9163" t="s">
        <v>6313</v>
      </c>
      <c r="M9163" t="s">
        <v>3090</v>
      </c>
      <c r="N9163" t="s">
        <v>6071</v>
      </c>
      <c r="O9163" t="s">
        <v>18</v>
      </c>
      <c r="P9163" t="s">
        <v>6300</v>
      </c>
      <c r="Q9163" t="s">
        <v>4304</v>
      </c>
    </row>
    <row r="9164" spans="1:17" hidden="1" x14ac:dyDescent="0.35">
      <c r="A9164" s="72">
        <f t="shared" si="143"/>
        <v>141259</v>
      </c>
      <c r="B9164" t="s">
        <v>15634</v>
      </c>
      <c r="C9164" s="66">
        <v>235437</v>
      </c>
      <c r="D9164" t="s">
        <v>77</v>
      </c>
      <c r="E9164" t="s">
        <v>7492</v>
      </c>
      <c r="F9164" s="66">
        <v>141259</v>
      </c>
      <c r="G9164" t="s">
        <v>78</v>
      </c>
      <c r="I9164" t="s">
        <v>79</v>
      </c>
      <c r="K9164" t="s">
        <v>15635</v>
      </c>
      <c r="M9164" t="s">
        <v>7265</v>
      </c>
      <c r="N9164" t="s">
        <v>7268</v>
      </c>
      <c r="O9164" t="s">
        <v>18</v>
      </c>
      <c r="P9164" t="s">
        <v>7491</v>
      </c>
    </row>
    <row r="9165" spans="1:17" hidden="1" x14ac:dyDescent="0.35">
      <c r="A9165" s="72">
        <f t="shared" si="143"/>
        <v>141342</v>
      </c>
      <c r="B9165" t="s">
        <v>7374</v>
      </c>
      <c r="C9165" s="66">
        <v>89822</v>
      </c>
      <c r="D9165" t="s">
        <v>77</v>
      </c>
      <c r="E9165" t="s">
        <v>8462</v>
      </c>
      <c r="F9165" s="66">
        <v>141342</v>
      </c>
      <c r="G9165" t="s">
        <v>78</v>
      </c>
      <c r="I9165" t="s">
        <v>79</v>
      </c>
      <c r="K9165" t="s">
        <v>8469</v>
      </c>
      <c r="M9165" t="s">
        <v>8464</v>
      </c>
      <c r="N9165" t="s">
        <v>8314</v>
      </c>
      <c r="O9165" t="s">
        <v>18</v>
      </c>
      <c r="P9165" t="s">
        <v>8465</v>
      </c>
      <c r="Q9165" t="s">
        <v>8470</v>
      </c>
    </row>
    <row r="9166" spans="1:17" hidden="1" x14ac:dyDescent="0.35">
      <c r="A9166" s="72">
        <f t="shared" si="143"/>
        <v>141249</v>
      </c>
      <c r="B9166" t="s">
        <v>7374</v>
      </c>
      <c r="C9166" s="66">
        <v>89136</v>
      </c>
      <c r="D9166" t="s">
        <v>77</v>
      </c>
      <c r="E9166" t="s">
        <v>7352</v>
      </c>
      <c r="F9166" s="66">
        <v>141249</v>
      </c>
      <c r="G9166" t="s">
        <v>78</v>
      </c>
      <c r="H9166" t="s">
        <v>7375</v>
      </c>
      <c r="I9166" t="s">
        <v>79</v>
      </c>
      <c r="K9166" t="s">
        <v>7376</v>
      </c>
      <c r="M9166" t="s">
        <v>7348</v>
      </c>
      <c r="N9166" t="s">
        <v>7355</v>
      </c>
      <c r="O9166" t="s">
        <v>18</v>
      </c>
      <c r="P9166" t="s">
        <v>7350</v>
      </c>
    </row>
    <row r="9167" spans="1:17" hidden="1" x14ac:dyDescent="0.35">
      <c r="A9167" s="72">
        <f t="shared" si="143"/>
        <v>141986</v>
      </c>
      <c r="B9167" t="s">
        <v>7374</v>
      </c>
      <c r="C9167" s="66">
        <v>92573</v>
      </c>
      <c r="D9167" t="s">
        <v>77</v>
      </c>
      <c r="E9167" t="s">
        <v>12702</v>
      </c>
      <c r="F9167" s="66">
        <v>141986</v>
      </c>
      <c r="G9167" t="s">
        <v>78</v>
      </c>
      <c r="H9167" t="s">
        <v>12803</v>
      </c>
      <c r="I9167" t="s">
        <v>79</v>
      </c>
      <c r="K9167" t="s">
        <v>12804</v>
      </c>
      <c r="M9167" t="s">
        <v>12447</v>
      </c>
      <c r="N9167" t="s">
        <v>12609</v>
      </c>
      <c r="O9167" t="s">
        <v>18</v>
      </c>
      <c r="P9167" t="s">
        <v>12802</v>
      </c>
      <c r="Q9167" t="s">
        <v>12805</v>
      </c>
    </row>
    <row r="9168" spans="1:17" hidden="1" x14ac:dyDescent="0.35">
      <c r="A9168" s="72">
        <f t="shared" si="143"/>
        <v>141544</v>
      </c>
      <c r="B9168" t="s">
        <v>7374</v>
      </c>
      <c r="C9168" s="66">
        <v>90652</v>
      </c>
      <c r="D9168" t="s">
        <v>77</v>
      </c>
      <c r="E9168" t="s">
        <v>9751</v>
      </c>
      <c r="F9168" s="66">
        <v>141544</v>
      </c>
      <c r="G9168" t="s">
        <v>78</v>
      </c>
      <c r="H9168" t="s">
        <v>9752</v>
      </c>
      <c r="I9168" t="s">
        <v>79</v>
      </c>
      <c r="K9168" t="s">
        <v>9875</v>
      </c>
      <c r="M9168" t="s">
        <v>7383</v>
      </c>
      <c r="N9168" t="s">
        <v>7384</v>
      </c>
      <c r="O9168" t="s">
        <v>18</v>
      </c>
      <c r="P9168" t="s">
        <v>9858</v>
      </c>
      <c r="Q9168" t="s">
        <v>9876</v>
      </c>
    </row>
    <row r="9169" spans="1:17" hidden="1" x14ac:dyDescent="0.35">
      <c r="A9169" s="72">
        <f t="shared" si="143"/>
        <v>140469</v>
      </c>
      <c r="B9169" t="s">
        <v>26957</v>
      </c>
      <c r="C9169" s="85">
        <v>85616</v>
      </c>
      <c r="D9169" t="s">
        <v>77</v>
      </c>
      <c r="E9169" t="s">
        <v>23191</v>
      </c>
      <c r="F9169" s="85">
        <v>140469</v>
      </c>
      <c r="G9169" t="s">
        <v>78</v>
      </c>
      <c r="H9169">
        <v>13461769</v>
      </c>
      <c r="I9169" t="s">
        <v>79</v>
      </c>
      <c r="K9169" t="s">
        <v>26958</v>
      </c>
      <c r="M9169" t="s">
        <v>21595</v>
      </c>
      <c r="N9169" t="s">
        <v>205</v>
      </c>
      <c r="O9169" t="s">
        <v>18</v>
      </c>
      <c r="P9169">
        <v>75056</v>
      </c>
      <c r="Q9169">
        <v>3520</v>
      </c>
    </row>
    <row r="9170" spans="1:17" hidden="1" x14ac:dyDescent="0.35">
      <c r="A9170" s="72">
        <f t="shared" si="143"/>
        <v>140469</v>
      </c>
      <c r="B9170" t="s">
        <v>652</v>
      </c>
      <c r="C9170" s="66">
        <v>85616</v>
      </c>
      <c r="D9170" t="s">
        <v>77</v>
      </c>
      <c r="E9170" t="s">
        <v>212</v>
      </c>
      <c r="F9170" s="66">
        <v>140469</v>
      </c>
      <c r="G9170" t="s">
        <v>78</v>
      </c>
      <c r="H9170" t="s">
        <v>213</v>
      </c>
      <c r="I9170" t="s">
        <v>79</v>
      </c>
      <c r="K9170" t="s">
        <v>653</v>
      </c>
      <c r="M9170" t="s">
        <v>632</v>
      </c>
      <c r="N9170" t="s">
        <v>205</v>
      </c>
      <c r="O9170" t="s">
        <v>18</v>
      </c>
      <c r="P9170" t="s">
        <v>633</v>
      </c>
      <c r="Q9170" t="s">
        <v>654</v>
      </c>
    </row>
    <row r="9171" spans="1:17" hidden="1" x14ac:dyDescent="0.35">
      <c r="A9171" s="72">
        <f t="shared" si="143"/>
        <v>140473</v>
      </c>
      <c r="B9171" t="s">
        <v>27689</v>
      </c>
      <c r="C9171" s="85">
        <v>199343</v>
      </c>
      <c r="D9171" t="s">
        <v>77</v>
      </c>
      <c r="E9171" t="s">
        <v>23171</v>
      </c>
      <c r="F9171" s="85">
        <v>140473</v>
      </c>
      <c r="G9171" t="s">
        <v>78</v>
      </c>
      <c r="I9171" t="s">
        <v>79</v>
      </c>
      <c r="K9171" t="s">
        <v>27690</v>
      </c>
      <c r="M9171" t="s">
        <v>19118</v>
      </c>
      <c r="N9171" t="s">
        <v>232</v>
      </c>
      <c r="O9171" t="s">
        <v>18</v>
      </c>
      <c r="P9171">
        <v>75082</v>
      </c>
    </row>
    <row r="9172" spans="1:17" hidden="1" x14ac:dyDescent="0.35">
      <c r="A9172" s="72">
        <f t="shared" si="143"/>
        <v>140473</v>
      </c>
      <c r="B9172" t="s">
        <v>14119</v>
      </c>
      <c r="C9172" s="66">
        <v>199343</v>
      </c>
      <c r="D9172" t="s">
        <v>77</v>
      </c>
      <c r="E9172" t="s">
        <v>252</v>
      </c>
      <c r="F9172" s="66">
        <v>140473</v>
      </c>
      <c r="G9172" t="s">
        <v>78</v>
      </c>
      <c r="I9172" t="s">
        <v>79</v>
      </c>
      <c r="K9172" t="s">
        <v>14120</v>
      </c>
      <c r="M9172" t="s">
        <v>963</v>
      </c>
      <c r="N9172" t="s">
        <v>232</v>
      </c>
      <c r="O9172" t="s">
        <v>18</v>
      </c>
      <c r="P9172" t="s">
        <v>1039</v>
      </c>
    </row>
    <row r="9173" spans="1:17" hidden="1" x14ac:dyDescent="0.35">
      <c r="A9173" s="72">
        <f t="shared" si="143"/>
        <v>141555</v>
      </c>
      <c r="B9173" t="s">
        <v>10354</v>
      </c>
      <c r="C9173" s="66">
        <v>90952</v>
      </c>
      <c r="D9173" t="s">
        <v>77</v>
      </c>
      <c r="E9173" t="s">
        <v>4810</v>
      </c>
      <c r="F9173" s="66">
        <v>141555</v>
      </c>
      <c r="G9173" t="s">
        <v>78</v>
      </c>
      <c r="H9173" t="s">
        <v>10355</v>
      </c>
      <c r="I9173" t="s">
        <v>79</v>
      </c>
      <c r="K9173" t="s">
        <v>10356</v>
      </c>
      <c r="M9173" t="s">
        <v>7383</v>
      </c>
      <c r="N9173" t="s">
        <v>7384</v>
      </c>
      <c r="O9173" t="s">
        <v>18</v>
      </c>
      <c r="P9173" t="s">
        <v>10347</v>
      </c>
      <c r="Q9173" t="s">
        <v>9816</v>
      </c>
    </row>
    <row r="9174" spans="1:17" hidden="1" x14ac:dyDescent="0.35">
      <c r="A9174" s="72">
        <f t="shared" si="143"/>
        <v>141536</v>
      </c>
      <c r="B9174" t="s">
        <v>9740</v>
      </c>
      <c r="C9174" s="66">
        <v>90557</v>
      </c>
      <c r="D9174" t="s">
        <v>77</v>
      </c>
      <c r="E9174" t="s">
        <v>9741</v>
      </c>
      <c r="F9174" s="66">
        <v>141536</v>
      </c>
      <c r="G9174" t="s">
        <v>78</v>
      </c>
      <c r="I9174" t="s">
        <v>79</v>
      </c>
      <c r="K9174" t="s">
        <v>9742</v>
      </c>
      <c r="M9174" t="s">
        <v>9743</v>
      </c>
      <c r="N9174" t="s">
        <v>9674</v>
      </c>
      <c r="O9174" t="s">
        <v>18</v>
      </c>
      <c r="P9174" t="s">
        <v>9744</v>
      </c>
      <c r="Q9174" t="s">
        <v>8481</v>
      </c>
    </row>
    <row r="9175" spans="1:17" hidden="1" x14ac:dyDescent="0.35">
      <c r="A9175" s="72">
        <f t="shared" si="143"/>
        <v>141536</v>
      </c>
      <c r="B9175" t="s">
        <v>9746</v>
      </c>
      <c r="C9175" s="66">
        <v>90558</v>
      </c>
      <c r="D9175" t="s">
        <v>77</v>
      </c>
      <c r="E9175" t="s">
        <v>9741</v>
      </c>
      <c r="F9175" s="66">
        <v>141536</v>
      </c>
      <c r="G9175" t="s">
        <v>78</v>
      </c>
      <c r="I9175" t="s">
        <v>79</v>
      </c>
      <c r="K9175" t="s">
        <v>9747</v>
      </c>
      <c r="M9175" t="s">
        <v>9743</v>
      </c>
      <c r="N9175" t="s">
        <v>9674</v>
      </c>
      <c r="O9175" t="s">
        <v>18</v>
      </c>
      <c r="P9175" t="s">
        <v>9744</v>
      </c>
      <c r="Q9175" t="s">
        <v>8481</v>
      </c>
    </row>
    <row r="9176" spans="1:17" hidden="1" x14ac:dyDescent="0.35">
      <c r="A9176" s="72">
        <f t="shared" si="143"/>
        <v>141536</v>
      </c>
      <c r="B9176" t="s">
        <v>25088</v>
      </c>
      <c r="C9176" s="85">
        <v>141536</v>
      </c>
      <c r="D9176" t="s">
        <v>78</v>
      </c>
      <c r="E9176" t="s">
        <v>23237</v>
      </c>
      <c r="F9176" s="85">
        <v>17015391</v>
      </c>
      <c r="G9176" t="s">
        <v>1750</v>
      </c>
      <c r="H9176">
        <v>11972833</v>
      </c>
      <c r="I9176" t="s">
        <v>79</v>
      </c>
      <c r="J9176" t="s">
        <v>200</v>
      </c>
      <c r="K9176" t="s">
        <v>25089</v>
      </c>
      <c r="M9176" t="s">
        <v>9745</v>
      </c>
      <c r="N9176" t="s">
        <v>9674</v>
      </c>
      <c r="O9176" t="s">
        <v>18</v>
      </c>
      <c r="P9176">
        <v>78160</v>
      </c>
    </row>
    <row r="9177" spans="1:17" hidden="1" x14ac:dyDescent="0.35">
      <c r="A9177" s="72">
        <f t="shared" si="143"/>
        <v>141536</v>
      </c>
      <c r="B9177" t="s">
        <v>22463</v>
      </c>
      <c r="C9177" s="66">
        <v>17023020</v>
      </c>
      <c r="D9177" t="s">
        <v>83</v>
      </c>
      <c r="E9177" t="s">
        <v>9741</v>
      </c>
      <c r="F9177" s="66">
        <v>141536</v>
      </c>
      <c r="G9177" t="s">
        <v>78</v>
      </c>
      <c r="I9177" t="s">
        <v>79</v>
      </c>
      <c r="K9177" t="s">
        <v>22464</v>
      </c>
      <c r="M9177" t="s">
        <v>9745</v>
      </c>
      <c r="N9177" t="s">
        <v>9674</v>
      </c>
      <c r="O9177" t="s">
        <v>18</v>
      </c>
      <c r="P9177" t="s">
        <v>9744</v>
      </c>
    </row>
    <row r="9178" spans="1:17" hidden="1" x14ac:dyDescent="0.35">
      <c r="A9178" s="72">
        <f t="shared" si="143"/>
        <v>141536</v>
      </c>
      <c r="B9178" t="s">
        <v>22465</v>
      </c>
      <c r="C9178" s="66">
        <v>17023021</v>
      </c>
      <c r="D9178" t="s">
        <v>83</v>
      </c>
      <c r="E9178" t="s">
        <v>9741</v>
      </c>
      <c r="F9178" s="66">
        <v>141536</v>
      </c>
      <c r="G9178" t="s">
        <v>78</v>
      </c>
      <c r="I9178" t="s">
        <v>79</v>
      </c>
      <c r="K9178" t="s">
        <v>22466</v>
      </c>
      <c r="M9178" t="s">
        <v>9745</v>
      </c>
      <c r="N9178" t="s">
        <v>9674</v>
      </c>
      <c r="O9178" t="s">
        <v>18</v>
      </c>
      <c r="P9178" t="s">
        <v>9744</v>
      </c>
    </row>
    <row r="9179" spans="1:17" hidden="1" x14ac:dyDescent="0.35">
      <c r="A9179" s="72">
        <f t="shared" si="143"/>
        <v>141536</v>
      </c>
      <c r="B9179" t="s">
        <v>22474</v>
      </c>
      <c r="C9179" s="66">
        <v>17023137</v>
      </c>
      <c r="D9179" t="s">
        <v>83</v>
      </c>
      <c r="E9179" t="s">
        <v>9741</v>
      </c>
      <c r="F9179" s="66">
        <v>141536</v>
      </c>
      <c r="G9179" t="s">
        <v>78</v>
      </c>
      <c r="I9179" t="s">
        <v>79</v>
      </c>
      <c r="K9179" t="s">
        <v>22475</v>
      </c>
      <c r="M9179" t="s">
        <v>9745</v>
      </c>
      <c r="N9179" t="s">
        <v>9676</v>
      </c>
      <c r="O9179" t="s">
        <v>18</v>
      </c>
      <c r="P9179" t="s">
        <v>9744</v>
      </c>
    </row>
    <row r="9180" spans="1:17" hidden="1" x14ac:dyDescent="0.35">
      <c r="A9180" s="72">
        <f t="shared" si="143"/>
        <v>141536</v>
      </c>
      <c r="B9180" t="s">
        <v>22474</v>
      </c>
      <c r="C9180" s="66">
        <v>17026726</v>
      </c>
      <c r="D9180" t="s">
        <v>77</v>
      </c>
      <c r="E9180" t="s">
        <v>9741</v>
      </c>
      <c r="F9180" s="66">
        <v>141536</v>
      </c>
      <c r="G9180" t="s">
        <v>78</v>
      </c>
      <c r="I9180" t="s">
        <v>79</v>
      </c>
      <c r="K9180" t="s">
        <v>22817</v>
      </c>
      <c r="M9180" t="s">
        <v>22476</v>
      </c>
      <c r="N9180" t="s">
        <v>9674</v>
      </c>
      <c r="O9180" t="s">
        <v>18</v>
      </c>
      <c r="P9180" t="s">
        <v>9744</v>
      </c>
    </row>
    <row r="9181" spans="1:17" hidden="1" x14ac:dyDescent="0.35">
      <c r="A9181" s="72">
        <f t="shared" si="143"/>
        <v>141536</v>
      </c>
      <c r="B9181" t="s">
        <v>22461</v>
      </c>
      <c r="C9181" s="66">
        <v>17023019</v>
      </c>
      <c r="D9181" t="s">
        <v>83</v>
      </c>
      <c r="E9181" t="s">
        <v>9741</v>
      </c>
      <c r="F9181" s="66">
        <v>141536</v>
      </c>
      <c r="G9181" t="s">
        <v>78</v>
      </c>
      <c r="I9181" t="s">
        <v>79</v>
      </c>
      <c r="K9181" t="s">
        <v>22462</v>
      </c>
      <c r="M9181" t="s">
        <v>9745</v>
      </c>
      <c r="N9181" t="s">
        <v>9674</v>
      </c>
      <c r="O9181" t="s">
        <v>18</v>
      </c>
      <c r="P9181" t="s">
        <v>9744</v>
      </c>
    </row>
    <row r="9182" spans="1:17" hidden="1" x14ac:dyDescent="0.35">
      <c r="A9182" s="72">
        <f t="shared" si="143"/>
        <v>141536</v>
      </c>
      <c r="B9182" t="s">
        <v>9748</v>
      </c>
      <c r="C9182" s="66">
        <v>90559</v>
      </c>
      <c r="D9182" t="s">
        <v>77</v>
      </c>
      <c r="E9182" t="s">
        <v>9741</v>
      </c>
      <c r="F9182" s="66">
        <v>141536</v>
      </c>
      <c r="G9182" t="s">
        <v>78</v>
      </c>
      <c r="I9182" t="s">
        <v>79</v>
      </c>
      <c r="K9182" t="s">
        <v>9749</v>
      </c>
      <c r="M9182" t="s">
        <v>9743</v>
      </c>
      <c r="N9182" t="s">
        <v>9674</v>
      </c>
      <c r="O9182" t="s">
        <v>18</v>
      </c>
      <c r="P9182" t="s">
        <v>9744</v>
      </c>
      <c r="Q9182" t="s">
        <v>8481</v>
      </c>
    </row>
    <row r="9183" spans="1:17" hidden="1" x14ac:dyDescent="0.35">
      <c r="A9183" s="72">
        <f t="shared" si="143"/>
        <v>141311</v>
      </c>
      <c r="B9183" t="s">
        <v>20673</v>
      </c>
      <c r="C9183" s="66">
        <v>17007604</v>
      </c>
      <c r="D9183" t="s">
        <v>77</v>
      </c>
      <c r="E9183" t="s">
        <v>6973</v>
      </c>
      <c r="F9183" s="66">
        <v>141311</v>
      </c>
      <c r="G9183" t="s">
        <v>78</v>
      </c>
      <c r="I9183" t="s">
        <v>79</v>
      </c>
      <c r="K9183" t="s">
        <v>20674</v>
      </c>
      <c r="M9183" t="s">
        <v>20404</v>
      </c>
      <c r="N9183" t="s">
        <v>6071</v>
      </c>
      <c r="O9183" t="s">
        <v>18</v>
      </c>
      <c r="P9183" t="s">
        <v>8162</v>
      </c>
    </row>
    <row r="9184" spans="1:17" hidden="1" x14ac:dyDescent="0.35">
      <c r="A9184" s="72">
        <f t="shared" si="143"/>
        <v>127700</v>
      </c>
      <c r="B9184" t="s">
        <v>24060</v>
      </c>
      <c r="C9184" s="85">
        <v>36170</v>
      </c>
      <c r="D9184" t="s">
        <v>77</v>
      </c>
      <c r="E9184" t="s">
        <v>23260</v>
      </c>
      <c r="F9184" s="85">
        <v>127700</v>
      </c>
      <c r="G9184" t="s">
        <v>78</v>
      </c>
      <c r="H9184">
        <v>13051909</v>
      </c>
      <c r="I9184" t="s">
        <v>79</v>
      </c>
      <c r="K9184" t="s">
        <v>24061</v>
      </c>
      <c r="M9184" t="s">
        <v>23996</v>
      </c>
      <c r="N9184" t="s">
        <v>23987</v>
      </c>
      <c r="O9184" t="s">
        <v>23988</v>
      </c>
      <c r="P9184">
        <v>32901</v>
      </c>
      <c r="Q9184">
        <v>7237</v>
      </c>
    </row>
    <row r="9185" spans="1:17" hidden="1" x14ac:dyDescent="0.35">
      <c r="A9185" s="72">
        <f t="shared" si="143"/>
        <v>141546</v>
      </c>
      <c r="B9185" t="s">
        <v>27345</v>
      </c>
      <c r="C9185" s="85">
        <v>90984</v>
      </c>
      <c r="D9185" t="s">
        <v>77</v>
      </c>
      <c r="E9185" t="s">
        <v>23179</v>
      </c>
      <c r="F9185" s="85">
        <v>141546</v>
      </c>
      <c r="G9185" t="s">
        <v>78</v>
      </c>
      <c r="H9185">
        <v>1664853</v>
      </c>
      <c r="I9185" t="s">
        <v>79</v>
      </c>
      <c r="K9185" t="s">
        <v>27346</v>
      </c>
      <c r="M9185" t="s">
        <v>9155</v>
      </c>
      <c r="N9185" t="s">
        <v>9526</v>
      </c>
      <c r="O9185" t="s">
        <v>18</v>
      </c>
      <c r="P9185">
        <v>78258</v>
      </c>
      <c r="Q9185">
        <v>3228</v>
      </c>
    </row>
    <row r="9186" spans="1:17" hidden="1" x14ac:dyDescent="0.35">
      <c r="A9186" s="72">
        <f t="shared" si="143"/>
        <v>141546</v>
      </c>
      <c r="B9186" t="s">
        <v>10441</v>
      </c>
      <c r="C9186" s="66">
        <v>90984</v>
      </c>
      <c r="D9186" t="s">
        <v>77</v>
      </c>
      <c r="E9186" t="s">
        <v>9849</v>
      </c>
      <c r="F9186" s="66">
        <v>141546</v>
      </c>
      <c r="G9186" t="s">
        <v>78</v>
      </c>
      <c r="H9186" t="s">
        <v>9850</v>
      </c>
      <c r="I9186" t="s">
        <v>79</v>
      </c>
      <c r="K9186" t="s">
        <v>10442</v>
      </c>
      <c r="L9186" t="s">
        <v>80</v>
      </c>
      <c r="M9186" t="s">
        <v>7383</v>
      </c>
      <c r="N9186" t="s">
        <v>7384</v>
      </c>
      <c r="O9186" t="s">
        <v>18</v>
      </c>
      <c r="P9186" t="s">
        <v>10443</v>
      </c>
      <c r="Q9186" t="s">
        <v>1714</v>
      </c>
    </row>
    <row r="9187" spans="1:17" hidden="1" x14ac:dyDescent="0.35">
      <c r="A9187" s="72">
        <f t="shared" si="143"/>
        <v>140845</v>
      </c>
      <c r="B9187" t="s">
        <v>26282</v>
      </c>
      <c r="C9187" s="85">
        <v>87221</v>
      </c>
      <c r="D9187" t="s">
        <v>77</v>
      </c>
      <c r="E9187" t="s">
        <v>23211</v>
      </c>
      <c r="F9187" s="85">
        <v>140845</v>
      </c>
      <c r="G9187" t="s">
        <v>78</v>
      </c>
      <c r="H9187">
        <v>12890935</v>
      </c>
      <c r="I9187" t="s">
        <v>79</v>
      </c>
      <c r="K9187" t="s">
        <v>26283</v>
      </c>
      <c r="M9187" t="s">
        <v>21408</v>
      </c>
      <c r="N9187" t="s">
        <v>571</v>
      </c>
      <c r="O9187" t="s">
        <v>18</v>
      </c>
      <c r="P9187">
        <v>76022</v>
      </c>
      <c r="Q9187">
        <v>6618</v>
      </c>
    </row>
    <row r="9188" spans="1:17" hidden="1" x14ac:dyDescent="0.35">
      <c r="A9188" s="72">
        <f t="shared" si="143"/>
        <v>140845</v>
      </c>
      <c r="B9188" t="s">
        <v>3486</v>
      </c>
      <c r="C9188" s="66">
        <v>87221</v>
      </c>
      <c r="D9188" t="s">
        <v>77</v>
      </c>
      <c r="E9188" t="s">
        <v>3465</v>
      </c>
      <c r="F9188" s="66">
        <v>140845</v>
      </c>
      <c r="G9188" t="s">
        <v>78</v>
      </c>
      <c r="H9188" t="s">
        <v>3487</v>
      </c>
      <c r="I9188" t="s">
        <v>79</v>
      </c>
      <c r="K9188" t="s">
        <v>3488</v>
      </c>
      <c r="L9188" t="s">
        <v>80</v>
      </c>
      <c r="M9188" t="s">
        <v>3468</v>
      </c>
      <c r="N9188" t="s">
        <v>573</v>
      </c>
      <c r="O9188" t="s">
        <v>18</v>
      </c>
      <c r="P9188" t="s">
        <v>3485</v>
      </c>
      <c r="Q9188" t="s">
        <v>3489</v>
      </c>
    </row>
    <row r="9189" spans="1:17" hidden="1" x14ac:dyDescent="0.35">
      <c r="A9189" s="72">
        <f t="shared" si="143"/>
        <v>141704</v>
      </c>
      <c r="B9189" t="s">
        <v>11401</v>
      </c>
      <c r="C9189" s="66">
        <v>91666</v>
      </c>
      <c r="D9189" t="s">
        <v>77</v>
      </c>
      <c r="E9189" t="s">
        <v>11402</v>
      </c>
      <c r="F9189" s="66">
        <v>141704</v>
      </c>
      <c r="G9189" t="s">
        <v>78</v>
      </c>
      <c r="H9189" t="s">
        <v>11403</v>
      </c>
      <c r="I9189" t="s">
        <v>79</v>
      </c>
      <c r="K9189" t="s">
        <v>11404</v>
      </c>
      <c r="M9189" t="s">
        <v>11405</v>
      </c>
      <c r="N9189" t="s">
        <v>11389</v>
      </c>
      <c r="O9189" t="s">
        <v>18</v>
      </c>
      <c r="P9189" t="s">
        <v>11406</v>
      </c>
    </row>
    <row r="9190" spans="1:17" hidden="1" x14ac:dyDescent="0.35">
      <c r="A9190" s="72">
        <f t="shared" si="143"/>
        <v>141545</v>
      </c>
      <c r="B9190" t="s">
        <v>9890</v>
      </c>
      <c r="C9190" s="66">
        <v>90660</v>
      </c>
      <c r="D9190" t="s">
        <v>77</v>
      </c>
      <c r="E9190" t="s">
        <v>9891</v>
      </c>
      <c r="F9190" s="66">
        <v>141545</v>
      </c>
      <c r="G9190" t="s">
        <v>78</v>
      </c>
      <c r="H9190" t="s">
        <v>350</v>
      </c>
      <c r="I9190" t="s">
        <v>79</v>
      </c>
      <c r="K9190" t="s">
        <v>9892</v>
      </c>
      <c r="L9190" t="s">
        <v>80</v>
      </c>
      <c r="M9190" t="s">
        <v>7383</v>
      </c>
      <c r="N9190" t="s">
        <v>7384</v>
      </c>
      <c r="O9190" t="s">
        <v>18</v>
      </c>
      <c r="P9190" t="s">
        <v>9887</v>
      </c>
      <c r="Q9190" t="s">
        <v>4808</v>
      </c>
    </row>
    <row r="9191" spans="1:17" hidden="1" x14ac:dyDescent="0.35">
      <c r="A9191" s="72">
        <f t="shared" si="143"/>
        <v>141736</v>
      </c>
      <c r="B9191" t="s">
        <v>14511</v>
      </c>
      <c r="C9191" s="66">
        <v>211897</v>
      </c>
      <c r="D9191" t="s">
        <v>77</v>
      </c>
      <c r="E9191" t="s">
        <v>11615</v>
      </c>
      <c r="F9191" s="66">
        <v>141736</v>
      </c>
      <c r="G9191" t="s">
        <v>78</v>
      </c>
      <c r="I9191" t="s">
        <v>79</v>
      </c>
      <c r="K9191" t="s">
        <v>14512</v>
      </c>
      <c r="M9191" t="s">
        <v>11617</v>
      </c>
      <c r="N9191" t="s">
        <v>5106</v>
      </c>
      <c r="O9191" t="s">
        <v>18</v>
      </c>
      <c r="P9191" t="s">
        <v>11624</v>
      </c>
      <c r="Q9191" t="s">
        <v>14513</v>
      </c>
    </row>
    <row r="9192" spans="1:17" hidden="1" x14ac:dyDescent="0.35">
      <c r="A9192" s="72">
        <f t="shared" si="143"/>
        <v>141978</v>
      </c>
      <c r="B9192" t="s">
        <v>19849</v>
      </c>
      <c r="C9192" s="66">
        <v>16073358</v>
      </c>
      <c r="D9192" t="s">
        <v>83</v>
      </c>
      <c r="E9192" t="s">
        <v>12661</v>
      </c>
      <c r="F9192" s="66">
        <v>141978</v>
      </c>
      <c r="G9192" t="s">
        <v>78</v>
      </c>
      <c r="I9192" t="s">
        <v>79</v>
      </c>
      <c r="K9192" t="s">
        <v>19850</v>
      </c>
      <c r="M9192" t="s">
        <v>12428</v>
      </c>
      <c r="N9192" t="s">
        <v>12429</v>
      </c>
      <c r="O9192" t="s">
        <v>18</v>
      </c>
      <c r="P9192" t="s">
        <v>12427</v>
      </c>
    </row>
    <row r="9193" spans="1:17" hidden="1" x14ac:dyDescent="0.35">
      <c r="A9193" s="72">
        <f t="shared" si="143"/>
        <v>140679</v>
      </c>
      <c r="B9193" t="s">
        <v>20207</v>
      </c>
      <c r="C9193" s="66">
        <v>17002589</v>
      </c>
      <c r="D9193" t="s">
        <v>83</v>
      </c>
      <c r="E9193" t="s">
        <v>2585</v>
      </c>
      <c r="F9193" s="66">
        <v>140679</v>
      </c>
      <c r="G9193" t="s">
        <v>78</v>
      </c>
      <c r="I9193" t="s">
        <v>79</v>
      </c>
      <c r="K9193" t="s">
        <v>20208</v>
      </c>
      <c r="M9193" t="s">
        <v>18120</v>
      </c>
      <c r="N9193" t="s">
        <v>2589</v>
      </c>
      <c r="O9193" t="s">
        <v>18</v>
      </c>
      <c r="P9193" t="s">
        <v>2590</v>
      </c>
    </row>
    <row r="9194" spans="1:17" hidden="1" x14ac:dyDescent="0.35">
      <c r="A9194" s="72">
        <f t="shared" si="143"/>
        <v>141544</v>
      </c>
      <c r="B9194" t="s">
        <v>9840</v>
      </c>
      <c r="C9194" s="66">
        <v>90627</v>
      </c>
      <c r="D9194" t="s">
        <v>77</v>
      </c>
      <c r="E9194" t="s">
        <v>9751</v>
      </c>
      <c r="F9194" s="66">
        <v>141544</v>
      </c>
      <c r="G9194" t="s">
        <v>78</v>
      </c>
      <c r="H9194" t="s">
        <v>9752</v>
      </c>
      <c r="I9194" t="s">
        <v>79</v>
      </c>
      <c r="K9194" t="s">
        <v>9841</v>
      </c>
      <c r="M9194" t="s">
        <v>7383</v>
      </c>
      <c r="N9194" t="s">
        <v>7384</v>
      </c>
      <c r="O9194" t="s">
        <v>18</v>
      </c>
      <c r="P9194" t="s">
        <v>9806</v>
      </c>
      <c r="Q9194" t="s">
        <v>9842</v>
      </c>
    </row>
    <row r="9195" spans="1:17" hidden="1" x14ac:dyDescent="0.35">
      <c r="A9195" s="72">
        <f t="shared" si="143"/>
        <v>141269</v>
      </c>
      <c r="B9195" t="s">
        <v>7680</v>
      </c>
      <c r="C9195" s="66">
        <v>89324</v>
      </c>
      <c r="D9195" t="s">
        <v>77</v>
      </c>
      <c r="E9195" t="s">
        <v>6855</v>
      </c>
      <c r="F9195" s="66">
        <v>141269</v>
      </c>
      <c r="G9195" t="s">
        <v>78</v>
      </c>
      <c r="H9195" t="s">
        <v>7681</v>
      </c>
      <c r="I9195" t="s">
        <v>79</v>
      </c>
      <c r="K9195" t="s">
        <v>7682</v>
      </c>
      <c r="M9195" t="s">
        <v>7647</v>
      </c>
      <c r="N9195" t="s">
        <v>6073</v>
      </c>
      <c r="O9195" t="s">
        <v>18</v>
      </c>
      <c r="P9195" t="s">
        <v>7648</v>
      </c>
      <c r="Q9195" t="s">
        <v>7683</v>
      </c>
    </row>
    <row r="9196" spans="1:17" hidden="1" x14ac:dyDescent="0.35">
      <c r="A9196" s="72">
        <f t="shared" si="143"/>
        <v>141234</v>
      </c>
      <c r="B9196" t="s">
        <v>6983</v>
      </c>
      <c r="C9196" s="66">
        <v>88910</v>
      </c>
      <c r="D9196" t="s">
        <v>77</v>
      </c>
      <c r="E9196" t="s">
        <v>6473</v>
      </c>
      <c r="F9196" s="66">
        <v>141234</v>
      </c>
      <c r="G9196" t="s">
        <v>78</v>
      </c>
      <c r="I9196" t="s">
        <v>79</v>
      </c>
      <c r="K9196" t="s">
        <v>6984</v>
      </c>
      <c r="M9196" t="s">
        <v>3090</v>
      </c>
      <c r="N9196" t="s">
        <v>6073</v>
      </c>
      <c r="O9196" t="s">
        <v>18</v>
      </c>
      <c r="P9196" t="s">
        <v>6971</v>
      </c>
      <c r="Q9196" t="s">
        <v>6985</v>
      </c>
    </row>
    <row r="9197" spans="1:17" hidden="1" x14ac:dyDescent="0.35">
      <c r="A9197" s="72">
        <f t="shared" si="143"/>
        <v>141872</v>
      </c>
      <c r="B9197" t="s">
        <v>6983</v>
      </c>
      <c r="C9197" s="66">
        <v>92255</v>
      </c>
      <c r="D9197" t="s">
        <v>77</v>
      </c>
      <c r="E9197" t="s">
        <v>12245</v>
      </c>
      <c r="F9197" s="66">
        <v>141872</v>
      </c>
      <c r="G9197" t="s">
        <v>78</v>
      </c>
      <c r="I9197" t="s">
        <v>79</v>
      </c>
      <c r="K9197" t="s">
        <v>12249</v>
      </c>
      <c r="M9197" t="s">
        <v>12247</v>
      </c>
      <c r="N9197" t="s">
        <v>1102</v>
      </c>
      <c r="O9197" t="s">
        <v>18</v>
      </c>
      <c r="P9197" t="s">
        <v>12248</v>
      </c>
    </row>
    <row r="9198" spans="1:17" hidden="1" x14ac:dyDescent="0.35">
      <c r="A9198" s="72">
        <f t="shared" si="143"/>
        <v>141872</v>
      </c>
      <c r="B9198" t="s">
        <v>22614</v>
      </c>
      <c r="C9198" s="66">
        <v>17024512</v>
      </c>
      <c r="D9198" t="s">
        <v>83</v>
      </c>
      <c r="E9198" t="s">
        <v>12245</v>
      </c>
      <c r="F9198" s="66">
        <v>141872</v>
      </c>
      <c r="G9198" t="s">
        <v>78</v>
      </c>
      <c r="I9198" t="s">
        <v>79</v>
      </c>
      <c r="K9198" t="s">
        <v>22615</v>
      </c>
      <c r="M9198" t="s">
        <v>22616</v>
      </c>
      <c r="N9198" t="s">
        <v>21231</v>
      </c>
      <c r="O9198" t="s">
        <v>18</v>
      </c>
      <c r="P9198" t="s">
        <v>12248</v>
      </c>
    </row>
    <row r="9199" spans="1:17" hidden="1" x14ac:dyDescent="0.35">
      <c r="A9199" s="72">
        <f t="shared" si="143"/>
        <v>141872</v>
      </c>
      <c r="B9199" t="s">
        <v>12250</v>
      </c>
      <c r="C9199" s="66">
        <v>92256</v>
      </c>
      <c r="D9199" t="s">
        <v>77</v>
      </c>
      <c r="E9199" t="s">
        <v>12245</v>
      </c>
      <c r="F9199" s="66">
        <v>141872</v>
      </c>
      <c r="G9199" t="s">
        <v>78</v>
      </c>
      <c r="I9199" t="s">
        <v>79</v>
      </c>
      <c r="K9199" t="s">
        <v>12249</v>
      </c>
      <c r="M9199" t="s">
        <v>12247</v>
      </c>
      <c r="N9199" t="s">
        <v>1102</v>
      </c>
      <c r="O9199" t="s">
        <v>18</v>
      </c>
      <c r="P9199" t="s">
        <v>12248</v>
      </c>
    </row>
    <row r="9200" spans="1:17" hidden="1" x14ac:dyDescent="0.35">
      <c r="A9200" s="72">
        <f t="shared" si="143"/>
        <v>141034</v>
      </c>
      <c r="B9200" t="s">
        <v>23145</v>
      </c>
      <c r="C9200" s="85">
        <v>141034</v>
      </c>
      <c r="D9200" t="s">
        <v>78</v>
      </c>
      <c r="E9200" t="s">
        <v>23238</v>
      </c>
      <c r="F9200" s="85">
        <v>17002993</v>
      </c>
      <c r="G9200" t="s">
        <v>1750</v>
      </c>
      <c r="H9200">
        <v>11707759</v>
      </c>
      <c r="I9200" t="s">
        <v>79</v>
      </c>
      <c r="J9200" t="s">
        <v>200</v>
      </c>
      <c r="K9200" t="s">
        <v>25023</v>
      </c>
      <c r="M9200" t="s">
        <v>25024</v>
      </c>
      <c r="N9200" t="s">
        <v>4885</v>
      </c>
      <c r="O9200" t="s">
        <v>18</v>
      </c>
      <c r="P9200">
        <v>76475</v>
      </c>
    </row>
    <row r="9201" spans="1:17" hidden="1" x14ac:dyDescent="0.35">
      <c r="A9201" s="72">
        <f t="shared" si="143"/>
        <v>141034</v>
      </c>
      <c r="B9201" t="s">
        <v>28391</v>
      </c>
      <c r="C9201" s="85">
        <v>87911</v>
      </c>
      <c r="D9201" t="s">
        <v>77</v>
      </c>
      <c r="E9201" t="s">
        <v>23145</v>
      </c>
      <c r="F9201" s="85">
        <v>141034</v>
      </c>
      <c r="G9201" t="s">
        <v>78</v>
      </c>
      <c r="H9201">
        <v>14184022</v>
      </c>
      <c r="I9201" t="s">
        <v>79</v>
      </c>
      <c r="K9201" t="s">
        <v>25023</v>
      </c>
      <c r="L9201" t="s">
        <v>28392</v>
      </c>
      <c r="M9201" t="s">
        <v>25024</v>
      </c>
      <c r="N9201" t="s">
        <v>4885</v>
      </c>
      <c r="O9201" t="s">
        <v>18</v>
      </c>
      <c r="P9201">
        <v>76475</v>
      </c>
    </row>
    <row r="9202" spans="1:17" hidden="1" x14ac:dyDescent="0.35">
      <c r="A9202" s="72">
        <f t="shared" si="143"/>
        <v>141034</v>
      </c>
      <c r="B9202" t="s">
        <v>4989</v>
      </c>
      <c r="C9202" s="66">
        <v>87911</v>
      </c>
      <c r="D9202" t="s">
        <v>77</v>
      </c>
      <c r="E9202" t="s">
        <v>4990</v>
      </c>
      <c r="F9202" s="66">
        <v>141034</v>
      </c>
      <c r="G9202" t="s">
        <v>78</v>
      </c>
      <c r="H9202" t="s">
        <v>4991</v>
      </c>
      <c r="I9202" t="s">
        <v>79</v>
      </c>
      <c r="K9202" t="s">
        <v>4992</v>
      </c>
      <c r="L9202" t="s">
        <v>2903</v>
      </c>
      <c r="M9202" t="s">
        <v>4993</v>
      </c>
      <c r="N9202" t="s">
        <v>3808</v>
      </c>
      <c r="O9202" t="s">
        <v>18</v>
      </c>
      <c r="P9202" t="s">
        <v>4994</v>
      </c>
    </row>
    <row r="9203" spans="1:17" hidden="1" x14ac:dyDescent="0.35">
      <c r="A9203" s="72">
        <f t="shared" si="143"/>
        <v>140466</v>
      </c>
      <c r="B9203" t="s">
        <v>21530</v>
      </c>
      <c r="C9203" s="66">
        <v>17015980</v>
      </c>
      <c r="D9203" t="s">
        <v>83</v>
      </c>
      <c r="E9203" t="s">
        <v>667</v>
      </c>
      <c r="F9203" s="66">
        <v>140466</v>
      </c>
      <c r="G9203" t="s">
        <v>78</v>
      </c>
      <c r="I9203" t="s">
        <v>79</v>
      </c>
      <c r="K9203" t="s">
        <v>668</v>
      </c>
      <c r="M9203" t="s">
        <v>669</v>
      </c>
      <c r="N9203" t="s">
        <v>242</v>
      </c>
      <c r="O9203" t="s">
        <v>18</v>
      </c>
      <c r="P9203" t="s">
        <v>665</v>
      </c>
    </row>
    <row r="9204" spans="1:17" hidden="1" x14ac:dyDescent="0.35">
      <c r="A9204" s="72">
        <f t="shared" si="143"/>
        <v>140887</v>
      </c>
      <c r="B9204" t="s">
        <v>25568</v>
      </c>
      <c r="C9204" s="85">
        <v>87459</v>
      </c>
      <c r="D9204" t="s">
        <v>77</v>
      </c>
      <c r="E9204" t="s">
        <v>23231</v>
      </c>
      <c r="F9204" s="85">
        <v>140887</v>
      </c>
      <c r="G9204" t="s">
        <v>78</v>
      </c>
      <c r="H9204">
        <v>11998374</v>
      </c>
      <c r="I9204" t="s">
        <v>79</v>
      </c>
      <c r="K9204" t="s">
        <v>25569</v>
      </c>
      <c r="M9204" t="s">
        <v>20648</v>
      </c>
      <c r="N9204" t="s">
        <v>571</v>
      </c>
      <c r="O9204" t="s">
        <v>18</v>
      </c>
      <c r="P9204">
        <v>76107</v>
      </c>
      <c r="Q9204">
        <v>4316</v>
      </c>
    </row>
    <row r="9205" spans="1:17" hidden="1" x14ac:dyDescent="0.35">
      <c r="A9205" s="72">
        <f t="shared" si="143"/>
        <v>140887</v>
      </c>
      <c r="B9205" t="s">
        <v>4044</v>
      </c>
      <c r="C9205" s="66">
        <v>87459</v>
      </c>
      <c r="D9205" t="s">
        <v>77</v>
      </c>
      <c r="E9205" t="s">
        <v>3907</v>
      </c>
      <c r="F9205" s="66">
        <v>140887</v>
      </c>
      <c r="G9205" t="s">
        <v>78</v>
      </c>
      <c r="H9205" t="s">
        <v>4045</v>
      </c>
      <c r="I9205" t="s">
        <v>79</v>
      </c>
      <c r="K9205" t="s">
        <v>4046</v>
      </c>
      <c r="M9205" t="s">
        <v>3904</v>
      </c>
      <c r="N9205" t="s">
        <v>573</v>
      </c>
      <c r="O9205" t="s">
        <v>18</v>
      </c>
      <c r="P9205" t="s">
        <v>3978</v>
      </c>
      <c r="Q9205" t="s">
        <v>4047</v>
      </c>
    </row>
    <row r="9206" spans="1:17" hidden="1" x14ac:dyDescent="0.35">
      <c r="A9206" s="72">
        <f t="shared" si="143"/>
        <v>141431</v>
      </c>
      <c r="B9206" t="s">
        <v>17452</v>
      </c>
      <c r="C9206" s="66">
        <v>16062471</v>
      </c>
      <c r="D9206" t="s">
        <v>77</v>
      </c>
      <c r="E9206" t="s">
        <v>9010</v>
      </c>
      <c r="F9206" s="66">
        <v>141431</v>
      </c>
      <c r="G9206" t="s">
        <v>78</v>
      </c>
      <c r="I9206" t="s">
        <v>79</v>
      </c>
      <c r="K9206" t="s">
        <v>17453</v>
      </c>
      <c r="M9206" t="s">
        <v>9008</v>
      </c>
      <c r="N9206" t="s">
        <v>9008</v>
      </c>
      <c r="O9206" t="s">
        <v>18</v>
      </c>
      <c r="P9206" t="s">
        <v>9007</v>
      </c>
    </row>
    <row r="9207" spans="1:17" hidden="1" x14ac:dyDescent="0.35">
      <c r="A9207" s="72">
        <f t="shared" si="143"/>
        <v>141322</v>
      </c>
      <c r="B9207" t="s">
        <v>8357</v>
      </c>
      <c r="C9207" s="66">
        <v>89715</v>
      </c>
      <c r="D9207" t="s">
        <v>77</v>
      </c>
      <c r="E9207" t="s">
        <v>8316</v>
      </c>
      <c r="F9207" s="66">
        <v>141322</v>
      </c>
      <c r="G9207" t="s">
        <v>78</v>
      </c>
      <c r="H9207" t="s">
        <v>350</v>
      </c>
      <c r="I9207" t="s">
        <v>79</v>
      </c>
      <c r="K9207" t="s">
        <v>8358</v>
      </c>
      <c r="L9207" t="s">
        <v>80</v>
      </c>
      <c r="M9207" t="s">
        <v>8318</v>
      </c>
      <c r="N9207" t="s">
        <v>6073</v>
      </c>
      <c r="O9207" t="s">
        <v>18</v>
      </c>
      <c r="P9207" t="s">
        <v>8335</v>
      </c>
      <c r="Q9207" t="s">
        <v>87</v>
      </c>
    </row>
    <row r="9208" spans="1:17" hidden="1" x14ac:dyDescent="0.35">
      <c r="A9208" s="72">
        <f t="shared" si="143"/>
        <v>141649</v>
      </c>
      <c r="B9208" t="s">
        <v>26040</v>
      </c>
      <c r="C9208" s="85">
        <v>91435</v>
      </c>
      <c r="D9208" t="s">
        <v>77</v>
      </c>
      <c r="E9208" t="s">
        <v>23220</v>
      </c>
      <c r="F9208" s="85">
        <v>141649</v>
      </c>
      <c r="G9208" t="s">
        <v>78</v>
      </c>
      <c r="H9208">
        <v>13054416</v>
      </c>
      <c r="I9208" t="s">
        <v>79</v>
      </c>
      <c r="K9208" t="s">
        <v>26041</v>
      </c>
      <c r="M9208" t="s">
        <v>20012</v>
      </c>
      <c r="N9208" t="s">
        <v>10928</v>
      </c>
      <c r="O9208" t="s">
        <v>18</v>
      </c>
      <c r="P9208">
        <v>78552</v>
      </c>
      <c r="Q9208">
        <v>3618</v>
      </c>
    </row>
    <row r="9209" spans="1:17" hidden="1" x14ac:dyDescent="0.35">
      <c r="A9209" s="72">
        <f t="shared" si="143"/>
        <v>141649</v>
      </c>
      <c r="B9209" t="s">
        <v>10925</v>
      </c>
      <c r="C9209" s="66">
        <v>91435</v>
      </c>
      <c r="D9209" t="s">
        <v>77</v>
      </c>
      <c r="E9209" t="s">
        <v>10836</v>
      </c>
      <c r="F9209" s="66">
        <v>141649</v>
      </c>
      <c r="G9209" t="s">
        <v>78</v>
      </c>
      <c r="H9209" t="s">
        <v>10926</v>
      </c>
      <c r="I9209" t="s">
        <v>79</v>
      </c>
      <c r="K9209" t="s">
        <v>10927</v>
      </c>
      <c r="M9209" t="s">
        <v>10876</v>
      </c>
      <c r="N9209" t="s">
        <v>10928</v>
      </c>
      <c r="O9209" t="s">
        <v>18</v>
      </c>
      <c r="P9209" t="s">
        <v>10921</v>
      </c>
      <c r="Q9209" t="s">
        <v>10929</v>
      </c>
    </row>
    <row r="9210" spans="1:17" hidden="1" x14ac:dyDescent="0.35">
      <c r="A9210" s="72">
        <f t="shared" si="143"/>
        <v>141268</v>
      </c>
      <c r="B9210" t="s">
        <v>7640</v>
      </c>
      <c r="C9210" s="66">
        <v>89308</v>
      </c>
      <c r="D9210" t="s">
        <v>77</v>
      </c>
      <c r="E9210" t="s">
        <v>7628</v>
      </c>
      <c r="F9210" s="66">
        <v>141268</v>
      </c>
      <c r="G9210" t="s">
        <v>78</v>
      </c>
      <c r="H9210" t="s">
        <v>7629</v>
      </c>
      <c r="I9210" t="s">
        <v>79</v>
      </c>
      <c r="K9210" t="s">
        <v>7641</v>
      </c>
      <c r="M9210" t="s">
        <v>7631</v>
      </c>
      <c r="N9210" t="s">
        <v>7268</v>
      </c>
      <c r="O9210" t="s">
        <v>18</v>
      </c>
      <c r="P9210" t="s">
        <v>7632</v>
      </c>
    </row>
    <row r="9211" spans="1:17" hidden="1" x14ac:dyDescent="0.35">
      <c r="A9211" s="72">
        <f t="shared" si="143"/>
        <v>140785</v>
      </c>
      <c r="B9211" t="s">
        <v>21556</v>
      </c>
      <c r="C9211" s="85">
        <v>17016167</v>
      </c>
      <c r="D9211" t="s">
        <v>77</v>
      </c>
      <c r="E9211" t="s">
        <v>23212</v>
      </c>
      <c r="F9211" s="85">
        <v>140785</v>
      </c>
      <c r="G9211" t="s">
        <v>78</v>
      </c>
      <c r="I9211" t="s">
        <v>79</v>
      </c>
      <c r="K9211" t="s">
        <v>26211</v>
      </c>
      <c r="M9211" t="s">
        <v>20516</v>
      </c>
      <c r="N9211" t="s">
        <v>3251</v>
      </c>
      <c r="O9211" t="s">
        <v>18</v>
      </c>
      <c r="P9211">
        <v>75904</v>
      </c>
      <c r="Q9211">
        <v>5707</v>
      </c>
    </row>
    <row r="9212" spans="1:17" hidden="1" x14ac:dyDescent="0.35">
      <c r="A9212" s="72">
        <f t="shared" si="143"/>
        <v>140785</v>
      </c>
      <c r="B9212" t="s">
        <v>21556</v>
      </c>
      <c r="C9212" s="66">
        <v>17016167</v>
      </c>
      <c r="D9212" t="s">
        <v>77</v>
      </c>
      <c r="E9212" t="s">
        <v>3233</v>
      </c>
      <c r="F9212" s="66">
        <v>140785</v>
      </c>
      <c r="G9212" t="s">
        <v>78</v>
      </c>
      <c r="I9212" t="s">
        <v>79</v>
      </c>
      <c r="K9212" t="s">
        <v>21557</v>
      </c>
      <c r="M9212" t="s">
        <v>3188</v>
      </c>
      <c r="N9212" t="s">
        <v>3251</v>
      </c>
      <c r="O9212" t="s">
        <v>18</v>
      </c>
      <c r="P9212" t="s">
        <v>3213</v>
      </c>
    </row>
    <row r="9213" spans="1:17" hidden="1" x14ac:dyDescent="0.35">
      <c r="A9213" s="72">
        <f t="shared" si="143"/>
        <v>140825</v>
      </c>
      <c r="B9213" t="s">
        <v>24453</v>
      </c>
      <c r="C9213" s="85">
        <v>226359</v>
      </c>
      <c r="D9213" t="s">
        <v>77</v>
      </c>
      <c r="E9213" t="s">
        <v>23252</v>
      </c>
      <c r="F9213" s="85">
        <v>140825</v>
      </c>
      <c r="G9213" t="s">
        <v>78</v>
      </c>
      <c r="H9213">
        <v>12244091</v>
      </c>
      <c r="I9213" t="s">
        <v>79</v>
      </c>
      <c r="K9213" t="s">
        <v>24454</v>
      </c>
      <c r="M9213" t="s">
        <v>20516</v>
      </c>
      <c r="N9213" t="s">
        <v>3251</v>
      </c>
      <c r="O9213" t="s">
        <v>18</v>
      </c>
      <c r="P9213">
        <v>75904</v>
      </c>
      <c r="Q9213">
        <v>2620</v>
      </c>
    </row>
    <row r="9214" spans="1:17" hidden="1" x14ac:dyDescent="0.35">
      <c r="A9214" s="72">
        <f t="shared" si="143"/>
        <v>140475</v>
      </c>
      <c r="B9214" t="s">
        <v>27868</v>
      </c>
      <c r="C9214" s="85">
        <v>17018839</v>
      </c>
      <c r="D9214" t="s">
        <v>77</v>
      </c>
      <c r="E9214" t="s">
        <v>23165</v>
      </c>
      <c r="F9214" s="85">
        <v>140475</v>
      </c>
      <c r="G9214" t="s">
        <v>78</v>
      </c>
      <c r="I9214" t="s">
        <v>79</v>
      </c>
      <c r="K9214" t="s">
        <v>27869</v>
      </c>
      <c r="M9214" t="s">
        <v>20785</v>
      </c>
      <c r="N9214" t="s">
        <v>176</v>
      </c>
      <c r="O9214" t="s">
        <v>18</v>
      </c>
      <c r="P9214">
        <v>75078</v>
      </c>
    </row>
    <row r="9215" spans="1:17" hidden="1" x14ac:dyDescent="0.35">
      <c r="A9215" s="72">
        <f t="shared" si="143"/>
        <v>140475</v>
      </c>
      <c r="B9215" t="s">
        <v>21847</v>
      </c>
      <c r="C9215" s="66">
        <v>17018839</v>
      </c>
      <c r="D9215" t="s">
        <v>77</v>
      </c>
      <c r="E9215" t="s">
        <v>952</v>
      </c>
      <c r="F9215" s="66">
        <v>140475</v>
      </c>
      <c r="G9215" t="s">
        <v>78</v>
      </c>
      <c r="I9215" t="s">
        <v>79</v>
      </c>
      <c r="K9215" t="s">
        <v>21848</v>
      </c>
      <c r="M9215" t="s">
        <v>20785</v>
      </c>
      <c r="N9215" t="s">
        <v>176</v>
      </c>
      <c r="O9215" t="s">
        <v>18</v>
      </c>
      <c r="P9215" t="s">
        <v>957</v>
      </c>
    </row>
    <row r="9216" spans="1:17" hidden="1" x14ac:dyDescent="0.35">
      <c r="A9216" s="72">
        <f t="shared" si="143"/>
        <v>141312</v>
      </c>
      <c r="B9216" t="s">
        <v>7141</v>
      </c>
      <c r="C9216" s="66">
        <v>88992</v>
      </c>
      <c r="D9216" t="s">
        <v>77</v>
      </c>
      <c r="E9216" t="s">
        <v>6602</v>
      </c>
      <c r="F9216" s="66">
        <v>141312</v>
      </c>
      <c r="G9216" t="s">
        <v>78</v>
      </c>
      <c r="H9216" t="s">
        <v>7142</v>
      </c>
      <c r="I9216" t="s">
        <v>79</v>
      </c>
      <c r="K9216" t="s">
        <v>7143</v>
      </c>
      <c r="M9216" t="s">
        <v>3090</v>
      </c>
      <c r="N9216" t="s">
        <v>6071</v>
      </c>
      <c r="O9216" t="s">
        <v>18</v>
      </c>
      <c r="P9216" t="s">
        <v>6231</v>
      </c>
      <c r="Q9216" t="s">
        <v>452</v>
      </c>
    </row>
    <row r="9217" spans="1:17" hidden="1" x14ac:dyDescent="0.35">
      <c r="A9217" s="72">
        <f t="shared" si="143"/>
        <v>142116</v>
      </c>
      <c r="B9217" t="s">
        <v>20821</v>
      </c>
      <c r="C9217" s="66">
        <v>17009061</v>
      </c>
      <c r="D9217" t="s">
        <v>83</v>
      </c>
      <c r="E9217" t="s">
        <v>13524</v>
      </c>
      <c r="F9217" s="66">
        <v>142116</v>
      </c>
      <c r="G9217" t="s">
        <v>78</v>
      </c>
      <c r="H9217" t="s">
        <v>20822</v>
      </c>
      <c r="I9217" t="s">
        <v>79</v>
      </c>
      <c r="K9217" t="s">
        <v>20823</v>
      </c>
      <c r="L9217" t="s">
        <v>80</v>
      </c>
      <c r="M9217" t="s">
        <v>7395</v>
      </c>
      <c r="N9217" t="s">
        <v>80</v>
      </c>
      <c r="O9217" t="s">
        <v>18</v>
      </c>
      <c r="P9217" t="s">
        <v>13261</v>
      </c>
      <c r="Q9217" t="s">
        <v>87</v>
      </c>
    </row>
    <row r="9218" spans="1:17" hidden="1" x14ac:dyDescent="0.35">
      <c r="A9218" s="72">
        <f t="shared" ref="A9218:A9281" si="144">IF(F9218="", "", IF(D9218="School District", C9218, F9218))</f>
        <v>17003094</v>
      </c>
      <c r="B9218" t="s">
        <v>20520</v>
      </c>
      <c r="C9218" s="66">
        <v>17005382</v>
      </c>
      <c r="D9218" t="s">
        <v>83</v>
      </c>
      <c r="E9218" t="s">
        <v>20263</v>
      </c>
      <c r="F9218" s="66">
        <v>17003094</v>
      </c>
      <c r="G9218" t="s">
        <v>78</v>
      </c>
      <c r="H9218" t="s">
        <v>20521</v>
      </c>
      <c r="I9218" t="s">
        <v>79</v>
      </c>
      <c r="K9218" t="s">
        <v>20522</v>
      </c>
      <c r="L9218" t="s">
        <v>80</v>
      </c>
      <c r="M9218" t="s">
        <v>20289</v>
      </c>
      <c r="N9218" t="s">
        <v>10739</v>
      </c>
      <c r="O9218" t="s">
        <v>18</v>
      </c>
      <c r="P9218" t="s">
        <v>10735</v>
      </c>
      <c r="Q9218" t="s">
        <v>87</v>
      </c>
    </row>
    <row r="9219" spans="1:17" hidden="1" x14ac:dyDescent="0.35">
      <c r="A9219" s="72">
        <f t="shared" si="144"/>
        <v>141483</v>
      </c>
      <c r="B9219" t="s">
        <v>22397</v>
      </c>
      <c r="C9219" s="66">
        <v>17022857</v>
      </c>
      <c r="D9219" t="s">
        <v>83</v>
      </c>
      <c r="E9219" t="s">
        <v>9195</v>
      </c>
      <c r="F9219" s="66">
        <v>141483</v>
      </c>
      <c r="G9219" t="s">
        <v>78</v>
      </c>
      <c r="I9219" t="s">
        <v>79</v>
      </c>
      <c r="K9219" t="s">
        <v>22398</v>
      </c>
      <c r="M9219" t="s">
        <v>22399</v>
      </c>
      <c r="N9219" t="s">
        <v>9192</v>
      </c>
      <c r="O9219" t="s">
        <v>18</v>
      </c>
      <c r="P9219" t="s">
        <v>9198</v>
      </c>
    </row>
    <row r="9220" spans="1:17" hidden="1" x14ac:dyDescent="0.35">
      <c r="A9220" s="72">
        <f t="shared" si="144"/>
        <v>141223</v>
      </c>
      <c r="B9220" t="s">
        <v>21833</v>
      </c>
      <c r="C9220" s="66">
        <v>17018709</v>
      </c>
      <c r="D9220" t="s">
        <v>83</v>
      </c>
      <c r="E9220" t="s">
        <v>6077</v>
      </c>
      <c r="F9220" s="66">
        <v>141223</v>
      </c>
      <c r="G9220" t="s">
        <v>78</v>
      </c>
      <c r="I9220" t="s">
        <v>79</v>
      </c>
      <c r="K9220" t="s">
        <v>21834</v>
      </c>
      <c r="M9220" t="s">
        <v>6795</v>
      </c>
      <c r="N9220" t="s">
        <v>6071</v>
      </c>
      <c r="O9220" t="s">
        <v>18</v>
      </c>
      <c r="P9220" t="s">
        <v>6081</v>
      </c>
    </row>
    <row r="9221" spans="1:17" hidden="1" x14ac:dyDescent="0.35">
      <c r="A9221" s="72">
        <f t="shared" si="144"/>
        <v>140457</v>
      </c>
      <c r="B9221" t="s">
        <v>16076</v>
      </c>
      <c r="C9221" s="66">
        <v>16032173</v>
      </c>
      <c r="D9221" t="s">
        <v>77</v>
      </c>
      <c r="E9221" t="s">
        <v>345</v>
      </c>
      <c r="F9221" s="66">
        <v>140457</v>
      </c>
      <c r="G9221" t="s">
        <v>78</v>
      </c>
      <c r="I9221" t="s">
        <v>79</v>
      </c>
      <c r="K9221" t="s">
        <v>16077</v>
      </c>
      <c r="M9221" t="s">
        <v>347</v>
      </c>
      <c r="N9221" t="s">
        <v>185</v>
      </c>
      <c r="O9221" t="s">
        <v>18</v>
      </c>
      <c r="P9221" t="s">
        <v>360</v>
      </c>
      <c r="Q9221" t="s">
        <v>9985</v>
      </c>
    </row>
    <row r="9222" spans="1:17" hidden="1" x14ac:dyDescent="0.35">
      <c r="A9222" s="72">
        <f t="shared" si="144"/>
        <v>140448</v>
      </c>
      <c r="B9222" t="s">
        <v>26324</v>
      </c>
      <c r="C9222" s="85">
        <v>205303</v>
      </c>
      <c r="D9222" t="s">
        <v>77</v>
      </c>
      <c r="E9222" t="s">
        <v>23209</v>
      </c>
      <c r="F9222" s="85">
        <v>140448</v>
      </c>
      <c r="G9222" t="s">
        <v>78</v>
      </c>
      <c r="H9222">
        <v>12698908</v>
      </c>
      <c r="I9222" t="s">
        <v>79</v>
      </c>
      <c r="K9222" t="s">
        <v>26325</v>
      </c>
      <c r="M9222" t="s">
        <v>13920</v>
      </c>
      <c r="N9222" t="s">
        <v>232</v>
      </c>
      <c r="O9222" t="s">
        <v>18</v>
      </c>
      <c r="P9222">
        <v>75060</v>
      </c>
      <c r="Q9222">
        <v>6313</v>
      </c>
    </row>
    <row r="9223" spans="1:17" hidden="1" x14ac:dyDescent="0.35">
      <c r="A9223" s="72">
        <f t="shared" si="144"/>
        <v>140448</v>
      </c>
      <c r="B9223" t="s">
        <v>14324</v>
      </c>
      <c r="C9223" s="66">
        <v>205303</v>
      </c>
      <c r="D9223" t="s">
        <v>77</v>
      </c>
      <c r="E9223" t="s">
        <v>366</v>
      </c>
      <c r="F9223" s="66">
        <v>140448</v>
      </c>
      <c r="G9223" t="s">
        <v>78</v>
      </c>
      <c r="H9223" t="s">
        <v>672</v>
      </c>
      <c r="I9223" t="s">
        <v>79</v>
      </c>
      <c r="K9223" t="s">
        <v>14325</v>
      </c>
      <c r="M9223" t="s">
        <v>226</v>
      </c>
      <c r="N9223" t="s">
        <v>189</v>
      </c>
      <c r="O9223" t="s">
        <v>18</v>
      </c>
      <c r="P9223" t="s">
        <v>674</v>
      </c>
      <c r="Q9223" t="s">
        <v>14017</v>
      </c>
    </row>
    <row r="9224" spans="1:17" hidden="1" x14ac:dyDescent="0.35">
      <c r="A9224" s="72">
        <f t="shared" si="144"/>
        <v>141557</v>
      </c>
      <c r="B9224" t="s">
        <v>24743</v>
      </c>
      <c r="C9224" s="85">
        <v>17022189</v>
      </c>
      <c r="D9224" t="s">
        <v>23281</v>
      </c>
      <c r="E9224" t="s">
        <v>23243</v>
      </c>
      <c r="F9224" s="85">
        <v>141557</v>
      </c>
      <c r="G9224" t="s">
        <v>78</v>
      </c>
      <c r="I9224" t="s">
        <v>79</v>
      </c>
      <c r="K9224" t="s">
        <v>24720</v>
      </c>
      <c r="M9224" t="s">
        <v>22305</v>
      </c>
      <c r="O9224" t="s">
        <v>18</v>
      </c>
      <c r="P9224">
        <v>78263</v>
      </c>
    </row>
    <row r="9225" spans="1:17" hidden="1" x14ac:dyDescent="0.35">
      <c r="A9225" s="72">
        <f t="shared" si="144"/>
        <v>141629</v>
      </c>
      <c r="B9225" t="s">
        <v>22723</v>
      </c>
      <c r="C9225" s="66">
        <v>17026107</v>
      </c>
      <c r="D9225" t="s">
        <v>83</v>
      </c>
      <c r="E9225" t="s">
        <v>10679</v>
      </c>
      <c r="F9225" s="66">
        <v>141629</v>
      </c>
      <c r="G9225" t="s">
        <v>78</v>
      </c>
      <c r="I9225" t="s">
        <v>79</v>
      </c>
      <c r="K9225" t="s">
        <v>22724</v>
      </c>
      <c r="M9225" t="s">
        <v>14639</v>
      </c>
      <c r="N9225" t="s">
        <v>10456</v>
      </c>
      <c r="O9225" t="s">
        <v>18</v>
      </c>
      <c r="P9225" t="s">
        <v>10688</v>
      </c>
    </row>
    <row r="9226" spans="1:17" hidden="1" x14ac:dyDescent="0.35">
      <c r="A9226" s="72">
        <f t="shared" si="144"/>
        <v>140521</v>
      </c>
      <c r="B9226" t="s">
        <v>10687</v>
      </c>
      <c r="C9226" s="66">
        <v>16028613</v>
      </c>
      <c r="D9226" t="s">
        <v>83</v>
      </c>
      <c r="E9226" t="s">
        <v>511</v>
      </c>
      <c r="F9226" s="66">
        <v>140521</v>
      </c>
      <c r="G9226" t="s">
        <v>78</v>
      </c>
      <c r="I9226" t="s">
        <v>79</v>
      </c>
      <c r="K9226" t="s">
        <v>19094</v>
      </c>
      <c r="M9226" t="s">
        <v>1375</v>
      </c>
      <c r="N9226" t="s">
        <v>232</v>
      </c>
      <c r="O9226" t="s">
        <v>18</v>
      </c>
      <c r="P9226" t="s">
        <v>1376</v>
      </c>
    </row>
    <row r="9227" spans="1:17" hidden="1" x14ac:dyDescent="0.35">
      <c r="A9227" s="72">
        <f t="shared" si="144"/>
        <v>141544</v>
      </c>
      <c r="B9227" t="s">
        <v>19456</v>
      </c>
      <c r="C9227" s="66">
        <v>16044078</v>
      </c>
      <c r="D9227" t="s">
        <v>83</v>
      </c>
      <c r="E9227" t="s">
        <v>9751</v>
      </c>
      <c r="F9227" s="66">
        <v>141544</v>
      </c>
      <c r="G9227" t="s">
        <v>78</v>
      </c>
      <c r="H9227" t="s">
        <v>9752</v>
      </c>
      <c r="I9227" t="s">
        <v>79</v>
      </c>
      <c r="K9227" t="s">
        <v>13823</v>
      </c>
      <c r="M9227" t="s">
        <v>7383</v>
      </c>
      <c r="N9227" t="s">
        <v>7384</v>
      </c>
      <c r="O9227" t="s">
        <v>18</v>
      </c>
      <c r="P9227" t="s">
        <v>9977</v>
      </c>
    </row>
    <row r="9228" spans="1:17" hidden="1" x14ac:dyDescent="0.35">
      <c r="A9228" s="72">
        <f t="shared" si="144"/>
        <v>141517</v>
      </c>
      <c r="B9228" t="s">
        <v>24460</v>
      </c>
      <c r="C9228" s="85">
        <v>16037041</v>
      </c>
      <c r="D9228" t="s">
        <v>23281</v>
      </c>
      <c r="E9228" t="s">
        <v>23250</v>
      </c>
      <c r="F9228" s="85">
        <v>141517</v>
      </c>
      <c r="G9228" t="s">
        <v>78</v>
      </c>
      <c r="H9228">
        <v>11635042</v>
      </c>
      <c r="I9228" t="s">
        <v>79</v>
      </c>
      <c r="K9228" t="s">
        <v>24461</v>
      </c>
      <c r="M9228" t="s">
        <v>22654</v>
      </c>
      <c r="N9228" t="s">
        <v>9473</v>
      </c>
      <c r="O9228" t="s">
        <v>18</v>
      </c>
      <c r="P9228">
        <v>78070</v>
      </c>
    </row>
    <row r="9229" spans="1:17" hidden="1" x14ac:dyDescent="0.35">
      <c r="A9229" s="72">
        <f t="shared" si="144"/>
        <v>140477</v>
      </c>
      <c r="B9229" t="s">
        <v>1822</v>
      </c>
      <c r="C9229" s="66">
        <v>86382</v>
      </c>
      <c r="D9229" t="s">
        <v>77</v>
      </c>
      <c r="E9229" t="s">
        <v>450</v>
      </c>
      <c r="F9229" s="66">
        <v>140477</v>
      </c>
      <c r="G9229" t="s">
        <v>78</v>
      </c>
      <c r="I9229" t="s">
        <v>79</v>
      </c>
      <c r="K9229" t="s">
        <v>1823</v>
      </c>
      <c r="M9229" t="s">
        <v>189</v>
      </c>
      <c r="N9229" t="s">
        <v>189</v>
      </c>
      <c r="O9229" t="s">
        <v>18</v>
      </c>
      <c r="P9229" t="s">
        <v>1814</v>
      </c>
      <c r="Q9229" t="s">
        <v>1824</v>
      </c>
    </row>
    <row r="9230" spans="1:17" hidden="1" x14ac:dyDescent="0.35">
      <c r="A9230" s="72">
        <f t="shared" si="144"/>
        <v>140887</v>
      </c>
      <c r="B9230" t="s">
        <v>25590</v>
      </c>
      <c r="C9230" s="85">
        <v>87417</v>
      </c>
      <c r="D9230" t="s">
        <v>77</v>
      </c>
      <c r="E9230" t="s">
        <v>23231</v>
      </c>
      <c r="F9230" s="85">
        <v>140887</v>
      </c>
      <c r="G9230" t="s">
        <v>78</v>
      </c>
      <c r="H9230">
        <v>12001277</v>
      </c>
      <c r="I9230" t="s">
        <v>79</v>
      </c>
      <c r="K9230" t="s">
        <v>25291</v>
      </c>
      <c r="M9230" t="s">
        <v>20648</v>
      </c>
      <c r="N9230" t="s">
        <v>571</v>
      </c>
      <c r="O9230" t="s">
        <v>18</v>
      </c>
      <c r="P9230">
        <v>76104</v>
      </c>
      <c r="Q9230">
        <v>3030</v>
      </c>
    </row>
    <row r="9231" spans="1:17" hidden="1" x14ac:dyDescent="0.35">
      <c r="A9231" s="72">
        <f t="shared" si="144"/>
        <v>140887</v>
      </c>
      <c r="B9231" t="s">
        <v>3929</v>
      </c>
      <c r="C9231" s="66">
        <v>87417</v>
      </c>
      <c r="D9231" t="s">
        <v>77</v>
      </c>
      <c r="E9231" t="s">
        <v>3907</v>
      </c>
      <c r="F9231" s="66">
        <v>140887</v>
      </c>
      <c r="G9231" t="s">
        <v>78</v>
      </c>
      <c r="H9231" t="s">
        <v>3930</v>
      </c>
      <c r="I9231" t="s">
        <v>79</v>
      </c>
      <c r="K9231" t="s">
        <v>3931</v>
      </c>
      <c r="M9231" t="s">
        <v>3904</v>
      </c>
      <c r="N9231" t="s">
        <v>573</v>
      </c>
      <c r="O9231" t="s">
        <v>18</v>
      </c>
      <c r="P9231" t="s">
        <v>3927</v>
      </c>
      <c r="Q9231" t="s">
        <v>1911</v>
      </c>
    </row>
    <row r="9232" spans="1:17" hidden="1" x14ac:dyDescent="0.35">
      <c r="A9232" s="72">
        <f t="shared" si="144"/>
        <v>141736</v>
      </c>
      <c r="B9232" t="s">
        <v>3929</v>
      </c>
      <c r="C9232" s="66">
        <v>17008924</v>
      </c>
      <c r="D9232" t="s">
        <v>77</v>
      </c>
      <c r="E9232" t="s">
        <v>11615</v>
      </c>
      <c r="F9232" s="66">
        <v>141736</v>
      </c>
      <c r="G9232" t="s">
        <v>78</v>
      </c>
      <c r="H9232" t="s">
        <v>350</v>
      </c>
      <c r="I9232" t="s">
        <v>79</v>
      </c>
      <c r="K9232" t="s">
        <v>20797</v>
      </c>
      <c r="L9232" t="s">
        <v>80</v>
      </c>
      <c r="M9232" t="s">
        <v>11617</v>
      </c>
      <c r="N9232" t="s">
        <v>5106</v>
      </c>
      <c r="O9232" t="s">
        <v>18</v>
      </c>
      <c r="P9232" t="s">
        <v>11624</v>
      </c>
      <c r="Q9232" t="s">
        <v>2957</v>
      </c>
    </row>
    <row r="9233" spans="1:17" hidden="1" x14ac:dyDescent="0.35">
      <c r="A9233" s="72">
        <f t="shared" si="144"/>
        <v>141972</v>
      </c>
      <c r="B9233" t="s">
        <v>12640</v>
      </c>
      <c r="C9233" s="66">
        <v>92498</v>
      </c>
      <c r="D9233" t="s">
        <v>77</v>
      </c>
      <c r="E9233" t="s">
        <v>12641</v>
      </c>
      <c r="F9233" s="66">
        <v>141972</v>
      </c>
      <c r="G9233" t="s">
        <v>78</v>
      </c>
      <c r="I9233" t="s">
        <v>79</v>
      </c>
      <c r="K9233" t="s">
        <v>12500</v>
      </c>
      <c r="M9233" t="s">
        <v>12642</v>
      </c>
      <c r="N9233" t="s">
        <v>11996</v>
      </c>
      <c r="O9233" t="s">
        <v>18</v>
      </c>
      <c r="P9233" t="s">
        <v>12643</v>
      </c>
      <c r="Q9233" t="s">
        <v>2359</v>
      </c>
    </row>
    <row r="9234" spans="1:17" hidden="1" x14ac:dyDescent="0.35">
      <c r="A9234" s="72">
        <f t="shared" si="144"/>
        <v>141972</v>
      </c>
      <c r="B9234" t="s">
        <v>12644</v>
      </c>
      <c r="C9234" s="66">
        <v>92499</v>
      </c>
      <c r="D9234" t="s">
        <v>77</v>
      </c>
      <c r="E9234" t="s">
        <v>12641</v>
      </c>
      <c r="F9234" s="66">
        <v>141972</v>
      </c>
      <c r="G9234" t="s">
        <v>78</v>
      </c>
      <c r="I9234" t="s">
        <v>79</v>
      </c>
      <c r="K9234" t="s">
        <v>12500</v>
      </c>
      <c r="M9234" t="s">
        <v>12642</v>
      </c>
      <c r="N9234" t="s">
        <v>11996</v>
      </c>
      <c r="O9234" t="s">
        <v>18</v>
      </c>
      <c r="P9234" t="s">
        <v>12643</v>
      </c>
      <c r="Q9234" t="s">
        <v>2359</v>
      </c>
    </row>
    <row r="9235" spans="1:17" hidden="1" x14ac:dyDescent="0.35">
      <c r="A9235" s="72">
        <f t="shared" si="144"/>
        <v>142076</v>
      </c>
      <c r="B9235" t="s">
        <v>13197</v>
      </c>
      <c r="C9235" s="66">
        <v>92832</v>
      </c>
      <c r="D9235" t="s">
        <v>77</v>
      </c>
      <c r="E9235" t="s">
        <v>13198</v>
      </c>
      <c r="F9235" s="66">
        <v>142076</v>
      </c>
      <c r="G9235" t="s">
        <v>78</v>
      </c>
      <c r="H9235" t="s">
        <v>350</v>
      </c>
      <c r="I9235" t="s">
        <v>79</v>
      </c>
      <c r="K9235" t="s">
        <v>13199</v>
      </c>
      <c r="L9235" t="s">
        <v>80</v>
      </c>
      <c r="M9235" t="s">
        <v>13200</v>
      </c>
      <c r="N9235" t="s">
        <v>13118</v>
      </c>
      <c r="O9235" t="s">
        <v>18</v>
      </c>
      <c r="P9235" t="s">
        <v>13201</v>
      </c>
      <c r="Q9235" t="s">
        <v>87</v>
      </c>
    </row>
    <row r="9236" spans="1:17" hidden="1" x14ac:dyDescent="0.35">
      <c r="A9236" s="72">
        <f t="shared" si="144"/>
        <v>141311</v>
      </c>
      <c r="B9236" t="s">
        <v>15176</v>
      </c>
      <c r="C9236" s="66">
        <v>230071</v>
      </c>
      <c r="D9236" t="s">
        <v>77</v>
      </c>
      <c r="E9236" t="s">
        <v>6973</v>
      </c>
      <c r="F9236" s="66">
        <v>141311</v>
      </c>
      <c r="G9236" t="s">
        <v>78</v>
      </c>
      <c r="H9236" t="s">
        <v>15177</v>
      </c>
      <c r="I9236" t="s">
        <v>79</v>
      </c>
      <c r="K9236" t="s">
        <v>15178</v>
      </c>
      <c r="M9236" t="s">
        <v>7841</v>
      </c>
      <c r="N9236" t="s">
        <v>6071</v>
      </c>
      <c r="O9236" t="s">
        <v>18</v>
      </c>
      <c r="P9236" t="s">
        <v>7860</v>
      </c>
    </row>
    <row r="9237" spans="1:17" hidden="1" x14ac:dyDescent="0.35">
      <c r="A9237" s="72">
        <f t="shared" si="144"/>
        <v>141223</v>
      </c>
      <c r="B9237" t="s">
        <v>6904</v>
      </c>
      <c r="C9237" s="66">
        <v>88874</v>
      </c>
      <c r="D9237" t="s">
        <v>77</v>
      </c>
      <c r="E9237" t="s">
        <v>6077</v>
      </c>
      <c r="F9237" s="66">
        <v>141223</v>
      </c>
      <c r="G9237" t="s">
        <v>78</v>
      </c>
      <c r="H9237" t="s">
        <v>6905</v>
      </c>
      <c r="I9237" t="s">
        <v>79</v>
      </c>
      <c r="K9237" t="s">
        <v>6906</v>
      </c>
      <c r="M9237" t="s">
        <v>3090</v>
      </c>
      <c r="N9237" t="s">
        <v>6071</v>
      </c>
      <c r="O9237" t="s">
        <v>18</v>
      </c>
      <c r="P9237" t="s">
        <v>6897</v>
      </c>
      <c r="Q9237" t="s">
        <v>6907</v>
      </c>
    </row>
    <row r="9238" spans="1:17" hidden="1" x14ac:dyDescent="0.35">
      <c r="A9238" s="72">
        <f t="shared" si="144"/>
        <v>141307</v>
      </c>
      <c r="B9238" t="s">
        <v>8043</v>
      </c>
      <c r="C9238" s="66">
        <v>89541</v>
      </c>
      <c r="D9238" t="s">
        <v>77</v>
      </c>
      <c r="E9238" t="s">
        <v>6769</v>
      </c>
      <c r="F9238" s="66">
        <v>141307</v>
      </c>
      <c r="G9238" t="s">
        <v>78</v>
      </c>
      <c r="I9238" t="s">
        <v>79</v>
      </c>
      <c r="K9238" t="s">
        <v>8044</v>
      </c>
      <c r="M9238" t="s">
        <v>8036</v>
      </c>
      <c r="N9238" t="s">
        <v>6771</v>
      </c>
      <c r="O9238" t="s">
        <v>18</v>
      </c>
      <c r="P9238" t="s">
        <v>8037</v>
      </c>
    </row>
    <row r="9239" spans="1:17" hidden="1" x14ac:dyDescent="0.35">
      <c r="A9239" s="72">
        <f t="shared" si="144"/>
        <v>141065</v>
      </c>
      <c r="B9239" t="s">
        <v>5172</v>
      </c>
      <c r="C9239" s="66">
        <v>88012</v>
      </c>
      <c r="D9239" t="s">
        <v>77</v>
      </c>
      <c r="E9239" t="s">
        <v>5158</v>
      </c>
      <c r="F9239" s="66">
        <v>141065</v>
      </c>
      <c r="G9239" t="s">
        <v>78</v>
      </c>
      <c r="I9239" t="s">
        <v>79</v>
      </c>
      <c r="K9239" t="s">
        <v>5173</v>
      </c>
      <c r="M9239" t="s">
        <v>5156</v>
      </c>
      <c r="N9239" t="s">
        <v>5040</v>
      </c>
      <c r="O9239" t="s">
        <v>18</v>
      </c>
      <c r="P9239" t="s">
        <v>5169</v>
      </c>
      <c r="Q9239" t="s">
        <v>1728</v>
      </c>
    </row>
    <row r="9240" spans="1:17" hidden="1" x14ac:dyDescent="0.35">
      <c r="A9240" s="72">
        <f t="shared" si="144"/>
        <v>141307</v>
      </c>
      <c r="B9240" t="s">
        <v>8063</v>
      </c>
      <c r="C9240" s="66">
        <v>89553</v>
      </c>
      <c r="D9240" t="s">
        <v>77</v>
      </c>
      <c r="E9240" t="s">
        <v>6769</v>
      </c>
      <c r="F9240" s="66">
        <v>141307</v>
      </c>
      <c r="G9240" t="s">
        <v>78</v>
      </c>
      <c r="I9240" t="s">
        <v>79</v>
      </c>
      <c r="K9240" t="s">
        <v>8064</v>
      </c>
      <c r="M9240" t="s">
        <v>8036</v>
      </c>
      <c r="N9240" t="s">
        <v>6771</v>
      </c>
      <c r="O9240" t="s">
        <v>18</v>
      </c>
      <c r="P9240" t="s">
        <v>8037</v>
      </c>
    </row>
    <row r="9241" spans="1:17" hidden="1" x14ac:dyDescent="0.35">
      <c r="A9241" s="72">
        <f t="shared" si="144"/>
        <v>141555</v>
      </c>
      <c r="B9241" t="s">
        <v>10169</v>
      </c>
      <c r="C9241" s="66">
        <v>90843</v>
      </c>
      <c r="D9241" t="s">
        <v>77</v>
      </c>
      <c r="E9241" t="s">
        <v>4810</v>
      </c>
      <c r="F9241" s="66">
        <v>141555</v>
      </c>
      <c r="G9241" t="s">
        <v>78</v>
      </c>
      <c r="H9241" t="s">
        <v>10170</v>
      </c>
      <c r="I9241" t="s">
        <v>79</v>
      </c>
      <c r="K9241" t="s">
        <v>10171</v>
      </c>
      <c r="M9241" t="s">
        <v>7383</v>
      </c>
      <c r="N9241" t="s">
        <v>7384</v>
      </c>
      <c r="O9241" t="s">
        <v>18</v>
      </c>
      <c r="P9241" t="s">
        <v>9156</v>
      </c>
      <c r="Q9241" t="s">
        <v>10172</v>
      </c>
    </row>
    <row r="9242" spans="1:17" hidden="1" x14ac:dyDescent="0.35">
      <c r="A9242" s="72">
        <f t="shared" si="144"/>
        <v>141681</v>
      </c>
      <c r="B9242" t="s">
        <v>11256</v>
      </c>
      <c r="C9242" s="66">
        <v>91572</v>
      </c>
      <c r="D9242" t="s">
        <v>77</v>
      </c>
      <c r="E9242" t="s">
        <v>11249</v>
      </c>
      <c r="F9242" s="66">
        <v>141681</v>
      </c>
      <c r="G9242" t="s">
        <v>78</v>
      </c>
      <c r="I9242" t="s">
        <v>79</v>
      </c>
      <c r="K9242" t="s">
        <v>11257</v>
      </c>
      <c r="M9242" t="s">
        <v>11037</v>
      </c>
      <c r="N9242" t="s">
        <v>5082</v>
      </c>
      <c r="O9242" t="s">
        <v>18</v>
      </c>
      <c r="P9242" t="s">
        <v>11038</v>
      </c>
      <c r="Q9242" t="s">
        <v>11258</v>
      </c>
    </row>
    <row r="9243" spans="1:17" hidden="1" x14ac:dyDescent="0.35">
      <c r="A9243" s="72">
        <f t="shared" si="144"/>
        <v>141312</v>
      </c>
      <c r="B9243" t="s">
        <v>18222</v>
      </c>
      <c r="C9243" s="66">
        <v>16070634</v>
      </c>
      <c r="D9243" t="s">
        <v>77</v>
      </c>
      <c r="E9243" t="s">
        <v>6602</v>
      </c>
      <c r="F9243" s="66">
        <v>141312</v>
      </c>
      <c r="G9243" t="s">
        <v>78</v>
      </c>
      <c r="I9243" t="s">
        <v>79</v>
      </c>
      <c r="K9243" t="s">
        <v>18223</v>
      </c>
      <c r="M9243" t="s">
        <v>8194</v>
      </c>
      <c r="N9243" t="s">
        <v>6071</v>
      </c>
      <c r="O9243" t="s">
        <v>18</v>
      </c>
      <c r="P9243" t="s">
        <v>8195</v>
      </c>
    </row>
    <row r="9244" spans="1:17" hidden="1" x14ac:dyDescent="0.35">
      <c r="A9244" s="72">
        <f t="shared" si="144"/>
        <v>140618</v>
      </c>
      <c r="B9244" t="s">
        <v>2161</v>
      </c>
      <c r="C9244" s="66">
        <v>86548</v>
      </c>
      <c r="D9244" t="s">
        <v>77</v>
      </c>
      <c r="E9244" t="s">
        <v>2162</v>
      </c>
      <c r="F9244" s="66">
        <v>140618</v>
      </c>
      <c r="G9244" t="s">
        <v>78</v>
      </c>
      <c r="H9244" t="s">
        <v>2163</v>
      </c>
      <c r="I9244" t="s">
        <v>79</v>
      </c>
      <c r="K9244" t="s">
        <v>2164</v>
      </c>
      <c r="M9244" t="s">
        <v>2165</v>
      </c>
      <c r="N9244" t="s">
        <v>1924</v>
      </c>
      <c r="O9244" t="s">
        <v>18</v>
      </c>
      <c r="P9244" t="s">
        <v>2166</v>
      </c>
    </row>
    <row r="9245" spans="1:17" hidden="1" x14ac:dyDescent="0.35">
      <c r="A9245" s="72">
        <f t="shared" si="144"/>
        <v>140619</v>
      </c>
      <c r="B9245" t="s">
        <v>18863</v>
      </c>
      <c r="C9245" s="66">
        <v>16033059</v>
      </c>
      <c r="D9245" t="s">
        <v>83</v>
      </c>
      <c r="E9245" t="s">
        <v>2168</v>
      </c>
      <c r="F9245" s="66">
        <v>140619</v>
      </c>
      <c r="G9245" t="s">
        <v>78</v>
      </c>
      <c r="H9245" t="s">
        <v>350</v>
      </c>
      <c r="I9245" t="s">
        <v>79</v>
      </c>
      <c r="K9245" t="s">
        <v>18864</v>
      </c>
      <c r="L9245" t="s">
        <v>80</v>
      </c>
      <c r="M9245" t="s">
        <v>2171</v>
      </c>
      <c r="N9245" t="s">
        <v>1927</v>
      </c>
      <c r="O9245" t="s">
        <v>18</v>
      </c>
      <c r="P9245" t="s">
        <v>2172</v>
      </c>
      <c r="Q9245" t="s">
        <v>87</v>
      </c>
    </row>
    <row r="9246" spans="1:17" hidden="1" x14ac:dyDescent="0.35">
      <c r="A9246" s="72">
        <f t="shared" si="144"/>
        <v>140619</v>
      </c>
      <c r="B9246" t="s">
        <v>17418</v>
      </c>
      <c r="C9246" s="66">
        <v>16061497</v>
      </c>
      <c r="D9246" t="s">
        <v>77</v>
      </c>
      <c r="E9246" t="s">
        <v>2168</v>
      </c>
      <c r="F9246" s="66">
        <v>140619</v>
      </c>
      <c r="G9246" t="s">
        <v>78</v>
      </c>
      <c r="H9246" t="s">
        <v>17419</v>
      </c>
      <c r="I9246" t="s">
        <v>79</v>
      </c>
      <c r="K9246" t="s">
        <v>17420</v>
      </c>
      <c r="M9246" t="s">
        <v>2171</v>
      </c>
      <c r="N9246" t="s">
        <v>1924</v>
      </c>
      <c r="O9246" t="s">
        <v>18</v>
      </c>
      <c r="P9246" t="s">
        <v>2172</v>
      </c>
    </row>
    <row r="9247" spans="1:17" hidden="1" x14ac:dyDescent="0.35">
      <c r="A9247" s="72">
        <f t="shared" si="144"/>
        <v>140619</v>
      </c>
      <c r="B9247" t="s">
        <v>2177</v>
      </c>
      <c r="C9247" s="66">
        <v>86552</v>
      </c>
      <c r="D9247" t="s">
        <v>77</v>
      </c>
      <c r="E9247" t="s">
        <v>2168</v>
      </c>
      <c r="F9247" s="66">
        <v>140619</v>
      </c>
      <c r="G9247" t="s">
        <v>78</v>
      </c>
      <c r="H9247" t="s">
        <v>2178</v>
      </c>
      <c r="I9247" t="s">
        <v>79</v>
      </c>
      <c r="K9247" t="s">
        <v>2179</v>
      </c>
      <c r="M9247" t="s">
        <v>2171</v>
      </c>
      <c r="N9247" t="s">
        <v>1924</v>
      </c>
      <c r="O9247" t="s">
        <v>18</v>
      </c>
      <c r="P9247" t="s">
        <v>2172</v>
      </c>
      <c r="Q9247" t="s">
        <v>2180</v>
      </c>
    </row>
    <row r="9248" spans="1:17" hidden="1" x14ac:dyDescent="0.35">
      <c r="A9248" s="72">
        <f t="shared" si="144"/>
        <v>140619</v>
      </c>
      <c r="B9248" t="s">
        <v>2188</v>
      </c>
      <c r="C9248" s="66">
        <v>86556</v>
      </c>
      <c r="D9248" t="s">
        <v>77</v>
      </c>
      <c r="E9248" t="s">
        <v>2168</v>
      </c>
      <c r="F9248" s="66">
        <v>140619</v>
      </c>
      <c r="G9248" t="s">
        <v>78</v>
      </c>
      <c r="H9248" t="s">
        <v>2189</v>
      </c>
      <c r="I9248" t="s">
        <v>79</v>
      </c>
      <c r="K9248" t="s">
        <v>2190</v>
      </c>
      <c r="M9248" t="s">
        <v>2171</v>
      </c>
      <c r="N9248" t="s">
        <v>1924</v>
      </c>
      <c r="O9248" t="s">
        <v>18</v>
      </c>
      <c r="P9248" t="s">
        <v>2172</v>
      </c>
      <c r="Q9248" t="s">
        <v>2191</v>
      </c>
    </row>
    <row r="9249" spans="1:17" hidden="1" x14ac:dyDescent="0.35">
      <c r="A9249" s="72">
        <f t="shared" si="144"/>
        <v>141252</v>
      </c>
      <c r="B9249" t="s">
        <v>17040</v>
      </c>
      <c r="C9249" s="66">
        <v>16052910</v>
      </c>
      <c r="D9249" t="s">
        <v>77</v>
      </c>
      <c r="E9249" t="s">
        <v>7310</v>
      </c>
      <c r="F9249" s="66">
        <v>141252</v>
      </c>
      <c r="G9249" t="s">
        <v>78</v>
      </c>
      <c r="I9249" t="s">
        <v>79</v>
      </c>
      <c r="K9249" t="s">
        <v>17041</v>
      </c>
      <c r="M9249" t="s">
        <v>3090</v>
      </c>
      <c r="N9249" t="s">
        <v>6073</v>
      </c>
      <c r="O9249" t="s">
        <v>18</v>
      </c>
      <c r="P9249" t="s">
        <v>6682</v>
      </c>
    </row>
    <row r="9250" spans="1:17" hidden="1" x14ac:dyDescent="0.35">
      <c r="A9250" s="72">
        <f t="shared" si="144"/>
        <v>141252</v>
      </c>
      <c r="B9250" t="s">
        <v>15990</v>
      </c>
      <c r="C9250" s="66">
        <v>16030330</v>
      </c>
      <c r="D9250" t="s">
        <v>77</v>
      </c>
      <c r="E9250" t="s">
        <v>7310</v>
      </c>
      <c r="F9250" s="66">
        <v>141252</v>
      </c>
      <c r="G9250" t="s">
        <v>78</v>
      </c>
      <c r="H9250" t="s">
        <v>15991</v>
      </c>
      <c r="I9250" t="s">
        <v>79</v>
      </c>
      <c r="K9250" t="s">
        <v>15992</v>
      </c>
      <c r="M9250" t="s">
        <v>3090</v>
      </c>
      <c r="N9250" t="s">
        <v>6073</v>
      </c>
      <c r="O9250" t="s">
        <v>18</v>
      </c>
      <c r="P9250" t="s">
        <v>6682</v>
      </c>
    </row>
    <row r="9251" spans="1:17" hidden="1" x14ac:dyDescent="0.35">
      <c r="A9251" s="72">
        <f t="shared" si="144"/>
        <v>140867</v>
      </c>
      <c r="B9251" t="s">
        <v>27147</v>
      </c>
      <c r="C9251" s="85">
        <v>87110</v>
      </c>
      <c r="D9251" t="s">
        <v>77</v>
      </c>
      <c r="E9251" t="s">
        <v>23184</v>
      </c>
      <c r="F9251" s="85">
        <v>140867</v>
      </c>
      <c r="G9251" t="s">
        <v>78</v>
      </c>
      <c r="I9251" t="s">
        <v>79</v>
      </c>
      <c r="K9251" t="s">
        <v>27148</v>
      </c>
      <c r="M9251" t="s">
        <v>19690</v>
      </c>
      <c r="N9251" t="s">
        <v>571</v>
      </c>
      <c r="O9251" t="s">
        <v>18</v>
      </c>
      <c r="P9251">
        <v>76001</v>
      </c>
      <c r="Q9251">
        <v>8501</v>
      </c>
    </row>
    <row r="9252" spans="1:17" hidden="1" x14ac:dyDescent="0.35">
      <c r="A9252" s="72">
        <f t="shared" si="144"/>
        <v>140867</v>
      </c>
      <c r="B9252" t="s">
        <v>3412</v>
      </c>
      <c r="C9252" s="66">
        <v>87110</v>
      </c>
      <c r="D9252" t="s">
        <v>77</v>
      </c>
      <c r="E9252" t="s">
        <v>3405</v>
      </c>
      <c r="F9252" s="66">
        <v>140867</v>
      </c>
      <c r="G9252" t="s">
        <v>78</v>
      </c>
      <c r="I9252" t="s">
        <v>79</v>
      </c>
      <c r="K9252" t="s">
        <v>3413</v>
      </c>
      <c r="M9252" t="s">
        <v>3401</v>
      </c>
      <c r="N9252" t="s">
        <v>573</v>
      </c>
      <c r="O9252" t="s">
        <v>18</v>
      </c>
      <c r="P9252" t="s">
        <v>3402</v>
      </c>
      <c r="Q9252" t="s">
        <v>3414</v>
      </c>
    </row>
    <row r="9253" spans="1:17" hidden="1" x14ac:dyDescent="0.35">
      <c r="A9253" s="72">
        <f t="shared" si="144"/>
        <v>140604</v>
      </c>
      <c r="B9253" t="s">
        <v>26197</v>
      </c>
      <c r="C9253" s="85">
        <v>86518</v>
      </c>
      <c r="D9253" t="s">
        <v>77</v>
      </c>
      <c r="E9253" t="s">
        <v>23213</v>
      </c>
      <c r="F9253" s="85">
        <v>140604</v>
      </c>
      <c r="G9253" t="s">
        <v>78</v>
      </c>
      <c r="I9253" t="s">
        <v>79</v>
      </c>
      <c r="K9253" t="s">
        <v>26198</v>
      </c>
      <c r="M9253" t="s">
        <v>21734</v>
      </c>
      <c r="N9253" t="s">
        <v>242</v>
      </c>
      <c r="O9253" t="s">
        <v>18</v>
      </c>
      <c r="P9253">
        <v>75459</v>
      </c>
      <c r="Q9253">
        <v>4594</v>
      </c>
    </row>
    <row r="9254" spans="1:17" hidden="1" x14ac:dyDescent="0.35">
      <c r="A9254" s="72">
        <f t="shared" si="144"/>
        <v>140604</v>
      </c>
      <c r="B9254" t="s">
        <v>2066</v>
      </c>
      <c r="C9254" s="66">
        <v>86518</v>
      </c>
      <c r="D9254" t="s">
        <v>77</v>
      </c>
      <c r="E9254" t="s">
        <v>2058</v>
      </c>
      <c r="F9254" s="66">
        <v>140604</v>
      </c>
      <c r="G9254" t="s">
        <v>78</v>
      </c>
      <c r="I9254" t="s">
        <v>79</v>
      </c>
      <c r="K9254" t="s">
        <v>2067</v>
      </c>
      <c r="M9254" t="s">
        <v>2060</v>
      </c>
      <c r="N9254" t="s">
        <v>242</v>
      </c>
      <c r="O9254" t="s">
        <v>18</v>
      </c>
      <c r="P9254" t="s">
        <v>2061</v>
      </c>
      <c r="Q9254" t="s">
        <v>2068</v>
      </c>
    </row>
    <row r="9255" spans="1:17" hidden="1" x14ac:dyDescent="0.35">
      <c r="A9255" s="72">
        <f t="shared" si="144"/>
        <v>141739</v>
      </c>
      <c r="B9255" t="s">
        <v>23703</v>
      </c>
      <c r="C9255" s="85">
        <v>91858</v>
      </c>
      <c r="D9255" t="s">
        <v>77</v>
      </c>
      <c r="E9255" t="s">
        <v>23266</v>
      </c>
      <c r="F9255" s="85">
        <v>141739</v>
      </c>
      <c r="G9255" t="s">
        <v>78</v>
      </c>
      <c r="H9255">
        <v>7097322</v>
      </c>
      <c r="I9255" t="s">
        <v>79</v>
      </c>
      <c r="K9255" t="s">
        <v>23704</v>
      </c>
      <c r="M9255" t="s">
        <v>125</v>
      </c>
      <c r="N9255" t="s">
        <v>137</v>
      </c>
      <c r="O9255" t="s">
        <v>18</v>
      </c>
      <c r="P9255">
        <v>78727</v>
      </c>
      <c r="Q9255">
        <v>5345</v>
      </c>
    </row>
    <row r="9256" spans="1:17" hidden="1" x14ac:dyDescent="0.35">
      <c r="A9256" s="72">
        <f t="shared" si="144"/>
        <v>142116</v>
      </c>
      <c r="B9256" t="s">
        <v>15191</v>
      </c>
      <c r="C9256" s="66">
        <v>230165</v>
      </c>
      <c r="D9256" t="s">
        <v>77</v>
      </c>
      <c r="E9256" t="s">
        <v>13524</v>
      </c>
      <c r="F9256" s="66">
        <v>142116</v>
      </c>
      <c r="G9256" t="s">
        <v>78</v>
      </c>
      <c r="H9256" t="s">
        <v>15192</v>
      </c>
      <c r="I9256" t="s">
        <v>79</v>
      </c>
      <c r="K9256" t="s">
        <v>15193</v>
      </c>
      <c r="M9256" t="s">
        <v>7395</v>
      </c>
      <c r="N9256" t="s">
        <v>7395</v>
      </c>
      <c r="O9256" t="s">
        <v>18</v>
      </c>
      <c r="P9256" t="s">
        <v>7396</v>
      </c>
    </row>
    <row r="9257" spans="1:17" hidden="1" x14ac:dyDescent="0.35">
      <c r="A9257" s="72">
        <f t="shared" si="144"/>
        <v>141556</v>
      </c>
      <c r="B9257" t="s">
        <v>10426</v>
      </c>
      <c r="C9257" s="66">
        <v>90978</v>
      </c>
      <c r="D9257" t="s">
        <v>77</v>
      </c>
      <c r="E9257" t="s">
        <v>10404</v>
      </c>
      <c r="F9257" s="66">
        <v>141556</v>
      </c>
      <c r="G9257" t="s">
        <v>78</v>
      </c>
      <c r="I9257" t="s">
        <v>79</v>
      </c>
      <c r="K9257" t="s">
        <v>10427</v>
      </c>
      <c r="M9257" t="s">
        <v>7383</v>
      </c>
      <c r="N9257" t="s">
        <v>9526</v>
      </c>
      <c r="O9257" t="s">
        <v>18</v>
      </c>
      <c r="P9257" t="s">
        <v>10119</v>
      </c>
      <c r="Q9257" t="s">
        <v>455</v>
      </c>
    </row>
    <row r="9258" spans="1:17" hidden="1" x14ac:dyDescent="0.35">
      <c r="A9258" s="72">
        <f t="shared" si="144"/>
        <v>141311</v>
      </c>
      <c r="B9258" t="s">
        <v>7846</v>
      </c>
      <c r="C9258" s="66">
        <v>89456</v>
      </c>
      <c r="D9258" t="s">
        <v>77</v>
      </c>
      <c r="E9258" t="s">
        <v>6973</v>
      </c>
      <c r="F9258" s="66">
        <v>141311</v>
      </c>
      <c r="G9258" t="s">
        <v>78</v>
      </c>
      <c r="H9258" t="s">
        <v>7847</v>
      </c>
      <c r="I9258" t="s">
        <v>79</v>
      </c>
      <c r="K9258" t="s">
        <v>7848</v>
      </c>
      <c r="M9258" t="s">
        <v>7841</v>
      </c>
      <c r="N9258" t="s">
        <v>6071</v>
      </c>
      <c r="O9258" t="s">
        <v>18</v>
      </c>
      <c r="P9258" t="s">
        <v>7842</v>
      </c>
      <c r="Q9258" t="s">
        <v>7849</v>
      </c>
    </row>
    <row r="9259" spans="1:17" hidden="1" x14ac:dyDescent="0.35">
      <c r="A9259" s="72">
        <f t="shared" si="144"/>
        <v>141973</v>
      </c>
      <c r="B9259" t="s">
        <v>7846</v>
      </c>
      <c r="C9259" s="66">
        <v>92500</v>
      </c>
      <c r="D9259" t="s">
        <v>77</v>
      </c>
      <c r="E9259" t="s">
        <v>12645</v>
      </c>
      <c r="F9259" s="66">
        <v>141973</v>
      </c>
      <c r="G9259" t="s">
        <v>78</v>
      </c>
      <c r="H9259" t="s">
        <v>12646</v>
      </c>
      <c r="I9259" t="s">
        <v>79</v>
      </c>
      <c r="K9259" t="s">
        <v>12647</v>
      </c>
      <c r="M9259" t="s">
        <v>12648</v>
      </c>
      <c r="N9259" t="s">
        <v>7836</v>
      </c>
      <c r="O9259" t="s">
        <v>18</v>
      </c>
      <c r="P9259" t="s">
        <v>12649</v>
      </c>
    </row>
    <row r="9260" spans="1:17" hidden="1" x14ac:dyDescent="0.35">
      <c r="A9260" s="72">
        <f t="shared" si="144"/>
        <v>141973</v>
      </c>
      <c r="B9260" t="s">
        <v>12650</v>
      </c>
      <c r="C9260" s="66">
        <v>92501</v>
      </c>
      <c r="D9260" t="s">
        <v>77</v>
      </c>
      <c r="E9260" t="s">
        <v>12645</v>
      </c>
      <c r="F9260" s="66">
        <v>141973</v>
      </c>
      <c r="G9260" t="s">
        <v>78</v>
      </c>
      <c r="I9260" t="s">
        <v>79</v>
      </c>
      <c r="K9260" t="s">
        <v>12647</v>
      </c>
      <c r="M9260" t="s">
        <v>12648</v>
      </c>
      <c r="N9260" t="s">
        <v>7836</v>
      </c>
      <c r="O9260" t="s">
        <v>18</v>
      </c>
      <c r="P9260" t="s">
        <v>12649</v>
      </c>
    </row>
    <row r="9261" spans="1:17" hidden="1" x14ac:dyDescent="0.35">
      <c r="A9261" s="72">
        <f t="shared" si="144"/>
        <v>141973</v>
      </c>
      <c r="B9261" t="s">
        <v>12651</v>
      </c>
      <c r="C9261" s="66">
        <v>92502</v>
      </c>
      <c r="D9261" t="s">
        <v>77</v>
      </c>
      <c r="E9261" t="s">
        <v>12645</v>
      </c>
      <c r="F9261" s="66">
        <v>141973</v>
      </c>
      <c r="G9261" t="s">
        <v>78</v>
      </c>
      <c r="H9261" t="s">
        <v>12646</v>
      </c>
      <c r="I9261" t="s">
        <v>79</v>
      </c>
      <c r="K9261" t="s">
        <v>12647</v>
      </c>
      <c r="M9261" t="s">
        <v>12648</v>
      </c>
      <c r="N9261" t="s">
        <v>7836</v>
      </c>
      <c r="O9261" t="s">
        <v>18</v>
      </c>
      <c r="P9261" t="s">
        <v>12649</v>
      </c>
    </row>
    <row r="9262" spans="1:17" hidden="1" x14ac:dyDescent="0.35">
      <c r="A9262" s="72">
        <f t="shared" si="144"/>
        <v>140537</v>
      </c>
      <c r="B9262" t="s">
        <v>1636</v>
      </c>
      <c r="C9262" s="66">
        <v>86042</v>
      </c>
      <c r="D9262" t="s">
        <v>77</v>
      </c>
      <c r="E9262" t="s">
        <v>1637</v>
      </c>
      <c r="F9262" s="66">
        <v>140537</v>
      </c>
      <c r="G9262" t="s">
        <v>78</v>
      </c>
      <c r="I9262" t="s">
        <v>79</v>
      </c>
      <c r="K9262" t="s">
        <v>1638</v>
      </c>
      <c r="M9262" t="s">
        <v>1639</v>
      </c>
      <c r="N9262" t="s">
        <v>189</v>
      </c>
      <c r="O9262" t="s">
        <v>18</v>
      </c>
      <c r="P9262" t="s">
        <v>1640</v>
      </c>
    </row>
    <row r="9263" spans="1:17" hidden="1" x14ac:dyDescent="0.35">
      <c r="A9263" s="72">
        <f t="shared" si="144"/>
        <v>140537</v>
      </c>
      <c r="B9263" t="s">
        <v>18010</v>
      </c>
      <c r="C9263" s="66">
        <v>16077558</v>
      </c>
      <c r="D9263" t="s">
        <v>77</v>
      </c>
      <c r="E9263" t="s">
        <v>1637</v>
      </c>
      <c r="F9263" s="66">
        <v>140537</v>
      </c>
      <c r="G9263" t="s">
        <v>78</v>
      </c>
      <c r="I9263" t="s">
        <v>79</v>
      </c>
      <c r="K9263" t="s">
        <v>18011</v>
      </c>
      <c r="M9263" t="s">
        <v>1639</v>
      </c>
      <c r="N9263" t="s">
        <v>189</v>
      </c>
      <c r="O9263" t="s">
        <v>18</v>
      </c>
      <c r="P9263" t="s">
        <v>1640</v>
      </c>
    </row>
    <row r="9264" spans="1:17" hidden="1" x14ac:dyDescent="0.35">
      <c r="A9264" s="72">
        <f t="shared" si="144"/>
        <v>140537</v>
      </c>
      <c r="B9264" t="s">
        <v>22663</v>
      </c>
      <c r="C9264" s="66">
        <v>17025639</v>
      </c>
      <c r="D9264" t="s">
        <v>77</v>
      </c>
      <c r="E9264" t="s">
        <v>1637</v>
      </c>
      <c r="F9264" s="66">
        <v>140537</v>
      </c>
      <c r="G9264" t="s">
        <v>78</v>
      </c>
      <c r="I9264" t="s">
        <v>79</v>
      </c>
      <c r="K9264" t="s">
        <v>22664</v>
      </c>
      <c r="M9264" t="s">
        <v>22665</v>
      </c>
      <c r="N9264" t="s">
        <v>232</v>
      </c>
      <c r="O9264" t="s">
        <v>18</v>
      </c>
      <c r="P9264" t="s">
        <v>1640</v>
      </c>
      <c r="Q9264" t="s">
        <v>13649</v>
      </c>
    </row>
    <row r="9265" spans="1:17" hidden="1" x14ac:dyDescent="0.35">
      <c r="A9265" s="72">
        <f t="shared" si="144"/>
        <v>140537</v>
      </c>
      <c r="B9265" t="s">
        <v>18008</v>
      </c>
      <c r="C9265" s="66">
        <v>16077556</v>
      </c>
      <c r="D9265" t="s">
        <v>77</v>
      </c>
      <c r="E9265" t="s">
        <v>1637</v>
      </c>
      <c r="F9265" s="66">
        <v>140537</v>
      </c>
      <c r="G9265" t="s">
        <v>78</v>
      </c>
      <c r="I9265" t="s">
        <v>79</v>
      </c>
      <c r="K9265" t="s">
        <v>18009</v>
      </c>
      <c r="M9265" t="s">
        <v>1639</v>
      </c>
      <c r="N9265" t="s">
        <v>189</v>
      </c>
      <c r="O9265" t="s">
        <v>18</v>
      </c>
      <c r="P9265" t="s">
        <v>1640</v>
      </c>
    </row>
    <row r="9266" spans="1:17" hidden="1" x14ac:dyDescent="0.35">
      <c r="A9266" s="72">
        <f t="shared" si="144"/>
        <v>140537</v>
      </c>
      <c r="B9266" t="s">
        <v>20001</v>
      </c>
      <c r="C9266" s="66">
        <v>16077554</v>
      </c>
      <c r="D9266" t="s">
        <v>83</v>
      </c>
      <c r="E9266" t="s">
        <v>1637</v>
      </c>
      <c r="F9266" s="66">
        <v>140537</v>
      </c>
      <c r="G9266" t="s">
        <v>78</v>
      </c>
      <c r="I9266" t="s">
        <v>79</v>
      </c>
      <c r="K9266" t="s">
        <v>20002</v>
      </c>
      <c r="M9266" t="s">
        <v>1639</v>
      </c>
      <c r="N9266" t="s">
        <v>189</v>
      </c>
      <c r="O9266" t="s">
        <v>18</v>
      </c>
      <c r="P9266" t="s">
        <v>1640</v>
      </c>
    </row>
    <row r="9267" spans="1:17" hidden="1" x14ac:dyDescent="0.35">
      <c r="A9267" s="72">
        <f t="shared" si="144"/>
        <v>141873</v>
      </c>
      <c r="B9267" t="s">
        <v>12253</v>
      </c>
      <c r="C9267" s="66">
        <v>92258</v>
      </c>
      <c r="D9267" t="s">
        <v>77</v>
      </c>
      <c r="E9267" t="s">
        <v>12254</v>
      </c>
      <c r="F9267" s="66">
        <v>141873</v>
      </c>
      <c r="G9267" t="s">
        <v>78</v>
      </c>
      <c r="I9267" t="s">
        <v>79</v>
      </c>
      <c r="K9267" t="s">
        <v>12255</v>
      </c>
      <c r="M9267" t="s">
        <v>12251</v>
      </c>
      <c r="N9267" t="s">
        <v>11984</v>
      </c>
      <c r="O9267" t="s">
        <v>18</v>
      </c>
      <c r="P9267" t="s">
        <v>12252</v>
      </c>
    </row>
    <row r="9268" spans="1:17" hidden="1" x14ac:dyDescent="0.35">
      <c r="A9268" s="72">
        <f t="shared" si="144"/>
        <v>141873</v>
      </c>
      <c r="B9268" t="s">
        <v>12256</v>
      </c>
      <c r="C9268" s="66">
        <v>92259</v>
      </c>
      <c r="D9268" t="s">
        <v>77</v>
      </c>
      <c r="E9268" t="s">
        <v>12254</v>
      </c>
      <c r="F9268" s="66">
        <v>141873</v>
      </c>
      <c r="G9268" t="s">
        <v>78</v>
      </c>
      <c r="I9268" t="s">
        <v>79</v>
      </c>
      <c r="K9268" t="s">
        <v>12257</v>
      </c>
      <c r="M9268" t="s">
        <v>12251</v>
      </c>
      <c r="N9268" t="s">
        <v>11989</v>
      </c>
      <c r="O9268" t="s">
        <v>18</v>
      </c>
      <c r="P9268" t="s">
        <v>12252</v>
      </c>
    </row>
    <row r="9269" spans="1:17" hidden="1" x14ac:dyDescent="0.35">
      <c r="A9269" s="72">
        <f t="shared" si="144"/>
        <v>141873</v>
      </c>
      <c r="B9269" t="s">
        <v>20055</v>
      </c>
      <c r="C9269" s="66">
        <v>17001379</v>
      </c>
      <c r="D9269" t="s">
        <v>83</v>
      </c>
      <c r="E9269" t="s">
        <v>12254</v>
      </c>
      <c r="F9269" s="66">
        <v>141873</v>
      </c>
      <c r="G9269" t="s">
        <v>78</v>
      </c>
      <c r="H9269" t="s">
        <v>350</v>
      </c>
      <c r="I9269" t="s">
        <v>79</v>
      </c>
      <c r="K9269" t="s">
        <v>12255</v>
      </c>
      <c r="L9269" t="s">
        <v>80</v>
      </c>
      <c r="M9269" t="s">
        <v>12251</v>
      </c>
      <c r="N9269" t="s">
        <v>11984</v>
      </c>
      <c r="O9269" t="s">
        <v>18</v>
      </c>
      <c r="P9269" t="s">
        <v>12252</v>
      </c>
      <c r="Q9269" t="s">
        <v>87</v>
      </c>
    </row>
    <row r="9270" spans="1:17" hidden="1" x14ac:dyDescent="0.35">
      <c r="A9270" s="72">
        <f t="shared" si="144"/>
        <v>141873</v>
      </c>
      <c r="B9270" t="s">
        <v>15093</v>
      </c>
      <c r="C9270" s="66">
        <v>227958</v>
      </c>
      <c r="D9270" t="s">
        <v>77</v>
      </c>
      <c r="E9270" t="s">
        <v>12254</v>
      </c>
      <c r="F9270" s="66">
        <v>141873</v>
      </c>
      <c r="G9270" t="s">
        <v>78</v>
      </c>
      <c r="I9270" t="s">
        <v>79</v>
      </c>
      <c r="K9270" t="s">
        <v>15094</v>
      </c>
      <c r="M9270" t="s">
        <v>12251</v>
      </c>
      <c r="N9270" t="s">
        <v>11989</v>
      </c>
      <c r="O9270" t="s">
        <v>18</v>
      </c>
      <c r="P9270" t="s">
        <v>12252</v>
      </c>
    </row>
    <row r="9271" spans="1:17" hidden="1" x14ac:dyDescent="0.35">
      <c r="A9271" s="72">
        <f t="shared" si="144"/>
        <v>127700</v>
      </c>
      <c r="B9271" t="s">
        <v>24158</v>
      </c>
      <c r="C9271" s="85">
        <v>16037799</v>
      </c>
      <c r="D9271" t="s">
        <v>77</v>
      </c>
      <c r="E9271" t="s">
        <v>23260</v>
      </c>
      <c r="F9271" s="85">
        <v>127700</v>
      </c>
      <c r="G9271" t="s">
        <v>78</v>
      </c>
      <c r="I9271" t="s">
        <v>79</v>
      </c>
      <c r="K9271" t="s">
        <v>24159</v>
      </c>
      <c r="M9271" t="s">
        <v>24004</v>
      </c>
      <c r="N9271" t="s">
        <v>23987</v>
      </c>
      <c r="O9271" t="s">
        <v>23988</v>
      </c>
      <c r="P9271">
        <v>32909</v>
      </c>
    </row>
    <row r="9272" spans="1:17" hidden="1" x14ac:dyDescent="0.35">
      <c r="A9272" s="72">
        <f t="shared" si="144"/>
        <v>142118</v>
      </c>
      <c r="B9272" t="s">
        <v>13391</v>
      </c>
      <c r="C9272" s="66">
        <v>92989</v>
      </c>
      <c r="D9272" t="s">
        <v>77</v>
      </c>
      <c r="E9272" t="s">
        <v>13343</v>
      </c>
      <c r="F9272" s="66">
        <v>142118</v>
      </c>
      <c r="G9272" t="s">
        <v>78</v>
      </c>
      <c r="H9272" t="s">
        <v>13392</v>
      </c>
      <c r="I9272" t="s">
        <v>79</v>
      </c>
      <c r="K9272" t="s">
        <v>13393</v>
      </c>
      <c r="M9272" t="s">
        <v>7395</v>
      </c>
      <c r="N9272" t="s">
        <v>13252</v>
      </c>
      <c r="O9272" t="s">
        <v>18</v>
      </c>
      <c r="P9272" t="s">
        <v>13384</v>
      </c>
      <c r="Q9272" t="s">
        <v>1767</v>
      </c>
    </row>
    <row r="9273" spans="1:17" hidden="1" x14ac:dyDescent="0.35">
      <c r="A9273" s="72">
        <f t="shared" si="144"/>
        <v>140887</v>
      </c>
      <c r="B9273" t="s">
        <v>25563</v>
      </c>
      <c r="C9273" s="85">
        <v>87562</v>
      </c>
      <c r="D9273" t="s">
        <v>77</v>
      </c>
      <c r="E9273" t="s">
        <v>23231</v>
      </c>
      <c r="F9273" s="85">
        <v>140887</v>
      </c>
      <c r="G9273" t="s">
        <v>78</v>
      </c>
      <c r="H9273">
        <v>12059473</v>
      </c>
      <c r="I9273" t="s">
        <v>79</v>
      </c>
      <c r="K9273" t="s">
        <v>25564</v>
      </c>
      <c r="M9273" t="s">
        <v>20648</v>
      </c>
      <c r="N9273" t="s">
        <v>571</v>
      </c>
      <c r="O9273" t="s">
        <v>18</v>
      </c>
      <c r="P9273">
        <v>76119</v>
      </c>
      <c r="Q9273">
        <v>1732</v>
      </c>
    </row>
    <row r="9274" spans="1:17" hidden="1" x14ac:dyDescent="0.35">
      <c r="A9274" s="72">
        <f t="shared" si="144"/>
        <v>140887</v>
      </c>
      <c r="B9274" t="s">
        <v>4270</v>
      </c>
      <c r="C9274" s="66">
        <v>87562</v>
      </c>
      <c r="D9274" t="s">
        <v>77</v>
      </c>
      <c r="E9274" t="s">
        <v>3907</v>
      </c>
      <c r="F9274" s="66">
        <v>140887</v>
      </c>
      <c r="G9274" t="s">
        <v>78</v>
      </c>
      <c r="H9274" t="s">
        <v>4271</v>
      </c>
      <c r="I9274" t="s">
        <v>79</v>
      </c>
      <c r="K9274" t="s">
        <v>4272</v>
      </c>
      <c r="M9274" t="s">
        <v>3904</v>
      </c>
      <c r="N9274" t="s">
        <v>573</v>
      </c>
      <c r="O9274" t="s">
        <v>18</v>
      </c>
      <c r="P9274" t="s">
        <v>4265</v>
      </c>
      <c r="Q9274" t="s">
        <v>4273</v>
      </c>
    </row>
    <row r="9275" spans="1:17" hidden="1" x14ac:dyDescent="0.35">
      <c r="A9275" s="72">
        <f t="shared" si="144"/>
        <v>141739</v>
      </c>
      <c r="B9275" t="s">
        <v>23585</v>
      </c>
      <c r="C9275" s="85">
        <v>91898</v>
      </c>
      <c r="D9275" t="s">
        <v>77</v>
      </c>
      <c r="E9275" t="s">
        <v>23266</v>
      </c>
      <c r="F9275" s="85">
        <v>141739</v>
      </c>
      <c r="G9275" t="s">
        <v>78</v>
      </c>
      <c r="H9275">
        <v>12688941</v>
      </c>
      <c r="I9275" t="s">
        <v>79</v>
      </c>
      <c r="K9275" t="s">
        <v>23586</v>
      </c>
      <c r="M9275" t="s">
        <v>125</v>
      </c>
      <c r="N9275" t="s">
        <v>137</v>
      </c>
      <c r="O9275" t="s">
        <v>18</v>
      </c>
      <c r="P9275">
        <v>78745</v>
      </c>
      <c r="Q9275">
        <v>1337</v>
      </c>
    </row>
    <row r="9276" spans="1:17" hidden="1" x14ac:dyDescent="0.35">
      <c r="A9276" s="72">
        <f t="shared" si="144"/>
        <v>140932</v>
      </c>
      <c r="B9276" t="s">
        <v>26572</v>
      </c>
      <c r="C9276" s="85">
        <v>17004801</v>
      </c>
      <c r="D9276" t="s">
        <v>77</v>
      </c>
      <c r="E9276" t="s">
        <v>23203</v>
      </c>
      <c r="F9276" s="85">
        <v>140932</v>
      </c>
      <c r="G9276" t="s">
        <v>78</v>
      </c>
      <c r="H9276">
        <v>14296040</v>
      </c>
      <c r="I9276" t="s">
        <v>79</v>
      </c>
      <c r="K9276" t="s">
        <v>26573</v>
      </c>
      <c r="M9276" t="s">
        <v>20648</v>
      </c>
      <c r="N9276" t="s">
        <v>571</v>
      </c>
      <c r="O9276" t="s">
        <v>18</v>
      </c>
      <c r="P9276">
        <v>76131</v>
      </c>
      <c r="Q9276">
        <v>5156</v>
      </c>
    </row>
    <row r="9277" spans="1:17" hidden="1" x14ac:dyDescent="0.35">
      <c r="A9277" s="72">
        <f t="shared" si="144"/>
        <v>140932</v>
      </c>
      <c r="B9277" t="s">
        <v>20491</v>
      </c>
      <c r="C9277" s="66">
        <v>17004801</v>
      </c>
      <c r="D9277" t="s">
        <v>77</v>
      </c>
      <c r="E9277" t="s">
        <v>3887</v>
      </c>
      <c r="F9277" s="66">
        <v>140932</v>
      </c>
      <c r="G9277" t="s">
        <v>78</v>
      </c>
      <c r="H9277" t="s">
        <v>3888</v>
      </c>
      <c r="I9277" t="s">
        <v>79</v>
      </c>
      <c r="K9277" t="s">
        <v>20492</v>
      </c>
      <c r="M9277" t="s">
        <v>3904</v>
      </c>
      <c r="N9277" t="s">
        <v>571</v>
      </c>
      <c r="O9277" t="s">
        <v>18</v>
      </c>
      <c r="P9277" t="s">
        <v>4417</v>
      </c>
      <c r="Q9277" t="s">
        <v>20493</v>
      </c>
    </row>
    <row r="9278" spans="1:17" hidden="1" x14ac:dyDescent="0.35">
      <c r="A9278" s="72">
        <f t="shared" si="144"/>
        <v>127700</v>
      </c>
      <c r="B9278" t="s">
        <v>24031</v>
      </c>
      <c r="C9278" s="85">
        <v>36235</v>
      </c>
      <c r="D9278" t="s">
        <v>77</v>
      </c>
      <c r="E9278" t="s">
        <v>23260</v>
      </c>
      <c r="F9278" s="85">
        <v>127700</v>
      </c>
      <c r="G9278" t="s">
        <v>78</v>
      </c>
      <c r="H9278">
        <v>13052360</v>
      </c>
      <c r="I9278" t="s">
        <v>79</v>
      </c>
      <c r="K9278" t="s">
        <v>24032</v>
      </c>
      <c r="M9278" t="s">
        <v>23996</v>
      </c>
      <c r="N9278" t="s">
        <v>23987</v>
      </c>
      <c r="O9278" t="s">
        <v>23988</v>
      </c>
      <c r="P9278">
        <v>32940</v>
      </c>
      <c r="Q9278">
        <v>1829</v>
      </c>
    </row>
    <row r="9279" spans="1:17" hidden="1" x14ac:dyDescent="0.35">
      <c r="A9279" s="72">
        <f t="shared" si="144"/>
        <v>141486</v>
      </c>
      <c r="B9279" t="s">
        <v>26734</v>
      </c>
      <c r="C9279" s="85">
        <v>16028270</v>
      </c>
      <c r="D9279" t="s">
        <v>23281</v>
      </c>
      <c r="E9279" t="s">
        <v>23195</v>
      </c>
      <c r="F9279" s="85">
        <v>141486</v>
      </c>
      <c r="G9279" t="s">
        <v>78</v>
      </c>
      <c r="H9279">
        <v>12729620</v>
      </c>
      <c r="I9279" t="s">
        <v>79</v>
      </c>
      <c r="K9279" t="s">
        <v>18969</v>
      </c>
      <c r="M9279" t="s">
        <v>9223</v>
      </c>
      <c r="N9279" t="s">
        <v>20296</v>
      </c>
      <c r="O9279" t="s">
        <v>18</v>
      </c>
      <c r="P9279">
        <v>78040</v>
      </c>
    </row>
    <row r="9280" spans="1:17" hidden="1" x14ac:dyDescent="0.35">
      <c r="A9280" s="72">
        <f t="shared" si="144"/>
        <v>141486</v>
      </c>
      <c r="B9280" t="s">
        <v>18967</v>
      </c>
      <c r="C9280" s="66">
        <v>16028270</v>
      </c>
      <c r="D9280" t="s">
        <v>83</v>
      </c>
      <c r="E9280" t="s">
        <v>9220</v>
      </c>
      <c r="F9280" s="66">
        <v>141486</v>
      </c>
      <c r="G9280" t="s">
        <v>78</v>
      </c>
      <c r="H9280" t="s">
        <v>18968</v>
      </c>
      <c r="I9280" t="s">
        <v>79</v>
      </c>
      <c r="K9280" t="s">
        <v>18969</v>
      </c>
      <c r="M9280" t="s">
        <v>9223</v>
      </c>
      <c r="N9280" t="s">
        <v>9217</v>
      </c>
      <c r="O9280" t="s">
        <v>18</v>
      </c>
      <c r="P9280" t="s">
        <v>9218</v>
      </c>
    </row>
    <row r="9281" spans="1:17" hidden="1" x14ac:dyDescent="0.35">
      <c r="A9281" s="72" t="str">
        <f t="shared" si="144"/>
        <v/>
      </c>
      <c r="B9281" t="s">
        <v>13661</v>
      </c>
      <c r="C9281" s="66">
        <v>223076</v>
      </c>
      <c r="D9281" t="s">
        <v>1750</v>
      </c>
      <c r="H9281" t="s">
        <v>18079</v>
      </c>
      <c r="I9281" t="s">
        <v>79</v>
      </c>
      <c r="J9281" t="s">
        <v>200</v>
      </c>
      <c r="K9281" t="s">
        <v>18080</v>
      </c>
      <c r="M9281" t="s">
        <v>2785</v>
      </c>
      <c r="N9281" t="s">
        <v>2448</v>
      </c>
      <c r="O9281" t="s">
        <v>18</v>
      </c>
      <c r="P9281" t="s">
        <v>2786</v>
      </c>
    </row>
    <row r="9282" spans="1:17" hidden="1" x14ac:dyDescent="0.35">
      <c r="A9282" s="72" t="str">
        <f t="shared" ref="A9282:A9345" si="145">IF(F9282="", "", IF(D9282="School District", C9282, F9282))</f>
        <v/>
      </c>
      <c r="B9282" t="s">
        <v>13670</v>
      </c>
      <c r="C9282" s="66">
        <v>16026467</v>
      </c>
      <c r="D9282" t="s">
        <v>1750</v>
      </c>
      <c r="H9282" t="s">
        <v>18106</v>
      </c>
      <c r="I9282" t="s">
        <v>79</v>
      </c>
      <c r="K9282" t="s">
        <v>18107</v>
      </c>
      <c r="M9282" t="s">
        <v>2967</v>
      </c>
      <c r="N9282" t="s">
        <v>1894</v>
      </c>
      <c r="O9282" t="s">
        <v>18</v>
      </c>
      <c r="P9282" t="s">
        <v>2968</v>
      </c>
    </row>
    <row r="9283" spans="1:17" hidden="1" x14ac:dyDescent="0.35">
      <c r="A9283" s="72">
        <f t="shared" si="145"/>
        <v>141234</v>
      </c>
      <c r="B9283" t="s">
        <v>14729</v>
      </c>
      <c r="C9283" s="66">
        <v>16054009</v>
      </c>
      <c r="D9283" t="s">
        <v>83</v>
      </c>
      <c r="E9283" t="s">
        <v>6473</v>
      </c>
      <c r="F9283" s="66">
        <v>141234</v>
      </c>
      <c r="G9283" t="s">
        <v>78</v>
      </c>
      <c r="I9283" t="s">
        <v>79</v>
      </c>
      <c r="K9283" t="s">
        <v>19642</v>
      </c>
      <c r="M9283" t="s">
        <v>3090</v>
      </c>
      <c r="N9283" t="s">
        <v>6073</v>
      </c>
      <c r="O9283" t="s">
        <v>18</v>
      </c>
      <c r="P9283" t="s">
        <v>6783</v>
      </c>
    </row>
    <row r="9284" spans="1:17" hidden="1" x14ac:dyDescent="0.35">
      <c r="A9284" s="72">
        <f t="shared" si="145"/>
        <v>141231</v>
      </c>
      <c r="B9284" t="s">
        <v>14729</v>
      </c>
      <c r="C9284" s="66">
        <v>16025263</v>
      </c>
      <c r="D9284" t="s">
        <v>83</v>
      </c>
      <c r="E9284" t="s">
        <v>6244</v>
      </c>
      <c r="F9284" s="66">
        <v>141231</v>
      </c>
      <c r="G9284" t="s">
        <v>78</v>
      </c>
      <c r="H9284" t="s">
        <v>18610</v>
      </c>
      <c r="I9284" t="s">
        <v>79</v>
      </c>
      <c r="K9284" t="s">
        <v>18611</v>
      </c>
      <c r="M9284" t="s">
        <v>3090</v>
      </c>
      <c r="N9284" t="s">
        <v>6073</v>
      </c>
      <c r="O9284" t="s">
        <v>18</v>
      </c>
      <c r="P9284" t="s">
        <v>7149</v>
      </c>
    </row>
    <row r="9285" spans="1:17" hidden="1" x14ac:dyDescent="0.35">
      <c r="A9285" s="72">
        <f t="shared" si="145"/>
        <v>141681</v>
      </c>
      <c r="B9285" t="s">
        <v>19169</v>
      </c>
      <c r="C9285" s="66">
        <v>16026077</v>
      </c>
      <c r="D9285" t="s">
        <v>83</v>
      </c>
      <c r="E9285" t="s">
        <v>11249</v>
      </c>
      <c r="F9285" s="66">
        <v>141681</v>
      </c>
      <c r="G9285" t="s">
        <v>78</v>
      </c>
      <c r="I9285" t="s">
        <v>79</v>
      </c>
      <c r="K9285" t="s">
        <v>19170</v>
      </c>
      <c r="L9285" t="s">
        <v>19171</v>
      </c>
      <c r="M9285" t="s">
        <v>11037</v>
      </c>
      <c r="N9285" t="s">
        <v>5082</v>
      </c>
      <c r="O9285" t="s">
        <v>18</v>
      </c>
      <c r="P9285" t="s">
        <v>11038</v>
      </c>
    </row>
    <row r="9286" spans="1:17" hidden="1" x14ac:dyDescent="0.35">
      <c r="A9286" s="72">
        <f t="shared" si="145"/>
        <v>141681</v>
      </c>
      <c r="B9286" t="s">
        <v>19167</v>
      </c>
      <c r="C9286" s="66">
        <v>16026074</v>
      </c>
      <c r="D9286" t="s">
        <v>83</v>
      </c>
      <c r="E9286" t="s">
        <v>11249</v>
      </c>
      <c r="F9286" s="66">
        <v>141681</v>
      </c>
      <c r="G9286" t="s">
        <v>78</v>
      </c>
      <c r="I9286" t="s">
        <v>79</v>
      </c>
      <c r="K9286" t="s">
        <v>19168</v>
      </c>
      <c r="M9286" t="s">
        <v>11037</v>
      </c>
      <c r="N9286" t="s">
        <v>5082</v>
      </c>
      <c r="O9286" t="s">
        <v>18</v>
      </c>
      <c r="P9286" t="s">
        <v>11038</v>
      </c>
    </row>
    <row r="9287" spans="1:17" hidden="1" x14ac:dyDescent="0.35">
      <c r="A9287" s="72">
        <f t="shared" si="145"/>
        <v>141729</v>
      </c>
      <c r="B9287" t="s">
        <v>22895</v>
      </c>
      <c r="C9287" s="85">
        <v>16034229</v>
      </c>
      <c r="D9287" t="s">
        <v>23281</v>
      </c>
      <c r="E9287" t="s">
        <v>23173</v>
      </c>
      <c r="F9287" s="85">
        <v>141729</v>
      </c>
      <c r="G9287" t="s">
        <v>78</v>
      </c>
      <c r="H9287">
        <v>12029880</v>
      </c>
      <c r="I9287" t="s">
        <v>79</v>
      </c>
      <c r="K9287" t="s">
        <v>27636</v>
      </c>
      <c r="M9287" t="s">
        <v>27637</v>
      </c>
      <c r="N9287" t="s">
        <v>137</v>
      </c>
      <c r="O9287" t="s">
        <v>18</v>
      </c>
      <c r="P9287">
        <v>78660</v>
      </c>
    </row>
    <row r="9288" spans="1:17" hidden="1" x14ac:dyDescent="0.35">
      <c r="A9288" s="72">
        <f t="shared" si="145"/>
        <v>141729</v>
      </c>
      <c r="B9288" t="s">
        <v>19151</v>
      </c>
      <c r="C9288" s="66">
        <v>16034229</v>
      </c>
      <c r="D9288" t="s">
        <v>83</v>
      </c>
      <c r="E9288" t="s">
        <v>11585</v>
      </c>
      <c r="F9288" s="66">
        <v>141729</v>
      </c>
      <c r="G9288" t="s">
        <v>78</v>
      </c>
      <c r="H9288" t="s">
        <v>11586</v>
      </c>
      <c r="I9288" t="s">
        <v>79</v>
      </c>
      <c r="K9288" t="s">
        <v>19152</v>
      </c>
      <c r="L9288" t="s">
        <v>80</v>
      </c>
      <c r="M9288" t="s">
        <v>19153</v>
      </c>
      <c r="N9288" t="s">
        <v>136</v>
      </c>
      <c r="O9288" t="s">
        <v>18</v>
      </c>
      <c r="P9288" t="s">
        <v>11589</v>
      </c>
      <c r="Q9288" t="s">
        <v>87</v>
      </c>
    </row>
    <row r="9289" spans="1:17" hidden="1" x14ac:dyDescent="0.35">
      <c r="A9289" s="72">
        <f t="shared" si="145"/>
        <v>141722</v>
      </c>
      <c r="B9289" t="s">
        <v>20969</v>
      </c>
      <c r="C9289" s="85">
        <v>17010092</v>
      </c>
      <c r="D9289" t="s">
        <v>23281</v>
      </c>
      <c r="E9289" t="s">
        <v>23194</v>
      </c>
      <c r="F9289" s="85">
        <v>141722</v>
      </c>
      <c r="G9289" t="s">
        <v>78</v>
      </c>
      <c r="H9289">
        <v>1664895</v>
      </c>
      <c r="I9289" t="s">
        <v>79</v>
      </c>
      <c r="K9289" t="s">
        <v>20970</v>
      </c>
      <c r="M9289" t="s">
        <v>20759</v>
      </c>
      <c r="N9289" t="s">
        <v>5106</v>
      </c>
      <c r="O9289" t="s">
        <v>18</v>
      </c>
      <c r="P9289">
        <v>78613</v>
      </c>
    </row>
    <row r="9290" spans="1:17" hidden="1" x14ac:dyDescent="0.35">
      <c r="A9290" s="72">
        <f t="shared" si="145"/>
        <v>141722</v>
      </c>
      <c r="B9290" t="s">
        <v>20969</v>
      </c>
      <c r="C9290" s="66">
        <v>17010092</v>
      </c>
      <c r="D9290" t="s">
        <v>83</v>
      </c>
      <c r="E9290" t="s">
        <v>11379</v>
      </c>
      <c r="F9290" s="66">
        <v>141722</v>
      </c>
      <c r="G9290" t="s">
        <v>78</v>
      </c>
      <c r="H9290" t="s">
        <v>11380</v>
      </c>
      <c r="I9290" t="s">
        <v>79</v>
      </c>
      <c r="K9290" t="s">
        <v>20970</v>
      </c>
      <c r="M9290" t="s">
        <v>20759</v>
      </c>
      <c r="N9290" t="s">
        <v>5106</v>
      </c>
      <c r="O9290" t="s">
        <v>18</v>
      </c>
      <c r="P9290" t="s">
        <v>11383</v>
      </c>
    </row>
    <row r="9291" spans="1:17" hidden="1" x14ac:dyDescent="0.35">
      <c r="A9291" s="72">
        <f t="shared" si="145"/>
        <v>141336</v>
      </c>
      <c r="B9291" t="s">
        <v>18224</v>
      </c>
      <c r="C9291" s="66">
        <v>16071178</v>
      </c>
      <c r="D9291" t="s">
        <v>83</v>
      </c>
      <c r="E9291" t="s">
        <v>8391</v>
      </c>
      <c r="F9291" s="66">
        <v>141336</v>
      </c>
      <c r="G9291" t="s">
        <v>78</v>
      </c>
      <c r="I9291" t="s">
        <v>79</v>
      </c>
      <c r="K9291" t="s">
        <v>18225</v>
      </c>
      <c r="M9291" t="s">
        <v>8389</v>
      </c>
      <c r="N9291" t="s">
        <v>6827</v>
      </c>
      <c r="O9291" t="s">
        <v>18</v>
      </c>
      <c r="P9291" t="s">
        <v>6340</v>
      </c>
    </row>
    <row r="9292" spans="1:17" hidden="1" x14ac:dyDescent="0.35">
      <c r="A9292" s="72">
        <f t="shared" si="145"/>
        <v>141681</v>
      </c>
      <c r="B9292" t="s">
        <v>19829</v>
      </c>
      <c r="C9292" s="66">
        <v>16079886</v>
      </c>
      <c r="D9292" t="s">
        <v>83</v>
      </c>
      <c r="E9292" t="s">
        <v>11249</v>
      </c>
      <c r="F9292" s="66">
        <v>141681</v>
      </c>
      <c r="G9292" t="s">
        <v>78</v>
      </c>
      <c r="I9292" t="s">
        <v>79</v>
      </c>
      <c r="K9292" t="s">
        <v>19830</v>
      </c>
      <c r="L9292" t="s">
        <v>19831</v>
      </c>
      <c r="M9292" t="s">
        <v>11037</v>
      </c>
      <c r="N9292" t="s">
        <v>5082</v>
      </c>
      <c r="O9292" t="s">
        <v>18</v>
      </c>
      <c r="P9292" t="s">
        <v>11038</v>
      </c>
    </row>
    <row r="9293" spans="1:17" hidden="1" x14ac:dyDescent="0.35">
      <c r="A9293" s="72">
        <f t="shared" si="145"/>
        <v>127700</v>
      </c>
      <c r="B9293" t="s">
        <v>24011</v>
      </c>
      <c r="C9293" s="85">
        <v>36232</v>
      </c>
      <c r="D9293" t="s">
        <v>77</v>
      </c>
      <c r="E9293" t="s">
        <v>23260</v>
      </c>
      <c r="F9293" s="85">
        <v>127700</v>
      </c>
      <c r="G9293" t="s">
        <v>78</v>
      </c>
      <c r="H9293">
        <v>13052386</v>
      </c>
      <c r="I9293" t="s">
        <v>79</v>
      </c>
      <c r="K9293" t="s">
        <v>24012</v>
      </c>
      <c r="M9293" t="s">
        <v>24013</v>
      </c>
      <c r="N9293" t="s">
        <v>23987</v>
      </c>
      <c r="O9293" t="s">
        <v>23988</v>
      </c>
      <c r="P9293">
        <v>32937</v>
      </c>
      <c r="Q9293">
        <v>3114</v>
      </c>
    </row>
    <row r="9294" spans="1:17" hidden="1" x14ac:dyDescent="0.35">
      <c r="A9294" s="72">
        <f t="shared" si="145"/>
        <v>141544</v>
      </c>
      <c r="B9294" t="s">
        <v>22592</v>
      </c>
      <c r="C9294" s="66">
        <v>17024345</v>
      </c>
      <c r="D9294" t="s">
        <v>83</v>
      </c>
      <c r="E9294" t="s">
        <v>9751</v>
      </c>
      <c r="F9294" s="66">
        <v>141544</v>
      </c>
      <c r="G9294" t="s">
        <v>78</v>
      </c>
      <c r="I9294" t="s">
        <v>79</v>
      </c>
      <c r="K9294" t="s">
        <v>22593</v>
      </c>
      <c r="M9294" t="s">
        <v>22594</v>
      </c>
      <c r="N9294" t="s">
        <v>22595</v>
      </c>
      <c r="O9294" t="s">
        <v>18</v>
      </c>
      <c r="P9294" t="s">
        <v>9750</v>
      </c>
    </row>
    <row r="9295" spans="1:17" hidden="1" x14ac:dyDescent="0.35">
      <c r="A9295" s="72">
        <f t="shared" si="145"/>
        <v>141223</v>
      </c>
      <c r="B9295" t="s">
        <v>6911</v>
      </c>
      <c r="C9295" s="66">
        <v>88876</v>
      </c>
      <c r="D9295" t="s">
        <v>77</v>
      </c>
      <c r="E9295" t="s">
        <v>6077</v>
      </c>
      <c r="F9295" s="66">
        <v>141223</v>
      </c>
      <c r="G9295" t="s">
        <v>78</v>
      </c>
      <c r="H9295" t="s">
        <v>6912</v>
      </c>
      <c r="I9295" t="s">
        <v>79</v>
      </c>
      <c r="K9295" t="s">
        <v>6913</v>
      </c>
      <c r="M9295" t="s">
        <v>3090</v>
      </c>
      <c r="N9295" t="s">
        <v>6071</v>
      </c>
      <c r="O9295" t="s">
        <v>18</v>
      </c>
      <c r="P9295" t="s">
        <v>6897</v>
      </c>
      <c r="Q9295" t="s">
        <v>6914</v>
      </c>
    </row>
    <row r="9296" spans="1:17" hidden="1" x14ac:dyDescent="0.35">
      <c r="A9296" s="72">
        <f t="shared" si="145"/>
        <v>140464</v>
      </c>
      <c r="B9296" t="s">
        <v>25910</v>
      </c>
      <c r="C9296" s="85">
        <v>85601</v>
      </c>
      <c r="D9296" t="s">
        <v>77</v>
      </c>
      <c r="E9296" t="s">
        <v>23223</v>
      </c>
      <c r="F9296" s="85">
        <v>140464</v>
      </c>
      <c r="G9296" t="s">
        <v>78</v>
      </c>
      <c r="H9296">
        <v>14512545</v>
      </c>
      <c r="I9296" t="s">
        <v>79</v>
      </c>
      <c r="K9296" t="s">
        <v>25911</v>
      </c>
      <c r="M9296" t="s">
        <v>18305</v>
      </c>
      <c r="N9296" t="s">
        <v>232</v>
      </c>
      <c r="O9296" t="s">
        <v>18</v>
      </c>
      <c r="P9296">
        <v>75052</v>
      </c>
      <c r="Q9296">
        <v>1928</v>
      </c>
    </row>
    <row r="9297" spans="1:17" hidden="1" x14ac:dyDescent="0.35">
      <c r="A9297" s="72">
        <f t="shared" si="145"/>
        <v>140464</v>
      </c>
      <c r="B9297" t="s">
        <v>613</v>
      </c>
      <c r="C9297" s="66">
        <v>85601</v>
      </c>
      <c r="D9297" t="s">
        <v>77</v>
      </c>
      <c r="E9297" t="s">
        <v>541</v>
      </c>
      <c r="F9297" s="66">
        <v>140464</v>
      </c>
      <c r="G9297" t="s">
        <v>78</v>
      </c>
      <c r="H9297" t="s">
        <v>542</v>
      </c>
      <c r="I9297" t="s">
        <v>79</v>
      </c>
      <c r="K9297" t="s">
        <v>614</v>
      </c>
      <c r="M9297" t="s">
        <v>544</v>
      </c>
      <c r="N9297" t="s">
        <v>189</v>
      </c>
      <c r="O9297" t="s">
        <v>18</v>
      </c>
      <c r="P9297" t="s">
        <v>576</v>
      </c>
      <c r="Q9297" t="s">
        <v>615</v>
      </c>
    </row>
    <row r="9298" spans="1:17" hidden="1" x14ac:dyDescent="0.35">
      <c r="A9298" s="72">
        <f t="shared" si="145"/>
        <v>228015</v>
      </c>
      <c r="B9298" t="s">
        <v>20689</v>
      </c>
      <c r="C9298" s="66">
        <v>17007863</v>
      </c>
      <c r="D9298" t="s">
        <v>77</v>
      </c>
      <c r="E9298" t="s">
        <v>14347</v>
      </c>
      <c r="F9298" s="66">
        <v>228015</v>
      </c>
      <c r="G9298" t="s">
        <v>78</v>
      </c>
      <c r="I9298" t="s">
        <v>79</v>
      </c>
      <c r="K9298" t="s">
        <v>20690</v>
      </c>
      <c r="M9298" t="s">
        <v>9545</v>
      </c>
      <c r="N9298" t="s">
        <v>9697</v>
      </c>
      <c r="O9298" t="s">
        <v>18</v>
      </c>
      <c r="P9298" t="s">
        <v>9546</v>
      </c>
      <c r="Q9298" t="s">
        <v>20691</v>
      </c>
    </row>
    <row r="9299" spans="1:17" hidden="1" x14ac:dyDescent="0.35">
      <c r="A9299" s="72">
        <f t="shared" si="145"/>
        <v>210303</v>
      </c>
      <c r="B9299" t="s">
        <v>19897</v>
      </c>
      <c r="C9299" s="66">
        <v>16067926</v>
      </c>
      <c r="D9299" t="s">
        <v>83</v>
      </c>
      <c r="E9299" t="s">
        <v>14417</v>
      </c>
      <c r="F9299" s="66">
        <v>210303</v>
      </c>
      <c r="G9299" t="s">
        <v>78</v>
      </c>
      <c r="H9299" t="s">
        <v>350</v>
      </c>
      <c r="I9299" t="s">
        <v>79</v>
      </c>
      <c r="K9299" t="s">
        <v>19898</v>
      </c>
      <c r="L9299" t="s">
        <v>80</v>
      </c>
      <c r="M9299" t="s">
        <v>3090</v>
      </c>
      <c r="N9299" t="s">
        <v>6073</v>
      </c>
      <c r="O9299" t="s">
        <v>18</v>
      </c>
      <c r="P9299" t="s">
        <v>6539</v>
      </c>
      <c r="Q9299" t="s">
        <v>87</v>
      </c>
    </row>
    <row r="9300" spans="1:17" hidden="1" x14ac:dyDescent="0.35">
      <c r="A9300" s="72">
        <f t="shared" si="145"/>
        <v>141301</v>
      </c>
      <c r="B9300" t="s">
        <v>8096</v>
      </c>
      <c r="C9300" s="66">
        <v>89567</v>
      </c>
      <c r="D9300" t="s">
        <v>77</v>
      </c>
      <c r="E9300" t="s">
        <v>8097</v>
      </c>
      <c r="F9300" s="66">
        <v>141301</v>
      </c>
      <c r="G9300" t="s">
        <v>78</v>
      </c>
      <c r="H9300" t="s">
        <v>8098</v>
      </c>
      <c r="I9300" t="s">
        <v>79</v>
      </c>
      <c r="K9300" t="s">
        <v>8099</v>
      </c>
      <c r="M9300" t="s">
        <v>8093</v>
      </c>
      <c r="N9300" t="s">
        <v>7998</v>
      </c>
      <c r="O9300" t="s">
        <v>18</v>
      </c>
      <c r="P9300" t="s">
        <v>8094</v>
      </c>
    </row>
    <row r="9301" spans="1:17" hidden="1" x14ac:dyDescent="0.35">
      <c r="A9301" s="72">
        <f t="shared" si="145"/>
        <v>141301</v>
      </c>
      <c r="B9301" t="s">
        <v>8101</v>
      </c>
      <c r="C9301" s="66">
        <v>89568</v>
      </c>
      <c r="D9301" t="s">
        <v>77</v>
      </c>
      <c r="E9301" t="s">
        <v>8097</v>
      </c>
      <c r="F9301" s="66">
        <v>141301</v>
      </c>
      <c r="G9301" t="s">
        <v>78</v>
      </c>
      <c r="H9301" t="s">
        <v>8102</v>
      </c>
      <c r="I9301" t="s">
        <v>79</v>
      </c>
      <c r="K9301" t="s">
        <v>8103</v>
      </c>
      <c r="M9301" t="s">
        <v>8093</v>
      </c>
      <c r="N9301" t="s">
        <v>7998</v>
      </c>
      <c r="O9301" t="s">
        <v>18</v>
      </c>
      <c r="P9301" t="s">
        <v>8094</v>
      </c>
    </row>
    <row r="9302" spans="1:17" hidden="1" x14ac:dyDescent="0.35">
      <c r="A9302" s="72">
        <f t="shared" si="145"/>
        <v>141301</v>
      </c>
      <c r="B9302" t="s">
        <v>8104</v>
      </c>
      <c r="C9302" s="66">
        <v>89569</v>
      </c>
      <c r="D9302" t="s">
        <v>77</v>
      </c>
      <c r="E9302" t="s">
        <v>8097</v>
      </c>
      <c r="F9302" s="66">
        <v>141301</v>
      </c>
      <c r="G9302" t="s">
        <v>78</v>
      </c>
      <c r="H9302" t="s">
        <v>8105</v>
      </c>
      <c r="I9302" t="s">
        <v>79</v>
      </c>
      <c r="K9302" t="s">
        <v>8106</v>
      </c>
      <c r="M9302" t="s">
        <v>8093</v>
      </c>
      <c r="N9302" t="s">
        <v>7998</v>
      </c>
      <c r="O9302" t="s">
        <v>18</v>
      </c>
      <c r="P9302" t="s">
        <v>8094</v>
      </c>
    </row>
    <row r="9303" spans="1:17" hidden="1" x14ac:dyDescent="0.35">
      <c r="A9303" s="72">
        <f t="shared" si="145"/>
        <v>141454</v>
      </c>
      <c r="B9303" t="s">
        <v>9125</v>
      </c>
      <c r="C9303" s="66">
        <v>90270</v>
      </c>
      <c r="D9303" t="s">
        <v>77</v>
      </c>
      <c r="E9303" t="s">
        <v>9126</v>
      </c>
      <c r="F9303" s="66">
        <v>141454</v>
      </c>
      <c r="G9303" t="s">
        <v>78</v>
      </c>
      <c r="I9303" t="s">
        <v>79</v>
      </c>
      <c r="K9303" t="s">
        <v>9127</v>
      </c>
      <c r="M9303" t="s">
        <v>9128</v>
      </c>
      <c r="N9303" t="s">
        <v>9077</v>
      </c>
      <c r="O9303" t="s">
        <v>18</v>
      </c>
      <c r="P9303" t="s">
        <v>9129</v>
      </c>
    </row>
    <row r="9304" spans="1:17" hidden="1" x14ac:dyDescent="0.35">
      <c r="A9304" s="72">
        <f t="shared" si="145"/>
        <v>142031</v>
      </c>
      <c r="B9304" t="s">
        <v>12998</v>
      </c>
      <c r="C9304" s="66">
        <v>92668</v>
      </c>
      <c r="D9304" t="s">
        <v>77</v>
      </c>
      <c r="E9304" t="s">
        <v>12999</v>
      </c>
      <c r="F9304" s="66">
        <v>142031</v>
      </c>
      <c r="G9304" t="s">
        <v>78</v>
      </c>
      <c r="I9304" t="s">
        <v>79</v>
      </c>
      <c r="K9304" t="s">
        <v>13000</v>
      </c>
      <c r="M9304" t="s">
        <v>12996</v>
      </c>
      <c r="N9304" t="s">
        <v>12861</v>
      </c>
      <c r="O9304" t="s">
        <v>18</v>
      </c>
      <c r="P9304" t="s">
        <v>12997</v>
      </c>
      <c r="Q9304" t="s">
        <v>1173</v>
      </c>
    </row>
    <row r="9305" spans="1:17" hidden="1" x14ac:dyDescent="0.35">
      <c r="A9305" s="72">
        <f t="shared" si="145"/>
        <v>142031</v>
      </c>
      <c r="B9305" t="s">
        <v>13004</v>
      </c>
      <c r="C9305" s="66">
        <v>92671</v>
      </c>
      <c r="D9305" t="s">
        <v>77</v>
      </c>
      <c r="E9305" t="s">
        <v>12999</v>
      </c>
      <c r="F9305" s="66">
        <v>142031</v>
      </c>
      <c r="G9305" t="s">
        <v>78</v>
      </c>
      <c r="I9305" t="s">
        <v>79</v>
      </c>
      <c r="K9305" t="s">
        <v>13005</v>
      </c>
      <c r="M9305" t="s">
        <v>12996</v>
      </c>
      <c r="N9305" t="s">
        <v>12861</v>
      </c>
      <c r="O9305" t="s">
        <v>18</v>
      </c>
      <c r="P9305" t="s">
        <v>12997</v>
      </c>
      <c r="Q9305" t="s">
        <v>13006</v>
      </c>
    </row>
    <row r="9306" spans="1:17" hidden="1" x14ac:dyDescent="0.35">
      <c r="A9306" s="72">
        <f t="shared" si="145"/>
        <v>142031</v>
      </c>
      <c r="B9306" t="s">
        <v>13007</v>
      </c>
      <c r="C9306" s="66">
        <v>92672</v>
      </c>
      <c r="D9306" t="s">
        <v>77</v>
      </c>
      <c r="E9306" t="s">
        <v>12999</v>
      </c>
      <c r="F9306" s="66">
        <v>142031</v>
      </c>
      <c r="G9306" t="s">
        <v>78</v>
      </c>
      <c r="I9306" t="s">
        <v>79</v>
      </c>
      <c r="K9306" t="s">
        <v>13008</v>
      </c>
      <c r="M9306" t="s">
        <v>12996</v>
      </c>
      <c r="N9306" t="s">
        <v>12861</v>
      </c>
      <c r="O9306" t="s">
        <v>18</v>
      </c>
      <c r="P9306" t="s">
        <v>12997</v>
      </c>
      <c r="Q9306" t="s">
        <v>13009</v>
      </c>
    </row>
    <row r="9307" spans="1:17" hidden="1" x14ac:dyDescent="0.35">
      <c r="A9307" s="72">
        <f t="shared" si="145"/>
        <v>140841</v>
      </c>
      <c r="B9307" t="s">
        <v>23395</v>
      </c>
      <c r="C9307" s="85">
        <v>87157</v>
      </c>
      <c r="D9307" t="s">
        <v>77</v>
      </c>
      <c r="E9307" t="s">
        <v>23268</v>
      </c>
      <c r="F9307" s="85">
        <v>140841</v>
      </c>
      <c r="G9307" t="s">
        <v>78</v>
      </c>
      <c r="H9307">
        <v>12691705</v>
      </c>
      <c r="I9307" t="s">
        <v>79</v>
      </c>
      <c r="K9307" t="s">
        <v>23396</v>
      </c>
      <c r="M9307" t="s">
        <v>19690</v>
      </c>
      <c r="N9307" t="s">
        <v>571</v>
      </c>
      <c r="O9307" t="s">
        <v>18</v>
      </c>
      <c r="P9307">
        <v>76013</v>
      </c>
      <c r="Q9307">
        <v>2337</v>
      </c>
    </row>
    <row r="9308" spans="1:17" hidden="1" x14ac:dyDescent="0.35">
      <c r="A9308" s="72">
        <f t="shared" si="145"/>
        <v>141556</v>
      </c>
      <c r="B9308" t="s">
        <v>21862</v>
      </c>
      <c r="C9308" s="66">
        <v>17018896</v>
      </c>
      <c r="D9308" t="s">
        <v>83</v>
      </c>
      <c r="E9308" t="s">
        <v>10404</v>
      </c>
      <c r="F9308" s="66">
        <v>141556</v>
      </c>
      <c r="G9308" t="s">
        <v>78</v>
      </c>
      <c r="I9308" t="s">
        <v>79</v>
      </c>
      <c r="K9308" t="s">
        <v>14134</v>
      </c>
      <c r="M9308" t="s">
        <v>7383</v>
      </c>
      <c r="N9308" t="s">
        <v>9526</v>
      </c>
      <c r="O9308" t="s">
        <v>18</v>
      </c>
      <c r="P9308" t="s">
        <v>7385</v>
      </c>
    </row>
    <row r="9309" spans="1:17" hidden="1" x14ac:dyDescent="0.35">
      <c r="A9309" s="72">
        <f t="shared" si="145"/>
        <v>141556</v>
      </c>
      <c r="B9309" t="s">
        <v>21860</v>
      </c>
      <c r="C9309" s="66">
        <v>17018895</v>
      </c>
      <c r="D9309" t="s">
        <v>83</v>
      </c>
      <c r="E9309" t="s">
        <v>10404</v>
      </c>
      <c r="F9309" s="66">
        <v>141556</v>
      </c>
      <c r="G9309" t="s">
        <v>78</v>
      </c>
      <c r="I9309" t="s">
        <v>79</v>
      </c>
      <c r="K9309" t="s">
        <v>21861</v>
      </c>
      <c r="M9309" t="s">
        <v>9155</v>
      </c>
      <c r="N9309" t="s">
        <v>9526</v>
      </c>
      <c r="O9309" t="s">
        <v>18</v>
      </c>
      <c r="P9309" t="s">
        <v>7385</v>
      </c>
    </row>
    <row r="9310" spans="1:17" hidden="1" x14ac:dyDescent="0.35">
      <c r="A9310" s="72">
        <f t="shared" si="145"/>
        <v>145196</v>
      </c>
      <c r="B9310" t="s">
        <v>26172</v>
      </c>
      <c r="C9310" s="85">
        <v>115261</v>
      </c>
      <c r="D9310" t="s">
        <v>77</v>
      </c>
      <c r="E9310" t="s">
        <v>23216</v>
      </c>
      <c r="F9310" s="85">
        <v>145196</v>
      </c>
      <c r="G9310" t="s">
        <v>78</v>
      </c>
      <c r="H9310">
        <v>12965554</v>
      </c>
      <c r="I9310" t="s">
        <v>79</v>
      </c>
      <c r="K9310" t="s">
        <v>26173</v>
      </c>
      <c r="M9310" t="s">
        <v>26092</v>
      </c>
      <c r="N9310" t="s">
        <v>26084</v>
      </c>
      <c r="O9310" t="s">
        <v>26085</v>
      </c>
      <c r="P9310">
        <v>98166</v>
      </c>
      <c r="Q9310">
        <v>3018</v>
      </c>
    </row>
    <row r="9311" spans="1:17" hidden="1" x14ac:dyDescent="0.35">
      <c r="A9311" s="72">
        <f t="shared" si="145"/>
        <v>140867</v>
      </c>
      <c r="B9311" t="s">
        <v>27143</v>
      </c>
      <c r="C9311" s="85">
        <v>87109</v>
      </c>
      <c r="D9311" t="s">
        <v>77</v>
      </c>
      <c r="E9311" t="s">
        <v>23184</v>
      </c>
      <c r="F9311" s="85">
        <v>140867</v>
      </c>
      <c r="G9311" t="s">
        <v>78</v>
      </c>
      <c r="I9311" t="s">
        <v>79</v>
      </c>
      <c r="K9311" t="s">
        <v>27144</v>
      </c>
      <c r="M9311" t="s">
        <v>19690</v>
      </c>
      <c r="N9311" t="s">
        <v>571</v>
      </c>
      <c r="O9311" t="s">
        <v>18</v>
      </c>
      <c r="P9311">
        <v>76001</v>
      </c>
      <c r="Q9311">
        <v>7750</v>
      </c>
    </row>
    <row r="9312" spans="1:17" hidden="1" x14ac:dyDescent="0.35">
      <c r="A9312" s="72">
        <f t="shared" si="145"/>
        <v>140867</v>
      </c>
      <c r="B9312" t="s">
        <v>3409</v>
      </c>
      <c r="C9312" s="66">
        <v>87109</v>
      </c>
      <c r="D9312" t="s">
        <v>77</v>
      </c>
      <c r="E9312" t="s">
        <v>3405</v>
      </c>
      <c r="F9312" s="66">
        <v>140867</v>
      </c>
      <c r="G9312" t="s">
        <v>78</v>
      </c>
      <c r="I9312" t="s">
        <v>79</v>
      </c>
      <c r="K9312" t="s">
        <v>3410</v>
      </c>
      <c r="M9312" t="s">
        <v>3401</v>
      </c>
      <c r="N9312" t="s">
        <v>573</v>
      </c>
      <c r="O9312" t="s">
        <v>18</v>
      </c>
      <c r="P9312" t="s">
        <v>3402</v>
      </c>
      <c r="Q9312" t="s">
        <v>3411</v>
      </c>
    </row>
    <row r="9313" spans="1:17" hidden="1" x14ac:dyDescent="0.35">
      <c r="A9313" s="72">
        <f t="shared" si="145"/>
        <v>140887</v>
      </c>
      <c r="B9313" t="s">
        <v>25436</v>
      </c>
      <c r="C9313" s="85">
        <v>87434</v>
      </c>
      <c r="D9313" t="s">
        <v>77</v>
      </c>
      <c r="E9313" t="s">
        <v>23231</v>
      </c>
      <c r="F9313" s="85">
        <v>140887</v>
      </c>
      <c r="G9313" t="s">
        <v>78</v>
      </c>
      <c r="H9313">
        <v>12057527</v>
      </c>
      <c r="I9313" t="s">
        <v>79</v>
      </c>
      <c r="K9313" t="s">
        <v>25437</v>
      </c>
      <c r="M9313" t="s">
        <v>20648</v>
      </c>
      <c r="N9313" t="s">
        <v>571</v>
      </c>
      <c r="O9313" t="s">
        <v>18</v>
      </c>
      <c r="P9313">
        <v>76105</v>
      </c>
      <c r="Q9313">
        <v>4019</v>
      </c>
    </row>
    <row r="9314" spans="1:17" hidden="1" x14ac:dyDescent="0.35">
      <c r="A9314" s="72">
        <f t="shared" si="145"/>
        <v>140887</v>
      </c>
      <c r="B9314" t="s">
        <v>3969</v>
      </c>
      <c r="C9314" s="66">
        <v>87434</v>
      </c>
      <c r="D9314" t="s">
        <v>77</v>
      </c>
      <c r="E9314" t="s">
        <v>3907</v>
      </c>
      <c r="F9314" s="66">
        <v>140887</v>
      </c>
      <c r="G9314" t="s">
        <v>78</v>
      </c>
      <c r="H9314" t="s">
        <v>3970</v>
      </c>
      <c r="I9314" t="s">
        <v>79</v>
      </c>
      <c r="K9314" t="s">
        <v>3971</v>
      </c>
      <c r="M9314" t="s">
        <v>3904</v>
      </c>
      <c r="N9314" t="s">
        <v>573</v>
      </c>
      <c r="O9314" t="s">
        <v>18</v>
      </c>
      <c r="P9314" t="s">
        <v>3953</v>
      </c>
      <c r="Q9314" t="s">
        <v>3972</v>
      </c>
    </row>
    <row r="9315" spans="1:17" hidden="1" x14ac:dyDescent="0.35">
      <c r="A9315" s="72">
        <f t="shared" si="145"/>
        <v>140871</v>
      </c>
      <c r="B9315" t="s">
        <v>27219</v>
      </c>
      <c r="C9315" s="85">
        <v>87356</v>
      </c>
      <c r="D9315" t="s">
        <v>77</v>
      </c>
      <c r="E9315" t="s">
        <v>23182</v>
      </c>
      <c r="F9315" s="85">
        <v>140871</v>
      </c>
      <c r="G9315" t="s">
        <v>78</v>
      </c>
      <c r="H9315">
        <v>13410303</v>
      </c>
      <c r="I9315" t="s">
        <v>79</v>
      </c>
      <c r="K9315" t="s">
        <v>27220</v>
      </c>
      <c r="M9315" t="s">
        <v>21008</v>
      </c>
      <c r="N9315" t="s">
        <v>1197</v>
      </c>
      <c r="O9315" t="s">
        <v>18</v>
      </c>
      <c r="P9315">
        <v>76065</v>
      </c>
      <c r="Q9315">
        <v>5198</v>
      </c>
    </row>
    <row r="9316" spans="1:17" hidden="1" x14ac:dyDescent="0.35">
      <c r="A9316" s="72">
        <f t="shared" si="145"/>
        <v>140871</v>
      </c>
      <c r="B9316" t="s">
        <v>3783</v>
      </c>
      <c r="C9316" s="66">
        <v>87356</v>
      </c>
      <c r="D9316" t="s">
        <v>77</v>
      </c>
      <c r="E9316" t="s">
        <v>3772</v>
      </c>
      <c r="F9316" s="66">
        <v>140871</v>
      </c>
      <c r="G9316" t="s">
        <v>78</v>
      </c>
      <c r="H9316" t="s">
        <v>3773</v>
      </c>
      <c r="I9316" t="s">
        <v>79</v>
      </c>
      <c r="K9316" t="s">
        <v>3784</v>
      </c>
      <c r="M9316" t="s">
        <v>3775</v>
      </c>
      <c r="N9316" t="s">
        <v>1206</v>
      </c>
      <c r="O9316" t="s">
        <v>18</v>
      </c>
      <c r="P9316" t="s">
        <v>3776</v>
      </c>
      <c r="Q9316" t="s">
        <v>3785</v>
      </c>
    </row>
    <row r="9317" spans="1:17" hidden="1" x14ac:dyDescent="0.35">
      <c r="A9317" s="72">
        <f t="shared" si="145"/>
        <v>141223</v>
      </c>
      <c r="B9317" t="s">
        <v>6817</v>
      </c>
      <c r="C9317" s="66">
        <v>88798</v>
      </c>
      <c r="D9317" t="s">
        <v>77</v>
      </c>
      <c r="E9317" t="s">
        <v>6077</v>
      </c>
      <c r="F9317" s="66">
        <v>141223</v>
      </c>
      <c r="G9317" t="s">
        <v>78</v>
      </c>
      <c r="H9317" t="s">
        <v>6818</v>
      </c>
      <c r="I9317" t="s">
        <v>79</v>
      </c>
      <c r="K9317" t="s">
        <v>6819</v>
      </c>
      <c r="M9317" t="s">
        <v>3090</v>
      </c>
      <c r="N9317" t="s">
        <v>6071</v>
      </c>
      <c r="O9317" t="s">
        <v>18</v>
      </c>
      <c r="P9317" t="s">
        <v>6813</v>
      </c>
      <c r="Q9317" t="s">
        <v>6820</v>
      </c>
    </row>
    <row r="9318" spans="1:17" hidden="1" x14ac:dyDescent="0.35">
      <c r="A9318" s="72">
        <f t="shared" si="145"/>
        <v>140607</v>
      </c>
      <c r="B9318" t="s">
        <v>2069</v>
      </c>
      <c r="C9318" s="66">
        <v>86519</v>
      </c>
      <c r="D9318" t="s">
        <v>77</v>
      </c>
      <c r="E9318" t="s">
        <v>2070</v>
      </c>
      <c r="F9318" s="66">
        <v>140607</v>
      </c>
      <c r="G9318" t="s">
        <v>78</v>
      </c>
      <c r="H9318" t="s">
        <v>2071</v>
      </c>
      <c r="I9318" t="s">
        <v>79</v>
      </c>
      <c r="K9318" t="s">
        <v>2072</v>
      </c>
      <c r="M9318" t="s">
        <v>2073</v>
      </c>
      <c r="N9318" t="s">
        <v>2074</v>
      </c>
      <c r="O9318" t="s">
        <v>18</v>
      </c>
      <c r="P9318" t="s">
        <v>2075</v>
      </c>
    </row>
    <row r="9319" spans="1:17" hidden="1" x14ac:dyDescent="0.35">
      <c r="A9319" s="72">
        <f t="shared" si="145"/>
        <v>141576</v>
      </c>
      <c r="B9319" t="s">
        <v>10583</v>
      </c>
      <c r="C9319" s="66">
        <v>91091</v>
      </c>
      <c r="D9319" t="s">
        <v>77</v>
      </c>
      <c r="E9319" t="s">
        <v>10488</v>
      </c>
      <c r="F9319" s="66">
        <v>141576</v>
      </c>
      <c r="G9319" t="s">
        <v>78</v>
      </c>
      <c r="I9319" t="s">
        <v>79</v>
      </c>
      <c r="K9319" t="s">
        <v>10584</v>
      </c>
      <c r="M9319" t="s">
        <v>10490</v>
      </c>
      <c r="N9319" t="s">
        <v>10454</v>
      </c>
      <c r="O9319" t="s">
        <v>18</v>
      </c>
      <c r="P9319" t="s">
        <v>10491</v>
      </c>
      <c r="Q9319" t="s">
        <v>10585</v>
      </c>
    </row>
    <row r="9320" spans="1:17" hidden="1" x14ac:dyDescent="0.35">
      <c r="A9320" s="72">
        <f t="shared" si="145"/>
        <v>141653</v>
      </c>
      <c r="B9320" t="s">
        <v>11015</v>
      </c>
      <c r="C9320" s="66">
        <v>91463</v>
      </c>
      <c r="D9320" t="s">
        <v>77</v>
      </c>
      <c r="E9320" t="s">
        <v>10969</v>
      </c>
      <c r="F9320" s="66">
        <v>141653</v>
      </c>
      <c r="G9320" t="s">
        <v>78</v>
      </c>
      <c r="H9320" t="s">
        <v>11016</v>
      </c>
      <c r="I9320" t="s">
        <v>79</v>
      </c>
      <c r="K9320" t="s">
        <v>11017</v>
      </c>
      <c r="M9320" t="s">
        <v>11004</v>
      </c>
      <c r="N9320" t="s">
        <v>7398</v>
      </c>
      <c r="O9320" t="s">
        <v>18</v>
      </c>
      <c r="P9320" t="s">
        <v>10967</v>
      </c>
    </row>
    <row r="9321" spans="1:17" hidden="1" x14ac:dyDescent="0.35">
      <c r="A9321" s="72">
        <f t="shared" si="145"/>
        <v>140457</v>
      </c>
      <c r="B9321" t="s">
        <v>19495</v>
      </c>
      <c r="C9321" s="66">
        <v>16044285</v>
      </c>
      <c r="D9321" t="s">
        <v>77</v>
      </c>
      <c r="E9321" t="s">
        <v>345</v>
      </c>
      <c r="F9321" s="66">
        <v>140457</v>
      </c>
      <c r="G9321" t="s">
        <v>78</v>
      </c>
      <c r="I9321" t="s">
        <v>79</v>
      </c>
      <c r="K9321" t="s">
        <v>19496</v>
      </c>
      <c r="M9321" t="s">
        <v>347</v>
      </c>
      <c r="N9321" t="s">
        <v>185</v>
      </c>
      <c r="O9321" t="s">
        <v>18</v>
      </c>
      <c r="P9321" t="s">
        <v>352</v>
      </c>
      <c r="Q9321" t="s">
        <v>8450</v>
      </c>
    </row>
    <row r="9322" spans="1:17" hidden="1" x14ac:dyDescent="0.35">
      <c r="A9322" s="72">
        <f t="shared" si="145"/>
        <v>141544</v>
      </c>
      <c r="B9322" t="s">
        <v>9817</v>
      </c>
      <c r="C9322" s="66">
        <v>90614</v>
      </c>
      <c r="D9322" t="s">
        <v>77</v>
      </c>
      <c r="E9322" t="s">
        <v>9751</v>
      </c>
      <c r="F9322" s="66">
        <v>141544</v>
      </c>
      <c r="G9322" t="s">
        <v>78</v>
      </c>
      <c r="H9322" t="s">
        <v>9752</v>
      </c>
      <c r="I9322" t="s">
        <v>79</v>
      </c>
      <c r="K9322" t="s">
        <v>9818</v>
      </c>
      <c r="M9322" t="s">
        <v>7383</v>
      </c>
      <c r="N9322" t="s">
        <v>7384</v>
      </c>
      <c r="O9322" t="s">
        <v>18</v>
      </c>
      <c r="P9322" t="s">
        <v>9806</v>
      </c>
      <c r="Q9322" t="s">
        <v>1467</v>
      </c>
    </row>
    <row r="9323" spans="1:17" hidden="1" x14ac:dyDescent="0.35">
      <c r="A9323" s="72">
        <f t="shared" si="145"/>
        <v>141620</v>
      </c>
      <c r="B9323" t="s">
        <v>19699</v>
      </c>
      <c r="C9323" s="66">
        <v>16062790</v>
      </c>
      <c r="D9323" t="s">
        <v>83</v>
      </c>
      <c r="E9323" t="s">
        <v>10669</v>
      </c>
      <c r="F9323" s="66">
        <v>141620</v>
      </c>
      <c r="G9323" t="s">
        <v>78</v>
      </c>
      <c r="H9323" t="s">
        <v>350</v>
      </c>
      <c r="I9323" t="s">
        <v>79</v>
      </c>
      <c r="K9323" t="s">
        <v>19700</v>
      </c>
      <c r="L9323" t="s">
        <v>80</v>
      </c>
      <c r="M9323" t="s">
        <v>10666</v>
      </c>
      <c r="N9323" t="s">
        <v>10454</v>
      </c>
      <c r="O9323" t="s">
        <v>18</v>
      </c>
      <c r="P9323" t="s">
        <v>10667</v>
      </c>
      <c r="Q9323" t="s">
        <v>87</v>
      </c>
    </row>
    <row r="9324" spans="1:17" hidden="1" x14ac:dyDescent="0.35">
      <c r="A9324" s="72">
        <f t="shared" si="145"/>
        <v>141620</v>
      </c>
      <c r="B9324" t="s">
        <v>21522</v>
      </c>
      <c r="C9324" s="66">
        <v>17015954</v>
      </c>
      <c r="D9324" t="s">
        <v>77</v>
      </c>
      <c r="E9324" t="s">
        <v>10669</v>
      </c>
      <c r="F9324" s="66">
        <v>141620</v>
      </c>
      <c r="G9324" t="s">
        <v>78</v>
      </c>
      <c r="I9324" t="s">
        <v>79</v>
      </c>
      <c r="K9324" t="s">
        <v>10671</v>
      </c>
      <c r="M9324" t="s">
        <v>10666</v>
      </c>
      <c r="O9324" t="s">
        <v>18</v>
      </c>
      <c r="P9324" t="s">
        <v>10667</v>
      </c>
      <c r="Q9324" t="s">
        <v>10672</v>
      </c>
    </row>
    <row r="9325" spans="1:17" hidden="1" x14ac:dyDescent="0.35">
      <c r="A9325" s="72">
        <f t="shared" si="145"/>
        <v>141379</v>
      </c>
      <c r="B9325" t="s">
        <v>8760</v>
      </c>
      <c r="C9325" s="66">
        <v>89987</v>
      </c>
      <c r="D9325" t="s">
        <v>77</v>
      </c>
      <c r="E9325" t="s">
        <v>8633</v>
      </c>
      <c r="F9325" s="66">
        <v>141379</v>
      </c>
      <c r="G9325" t="s">
        <v>78</v>
      </c>
      <c r="H9325" t="s">
        <v>8761</v>
      </c>
      <c r="I9325" t="s">
        <v>79</v>
      </c>
      <c r="K9325" t="s">
        <v>8762</v>
      </c>
      <c r="M9325" t="s">
        <v>8742</v>
      </c>
      <c r="N9325" t="s">
        <v>8635</v>
      </c>
      <c r="O9325" t="s">
        <v>18</v>
      </c>
      <c r="P9325" t="s">
        <v>8743</v>
      </c>
      <c r="Q9325" t="s">
        <v>8763</v>
      </c>
    </row>
    <row r="9326" spans="1:17" hidden="1" x14ac:dyDescent="0.35">
      <c r="A9326" s="72">
        <f t="shared" si="145"/>
        <v>141555</v>
      </c>
      <c r="B9326" t="s">
        <v>10428</v>
      </c>
      <c r="C9326" s="66">
        <v>90979</v>
      </c>
      <c r="D9326" t="s">
        <v>77</v>
      </c>
      <c r="E9326" t="s">
        <v>4810</v>
      </c>
      <c r="F9326" s="66">
        <v>141555</v>
      </c>
      <c r="G9326" t="s">
        <v>78</v>
      </c>
      <c r="H9326" t="s">
        <v>10429</v>
      </c>
      <c r="I9326" t="s">
        <v>79</v>
      </c>
      <c r="K9326" t="s">
        <v>10430</v>
      </c>
      <c r="M9326" t="s">
        <v>7383</v>
      </c>
      <c r="N9326" t="s">
        <v>9526</v>
      </c>
      <c r="O9326" t="s">
        <v>18</v>
      </c>
      <c r="P9326" t="s">
        <v>10431</v>
      </c>
      <c r="Q9326" t="s">
        <v>6831</v>
      </c>
    </row>
    <row r="9327" spans="1:17" hidden="1" x14ac:dyDescent="0.35">
      <c r="A9327" s="72">
        <f t="shared" si="145"/>
        <v>141620</v>
      </c>
      <c r="B9327" t="s">
        <v>10428</v>
      </c>
      <c r="C9327" s="66">
        <v>91138</v>
      </c>
      <c r="D9327" t="s">
        <v>77</v>
      </c>
      <c r="E9327" t="s">
        <v>10669</v>
      </c>
      <c r="F9327" s="66">
        <v>141620</v>
      </c>
      <c r="G9327" t="s">
        <v>78</v>
      </c>
      <c r="I9327" t="s">
        <v>79</v>
      </c>
      <c r="K9327" t="s">
        <v>10673</v>
      </c>
      <c r="M9327" t="s">
        <v>10666</v>
      </c>
      <c r="N9327" t="s">
        <v>10454</v>
      </c>
      <c r="O9327" t="s">
        <v>18</v>
      </c>
      <c r="P9327" t="s">
        <v>10667</v>
      </c>
      <c r="Q9327" t="s">
        <v>10674</v>
      </c>
    </row>
    <row r="9328" spans="1:17" hidden="1" x14ac:dyDescent="0.35">
      <c r="A9328" s="72">
        <f t="shared" si="145"/>
        <v>141620</v>
      </c>
      <c r="B9328" t="s">
        <v>27981</v>
      </c>
      <c r="C9328" s="85">
        <v>141620</v>
      </c>
      <c r="D9328" t="s">
        <v>78</v>
      </c>
      <c r="E9328" t="s">
        <v>23161</v>
      </c>
      <c r="F9328" s="85">
        <v>17019384</v>
      </c>
      <c r="G9328" t="s">
        <v>1750</v>
      </c>
      <c r="H9328">
        <v>11900073</v>
      </c>
      <c r="I9328" t="s">
        <v>79</v>
      </c>
      <c r="J9328" t="s">
        <v>200</v>
      </c>
      <c r="K9328" t="s">
        <v>27982</v>
      </c>
      <c r="M9328" t="s">
        <v>21524</v>
      </c>
      <c r="N9328" t="s">
        <v>10455</v>
      </c>
      <c r="O9328" t="s">
        <v>18</v>
      </c>
      <c r="P9328">
        <v>78390</v>
      </c>
      <c r="Q9328">
        <v>2702</v>
      </c>
    </row>
    <row r="9329" spans="1:17" hidden="1" x14ac:dyDescent="0.35">
      <c r="A9329" s="72">
        <f t="shared" si="145"/>
        <v>141620</v>
      </c>
      <c r="B9329" t="s">
        <v>10668</v>
      </c>
      <c r="C9329" s="66">
        <v>91136</v>
      </c>
      <c r="D9329" t="s">
        <v>77</v>
      </c>
      <c r="E9329" t="s">
        <v>10669</v>
      </c>
      <c r="F9329" s="66">
        <v>141620</v>
      </c>
      <c r="G9329" t="s">
        <v>78</v>
      </c>
      <c r="I9329" t="s">
        <v>79</v>
      </c>
      <c r="K9329" t="s">
        <v>10670</v>
      </c>
      <c r="M9329" t="s">
        <v>10666</v>
      </c>
      <c r="N9329" t="s">
        <v>10454</v>
      </c>
      <c r="O9329" t="s">
        <v>18</v>
      </c>
      <c r="P9329" t="s">
        <v>10667</v>
      </c>
    </row>
    <row r="9330" spans="1:17" hidden="1" x14ac:dyDescent="0.35">
      <c r="A9330" s="72">
        <f t="shared" si="145"/>
        <v>141620</v>
      </c>
      <c r="B9330" t="s">
        <v>21523</v>
      </c>
      <c r="C9330" s="66">
        <v>17015955</v>
      </c>
      <c r="D9330" t="s">
        <v>83</v>
      </c>
      <c r="E9330" t="s">
        <v>10669</v>
      </c>
      <c r="F9330" s="66">
        <v>141620</v>
      </c>
      <c r="G9330" t="s">
        <v>78</v>
      </c>
      <c r="I9330" t="s">
        <v>79</v>
      </c>
      <c r="K9330" t="s">
        <v>10671</v>
      </c>
      <c r="M9330" t="s">
        <v>21524</v>
      </c>
      <c r="O9330" t="s">
        <v>18</v>
      </c>
      <c r="P9330" t="s">
        <v>10667</v>
      </c>
    </row>
    <row r="9331" spans="1:17" hidden="1" x14ac:dyDescent="0.35">
      <c r="A9331" s="72">
        <f t="shared" si="145"/>
        <v>141975</v>
      </c>
      <c r="B9331" t="s">
        <v>12652</v>
      </c>
      <c r="C9331" s="66">
        <v>92504</v>
      </c>
      <c r="D9331" t="s">
        <v>77</v>
      </c>
      <c r="E9331" t="s">
        <v>12653</v>
      </c>
      <c r="F9331" s="66">
        <v>141975</v>
      </c>
      <c r="G9331" t="s">
        <v>78</v>
      </c>
      <c r="I9331" t="s">
        <v>79</v>
      </c>
      <c r="K9331" t="s">
        <v>12654</v>
      </c>
      <c r="M9331" t="s">
        <v>12655</v>
      </c>
      <c r="N9331" t="s">
        <v>12556</v>
      </c>
      <c r="O9331" t="s">
        <v>18</v>
      </c>
      <c r="P9331" t="s">
        <v>12656</v>
      </c>
    </row>
    <row r="9332" spans="1:17" hidden="1" x14ac:dyDescent="0.35">
      <c r="A9332" s="72">
        <f t="shared" si="145"/>
        <v>141975</v>
      </c>
      <c r="B9332" t="s">
        <v>12657</v>
      </c>
      <c r="C9332" s="66">
        <v>92505</v>
      </c>
      <c r="D9332" t="s">
        <v>77</v>
      </c>
      <c r="E9332" t="s">
        <v>12653</v>
      </c>
      <c r="F9332" s="66">
        <v>141975</v>
      </c>
      <c r="G9332" t="s">
        <v>78</v>
      </c>
      <c r="I9332" t="s">
        <v>79</v>
      </c>
      <c r="K9332" t="s">
        <v>12658</v>
      </c>
      <c r="M9332" t="s">
        <v>12655</v>
      </c>
      <c r="N9332" t="s">
        <v>12556</v>
      </c>
      <c r="O9332" t="s">
        <v>18</v>
      </c>
      <c r="P9332" t="s">
        <v>12656</v>
      </c>
    </row>
    <row r="9333" spans="1:17" hidden="1" x14ac:dyDescent="0.35">
      <c r="A9333" s="72">
        <f t="shared" si="145"/>
        <v>141975</v>
      </c>
      <c r="B9333" t="s">
        <v>12659</v>
      </c>
      <c r="C9333" s="66">
        <v>92506</v>
      </c>
      <c r="D9333" t="s">
        <v>77</v>
      </c>
      <c r="E9333" t="s">
        <v>12653</v>
      </c>
      <c r="F9333" s="66">
        <v>141975</v>
      </c>
      <c r="G9333" t="s">
        <v>78</v>
      </c>
      <c r="I9333" t="s">
        <v>79</v>
      </c>
      <c r="K9333" t="s">
        <v>12658</v>
      </c>
      <c r="M9333" t="s">
        <v>12655</v>
      </c>
      <c r="N9333" t="s">
        <v>12556</v>
      </c>
      <c r="O9333" t="s">
        <v>18</v>
      </c>
      <c r="P9333" t="s">
        <v>12656</v>
      </c>
    </row>
    <row r="9334" spans="1:17" hidden="1" x14ac:dyDescent="0.35">
      <c r="A9334" s="72">
        <f t="shared" si="145"/>
        <v>140628</v>
      </c>
      <c r="B9334" t="s">
        <v>23035</v>
      </c>
      <c r="C9334" s="66">
        <v>17029017</v>
      </c>
      <c r="D9334" t="s">
        <v>83</v>
      </c>
      <c r="E9334" t="s">
        <v>2244</v>
      </c>
      <c r="F9334" s="66">
        <v>140628</v>
      </c>
      <c r="G9334" t="s">
        <v>78</v>
      </c>
      <c r="I9334" t="s">
        <v>79</v>
      </c>
      <c r="K9334" t="s">
        <v>23036</v>
      </c>
      <c r="M9334" t="s">
        <v>20201</v>
      </c>
      <c r="N9334" t="s">
        <v>2252</v>
      </c>
      <c r="O9334" t="s">
        <v>18</v>
      </c>
      <c r="P9334" t="s">
        <v>2248</v>
      </c>
    </row>
    <row r="9335" spans="1:17" hidden="1" x14ac:dyDescent="0.35">
      <c r="A9335" s="72">
        <f t="shared" si="145"/>
        <v>141986</v>
      </c>
      <c r="B9335" t="s">
        <v>17421</v>
      </c>
      <c r="C9335" s="66">
        <v>16061500</v>
      </c>
      <c r="D9335" t="s">
        <v>77</v>
      </c>
      <c r="E9335" t="s">
        <v>12702</v>
      </c>
      <c r="F9335" s="66">
        <v>141986</v>
      </c>
      <c r="G9335" t="s">
        <v>78</v>
      </c>
      <c r="H9335" t="s">
        <v>17422</v>
      </c>
      <c r="I9335" t="s">
        <v>79</v>
      </c>
      <c r="K9335" t="s">
        <v>17423</v>
      </c>
      <c r="M9335" t="s">
        <v>12447</v>
      </c>
      <c r="N9335" t="s">
        <v>12609</v>
      </c>
      <c r="O9335" t="s">
        <v>18</v>
      </c>
      <c r="P9335" t="s">
        <v>12714</v>
      </c>
    </row>
    <row r="9336" spans="1:17" hidden="1" x14ac:dyDescent="0.35">
      <c r="A9336" s="72">
        <f t="shared" si="145"/>
        <v>140457</v>
      </c>
      <c r="B9336" t="s">
        <v>20862</v>
      </c>
      <c r="C9336" s="66">
        <v>17009476</v>
      </c>
      <c r="D9336" t="s">
        <v>77</v>
      </c>
      <c r="E9336" t="s">
        <v>345</v>
      </c>
      <c r="F9336" s="66">
        <v>140457</v>
      </c>
      <c r="G9336" t="s">
        <v>78</v>
      </c>
      <c r="I9336" t="s">
        <v>79</v>
      </c>
      <c r="K9336" t="s">
        <v>20863</v>
      </c>
      <c r="M9336" t="s">
        <v>20149</v>
      </c>
      <c r="N9336" t="s">
        <v>176</v>
      </c>
      <c r="O9336" t="s">
        <v>18</v>
      </c>
      <c r="P9336" t="s">
        <v>352</v>
      </c>
    </row>
    <row r="9337" spans="1:17" hidden="1" x14ac:dyDescent="0.35">
      <c r="A9337" s="72">
        <f t="shared" si="145"/>
        <v>141483</v>
      </c>
      <c r="B9337" t="s">
        <v>16399</v>
      </c>
      <c r="C9337" s="66">
        <v>16038758</v>
      </c>
      <c r="D9337" t="s">
        <v>77</v>
      </c>
      <c r="E9337" t="s">
        <v>9195</v>
      </c>
      <c r="F9337" s="66">
        <v>141483</v>
      </c>
      <c r="G9337" t="s">
        <v>78</v>
      </c>
      <c r="I9337" t="s">
        <v>79</v>
      </c>
      <c r="K9337" t="s">
        <v>16400</v>
      </c>
      <c r="M9337" t="s">
        <v>9197</v>
      </c>
      <c r="N9337" t="s">
        <v>9192</v>
      </c>
      <c r="O9337" t="s">
        <v>18</v>
      </c>
      <c r="P9337" t="s">
        <v>9198</v>
      </c>
    </row>
    <row r="9338" spans="1:17" hidden="1" x14ac:dyDescent="0.35">
      <c r="A9338" s="72">
        <f t="shared" si="145"/>
        <v>141295</v>
      </c>
      <c r="B9338" t="s">
        <v>22472</v>
      </c>
      <c r="C9338" s="66">
        <v>17023073</v>
      </c>
      <c r="D9338" t="s">
        <v>77</v>
      </c>
      <c r="E9338" t="s">
        <v>7764</v>
      </c>
      <c r="F9338" s="66">
        <v>141295</v>
      </c>
      <c r="G9338" t="s">
        <v>78</v>
      </c>
      <c r="I9338" t="s">
        <v>79</v>
      </c>
      <c r="K9338" t="s">
        <v>22473</v>
      </c>
      <c r="M9338" t="s">
        <v>20404</v>
      </c>
      <c r="N9338" t="s">
        <v>7264</v>
      </c>
      <c r="O9338" t="s">
        <v>18</v>
      </c>
      <c r="P9338" t="s">
        <v>8177</v>
      </c>
    </row>
    <row r="9339" spans="1:17" hidden="1" x14ac:dyDescent="0.35">
      <c r="A9339" s="72">
        <f t="shared" si="145"/>
        <v>141649</v>
      </c>
      <c r="B9339" t="s">
        <v>20017</v>
      </c>
      <c r="C9339" s="85">
        <v>16085295</v>
      </c>
      <c r="D9339" t="s">
        <v>77</v>
      </c>
      <c r="E9339" t="s">
        <v>23220</v>
      </c>
      <c r="F9339" s="85">
        <v>141649</v>
      </c>
      <c r="G9339" t="s">
        <v>78</v>
      </c>
      <c r="I9339" t="s">
        <v>79</v>
      </c>
      <c r="K9339" t="s">
        <v>20018</v>
      </c>
      <c r="M9339" t="s">
        <v>20012</v>
      </c>
      <c r="N9339" t="s">
        <v>10825</v>
      </c>
      <c r="O9339" t="s">
        <v>18</v>
      </c>
      <c r="P9339">
        <v>78550</v>
      </c>
      <c r="Q9339">
        <v>4333</v>
      </c>
    </row>
    <row r="9340" spans="1:17" hidden="1" x14ac:dyDescent="0.35">
      <c r="A9340" s="72">
        <f t="shared" si="145"/>
        <v>141649</v>
      </c>
      <c r="B9340" t="s">
        <v>20017</v>
      </c>
      <c r="C9340" s="66">
        <v>16085295</v>
      </c>
      <c r="D9340" t="s">
        <v>77</v>
      </c>
      <c r="E9340" t="s">
        <v>10836</v>
      </c>
      <c r="F9340" s="66">
        <v>141649</v>
      </c>
      <c r="G9340" t="s">
        <v>78</v>
      </c>
      <c r="I9340" t="s">
        <v>79</v>
      </c>
      <c r="K9340" t="s">
        <v>20018</v>
      </c>
      <c r="M9340" t="s">
        <v>20012</v>
      </c>
      <c r="N9340" t="s">
        <v>10825</v>
      </c>
      <c r="O9340" t="s">
        <v>18</v>
      </c>
      <c r="P9340" t="s">
        <v>10877</v>
      </c>
      <c r="Q9340" t="s">
        <v>14623</v>
      </c>
    </row>
    <row r="9341" spans="1:17" hidden="1" x14ac:dyDescent="0.35">
      <c r="A9341" s="72">
        <f t="shared" si="145"/>
        <v>140887</v>
      </c>
      <c r="B9341" t="s">
        <v>25364</v>
      </c>
      <c r="C9341" s="85">
        <v>87478</v>
      </c>
      <c r="D9341" t="s">
        <v>77</v>
      </c>
      <c r="E9341" t="s">
        <v>23231</v>
      </c>
      <c r="F9341" s="85">
        <v>140887</v>
      </c>
      <c r="G9341" t="s">
        <v>78</v>
      </c>
      <c r="H9341">
        <v>12059762</v>
      </c>
      <c r="I9341" t="s">
        <v>79</v>
      </c>
      <c r="K9341" t="s">
        <v>25365</v>
      </c>
      <c r="M9341" t="s">
        <v>20648</v>
      </c>
      <c r="N9341" t="s">
        <v>571</v>
      </c>
      <c r="O9341" t="s">
        <v>18</v>
      </c>
      <c r="P9341">
        <v>76109</v>
      </c>
      <c r="Q9341">
        <v>1501</v>
      </c>
    </row>
    <row r="9342" spans="1:17" hidden="1" x14ac:dyDescent="0.35">
      <c r="A9342" s="72">
        <f t="shared" si="145"/>
        <v>140887</v>
      </c>
      <c r="B9342" t="s">
        <v>4099</v>
      </c>
      <c r="C9342" s="66">
        <v>87478</v>
      </c>
      <c r="D9342" t="s">
        <v>77</v>
      </c>
      <c r="E9342" t="s">
        <v>3907</v>
      </c>
      <c r="F9342" s="66">
        <v>140887</v>
      </c>
      <c r="G9342" t="s">
        <v>78</v>
      </c>
      <c r="H9342" t="s">
        <v>4100</v>
      </c>
      <c r="I9342" t="s">
        <v>79</v>
      </c>
      <c r="K9342" t="s">
        <v>4101</v>
      </c>
      <c r="M9342" t="s">
        <v>3904</v>
      </c>
      <c r="N9342" t="s">
        <v>573</v>
      </c>
      <c r="O9342" t="s">
        <v>18</v>
      </c>
      <c r="P9342" t="s">
        <v>4098</v>
      </c>
      <c r="Q9342" t="s">
        <v>4102</v>
      </c>
    </row>
    <row r="9343" spans="1:17" hidden="1" x14ac:dyDescent="0.35">
      <c r="A9343" s="72">
        <f t="shared" si="145"/>
        <v>141223</v>
      </c>
      <c r="B9343" t="s">
        <v>6807</v>
      </c>
      <c r="C9343" s="66">
        <v>88794</v>
      </c>
      <c r="D9343" t="s">
        <v>77</v>
      </c>
      <c r="E9343" t="s">
        <v>6077</v>
      </c>
      <c r="F9343" s="66">
        <v>141223</v>
      </c>
      <c r="G9343" t="s">
        <v>78</v>
      </c>
      <c r="H9343" t="s">
        <v>6808</v>
      </c>
      <c r="I9343" t="s">
        <v>79</v>
      </c>
      <c r="K9343" t="s">
        <v>6809</v>
      </c>
      <c r="M9343" t="s">
        <v>3090</v>
      </c>
      <c r="N9343" t="s">
        <v>6071</v>
      </c>
      <c r="O9343" t="s">
        <v>18</v>
      </c>
      <c r="P9343" t="s">
        <v>6805</v>
      </c>
      <c r="Q9343" t="s">
        <v>1765</v>
      </c>
    </row>
    <row r="9344" spans="1:17" hidden="1" x14ac:dyDescent="0.35">
      <c r="A9344" s="72">
        <f t="shared" si="145"/>
        <v>140890</v>
      </c>
      <c r="B9344" t="s">
        <v>14239</v>
      </c>
      <c r="C9344" s="66">
        <v>203404</v>
      </c>
      <c r="D9344" t="s">
        <v>77</v>
      </c>
      <c r="E9344" t="s">
        <v>4074</v>
      </c>
      <c r="F9344" s="66">
        <v>140890</v>
      </c>
      <c r="G9344" t="s">
        <v>78</v>
      </c>
      <c r="H9344" t="s">
        <v>14240</v>
      </c>
      <c r="I9344" t="s">
        <v>79</v>
      </c>
      <c r="K9344" t="s">
        <v>14241</v>
      </c>
      <c r="M9344" t="s">
        <v>3904</v>
      </c>
      <c r="N9344" t="s">
        <v>571</v>
      </c>
      <c r="O9344" t="s">
        <v>18</v>
      </c>
      <c r="P9344" t="s">
        <v>4072</v>
      </c>
    </row>
    <row r="9345" spans="1:17" hidden="1" x14ac:dyDescent="0.35">
      <c r="A9345" s="72">
        <f t="shared" si="145"/>
        <v>141241</v>
      </c>
      <c r="B9345" t="s">
        <v>28397</v>
      </c>
      <c r="C9345" s="85">
        <v>89097</v>
      </c>
      <c r="D9345" t="s">
        <v>77</v>
      </c>
      <c r="E9345" t="s">
        <v>23144</v>
      </c>
      <c r="F9345" s="85">
        <v>141241</v>
      </c>
      <c r="G9345" t="s">
        <v>78</v>
      </c>
      <c r="H9345">
        <v>12625240</v>
      </c>
      <c r="I9345" t="s">
        <v>79</v>
      </c>
      <c r="K9345" t="s">
        <v>28396</v>
      </c>
      <c r="M9345" t="s">
        <v>16672</v>
      </c>
      <c r="N9345" t="s">
        <v>7276</v>
      </c>
      <c r="O9345" t="s">
        <v>18</v>
      </c>
      <c r="P9345">
        <v>77327</v>
      </c>
    </row>
    <row r="9346" spans="1:17" hidden="1" x14ac:dyDescent="0.35">
      <c r="A9346" s="72">
        <f t="shared" ref="A9346:A9409" si="146">IF(F9346="", "", IF(D9346="School District", C9346, F9346))</f>
        <v>141241</v>
      </c>
      <c r="B9346" t="s">
        <v>7284</v>
      </c>
      <c r="C9346" s="66">
        <v>89097</v>
      </c>
      <c r="D9346" t="s">
        <v>77</v>
      </c>
      <c r="E9346" t="s">
        <v>7281</v>
      </c>
      <c r="F9346" s="66">
        <v>141241</v>
      </c>
      <c r="G9346" t="s">
        <v>78</v>
      </c>
      <c r="H9346" t="s">
        <v>7282</v>
      </c>
      <c r="I9346" t="s">
        <v>79</v>
      </c>
      <c r="K9346" t="s">
        <v>7285</v>
      </c>
      <c r="M9346" t="s">
        <v>7275</v>
      </c>
      <c r="N9346" t="s">
        <v>7278</v>
      </c>
      <c r="O9346" t="s">
        <v>18</v>
      </c>
      <c r="P9346" t="s">
        <v>7277</v>
      </c>
    </row>
    <row r="9347" spans="1:17" hidden="1" x14ac:dyDescent="0.35">
      <c r="A9347" s="72">
        <f t="shared" si="146"/>
        <v>141241</v>
      </c>
      <c r="B9347" t="s">
        <v>28398</v>
      </c>
      <c r="C9347" s="85">
        <v>230984</v>
      </c>
      <c r="D9347" t="s">
        <v>77</v>
      </c>
      <c r="E9347" t="s">
        <v>23144</v>
      </c>
      <c r="F9347" s="85">
        <v>141241</v>
      </c>
      <c r="G9347" t="s">
        <v>78</v>
      </c>
      <c r="H9347">
        <v>12625240</v>
      </c>
      <c r="I9347" t="s">
        <v>79</v>
      </c>
      <c r="K9347" t="s">
        <v>28396</v>
      </c>
      <c r="M9347" t="s">
        <v>16672</v>
      </c>
      <c r="N9347" t="s">
        <v>24827</v>
      </c>
      <c r="O9347" t="s">
        <v>18</v>
      </c>
      <c r="P9347">
        <v>77327</v>
      </c>
    </row>
    <row r="9348" spans="1:17" hidden="1" x14ac:dyDescent="0.35">
      <c r="A9348" s="72">
        <f t="shared" si="146"/>
        <v>141241</v>
      </c>
      <c r="B9348" t="s">
        <v>15279</v>
      </c>
      <c r="C9348" s="66">
        <v>230984</v>
      </c>
      <c r="D9348" t="s">
        <v>77</v>
      </c>
      <c r="E9348" t="s">
        <v>7281</v>
      </c>
      <c r="F9348" s="66">
        <v>141241</v>
      </c>
      <c r="G9348" t="s">
        <v>78</v>
      </c>
      <c r="H9348" t="s">
        <v>7282</v>
      </c>
      <c r="I9348" t="s">
        <v>79</v>
      </c>
      <c r="K9348" t="s">
        <v>7285</v>
      </c>
      <c r="L9348" t="s">
        <v>80</v>
      </c>
      <c r="M9348" t="s">
        <v>7275</v>
      </c>
      <c r="N9348" t="s">
        <v>18</v>
      </c>
      <c r="O9348" t="s">
        <v>18</v>
      </c>
      <c r="P9348" t="s">
        <v>7277</v>
      </c>
      <c r="Q9348" t="s">
        <v>87</v>
      </c>
    </row>
    <row r="9349" spans="1:17" hidden="1" x14ac:dyDescent="0.35">
      <c r="A9349" s="72">
        <f t="shared" si="146"/>
        <v>141241</v>
      </c>
      <c r="B9349" t="s">
        <v>28393</v>
      </c>
      <c r="C9349" s="85">
        <v>89098</v>
      </c>
      <c r="D9349" t="s">
        <v>77</v>
      </c>
      <c r="E9349" t="s">
        <v>23144</v>
      </c>
      <c r="F9349" s="85">
        <v>141241</v>
      </c>
      <c r="G9349" t="s">
        <v>78</v>
      </c>
      <c r="H9349">
        <v>12625240</v>
      </c>
      <c r="I9349" t="s">
        <v>79</v>
      </c>
      <c r="K9349" t="s">
        <v>28394</v>
      </c>
      <c r="M9349" t="s">
        <v>16672</v>
      </c>
      <c r="N9349" t="s">
        <v>7276</v>
      </c>
      <c r="O9349" t="s">
        <v>18</v>
      </c>
      <c r="P9349">
        <v>77327</v>
      </c>
    </row>
    <row r="9350" spans="1:17" hidden="1" x14ac:dyDescent="0.35">
      <c r="A9350" s="72">
        <f t="shared" si="146"/>
        <v>141241</v>
      </c>
      <c r="B9350" t="s">
        <v>7286</v>
      </c>
      <c r="C9350" s="66">
        <v>89098</v>
      </c>
      <c r="D9350" t="s">
        <v>77</v>
      </c>
      <c r="E9350" t="s">
        <v>7281</v>
      </c>
      <c r="F9350" s="66">
        <v>141241</v>
      </c>
      <c r="G9350" t="s">
        <v>78</v>
      </c>
      <c r="H9350" t="s">
        <v>7282</v>
      </c>
      <c r="I9350" t="s">
        <v>79</v>
      </c>
      <c r="K9350" t="s">
        <v>7287</v>
      </c>
      <c r="M9350" t="s">
        <v>7275</v>
      </c>
      <c r="N9350" t="s">
        <v>7278</v>
      </c>
      <c r="O9350" t="s">
        <v>18</v>
      </c>
      <c r="P9350" t="s">
        <v>7277</v>
      </c>
    </row>
    <row r="9351" spans="1:17" hidden="1" x14ac:dyDescent="0.35">
      <c r="A9351" s="72">
        <f t="shared" si="146"/>
        <v>141241</v>
      </c>
      <c r="B9351" t="s">
        <v>28395</v>
      </c>
      <c r="C9351" s="85">
        <v>89096</v>
      </c>
      <c r="D9351" t="s">
        <v>77</v>
      </c>
      <c r="E9351" t="s">
        <v>23144</v>
      </c>
      <c r="F9351" s="85">
        <v>141241</v>
      </c>
      <c r="G9351" t="s">
        <v>78</v>
      </c>
      <c r="H9351">
        <v>12625240</v>
      </c>
      <c r="I9351" t="s">
        <v>79</v>
      </c>
      <c r="K9351" t="s">
        <v>28396</v>
      </c>
      <c r="M9351" t="s">
        <v>16672</v>
      </c>
      <c r="N9351" t="s">
        <v>7276</v>
      </c>
      <c r="O9351" t="s">
        <v>18</v>
      </c>
      <c r="P9351">
        <v>77327</v>
      </c>
    </row>
    <row r="9352" spans="1:17" hidden="1" x14ac:dyDescent="0.35">
      <c r="A9352" s="72">
        <f t="shared" si="146"/>
        <v>141241</v>
      </c>
      <c r="B9352" t="s">
        <v>7280</v>
      </c>
      <c r="C9352" s="66">
        <v>89096</v>
      </c>
      <c r="D9352" t="s">
        <v>77</v>
      </c>
      <c r="E9352" t="s">
        <v>7281</v>
      </c>
      <c r="F9352" s="66">
        <v>141241</v>
      </c>
      <c r="G9352" t="s">
        <v>78</v>
      </c>
      <c r="H9352" t="s">
        <v>7282</v>
      </c>
      <c r="I9352" t="s">
        <v>79</v>
      </c>
      <c r="K9352" t="s">
        <v>7283</v>
      </c>
      <c r="M9352" t="s">
        <v>7275</v>
      </c>
      <c r="N9352" t="s">
        <v>7278</v>
      </c>
      <c r="O9352" t="s">
        <v>18</v>
      </c>
      <c r="P9352" t="s">
        <v>7277</v>
      </c>
    </row>
    <row r="9353" spans="1:17" hidden="1" x14ac:dyDescent="0.35">
      <c r="A9353" s="72">
        <f t="shared" si="146"/>
        <v>140887</v>
      </c>
      <c r="B9353" t="s">
        <v>25464</v>
      </c>
      <c r="C9353" s="85">
        <v>17007960</v>
      </c>
      <c r="D9353" t="s">
        <v>77</v>
      </c>
      <c r="E9353" t="s">
        <v>23231</v>
      </c>
      <c r="F9353" s="85">
        <v>140887</v>
      </c>
      <c r="G9353" t="s">
        <v>78</v>
      </c>
      <c r="H9353">
        <v>12027249</v>
      </c>
      <c r="I9353" t="s">
        <v>79</v>
      </c>
      <c r="K9353" t="s">
        <v>25465</v>
      </c>
      <c r="M9353" t="s">
        <v>20648</v>
      </c>
      <c r="N9353" t="s">
        <v>571</v>
      </c>
      <c r="O9353" t="s">
        <v>18</v>
      </c>
      <c r="P9353">
        <v>76119</v>
      </c>
      <c r="Q9353">
        <v>5926</v>
      </c>
    </row>
    <row r="9354" spans="1:17" hidden="1" x14ac:dyDescent="0.35">
      <c r="A9354" s="72">
        <f t="shared" si="146"/>
        <v>140887</v>
      </c>
      <c r="B9354" t="s">
        <v>20696</v>
      </c>
      <c r="C9354" s="66">
        <v>17007960</v>
      </c>
      <c r="D9354" t="s">
        <v>77</v>
      </c>
      <c r="E9354" t="s">
        <v>3907</v>
      </c>
      <c r="F9354" s="66">
        <v>140887</v>
      </c>
      <c r="G9354" t="s">
        <v>78</v>
      </c>
      <c r="H9354" t="s">
        <v>14248</v>
      </c>
      <c r="I9354" t="s">
        <v>79</v>
      </c>
      <c r="K9354" t="s">
        <v>20697</v>
      </c>
      <c r="M9354" t="s">
        <v>3904</v>
      </c>
      <c r="N9354" t="s">
        <v>573</v>
      </c>
      <c r="O9354" t="s">
        <v>18</v>
      </c>
      <c r="P9354" t="s">
        <v>4265</v>
      </c>
      <c r="Q9354" t="s">
        <v>13640</v>
      </c>
    </row>
    <row r="9355" spans="1:17" hidden="1" x14ac:dyDescent="0.35">
      <c r="A9355" s="72">
        <f t="shared" si="146"/>
        <v>140883</v>
      </c>
      <c r="B9355" t="s">
        <v>24330</v>
      </c>
      <c r="C9355" s="85">
        <v>17016683</v>
      </c>
      <c r="D9355" t="s">
        <v>77</v>
      </c>
      <c r="E9355" t="s">
        <v>23255</v>
      </c>
      <c r="F9355" s="85">
        <v>140883</v>
      </c>
      <c r="G9355" t="s">
        <v>78</v>
      </c>
      <c r="H9355">
        <v>11667227</v>
      </c>
      <c r="I9355" t="s">
        <v>79</v>
      </c>
      <c r="K9355" t="s">
        <v>24331</v>
      </c>
      <c r="M9355" t="s">
        <v>23079</v>
      </c>
      <c r="N9355" t="s">
        <v>571</v>
      </c>
      <c r="O9355" t="s">
        <v>18</v>
      </c>
      <c r="P9355">
        <v>76092</v>
      </c>
    </row>
    <row r="9356" spans="1:17" hidden="1" x14ac:dyDescent="0.35">
      <c r="A9356" s="72">
        <f t="shared" si="146"/>
        <v>140845</v>
      </c>
      <c r="B9356" t="s">
        <v>26258</v>
      </c>
      <c r="C9356" s="85">
        <v>226600</v>
      </c>
      <c r="D9356" t="s">
        <v>77</v>
      </c>
      <c r="E9356" t="s">
        <v>23211</v>
      </c>
      <c r="F9356" s="85">
        <v>140845</v>
      </c>
      <c r="G9356" t="s">
        <v>78</v>
      </c>
      <c r="H9356">
        <v>14357479</v>
      </c>
      <c r="I9356" t="s">
        <v>79</v>
      </c>
      <c r="K9356" t="s">
        <v>26259</v>
      </c>
      <c r="M9356" t="s">
        <v>22588</v>
      </c>
      <c r="N9356" t="s">
        <v>571</v>
      </c>
      <c r="O9356" t="s">
        <v>18</v>
      </c>
      <c r="P9356">
        <v>76111</v>
      </c>
      <c r="Q9356">
        <v>3007</v>
      </c>
    </row>
    <row r="9357" spans="1:17" hidden="1" x14ac:dyDescent="0.35">
      <c r="A9357" s="72">
        <f t="shared" si="146"/>
        <v>140867</v>
      </c>
      <c r="B9357" t="s">
        <v>26258</v>
      </c>
      <c r="C9357" s="85">
        <v>17019584</v>
      </c>
      <c r="D9357" t="s">
        <v>77</v>
      </c>
      <c r="E9357" t="s">
        <v>23184</v>
      </c>
      <c r="F9357" s="85">
        <v>140867</v>
      </c>
      <c r="G9357" t="s">
        <v>78</v>
      </c>
      <c r="I9357" t="s">
        <v>79</v>
      </c>
      <c r="K9357" t="s">
        <v>27168</v>
      </c>
      <c r="M9357" t="s">
        <v>21981</v>
      </c>
      <c r="N9357" t="s">
        <v>571</v>
      </c>
      <c r="O9357" t="s">
        <v>18</v>
      </c>
      <c r="P9357">
        <v>76063</v>
      </c>
    </row>
    <row r="9358" spans="1:17" hidden="1" x14ac:dyDescent="0.35">
      <c r="A9358" s="72">
        <f t="shared" si="146"/>
        <v>140845</v>
      </c>
      <c r="B9358" t="s">
        <v>14738</v>
      </c>
      <c r="C9358" s="66">
        <v>226600</v>
      </c>
      <c r="D9358" t="s">
        <v>77</v>
      </c>
      <c r="E9358" t="s">
        <v>3465</v>
      </c>
      <c r="F9358" s="66">
        <v>140845</v>
      </c>
      <c r="G9358" t="s">
        <v>78</v>
      </c>
      <c r="H9358" t="s">
        <v>3466</v>
      </c>
      <c r="I9358" t="s">
        <v>79</v>
      </c>
      <c r="K9358" t="s">
        <v>4154</v>
      </c>
      <c r="M9358" t="s">
        <v>13718</v>
      </c>
      <c r="N9358" t="s">
        <v>571</v>
      </c>
      <c r="O9358" t="s">
        <v>18</v>
      </c>
      <c r="P9358" t="s">
        <v>4144</v>
      </c>
      <c r="Q9358" t="s">
        <v>178</v>
      </c>
    </row>
    <row r="9359" spans="1:17" hidden="1" x14ac:dyDescent="0.35">
      <c r="A9359" s="72">
        <f t="shared" si="146"/>
        <v>140867</v>
      </c>
      <c r="B9359" t="s">
        <v>21979</v>
      </c>
      <c r="C9359" s="66">
        <v>17019584</v>
      </c>
      <c r="D9359" t="s">
        <v>77</v>
      </c>
      <c r="E9359" t="s">
        <v>3405</v>
      </c>
      <c r="F9359" s="66">
        <v>140867</v>
      </c>
      <c r="G9359" t="s">
        <v>78</v>
      </c>
      <c r="I9359" t="s">
        <v>79</v>
      </c>
      <c r="K9359" t="s">
        <v>21980</v>
      </c>
      <c r="M9359" t="s">
        <v>21981</v>
      </c>
      <c r="N9359" t="s">
        <v>571</v>
      </c>
      <c r="O9359" t="s">
        <v>18</v>
      </c>
      <c r="P9359" t="s">
        <v>3742</v>
      </c>
    </row>
    <row r="9360" spans="1:17" hidden="1" x14ac:dyDescent="0.35">
      <c r="A9360" s="72">
        <f t="shared" si="146"/>
        <v>140849</v>
      </c>
      <c r="B9360" t="s">
        <v>24307</v>
      </c>
      <c r="C9360" s="85">
        <v>17013659</v>
      </c>
      <c r="D9360" t="s">
        <v>77</v>
      </c>
      <c r="E9360" t="s">
        <v>23256</v>
      </c>
      <c r="F9360" s="85">
        <v>140849</v>
      </c>
      <c r="G9360" t="s">
        <v>78</v>
      </c>
      <c r="I9360" t="s">
        <v>79</v>
      </c>
      <c r="K9360" t="s">
        <v>24308</v>
      </c>
      <c r="M9360" t="s">
        <v>20648</v>
      </c>
      <c r="N9360" t="s">
        <v>571</v>
      </c>
      <c r="O9360" t="s">
        <v>18</v>
      </c>
      <c r="P9360">
        <v>76107</v>
      </c>
      <c r="Q9360">
        <v>5336</v>
      </c>
    </row>
    <row r="9361" spans="1:17" hidden="1" x14ac:dyDescent="0.35">
      <c r="A9361" s="72">
        <f t="shared" si="146"/>
        <v>140866</v>
      </c>
      <c r="B9361" t="s">
        <v>24307</v>
      </c>
      <c r="C9361" s="85">
        <v>17020726</v>
      </c>
      <c r="D9361" t="s">
        <v>77</v>
      </c>
      <c r="E9361" t="s">
        <v>23201</v>
      </c>
      <c r="F9361" s="85">
        <v>140866</v>
      </c>
      <c r="G9361" t="s">
        <v>78</v>
      </c>
      <c r="I9361" t="s">
        <v>79</v>
      </c>
      <c r="K9361" t="s">
        <v>22123</v>
      </c>
      <c r="M9361" t="s">
        <v>20648</v>
      </c>
      <c r="O9361" t="s">
        <v>18</v>
      </c>
      <c r="P9361">
        <v>76107</v>
      </c>
    </row>
    <row r="9362" spans="1:17" hidden="1" x14ac:dyDescent="0.35">
      <c r="A9362" s="72">
        <f t="shared" si="146"/>
        <v>140866</v>
      </c>
      <c r="B9362" t="s">
        <v>21397</v>
      </c>
      <c r="C9362" s="66">
        <v>17020726</v>
      </c>
      <c r="D9362" t="s">
        <v>77</v>
      </c>
      <c r="E9362" t="s">
        <v>3725</v>
      </c>
      <c r="F9362" s="66">
        <v>140866</v>
      </c>
      <c r="G9362" t="s">
        <v>78</v>
      </c>
      <c r="I9362" t="s">
        <v>79</v>
      </c>
      <c r="K9362" t="s">
        <v>22123</v>
      </c>
      <c r="M9362" t="s">
        <v>20648</v>
      </c>
      <c r="O9362" t="s">
        <v>18</v>
      </c>
      <c r="P9362" t="s">
        <v>3978</v>
      </c>
    </row>
    <row r="9363" spans="1:17" hidden="1" x14ac:dyDescent="0.35">
      <c r="A9363" s="72">
        <f t="shared" si="146"/>
        <v>140887</v>
      </c>
      <c r="B9363" t="s">
        <v>25286</v>
      </c>
      <c r="C9363" s="85">
        <v>226598</v>
      </c>
      <c r="D9363" t="s">
        <v>77</v>
      </c>
      <c r="E9363" t="s">
        <v>23231</v>
      </c>
      <c r="F9363" s="85">
        <v>140887</v>
      </c>
      <c r="G9363" t="s">
        <v>78</v>
      </c>
      <c r="H9363">
        <v>12027249</v>
      </c>
      <c r="I9363" t="s">
        <v>79</v>
      </c>
      <c r="K9363" t="s">
        <v>25287</v>
      </c>
      <c r="M9363" t="s">
        <v>20648</v>
      </c>
      <c r="N9363" t="s">
        <v>571</v>
      </c>
      <c r="O9363" t="s">
        <v>18</v>
      </c>
      <c r="P9363">
        <v>76104</v>
      </c>
    </row>
    <row r="9364" spans="1:17" hidden="1" x14ac:dyDescent="0.35">
      <c r="A9364" s="72">
        <f t="shared" si="146"/>
        <v>140887</v>
      </c>
      <c r="B9364" t="s">
        <v>15033</v>
      </c>
      <c r="C9364" s="66">
        <v>226598</v>
      </c>
      <c r="D9364" t="s">
        <v>77</v>
      </c>
      <c r="E9364" t="s">
        <v>3907</v>
      </c>
      <c r="F9364" s="66">
        <v>140887</v>
      </c>
      <c r="G9364" t="s">
        <v>78</v>
      </c>
      <c r="H9364" t="s">
        <v>14248</v>
      </c>
      <c r="I9364" t="s">
        <v>79</v>
      </c>
      <c r="K9364" t="s">
        <v>15034</v>
      </c>
      <c r="M9364" t="s">
        <v>3904</v>
      </c>
      <c r="N9364" t="s">
        <v>571</v>
      </c>
      <c r="O9364" t="s">
        <v>18</v>
      </c>
      <c r="P9364" t="s">
        <v>3927</v>
      </c>
    </row>
    <row r="9365" spans="1:17" hidden="1" x14ac:dyDescent="0.35">
      <c r="A9365" s="72">
        <f t="shared" si="146"/>
        <v>140867</v>
      </c>
      <c r="B9365" t="s">
        <v>27119</v>
      </c>
      <c r="C9365" s="85">
        <v>16071563</v>
      </c>
      <c r="D9365" t="s">
        <v>77</v>
      </c>
      <c r="E9365" t="s">
        <v>23184</v>
      </c>
      <c r="F9365" s="85">
        <v>140867</v>
      </c>
      <c r="G9365" t="s">
        <v>78</v>
      </c>
      <c r="I9365" t="s">
        <v>79</v>
      </c>
      <c r="K9365" t="s">
        <v>27120</v>
      </c>
      <c r="M9365" t="s">
        <v>8911</v>
      </c>
      <c r="N9365" t="s">
        <v>571</v>
      </c>
      <c r="O9365" t="s">
        <v>18</v>
      </c>
      <c r="P9365">
        <v>76028</v>
      </c>
    </row>
    <row r="9366" spans="1:17" hidden="1" x14ac:dyDescent="0.35">
      <c r="A9366" s="72">
        <f t="shared" si="146"/>
        <v>140867</v>
      </c>
      <c r="B9366" t="s">
        <v>17830</v>
      </c>
      <c r="C9366" s="66">
        <v>16071563</v>
      </c>
      <c r="D9366" t="s">
        <v>77</v>
      </c>
      <c r="E9366" t="s">
        <v>3405</v>
      </c>
      <c r="F9366" s="66">
        <v>140867</v>
      </c>
      <c r="G9366" t="s">
        <v>78</v>
      </c>
      <c r="I9366" t="s">
        <v>79</v>
      </c>
      <c r="K9366" t="s">
        <v>17831</v>
      </c>
      <c r="M9366" t="s">
        <v>3498</v>
      </c>
      <c r="N9366" t="s">
        <v>573</v>
      </c>
      <c r="O9366" t="s">
        <v>18</v>
      </c>
      <c r="P9366" t="s">
        <v>3499</v>
      </c>
    </row>
    <row r="9367" spans="1:17" hidden="1" x14ac:dyDescent="0.35">
      <c r="A9367" s="72">
        <f t="shared" si="146"/>
        <v>142076</v>
      </c>
      <c r="B9367" t="s">
        <v>13209</v>
      </c>
      <c r="C9367" s="66">
        <v>92839</v>
      </c>
      <c r="D9367" t="s">
        <v>77</v>
      </c>
      <c r="E9367" t="s">
        <v>13198</v>
      </c>
      <c r="F9367" s="66">
        <v>142076</v>
      </c>
      <c r="G9367" t="s">
        <v>78</v>
      </c>
      <c r="H9367" t="s">
        <v>350</v>
      </c>
      <c r="I9367" t="s">
        <v>79</v>
      </c>
      <c r="K9367" t="s">
        <v>13210</v>
      </c>
      <c r="L9367" t="s">
        <v>80</v>
      </c>
      <c r="M9367" t="s">
        <v>13200</v>
      </c>
      <c r="N9367" t="s">
        <v>13118</v>
      </c>
      <c r="O9367" t="s">
        <v>18</v>
      </c>
      <c r="P9367" t="s">
        <v>13201</v>
      </c>
      <c r="Q9367" t="s">
        <v>7316</v>
      </c>
    </row>
    <row r="9368" spans="1:17" hidden="1" x14ac:dyDescent="0.35">
      <c r="A9368" s="72">
        <f t="shared" si="146"/>
        <v>140696</v>
      </c>
      <c r="B9368" t="s">
        <v>20580</v>
      </c>
      <c r="C9368" s="66">
        <v>17006161</v>
      </c>
      <c r="D9368" t="s">
        <v>83</v>
      </c>
      <c r="E9368" t="s">
        <v>13674</v>
      </c>
      <c r="F9368" s="66">
        <v>140696</v>
      </c>
      <c r="G9368" t="s">
        <v>77</v>
      </c>
      <c r="I9368" t="s">
        <v>79</v>
      </c>
      <c r="K9368" t="s">
        <v>20581</v>
      </c>
      <c r="M9368" t="s">
        <v>2765</v>
      </c>
      <c r="N9368" t="s">
        <v>2645</v>
      </c>
      <c r="O9368" t="s">
        <v>18</v>
      </c>
      <c r="P9368" t="s">
        <v>2766</v>
      </c>
      <c r="Q9368" t="s">
        <v>20582</v>
      </c>
    </row>
    <row r="9369" spans="1:17" hidden="1" x14ac:dyDescent="0.35">
      <c r="A9369" s="72">
        <f t="shared" si="146"/>
        <v>140587</v>
      </c>
      <c r="B9369" t="s">
        <v>25230</v>
      </c>
      <c r="C9369" s="85">
        <v>86484</v>
      </c>
      <c r="D9369" t="s">
        <v>77</v>
      </c>
      <c r="E9369" t="s">
        <v>23234</v>
      </c>
      <c r="F9369" s="85">
        <v>140587</v>
      </c>
      <c r="G9369" t="s">
        <v>78</v>
      </c>
      <c r="H9369">
        <v>12819652</v>
      </c>
      <c r="I9369" t="s">
        <v>79</v>
      </c>
      <c r="K9369" t="s">
        <v>25231</v>
      </c>
      <c r="M9369" t="s">
        <v>2056</v>
      </c>
      <c r="N9369" t="s">
        <v>176</v>
      </c>
      <c r="O9369" t="s">
        <v>18</v>
      </c>
      <c r="P9369">
        <v>75442</v>
      </c>
      <c r="Q9369">
        <v>1629</v>
      </c>
    </row>
    <row r="9370" spans="1:17" hidden="1" x14ac:dyDescent="0.35">
      <c r="A9370" s="72">
        <f t="shared" si="146"/>
        <v>140587</v>
      </c>
      <c r="B9370" t="s">
        <v>1961</v>
      </c>
      <c r="C9370" s="66">
        <v>86484</v>
      </c>
      <c r="D9370" t="s">
        <v>77</v>
      </c>
      <c r="E9370" t="s">
        <v>1953</v>
      </c>
      <c r="F9370" s="66">
        <v>140587</v>
      </c>
      <c r="G9370" t="s">
        <v>78</v>
      </c>
      <c r="H9370" t="s">
        <v>1962</v>
      </c>
      <c r="I9370" t="s">
        <v>79</v>
      </c>
      <c r="K9370" t="s">
        <v>1963</v>
      </c>
      <c r="M9370" t="s">
        <v>1956</v>
      </c>
      <c r="N9370" t="s">
        <v>176</v>
      </c>
      <c r="O9370" t="s">
        <v>18</v>
      </c>
      <c r="P9370" t="s">
        <v>1957</v>
      </c>
      <c r="Q9370" t="s">
        <v>1964</v>
      </c>
    </row>
    <row r="9371" spans="1:17" hidden="1" x14ac:dyDescent="0.35">
      <c r="A9371" s="72">
        <f t="shared" si="146"/>
        <v>140708</v>
      </c>
      <c r="B9371" t="s">
        <v>1961</v>
      </c>
      <c r="C9371" s="66">
        <v>86791</v>
      </c>
      <c r="D9371" t="s">
        <v>77</v>
      </c>
      <c r="E9371" t="s">
        <v>2763</v>
      </c>
      <c r="F9371" s="66">
        <v>140708</v>
      </c>
      <c r="G9371" t="s">
        <v>78</v>
      </c>
      <c r="I9371" t="s">
        <v>79</v>
      </c>
      <c r="K9371" t="s">
        <v>2764</v>
      </c>
      <c r="M9371" t="s">
        <v>2765</v>
      </c>
      <c r="N9371" t="s">
        <v>2645</v>
      </c>
      <c r="O9371" t="s">
        <v>18</v>
      </c>
      <c r="P9371" t="s">
        <v>2766</v>
      </c>
    </row>
    <row r="9372" spans="1:17" hidden="1" x14ac:dyDescent="0.35">
      <c r="A9372" s="72">
        <f t="shared" si="146"/>
        <v>140708</v>
      </c>
      <c r="B9372" t="s">
        <v>2767</v>
      </c>
      <c r="C9372" s="66">
        <v>86792</v>
      </c>
      <c r="D9372" t="s">
        <v>77</v>
      </c>
      <c r="E9372" t="s">
        <v>2763</v>
      </c>
      <c r="F9372" s="66">
        <v>140708</v>
      </c>
      <c r="G9372" t="s">
        <v>78</v>
      </c>
      <c r="I9372" t="s">
        <v>79</v>
      </c>
      <c r="K9372" t="s">
        <v>2768</v>
      </c>
      <c r="M9372" t="s">
        <v>2765</v>
      </c>
      <c r="N9372" t="s">
        <v>2645</v>
      </c>
      <c r="O9372" t="s">
        <v>18</v>
      </c>
      <c r="P9372" t="s">
        <v>2766</v>
      </c>
    </row>
    <row r="9373" spans="1:17" hidden="1" x14ac:dyDescent="0.35">
      <c r="A9373" s="72">
        <f t="shared" si="146"/>
        <v>140708</v>
      </c>
      <c r="B9373" t="s">
        <v>2769</v>
      </c>
      <c r="C9373" s="66">
        <v>86793</v>
      </c>
      <c r="D9373" t="s">
        <v>77</v>
      </c>
      <c r="E9373" t="s">
        <v>2763</v>
      </c>
      <c r="F9373" s="66">
        <v>140708</v>
      </c>
      <c r="G9373" t="s">
        <v>78</v>
      </c>
      <c r="I9373" t="s">
        <v>79</v>
      </c>
      <c r="K9373" t="s">
        <v>2770</v>
      </c>
      <c r="M9373" t="s">
        <v>2765</v>
      </c>
      <c r="N9373" t="s">
        <v>2645</v>
      </c>
      <c r="O9373" t="s">
        <v>18</v>
      </c>
      <c r="P9373" t="s">
        <v>2766</v>
      </c>
    </row>
    <row r="9374" spans="1:17" hidden="1" x14ac:dyDescent="0.35">
      <c r="A9374" s="72">
        <f t="shared" si="146"/>
        <v>140708</v>
      </c>
      <c r="B9374" t="s">
        <v>2771</v>
      </c>
      <c r="C9374" s="66">
        <v>86794</v>
      </c>
      <c r="D9374" t="s">
        <v>77</v>
      </c>
      <c r="E9374" t="s">
        <v>2763</v>
      </c>
      <c r="F9374" s="66">
        <v>140708</v>
      </c>
      <c r="G9374" t="s">
        <v>78</v>
      </c>
      <c r="I9374" t="s">
        <v>79</v>
      </c>
      <c r="K9374" t="s">
        <v>2772</v>
      </c>
      <c r="M9374" t="s">
        <v>2765</v>
      </c>
      <c r="N9374" t="s">
        <v>2645</v>
      </c>
      <c r="O9374" t="s">
        <v>18</v>
      </c>
      <c r="P9374" t="s">
        <v>2766</v>
      </c>
    </row>
    <row r="9375" spans="1:17" hidden="1" x14ac:dyDescent="0.35">
      <c r="A9375" s="72">
        <f t="shared" si="146"/>
        <v>141260</v>
      </c>
      <c r="B9375" t="s">
        <v>20189</v>
      </c>
      <c r="C9375" s="66">
        <v>17002540</v>
      </c>
      <c r="D9375" t="s">
        <v>77</v>
      </c>
      <c r="E9375" t="s">
        <v>7504</v>
      </c>
      <c r="F9375" s="66">
        <v>141260</v>
      </c>
      <c r="G9375" t="s">
        <v>78</v>
      </c>
      <c r="I9375" t="s">
        <v>79</v>
      </c>
      <c r="K9375" t="s">
        <v>20190</v>
      </c>
      <c r="M9375" t="s">
        <v>7501</v>
      </c>
      <c r="N9375" t="s">
        <v>7268</v>
      </c>
      <c r="O9375" t="s">
        <v>18</v>
      </c>
      <c r="P9375" t="s">
        <v>7502</v>
      </c>
      <c r="Q9375" t="s">
        <v>13865</v>
      </c>
    </row>
    <row r="9376" spans="1:17" hidden="1" x14ac:dyDescent="0.35">
      <c r="A9376" s="72">
        <f t="shared" si="146"/>
        <v>141486</v>
      </c>
      <c r="B9376" t="s">
        <v>26706</v>
      </c>
      <c r="C9376" s="85">
        <v>16028272</v>
      </c>
      <c r="D9376" t="s">
        <v>23281</v>
      </c>
      <c r="E9376" t="s">
        <v>23195</v>
      </c>
      <c r="F9376" s="85">
        <v>141486</v>
      </c>
      <c r="G9376" t="s">
        <v>78</v>
      </c>
      <c r="H9376">
        <v>12729646</v>
      </c>
      <c r="I9376" t="s">
        <v>79</v>
      </c>
      <c r="K9376" t="s">
        <v>18975</v>
      </c>
      <c r="L9376" t="s">
        <v>18976</v>
      </c>
      <c r="M9376" t="s">
        <v>9223</v>
      </c>
      <c r="N9376" t="s">
        <v>20296</v>
      </c>
      <c r="O9376" t="s">
        <v>18</v>
      </c>
      <c r="P9376">
        <v>78040</v>
      </c>
    </row>
    <row r="9377" spans="1:17" hidden="1" x14ac:dyDescent="0.35">
      <c r="A9377" s="72">
        <f t="shared" si="146"/>
        <v>141486</v>
      </c>
      <c r="B9377" t="s">
        <v>18973</v>
      </c>
      <c r="C9377" s="66">
        <v>16028272</v>
      </c>
      <c r="D9377" t="s">
        <v>83</v>
      </c>
      <c r="E9377" t="s">
        <v>9220</v>
      </c>
      <c r="F9377" s="66">
        <v>141486</v>
      </c>
      <c r="G9377" t="s">
        <v>78</v>
      </c>
      <c r="H9377" t="s">
        <v>18974</v>
      </c>
      <c r="I9377" t="s">
        <v>79</v>
      </c>
      <c r="K9377" t="s">
        <v>18975</v>
      </c>
      <c r="L9377" t="s">
        <v>18976</v>
      </c>
      <c r="M9377" t="s">
        <v>9223</v>
      </c>
      <c r="N9377" t="s">
        <v>9217</v>
      </c>
      <c r="O9377" t="s">
        <v>18</v>
      </c>
      <c r="P9377" t="s">
        <v>9218</v>
      </c>
    </row>
    <row r="9378" spans="1:17" hidden="1" x14ac:dyDescent="0.35">
      <c r="A9378" s="72">
        <f t="shared" si="146"/>
        <v>141234</v>
      </c>
      <c r="B9378" t="s">
        <v>19231</v>
      </c>
      <c r="C9378" s="66">
        <v>16031974</v>
      </c>
      <c r="D9378" t="s">
        <v>83</v>
      </c>
      <c r="E9378" t="s">
        <v>6473</v>
      </c>
      <c r="F9378" s="66">
        <v>141234</v>
      </c>
      <c r="G9378" t="s">
        <v>78</v>
      </c>
      <c r="I9378" t="s">
        <v>79</v>
      </c>
      <c r="K9378" t="s">
        <v>19232</v>
      </c>
      <c r="M9378" t="s">
        <v>3090</v>
      </c>
      <c r="N9378" t="s">
        <v>6073</v>
      </c>
      <c r="O9378" t="s">
        <v>18</v>
      </c>
      <c r="P9378" t="s">
        <v>6783</v>
      </c>
    </row>
    <row r="9379" spans="1:17" hidden="1" x14ac:dyDescent="0.35">
      <c r="A9379" s="72">
        <f t="shared" si="146"/>
        <v>141069</v>
      </c>
      <c r="B9379" t="s">
        <v>16956</v>
      </c>
      <c r="C9379" s="66">
        <v>16050882</v>
      </c>
      <c r="D9379" t="s">
        <v>77</v>
      </c>
      <c r="E9379" t="s">
        <v>5234</v>
      </c>
      <c r="F9379" s="66">
        <v>141069</v>
      </c>
      <c r="G9379" t="s">
        <v>78</v>
      </c>
      <c r="H9379" t="s">
        <v>13740</v>
      </c>
      <c r="I9379" t="s">
        <v>79</v>
      </c>
      <c r="K9379" t="s">
        <v>16957</v>
      </c>
      <c r="M9379" t="s">
        <v>5084</v>
      </c>
      <c r="N9379" t="s">
        <v>5116</v>
      </c>
      <c r="O9379" t="s">
        <v>18</v>
      </c>
      <c r="P9379" t="s">
        <v>5086</v>
      </c>
    </row>
    <row r="9380" spans="1:17" hidden="1" x14ac:dyDescent="0.35">
      <c r="A9380" s="72">
        <f t="shared" si="146"/>
        <v>140849</v>
      </c>
      <c r="B9380" t="s">
        <v>24282</v>
      </c>
      <c r="C9380" s="85">
        <v>87228</v>
      </c>
      <c r="D9380" t="s">
        <v>77</v>
      </c>
      <c r="E9380" t="s">
        <v>23256</v>
      </c>
      <c r="F9380" s="85">
        <v>140849</v>
      </c>
      <c r="G9380" t="s">
        <v>78</v>
      </c>
      <c r="H9380">
        <v>1655828</v>
      </c>
      <c r="I9380" t="s">
        <v>79</v>
      </c>
      <c r="K9380" t="s">
        <v>24283</v>
      </c>
      <c r="M9380" t="s">
        <v>8911</v>
      </c>
      <c r="N9380" t="s">
        <v>3419</v>
      </c>
      <c r="O9380" t="s">
        <v>18</v>
      </c>
      <c r="P9380">
        <v>76028</v>
      </c>
      <c r="Q9380">
        <v>2624</v>
      </c>
    </row>
    <row r="9381" spans="1:17" hidden="1" x14ac:dyDescent="0.35">
      <c r="A9381" s="72">
        <f t="shared" si="146"/>
        <v>140457</v>
      </c>
      <c r="B9381" t="s">
        <v>3497</v>
      </c>
      <c r="C9381" s="66">
        <v>16035502</v>
      </c>
      <c r="D9381" t="s">
        <v>77</v>
      </c>
      <c r="E9381" t="s">
        <v>345</v>
      </c>
      <c r="F9381" s="66">
        <v>140457</v>
      </c>
      <c r="G9381" t="s">
        <v>78</v>
      </c>
      <c r="H9381" t="s">
        <v>350</v>
      </c>
      <c r="I9381" t="s">
        <v>79</v>
      </c>
      <c r="K9381" t="s">
        <v>16223</v>
      </c>
      <c r="L9381" t="s">
        <v>80</v>
      </c>
      <c r="M9381" t="s">
        <v>254</v>
      </c>
      <c r="N9381" t="s">
        <v>185</v>
      </c>
      <c r="O9381" t="s">
        <v>18</v>
      </c>
      <c r="P9381" t="s">
        <v>294</v>
      </c>
      <c r="Q9381" t="s">
        <v>87</v>
      </c>
    </row>
    <row r="9382" spans="1:17" hidden="1" x14ac:dyDescent="0.35">
      <c r="A9382" s="72">
        <f t="shared" si="146"/>
        <v>141659</v>
      </c>
      <c r="B9382" t="s">
        <v>3497</v>
      </c>
      <c r="C9382" s="66">
        <v>91482</v>
      </c>
      <c r="D9382" t="s">
        <v>77</v>
      </c>
      <c r="E9382" t="s">
        <v>11070</v>
      </c>
      <c r="F9382" s="66">
        <v>141659</v>
      </c>
      <c r="G9382" t="s">
        <v>78</v>
      </c>
      <c r="H9382" t="s">
        <v>11071</v>
      </c>
      <c r="I9382" t="s">
        <v>79</v>
      </c>
      <c r="K9382" t="s">
        <v>11072</v>
      </c>
      <c r="M9382" t="s">
        <v>11073</v>
      </c>
      <c r="N9382" t="s">
        <v>7398</v>
      </c>
      <c r="O9382" t="s">
        <v>18</v>
      </c>
      <c r="P9382" t="s">
        <v>11074</v>
      </c>
      <c r="Q9382" t="s">
        <v>2180</v>
      </c>
    </row>
    <row r="9383" spans="1:17" hidden="1" x14ac:dyDescent="0.35">
      <c r="A9383" s="72">
        <f t="shared" si="146"/>
        <v>141311</v>
      </c>
      <c r="B9383" t="s">
        <v>5317</v>
      </c>
      <c r="C9383" s="66">
        <v>89464</v>
      </c>
      <c r="D9383" t="s">
        <v>77</v>
      </c>
      <c r="E9383" t="s">
        <v>6973</v>
      </c>
      <c r="F9383" s="66">
        <v>141311</v>
      </c>
      <c r="G9383" t="s">
        <v>78</v>
      </c>
      <c r="H9383" t="s">
        <v>7866</v>
      </c>
      <c r="I9383" t="s">
        <v>79</v>
      </c>
      <c r="K9383" t="s">
        <v>7867</v>
      </c>
      <c r="M9383" t="s">
        <v>7841</v>
      </c>
      <c r="N9383" t="s">
        <v>6071</v>
      </c>
      <c r="O9383" t="s">
        <v>18</v>
      </c>
      <c r="P9383" t="s">
        <v>7860</v>
      </c>
      <c r="Q9383" t="s">
        <v>7868</v>
      </c>
    </row>
    <row r="9384" spans="1:17" hidden="1" x14ac:dyDescent="0.35">
      <c r="A9384" s="72">
        <f t="shared" si="146"/>
        <v>141081</v>
      </c>
      <c r="B9384" t="s">
        <v>5317</v>
      </c>
      <c r="C9384" s="66">
        <v>88074</v>
      </c>
      <c r="D9384" t="s">
        <v>77</v>
      </c>
      <c r="E9384" t="s">
        <v>5318</v>
      </c>
      <c r="F9384" s="66">
        <v>141081</v>
      </c>
      <c r="G9384" t="s">
        <v>78</v>
      </c>
      <c r="I9384" t="s">
        <v>79</v>
      </c>
      <c r="K9384" t="s">
        <v>5319</v>
      </c>
      <c r="M9384" t="s">
        <v>5320</v>
      </c>
      <c r="N9384" t="s">
        <v>5129</v>
      </c>
      <c r="O9384" t="s">
        <v>18</v>
      </c>
      <c r="P9384" t="s">
        <v>5321</v>
      </c>
      <c r="Q9384" t="s">
        <v>4764</v>
      </c>
    </row>
    <row r="9385" spans="1:17" hidden="1" x14ac:dyDescent="0.35">
      <c r="A9385" s="72">
        <f t="shared" si="146"/>
        <v>141081</v>
      </c>
      <c r="B9385" t="s">
        <v>5324</v>
      </c>
      <c r="C9385" s="66">
        <v>88077</v>
      </c>
      <c r="D9385" t="s">
        <v>77</v>
      </c>
      <c r="E9385" t="s">
        <v>5318</v>
      </c>
      <c r="F9385" s="66">
        <v>141081</v>
      </c>
      <c r="G9385" t="s">
        <v>78</v>
      </c>
      <c r="I9385" t="s">
        <v>79</v>
      </c>
      <c r="K9385" t="s">
        <v>5325</v>
      </c>
      <c r="M9385" t="s">
        <v>5320</v>
      </c>
      <c r="N9385" t="s">
        <v>5129</v>
      </c>
      <c r="O9385" t="s">
        <v>18</v>
      </c>
      <c r="P9385" t="s">
        <v>5321</v>
      </c>
      <c r="Q9385" t="s">
        <v>5326</v>
      </c>
    </row>
    <row r="9386" spans="1:17" hidden="1" x14ac:dyDescent="0.35">
      <c r="A9386" s="72">
        <f t="shared" si="146"/>
        <v>222195</v>
      </c>
      <c r="B9386" t="s">
        <v>28469</v>
      </c>
      <c r="C9386" s="85">
        <v>17028495</v>
      </c>
      <c r="D9386" t="s">
        <v>23281</v>
      </c>
      <c r="E9386" t="s">
        <v>23136</v>
      </c>
      <c r="F9386" s="85">
        <v>222195</v>
      </c>
      <c r="G9386" t="s">
        <v>78</v>
      </c>
      <c r="I9386" t="s">
        <v>79</v>
      </c>
      <c r="K9386" t="s">
        <v>23001</v>
      </c>
      <c r="M9386" t="s">
        <v>232</v>
      </c>
      <c r="N9386" t="s">
        <v>232</v>
      </c>
      <c r="O9386" t="s">
        <v>18</v>
      </c>
      <c r="P9386">
        <v>75202</v>
      </c>
    </row>
    <row r="9387" spans="1:17" hidden="1" x14ac:dyDescent="0.35">
      <c r="A9387" s="72">
        <f t="shared" si="146"/>
        <v>222195</v>
      </c>
      <c r="B9387" t="s">
        <v>23000</v>
      </c>
      <c r="C9387" s="66">
        <v>17028495</v>
      </c>
      <c r="D9387" t="s">
        <v>83</v>
      </c>
      <c r="E9387" t="s">
        <v>14762</v>
      </c>
      <c r="F9387" s="66">
        <v>222195</v>
      </c>
      <c r="G9387" t="s">
        <v>78</v>
      </c>
      <c r="I9387" t="s">
        <v>79</v>
      </c>
      <c r="K9387" t="s">
        <v>23001</v>
      </c>
      <c r="M9387" t="s">
        <v>232</v>
      </c>
      <c r="N9387" t="s">
        <v>232</v>
      </c>
      <c r="O9387" t="s">
        <v>18</v>
      </c>
      <c r="P9387" t="s">
        <v>1652</v>
      </c>
    </row>
    <row r="9388" spans="1:17" hidden="1" x14ac:dyDescent="0.35">
      <c r="A9388" s="72">
        <f t="shared" si="146"/>
        <v>140530</v>
      </c>
      <c r="B9388" t="s">
        <v>21712</v>
      </c>
      <c r="C9388" s="66">
        <v>17017028</v>
      </c>
      <c r="D9388" t="s">
        <v>77</v>
      </c>
      <c r="E9388" t="s">
        <v>1576</v>
      </c>
      <c r="F9388" s="66">
        <v>140530</v>
      </c>
      <c r="G9388" t="s">
        <v>78</v>
      </c>
      <c r="I9388" t="s">
        <v>79</v>
      </c>
      <c r="K9388" t="s">
        <v>1583</v>
      </c>
      <c r="M9388" t="s">
        <v>1578</v>
      </c>
      <c r="N9388" t="s">
        <v>1197</v>
      </c>
      <c r="O9388" t="s">
        <v>18</v>
      </c>
      <c r="P9388" t="s">
        <v>1579</v>
      </c>
    </row>
    <row r="9389" spans="1:17" hidden="1" x14ac:dyDescent="0.35">
      <c r="A9389" s="72">
        <f t="shared" si="146"/>
        <v>140867</v>
      </c>
      <c r="B9389" t="s">
        <v>27091</v>
      </c>
      <c r="C9389" s="85">
        <v>17019581</v>
      </c>
      <c r="D9389" t="s">
        <v>77</v>
      </c>
      <c r="E9389" t="s">
        <v>23184</v>
      </c>
      <c r="F9389" s="85">
        <v>140867</v>
      </c>
      <c r="G9389" t="s">
        <v>78</v>
      </c>
      <c r="I9389" t="s">
        <v>79</v>
      </c>
      <c r="K9389" t="s">
        <v>21978</v>
      </c>
      <c r="M9389" t="s">
        <v>19690</v>
      </c>
      <c r="N9389" t="s">
        <v>571</v>
      </c>
      <c r="O9389" t="s">
        <v>18</v>
      </c>
      <c r="P9389">
        <v>76002</v>
      </c>
    </row>
    <row r="9390" spans="1:17" hidden="1" x14ac:dyDescent="0.35">
      <c r="A9390" s="72">
        <f t="shared" si="146"/>
        <v>140867</v>
      </c>
      <c r="B9390" t="s">
        <v>21977</v>
      </c>
      <c r="C9390" s="66">
        <v>17019581</v>
      </c>
      <c r="D9390" t="s">
        <v>77</v>
      </c>
      <c r="E9390" t="s">
        <v>3405</v>
      </c>
      <c r="F9390" s="66">
        <v>140867</v>
      </c>
      <c r="G9390" t="s">
        <v>78</v>
      </c>
      <c r="I9390" t="s">
        <v>79</v>
      </c>
      <c r="K9390" t="s">
        <v>21978</v>
      </c>
      <c r="M9390" t="s">
        <v>19690</v>
      </c>
      <c r="N9390" t="s">
        <v>571</v>
      </c>
      <c r="O9390" t="s">
        <v>18</v>
      </c>
      <c r="P9390" t="s">
        <v>3415</v>
      </c>
    </row>
    <row r="9391" spans="1:17" hidden="1" x14ac:dyDescent="0.35">
      <c r="A9391" s="72">
        <f t="shared" si="146"/>
        <v>141269</v>
      </c>
      <c r="B9391" t="s">
        <v>19233</v>
      </c>
      <c r="C9391" s="66">
        <v>16035438</v>
      </c>
      <c r="D9391" t="s">
        <v>83</v>
      </c>
      <c r="E9391" t="s">
        <v>6855</v>
      </c>
      <c r="F9391" s="66">
        <v>141269</v>
      </c>
      <c r="G9391" t="s">
        <v>78</v>
      </c>
      <c r="I9391" t="s">
        <v>79</v>
      </c>
      <c r="K9391" t="s">
        <v>19234</v>
      </c>
      <c r="M9391" t="s">
        <v>7579</v>
      </c>
      <c r="N9391" t="s">
        <v>6073</v>
      </c>
      <c r="O9391" t="s">
        <v>18</v>
      </c>
      <c r="P9391" t="s">
        <v>7696</v>
      </c>
    </row>
    <row r="9392" spans="1:17" hidden="1" x14ac:dyDescent="0.35">
      <c r="A9392" s="72">
        <f t="shared" si="146"/>
        <v>141733</v>
      </c>
      <c r="B9392" t="s">
        <v>18697</v>
      </c>
      <c r="C9392" s="66">
        <v>91768</v>
      </c>
      <c r="D9392" t="s">
        <v>83</v>
      </c>
      <c r="E9392" t="s">
        <v>11641</v>
      </c>
      <c r="F9392" s="66">
        <v>141733</v>
      </c>
      <c r="G9392" t="s">
        <v>78</v>
      </c>
      <c r="H9392" t="s">
        <v>350</v>
      </c>
      <c r="I9392" t="s">
        <v>79</v>
      </c>
      <c r="K9392" t="s">
        <v>18698</v>
      </c>
      <c r="L9392" t="s">
        <v>80</v>
      </c>
      <c r="M9392" t="s">
        <v>11638</v>
      </c>
      <c r="N9392" t="s">
        <v>11364</v>
      </c>
      <c r="O9392" t="s">
        <v>18</v>
      </c>
      <c r="P9392" t="s">
        <v>11639</v>
      </c>
      <c r="Q9392" t="s">
        <v>87</v>
      </c>
    </row>
    <row r="9393" spans="1:17" hidden="1" x14ac:dyDescent="0.35">
      <c r="A9393" s="72">
        <f t="shared" si="146"/>
        <v>141312</v>
      </c>
      <c r="B9393" t="s">
        <v>3169</v>
      </c>
      <c r="C9393" s="66">
        <v>89638</v>
      </c>
      <c r="D9393" t="s">
        <v>77</v>
      </c>
      <c r="E9393" t="s">
        <v>6602</v>
      </c>
      <c r="F9393" s="66">
        <v>141312</v>
      </c>
      <c r="G9393" t="s">
        <v>78</v>
      </c>
      <c r="H9393" t="s">
        <v>8251</v>
      </c>
      <c r="I9393" t="s">
        <v>79</v>
      </c>
      <c r="K9393" t="s">
        <v>8252</v>
      </c>
      <c r="M9393" t="s">
        <v>8194</v>
      </c>
      <c r="N9393" t="s">
        <v>6071</v>
      </c>
      <c r="O9393" t="s">
        <v>18</v>
      </c>
      <c r="P9393" t="s">
        <v>8240</v>
      </c>
      <c r="Q9393" t="s">
        <v>8253</v>
      </c>
    </row>
    <row r="9394" spans="1:17" hidden="1" x14ac:dyDescent="0.35">
      <c r="A9394" s="72">
        <f t="shared" si="146"/>
        <v>140779</v>
      </c>
      <c r="B9394" t="s">
        <v>3169</v>
      </c>
      <c r="C9394" s="66">
        <v>86974</v>
      </c>
      <c r="D9394" t="s">
        <v>77</v>
      </c>
      <c r="E9394" t="s">
        <v>3170</v>
      </c>
      <c r="F9394" s="66">
        <v>140779</v>
      </c>
      <c r="G9394" t="s">
        <v>78</v>
      </c>
      <c r="I9394" t="s">
        <v>79</v>
      </c>
      <c r="K9394" t="s">
        <v>3171</v>
      </c>
      <c r="M9394" t="s">
        <v>3172</v>
      </c>
      <c r="N9394" t="s">
        <v>3113</v>
      </c>
      <c r="O9394" t="s">
        <v>18</v>
      </c>
      <c r="P9394" t="s">
        <v>3173</v>
      </c>
    </row>
    <row r="9395" spans="1:17" hidden="1" x14ac:dyDescent="0.35">
      <c r="A9395" s="72">
        <f t="shared" si="146"/>
        <v>140779</v>
      </c>
      <c r="B9395" t="s">
        <v>3177</v>
      </c>
      <c r="C9395" s="66">
        <v>86977</v>
      </c>
      <c r="D9395" t="s">
        <v>77</v>
      </c>
      <c r="E9395" t="s">
        <v>3170</v>
      </c>
      <c r="F9395" s="66">
        <v>140779</v>
      </c>
      <c r="G9395" t="s">
        <v>78</v>
      </c>
      <c r="I9395" t="s">
        <v>79</v>
      </c>
      <c r="K9395" t="s">
        <v>3176</v>
      </c>
      <c r="M9395" t="s">
        <v>3172</v>
      </c>
      <c r="N9395" t="s">
        <v>3113</v>
      </c>
      <c r="O9395" t="s">
        <v>18</v>
      </c>
      <c r="P9395" t="s">
        <v>3173</v>
      </c>
      <c r="Q9395" t="s">
        <v>3178</v>
      </c>
    </row>
    <row r="9396" spans="1:17" hidden="1" x14ac:dyDescent="0.35">
      <c r="A9396" s="72">
        <f t="shared" si="146"/>
        <v>140779</v>
      </c>
      <c r="B9396" t="s">
        <v>3175</v>
      </c>
      <c r="C9396" s="66">
        <v>86976</v>
      </c>
      <c r="D9396" t="s">
        <v>77</v>
      </c>
      <c r="E9396" t="s">
        <v>3170</v>
      </c>
      <c r="F9396" s="66">
        <v>140779</v>
      </c>
      <c r="G9396" t="s">
        <v>78</v>
      </c>
      <c r="I9396" t="s">
        <v>79</v>
      </c>
      <c r="K9396" t="s">
        <v>3176</v>
      </c>
      <c r="M9396" t="s">
        <v>3172</v>
      </c>
      <c r="N9396" t="s">
        <v>3113</v>
      </c>
      <c r="O9396" t="s">
        <v>18</v>
      </c>
      <c r="P9396" t="s">
        <v>3173</v>
      </c>
    </row>
    <row r="9397" spans="1:17" hidden="1" x14ac:dyDescent="0.35">
      <c r="A9397" s="72">
        <f t="shared" si="146"/>
        <v>140779</v>
      </c>
      <c r="B9397" t="s">
        <v>18452</v>
      </c>
      <c r="C9397" s="66">
        <v>16082401</v>
      </c>
      <c r="D9397" t="s">
        <v>77</v>
      </c>
      <c r="E9397" t="s">
        <v>3170</v>
      </c>
      <c r="F9397" s="66">
        <v>140779</v>
      </c>
      <c r="G9397" t="s">
        <v>78</v>
      </c>
      <c r="I9397" t="s">
        <v>79</v>
      </c>
      <c r="K9397" t="s">
        <v>18453</v>
      </c>
      <c r="M9397" t="s">
        <v>3172</v>
      </c>
      <c r="N9397" t="s">
        <v>3113</v>
      </c>
      <c r="O9397" t="s">
        <v>18</v>
      </c>
      <c r="P9397" t="s">
        <v>3173</v>
      </c>
    </row>
    <row r="9398" spans="1:17" hidden="1" x14ac:dyDescent="0.35">
      <c r="A9398" s="72">
        <f t="shared" si="146"/>
        <v>141307</v>
      </c>
      <c r="B9398" t="s">
        <v>8053</v>
      </c>
      <c r="C9398" s="66">
        <v>89547</v>
      </c>
      <c r="D9398" t="s">
        <v>77</v>
      </c>
      <c r="E9398" t="s">
        <v>6769</v>
      </c>
      <c r="F9398" s="66">
        <v>141307</v>
      </c>
      <c r="G9398" t="s">
        <v>78</v>
      </c>
      <c r="I9398" t="s">
        <v>79</v>
      </c>
      <c r="K9398" t="s">
        <v>8054</v>
      </c>
      <c r="M9398" t="s">
        <v>8036</v>
      </c>
      <c r="N9398" t="s">
        <v>7262</v>
      </c>
      <c r="O9398" t="s">
        <v>18</v>
      </c>
      <c r="P9398" t="s">
        <v>7378</v>
      </c>
      <c r="Q9398" t="s">
        <v>8050</v>
      </c>
    </row>
    <row r="9399" spans="1:17" hidden="1" x14ac:dyDescent="0.35">
      <c r="A9399" s="72">
        <f t="shared" si="146"/>
        <v>141722</v>
      </c>
      <c r="B9399" t="s">
        <v>20339</v>
      </c>
      <c r="C9399" s="85">
        <v>16078669</v>
      </c>
      <c r="D9399" t="s">
        <v>23281</v>
      </c>
      <c r="E9399" t="s">
        <v>23194</v>
      </c>
      <c r="F9399" s="85">
        <v>141722</v>
      </c>
      <c r="G9399" t="s">
        <v>78</v>
      </c>
      <c r="H9399">
        <v>1664895</v>
      </c>
      <c r="I9399" t="s">
        <v>79</v>
      </c>
      <c r="K9399" t="s">
        <v>26751</v>
      </c>
      <c r="M9399" t="s">
        <v>19807</v>
      </c>
      <c r="N9399" t="s">
        <v>137</v>
      </c>
      <c r="O9399" t="s">
        <v>18</v>
      </c>
      <c r="P9399">
        <v>78641</v>
      </c>
    </row>
    <row r="9400" spans="1:17" hidden="1" x14ac:dyDescent="0.35">
      <c r="A9400" s="72">
        <f t="shared" si="146"/>
        <v>140953</v>
      </c>
      <c r="B9400" t="s">
        <v>20339</v>
      </c>
      <c r="C9400" s="85">
        <v>17026413</v>
      </c>
      <c r="D9400" t="s">
        <v>23281</v>
      </c>
      <c r="E9400" t="s">
        <v>23135</v>
      </c>
      <c r="F9400" s="85">
        <v>140953</v>
      </c>
      <c r="G9400" t="s">
        <v>78</v>
      </c>
      <c r="I9400" t="s">
        <v>79</v>
      </c>
      <c r="K9400" t="s">
        <v>22754</v>
      </c>
      <c r="M9400" t="s">
        <v>22752</v>
      </c>
      <c r="N9400" t="s">
        <v>4459</v>
      </c>
      <c r="O9400" t="s">
        <v>18</v>
      </c>
      <c r="P9400">
        <v>76272</v>
      </c>
    </row>
    <row r="9401" spans="1:17" hidden="1" x14ac:dyDescent="0.35">
      <c r="A9401" s="72">
        <f t="shared" si="146"/>
        <v>141722</v>
      </c>
      <c r="B9401" t="s">
        <v>19804</v>
      </c>
      <c r="C9401" s="66">
        <v>16078669</v>
      </c>
      <c r="D9401" t="s">
        <v>83</v>
      </c>
      <c r="E9401" t="s">
        <v>11379</v>
      </c>
      <c r="F9401" s="66">
        <v>141722</v>
      </c>
      <c r="G9401" t="s">
        <v>78</v>
      </c>
      <c r="H9401" t="s">
        <v>11380</v>
      </c>
      <c r="I9401" t="s">
        <v>79</v>
      </c>
      <c r="K9401" t="s">
        <v>19805</v>
      </c>
      <c r="M9401" t="s">
        <v>11485</v>
      </c>
      <c r="N9401" t="s">
        <v>136</v>
      </c>
      <c r="O9401" t="s">
        <v>18</v>
      </c>
      <c r="P9401" t="s">
        <v>11486</v>
      </c>
    </row>
    <row r="9402" spans="1:17" hidden="1" x14ac:dyDescent="0.35">
      <c r="A9402" s="72">
        <f t="shared" si="146"/>
        <v>140699</v>
      </c>
      <c r="B9402" t="s">
        <v>20339</v>
      </c>
      <c r="C9402" s="66">
        <v>17003446</v>
      </c>
      <c r="D9402" t="s">
        <v>83</v>
      </c>
      <c r="E9402" t="s">
        <v>2705</v>
      </c>
      <c r="F9402" s="66">
        <v>140699</v>
      </c>
      <c r="G9402" t="s">
        <v>78</v>
      </c>
      <c r="H9402" t="s">
        <v>350</v>
      </c>
      <c r="I9402" t="s">
        <v>79</v>
      </c>
      <c r="K9402" t="s">
        <v>20340</v>
      </c>
      <c r="L9402" t="s">
        <v>80</v>
      </c>
      <c r="M9402" t="s">
        <v>20038</v>
      </c>
      <c r="N9402" t="s">
        <v>80</v>
      </c>
      <c r="O9402" t="s">
        <v>18</v>
      </c>
      <c r="P9402" t="s">
        <v>2700</v>
      </c>
      <c r="Q9402" t="s">
        <v>87</v>
      </c>
    </row>
    <row r="9403" spans="1:17" hidden="1" x14ac:dyDescent="0.35">
      <c r="A9403" s="72">
        <f t="shared" si="146"/>
        <v>140953</v>
      </c>
      <c r="B9403" t="s">
        <v>19804</v>
      </c>
      <c r="C9403" s="66">
        <v>17026413</v>
      </c>
      <c r="D9403" t="s">
        <v>83</v>
      </c>
      <c r="E9403" t="s">
        <v>4612</v>
      </c>
      <c r="F9403" s="66">
        <v>140953</v>
      </c>
      <c r="G9403" t="s">
        <v>78</v>
      </c>
      <c r="I9403" t="s">
        <v>79</v>
      </c>
      <c r="K9403" t="s">
        <v>22754</v>
      </c>
      <c r="M9403" t="s">
        <v>22752</v>
      </c>
      <c r="N9403" t="s">
        <v>4459</v>
      </c>
      <c r="O9403" t="s">
        <v>18</v>
      </c>
      <c r="P9403" t="s">
        <v>4616</v>
      </c>
    </row>
    <row r="9404" spans="1:17" hidden="1" x14ac:dyDescent="0.35">
      <c r="A9404" s="72">
        <f t="shared" si="146"/>
        <v>140445</v>
      </c>
      <c r="B9404" t="s">
        <v>23322</v>
      </c>
      <c r="C9404" s="85">
        <v>17009953</v>
      </c>
      <c r="D9404" t="s">
        <v>23281</v>
      </c>
      <c r="E9404" t="s">
        <v>23272</v>
      </c>
      <c r="F9404" s="85">
        <v>140445</v>
      </c>
      <c r="G9404" t="s">
        <v>78</v>
      </c>
      <c r="I9404" t="s">
        <v>79</v>
      </c>
      <c r="K9404" t="s">
        <v>23323</v>
      </c>
      <c r="M9404" t="s">
        <v>20950</v>
      </c>
      <c r="N9404" t="s">
        <v>176</v>
      </c>
      <c r="O9404" t="s">
        <v>18</v>
      </c>
      <c r="P9404">
        <v>75013</v>
      </c>
    </row>
    <row r="9405" spans="1:17" hidden="1" x14ac:dyDescent="0.35">
      <c r="A9405" s="72">
        <f t="shared" si="146"/>
        <v>140444</v>
      </c>
      <c r="B9405" t="s">
        <v>24375</v>
      </c>
      <c r="C9405" s="85">
        <v>17021956</v>
      </c>
      <c r="D9405" t="s">
        <v>23281</v>
      </c>
      <c r="E9405" t="s">
        <v>23254</v>
      </c>
      <c r="F9405" s="85">
        <v>140444</v>
      </c>
      <c r="G9405" t="s">
        <v>78</v>
      </c>
      <c r="H9405">
        <v>11874906</v>
      </c>
      <c r="I9405" t="s">
        <v>79</v>
      </c>
      <c r="K9405" t="s">
        <v>22259</v>
      </c>
      <c r="M9405" t="s">
        <v>13920</v>
      </c>
      <c r="N9405" t="s">
        <v>232</v>
      </c>
      <c r="O9405" t="s">
        <v>18</v>
      </c>
      <c r="P9405">
        <v>75039</v>
      </c>
    </row>
    <row r="9406" spans="1:17" hidden="1" x14ac:dyDescent="0.35">
      <c r="A9406" s="72">
        <f t="shared" si="146"/>
        <v>140906</v>
      </c>
      <c r="B9406" t="s">
        <v>24714</v>
      </c>
      <c r="C9406" s="85">
        <v>16033026</v>
      </c>
      <c r="D9406" t="s">
        <v>23281</v>
      </c>
      <c r="E9406" t="s">
        <v>23244</v>
      </c>
      <c r="F9406" s="85">
        <v>140906</v>
      </c>
      <c r="G9406" t="s">
        <v>78</v>
      </c>
      <c r="H9406">
        <v>13850763</v>
      </c>
      <c r="I9406" t="s">
        <v>79</v>
      </c>
      <c r="K9406" t="s">
        <v>24707</v>
      </c>
      <c r="M9406" t="s">
        <v>20400</v>
      </c>
      <c r="N9406" t="s">
        <v>24662</v>
      </c>
      <c r="O9406" t="s">
        <v>18</v>
      </c>
      <c r="P9406">
        <v>76179</v>
      </c>
    </row>
    <row r="9407" spans="1:17" hidden="1" x14ac:dyDescent="0.35">
      <c r="A9407" s="72">
        <f t="shared" si="146"/>
        <v>141267</v>
      </c>
      <c r="B9407" t="s">
        <v>18816</v>
      </c>
      <c r="C9407" s="66">
        <v>16027541</v>
      </c>
      <c r="D9407" t="s">
        <v>83</v>
      </c>
      <c r="E9407" t="s">
        <v>7612</v>
      </c>
      <c r="F9407" s="66">
        <v>141267</v>
      </c>
      <c r="G9407" t="s">
        <v>78</v>
      </c>
      <c r="H9407" t="s">
        <v>18817</v>
      </c>
      <c r="I9407" t="s">
        <v>79</v>
      </c>
      <c r="K9407" t="s">
        <v>18818</v>
      </c>
      <c r="M9407" t="s">
        <v>7609</v>
      </c>
      <c r="N9407" t="s">
        <v>6073</v>
      </c>
      <c r="O9407" t="s">
        <v>18</v>
      </c>
      <c r="P9407" t="s">
        <v>7610</v>
      </c>
    </row>
    <row r="9408" spans="1:17" hidden="1" x14ac:dyDescent="0.35">
      <c r="A9408" s="72">
        <f t="shared" si="146"/>
        <v>141550</v>
      </c>
      <c r="B9408" t="s">
        <v>20066</v>
      </c>
      <c r="C9408" s="85">
        <v>17027516</v>
      </c>
      <c r="D9408" t="s">
        <v>23281</v>
      </c>
      <c r="E9408" t="s">
        <v>23206</v>
      </c>
      <c r="F9408" s="85">
        <v>141550</v>
      </c>
      <c r="G9408" t="s">
        <v>78</v>
      </c>
      <c r="I9408" t="s">
        <v>79</v>
      </c>
      <c r="K9408" t="s">
        <v>26484</v>
      </c>
      <c r="M9408" t="s">
        <v>9169</v>
      </c>
      <c r="N9408" t="s">
        <v>9526</v>
      </c>
      <c r="O9408" t="s">
        <v>18</v>
      </c>
      <c r="P9408">
        <v>78233</v>
      </c>
    </row>
    <row r="9409" spans="1:17" hidden="1" x14ac:dyDescent="0.35">
      <c r="A9409" s="72">
        <f t="shared" si="146"/>
        <v>141716</v>
      </c>
      <c r="B9409" t="s">
        <v>20066</v>
      </c>
      <c r="C9409" s="66">
        <v>17020846</v>
      </c>
      <c r="D9409" t="s">
        <v>83</v>
      </c>
      <c r="E9409" t="s">
        <v>11490</v>
      </c>
      <c r="F9409" s="66">
        <v>141716</v>
      </c>
      <c r="G9409" t="s">
        <v>78</v>
      </c>
      <c r="H9409" t="s">
        <v>13847</v>
      </c>
      <c r="I9409" t="s">
        <v>79</v>
      </c>
      <c r="K9409" t="s">
        <v>22134</v>
      </c>
      <c r="M9409" t="s">
        <v>22135</v>
      </c>
      <c r="N9409" t="s">
        <v>14397</v>
      </c>
      <c r="O9409" t="s">
        <v>18</v>
      </c>
      <c r="P9409" t="s">
        <v>11494</v>
      </c>
    </row>
    <row r="9410" spans="1:17" hidden="1" x14ac:dyDescent="0.35">
      <c r="A9410" s="72">
        <f t="shared" ref="A9410:A9473" si="147">IF(F9410="", "", IF(D9410="School District", C9410, F9410))</f>
        <v>142099</v>
      </c>
      <c r="B9410" t="s">
        <v>20066</v>
      </c>
      <c r="C9410" s="66">
        <v>17001399</v>
      </c>
      <c r="D9410" t="s">
        <v>77</v>
      </c>
      <c r="E9410" t="s">
        <v>13286</v>
      </c>
      <c r="F9410" s="66">
        <v>142099</v>
      </c>
      <c r="G9410" t="s">
        <v>78</v>
      </c>
      <c r="I9410" t="s">
        <v>79</v>
      </c>
      <c r="K9410" t="s">
        <v>20067</v>
      </c>
      <c r="M9410" t="s">
        <v>13885</v>
      </c>
      <c r="N9410" t="s">
        <v>13886</v>
      </c>
      <c r="O9410" t="s">
        <v>18</v>
      </c>
      <c r="P9410" t="s">
        <v>13290</v>
      </c>
    </row>
    <row r="9411" spans="1:17" hidden="1" x14ac:dyDescent="0.35">
      <c r="A9411" s="72">
        <f t="shared" si="147"/>
        <v>141681</v>
      </c>
      <c r="B9411" t="s">
        <v>20066</v>
      </c>
      <c r="C9411" s="66">
        <v>17022061</v>
      </c>
      <c r="D9411" t="s">
        <v>83</v>
      </c>
      <c r="E9411" t="s">
        <v>11249</v>
      </c>
      <c r="F9411" s="66">
        <v>141681</v>
      </c>
      <c r="G9411" t="s">
        <v>78</v>
      </c>
      <c r="I9411" t="s">
        <v>79</v>
      </c>
      <c r="K9411" t="s">
        <v>22277</v>
      </c>
      <c r="M9411" t="s">
        <v>20293</v>
      </c>
      <c r="O9411" t="s">
        <v>18</v>
      </c>
      <c r="P9411" t="s">
        <v>11038</v>
      </c>
      <c r="Q9411" t="s">
        <v>11255</v>
      </c>
    </row>
    <row r="9412" spans="1:17" hidden="1" x14ac:dyDescent="0.35">
      <c r="A9412" s="72">
        <f t="shared" si="147"/>
        <v>142027</v>
      </c>
      <c r="B9412" t="s">
        <v>20066</v>
      </c>
      <c r="C9412" s="66">
        <v>17026606</v>
      </c>
      <c r="D9412" t="s">
        <v>83</v>
      </c>
      <c r="E9412" t="s">
        <v>12979</v>
      </c>
      <c r="F9412" s="66">
        <v>142027</v>
      </c>
      <c r="G9412" t="s">
        <v>78</v>
      </c>
      <c r="I9412" t="s">
        <v>79</v>
      </c>
      <c r="K9412" t="s">
        <v>22769</v>
      </c>
      <c r="M9412" t="s">
        <v>22591</v>
      </c>
      <c r="N9412" t="s">
        <v>12983</v>
      </c>
      <c r="O9412" t="s">
        <v>18</v>
      </c>
      <c r="P9412" t="s">
        <v>12977</v>
      </c>
    </row>
    <row r="9413" spans="1:17" hidden="1" x14ac:dyDescent="0.35">
      <c r="A9413" s="72">
        <f t="shared" si="147"/>
        <v>140854</v>
      </c>
      <c r="B9413" t="s">
        <v>19838</v>
      </c>
      <c r="C9413" s="66">
        <v>16072389</v>
      </c>
      <c r="D9413" t="s">
        <v>83</v>
      </c>
      <c r="E9413" t="s">
        <v>3567</v>
      </c>
      <c r="F9413" s="66">
        <v>140854</v>
      </c>
      <c r="G9413" t="s">
        <v>78</v>
      </c>
      <c r="H9413" t="s">
        <v>350</v>
      </c>
      <c r="I9413" t="s">
        <v>79</v>
      </c>
      <c r="K9413" t="s">
        <v>19839</v>
      </c>
      <c r="L9413" t="s">
        <v>3572</v>
      </c>
      <c r="M9413" t="s">
        <v>3569</v>
      </c>
      <c r="N9413" t="s">
        <v>3578</v>
      </c>
      <c r="O9413" t="s">
        <v>18</v>
      </c>
      <c r="P9413" t="s">
        <v>3571</v>
      </c>
      <c r="Q9413" t="s">
        <v>87</v>
      </c>
    </row>
    <row r="9414" spans="1:17" hidden="1" x14ac:dyDescent="0.35">
      <c r="A9414" s="72">
        <f t="shared" si="147"/>
        <v>141863</v>
      </c>
      <c r="B9414" t="s">
        <v>18932</v>
      </c>
      <c r="C9414" s="66">
        <v>16050134</v>
      </c>
      <c r="D9414" t="s">
        <v>83</v>
      </c>
      <c r="E9414" t="s">
        <v>12195</v>
      </c>
      <c r="F9414" s="66">
        <v>141863</v>
      </c>
      <c r="G9414" t="s">
        <v>78</v>
      </c>
      <c r="H9414" t="s">
        <v>350</v>
      </c>
      <c r="I9414" t="s">
        <v>79</v>
      </c>
      <c r="K9414" t="s">
        <v>19337</v>
      </c>
      <c r="L9414" t="s">
        <v>80</v>
      </c>
      <c r="M9414" t="s">
        <v>12197</v>
      </c>
      <c r="N9414" t="s">
        <v>11986</v>
      </c>
      <c r="O9414" t="s">
        <v>18</v>
      </c>
      <c r="P9414" t="s">
        <v>12198</v>
      </c>
      <c r="Q9414" t="s">
        <v>87</v>
      </c>
    </row>
    <row r="9415" spans="1:17" hidden="1" x14ac:dyDescent="0.35">
      <c r="A9415" s="72">
        <f t="shared" si="147"/>
        <v>141190</v>
      </c>
      <c r="B9415" t="s">
        <v>18932</v>
      </c>
      <c r="C9415" s="66">
        <v>16033302</v>
      </c>
      <c r="D9415" t="s">
        <v>83</v>
      </c>
      <c r="E9415" t="s">
        <v>5877</v>
      </c>
      <c r="F9415" s="66">
        <v>141190</v>
      </c>
      <c r="G9415" t="s">
        <v>78</v>
      </c>
      <c r="H9415" t="s">
        <v>350</v>
      </c>
      <c r="I9415" t="s">
        <v>79</v>
      </c>
      <c r="K9415" t="s">
        <v>18933</v>
      </c>
      <c r="L9415" t="s">
        <v>80</v>
      </c>
      <c r="M9415" t="s">
        <v>5874</v>
      </c>
      <c r="N9415" t="s">
        <v>5862</v>
      </c>
      <c r="O9415" t="s">
        <v>18</v>
      </c>
      <c r="P9415" t="s">
        <v>5876</v>
      </c>
      <c r="Q9415" t="s">
        <v>87</v>
      </c>
    </row>
    <row r="9416" spans="1:17" hidden="1" x14ac:dyDescent="0.35">
      <c r="A9416" s="72">
        <f t="shared" si="147"/>
        <v>141389</v>
      </c>
      <c r="B9416" t="s">
        <v>19786</v>
      </c>
      <c r="C9416" s="66">
        <v>17015026</v>
      </c>
      <c r="D9416" t="s">
        <v>83</v>
      </c>
      <c r="E9416" t="s">
        <v>8849</v>
      </c>
      <c r="F9416" s="66">
        <v>141389</v>
      </c>
      <c r="G9416" t="s">
        <v>78</v>
      </c>
      <c r="I9416" t="s">
        <v>79</v>
      </c>
      <c r="K9416" t="s">
        <v>21455</v>
      </c>
      <c r="M9416" t="s">
        <v>8851</v>
      </c>
      <c r="O9416" t="s">
        <v>18</v>
      </c>
      <c r="P9416" t="s">
        <v>8852</v>
      </c>
    </row>
    <row r="9417" spans="1:17" hidden="1" x14ac:dyDescent="0.35">
      <c r="A9417" s="72">
        <f t="shared" si="147"/>
        <v>141139</v>
      </c>
      <c r="B9417" t="s">
        <v>21531</v>
      </c>
      <c r="C9417" s="66">
        <v>17016012</v>
      </c>
      <c r="D9417" t="s">
        <v>83</v>
      </c>
      <c r="E9417" t="s">
        <v>5535</v>
      </c>
      <c r="F9417" s="66">
        <v>141139</v>
      </c>
      <c r="G9417" t="s">
        <v>78</v>
      </c>
      <c r="I9417" t="s">
        <v>79</v>
      </c>
      <c r="K9417" t="s">
        <v>21532</v>
      </c>
      <c r="M9417" t="s">
        <v>20177</v>
      </c>
      <c r="O9417" t="s">
        <v>18</v>
      </c>
      <c r="P9417" t="s">
        <v>5530</v>
      </c>
    </row>
    <row r="9418" spans="1:17" hidden="1" x14ac:dyDescent="0.35">
      <c r="A9418" s="72">
        <f t="shared" si="147"/>
        <v>141260</v>
      </c>
      <c r="B9418" t="s">
        <v>19908</v>
      </c>
      <c r="C9418" s="66">
        <v>16068199</v>
      </c>
      <c r="D9418" t="s">
        <v>83</v>
      </c>
      <c r="E9418" t="s">
        <v>7504</v>
      </c>
      <c r="F9418" s="66">
        <v>141260</v>
      </c>
      <c r="G9418" t="s">
        <v>78</v>
      </c>
      <c r="I9418" t="s">
        <v>79</v>
      </c>
      <c r="K9418" t="s">
        <v>19909</v>
      </c>
      <c r="M9418" t="s">
        <v>7501</v>
      </c>
      <c r="N9418" t="s">
        <v>7265</v>
      </c>
      <c r="O9418" t="s">
        <v>18</v>
      </c>
      <c r="P9418" t="s">
        <v>7502</v>
      </c>
    </row>
    <row r="9419" spans="1:17" hidden="1" x14ac:dyDescent="0.35">
      <c r="A9419" s="72">
        <f t="shared" si="147"/>
        <v>140521</v>
      </c>
      <c r="B9419" t="s">
        <v>18332</v>
      </c>
      <c r="C9419" s="66">
        <v>16079474</v>
      </c>
      <c r="D9419" t="s">
        <v>83</v>
      </c>
      <c r="E9419" t="s">
        <v>511</v>
      </c>
      <c r="F9419" s="66">
        <v>140521</v>
      </c>
      <c r="G9419" t="s">
        <v>78</v>
      </c>
      <c r="I9419" t="s">
        <v>79</v>
      </c>
      <c r="K9419" t="s">
        <v>18333</v>
      </c>
      <c r="M9419" t="s">
        <v>1375</v>
      </c>
      <c r="N9419" t="s">
        <v>232</v>
      </c>
      <c r="O9419" t="s">
        <v>18</v>
      </c>
      <c r="P9419" t="s">
        <v>1376</v>
      </c>
    </row>
    <row r="9420" spans="1:17" hidden="1" x14ac:dyDescent="0.35">
      <c r="A9420" s="72">
        <f t="shared" si="147"/>
        <v>140469</v>
      </c>
      <c r="B9420" t="s">
        <v>26963</v>
      </c>
      <c r="C9420" s="85">
        <v>85684</v>
      </c>
      <c r="D9420" t="s">
        <v>77</v>
      </c>
      <c r="E9420" t="s">
        <v>23191</v>
      </c>
      <c r="F9420" s="85">
        <v>140469</v>
      </c>
      <c r="G9420" t="s">
        <v>78</v>
      </c>
      <c r="H9420">
        <v>13461769</v>
      </c>
      <c r="I9420" t="s">
        <v>79</v>
      </c>
      <c r="K9420" t="s">
        <v>26863</v>
      </c>
      <c r="M9420" t="s">
        <v>13635</v>
      </c>
      <c r="N9420" t="s">
        <v>205</v>
      </c>
      <c r="O9420" t="s">
        <v>18</v>
      </c>
      <c r="P9420">
        <v>75056</v>
      </c>
      <c r="Q9420">
        <v>5672</v>
      </c>
    </row>
    <row r="9421" spans="1:17" hidden="1" x14ac:dyDescent="0.35">
      <c r="A9421" s="72">
        <f t="shared" si="147"/>
        <v>140469</v>
      </c>
      <c r="B9421" t="s">
        <v>805</v>
      </c>
      <c r="C9421" s="66">
        <v>85684</v>
      </c>
      <c r="D9421" t="s">
        <v>77</v>
      </c>
      <c r="E9421" t="s">
        <v>212</v>
      </c>
      <c r="F9421" s="66">
        <v>140469</v>
      </c>
      <c r="G9421" t="s">
        <v>78</v>
      </c>
      <c r="H9421" t="s">
        <v>213</v>
      </c>
      <c r="I9421" t="s">
        <v>79</v>
      </c>
      <c r="K9421" t="s">
        <v>806</v>
      </c>
      <c r="M9421" t="s">
        <v>343</v>
      </c>
      <c r="N9421" t="s">
        <v>205</v>
      </c>
      <c r="O9421" t="s">
        <v>18</v>
      </c>
      <c r="P9421" t="s">
        <v>633</v>
      </c>
      <c r="Q9421" t="s">
        <v>807</v>
      </c>
    </row>
    <row r="9422" spans="1:17" hidden="1" x14ac:dyDescent="0.35">
      <c r="A9422" s="72">
        <f t="shared" si="147"/>
        <v>141261</v>
      </c>
      <c r="B9422" t="s">
        <v>19912</v>
      </c>
      <c r="C9422" s="66">
        <v>16068204</v>
      </c>
      <c r="D9422" t="s">
        <v>83</v>
      </c>
      <c r="E9422" t="s">
        <v>7522</v>
      </c>
      <c r="F9422" s="66">
        <v>141261</v>
      </c>
      <c r="G9422" t="s">
        <v>78</v>
      </c>
      <c r="I9422" t="s">
        <v>79</v>
      </c>
      <c r="K9422" t="s">
        <v>15923</v>
      </c>
      <c r="M9422" t="s">
        <v>7519</v>
      </c>
      <c r="N9422" t="s">
        <v>7349</v>
      </c>
      <c r="O9422" t="s">
        <v>18</v>
      </c>
      <c r="P9422" t="s">
        <v>7520</v>
      </c>
    </row>
    <row r="9423" spans="1:17" hidden="1" x14ac:dyDescent="0.35">
      <c r="A9423" s="72">
        <f t="shared" si="147"/>
        <v>142061</v>
      </c>
      <c r="B9423" t="s">
        <v>19562</v>
      </c>
      <c r="C9423" s="66">
        <v>16052541</v>
      </c>
      <c r="D9423" t="s">
        <v>83</v>
      </c>
      <c r="E9423" t="s">
        <v>13130</v>
      </c>
      <c r="F9423" s="66">
        <v>142061</v>
      </c>
      <c r="G9423" t="s">
        <v>78</v>
      </c>
      <c r="I9423" t="s">
        <v>79</v>
      </c>
      <c r="K9423" t="s">
        <v>19563</v>
      </c>
      <c r="M9423" t="s">
        <v>13133</v>
      </c>
      <c r="N9423" t="s">
        <v>13134</v>
      </c>
      <c r="O9423" t="s">
        <v>18</v>
      </c>
      <c r="P9423" t="s">
        <v>13135</v>
      </c>
    </row>
    <row r="9424" spans="1:17" hidden="1" x14ac:dyDescent="0.35">
      <c r="A9424" s="72">
        <f t="shared" si="147"/>
        <v>141486</v>
      </c>
      <c r="B9424" t="s">
        <v>26735</v>
      </c>
      <c r="C9424" s="85">
        <v>16028273</v>
      </c>
      <c r="D9424" t="s">
        <v>23281</v>
      </c>
      <c r="E9424" t="s">
        <v>23195</v>
      </c>
      <c r="F9424" s="85">
        <v>141486</v>
      </c>
      <c r="G9424" t="s">
        <v>78</v>
      </c>
      <c r="H9424">
        <v>12729653</v>
      </c>
      <c r="I9424" t="s">
        <v>79</v>
      </c>
      <c r="K9424" t="s">
        <v>18979</v>
      </c>
      <c r="M9424" t="s">
        <v>9223</v>
      </c>
      <c r="N9424" t="s">
        <v>20296</v>
      </c>
      <c r="O9424" t="s">
        <v>18</v>
      </c>
      <c r="P9424">
        <v>78040</v>
      </c>
    </row>
    <row r="9425" spans="1:17" hidden="1" x14ac:dyDescent="0.35">
      <c r="A9425" s="72">
        <f t="shared" si="147"/>
        <v>141486</v>
      </c>
      <c r="B9425" t="s">
        <v>18977</v>
      </c>
      <c r="C9425" s="66">
        <v>16028273</v>
      </c>
      <c r="D9425" t="s">
        <v>83</v>
      </c>
      <c r="E9425" t="s">
        <v>9220</v>
      </c>
      <c r="F9425" s="66">
        <v>141486</v>
      </c>
      <c r="G9425" t="s">
        <v>78</v>
      </c>
      <c r="H9425" t="s">
        <v>18978</v>
      </c>
      <c r="I9425" t="s">
        <v>79</v>
      </c>
      <c r="K9425" t="s">
        <v>18979</v>
      </c>
      <c r="M9425" t="s">
        <v>9223</v>
      </c>
      <c r="N9425" t="s">
        <v>9217</v>
      </c>
      <c r="O9425" t="s">
        <v>18</v>
      </c>
      <c r="P9425" t="s">
        <v>9218</v>
      </c>
    </row>
    <row r="9426" spans="1:17" hidden="1" x14ac:dyDescent="0.35">
      <c r="A9426" s="72">
        <f t="shared" si="147"/>
        <v>141334</v>
      </c>
      <c r="B9426" t="s">
        <v>23983</v>
      </c>
      <c r="C9426" s="85">
        <v>16081229</v>
      </c>
      <c r="D9426" t="s">
        <v>23281</v>
      </c>
      <c r="E9426" t="s">
        <v>23261</v>
      </c>
      <c r="F9426" s="85">
        <v>141334</v>
      </c>
      <c r="G9426" t="s">
        <v>78</v>
      </c>
      <c r="H9426">
        <v>4542296</v>
      </c>
      <c r="I9426" t="s">
        <v>79</v>
      </c>
      <c r="K9426" t="s">
        <v>23955</v>
      </c>
      <c r="M9426" t="s">
        <v>21623</v>
      </c>
      <c r="N9426" t="s">
        <v>7998</v>
      </c>
      <c r="O9426" t="s">
        <v>18</v>
      </c>
      <c r="P9426">
        <v>77566</v>
      </c>
    </row>
    <row r="9427" spans="1:17" hidden="1" x14ac:dyDescent="0.35">
      <c r="A9427" s="72">
        <f t="shared" si="147"/>
        <v>140469</v>
      </c>
      <c r="B9427" t="s">
        <v>26862</v>
      </c>
      <c r="C9427" s="85">
        <v>16056613</v>
      </c>
      <c r="D9427" t="s">
        <v>77</v>
      </c>
      <c r="E9427" t="s">
        <v>23191</v>
      </c>
      <c r="F9427" s="85">
        <v>140469</v>
      </c>
      <c r="G9427" t="s">
        <v>78</v>
      </c>
      <c r="H9427">
        <v>13461769</v>
      </c>
      <c r="I9427" t="s">
        <v>79</v>
      </c>
      <c r="K9427" t="s">
        <v>26863</v>
      </c>
      <c r="M9427" t="s">
        <v>13635</v>
      </c>
      <c r="N9427" t="s">
        <v>205</v>
      </c>
      <c r="O9427" t="s">
        <v>18</v>
      </c>
      <c r="P9427">
        <v>75056</v>
      </c>
      <c r="Q9427">
        <v>5672</v>
      </c>
    </row>
    <row r="9428" spans="1:17" hidden="1" x14ac:dyDescent="0.35">
      <c r="A9428" s="72">
        <f t="shared" si="147"/>
        <v>140469</v>
      </c>
      <c r="B9428" t="s">
        <v>17210</v>
      </c>
      <c r="C9428" s="66">
        <v>16056613</v>
      </c>
      <c r="D9428" t="s">
        <v>77</v>
      </c>
      <c r="E9428" t="s">
        <v>212</v>
      </c>
      <c r="F9428" s="66">
        <v>140469</v>
      </c>
      <c r="G9428" t="s">
        <v>78</v>
      </c>
      <c r="H9428" t="s">
        <v>213</v>
      </c>
      <c r="I9428" t="s">
        <v>79</v>
      </c>
      <c r="K9428" t="s">
        <v>806</v>
      </c>
      <c r="M9428" t="s">
        <v>343</v>
      </c>
      <c r="N9428" t="s">
        <v>205</v>
      </c>
      <c r="O9428" t="s">
        <v>18</v>
      </c>
      <c r="P9428" t="s">
        <v>633</v>
      </c>
      <c r="Q9428" t="s">
        <v>807</v>
      </c>
    </row>
    <row r="9429" spans="1:17" hidden="1" x14ac:dyDescent="0.35">
      <c r="A9429" s="72">
        <f t="shared" si="147"/>
        <v>140830</v>
      </c>
      <c r="B9429" t="s">
        <v>18618</v>
      </c>
      <c r="C9429" s="66">
        <v>16025275</v>
      </c>
      <c r="D9429" t="s">
        <v>83</v>
      </c>
      <c r="E9429" t="s">
        <v>3385</v>
      </c>
      <c r="F9429" s="66">
        <v>140830</v>
      </c>
      <c r="G9429" t="s">
        <v>78</v>
      </c>
      <c r="H9429" t="s">
        <v>18619</v>
      </c>
      <c r="I9429" t="s">
        <v>79</v>
      </c>
      <c r="K9429" t="s">
        <v>3381</v>
      </c>
      <c r="M9429" t="s">
        <v>3382</v>
      </c>
      <c r="N9429" t="s">
        <v>3242</v>
      </c>
      <c r="O9429" t="s">
        <v>18</v>
      </c>
      <c r="P9429" t="s">
        <v>3383</v>
      </c>
    </row>
    <row r="9430" spans="1:17" hidden="1" x14ac:dyDescent="0.35">
      <c r="A9430" s="72">
        <f t="shared" si="147"/>
        <v>141493</v>
      </c>
      <c r="B9430" t="s">
        <v>9420</v>
      </c>
      <c r="C9430" s="66">
        <v>90417</v>
      </c>
      <c r="D9430" t="s">
        <v>77</v>
      </c>
      <c r="E9430" t="s">
        <v>9416</v>
      </c>
      <c r="F9430" s="66">
        <v>141493</v>
      </c>
      <c r="G9430" t="s">
        <v>78</v>
      </c>
      <c r="I9430" t="s">
        <v>79</v>
      </c>
      <c r="K9430" t="s">
        <v>9421</v>
      </c>
      <c r="M9430" t="s">
        <v>9418</v>
      </c>
      <c r="N9430" t="s">
        <v>9163</v>
      </c>
      <c r="O9430" t="s">
        <v>18</v>
      </c>
      <c r="P9430" t="s">
        <v>9419</v>
      </c>
      <c r="Q9430" t="s">
        <v>9422</v>
      </c>
    </row>
    <row r="9431" spans="1:17" hidden="1" x14ac:dyDescent="0.35">
      <c r="A9431" s="72">
        <f t="shared" si="147"/>
        <v>140444</v>
      </c>
      <c r="B9431" t="s">
        <v>24415</v>
      </c>
      <c r="C9431" s="85">
        <v>85413</v>
      </c>
      <c r="D9431" t="s">
        <v>77</v>
      </c>
      <c r="E9431" t="s">
        <v>23254</v>
      </c>
      <c r="F9431" s="85">
        <v>140444</v>
      </c>
      <c r="G9431" t="s">
        <v>78</v>
      </c>
      <c r="H9431">
        <v>12718714</v>
      </c>
      <c r="I9431" t="s">
        <v>79</v>
      </c>
      <c r="K9431" t="s">
        <v>24416</v>
      </c>
      <c r="M9431" t="s">
        <v>20080</v>
      </c>
      <c r="N9431" t="s">
        <v>232</v>
      </c>
      <c r="O9431" t="s">
        <v>18</v>
      </c>
      <c r="P9431">
        <v>75006</v>
      </c>
      <c r="Q9431">
        <v>4307</v>
      </c>
    </row>
    <row r="9432" spans="1:17" hidden="1" x14ac:dyDescent="0.35">
      <c r="A9432" s="72">
        <f t="shared" si="147"/>
        <v>141312</v>
      </c>
      <c r="B9432" t="s">
        <v>8254</v>
      </c>
      <c r="C9432" s="66">
        <v>89639</v>
      </c>
      <c r="D9432" t="s">
        <v>77</v>
      </c>
      <c r="E9432" t="s">
        <v>6602</v>
      </c>
      <c r="F9432" s="66">
        <v>141312</v>
      </c>
      <c r="G9432" t="s">
        <v>78</v>
      </c>
      <c r="H9432" t="s">
        <v>8255</v>
      </c>
      <c r="I9432" t="s">
        <v>79</v>
      </c>
      <c r="K9432" t="s">
        <v>8256</v>
      </c>
      <c r="M9432" t="s">
        <v>8194</v>
      </c>
      <c r="N9432" t="s">
        <v>6071</v>
      </c>
      <c r="O9432" t="s">
        <v>18</v>
      </c>
      <c r="P9432" t="s">
        <v>8240</v>
      </c>
      <c r="Q9432" t="s">
        <v>3972</v>
      </c>
    </row>
    <row r="9433" spans="1:17" hidden="1" x14ac:dyDescent="0.35">
      <c r="A9433" s="72">
        <f t="shared" si="147"/>
        <v>141555</v>
      </c>
      <c r="B9433" t="s">
        <v>18885</v>
      </c>
      <c r="C9433" s="66">
        <v>16037189</v>
      </c>
      <c r="D9433" t="s">
        <v>83</v>
      </c>
      <c r="E9433" t="s">
        <v>4810</v>
      </c>
      <c r="F9433" s="66">
        <v>141555</v>
      </c>
      <c r="G9433" t="s">
        <v>78</v>
      </c>
      <c r="H9433" t="s">
        <v>350</v>
      </c>
      <c r="I9433" t="s">
        <v>79</v>
      </c>
      <c r="K9433" t="s">
        <v>18886</v>
      </c>
      <c r="L9433" t="s">
        <v>80</v>
      </c>
      <c r="M9433" t="s">
        <v>7383</v>
      </c>
      <c r="N9433" t="s">
        <v>7384</v>
      </c>
      <c r="O9433" t="s">
        <v>18</v>
      </c>
      <c r="P9433" t="s">
        <v>10254</v>
      </c>
      <c r="Q9433" t="s">
        <v>87</v>
      </c>
    </row>
    <row r="9434" spans="1:17" hidden="1" x14ac:dyDescent="0.35">
      <c r="A9434" s="72">
        <f t="shared" si="147"/>
        <v>141546</v>
      </c>
      <c r="B9434" t="s">
        <v>27300</v>
      </c>
      <c r="C9434" s="85">
        <v>220901</v>
      </c>
      <c r="D9434" t="s">
        <v>77</v>
      </c>
      <c r="E9434" t="s">
        <v>23179</v>
      </c>
      <c r="F9434" s="85">
        <v>141546</v>
      </c>
      <c r="G9434" t="s">
        <v>78</v>
      </c>
      <c r="H9434">
        <v>1664853</v>
      </c>
      <c r="I9434" t="s">
        <v>79</v>
      </c>
      <c r="K9434" t="s">
        <v>27301</v>
      </c>
      <c r="M9434" t="s">
        <v>9155</v>
      </c>
      <c r="N9434" t="s">
        <v>9526</v>
      </c>
      <c r="O9434" t="s">
        <v>18</v>
      </c>
      <c r="P9434">
        <v>78259</v>
      </c>
      <c r="Q9434">
        <v>2682</v>
      </c>
    </row>
    <row r="9435" spans="1:17" hidden="1" x14ac:dyDescent="0.35">
      <c r="A9435" s="72">
        <f t="shared" si="147"/>
        <v>141546</v>
      </c>
      <c r="B9435" t="s">
        <v>14714</v>
      </c>
      <c r="C9435" s="66">
        <v>220901</v>
      </c>
      <c r="D9435" t="s">
        <v>77</v>
      </c>
      <c r="E9435" t="s">
        <v>9849</v>
      </c>
      <c r="F9435" s="66">
        <v>141546</v>
      </c>
      <c r="G9435" t="s">
        <v>78</v>
      </c>
      <c r="H9435" t="s">
        <v>9850</v>
      </c>
      <c r="I9435" t="s">
        <v>79</v>
      </c>
      <c r="K9435" t="s">
        <v>14715</v>
      </c>
      <c r="M9435" t="s">
        <v>7383</v>
      </c>
      <c r="N9435" t="s">
        <v>7384</v>
      </c>
      <c r="O9435" t="s">
        <v>18</v>
      </c>
      <c r="P9435" t="s">
        <v>10446</v>
      </c>
      <c r="Q9435" t="s">
        <v>14716</v>
      </c>
    </row>
    <row r="9436" spans="1:17" hidden="1" x14ac:dyDescent="0.35">
      <c r="A9436" s="72">
        <f t="shared" si="147"/>
        <v>17008353</v>
      </c>
      <c r="B9436" t="s">
        <v>20763</v>
      </c>
      <c r="C9436" s="66">
        <v>17008473</v>
      </c>
      <c r="D9436" t="s">
        <v>77</v>
      </c>
      <c r="E9436" t="s">
        <v>20728</v>
      </c>
      <c r="F9436" s="66">
        <v>17008353</v>
      </c>
      <c r="G9436" t="s">
        <v>78</v>
      </c>
      <c r="H9436" t="s">
        <v>14455</v>
      </c>
      <c r="I9436" t="s">
        <v>79</v>
      </c>
      <c r="K9436" t="s">
        <v>20764</v>
      </c>
      <c r="L9436" t="s">
        <v>5043</v>
      </c>
      <c r="M9436" t="s">
        <v>5043</v>
      </c>
      <c r="N9436" t="s">
        <v>5044</v>
      </c>
      <c r="O9436" t="s">
        <v>18</v>
      </c>
      <c r="P9436" t="s">
        <v>5048</v>
      </c>
      <c r="Q9436" t="s">
        <v>20765</v>
      </c>
    </row>
    <row r="9437" spans="1:17" hidden="1" x14ac:dyDescent="0.35">
      <c r="A9437" s="72">
        <f t="shared" si="147"/>
        <v>17008353</v>
      </c>
      <c r="B9437" t="s">
        <v>21146</v>
      </c>
      <c r="C9437" s="66">
        <v>17012030</v>
      </c>
      <c r="D9437" t="s">
        <v>83</v>
      </c>
      <c r="E9437" t="s">
        <v>20728</v>
      </c>
      <c r="F9437" s="66">
        <v>17008353</v>
      </c>
      <c r="G9437" t="s">
        <v>78</v>
      </c>
      <c r="I9437" t="s">
        <v>79</v>
      </c>
      <c r="K9437" t="s">
        <v>20737</v>
      </c>
      <c r="M9437" t="s">
        <v>20738</v>
      </c>
      <c r="O9437" t="s">
        <v>18</v>
      </c>
      <c r="P9437" t="s">
        <v>5077</v>
      </c>
    </row>
    <row r="9438" spans="1:17" hidden="1" x14ac:dyDescent="0.35">
      <c r="A9438" s="72">
        <f t="shared" si="147"/>
        <v>141043</v>
      </c>
      <c r="B9438" t="s">
        <v>5058</v>
      </c>
      <c r="C9438" s="66">
        <v>87936</v>
      </c>
      <c r="D9438" t="s">
        <v>77</v>
      </c>
      <c r="E9438" t="s">
        <v>5036</v>
      </c>
      <c r="F9438" s="66">
        <v>141043</v>
      </c>
      <c r="G9438" t="s">
        <v>78</v>
      </c>
      <c r="H9438" t="s">
        <v>5059</v>
      </c>
      <c r="I9438" t="s">
        <v>79</v>
      </c>
      <c r="K9438" t="s">
        <v>5060</v>
      </c>
      <c r="M9438" t="s">
        <v>5039</v>
      </c>
      <c r="N9438" t="s">
        <v>5040</v>
      </c>
      <c r="O9438" t="s">
        <v>18</v>
      </c>
      <c r="P9438" t="s">
        <v>5057</v>
      </c>
    </row>
    <row r="9439" spans="1:17" hidden="1" x14ac:dyDescent="0.35">
      <c r="A9439" s="72">
        <f t="shared" si="147"/>
        <v>141043</v>
      </c>
      <c r="B9439" t="s">
        <v>22994</v>
      </c>
      <c r="C9439" s="66">
        <v>17028359</v>
      </c>
      <c r="D9439" t="s">
        <v>83</v>
      </c>
      <c r="E9439" t="s">
        <v>5036</v>
      </c>
      <c r="F9439" s="66">
        <v>141043</v>
      </c>
      <c r="G9439" t="s">
        <v>78</v>
      </c>
      <c r="I9439" t="s">
        <v>79</v>
      </c>
      <c r="K9439" t="s">
        <v>13735</v>
      </c>
      <c r="M9439" t="s">
        <v>5043</v>
      </c>
      <c r="N9439" t="s">
        <v>5044</v>
      </c>
      <c r="O9439" t="s">
        <v>18</v>
      </c>
      <c r="P9439" t="s">
        <v>5041</v>
      </c>
    </row>
    <row r="9440" spans="1:17" hidden="1" x14ac:dyDescent="0.35">
      <c r="A9440" s="72">
        <f t="shared" si="147"/>
        <v>141043</v>
      </c>
      <c r="B9440" t="s">
        <v>19248</v>
      </c>
      <c r="C9440" s="66">
        <v>16032142</v>
      </c>
      <c r="D9440" t="s">
        <v>83</v>
      </c>
      <c r="E9440" t="s">
        <v>5036</v>
      </c>
      <c r="F9440" s="66">
        <v>141043</v>
      </c>
      <c r="G9440" t="s">
        <v>78</v>
      </c>
      <c r="I9440" t="s">
        <v>79</v>
      </c>
      <c r="K9440" t="s">
        <v>19249</v>
      </c>
      <c r="M9440" t="s">
        <v>5039</v>
      </c>
      <c r="N9440" t="s">
        <v>5040</v>
      </c>
      <c r="O9440" t="s">
        <v>18</v>
      </c>
      <c r="P9440" t="s">
        <v>5057</v>
      </c>
    </row>
    <row r="9441" spans="1:17" hidden="1" x14ac:dyDescent="0.35">
      <c r="A9441" s="72">
        <f t="shared" si="147"/>
        <v>141043</v>
      </c>
      <c r="B9441" t="s">
        <v>19250</v>
      </c>
      <c r="C9441" s="66">
        <v>16032143</v>
      </c>
      <c r="D9441" t="s">
        <v>83</v>
      </c>
      <c r="E9441" t="s">
        <v>5036</v>
      </c>
      <c r="F9441" s="66">
        <v>141043</v>
      </c>
      <c r="G9441" t="s">
        <v>78</v>
      </c>
      <c r="I9441" t="s">
        <v>79</v>
      </c>
      <c r="K9441" t="s">
        <v>19251</v>
      </c>
      <c r="M9441" t="s">
        <v>5039</v>
      </c>
      <c r="N9441" t="s">
        <v>5040</v>
      </c>
      <c r="O9441" t="s">
        <v>18</v>
      </c>
      <c r="P9441" t="s">
        <v>5057</v>
      </c>
    </row>
    <row r="9442" spans="1:17" hidden="1" x14ac:dyDescent="0.35">
      <c r="A9442" s="72">
        <f t="shared" si="147"/>
        <v>141043</v>
      </c>
      <c r="B9442" t="s">
        <v>19246</v>
      </c>
      <c r="C9442" s="66">
        <v>16032141</v>
      </c>
      <c r="D9442" t="s">
        <v>83</v>
      </c>
      <c r="E9442" t="s">
        <v>5036</v>
      </c>
      <c r="F9442" s="66">
        <v>141043</v>
      </c>
      <c r="G9442" t="s">
        <v>78</v>
      </c>
      <c r="I9442" t="s">
        <v>79</v>
      </c>
      <c r="K9442" t="s">
        <v>19247</v>
      </c>
      <c r="M9442" t="s">
        <v>5039</v>
      </c>
      <c r="N9442" t="s">
        <v>5040</v>
      </c>
      <c r="O9442" t="s">
        <v>18</v>
      </c>
      <c r="P9442" t="s">
        <v>5057</v>
      </c>
    </row>
    <row r="9443" spans="1:17" hidden="1" x14ac:dyDescent="0.35">
      <c r="A9443" s="72">
        <f t="shared" si="147"/>
        <v>140829</v>
      </c>
      <c r="B9443" t="s">
        <v>3379</v>
      </c>
      <c r="C9443" s="66">
        <v>87092</v>
      </c>
      <c r="D9443" t="s">
        <v>77</v>
      </c>
      <c r="E9443" t="s">
        <v>3380</v>
      </c>
      <c r="F9443" s="66">
        <v>140829</v>
      </c>
      <c r="G9443" t="s">
        <v>78</v>
      </c>
      <c r="H9443" t="s">
        <v>350</v>
      </c>
      <c r="I9443" t="s">
        <v>79</v>
      </c>
      <c r="K9443" t="s">
        <v>3376</v>
      </c>
      <c r="L9443" t="s">
        <v>80</v>
      </c>
      <c r="M9443" t="s">
        <v>3377</v>
      </c>
      <c r="N9443" t="s">
        <v>3242</v>
      </c>
      <c r="O9443" t="s">
        <v>18</v>
      </c>
      <c r="P9443" t="s">
        <v>3378</v>
      </c>
      <c r="Q9443" t="s">
        <v>87</v>
      </c>
    </row>
    <row r="9444" spans="1:17" hidden="1" x14ac:dyDescent="0.35">
      <c r="A9444" s="72">
        <f t="shared" si="147"/>
        <v>141139</v>
      </c>
      <c r="B9444" t="s">
        <v>5621</v>
      </c>
      <c r="C9444" s="66">
        <v>88233</v>
      </c>
      <c r="D9444" t="s">
        <v>77</v>
      </c>
      <c r="E9444" t="s">
        <v>5535</v>
      </c>
      <c r="F9444" s="66">
        <v>141139</v>
      </c>
      <c r="G9444" t="s">
        <v>78</v>
      </c>
      <c r="H9444" t="s">
        <v>5622</v>
      </c>
      <c r="I9444" t="s">
        <v>79</v>
      </c>
      <c r="K9444" t="s">
        <v>5623</v>
      </c>
      <c r="M9444" t="s">
        <v>5356</v>
      </c>
      <c r="N9444" t="s">
        <v>5355</v>
      </c>
      <c r="O9444" t="s">
        <v>18</v>
      </c>
      <c r="P9444" t="s">
        <v>5607</v>
      </c>
      <c r="Q9444" t="s">
        <v>5624</v>
      </c>
    </row>
    <row r="9445" spans="1:17" hidden="1" x14ac:dyDescent="0.35">
      <c r="A9445" s="72">
        <f t="shared" si="147"/>
        <v>141736</v>
      </c>
      <c r="B9445" t="s">
        <v>17112</v>
      </c>
      <c r="C9445" s="66">
        <v>16053915</v>
      </c>
      <c r="D9445" t="s">
        <v>77</v>
      </c>
      <c r="E9445" t="s">
        <v>11615</v>
      </c>
      <c r="F9445" s="66">
        <v>141736</v>
      </c>
      <c r="G9445" t="s">
        <v>78</v>
      </c>
      <c r="I9445" t="s">
        <v>79</v>
      </c>
      <c r="K9445" t="s">
        <v>17113</v>
      </c>
      <c r="M9445" t="s">
        <v>11617</v>
      </c>
      <c r="N9445" t="s">
        <v>5106</v>
      </c>
      <c r="O9445" t="s">
        <v>18</v>
      </c>
      <c r="P9445" t="s">
        <v>11618</v>
      </c>
      <c r="Q9445" t="s">
        <v>147</v>
      </c>
    </row>
    <row r="9446" spans="1:17" hidden="1" x14ac:dyDescent="0.35">
      <c r="A9446" s="72">
        <f t="shared" si="147"/>
        <v>142107</v>
      </c>
      <c r="B9446" t="s">
        <v>23143</v>
      </c>
      <c r="C9446" s="85">
        <v>142107</v>
      </c>
      <c r="D9446" t="s">
        <v>78</v>
      </c>
      <c r="E9446" t="s">
        <v>13757</v>
      </c>
      <c r="F9446" s="85">
        <v>17019123</v>
      </c>
      <c r="G9446" t="s">
        <v>1750</v>
      </c>
      <c r="H9446">
        <v>14529648</v>
      </c>
      <c r="I9446" t="s">
        <v>79</v>
      </c>
      <c r="K9446" t="s">
        <v>24753</v>
      </c>
      <c r="M9446" t="s">
        <v>24754</v>
      </c>
      <c r="N9446" t="s">
        <v>24755</v>
      </c>
      <c r="O9446" t="s">
        <v>18</v>
      </c>
      <c r="P9446">
        <v>79852</v>
      </c>
    </row>
    <row r="9447" spans="1:17" hidden="1" x14ac:dyDescent="0.35">
      <c r="A9447" s="72">
        <f t="shared" si="147"/>
        <v>142107</v>
      </c>
      <c r="B9447" t="s">
        <v>23143</v>
      </c>
      <c r="C9447" s="85">
        <v>142107</v>
      </c>
      <c r="D9447" t="s">
        <v>78</v>
      </c>
      <c r="E9447" t="s">
        <v>23241</v>
      </c>
      <c r="F9447" s="85">
        <v>142047</v>
      </c>
      <c r="G9447" t="s">
        <v>78</v>
      </c>
      <c r="H9447">
        <v>14529648</v>
      </c>
      <c r="I9447" t="s">
        <v>79</v>
      </c>
      <c r="K9447" t="s">
        <v>24753</v>
      </c>
      <c r="M9447" t="s">
        <v>24754</v>
      </c>
      <c r="N9447" t="s">
        <v>24755</v>
      </c>
      <c r="O9447" t="s">
        <v>18</v>
      </c>
      <c r="P9447">
        <v>79852</v>
      </c>
    </row>
    <row r="9448" spans="1:17" hidden="1" x14ac:dyDescent="0.35">
      <c r="A9448" s="72">
        <f t="shared" si="147"/>
        <v>142107</v>
      </c>
      <c r="B9448" t="s">
        <v>28401</v>
      </c>
      <c r="C9448" s="85">
        <v>92949</v>
      </c>
      <c r="D9448" t="s">
        <v>77</v>
      </c>
      <c r="E9448" t="s">
        <v>23143</v>
      </c>
      <c r="F9448" s="85">
        <v>142107</v>
      </c>
      <c r="G9448" t="s">
        <v>78</v>
      </c>
      <c r="I9448" t="s">
        <v>79</v>
      </c>
      <c r="K9448" t="s">
        <v>28400</v>
      </c>
      <c r="M9448" t="s">
        <v>24754</v>
      </c>
      <c r="N9448" t="s">
        <v>24755</v>
      </c>
      <c r="O9448" t="s">
        <v>18</v>
      </c>
      <c r="P9448">
        <v>79852</v>
      </c>
    </row>
    <row r="9449" spans="1:17" hidden="1" x14ac:dyDescent="0.35">
      <c r="A9449" s="72">
        <f t="shared" si="147"/>
        <v>142107</v>
      </c>
      <c r="B9449" t="s">
        <v>13321</v>
      </c>
      <c r="C9449" s="66">
        <v>92949</v>
      </c>
      <c r="D9449" t="s">
        <v>77</v>
      </c>
      <c r="E9449" t="s">
        <v>13322</v>
      </c>
      <c r="F9449" s="66">
        <v>142107</v>
      </c>
      <c r="G9449" t="s">
        <v>78</v>
      </c>
      <c r="H9449" t="s">
        <v>350</v>
      </c>
      <c r="I9449" t="s">
        <v>79</v>
      </c>
      <c r="K9449" t="s">
        <v>13323</v>
      </c>
      <c r="L9449" t="s">
        <v>80</v>
      </c>
      <c r="M9449" t="s">
        <v>13324</v>
      </c>
      <c r="N9449" t="s">
        <v>13254</v>
      </c>
      <c r="O9449" t="s">
        <v>18</v>
      </c>
      <c r="P9449" t="s">
        <v>13325</v>
      </c>
      <c r="Q9449" t="s">
        <v>87</v>
      </c>
    </row>
    <row r="9450" spans="1:17" hidden="1" x14ac:dyDescent="0.35">
      <c r="A9450" s="72">
        <f t="shared" si="147"/>
        <v>141982</v>
      </c>
      <c r="B9450" t="s">
        <v>25613</v>
      </c>
      <c r="C9450" s="85">
        <v>16033676</v>
      </c>
      <c r="D9450" t="s">
        <v>77</v>
      </c>
      <c r="E9450" t="s">
        <v>23230</v>
      </c>
      <c r="F9450" s="85">
        <v>141982</v>
      </c>
      <c r="G9450" t="s">
        <v>78</v>
      </c>
      <c r="I9450" t="s">
        <v>79</v>
      </c>
      <c r="K9450" t="s">
        <v>25614</v>
      </c>
      <c r="M9450" t="s">
        <v>12609</v>
      </c>
      <c r="N9450" t="s">
        <v>12609</v>
      </c>
      <c r="O9450" t="s">
        <v>18</v>
      </c>
      <c r="P9450">
        <v>79416</v>
      </c>
    </row>
    <row r="9451" spans="1:17" hidden="1" x14ac:dyDescent="0.35">
      <c r="A9451" s="72">
        <f t="shared" si="147"/>
        <v>141982</v>
      </c>
      <c r="B9451" t="s">
        <v>16115</v>
      </c>
      <c r="C9451" s="66">
        <v>16033676</v>
      </c>
      <c r="D9451" t="s">
        <v>77</v>
      </c>
      <c r="E9451" t="s">
        <v>12679</v>
      </c>
      <c r="F9451" s="66">
        <v>141982</v>
      </c>
      <c r="G9451" t="s">
        <v>78</v>
      </c>
      <c r="I9451" t="s">
        <v>79</v>
      </c>
      <c r="K9451" t="s">
        <v>16116</v>
      </c>
      <c r="M9451" t="s">
        <v>12447</v>
      </c>
      <c r="N9451" t="s">
        <v>12609</v>
      </c>
      <c r="O9451" t="s">
        <v>18</v>
      </c>
      <c r="P9451" t="s">
        <v>12692</v>
      </c>
    </row>
    <row r="9452" spans="1:17" hidden="1" x14ac:dyDescent="0.35">
      <c r="A9452" s="72">
        <f t="shared" si="147"/>
        <v>141234</v>
      </c>
      <c r="B9452" t="s">
        <v>6665</v>
      </c>
      <c r="C9452" s="66">
        <v>88728</v>
      </c>
      <c r="D9452" t="s">
        <v>77</v>
      </c>
      <c r="E9452" t="s">
        <v>6473</v>
      </c>
      <c r="F9452" s="66">
        <v>141234</v>
      </c>
      <c r="G9452" t="s">
        <v>78</v>
      </c>
      <c r="I9452" t="s">
        <v>79</v>
      </c>
      <c r="K9452" t="s">
        <v>6666</v>
      </c>
      <c r="M9452" t="s">
        <v>3090</v>
      </c>
      <c r="N9452" t="s">
        <v>6073</v>
      </c>
      <c r="O9452" t="s">
        <v>18</v>
      </c>
      <c r="P9452" t="s">
        <v>6667</v>
      </c>
      <c r="Q9452" t="s">
        <v>6668</v>
      </c>
    </row>
    <row r="9453" spans="1:17" hidden="1" x14ac:dyDescent="0.35">
      <c r="A9453" s="72">
        <f t="shared" si="147"/>
        <v>142118</v>
      </c>
      <c r="B9453" t="s">
        <v>13477</v>
      </c>
      <c r="C9453" s="66">
        <v>93078</v>
      </c>
      <c r="D9453" t="s">
        <v>77</v>
      </c>
      <c r="E9453" t="s">
        <v>13343</v>
      </c>
      <c r="F9453" s="66">
        <v>142118</v>
      </c>
      <c r="G9453" t="s">
        <v>78</v>
      </c>
      <c r="H9453" t="s">
        <v>13478</v>
      </c>
      <c r="I9453" t="s">
        <v>79</v>
      </c>
      <c r="K9453" t="s">
        <v>13479</v>
      </c>
      <c r="M9453" t="s">
        <v>7395</v>
      </c>
      <c r="N9453" t="s">
        <v>13252</v>
      </c>
      <c r="O9453" t="s">
        <v>18</v>
      </c>
      <c r="P9453" t="s">
        <v>13473</v>
      </c>
      <c r="Q9453" t="s">
        <v>13480</v>
      </c>
    </row>
    <row r="9454" spans="1:17" hidden="1" x14ac:dyDescent="0.35">
      <c r="A9454" s="72">
        <f t="shared" si="147"/>
        <v>140527</v>
      </c>
      <c r="B9454" t="s">
        <v>28410</v>
      </c>
      <c r="C9454" s="85">
        <v>16066177</v>
      </c>
      <c r="D9454" t="s">
        <v>77</v>
      </c>
      <c r="E9454" t="s">
        <v>23141</v>
      </c>
      <c r="F9454" s="85">
        <v>140527</v>
      </c>
      <c r="G9454" t="s">
        <v>78</v>
      </c>
      <c r="H9454">
        <v>11917895</v>
      </c>
      <c r="I9454" t="s">
        <v>79</v>
      </c>
      <c r="K9454" t="s">
        <v>17638</v>
      </c>
      <c r="M9454" t="s">
        <v>20718</v>
      </c>
      <c r="N9454" t="s">
        <v>1182</v>
      </c>
      <c r="O9454" t="s">
        <v>18</v>
      </c>
      <c r="P9454">
        <v>75160</v>
      </c>
    </row>
    <row r="9455" spans="1:17" hidden="1" x14ac:dyDescent="0.35">
      <c r="A9455" s="72">
        <f t="shared" si="147"/>
        <v>140527</v>
      </c>
      <c r="B9455" t="s">
        <v>17637</v>
      </c>
      <c r="C9455" s="66">
        <v>16066177</v>
      </c>
      <c r="D9455" t="s">
        <v>77</v>
      </c>
      <c r="E9455" t="s">
        <v>1549</v>
      </c>
      <c r="F9455" s="66">
        <v>140527</v>
      </c>
      <c r="G9455" t="s">
        <v>78</v>
      </c>
      <c r="H9455" t="s">
        <v>1550</v>
      </c>
      <c r="I9455" t="s">
        <v>79</v>
      </c>
      <c r="K9455" t="s">
        <v>17638</v>
      </c>
      <c r="M9455" t="s">
        <v>1552</v>
      </c>
      <c r="N9455" t="s">
        <v>1182</v>
      </c>
      <c r="O9455" t="s">
        <v>18</v>
      </c>
      <c r="P9455" t="s">
        <v>1553</v>
      </c>
    </row>
    <row r="9456" spans="1:17" hidden="1" x14ac:dyDescent="0.35">
      <c r="A9456" s="72">
        <f t="shared" si="147"/>
        <v>142104</v>
      </c>
      <c r="B9456" t="s">
        <v>23142</v>
      </c>
      <c r="C9456" s="85">
        <v>142104</v>
      </c>
      <c r="D9456" t="s">
        <v>78</v>
      </c>
      <c r="E9456" t="s">
        <v>13757</v>
      </c>
      <c r="F9456" s="85">
        <v>17019123</v>
      </c>
      <c r="G9456" t="s">
        <v>1750</v>
      </c>
      <c r="H9456">
        <v>14187835</v>
      </c>
      <c r="I9456" t="s">
        <v>79</v>
      </c>
      <c r="J9456" t="s">
        <v>200</v>
      </c>
      <c r="K9456" t="s">
        <v>24751</v>
      </c>
      <c r="M9456" t="s">
        <v>24752</v>
      </c>
      <c r="N9456" t="s">
        <v>20718</v>
      </c>
      <c r="O9456" t="s">
        <v>18</v>
      </c>
      <c r="P9456">
        <v>79848</v>
      </c>
    </row>
    <row r="9457" spans="1:17" hidden="1" x14ac:dyDescent="0.35">
      <c r="A9457" s="72">
        <f t="shared" si="147"/>
        <v>142104</v>
      </c>
      <c r="B9457" t="s">
        <v>28403</v>
      </c>
      <c r="C9457" s="85">
        <v>17008169</v>
      </c>
      <c r="D9457" t="s">
        <v>23281</v>
      </c>
      <c r="E9457" t="s">
        <v>23142</v>
      </c>
      <c r="F9457" s="85">
        <v>142104</v>
      </c>
      <c r="G9457" t="s">
        <v>78</v>
      </c>
      <c r="I9457" t="s">
        <v>79</v>
      </c>
      <c r="K9457" t="s">
        <v>20713</v>
      </c>
      <c r="M9457" t="s">
        <v>24752</v>
      </c>
      <c r="O9457" t="s">
        <v>18</v>
      </c>
      <c r="P9457">
        <v>79848</v>
      </c>
    </row>
    <row r="9458" spans="1:17" hidden="1" x14ac:dyDescent="0.35">
      <c r="A9458" s="72">
        <f t="shared" si="147"/>
        <v>142104</v>
      </c>
      <c r="B9458" t="s">
        <v>20712</v>
      </c>
      <c r="C9458" s="66">
        <v>17008169</v>
      </c>
      <c r="D9458" t="s">
        <v>83</v>
      </c>
      <c r="E9458" t="s">
        <v>13887</v>
      </c>
      <c r="F9458" s="66">
        <v>142104</v>
      </c>
      <c r="G9458" t="s">
        <v>78</v>
      </c>
      <c r="H9458" t="s">
        <v>350</v>
      </c>
      <c r="I9458" t="s">
        <v>79</v>
      </c>
      <c r="K9458" t="s">
        <v>20713</v>
      </c>
      <c r="L9458" t="s">
        <v>80</v>
      </c>
      <c r="M9458" t="s">
        <v>13300</v>
      </c>
      <c r="N9458" t="s">
        <v>80</v>
      </c>
      <c r="O9458" t="s">
        <v>18</v>
      </c>
      <c r="P9458" t="s">
        <v>13301</v>
      </c>
      <c r="Q9458" t="s">
        <v>87</v>
      </c>
    </row>
    <row r="9459" spans="1:17" hidden="1" x14ac:dyDescent="0.35">
      <c r="A9459" s="72">
        <f t="shared" si="147"/>
        <v>140527</v>
      </c>
      <c r="B9459" t="s">
        <v>28413</v>
      </c>
      <c r="C9459" s="85">
        <v>86013</v>
      </c>
      <c r="D9459" t="s">
        <v>77</v>
      </c>
      <c r="E9459" t="s">
        <v>23141</v>
      </c>
      <c r="F9459" s="85">
        <v>140527</v>
      </c>
      <c r="G9459" t="s">
        <v>78</v>
      </c>
      <c r="H9459">
        <v>11917895</v>
      </c>
      <c r="I9459" t="s">
        <v>79</v>
      </c>
      <c r="K9459" t="s">
        <v>28414</v>
      </c>
      <c r="M9459" t="s">
        <v>20718</v>
      </c>
      <c r="N9459" t="s">
        <v>1182</v>
      </c>
      <c r="O9459" t="s">
        <v>18</v>
      </c>
      <c r="P9459">
        <v>75160</v>
      </c>
      <c r="Q9459">
        <v>9550</v>
      </c>
    </row>
    <row r="9460" spans="1:17" hidden="1" x14ac:dyDescent="0.35">
      <c r="A9460" s="72">
        <f t="shared" si="147"/>
        <v>140527</v>
      </c>
      <c r="B9460" t="s">
        <v>1563</v>
      </c>
      <c r="C9460" s="66">
        <v>86013</v>
      </c>
      <c r="D9460" t="s">
        <v>77</v>
      </c>
      <c r="E9460" t="s">
        <v>1549</v>
      </c>
      <c r="F9460" s="66">
        <v>140527</v>
      </c>
      <c r="G9460" t="s">
        <v>78</v>
      </c>
      <c r="H9460" t="s">
        <v>1550</v>
      </c>
      <c r="I9460" t="s">
        <v>79</v>
      </c>
      <c r="K9460" t="s">
        <v>1564</v>
      </c>
      <c r="L9460" t="s">
        <v>80</v>
      </c>
      <c r="M9460" t="s">
        <v>1552</v>
      </c>
      <c r="N9460" t="s">
        <v>1248</v>
      </c>
      <c r="O9460" t="s">
        <v>18</v>
      </c>
      <c r="P9460" t="s">
        <v>1553</v>
      </c>
      <c r="Q9460" t="s">
        <v>1565</v>
      </c>
    </row>
    <row r="9461" spans="1:17" hidden="1" x14ac:dyDescent="0.35">
      <c r="A9461" s="72">
        <f t="shared" si="147"/>
        <v>140527</v>
      </c>
      <c r="B9461" t="s">
        <v>23141</v>
      </c>
      <c r="C9461" s="85">
        <v>140527</v>
      </c>
      <c r="D9461" t="s">
        <v>78</v>
      </c>
      <c r="E9461" t="s">
        <v>23240</v>
      </c>
      <c r="F9461" s="85">
        <v>16048959</v>
      </c>
      <c r="G9461" t="s">
        <v>1750</v>
      </c>
      <c r="H9461">
        <v>11917895</v>
      </c>
      <c r="I9461" t="s">
        <v>79</v>
      </c>
      <c r="J9461" t="s">
        <v>200</v>
      </c>
      <c r="K9461" t="s">
        <v>24877</v>
      </c>
      <c r="M9461" t="s">
        <v>20718</v>
      </c>
      <c r="N9461" t="s">
        <v>1182</v>
      </c>
      <c r="O9461" t="s">
        <v>18</v>
      </c>
      <c r="P9461">
        <v>75160</v>
      </c>
      <c r="Q9461">
        <v>2613</v>
      </c>
    </row>
    <row r="9462" spans="1:17" hidden="1" x14ac:dyDescent="0.35">
      <c r="A9462" s="72">
        <f t="shared" si="147"/>
        <v>140527</v>
      </c>
      <c r="B9462" t="s">
        <v>28427</v>
      </c>
      <c r="C9462" s="85">
        <v>17016345</v>
      </c>
      <c r="D9462" t="s">
        <v>23281</v>
      </c>
      <c r="E9462" t="s">
        <v>23141</v>
      </c>
      <c r="F9462" s="85">
        <v>140527</v>
      </c>
      <c r="G9462" t="s">
        <v>78</v>
      </c>
      <c r="I9462" t="s">
        <v>79</v>
      </c>
      <c r="K9462" t="s">
        <v>17638</v>
      </c>
      <c r="M9462" t="s">
        <v>20718</v>
      </c>
      <c r="N9462" t="s">
        <v>1182</v>
      </c>
      <c r="O9462" t="s">
        <v>18</v>
      </c>
      <c r="P9462">
        <v>75160</v>
      </c>
    </row>
    <row r="9463" spans="1:17" hidden="1" x14ac:dyDescent="0.35">
      <c r="A9463" s="72">
        <f t="shared" si="147"/>
        <v>140527</v>
      </c>
      <c r="B9463" t="s">
        <v>21570</v>
      </c>
      <c r="C9463" s="66">
        <v>17016345</v>
      </c>
      <c r="D9463" t="s">
        <v>83</v>
      </c>
      <c r="E9463" t="s">
        <v>1549</v>
      </c>
      <c r="F9463" s="66">
        <v>140527</v>
      </c>
      <c r="G9463" t="s">
        <v>78</v>
      </c>
      <c r="I9463" t="s">
        <v>79</v>
      </c>
      <c r="K9463" t="s">
        <v>21571</v>
      </c>
      <c r="M9463" t="s">
        <v>1552</v>
      </c>
      <c r="N9463" t="s">
        <v>1248</v>
      </c>
      <c r="O9463" t="s">
        <v>18</v>
      </c>
      <c r="P9463" t="s">
        <v>1553</v>
      </c>
    </row>
    <row r="9464" spans="1:17" hidden="1" x14ac:dyDescent="0.35">
      <c r="A9464" s="72">
        <f t="shared" si="147"/>
        <v>140527</v>
      </c>
      <c r="B9464" t="s">
        <v>28419</v>
      </c>
      <c r="C9464" s="85">
        <v>17016173</v>
      </c>
      <c r="D9464" t="s">
        <v>23281</v>
      </c>
      <c r="E9464" t="s">
        <v>23141</v>
      </c>
      <c r="F9464" s="85">
        <v>140527</v>
      </c>
      <c r="G9464" t="s">
        <v>78</v>
      </c>
      <c r="I9464" t="s">
        <v>79</v>
      </c>
      <c r="K9464" t="s">
        <v>28420</v>
      </c>
      <c r="M9464" t="s">
        <v>20718</v>
      </c>
      <c r="O9464" t="s">
        <v>18</v>
      </c>
      <c r="P9464">
        <v>75160</v>
      </c>
    </row>
    <row r="9465" spans="1:17" hidden="1" x14ac:dyDescent="0.35">
      <c r="A9465" s="72">
        <f t="shared" si="147"/>
        <v>140527</v>
      </c>
      <c r="B9465" t="s">
        <v>21558</v>
      </c>
      <c r="C9465" s="66">
        <v>17016173</v>
      </c>
      <c r="D9465" t="s">
        <v>83</v>
      </c>
      <c r="E9465" t="s">
        <v>1549</v>
      </c>
      <c r="F9465" s="66">
        <v>140527</v>
      </c>
      <c r="G9465" t="s">
        <v>78</v>
      </c>
      <c r="I9465" t="s">
        <v>79</v>
      </c>
      <c r="K9465" t="s">
        <v>21559</v>
      </c>
      <c r="M9465" t="s">
        <v>1552</v>
      </c>
      <c r="O9465" t="s">
        <v>18</v>
      </c>
      <c r="P9465" t="s">
        <v>1553</v>
      </c>
    </row>
    <row r="9466" spans="1:17" hidden="1" x14ac:dyDescent="0.35">
      <c r="A9466" s="72">
        <f t="shared" si="147"/>
        <v>140527</v>
      </c>
      <c r="B9466" t="s">
        <v>28421</v>
      </c>
      <c r="C9466" s="85">
        <v>16048534</v>
      </c>
      <c r="D9466" t="s">
        <v>23281</v>
      </c>
      <c r="E9466" t="s">
        <v>23141</v>
      </c>
      <c r="F9466" s="85">
        <v>140527</v>
      </c>
      <c r="G9466" t="s">
        <v>78</v>
      </c>
      <c r="H9466">
        <v>11917895</v>
      </c>
      <c r="I9466" t="s">
        <v>79</v>
      </c>
      <c r="K9466" t="s">
        <v>28422</v>
      </c>
      <c r="M9466" t="s">
        <v>20718</v>
      </c>
      <c r="N9466" t="s">
        <v>1182</v>
      </c>
      <c r="O9466" t="s">
        <v>18</v>
      </c>
      <c r="P9466">
        <v>75160</v>
      </c>
    </row>
    <row r="9467" spans="1:17" hidden="1" x14ac:dyDescent="0.35">
      <c r="A9467" s="72">
        <f t="shared" si="147"/>
        <v>140527</v>
      </c>
      <c r="B9467" t="s">
        <v>19744</v>
      </c>
      <c r="C9467" s="66">
        <v>16048534</v>
      </c>
      <c r="D9467" t="s">
        <v>83</v>
      </c>
      <c r="E9467" t="s">
        <v>1549</v>
      </c>
      <c r="F9467" s="66">
        <v>140527</v>
      </c>
      <c r="G9467" t="s">
        <v>78</v>
      </c>
      <c r="H9467" t="s">
        <v>1550</v>
      </c>
      <c r="I9467" t="s">
        <v>79</v>
      </c>
      <c r="K9467" t="s">
        <v>1555</v>
      </c>
      <c r="M9467" t="s">
        <v>1552</v>
      </c>
      <c r="N9467" t="s">
        <v>1182</v>
      </c>
      <c r="O9467" t="s">
        <v>18</v>
      </c>
      <c r="P9467" t="s">
        <v>1553</v>
      </c>
    </row>
    <row r="9468" spans="1:17" hidden="1" x14ac:dyDescent="0.35">
      <c r="A9468" s="72">
        <f t="shared" si="147"/>
        <v>140527</v>
      </c>
      <c r="B9468" t="s">
        <v>28425</v>
      </c>
      <c r="C9468" s="85">
        <v>17018744</v>
      </c>
      <c r="D9468" t="s">
        <v>23281</v>
      </c>
      <c r="E9468" t="s">
        <v>23141</v>
      </c>
      <c r="F9468" s="85">
        <v>140527</v>
      </c>
      <c r="G9468" t="s">
        <v>78</v>
      </c>
      <c r="I9468" t="s">
        <v>79</v>
      </c>
      <c r="K9468" t="s">
        <v>28426</v>
      </c>
      <c r="M9468" t="s">
        <v>20718</v>
      </c>
      <c r="N9468" t="s">
        <v>1181</v>
      </c>
      <c r="O9468" t="s">
        <v>18</v>
      </c>
      <c r="P9468">
        <v>75160</v>
      </c>
    </row>
    <row r="9469" spans="1:17" hidden="1" x14ac:dyDescent="0.35">
      <c r="A9469" s="72">
        <f t="shared" si="147"/>
        <v>140527</v>
      </c>
      <c r="B9469" t="s">
        <v>21839</v>
      </c>
      <c r="C9469" s="66">
        <v>17018744</v>
      </c>
      <c r="D9469" t="s">
        <v>83</v>
      </c>
      <c r="E9469" t="s">
        <v>1549</v>
      </c>
      <c r="F9469" s="66">
        <v>140527</v>
      </c>
      <c r="G9469" t="s">
        <v>78</v>
      </c>
      <c r="I9469" t="s">
        <v>79</v>
      </c>
      <c r="K9469" t="s">
        <v>21840</v>
      </c>
      <c r="M9469" t="s">
        <v>20718</v>
      </c>
      <c r="N9469" t="s">
        <v>21841</v>
      </c>
      <c r="O9469" t="s">
        <v>18</v>
      </c>
      <c r="P9469" t="s">
        <v>1553</v>
      </c>
    </row>
    <row r="9470" spans="1:17" hidden="1" x14ac:dyDescent="0.35">
      <c r="A9470" s="72">
        <f t="shared" si="147"/>
        <v>140527</v>
      </c>
      <c r="B9470" t="s">
        <v>28423</v>
      </c>
      <c r="C9470" s="85">
        <v>16048800</v>
      </c>
      <c r="D9470" t="s">
        <v>23281</v>
      </c>
      <c r="E9470" t="s">
        <v>23141</v>
      </c>
      <c r="F9470" s="85">
        <v>140527</v>
      </c>
      <c r="G9470" t="s">
        <v>78</v>
      </c>
      <c r="H9470">
        <v>11917895</v>
      </c>
      <c r="I9470" t="s">
        <v>79</v>
      </c>
      <c r="K9470" t="s">
        <v>28424</v>
      </c>
      <c r="M9470" t="s">
        <v>20718</v>
      </c>
      <c r="N9470" t="s">
        <v>1182</v>
      </c>
      <c r="O9470" t="s">
        <v>18</v>
      </c>
      <c r="P9470">
        <v>75160</v>
      </c>
    </row>
    <row r="9471" spans="1:17" hidden="1" x14ac:dyDescent="0.35">
      <c r="A9471" s="72">
        <f t="shared" si="147"/>
        <v>140527</v>
      </c>
      <c r="B9471" t="s">
        <v>19745</v>
      </c>
      <c r="C9471" s="66">
        <v>16048800</v>
      </c>
      <c r="D9471" t="s">
        <v>83</v>
      </c>
      <c r="E9471" t="s">
        <v>1549</v>
      </c>
      <c r="F9471" s="66">
        <v>140527</v>
      </c>
      <c r="G9471" t="s">
        <v>78</v>
      </c>
      <c r="H9471" t="s">
        <v>1550</v>
      </c>
      <c r="I9471" t="s">
        <v>79</v>
      </c>
      <c r="K9471" t="s">
        <v>19746</v>
      </c>
      <c r="L9471" t="s">
        <v>80</v>
      </c>
      <c r="M9471" t="s">
        <v>1552</v>
      </c>
      <c r="N9471" t="s">
        <v>1248</v>
      </c>
      <c r="O9471" t="s">
        <v>18</v>
      </c>
      <c r="P9471" t="s">
        <v>1553</v>
      </c>
      <c r="Q9471" t="s">
        <v>87</v>
      </c>
    </row>
    <row r="9472" spans="1:17" hidden="1" x14ac:dyDescent="0.35">
      <c r="A9472" s="72">
        <f t="shared" si="147"/>
        <v>141545</v>
      </c>
      <c r="B9472" t="s">
        <v>10060</v>
      </c>
      <c r="C9472" s="66">
        <v>90777</v>
      </c>
      <c r="D9472" t="s">
        <v>77</v>
      </c>
      <c r="E9472" t="s">
        <v>9891</v>
      </c>
      <c r="F9472" s="66">
        <v>141545</v>
      </c>
      <c r="G9472" t="s">
        <v>78</v>
      </c>
      <c r="H9472" t="s">
        <v>350</v>
      </c>
      <c r="I9472" t="s">
        <v>79</v>
      </c>
      <c r="K9472" t="s">
        <v>10061</v>
      </c>
      <c r="L9472" t="s">
        <v>80</v>
      </c>
      <c r="M9472" t="s">
        <v>7383</v>
      </c>
      <c r="N9472" t="s">
        <v>7384</v>
      </c>
      <c r="O9472" t="s">
        <v>18</v>
      </c>
      <c r="P9472" t="s">
        <v>9966</v>
      </c>
      <c r="Q9472" t="s">
        <v>10062</v>
      </c>
    </row>
    <row r="9473" spans="1:17" hidden="1" x14ac:dyDescent="0.35">
      <c r="A9473" s="72">
        <f t="shared" si="147"/>
        <v>141295</v>
      </c>
      <c r="B9473" t="s">
        <v>8014</v>
      </c>
      <c r="C9473" s="66">
        <v>89526</v>
      </c>
      <c r="D9473" t="s">
        <v>77</v>
      </c>
      <c r="E9473" t="s">
        <v>7764</v>
      </c>
      <c r="F9473" s="66">
        <v>141295</v>
      </c>
      <c r="G9473" t="s">
        <v>78</v>
      </c>
      <c r="H9473" t="s">
        <v>8015</v>
      </c>
      <c r="I9473" t="s">
        <v>79</v>
      </c>
      <c r="K9473" t="s">
        <v>8016</v>
      </c>
      <c r="M9473" t="s">
        <v>7982</v>
      </c>
      <c r="N9473" t="s">
        <v>7262</v>
      </c>
      <c r="O9473" t="s">
        <v>18</v>
      </c>
      <c r="P9473" t="s">
        <v>7983</v>
      </c>
      <c r="Q9473" t="s">
        <v>8017</v>
      </c>
    </row>
    <row r="9474" spans="1:17" hidden="1" x14ac:dyDescent="0.35">
      <c r="A9474" s="72">
        <f t="shared" ref="A9474:A9537" si="148">IF(F9474="", "", IF(D9474="School District", C9474, F9474))</f>
        <v>141633</v>
      </c>
      <c r="B9474" t="s">
        <v>22098</v>
      </c>
      <c r="C9474" s="66">
        <v>17020391</v>
      </c>
      <c r="D9474" t="s">
        <v>83</v>
      </c>
      <c r="E9474" t="s">
        <v>10736</v>
      </c>
      <c r="F9474" s="66">
        <v>141633</v>
      </c>
      <c r="G9474" t="s">
        <v>78</v>
      </c>
      <c r="I9474" t="s">
        <v>79</v>
      </c>
      <c r="K9474" t="s">
        <v>22099</v>
      </c>
      <c r="M9474" t="s">
        <v>10734</v>
      </c>
      <c r="N9474" t="s">
        <v>10739</v>
      </c>
      <c r="O9474" t="s">
        <v>18</v>
      </c>
      <c r="P9474" t="s">
        <v>10735</v>
      </c>
    </row>
    <row r="9475" spans="1:17" hidden="1" x14ac:dyDescent="0.35">
      <c r="A9475" s="72">
        <f t="shared" si="148"/>
        <v>220683</v>
      </c>
      <c r="B9475" t="s">
        <v>19484</v>
      </c>
      <c r="C9475" s="66">
        <v>16066481</v>
      </c>
      <c r="D9475" t="s">
        <v>83</v>
      </c>
      <c r="E9475" t="s">
        <v>14681</v>
      </c>
      <c r="F9475" s="66">
        <v>220683</v>
      </c>
      <c r="G9475" t="s">
        <v>78</v>
      </c>
      <c r="H9475" t="s">
        <v>350</v>
      </c>
      <c r="I9475" t="s">
        <v>79</v>
      </c>
      <c r="K9475" t="s">
        <v>15079</v>
      </c>
      <c r="L9475" t="s">
        <v>80</v>
      </c>
      <c r="M9475" t="s">
        <v>189</v>
      </c>
      <c r="N9475" t="s">
        <v>189</v>
      </c>
      <c r="O9475" t="s">
        <v>18</v>
      </c>
      <c r="P9475" t="s">
        <v>1677</v>
      </c>
      <c r="Q9475" t="s">
        <v>87</v>
      </c>
    </row>
    <row r="9476" spans="1:17" hidden="1" x14ac:dyDescent="0.35">
      <c r="A9476" s="72">
        <f t="shared" si="148"/>
        <v>140887</v>
      </c>
      <c r="B9476" t="s">
        <v>25422</v>
      </c>
      <c r="C9476" s="85">
        <v>16064657</v>
      </c>
      <c r="D9476" t="s">
        <v>77</v>
      </c>
      <c r="E9476" t="s">
        <v>23231</v>
      </c>
      <c r="F9476" s="85">
        <v>140887</v>
      </c>
      <c r="G9476" t="s">
        <v>78</v>
      </c>
      <c r="H9476">
        <v>1647916</v>
      </c>
      <c r="I9476" t="s">
        <v>79</v>
      </c>
      <c r="K9476" t="s">
        <v>25423</v>
      </c>
      <c r="M9476" t="s">
        <v>20648</v>
      </c>
      <c r="N9476" t="s">
        <v>571</v>
      </c>
      <c r="O9476" t="s">
        <v>18</v>
      </c>
      <c r="P9476">
        <v>76107</v>
      </c>
    </row>
    <row r="9477" spans="1:17" hidden="1" x14ac:dyDescent="0.35">
      <c r="A9477" s="72">
        <f t="shared" si="148"/>
        <v>140887</v>
      </c>
      <c r="B9477" t="s">
        <v>17553</v>
      </c>
      <c r="C9477" s="66">
        <v>16064657</v>
      </c>
      <c r="D9477" t="s">
        <v>77</v>
      </c>
      <c r="E9477" t="s">
        <v>3907</v>
      </c>
      <c r="F9477" s="66">
        <v>140887</v>
      </c>
      <c r="G9477" t="s">
        <v>78</v>
      </c>
      <c r="H9477" t="s">
        <v>4215</v>
      </c>
      <c r="I9477" t="s">
        <v>79</v>
      </c>
      <c r="K9477" t="s">
        <v>17554</v>
      </c>
      <c r="M9477" t="s">
        <v>3904</v>
      </c>
      <c r="N9477" t="s">
        <v>573</v>
      </c>
      <c r="O9477" t="s">
        <v>18</v>
      </c>
      <c r="P9477" t="s">
        <v>3978</v>
      </c>
    </row>
    <row r="9478" spans="1:17" hidden="1" x14ac:dyDescent="0.35">
      <c r="A9478" s="72">
        <f t="shared" si="148"/>
        <v>141356</v>
      </c>
      <c r="B9478" t="s">
        <v>8604</v>
      </c>
      <c r="C9478" s="66">
        <v>89918</v>
      </c>
      <c r="D9478" t="s">
        <v>77</v>
      </c>
      <c r="E9478" t="s">
        <v>8483</v>
      </c>
      <c r="F9478" s="66">
        <v>141356</v>
      </c>
      <c r="G9478" t="s">
        <v>78</v>
      </c>
      <c r="I9478" t="s">
        <v>79</v>
      </c>
      <c r="K9478" t="s">
        <v>8605</v>
      </c>
      <c r="M9478" t="s">
        <v>8590</v>
      </c>
      <c r="N9478" t="s">
        <v>8314</v>
      </c>
      <c r="O9478" t="s">
        <v>18</v>
      </c>
      <c r="P9478" t="s">
        <v>8591</v>
      </c>
    </row>
    <row r="9479" spans="1:17" hidden="1" x14ac:dyDescent="0.35">
      <c r="A9479" s="72" t="str">
        <f t="shared" si="148"/>
        <v/>
      </c>
      <c r="B9479" t="s">
        <v>21525</v>
      </c>
      <c r="C9479" s="66">
        <v>17015959</v>
      </c>
      <c r="D9479" t="s">
        <v>1750</v>
      </c>
      <c r="H9479" t="s">
        <v>21526</v>
      </c>
      <c r="I9479" t="s">
        <v>79</v>
      </c>
      <c r="K9479" t="s">
        <v>21527</v>
      </c>
      <c r="L9479" t="s">
        <v>21528</v>
      </c>
      <c r="M9479" t="s">
        <v>21529</v>
      </c>
      <c r="N9479" t="s">
        <v>137</v>
      </c>
      <c r="O9479" t="s">
        <v>18</v>
      </c>
      <c r="P9479" t="s">
        <v>138</v>
      </c>
    </row>
    <row r="9480" spans="1:17" hidden="1" x14ac:dyDescent="0.35">
      <c r="A9480" s="72">
        <f t="shared" si="148"/>
        <v>16075499</v>
      </c>
      <c r="B9480" t="s">
        <v>18249</v>
      </c>
      <c r="C9480" s="66">
        <v>16075500</v>
      </c>
      <c r="D9480" t="s">
        <v>77</v>
      </c>
      <c r="E9480" t="s">
        <v>14700</v>
      </c>
      <c r="F9480" s="66">
        <v>16075499</v>
      </c>
      <c r="G9480" t="s">
        <v>78</v>
      </c>
      <c r="I9480" t="s">
        <v>79</v>
      </c>
      <c r="K9480" t="s">
        <v>18250</v>
      </c>
      <c r="M9480" t="s">
        <v>2699</v>
      </c>
      <c r="N9480" t="s">
        <v>2619</v>
      </c>
      <c r="O9480" t="s">
        <v>18</v>
      </c>
      <c r="P9480" t="s">
        <v>2709</v>
      </c>
    </row>
    <row r="9481" spans="1:17" hidden="1" x14ac:dyDescent="0.35">
      <c r="A9481" s="72" t="str">
        <f t="shared" si="148"/>
        <v/>
      </c>
      <c r="B9481" t="s">
        <v>13856</v>
      </c>
      <c r="C9481" s="66">
        <v>141738</v>
      </c>
      <c r="D9481" t="s">
        <v>1750</v>
      </c>
      <c r="I9481" t="s">
        <v>79</v>
      </c>
      <c r="K9481" t="s">
        <v>13857</v>
      </c>
      <c r="M9481" t="s">
        <v>126</v>
      </c>
      <c r="N9481" t="s">
        <v>136</v>
      </c>
      <c r="O9481" t="s">
        <v>18</v>
      </c>
      <c r="P9481" t="s">
        <v>138</v>
      </c>
      <c r="Q9481" t="s">
        <v>10242</v>
      </c>
    </row>
    <row r="9482" spans="1:17" hidden="1" x14ac:dyDescent="0.35">
      <c r="A9482" s="72" t="str">
        <f t="shared" si="148"/>
        <v/>
      </c>
      <c r="B9482" t="s">
        <v>13627</v>
      </c>
      <c r="C9482" s="66">
        <v>194076</v>
      </c>
      <c r="D9482" t="s">
        <v>1750</v>
      </c>
      <c r="H9482" t="s">
        <v>18075</v>
      </c>
      <c r="I9482" t="s">
        <v>79</v>
      </c>
      <c r="J9482" t="s">
        <v>200</v>
      </c>
      <c r="K9482" t="s">
        <v>14039</v>
      </c>
      <c r="M9482" t="s">
        <v>126</v>
      </c>
      <c r="N9482" t="s">
        <v>136</v>
      </c>
      <c r="O9482" t="s">
        <v>18</v>
      </c>
      <c r="P9482" t="s">
        <v>149</v>
      </c>
      <c r="Q9482" t="s">
        <v>18076</v>
      </c>
    </row>
    <row r="9483" spans="1:17" hidden="1" x14ac:dyDescent="0.35">
      <c r="A9483" s="72">
        <f t="shared" si="148"/>
        <v>140638</v>
      </c>
      <c r="B9483" t="s">
        <v>28443</v>
      </c>
      <c r="C9483" s="85">
        <v>86599</v>
      </c>
      <c r="D9483" t="s">
        <v>77</v>
      </c>
      <c r="E9483" t="s">
        <v>23139</v>
      </c>
      <c r="F9483" s="85">
        <v>140638</v>
      </c>
      <c r="G9483" t="s">
        <v>78</v>
      </c>
      <c r="H9483">
        <v>13135884</v>
      </c>
      <c r="I9483" t="s">
        <v>79</v>
      </c>
      <c r="K9483" t="s">
        <v>28444</v>
      </c>
      <c r="M9483" t="s">
        <v>14654</v>
      </c>
      <c r="N9483" t="s">
        <v>2272</v>
      </c>
      <c r="O9483" t="s">
        <v>18</v>
      </c>
      <c r="P9483">
        <v>75503</v>
      </c>
    </row>
    <row r="9484" spans="1:17" hidden="1" x14ac:dyDescent="0.35">
      <c r="A9484" s="72">
        <f t="shared" si="148"/>
        <v>140638</v>
      </c>
      <c r="B9484" t="s">
        <v>2323</v>
      </c>
      <c r="C9484" s="66">
        <v>86599</v>
      </c>
      <c r="D9484" t="s">
        <v>77</v>
      </c>
      <c r="E9484" t="s">
        <v>2268</v>
      </c>
      <c r="F9484" s="66">
        <v>140638</v>
      </c>
      <c r="G9484" t="s">
        <v>78</v>
      </c>
      <c r="H9484" t="s">
        <v>2324</v>
      </c>
      <c r="I9484" t="s">
        <v>79</v>
      </c>
      <c r="K9484" t="s">
        <v>2325</v>
      </c>
      <c r="M9484" t="s">
        <v>2271</v>
      </c>
      <c r="N9484" t="s">
        <v>2272</v>
      </c>
      <c r="O9484" t="s">
        <v>18</v>
      </c>
      <c r="P9484" t="s">
        <v>2273</v>
      </c>
    </row>
    <row r="9485" spans="1:17" hidden="1" x14ac:dyDescent="0.35">
      <c r="A9485" s="72">
        <f t="shared" si="148"/>
        <v>141188</v>
      </c>
      <c r="B9485" t="s">
        <v>17400</v>
      </c>
      <c r="C9485" s="66">
        <v>16061087</v>
      </c>
      <c r="D9485" t="s">
        <v>77</v>
      </c>
      <c r="E9485" t="s">
        <v>5662</v>
      </c>
      <c r="F9485" s="66">
        <v>141188</v>
      </c>
      <c r="G9485" t="s">
        <v>77</v>
      </c>
      <c r="I9485" t="s">
        <v>79</v>
      </c>
      <c r="K9485" t="s">
        <v>17401</v>
      </c>
      <c r="M9485" t="s">
        <v>5874</v>
      </c>
      <c r="N9485" t="s">
        <v>5875</v>
      </c>
      <c r="O9485" t="s">
        <v>18</v>
      </c>
      <c r="P9485" t="s">
        <v>5876</v>
      </c>
      <c r="Q9485" t="s">
        <v>6829</v>
      </c>
    </row>
    <row r="9486" spans="1:17" hidden="1" x14ac:dyDescent="0.35">
      <c r="A9486" s="72">
        <f t="shared" si="148"/>
        <v>140638</v>
      </c>
      <c r="B9486" t="s">
        <v>28453</v>
      </c>
      <c r="C9486" s="85">
        <v>86581</v>
      </c>
      <c r="D9486" t="s">
        <v>77</v>
      </c>
      <c r="E9486" t="s">
        <v>23139</v>
      </c>
      <c r="F9486" s="85">
        <v>140638</v>
      </c>
      <c r="G9486" t="s">
        <v>78</v>
      </c>
      <c r="H9486">
        <v>13136346</v>
      </c>
      <c r="I9486" t="s">
        <v>79</v>
      </c>
      <c r="K9486" t="s">
        <v>28454</v>
      </c>
      <c r="M9486" t="s">
        <v>14654</v>
      </c>
      <c r="N9486" t="s">
        <v>2272</v>
      </c>
      <c r="O9486" t="s">
        <v>18</v>
      </c>
      <c r="P9486">
        <v>75503</v>
      </c>
      <c r="Q9486">
        <v>3804</v>
      </c>
    </row>
    <row r="9487" spans="1:17" hidden="1" x14ac:dyDescent="0.35">
      <c r="A9487" s="72">
        <f t="shared" si="148"/>
        <v>140638</v>
      </c>
      <c r="B9487" t="s">
        <v>2267</v>
      </c>
      <c r="C9487" s="66">
        <v>86581</v>
      </c>
      <c r="D9487" t="s">
        <v>77</v>
      </c>
      <c r="E9487" t="s">
        <v>2268</v>
      </c>
      <c r="F9487" s="66">
        <v>140638</v>
      </c>
      <c r="G9487" t="s">
        <v>78</v>
      </c>
      <c r="H9487" t="s">
        <v>2269</v>
      </c>
      <c r="I9487" t="s">
        <v>79</v>
      </c>
      <c r="K9487" t="s">
        <v>2270</v>
      </c>
      <c r="M9487" t="s">
        <v>2271</v>
      </c>
      <c r="N9487" t="s">
        <v>2272</v>
      </c>
      <c r="O9487" t="s">
        <v>18</v>
      </c>
      <c r="P9487" t="s">
        <v>2273</v>
      </c>
      <c r="Q9487" t="s">
        <v>2274</v>
      </c>
    </row>
    <row r="9488" spans="1:17" hidden="1" x14ac:dyDescent="0.35">
      <c r="A9488" s="72">
        <f t="shared" si="148"/>
        <v>141755</v>
      </c>
      <c r="B9488" t="s">
        <v>11685</v>
      </c>
      <c r="C9488" s="66">
        <v>91815</v>
      </c>
      <c r="D9488" t="s">
        <v>77</v>
      </c>
      <c r="E9488" t="s">
        <v>11686</v>
      </c>
      <c r="F9488" s="66">
        <v>141755</v>
      </c>
      <c r="G9488" t="s">
        <v>78</v>
      </c>
      <c r="H9488" t="s">
        <v>11687</v>
      </c>
      <c r="I9488" t="s">
        <v>79</v>
      </c>
      <c r="K9488" t="s">
        <v>11688</v>
      </c>
      <c r="M9488" t="s">
        <v>126</v>
      </c>
      <c r="N9488" t="s">
        <v>136</v>
      </c>
      <c r="O9488" t="s">
        <v>18</v>
      </c>
      <c r="P9488" t="s">
        <v>143</v>
      </c>
      <c r="Q9488" t="s">
        <v>3432</v>
      </c>
    </row>
    <row r="9489" spans="1:17" hidden="1" x14ac:dyDescent="0.35">
      <c r="A9489" s="72">
        <f t="shared" si="148"/>
        <v>141753</v>
      </c>
      <c r="B9489" t="s">
        <v>13859</v>
      </c>
      <c r="C9489" s="66">
        <v>17001635</v>
      </c>
      <c r="D9489" t="s">
        <v>77</v>
      </c>
      <c r="E9489" t="s">
        <v>13859</v>
      </c>
      <c r="F9489" s="66">
        <v>141753</v>
      </c>
      <c r="G9489" t="s">
        <v>78</v>
      </c>
      <c r="H9489" t="s">
        <v>11756</v>
      </c>
      <c r="I9489" t="s">
        <v>79</v>
      </c>
      <c r="K9489" t="s">
        <v>11755</v>
      </c>
      <c r="M9489" t="s">
        <v>125</v>
      </c>
      <c r="N9489" t="s">
        <v>137</v>
      </c>
      <c r="O9489" t="s">
        <v>18</v>
      </c>
      <c r="P9489" t="s">
        <v>159</v>
      </c>
      <c r="Q9489" t="s">
        <v>8284</v>
      </c>
    </row>
    <row r="9490" spans="1:17" hidden="1" x14ac:dyDescent="0.35">
      <c r="A9490" s="72">
        <f t="shared" si="148"/>
        <v>17021372</v>
      </c>
      <c r="B9490" t="s">
        <v>25010</v>
      </c>
      <c r="C9490" s="85">
        <v>17021372</v>
      </c>
      <c r="D9490" t="s">
        <v>78</v>
      </c>
      <c r="E9490" t="s">
        <v>23238</v>
      </c>
      <c r="F9490" s="85">
        <v>17002993</v>
      </c>
      <c r="G9490" t="s">
        <v>1750</v>
      </c>
      <c r="H9490">
        <v>25259193</v>
      </c>
      <c r="I9490" t="s">
        <v>79</v>
      </c>
      <c r="J9490" t="s">
        <v>200</v>
      </c>
      <c r="K9490" t="s">
        <v>23101</v>
      </c>
      <c r="M9490" t="s">
        <v>20648</v>
      </c>
      <c r="N9490" t="s">
        <v>571</v>
      </c>
      <c r="O9490" t="s">
        <v>18</v>
      </c>
      <c r="P9490">
        <v>76109</v>
      </c>
    </row>
    <row r="9491" spans="1:17" hidden="1" x14ac:dyDescent="0.35">
      <c r="A9491" s="72">
        <f t="shared" si="148"/>
        <v>17005754</v>
      </c>
      <c r="B9491" t="s">
        <v>16134</v>
      </c>
      <c r="C9491" s="66">
        <v>16034288</v>
      </c>
      <c r="D9491" t="s">
        <v>77</v>
      </c>
      <c r="E9491" t="s">
        <v>16135</v>
      </c>
      <c r="F9491" s="66">
        <v>17005754</v>
      </c>
      <c r="G9491" t="s">
        <v>78</v>
      </c>
      <c r="H9491" t="s">
        <v>16136</v>
      </c>
      <c r="I9491" t="s">
        <v>79</v>
      </c>
      <c r="K9491" t="s">
        <v>16137</v>
      </c>
      <c r="M9491" t="s">
        <v>3090</v>
      </c>
      <c r="N9491" t="s">
        <v>6071</v>
      </c>
      <c r="O9491" t="s">
        <v>18</v>
      </c>
      <c r="P9491" t="s">
        <v>6645</v>
      </c>
    </row>
    <row r="9492" spans="1:17" hidden="1" x14ac:dyDescent="0.35">
      <c r="A9492" s="72">
        <f t="shared" si="148"/>
        <v>17005754</v>
      </c>
      <c r="B9492" t="s">
        <v>21445</v>
      </c>
      <c r="C9492" s="66">
        <v>17014912</v>
      </c>
      <c r="D9492" t="s">
        <v>77</v>
      </c>
      <c r="E9492" t="s">
        <v>16135</v>
      </c>
      <c r="F9492" s="66">
        <v>17005754</v>
      </c>
      <c r="G9492" t="s">
        <v>78</v>
      </c>
      <c r="I9492" t="s">
        <v>79</v>
      </c>
      <c r="K9492" t="s">
        <v>21446</v>
      </c>
      <c r="M9492" t="s">
        <v>7912</v>
      </c>
      <c r="N9492" t="s">
        <v>6771</v>
      </c>
      <c r="O9492" t="s">
        <v>18</v>
      </c>
      <c r="P9492" t="s">
        <v>7913</v>
      </c>
      <c r="Q9492" t="s">
        <v>21447</v>
      </c>
    </row>
    <row r="9493" spans="1:17" hidden="1" x14ac:dyDescent="0.35">
      <c r="A9493" s="72">
        <f t="shared" si="148"/>
        <v>141874</v>
      </c>
      <c r="B9493" t="s">
        <v>17681</v>
      </c>
      <c r="C9493" s="66">
        <v>16067930</v>
      </c>
      <c r="D9493" t="s">
        <v>77</v>
      </c>
      <c r="E9493" t="s">
        <v>12259</v>
      </c>
      <c r="F9493" s="66">
        <v>141874</v>
      </c>
      <c r="G9493" t="s">
        <v>78</v>
      </c>
      <c r="I9493" t="s">
        <v>79</v>
      </c>
      <c r="K9493" t="s">
        <v>17682</v>
      </c>
      <c r="M9493" t="s">
        <v>12262</v>
      </c>
      <c r="N9493" t="s">
        <v>11987</v>
      </c>
      <c r="O9493" t="s">
        <v>18</v>
      </c>
      <c r="P9493" t="s">
        <v>12263</v>
      </c>
    </row>
    <row r="9494" spans="1:17" hidden="1" x14ac:dyDescent="0.35">
      <c r="A9494" s="72">
        <f t="shared" si="148"/>
        <v>141874</v>
      </c>
      <c r="B9494" t="s">
        <v>12258</v>
      </c>
      <c r="C9494" s="66">
        <v>92260</v>
      </c>
      <c r="D9494" t="s">
        <v>77</v>
      </c>
      <c r="E9494" t="s">
        <v>12259</v>
      </c>
      <c r="F9494" s="66">
        <v>141874</v>
      </c>
      <c r="G9494" t="s">
        <v>78</v>
      </c>
      <c r="H9494" t="s">
        <v>12260</v>
      </c>
      <c r="I9494" t="s">
        <v>79</v>
      </c>
      <c r="K9494" t="s">
        <v>12261</v>
      </c>
      <c r="M9494" t="s">
        <v>12262</v>
      </c>
      <c r="N9494" t="s">
        <v>11987</v>
      </c>
      <c r="O9494" t="s">
        <v>18</v>
      </c>
      <c r="P9494" t="s">
        <v>12263</v>
      </c>
    </row>
    <row r="9495" spans="1:17" hidden="1" x14ac:dyDescent="0.35">
      <c r="A9495" s="72">
        <f t="shared" si="148"/>
        <v>140464</v>
      </c>
      <c r="B9495" t="s">
        <v>21023</v>
      </c>
      <c r="C9495" s="85">
        <v>17010701</v>
      </c>
      <c r="D9495" t="s">
        <v>23281</v>
      </c>
      <c r="E9495" t="s">
        <v>23223</v>
      </c>
      <c r="F9495" s="85">
        <v>140464</v>
      </c>
      <c r="G9495" t="s">
        <v>78</v>
      </c>
      <c r="I9495" t="s">
        <v>79</v>
      </c>
      <c r="K9495" t="s">
        <v>21024</v>
      </c>
      <c r="M9495" t="s">
        <v>18305</v>
      </c>
      <c r="O9495" t="s">
        <v>18</v>
      </c>
      <c r="P9495">
        <v>75051</v>
      </c>
    </row>
    <row r="9496" spans="1:17" hidden="1" x14ac:dyDescent="0.35">
      <c r="A9496" s="72">
        <f t="shared" si="148"/>
        <v>140464</v>
      </c>
      <c r="B9496" t="s">
        <v>21023</v>
      </c>
      <c r="C9496" s="66">
        <v>17010701</v>
      </c>
      <c r="D9496" t="s">
        <v>83</v>
      </c>
      <c r="E9496" t="s">
        <v>541</v>
      </c>
      <c r="F9496" s="66">
        <v>140464</v>
      </c>
      <c r="G9496" t="s">
        <v>78</v>
      </c>
      <c r="I9496" t="s">
        <v>79</v>
      </c>
      <c r="K9496" t="s">
        <v>21024</v>
      </c>
      <c r="M9496" t="s">
        <v>18305</v>
      </c>
      <c r="O9496" t="s">
        <v>18</v>
      </c>
      <c r="P9496" t="s">
        <v>572</v>
      </c>
    </row>
    <row r="9497" spans="1:17" hidden="1" x14ac:dyDescent="0.35">
      <c r="A9497" s="72">
        <f t="shared" si="148"/>
        <v>141234</v>
      </c>
      <c r="B9497" t="s">
        <v>19672</v>
      </c>
      <c r="C9497" s="66">
        <v>16054012</v>
      </c>
      <c r="D9497" t="s">
        <v>83</v>
      </c>
      <c r="E9497" t="s">
        <v>6473</v>
      </c>
      <c r="F9497" s="66">
        <v>141234</v>
      </c>
      <c r="G9497" t="s">
        <v>78</v>
      </c>
      <c r="I9497" t="s">
        <v>79</v>
      </c>
      <c r="K9497" t="s">
        <v>19673</v>
      </c>
      <c r="M9497" t="s">
        <v>3090</v>
      </c>
      <c r="N9497" t="s">
        <v>6073</v>
      </c>
      <c r="O9497" t="s">
        <v>18</v>
      </c>
      <c r="P9497" t="s">
        <v>6783</v>
      </c>
    </row>
    <row r="9498" spans="1:17" hidden="1" x14ac:dyDescent="0.35">
      <c r="A9498" s="72">
        <f t="shared" si="148"/>
        <v>141081</v>
      </c>
      <c r="B9498" t="s">
        <v>5327</v>
      </c>
      <c r="C9498" s="66">
        <v>88079</v>
      </c>
      <c r="D9498" t="s">
        <v>77</v>
      </c>
      <c r="E9498" t="s">
        <v>5318</v>
      </c>
      <c r="F9498" s="66">
        <v>141081</v>
      </c>
      <c r="G9498" t="s">
        <v>78</v>
      </c>
      <c r="H9498" t="s">
        <v>5328</v>
      </c>
      <c r="I9498" t="s">
        <v>79</v>
      </c>
      <c r="K9498" t="s">
        <v>5329</v>
      </c>
      <c r="M9498" t="s">
        <v>5320</v>
      </c>
      <c r="N9498" t="s">
        <v>5129</v>
      </c>
      <c r="O9498" t="s">
        <v>18</v>
      </c>
      <c r="P9498" t="s">
        <v>5321</v>
      </c>
      <c r="Q9498" t="s">
        <v>5330</v>
      </c>
    </row>
    <row r="9499" spans="1:17" hidden="1" x14ac:dyDescent="0.35">
      <c r="A9499" s="72">
        <f t="shared" si="148"/>
        <v>141383</v>
      </c>
      <c r="B9499" t="s">
        <v>21541</v>
      </c>
      <c r="C9499" s="66">
        <v>17016097</v>
      </c>
      <c r="D9499" t="s">
        <v>83</v>
      </c>
      <c r="E9499" t="s">
        <v>8809</v>
      </c>
      <c r="F9499" s="66">
        <v>141383</v>
      </c>
      <c r="G9499" t="s">
        <v>78</v>
      </c>
      <c r="I9499" t="s">
        <v>79</v>
      </c>
      <c r="K9499" t="s">
        <v>21540</v>
      </c>
      <c r="M9499" t="s">
        <v>8811</v>
      </c>
      <c r="O9499" t="s">
        <v>18</v>
      </c>
      <c r="P9499" t="s">
        <v>8812</v>
      </c>
    </row>
    <row r="9500" spans="1:17" hidden="1" x14ac:dyDescent="0.35">
      <c r="A9500" s="72">
        <f t="shared" si="148"/>
        <v>140849</v>
      </c>
      <c r="B9500" t="s">
        <v>24305</v>
      </c>
      <c r="C9500" s="85">
        <v>87233</v>
      </c>
      <c r="D9500" t="s">
        <v>77</v>
      </c>
      <c r="E9500" t="s">
        <v>23256</v>
      </c>
      <c r="F9500" s="85">
        <v>140849</v>
      </c>
      <c r="G9500" t="s">
        <v>78</v>
      </c>
      <c r="H9500">
        <v>1655828</v>
      </c>
      <c r="I9500" t="s">
        <v>79</v>
      </c>
      <c r="K9500" t="s">
        <v>24306</v>
      </c>
      <c r="M9500" t="s">
        <v>8911</v>
      </c>
      <c r="N9500" t="s">
        <v>3419</v>
      </c>
      <c r="O9500" t="s">
        <v>18</v>
      </c>
      <c r="P9500">
        <v>76028</v>
      </c>
      <c r="Q9500">
        <v>4809</v>
      </c>
    </row>
    <row r="9501" spans="1:17" hidden="1" x14ac:dyDescent="0.35">
      <c r="A9501" s="72">
        <f t="shared" si="148"/>
        <v>141719</v>
      </c>
      <c r="B9501" t="s">
        <v>27041</v>
      </c>
      <c r="C9501" s="85">
        <v>17009622</v>
      </c>
      <c r="D9501" t="s">
        <v>23281</v>
      </c>
      <c r="E9501" t="s">
        <v>23187</v>
      </c>
      <c r="F9501" s="85">
        <v>141719</v>
      </c>
      <c r="G9501" t="s">
        <v>78</v>
      </c>
      <c r="I9501" t="s">
        <v>79</v>
      </c>
      <c r="K9501" t="s">
        <v>20888</v>
      </c>
      <c r="M9501" t="s">
        <v>20886</v>
      </c>
      <c r="N9501" t="s">
        <v>11516</v>
      </c>
      <c r="O9501" t="s">
        <v>18</v>
      </c>
      <c r="P9501">
        <v>78644</v>
      </c>
    </row>
    <row r="9502" spans="1:17" hidden="1" x14ac:dyDescent="0.35">
      <c r="A9502" s="72">
        <f t="shared" si="148"/>
        <v>141719</v>
      </c>
      <c r="B9502" t="s">
        <v>20887</v>
      </c>
      <c r="C9502" s="66">
        <v>17009622</v>
      </c>
      <c r="D9502" t="s">
        <v>83</v>
      </c>
      <c r="E9502" t="s">
        <v>11512</v>
      </c>
      <c r="F9502" s="66">
        <v>141719</v>
      </c>
      <c r="G9502" t="s">
        <v>78</v>
      </c>
      <c r="I9502" t="s">
        <v>79</v>
      </c>
      <c r="K9502" t="s">
        <v>20888</v>
      </c>
      <c r="M9502" t="s">
        <v>20886</v>
      </c>
      <c r="N9502" t="s">
        <v>11516</v>
      </c>
      <c r="O9502" t="s">
        <v>18</v>
      </c>
      <c r="P9502" t="s">
        <v>11517</v>
      </c>
    </row>
    <row r="9503" spans="1:17" hidden="1" x14ac:dyDescent="0.35">
      <c r="A9503" s="72" t="str">
        <f t="shared" si="148"/>
        <v/>
      </c>
      <c r="B9503" t="s">
        <v>6074</v>
      </c>
      <c r="C9503" s="66">
        <v>17001513</v>
      </c>
      <c r="D9503" t="s">
        <v>1750</v>
      </c>
      <c r="H9503" t="s">
        <v>20072</v>
      </c>
      <c r="I9503" t="s">
        <v>79</v>
      </c>
      <c r="J9503" t="s">
        <v>200</v>
      </c>
      <c r="K9503" t="s">
        <v>20073</v>
      </c>
      <c r="M9503" t="s">
        <v>6795</v>
      </c>
      <c r="O9503" t="s">
        <v>18</v>
      </c>
      <c r="P9503" t="s">
        <v>6072</v>
      </c>
    </row>
    <row r="9504" spans="1:17" hidden="1" x14ac:dyDescent="0.35">
      <c r="A9504" s="72">
        <f t="shared" si="148"/>
        <v>140860</v>
      </c>
      <c r="B9504" t="s">
        <v>25979</v>
      </c>
      <c r="C9504" s="85">
        <v>214709</v>
      </c>
      <c r="D9504" t="s">
        <v>77</v>
      </c>
      <c r="E9504" t="s">
        <v>23221</v>
      </c>
      <c r="F9504" s="85">
        <v>140860</v>
      </c>
      <c r="G9504" t="s">
        <v>78</v>
      </c>
      <c r="H9504">
        <v>13137666</v>
      </c>
      <c r="I9504" t="s">
        <v>79</v>
      </c>
      <c r="K9504" t="s">
        <v>14647</v>
      </c>
      <c r="M9504" t="s">
        <v>14648</v>
      </c>
      <c r="N9504" t="s">
        <v>571</v>
      </c>
      <c r="O9504" t="s">
        <v>18</v>
      </c>
      <c r="P9504">
        <v>76034</v>
      </c>
    </row>
    <row r="9505" spans="1:17" hidden="1" x14ac:dyDescent="0.35">
      <c r="A9505" s="72">
        <f t="shared" si="148"/>
        <v>140860</v>
      </c>
      <c r="B9505" t="s">
        <v>14645</v>
      </c>
      <c r="C9505" s="66">
        <v>214709</v>
      </c>
      <c r="D9505" t="s">
        <v>77</v>
      </c>
      <c r="E9505" t="s">
        <v>3506</v>
      </c>
      <c r="F9505" s="66">
        <v>140860</v>
      </c>
      <c r="G9505" t="s">
        <v>78</v>
      </c>
      <c r="H9505" t="s">
        <v>14646</v>
      </c>
      <c r="I9505" t="s">
        <v>79</v>
      </c>
      <c r="K9505" t="s">
        <v>14647</v>
      </c>
      <c r="M9505" t="s">
        <v>14648</v>
      </c>
      <c r="N9505" t="s">
        <v>573</v>
      </c>
      <c r="O9505" t="s">
        <v>18</v>
      </c>
      <c r="P9505" t="s">
        <v>3504</v>
      </c>
    </row>
    <row r="9506" spans="1:17" hidden="1" x14ac:dyDescent="0.35">
      <c r="A9506" s="72">
        <f t="shared" si="148"/>
        <v>140469</v>
      </c>
      <c r="B9506" t="s">
        <v>26890</v>
      </c>
      <c r="C9506" s="85">
        <v>85614</v>
      </c>
      <c r="D9506" t="s">
        <v>77</v>
      </c>
      <c r="E9506" t="s">
        <v>23191</v>
      </c>
      <c r="F9506" s="85">
        <v>140469</v>
      </c>
      <c r="G9506" t="s">
        <v>78</v>
      </c>
      <c r="H9506">
        <v>13461769</v>
      </c>
      <c r="I9506" t="s">
        <v>79</v>
      </c>
      <c r="K9506" t="s">
        <v>26891</v>
      </c>
      <c r="M9506" t="s">
        <v>21595</v>
      </c>
      <c r="N9506" t="s">
        <v>205</v>
      </c>
      <c r="O9506" t="s">
        <v>18</v>
      </c>
      <c r="P9506">
        <v>75056</v>
      </c>
      <c r="Q9506">
        <v>2718</v>
      </c>
    </row>
    <row r="9507" spans="1:17" hidden="1" x14ac:dyDescent="0.35">
      <c r="A9507" s="72">
        <f t="shared" si="148"/>
        <v>140469</v>
      </c>
      <c r="B9507" t="s">
        <v>646</v>
      </c>
      <c r="C9507" s="66">
        <v>85614</v>
      </c>
      <c r="D9507" t="s">
        <v>77</v>
      </c>
      <c r="E9507" t="s">
        <v>212</v>
      </c>
      <c r="F9507" s="66">
        <v>140469</v>
      </c>
      <c r="G9507" t="s">
        <v>78</v>
      </c>
      <c r="H9507" t="s">
        <v>213</v>
      </c>
      <c r="I9507" t="s">
        <v>79</v>
      </c>
      <c r="K9507" t="s">
        <v>647</v>
      </c>
      <c r="M9507" t="s">
        <v>632</v>
      </c>
      <c r="N9507" t="s">
        <v>215</v>
      </c>
      <c r="O9507" t="s">
        <v>18</v>
      </c>
      <c r="P9507" t="s">
        <v>633</v>
      </c>
      <c r="Q9507" t="s">
        <v>648</v>
      </c>
    </row>
    <row r="9508" spans="1:17" hidden="1" x14ac:dyDescent="0.35">
      <c r="A9508" s="72" t="str">
        <f t="shared" si="148"/>
        <v/>
      </c>
      <c r="B9508" t="s">
        <v>9241</v>
      </c>
      <c r="C9508" s="66">
        <v>17001507</v>
      </c>
      <c r="D9508" t="s">
        <v>1750</v>
      </c>
      <c r="H9508" t="s">
        <v>350</v>
      </c>
      <c r="I9508" t="s">
        <v>79</v>
      </c>
      <c r="K9508" t="s">
        <v>20070</v>
      </c>
      <c r="L9508" t="s">
        <v>80</v>
      </c>
      <c r="M9508" t="s">
        <v>9223</v>
      </c>
      <c r="N9508" t="s">
        <v>80</v>
      </c>
      <c r="O9508" t="s">
        <v>18</v>
      </c>
      <c r="P9508" t="s">
        <v>9248</v>
      </c>
      <c r="Q9508" t="s">
        <v>87</v>
      </c>
    </row>
    <row r="9509" spans="1:17" hidden="1" x14ac:dyDescent="0.35">
      <c r="A9509" s="72" t="str">
        <f t="shared" si="148"/>
        <v/>
      </c>
      <c r="B9509" t="s">
        <v>7761</v>
      </c>
      <c r="C9509" s="66">
        <v>17001542</v>
      </c>
      <c r="D9509" t="s">
        <v>1750</v>
      </c>
      <c r="H9509" t="s">
        <v>350</v>
      </c>
      <c r="I9509" t="s">
        <v>79</v>
      </c>
      <c r="K9509" t="s">
        <v>20075</v>
      </c>
      <c r="L9509" t="s">
        <v>80</v>
      </c>
      <c r="M9509" t="s">
        <v>9008</v>
      </c>
      <c r="N9509" t="s">
        <v>80</v>
      </c>
      <c r="O9509" t="s">
        <v>18</v>
      </c>
      <c r="P9509" t="s">
        <v>9045</v>
      </c>
      <c r="Q9509" t="s">
        <v>87</v>
      </c>
    </row>
    <row r="9510" spans="1:17" hidden="1" x14ac:dyDescent="0.35">
      <c r="A9510" s="72">
        <f t="shared" si="148"/>
        <v>141655</v>
      </c>
      <c r="B9510" t="s">
        <v>22225</v>
      </c>
      <c r="C9510" s="66">
        <v>17021713</v>
      </c>
      <c r="D9510" t="s">
        <v>83</v>
      </c>
      <c r="E9510" t="s">
        <v>11031</v>
      </c>
      <c r="F9510" s="66">
        <v>141655</v>
      </c>
      <c r="G9510" t="s">
        <v>78</v>
      </c>
      <c r="I9510" t="s">
        <v>79</v>
      </c>
      <c r="K9510" t="s">
        <v>22226</v>
      </c>
      <c r="M9510" t="s">
        <v>22227</v>
      </c>
      <c r="O9510" t="s">
        <v>18</v>
      </c>
      <c r="P9510" t="s">
        <v>11029</v>
      </c>
    </row>
    <row r="9511" spans="1:17" hidden="1" x14ac:dyDescent="0.35">
      <c r="A9511" s="72">
        <f t="shared" si="148"/>
        <v>228745</v>
      </c>
      <c r="B9511" t="s">
        <v>17990</v>
      </c>
      <c r="C9511" s="66">
        <v>16076604</v>
      </c>
      <c r="D9511" t="s">
        <v>77</v>
      </c>
      <c r="E9511" t="s">
        <v>17988</v>
      </c>
      <c r="F9511" s="66">
        <v>228745</v>
      </c>
      <c r="G9511" t="s">
        <v>78</v>
      </c>
      <c r="I9511" t="s">
        <v>79</v>
      </c>
      <c r="K9511" t="s">
        <v>17991</v>
      </c>
      <c r="M9511" t="s">
        <v>7383</v>
      </c>
      <c r="N9511" t="s">
        <v>9526</v>
      </c>
      <c r="O9511" t="s">
        <v>18</v>
      </c>
      <c r="P9511" t="s">
        <v>10034</v>
      </c>
    </row>
    <row r="9512" spans="1:17" hidden="1" x14ac:dyDescent="0.35">
      <c r="A9512" s="72">
        <f t="shared" si="148"/>
        <v>140841</v>
      </c>
      <c r="B9512" t="s">
        <v>22674</v>
      </c>
      <c r="C9512" s="85">
        <v>17025703</v>
      </c>
      <c r="D9512" t="s">
        <v>77</v>
      </c>
      <c r="E9512" t="s">
        <v>23268</v>
      </c>
      <c r="F9512" s="85">
        <v>140841</v>
      </c>
      <c r="G9512" t="s">
        <v>78</v>
      </c>
      <c r="I9512" t="s">
        <v>79</v>
      </c>
      <c r="K9512" t="s">
        <v>23533</v>
      </c>
      <c r="M9512" t="s">
        <v>19690</v>
      </c>
      <c r="N9512" t="s">
        <v>571</v>
      </c>
      <c r="O9512" t="s">
        <v>18</v>
      </c>
      <c r="P9512">
        <v>76011</v>
      </c>
    </row>
    <row r="9513" spans="1:17" hidden="1" x14ac:dyDescent="0.35">
      <c r="A9513" s="72">
        <f t="shared" si="148"/>
        <v>234355</v>
      </c>
      <c r="B9513" t="s">
        <v>20792</v>
      </c>
      <c r="C9513" s="66">
        <v>17008883</v>
      </c>
      <c r="D9513" t="s">
        <v>77</v>
      </c>
      <c r="E9513" t="s">
        <v>15561</v>
      </c>
      <c r="F9513" s="66">
        <v>234355</v>
      </c>
      <c r="G9513" t="s">
        <v>78</v>
      </c>
      <c r="I9513" t="s">
        <v>79</v>
      </c>
      <c r="K9513" t="s">
        <v>6096</v>
      </c>
      <c r="M9513" t="s">
        <v>3090</v>
      </c>
      <c r="O9513" t="s">
        <v>18</v>
      </c>
      <c r="P9513" t="s">
        <v>6081</v>
      </c>
      <c r="Q9513" t="s">
        <v>6097</v>
      </c>
    </row>
    <row r="9514" spans="1:17" hidden="1" x14ac:dyDescent="0.35">
      <c r="A9514" s="72">
        <f t="shared" si="148"/>
        <v>234355</v>
      </c>
      <c r="B9514" t="s">
        <v>21012</v>
      </c>
      <c r="C9514" s="66">
        <v>17010669</v>
      </c>
      <c r="D9514" t="s">
        <v>83</v>
      </c>
      <c r="E9514" t="s">
        <v>15561</v>
      </c>
      <c r="F9514" s="66">
        <v>234355</v>
      </c>
      <c r="G9514" t="s">
        <v>78</v>
      </c>
      <c r="I9514" t="s">
        <v>79</v>
      </c>
      <c r="K9514" t="s">
        <v>15562</v>
      </c>
      <c r="M9514" t="s">
        <v>6795</v>
      </c>
      <c r="O9514" t="s">
        <v>18</v>
      </c>
      <c r="P9514" t="s">
        <v>15563</v>
      </c>
    </row>
    <row r="9515" spans="1:17" hidden="1" x14ac:dyDescent="0.35">
      <c r="A9515" s="72">
        <f t="shared" si="148"/>
        <v>141260</v>
      </c>
      <c r="B9515" t="s">
        <v>7550</v>
      </c>
      <c r="C9515" s="66">
        <v>89271</v>
      </c>
      <c r="D9515" t="s">
        <v>77</v>
      </c>
      <c r="E9515" t="s">
        <v>7504</v>
      </c>
      <c r="F9515" s="66">
        <v>141260</v>
      </c>
      <c r="G9515" t="s">
        <v>78</v>
      </c>
      <c r="H9515" t="s">
        <v>7551</v>
      </c>
      <c r="I9515" t="s">
        <v>79</v>
      </c>
      <c r="K9515" t="s">
        <v>7552</v>
      </c>
      <c r="M9515" t="s">
        <v>7501</v>
      </c>
      <c r="N9515" t="s">
        <v>7268</v>
      </c>
      <c r="O9515" t="s">
        <v>18</v>
      </c>
      <c r="P9515" t="s">
        <v>7542</v>
      </c>
      <c r="Q9515" t="s">
        <v>7549</v>
      </c>
    </row>
    <row r="9516" spans="1:17" hidden="1" x14ac:dyDescent="0.35">
      <c r="A9516" s="72">
        <f t="shared" si="148"/>
        <v>141652</v>
      </c>
      <c r="B9516" t="s">
        <v>10957</v>
      </c>
      <c r="C9516" s="66">
        <v>91444</v>
      </c>
      <c r="D9516" t="s">
        <v>83</v>
      </c>
      <c r="E9516" t="s">
        <v>10953</v>
      </c>
      <c r="F9516" s="66">
        <v>141652</v>
      </c>
      <c r="G9516" t="s">
        <v>78</v>
      </c>
      <c r="I9516" t="s">
        <v>79</v>
      </c>
      <c r="K9516" t="s">
        <v>10958</v>
      </c>
      <c r="M9516" t="s">
        <v>10955</v>
      </c>
      <c r="N9516" t="s">
        <v>5082</v>
      </c>
      <c r="O9516" t="s">
        <v>18</v>
      </c>
      <c r="P9516" t="s">
        <v>10956</v>
      </c>
      <c r="Q9516" t="s">
        <v>388</v>
      </c>
    </row>
    <row r="9517" spans="1:17" hidden="1" x14ac:dyDescent="0.35">
      <c r="A9517" s="72">
        <f t="shared" si="148"/>
        <v>141314</v>
      </c>
      <c r="B9517" t="s">
        <v>8301</v>
      </c>
      <c r="C9517" s="66">
        <v>89656</v>
      </c>
      <c r="D9517" t="s">
        <v>83</v>
      </c>
      <c r="E9517" t="s">
        <v>8293</v>
      </c>
      <c r="F9517" s="66">
        <v>141314</v>
      </c>
      <c r="G9517" t="s">
        <v>78</v>
      </c>
      <c r="H9517" t="s">
        <v>8302</v>
      </c>
      <c r="I9517" t="s">
        <v>79</v>
      </c>
      <c r="K9517" t="s">
        <v>8303</v>
      </c>
      <c r="M9517" t="s">
        <v>8296</v>
      </c>
      <c r="N9517" t="s">
        <v>6827</v>
      </c>
      <c r="O9517" t="s">
        <v>18</v>
      </c>
      <c r="P9517" t="s">
        <v>8297</v>
      </c>
    </row>
    <row r="9518" spans="1:17" hidden="1" x14ac:dyDescent="0.35">
      <c r="A9518" s="72">
        <f t="shared" si="148"/>
        <v>141519</v>
      </c>
      <c r="B9518" t="s">
        <v>18756</v>
      </c>
      <c r="C9518" s="66">
        <v>225755</v>
      </c>
      <c r="D9518" t="s">
        <v>83</v>
      </c>
      <c r="E9518" t="s">
        <v>9597</v>
      </c>
      <c r="F9518" s="66">
        <v>141519</v>
      </c>
      <c r="G9518" t="s">
        <v>78</v>
      </c>
      <c r="H9518" t="s">
        <v>18757</v>
      </c>
      <c r="I9518" t="s">
        <v>79</v>
      </c>
      <c r="K9518" t="s">
        <v>18758</v>
      </c>
      <c r="L9518" t="s">
        <v>80</v>
      </c>
      <c r="M9518" t="s">
        <v>9600</v>
      </c>
      <c r="N9518" t="s">
        <v>80</v>
      </c>
      <c r="O9518" t="s">
        <v>18</v>
      </c>
      <c r="P9518" t="s">
        <v>9602</v>
      </c>
      <c r="Q9518" t="s">
        <v>87</v>
      </c>
    </row>
    <row r="9519" spans="1:17" hidden="1" x14ac:dyDescent="0.35">
      <c r="A9519" s="72">
        <f t="shared" si="148"/>
        <v>141774</v>
      </c>
      <c r="B9519" t="s">
        <v>14168</v>
      </c>
      <c r="C9519" s="66">
        <v>201800</v>
      </c>
      <c r="D9519" t="s">
        <v>77</v>
      </c>
      <c r="E9519" t="s">
        <v>11835</v>
      </c>
      <c r="F9519" s="66">
        <v>141774</v>
      </c>
      <c r="G9519" t="s">
        <v>78</v>
      </c>
      <c r="I9519" t="s">
        <v>79</v>
      </c>
      <c r="K9519" t="s">
        <v>14169</v>
      </c>
      <c r="M9519" t="s">
        <v>11837</v>
      </c>
      <c r="N9519" t="s">
        <v>9407</v>
      </c>
      <c r="O9519" t="s">
        <v>18</v>
      </c>
      <c r="P9519" t="s">
        <v>11838</v>
      </c>
      <c r="Q9519" t="s">
        <v>10448</v>
      </c>
    </row>
    <row r="9520" spans="1:17" hidden="1" x14ac:dyDescent="0.35">
      <c r="A9520" s="72">
        <f t="shared" si="148"/>
        <v>141234</v>
      </c>
      <c r="B9520" t="s">
        <v>15316</v>
      </c>
      <c r="C9520" s="66">
        <v>231212</v>
      </c>
      <c r="D9520" t="s">
        <v>77</v>
      </c>
      <c r="E9520" t="s">
        <v>6473</v>
      </c>
      <c r="F9520" s="66">
        <v>141234</v>
      </c>
      <c r="G9520" t="s">
        <v>78</v>
      </c>
      <c r="I9520" t="s">
        <v>79</v>
      </c>
      <c r="K9520" t="s">
        <v>15317</v>
      </c>
      <c r="M9520" t="s">
        <v>3090</v>
      </c>
      <c r="N9520" t="s">
        <v>6073</v>
      </c>
      <c r="O9520" t="s">
        <v>18</v>
      </c>
      <c r="P9520" t="s">
        <v>7002</v>
      </c>
    </row>
    <row r="9521" spans="1:17" hidden="1" x14ac:dyDescent="0.35">
      <c r="A9521" s="72">
        <f t="shared" si="148"/>
        <v>16074346</v>
      </c>
      <c r="B9521" t="s">
        <v>27562</v>
      </c>
      <c r="C9521" s="85">
        <v>160112</v>
      </c>
      <c r="D9521" t="s">
        <v>77</v>
      </c>
      <c r="E9521" t="s">
        <v>23175</v>
      </c>
      <c r="F9521" s="85">
        <v>16074346</v>
      </c>
      <c r="G9521" t="s">
        <v>78</v>
      </c>
      <c r="H9521">
        <v>14691620</v>
      </c>
      <c r="I9521" t="s">
        <v>79</v>
      </c>
      <c r="K9521" t="s">
        <v>27563</v>
      </c>
      <c r="M9521" t="s">
        <v>232</v>
      </c>
      <c r="N9521" t="s">
        <v>232</v>
      </c>
      <c r="O9521" t="s">
        <v>18</v>
      </c>
      <c r="P9521">
        <v>75201</v>
      </c>
    </row>
    <row r="9522" spans="1:17" hidden="1" x14ac:dyDescent="0.35">
      <c r="A9522" s="72">
        <f t="shared" si="148"/>
        <v>16074346</v>
      </c>
      <c r="B9522" t="s">
        <v>13915</v>
      </c>
      <c r="C9522" s="66">
        <v>160112</v>
      </c>
      <c r="D9522" t="s">
        <v>77</v>
      </c>
      <c r="E9522" t="s">
        <v>13916</v>
      </c>
      <c r="F9522" s="66">
        <v>16074346</v>
      </c>
      <c r="G9522" t="s">
        <v>78</v>
      </c>
      <c r="H9522" t="s">
        <v>13917</v>
      </c>
      <c r="I9522" t="s">
        <v>79</v>
      </c>
      <c r="K9522" t="s">
        <v>13918</v>
      </c>
      <c r="L9522" t="s">
        <v>80</v>
      </c>
      <c r="M9522" t="s">
        <v>189</v>
      </c>
      <c r="N9522" t="s">
        <v>189</v>
      </c>
      <c r="O9522" t="s">
        <v>18</v>
      </c>
      <c r="P9522" t="s">
        <v>1650</v>
      </c>
      <c r="Q9522" t="s">
        <v>87</v>
      </c>
    </row>
    <row r="9523" spans="1:17" hidden="1" x14ac:dyDescent="0.35">
      <c r="A9523" s="72">
        <f t="shared" si="148"/>
        <v>140867</v>
      </c>
      <c r="B9523" t="s">
        <v>27134</v>
      </c>
      <c r="C9523" s="85">
        <v>192252</v>
      </c>
      <c r="D9523" t="s">
        <v>77</v>
      </c>
      <c r="E9523" t="s">
        <v>23184</v>
      </c>
      <c r="F9523" s="85">
        <v>140867</v>
      </c>
      <c r="G9523" t="s">
        <v>78</v>
      </c>
      <c r="I9523" t="s">
        <v>79</v>
      </c>
      <c r="K9523" t="s">
        <v>27135</v>
      </c>
      <c r="M9523" t="s">
        <v>21981</v>
      </c>
      <c r="N9523" t="s">
        <v>571</v>
      </c>
      <c r="O9523" t="s">
        <v>18</v>
      </c>
      <c r="P9523">
        <v>76063</v>
      </c>
    </row>
    <row r="9524" spans="1:17" hidden="1" x14ac:dyDescent="0.35">
      <c r="A9524" s="72">
        <f t="shared" si="148"/>
        <v>140867</v>
      </c>
      <c r="B9524" t="s">
        <v>14061</v>
      </c>
      <c r="C9524" s="66">
        <v>192252</v>
      </c>
      <c r="D9524" t="s">
        <v>77</v>
      </c>
      <c r="E9524" t="s">
        <v>3405</v>
      </c>
      <c r="F9524" s="66">
        <v>140867</v>
      </c>
      <c r="G9524" t="s">
        <v>78</v>
      </c>
      <c r="I9524" t="s">
        <v>79</v>
      </c>
      <c r="K9524" t="s">
        <v>14062</v>
      </c>
      <c r="M9524" t="s">
        <v>3741</v>
      </c>
      <c r="N9524" t="s">
        <v>573</v>
      </c>
      <c r="O9524" t="s">
        <v>18</v>
      </c>
      <c r="P9524" t="s">
        <v>3742</v>
      </c>
    </row>
    <row r="9525" spans="1:17" hidden="1" x14ac:dyDescent="0.35">
      <c r="A9525" s="72">
        <f t="shared" si="148"/>
        <v>140594</v>
      </c>
      <c r="B9525" t="s">
        <v>17424</v>
      </c>
      <c r="C9525" s="66">
        <v>16061697</v>
      </c>
      <c r="D9525" t="s">
        <v>77</v>
      </c>
      <c r="E9525" t="s">
        <v>2003</v>
      </c>
      <c r="F9525" s="66">
        <v>140594</v>
      </c>
      <c r="G9525" t="s">
        <v>78</v>
      </c>
      <c r="I9525" t="s">
        <v>559</v>
      </c>
      <c r="K9525" t="s">
        <v>17425</v>
      </c>
      <c r="M9525" t="s">
        <v>2005</v>
      </c>
      <c r="N9525" t="s">
        <v>1269</v>
      </c>
      <c r="O9525" t="s">
        <v>18</v>
      </c>
      <c r="P9525" t="s">
        <v>2006</v>
      </c>
    </row>
    <row r="9526" spans="1:17" hidden="1" x14ac:dyDescent="0.35">
      <c r="A9526" s="72">
        <f t="shared" si="148"/>
        <v>17004491</v>
      </c>
      <c r="B9526" t="s">
        <v>21514</v>
      </c>
      <c r="C9526" s="66">
        <v>17015934</v>
      </c>
      <c r="D9526" t="s">
        <v>83</v>
      </c>
      <c r="E9526" t="s">
        <v>17647</v>
      </c>
      <c r="F9526" s="66">
        <v>17004491</v>
      </c>
      <c r="G9526" t="s">
        <v>78</v>
      </c>
      <c r="I9526" t="s">
        <v>79</v>
      </c>
      <c r="K9526" t="s">
        <v>20455</v>
      </c>
      <c r="M9526" t="s">
        <v>3090</v>
      </c>
      <c r="N9526" t="s">
        <v>6071</v>
      </c>
      <c r="O9526" t="s">
        <v>18</v>
      </c>
      <c r="P9526" t="s">
        <v>6556</v>
      </c>
    </row>
    <row r="9527" spans="1:17" hidden="1" x14ac:dyDescent="0.35">
      <c r="A9527" s="72">
        <f t="shared" si="148"/>
        <v>17004491</v>
      </c>
      <c r="B9527" t="s">
        <v>16844</v>
      </c>
      <c r="C9527" s="66">
        <v>16066763</v>
      </c>
      <c r="D9527" t="s">
        <v>77</v>
      </c>
      <c r="E9527" t="s">
        <v>17647</v>
      </c>
      <c r="F9527" s="66">
        <v>17004491</v>
      </c>
      <c r="G9527" t="s">
        <v>78</v>
      </c>
      <c r="H9527" t="s">
        <v>17648</v>
      </c>
      <c r="I9527" t="s">
        <v>79</v>
      </c>
      <c r="K9527" t="s">
        <v>17649</v>
      </c>
      <c r="M9527" t="s">
        <v>3090</v>
      </c>
      <c r="N9527" t="s">
        <v>6073</v>
      </c>
      <c r="O9527" t="s">
        <v>18</v>
      </c>
      <c r="P9527" t="s">
        <v>6734</v>
      </c>
    </row>
    <row r="9528" spans="1:17" hidden="1" x14ac:dyDescent="0.35">
      <c r="A9528" s="72">
        <f t="shared" si="148"/>
        <v>17004491</v>
      </c>
      <c r="B9528" t="s">
        <v>20299</v>
      </c>
      <c r="C9528" s="66">
        <v>17003312</v>
      </c>
      <c r="D9528" t="s">
        <v>77</v>
      </c>
      <c r="E9528" t="s">
        <v>17647</v>
      </c>
      <c r="F9528" s="66">
        <v>17004491</v>
      </c>
      <c r="G9528" t="s">
        <v>78</v>
      </c>
      <c r="H9528" t="s">
        <v>20300</v>
      </c>
      <c r="I9528" t="s">
        <v>79</v>
      </c>
      <c r="K9528" t="s">
        <v>17832</v>
      </c>
      <c r="M9528" t="s">
        <v>7307</v>
      </c>
      <c r="O9528" t="s">
        <v>18</v>
      </c>
      <c r="P9528" t="s">
        <v>7308</v>
      </c>
      <c r="Q9528" t="s">
        <v>10884</v>
      </c>
    </row>
    <row r="9529" spans="1:17" hidden="1" x14ac:dyDescent="0.35">
      <c r="A9529" s="72">
        <f t="shared" si="148"/>
        <v>17004491</v>
      </c>
      <c r="B9529" t="s">
        <v>20299</v>
      </c>
      <c r="C9529" s="66">
        <v>17012331</v>
      </c>
      <c r="D9529" t="s">
        <v>77</v>
      </c>
      <c r="E9529" t="s">
        <v>17647</v>
      </c>
      <c r="F9529" s="66">
        <v>17004491</v>
      </c>
      <c r="G9529" t="s">
        <v>78</v>
      </c>
      <c r="I9529" t="s">
        <v>79</v>
      </c>
      <c r="K9529" t="s">
        <v>21158</v>
      </c>
      <c r="M9529" t="s">
        <v>21159</v>
      </c>
      <c r="O9529" t="s">
        <v>18</v>
      </c>
      <c r="P9529" t="s">
        <v>8361</v>
      </c>
    </row>
    <row r="9530" spans="1:17" hidden="1" x14ac:dyDescent="0.35">
      <c r="A9530" s="72">
        <f t="shared" si="148"/>
        <v>17004491</v>
      </c>
      <c r="B9530" t="s">
        <v>20710</v>
      </c>
      <c r="C9530" s="66">
        <v>17008115</v>
      </c>
      <c r="D9530" t="s">
        <v>77</v>
      </c>
      <c r="E9530" t="s">
        <v>17647</v>
      </c>
      <c r="F9530" s="66">
        <v>17004491</v>
      </c>
      <c r="G9530" t="s">
        <v>78</v>
      </c>
      <c r="I9530" t="s">
        <v>79</v>
      </c>
      <c r="K9530" t="s">
        <v>20711</v>
      </c>
      <c r="M9530" t="s">
        <v>20458</v>
      </c>
      <c r="N9530" t="s">
        <v>6071</v>
      </c>
      <c r="O9530" t="s">
        <v>18</v>
      </c>
      <c r="P9530" t="s">
        <v>7165</v>
      </c>
    </row>
    <row r="9531" spans="1:17" hidden="1" x14ac:dyDescent="0.35">
      <c r="A9531" s="72">
        <f t="shared" si="148"/>
        <v>141312</v>
      </c>
      <c r="B9531" t="s">
        <v>15845</v>
      </c>
      <c r="C9531" s="66">
        <v>16024462</v>
      </c>
      <c r="D9531" t="s">
        <v>77</v>
      </c>
      <c r="E9531" t="s">
        <v>6602</v>
      </c>
      <c r="F9531" s="66">
        <v>141312</v>
      </c>
      <c r="G9531" t="s">
        <v>78</v>
      </c>
      <c r="H9531" t="s">
        <v>15846</v>
      </c>
      <c r="I9531" t="s">
        <v>79</v>
      </c>
      <c r="K9531" t="s">
        <v>15847</v>
      </c>
      <c r="M9531" t="s">
        <v>8194</v>
      </c>
      <c r="N9531" t="s">
        <v>6073</v>
      </c>
      <c r="O9531" t="s">
        <v>18</v>
      </c>
      <c r="P9531" t="s">
        <v>8225</v>
      </c>
    </row>
    <row r="9532" spans="1:17" hidden="1" x14ac:dyDescent="0.35">
      <c r="A9532" s="72">
        <f t="shared" si="148"/>
        <v>140865</v>
      </c>
      <c r="B9532" t="s">
        <v>26525</v>
      </c>
      <c r="C9532" s="85">
        <v>17029271</v>
      </c>
      <c r="D9532" t="s">
        <v>77</v>
      </c>
      <c r="E9532" t="s">
        <v>23204</v>
      </c>
      <c r="F9532" s="85">
        <v>140865</v>
      </c>
      <c r="G9532" t="s">
        <v>78</v>
      </c>
      <c r="I9532" t="s">
        <v>79</v>
      </c>
      <c r="K9532" t="s">
        <v>26526</v>
      </c>
      <c r="M9532" t="s">
        <v>25007</v>
      </c>
      <c r="N9532" t="s">
        <v>3419</v>
      </c>
      <c r="O9532" t="s">
        <v>18</v>
      </c>
      <c r="P9532">
        <v>76059</v>
      </c>
      <c r="Q9532">
        <v>656</v>
      </c>
    </row>
    <row r="9533" spans="1:17" hidden="1" x14ac:dyDescent="0.35">
      <c r="A9533" s="72">
        <f t="shared" si="148"/>
        <v>140865</v>
      </c>
      <c r="B9533" t="s">
        <v>23040</v>
      </c>
      <c r="C9533" s="66">
        <v>17029271</v>
      </c>
      <c r="D9533" t="s">
        <v>77</v>
      </c>
      <c r="E9533" t="s">
        <v>3712</v>
      </c>
      <c r="F9533" s="66">
        <v>140865</v>
      </c>
      <c r="G9533" t="s">
        <v>78</v>
      </c>
      <c r="I9533" t="s">
        <v>79</v>
      </c>
      <c r="K9533" t="s">
        <v>23041</v>
      </c>
      <c r="M9533" t="s">
        <v>3714</v>
      </c>
      <c r="N9533" t="s">
        <v>3419</v>
      </c>
      <c r="O9533" t="s">
        <v>18</v>
      </c>
      <c r="P9533" t="s">
        <v>3715</v>
      </c>
      <c r="Q9533" t="s">
        <v>3716</v>
      </c>
    </row>
    <row r="9534" spans="1:17" hidden="1" x14ac:dyDescent="0.35">
      <c r="A9534" s="72">
        <f t="shared" si="148"/>
        <v>88674</v>
      </c>
      <c r="B9534" t="s">
        <v>15742</v>
      </c>
      <c r="C9534" s="66">
        <v>16021396</v>
      </c>
      <c r="D9534" t="s">
        <v>77</v>
      </c>
      <c r="E9534" t="s">
        <v>6627</v>
      </c>
      <c r="F9534" s="66">
        <v>88674</v>
      </c>
      <c r="G9534" t="s">
        <v>78</v>
      </c>
      <c r="H9534" t="s">
        <v>15743</v>
      </c>
      <c r="I9534" t="s">
        <v>79</v>
      </c>
      <c r="K9534" t="s">
        <v>15744</v>
      </c>
      <c r="L9534" t="s">
        <v>80</v>
      </c>
      <c r="M9534" t="s">
        <v>3090</v>
      </c>
      <c r="N9534" t="s">
        <v>6073</v>
      </c>
      <c r="O9534" t="s">
        <v>18</v>
      </c>
      <c r="P9534" t="s">
        <v>6235</v>
      </c>
      <c r="Q9534" t="s">
        <v>87</v>
      </c>
    </row>
    <row r="9535" spans="1:17" hidden="1" x14ac:dyDescent="0.35">
      <c r="A9535" s="72">
        <f t="shared" si="148"/>
        <v>88674</v>
      </c>
      <c r="B9535" t="s">
        <v>15745</v>
      </c>
      <c r="C9535" s="66">
        <v>16021397</v>
      </c>
      <c r="D9535" t="s">
        <v>77</v>
      </c>
      <c r="E9535" t="s">
        <v>6627</v>
      </c>
      <c r="F9535" s="66">
        <v>88674</v>
      </c>
      <c r="G9535" t="s">
        <v>78</v>
      </c>
      <c r="H9535" t="s">
        <v>15746</v>
      </c>
      <c r="I9535" t="s">
        <v>79</v>
      </c>
      <c r="K9535" t="s">
        <v>15747</v>
      </c>
      <c r="L9535" t="s">
        <v>80</v>
      </c>
      <c r="M9535" t="s">
        <v>3090</v>
      </c>
      <c r="N9535" t="s">
        <v>6073</v>
      </c>
      <c r="O9535" t="s">
        <v>18</v>
      </c>
      <c r="P9535" t="s">
        <v>6541</v>
      </c>
      <c r="Q9535" t="s">
        <v>87</v>
      </c>
    </row>
    <row r="9536" spans="1:17" hidden="1" x14ac:dyDescent="0.35">
      <c r="A9536" s="72">
        <f t="shared" si="148"/>
        <v>88674</v>
      </c>
      <c r="B9536" t="s">
        <v>18253</v>
      </c>
      <c r="C9536" s="66">
        <v>16075539</v>
      </c>
      <c r="D9536" t="s">
        <v>77</v>
      </c>
      <c r="E9536" t="s">
        <v>6627</v>
      </c>
      <c r="F9536" s="66">
        <v>88674</v>
      </c>
      <c r="G9536" t="s">
        <v>78</v>
      </c>
      <c r="H9536" t="s">
        <v>350</v>
      </c>
      <c r="I9536" t="s">
        <v>79</v>
      </c>
      <c r="K9536" t="s">
        <v>18254</v>
      </c>
      <c r="L9536" t="s">
        <v>80</v>
      </c>
      <c r="M9536" t="s">
        <v>3090</v>
      </c>
      <c r="N9536" t="s">
        <v>6073</v>
      </c>
      <c r="O9536" t="s">
        <v>18</v>
      </c>
      <c r="P9536" t="s">
        <v>6614</v>
      </c>
      <c r="Q9536" t="s">
        <v>87</v>
      </c>
    </row>
    <row r="9537" spans="1:17" hidden="1" x14ac:dyDescent="0.35">
      <c r="A9537" s="72">
        <f t="shared" si="148"/>
        <v>141707</v>
      </c>
      <c r="B9537" t="s">
        <v>14503</v>
      </c>
      <c r="C9537" s="66">
        <v>211765</v>
      </c>
      <c r="D9537" t="s">
        <v>77</v>
      </c>
      <c r="E9537" t="s">
        <v>11428</v>
      </c>
      <c r="F9537" s="66">
        <v>141707</v>
      </c>
      <c r="G9537" t="s">
        <v>78</v>
      </c>
      <c r="I9537" t="s">
        <v>79</v>
      </c>
      <c r="K9537" t="s">
        <v>14504</v>
      </c>
      <c r="M9537" t="s">
        <v>11425</v>
      </c>
      <c r="N9537" t="s">
        <v>5106</v>
      </c>
      <c r="O9537" t="s">
        <v>18</v>
      </c>
      <c r="P9537" t="s">
        <v>11430</v>
      </c>
    </row>
    <row r="9538" spans="1:17" hidden="1" x14ac:dyDescent="0.35">
      <c r="A9538" s="72">
        <f t="shared" ref="A9538:A9601" si="149">IF(F9538="", "", IF(D9538="School District", C9538, F9538))</f>
        <v>141269</v>
      </c>
      <c r="B9538" t="s">
        <v>7654</v>
      </c>
      <c r="C9538" s="66">
        <v>89313</v>
      </c>
      <c r="D9538" t="s">
        <v>77</v>
      </c>
      <c r="E9538" t="s">
        <v>6855</v>
      </c>
      <c r="F9538" s="66">
        <v>141269</v>
      </c>
      <c r="G9538" t="s">
        <v>78</v>
      </c>
      <c r="H9538" t="s">
        <v>7655</v>
      </c>
      <c r="I9538" t="s">
        <v>79</v>
      </c>
      <c r="K9538" t="s">
        <v>7656</v>
      </c>
      <c r="M9538" t="s">
        <v>7647</v>
      </c>
      <c r="N9538" t="s">
        <v>6073</v>
      </c>
      <c r="O9538" t="s">
        <v>18</v>
      </c>
      <c r="P9538" t="s">
        <v>7648</v>
      </c>
      <c r="Q9538" t="s">
        <v>7657</v>
      </c>
    </row>
    <row r="9539" spans="1:17" hidden="1" x14ac:dyDescent="0.35">
      <c r="A9539" s="72">
        <f t="shared" si="149"/>
        <v>140867</v>
      </c>
      <c r="B9539" t="s">
        <v>27188</v>
      </c>
      <c r="C9539" s="85">
        <v>231568</v>
      </c>
      <c r="D9539" t="s">
        <v>77</v>
      </c>
      <c r="E9539" t="s">
        <v>23184</v>
      </c>
      <c r="F9539" s="85">
        <v>140867</v>
      </c>
      <c r="G9539" t="s">
        <v>78</v>
      </c>
      <c r="I9539" t="s">
        <v>79</v>
      </c>
      <c r="K9539" t="s">
        <v>27189</v>
      </c>
      <c r="M9539" t="s">
        <v>19690</v>
      </c>
      <c r="N9539" t="s">
        <v>571</v>
      </c>
      <c r="O9539" t="s">
        <v>18</v>
      </c>
      <c r="P9539">
        <v>76002</v>
      </c>
    </row>
    <row r="9540" spans="1:17" hidden="1" x14ac:dyDescent="0.35">
      <c r="A9540" s="72">
        <f t="shared" si="149"/>
        <v>140867</v>
      </c>
      <c r="B9540" t="s">
        <v>15361</v>
      </c>
      <c r="C9540" s="66">
        <v>231568</v>
      </c>
      <c r="D9540" t="s">
        <v>77</v>
      </c>
      <c r="E9540" t="s">
        <v>3405</v>
      </c>
      <c r="F9540" s="66">
        <v>140867</v>
      </c>
      <c r="G9540" t="s">
        <v>78</v>
      </c>
      <c r="I9540" t="s">
        <v>79</v>
      </c>
      <c r="K9540" t="s">
        <v>15362</v>
      </c>
      <c r="M9540" t="s">
        <v>3401</v>
      </c>
      <c r="N9540" t="s">
        <v>573</v>
      </c>
      <c r="O9540" t="s">
        <v>18</v>
      </c>
      <c r="P9540" t="s">
        <v>3415</v>
      </c>
    </row>
    <row r="9541" spans="1:17" hidden="1" x14ac:dyDescent="0.35">
      <c r="A9541" s="72">
        <f t="shared" si="149"/>
        <v>141653</v>
      </c>
      <c r="B9541" t="s">
        <v>18019</v>
      </c>
      <c r="C9541" s="66">
        <v>16078035</v>
      </c>
      <c r="D9541" t="s">
        <v>77</v>
      </c>
      <c r="E9541" t="s">
        <v>10969</v>
      </c>
      <c r="F9541" s="66">
        <v>141653</v>
      </c>
      <c r="G9541" t="s">
        <v>78</v>
      </c>
      <c r="I9541" t="s">
        <v>79</v>
      </c>
      <c r="K9541" t="s">
        <v>18018</v>
      </c>
      <c r="M9541" t="s">
        <v>11004</v>
      </c>
      <c r="N9541" t="s">
        <v>7398</v>
      </c>
      <c r="O9541" t="s">
        <v>18</v>
      </c>
      <c r="P9541" t="s">
        <v>10967</v>
      </c>
    </row>
    <row r="9542" spans="1:17" hidden="1" x14ac:dyDescent="0.35">
      <c r="A9542" s="72">
        <f t="shared" si="149"/>
        <v>127700</v>
      </c>
      <c r="B9542" t="s">
        <v>24005</v>
      </c>
      <c r="C9542" s="85">
        <v>36212</v>
      </c>
      <c r="D9542" t="s">
        <v>77</v>
      </c>
      <c r="E9542" t="s">
        <v>23260</v>
      </c>
      <c r="F9542" s="85">
        <v>127700</v>
      </c>
      <c r="G9542" t="s">
        <v>78</v>
      </c>
      <c r="H9542">
        <v>13055090</v>
      </c>
      <c r="I9542" t="s">
        <v>79</v>
      </c>
      <c r="K9542" t="s">
        <v>24006</v>
      </c>
      <c r="M9542" t="s">
        <v>24007</v>
      </c>
      <c r="N9542" t="s">
        <v>23987</v>
      </c>
      <c r="O9542" t="s">
        <v>23988</v>
      </c>
      <c r="P9542">
        <v>32931</v>
      </c>
      <c r="Q9542">
        <v>2006</v>
      </c>
    </row>
    <row r="9543" spans="1:17" hidden="1" x14ac:dyDescent="0.35">
      <c r="A9543" s="72">
        <f t="shared" si="149"/>
        <v>140638</v>
      </c>
      <c r="B9543" t="s">
        <v>28434</v>
      </c>
      <c r="C9543" s="85">
        <v>86583</v>
      </c>
      <c r="D9543" t="s">
        <v>77</v>
      </c>
      <c r="E9543" t="s">
        <v>23139</v>
      </c>
      <c r="F9543" s="85">
        <v>140638</v>
      </c>
      <c r="G9543" t="s">
        <v>78</v>
      </c>
      <c r="H9543">
        <v>13135579</v>
      </c>
      <c r="I9543" t="s">
        <v>79</v>
      </c>
      <c r="K9543" t="s">
        <v>28435</v>
      </c>
      <c r="M9543" t="s">
        <v>14654</v>
      </c>
      <c r="N9543" t="s">
        <v>2272</v>
      </c>
      <c r="O9543" t="s">
        <v>18</v>
      </c>
      <c r="P9543">
        <v>75501</v>
      </c>
      <c r="Q9543">
        <v>4266</v>
      </c>
    </row>
    <row r="9544" spans="1:17" hidden="1" x14ac:dyDescent="0.35">
      <c r="A9544" s="72">
        <f t="shared" si="149"/>
        <v>140638</v>
      </c>
      <c r="B9544" t="s">
        <v>2277</v>
      </c>
      <c r="C9544" s="66">
        <v>86583</v>
      </c>
      <c r="D9544" t="s">
        <v>77</v>
      </c>
      <c r="E9544" t="s">
        <v>2268</v>
      </c>
      <c r="F9544" s="66">
        <v>140638</v>
      </c>
      <c r="G9544" t="s">
        <v>78</v>
      </c>
      <c r="H9544" t="s">
        <v>2278</v>
      </c>
      <c r="I9544" t="s">
        <v>79</v>
      </c>
      <c r="K9544" t="s">
        <v>2279</v>
      </c>
      <c r="M9544" t="s">
        <v>2271</v>
      </c>
      <c r="N9544" t="s">
        <v>2272</v>
      </c>
      <c r="O9544" t="s">
        <v>18</v>
      </c>
      <c r="P9544" t="s">
        <v>2276</v>
      </c>
      <c r="Q9544" t="s">
        <v>2280</v>
      </c>
    </row>
    <row r="9545" spans="1:17" hidden="1" x14ac:dyDescent="0.35">
      <c r="A9545" s="72">
        <f t="shared" si="149"/>
        <v>141633</v>
      </c>
      <c r="B9545" t="s">
        <v>18164</v>
      </c>
      <c r="C9545" s="66">
        <v>16037371</v>
      </c>
      <c r="D9545" t="s">
        <v>77</v>
      </c>
      <c r="E9545" t="s">
        <v>10736</v>
      </c>
      <c r="F9545" s="66">
        <v>141633</v>
      </c>
      <c r="G9545" t="s">
        <v>78</v>
      </c>
      <c r="I9545" t="s">
        <v>79</v>
      </c>
      <c r="K9545" t="s">
        <v>16797</v>
      </c>
      <c r="M9545" t="s">
        <v>10734</v>
      </c>
      <c r="N9545" t="s">
        <v>10739</v>
      </c>
      <c r="O9545" t="s">
        <v>18</v>
      </c>
      <c r="P9545" t="s">
        <v>10735</v>
      </c>
    </row>
    <row r="9546" spans="1:17" hidden="1" x14ac:dyDescent="0.35">
      <c r="A9546" s="72">
        <f t="shared" si="149"/>
        <v>141079</v>
      </c>
      <c r="B9546" t="s">
        <v>5315</v>
      </c>
      <c r="C9546" s="66">
        <v>88073</v>
      </c>
      <c r="D9546" t="s">
        <v>77</v>
      </c>
      <c r="E9546" t="s">
        <v>5310</v>
      </c>
      <c r="F9546" s="66">
        <v>141079</v>
      </c>
      <c r="G9546" t="s">
        <v>78</v>
      </c>
      <c r="H9546" t="s">
        <v>5311</v>
      </c>
      <c r="I9546" t="s">
        <v>79</v>
      </c>
      <c r="K9546" t="s">
        <v>5316</v>
      </c>
      <c r="M9546" t="s">
        <v>5313</v>
      </c>
      <c r="N9546" t="s">
        <v>5044</v>
      </c>
      <c r="O9546" t="s">
        <v>18</v>
      </c>
      <c r="P9546" t="s">
        <v>5314</v>
      </c>
    </row>
    <row r="9547" spans="1:17" hidden="1" x14ac:dyDescent="0.35">
      <c r="A9547" s="72">
        <f t="shared" si="149"/>
        <v>89262</v>
      </c>
      <c r="B9547" t="s">
        <v>14804</v>
      </c>
      <c r="C9547" s="66">
        <v>223398</v>
      </c>
      <c r="D9547" t="s">
        <v>77</v>
      </c>
      <c r="E9547" t="s">
        <v>7516</v>
      </c>
      <c r="F9547" s="66">
        <v>89262</v>
      </c>
      <c r="G9547" t="s">
        <v>78</v>
      </c>
      <c r="H9547" t="s">
        <v>7517</v>
      </c>
      <c r="I9547" t="s">
        <v>79</v>
      </c>
      <c r="K9547" t="s">
        <v>7518</v>
      </c>
      <c r="M9547" t="s">
        <v>7519</v>
      </c>
      <c r="N9547" t="s">
        <v>14805</v>
      </c>
      <c r="O9547" t="s">
        <v>18</v>
      </c>
      <c r="P9547" t="s">
        <v>7520</v>
      </c>
    </row>
    <row r="9548" spans="1:17" hidden="1" x14ac:dyDescent="0.35">
      <c r="A9548" s="72">
        <f t="shared" si="149"/>
        <v>140473</v>
      </c>
      <c r="B9548" t="s">
        <v>27746</v>
      </c>
      <c r="C9548" s="85">
        <v>85468</v>
      </c>
      <c r="D9548" t="s">
        <v>77</v>
      </c>
      <c r="E9548" t="s">
        <v>23171</v>
      </c>
      <c r="F9548" s="85">
        <v>140473</v>
      </c>
      <c r="G9548" t="s">
        <v>78</v>
      </c>
      <c r="I9548" t="s">
        <v>79</v>
      </c>
      <c r="K9548" t="s">
        <v>27747</v>
      </c>
      <c r="M9548" t="s">
        <v>20750</v>
      </c>
      <c r="N9548" t="s">
        <v>176</v>
      </c>
      <c r="O9548" t="s">
        <v>18</v>
      </c>
      <c r="P9548">
        <v>75023</v>
      </c>
    </row>
    <row r="9549" spans="1:17" hidden="1" x14ac:dyDescent="0.35">
      <c r="A9549" s="72">
        <f t="shared" si="149"/>
        <v>140473</v>
      </c>
      <c r="B9549" t="s">
        <v>260</v>
      </c>
      <c r="C9549" s="66">
        <v>85468</v>
      </c>
      <c r="D9549" t="s">
        <v>77</v>
      </c>
      <c r="E9549" t="s">
        <v>252</v>
      </c>
      <c r="F9549" s="66">
        <v>140473</v>
      </c>
      <c r="G9549" t="s">
        <v>78</v>
      </c>
      <c r="I9549" t="s">
        <v>79</v>
      </c>
      <c r="K9549" t="s">
        <v>261</v>
      </c>
      <c r="M9549" t="s">
        <v>254</v>
      </c>
      <c r="N9549" t="s">
        <v>185</v>
      </c>
      <c r="O9549" t="s">
        <v>18</v>
      </c>
      <c r="P9549" t="s">
        <v>255</v>
      </c>
    </row>
    <row r="9550" spans="1:17" hidden="1" x14ac:dyDescent="0.35">
      <c r="A9550" s="72">
        <f t="shared" si="149"/>
        <v>140819</v>
      </c>
      <c r="B9550" t="s">
        <v>3322</v>
      </c>
      <c r="C9550" s="66">
        <v>87065</v>
      </c>
      <c r="D9550" t="s">
        <v>77</v>
      </c>
      <c r="E9550" t="s">
        <v>3308</v>
      </c>
      <c r="F9550" s="66">
        <v>140819</v>
      </c>
      <c r="G9550" t="s">
        <v>78</v>
      </c>
      <c r="H9550" t="s">
        <v>3323</v>
      </c>
      <c r="I9550" t="s">
        <v>79</v>
      </c>
      <c r="K9550" t="s">
        <v>3324</v>
      </c>
      <c r="M9550" t="s">
        <v>2895</v>
      </c>
      <c r="N9550" t="s">
        <v>2895</v>
      </c>
      <c r="O9550" t="s">
        <v>18</v>
      </c>
      <c r="P9550" t="s">
        <v>3306</v>
      </c>
      <c r="Q9550" t="s">
        <v>3325</v>
      </c>
    </row>
    <row r="9551" spans="1:17" hidden="1" x14ac:dyDescent="0.35">
      <c r="A9551" s="72">
        <f t="shared" si="149"/>
        <v>127700</v>
      </c>
      <c r="B9551" t="s">
        <v>23984</v>
      </c>
      <c r="C9551" s="85">
        <v>36239</v>
      </c>
      <c r="D9551" t="s">
        <v>77</v>
      </c>
      <c r="E9551" t="s">
        <v>23260</v>
      </c>
      <c r="F9551" s="85">
        <v>127700</v>
      </c>
      <c r="G9551" t="s">
        <v>78</v>
      </c>
      <c r="H9551">
        <v>13055173</v>
      </c>
      <c r="I9551" t="s">
        <v>79</v>
      </c>
      <c r="K9551" t="s">
        <v>23985</v>
      </c>
      <c r="M9551" t="s">
        <v>23986</v>
      </c>
      <c r="N9551" t="s">
        <v>23987</v>
      </c>
      <c r="O9551" t="s">
        <v>23988</v>
      </c>
      <c r="P9551">
        <v>32952</v>
      </c>
      <c r="Q9551">
        <v>3805</v>
      </c>
    </row>
    <row r="9552" spans="1:17" hidden="1" x14ac:dyDescent="0.35">
      <c r="A9552" s="72">
        <f t="shared" si="149"/>
        <v>141377</v>
      </c>
      <c r="B9552" t="s">
        <v>8766</v>
      </c>
      <c r="C9552" s="66">
        <v>89990</v>
      </c>
      <c r="D9552" t="s">
        <v>77</v>
      </c>
      <c r="E9552" t="s">
        <v>8739</v>
      </c>
      <c r="F9552" s="66">
        <v>141377</v>
      </c>
      <c r="G9552" t="s">
        <v>78</v>
      </c>
      <c r="H9552" t="s">
        <v>8767</v>
      </c>
      <c r="I9552" t="s">
        <v>79</v>
      </c>
      <c r="K9552" t="s">
        <v>8768</v>
      </c>
      <c r="M9552" t="s">
        <v>8742</v>
      </c>
      <c r="N9552" t="s">
        <v>8635</v>
      </c>
      <c r="O9552" t="s">
        <v>18</v>
      </c>
      <c r="P9552" t="s">
        <v>8743</v>
      </c>
      <c r="Q9552" t="s">
        <v>8769</v>
      </c>
    </row>
    <row r="9553" spans="1:17" hidden="1" x14ac:dyDescent="0.35">
      <c r="A9553" s="72">
        <f t="shared" si="149"/>
        <v>141223</v>
      </c>
      <c r="B9553" t="s">
        <v>6722</v>
      </c>
      <c r="C9553" s="66">
        <v>88752</v>
      </c>
      <c r="D9553" t="s">
        <v>77</v>
      </c>
      <c r="E9553" t="s">
        <v>6077</v>
      </c>
      <c r="F9553" s="66">
        <v>141223</v>
      </c>
      <c r="G9553" t="s">
        <v>78</v>
      </c>
      <c r="H9553" t="s">
        <v>6723</v>
      </c>
      <c r="I9553" t="s">
        <v>79</v>
      </c>
      <c r="K9553" t="s">
        <v>6724</v>
      </c>
      <c r="M9553" t="s">
        <v>3090</v>
      </c>
      <c r="N9553" t="s">
        <v>6071</v>
      </c>
      <c r="O9553" t="s">
        <v>18</v>
      </c>
      <c r="P9553" t="s">
        <v>6721</v>
      </c>
      <c r="Q9553" t="s">
        <v>6725</v>
      </c>
    </row>
    <row r="9554" spans="1:17" hidden="1" x14ac:dyDescent="0.35">
      <c r="A9554" s="72">
        <f t="shared" si="149"/>
        <v>141295</v>
      </c>
      <c r="B9554" t="s">
        <v>22255</v>
      </c>
      <c r="C9554" s="66">
        <v>17021928</v>
      </c>
      <c r="D9554" t="s">
        <v>77</v>
      </c>
      <c r="E9554" t="s">
        <v>7764</v>
      </c>
      <c r="F9554" s="66">
        <v>141295</v>
      </c>
      <c r="G9554" t="s">
        <v>78</v>
      </c>
      <c r="I9554" t="s">
        <v>79</v>
      </c>
      <c r="K9554" t="s">
        <v>22256</v>
      </c>
      <c r="M9554" t="s">
        <v>20814</v>
      </c>
      <c r="N9554" t="s">
        <v>6771</v>
      </c>
      <c r="O9554" t="s">
        <v>18</v>
      </c>
      <c r="P9554" t="s">
        <v>7983</v>
      </c>
    </row>
    <row r="9555" spans="1:17" hidden="1" x14ac:dyDescent="0.35">
      <c r="A9555" s="72">
        <f t="shared" si="149"/>
        <v>140607</v>
      </c>
      <c r="B9555" t="s">
        <v>2080</v>
      </c>
      <c r="C9555" s="66">
        <v>86521</v>
      </c>
      <c r="D9555" t="s">
        <v>77</v>
      </c>
      <c r="E9555" t="s">
        <v>2070</v>
      </c>
      <c r="F9555" s="66">
        <v>140607</v>
      </c>
      <c r="G9555" t="s">
        <v>78</v>
      </c>
      <c r="H9555" t="s">
        <v>2081</v>
      </c>
      <c r="I9555" t="s">
        <v>79</v>
      </c>
      <c r="K9555" t="s">
        <v>2082</v>
      </c>
      <c r="M9555" t="s">
        <v>2073</v>
      </c>
      <c r="N9555" t="s">
        <v>2074</v>
      </c>
      <c r="O9555" t="s">
        <v>18</v>
      </c>
      <c r="P9555" t="s">
        <v>2075</v>
      </c>
      <c r="Q9555" t="s">
        <v>2083</v>
      </c>
    </row>
    <row r="9556" spans="1:17" hidden="1" x14ac:dyDescent="0.35">
      <c r="A9556" s="72">
        <f t="shared" si="149"/>
        <v>140444</v>
      </c>
      <c r="B9556" t="s">
        <v>24395</v>
      </c>
      <c r="C9556" s="85">
        <v>85429</v>
      </c>
      <c r="D9556" t="s">
        <v>77</v>
      </c>
      <c r="E9556" t="s">
        <v>23254</v>
      </c>
      <c r="F9556" s="85">
        <v>140444</v>
      </c>
      <c r="G9556" t="s">
        <v>78</v>
      </c>
      <c r="H9556">
        <v>12719001</v>
      </c>
      <c r="I9556" t="s">
        <v>79</v>
      </c>
      <c r="K9556" t="s">
        <v>24396</v>
      </c>
      <c r="M9556" t="s">
        <v>20080</v>
      </c>
      <c r="N9556" t="s">
        <v>205</v>
      </c>
      <c r="O9556" t="s">
        <v>18</v>
      </c>
      <c r="P9556">
        <v>75007</v>
      </c>
      <c r="Q9556">
        <v>5321</v>
      </c>
    </row>
    <row r="9557" spans="1:17" hidden="1" x14ac:dyDescent="0.35">
      <c r="A9557" s="72">
        <f t="shared" si="149"/>
        <v>141223</v>
      </c>
      <c r="B9557" t="s">
        <v>207</v>
      </c>
      <c r="C9557" s="66">
        <v>88559</v>
      </c>
      <c r="D9557" t="s">
        <v>77</v>
      </c>
      <c r="E9557" t="s">
        <v>6077</v>
      </c>
      <c r="F9557" s="66">
        <v>141223</v>
      </c>
      <c r="G9557" t="s">
        <v>78</v>
      </c>
      <c r="H9557" t="s">
        <v>6394</v>
      </c>
      <c r="I9557" t="s">
        <v>79</v>
      </c>
      <c r="K9557" t="s">
        <v>6395</v>
      </c>
      <c r="M9557" t="s">
        <v>3090</v>
      </c>
      <c r="N9557" t="s">
        <v>6071</v>
      </c>
      <c r="O9557" t="s">
        <v>18</v>
      </c>
      <c r="P9557" t="s">
        <v>6396</v>
      </c>
      <c r="Q9557" t="s">
        <v>6397</v>
      </c>
    </row>
    <row r="9558" spans="1:17" hidden="1" x14ac:dyDescent="0.35">
      <c r="A9558" s="72">
        <f t="shared" si="149"/>
        <v>140521</v>
      </c>
      <c r="B9558" t="s">
        <v>207</v>
      </c>
      <c r="C9558" s="66">
        <v>86040</v>
      </c>
      <c r="D9558" t="s">
        <v>77</v>
      </c>
      <c r="E9558" t="s">
        <v>511</v>
      </c>
      <c r="F9558" s="66">
        <v>140521</v>
      </c>
      <c r="G9558" t="s">
        <v>78</v>
      </c>
      <c r="H9558" t="s">
        <v>1629</v>
      </c>
      <c r="I9558" t="s">
        <v>79</v>
      </c>
      <c r="K9558" t="s">
        <v>1630</v>
      </c>
      <c r="M9558" t="s">
        <v>1375</v>
      </c>
      <c r="N9558" t="s">
        <v>232</v>
      </c>
      <c r="O9558" t="s">
        <v>18</v>
      </c>
      <c r="P9558" t="s">
        <v>1623</v>
      </c>
      <c r="Q9558" t="s">
        <v>1631</v>
      </c>
    </row>
    <row r="9559" spans="1:17" hidden="1" x14ac:dyDescent="0.35">
      <c r="A9559" s="72">
        <f t="shared" si="149"/>
        <v>141312</v>
      </c>
      <c r="B9559" t="s">
        <v>20110</v>
      </c>
      <c r="C9559" s="66">
        <v>17001908</v>
      </c>
      <c r="D9559" t="s">
        <v>77</v>
      </c>
      <c r="E9559" t="s">
        <v>6602</v>
      </c>
      <c r="F9559" s="66">
        <v>141312</v>
      </c>
      <c r="G9559" t="s">
        <v>78</v>
      </c>
      <c r="I9559" t="s">
        <v>79</v>
      </c>
      <c r="K9559" t="s">
        <v>20111</v>
      </c>
      <c r="M9559" t="s">
        <v>20112</v>
      </c>
      <c r="N9559" t="s">
        <v>8128</v>
      </c>
      <c r="O9559" t="s">
        <v>18</v>
      </c>
      <c r="P9559" t="s">
        <v>8532</v>
      </c>
    </row>
    <row r="9560" spans="1:17" hidden="1" x14ac:dyDescent="0.35">
      <c r="A9560" s="72">
        <f t="shared" si="149"/>
        <v>141312</v>
      </c>
      <c r="B9560" t="s">
        <v>7137</v>
      </c>
      <c r="C9560" s="66">
        <v>88991</v>
      </c>
      <c r="D9560" t="s">
        <v>77</v>
      </c>
      <c r="E9560" t="s">
        <v>6602</v>
      </c>
      <c r="F9560" s="66">
        <v>141312</v>
      </c>
      <c r="G9560" t="s">
        <v>78</v>
      </c>
      <c r="H9560" t="s">
        <v>7138</v>
      </c>
      <c r="I9560" t="s">
        <v>79</v>
      </c>
      <c r="K9560" t="s">
        <v>7139</v>
      </c>
      <c r="M9560" t="s">
        <v>3090</v>
      </c>
      <c r="N9560" t="s">
        <v>6071</v>
      </c>
      <c r="O9560" t="s">
        <v>18</v>
      </c>
      <c r="P9560" t="s">
        <v>6231</v>
      </c>
      <c r="Q9560" t="s">
        <v>7140</v>
      </c>
    </row>
    <row r="9561" spans="1:17" hidden="1" x14ac:dyDescent="0.35">
      <c r="A9561" s="72">
        <f t="shared" si="149"/>
        <v>140612</v>
      </c>
      <c r="B9561" t="s">
        <v>27910</v>
      </c>
      <c r="C9561" s="85">
        <v>86540</v>
      </c>
      <c r="D9561" t="s">
        <v>77</v>
      </c>
      <c r="E9561" t="s">
        <v>23164</v>
      </c>
      <c r="F9561" s="85">
        <v>140612</v>
      </c>
      <c r="G9561" t="s">
        <v>78</v>
      </c>
      <c r="H9561">
        <v>12983789</v>
      </c>
      <c r="I9561" t="s">
        <v>79</v>
      </c>
      <c r="K9561" t="s">
        <v>27911</v>
      </c>
      <c r="M9561" t="s">
        <v>24853</v>
      </c>
      <c r="N9561" t="s">
        <v>1914</v>
      </c>
      <c r="O9561" t="s">
        <v>18</v>
      </c>
      <c r="P9561">
        <v>75474</v>
      </c>
    </row>
    <row r="9562" spans="1:17" hidden="1" x14ac:dyDescent="0.35">
      <c r="A9562" s="72">
        <f t="shared" si="149"/>
        <v>140612</v>
      </c>
      <c r="B9562" t="s">
        <v>2138</v>
      </c>
      <c r="C9562" s="66">
        <v>86540</v>
      </c>
      <c r="D9562" t="s">
        <v>77</v>
      </c>
      <c r="E9562" t="s">
        <v>2127</v>
      </c>
      <c r="F9562" s="66">
        <v>140612</v>
      </c>
      <c r="G9562" t="s">
        <v>78</v>
      </c>
      <c r="H9562" t="s">
        <v>2139</v>
      </c>
      <c r="I9562" t="s">
        <v>79</v>
      </c>
      <c r="K9562" t="s">
        <v>2140</v>
      </c>
      <c r="M9562" t="s">
        <v>2130</v>
      </c>
      <c r="N9562" t="s">
        <v>1269</v>
      </c>
      <c r="O9562" t="s">
        <v>18</v>
      </c>
      <c r="P9562" t="s">
        <v>2131</v>
      </c>
    </row>
    <row r="9563" spans="1:17" hidden="1" x14ac:dyDescent="0.35">
      <c r="A9563" s="72">
        <f t="shared" si="149"/>
        <v>141083</v>
      </c>
      <c r="B9563" t="s">
        <v>22527</v>
      </c>
      <c r="C9563" s="66">
        <v>17023490</v>
      </c>
      <c r="D9563" t="s">
        <v>83</v>
      </c>
      <c r="E9563" t="s">
        <v>5334</v>
      </c>
      <c r="F9563" s="66">
        <v>141083</v>
      </c>
      <c r="G9563" t="s">
        <v>78</v>
      </c>
      <c r="I9563" t="s">
        <v>79</v>
      </c>
      <c r="K9563" t="s">
        <v>13741</v>
      </c>
      <c r="M9563" t="s">
        <v>22526</v>
      </c>
      <c r="N9563" t="s">
        <v>5285</v>
      </c>
      <c r="O9563" t="s">
        <v>18</v>
      </c>
      <c r="P9563" t="s">
        <v>5332</v>
      </c>
    </row>
    <row r="9564" spans="1:17" hidden="1" x14ac:dyDescent="0.35">
      <c r="A9564" s="72">
        <f t="shared" si="149"/>
        <v>141083</v>
      </c>
      <c r="B9564" t="s">
        <v>22525</v>
      </c>
      <c r="C9564" s="66">
        <v>17023489</v>
      </c>
      <c r="D9564" t="s">
        <v>83</v>
      </c>
      <c r="E9564" t="s">
        <v>5334</v>
      </c>
      <c r="F9564" s="66">
        <v>141083</v>
      </c>
      <c r="G9564" t="s">
        <v>78</v>
      </c>
      <c r="I9564" t="s">
        <v>79</v>
      </c>
      <c r="K9564" t="s">
        <v>13741</v>
      </c>
      <c r="M9564" t="s">
        <v>22526</v>
      </c>
      <c r="N9564" t="s">
        <v>8932</v>
      </c>
      <c r="O9564" t="s">
        <v>18</v>
      </c>
      <c r="P9564" t="s">
        <v>5332</v>
      </c>
    </row>
    <row r="9565" spans="1:17" hidden="1" x14ac:dyDescent="0.35">
      <c r="A9565" s="72">
        <f t="shared" si="149"/>
        <v>141083</v>
      </c>
      <c r="B9565" t="s">
        <v>5333</v>
      </c>
      <c r="C9565" s="66">
        <v>88081</v>
      </c>
      <c r="D9565" t="s">
        <v>77</v>
      </c>
      <c r="E9565" t="s">
        <v>5334</v>
      </c>
      <c r="F9565" s="66">
        <v>141083</v>
      </c>
      <c r="G9565" t="s">
        <v>78</v>
      </c>
      <c r="H9565" t="s">
        <v>115</v>
      </c>
      <c r="I9565" t="s">
        <v>79</v>
      </c>
      <c r="K9565" t="s">
        <v>5335</v>
      </c>
      <c r="M9565" t="s">
        <v>5331</v>
      </c>
      <c r="N9565" t="s">
        <v>5285</v>
      </c>
      <c r="O9565" t="s">
        <v>18</v>
      </c>
      <c r="P9565" t="s">
        <v>5332</v>
      </c>
    </row>
    <row r="9566" spans="1:17" hidden="1" x14ac:dyDescent="0.35">
      <c r="A9566" s="72">
        <f t="shared" si="149"/>
        <v>141083</v>
      </c>
      <c r="B9566" t="s">
        <v>5336</v>
      </c>
      <c r="C9566" s="66">
        <v>88082</v>
      </c>
      <c r="D9566" t="s">
        <v>77</v>
      </c>
      <c r="E9566" t="s">
        <v>5334</v>
      </c>
      <c r="F9566" s="66">
        <v>141083</v>
      </c>
      <c r="G9566" t="s">
        <v>78</v>
      </c>
      <c r="I9566" t="s">
        <v>79</v>
      </c>
      <c r="K9566" t="s">
        <v>5335</v>
      </c>
      <c r="M9566" t="s">
        <v>5331</v>
      </c>
      <c r="N9566" t="s">
        <v>5285</v>
      </c>
      <c r="O9566" t="s">
        <v>18</v>
      </c>
      <c r="P9566" t="s">
        <v>5332</v>
      </c>
    </row>
    <row r="9567" spans="1:17" hidden="1" x14ac:dyDescent="0.35">
      <c r="A9567" s="72">
        <f t="shared" si="149"/>
        <v>141083</v>
      </c>
      <c r="B9567" t="s">
        <v>13987</v>
      </c>
      <c r="C9567" s="66">
        <v>179956</v>
      </c>
      <c r="D9567" t="s">
        <v>77</v>
      </c>
      <c r="E9567" t="s">
        <v>5334</v>
      </c>
      <c r="F9567" s="66">
        <v>141083</v>
      </c>
      <c r="G9567" t="s">
        <v>78</v>
      </c>
      <c r="I9567" t="s">
        <v>79</v>
      </c>
      <c r="K9567" t="s">
        <v>13988</v>
      </c>
      <c r="M9567" t="s">
        <v>5331</v>
      </c>
      <c r="N9567" t="s">
        <v>8932</v>
      </c>
      <c r="O9567" t="s">
        <v>18</v>
      </c>
      <c r="P9567" t="s">
        <v>5332</v>
      </c>
    </row>
    <row r="9568" spans="1:17" hidden="1" x14ac:dyDescent="0.35">
      <c r="A9568" s="72">
        <f t="shared" si="149"/>
        <v>140841</v>
      </c>
      <c r="B9568" t="s">
        <v>23482</v>
      </c>
      <c r="C9568" s="85">
        <v>224476</v>
      </c>
      <c r="D9568" t="s">
        <v>77</v>
      </c>
      <c r="E9568" t="s">
        <v>23268</v>
      </c>
      <c r="F9568" s="85">
        <v>140841</v>
      </c>
      <c r="G9568" t="s">
        <v>78</v>
      </c>
      <c r="H9568">
        <v>12691457</v>
      </c>
      <c r="I9568" t="s">
        <v>79</v>
      </c>
      <c r="K9568" t="s">
        <v>23483</v>
      </c>
      <c r="M9568" t="s">
        <v>19690</v>
      </c>
      <c r="N9568" t="s">
        <v>571</v>
      </c>
      <c r="O9568" t="s">
        <v>18</v>
      </c>
      <c r="P9568">
        <v>76010</v>
      </c>
    </row>
    <row r="9569" spans="1:17" hidden="1" x14ac:dyDescent="0.35">
      <c r="A9569" s="72">
        <f t="shared" si="149"/>
        <v>141555</v>
      </c>
      <c r="B9569" t="s">
        <v>3428</v>
      </c>
      <c r="C9569" s="66">
        <v>90921</v>
      </c>
      <c r="D9569" t="s">
        <v>77</v>
      </c>
      <c r="E9569" t="s">
        <v>4810</v>
      </c>
      <c r="F9569" s="66">
        <v>141555</v>
      </c>
      <c r="G9569" t="s">
        <v>78</v>
      </c>
      <c r="H9569" t="s">
        <v>10282</v>
      </c>
      <c r="I9569" t="s">
        <v>79</v>
      </c>
      <c r="K9569" t="s">
        <v>10283</v>
      </c>
      <c r="M9569" t="s">
        <v>7383</v>
      </c>
      <c r="N9569" t="s">
        <v>7384</v>
      </c>
      <c r="O9569" t="s">
        <v>18</v>
      </c>
      <c r="P9569" t="s">
        <v>10277</v>
      </c>
      <c r="Q9569" t="s">
        <v>2529</v>
      </c>
    </row>
    <row r="9570" spans="1:17" hidden="1" x14ac:dyDescent="0.35">
      <c r="A9570" s="72">
        <f t="shared" si="149"/>
        <v>141043</v>
      </c>
      <c r="B9570" t="s">
        <v>3428</v>
      </c>
      <c r="C9570" s="66">
        <v>87932</v>
      </c>
      <c r="D9570" t="s">
        <v>77</v>
      </c>
      <c r="E9570" t="s">
        <v>5036</v>
      </c>
      <c r="F9570" s="66">
        <v>141043</v>
      </c>
      <c r="G9570" t="s">
        <v>78</v>
      </c>
      <c r="H9570" t="s">
        <v>5055</v>
      </c>
      <c r="I9570" t="s">
        <v>79</v>
      </c>
      <c r="K9570" t="s">
        <v>5056</v>
      </c>
      <c r="M9570" t="s">
        <v>5039</v>
      </c>
      <c r="N9570" t="s">
        <v>5040</v>
      </c>
      <c r="O9570" t="s">
        <v>18</v>
      </c>
      <c r="P9570" t="s">
        <v>5048</v>
      </c>
    </row>
    <row r="9571" spans="1:17" hidden="1" x14ac:dyDescent="0.35">
      <c r="A9571" s="72">
        <f t="shared" si="149"/>
        <v>141234</v>
      </c>
      <c r="B9571" t="s">
        <v>6986</v>
      </c>
      <c r="C9571" s="66">
        <v>88911</v>
      </c>
      <c r="D9571" t="s">
        <v>77</v>
      </c>
      <c r="E9571" t="s">
        <v>6473</v>
      </c>
      <c r="F9571" s="66">
        <v>141234</v>
      </c>
      <c r="G9571" t="s">
        <v>78</v>
      </c>
      <c r="I9571" t="s">
        <v>79</v>
      </c>
      <c r="K9571" t="s">
        <v>6987</v>
      </c>
      <c r="M9571" t="s">
        <v>3090</v>
      </c>
      <c r="N9571" t="s">
        <v>6073</v>
      </c>
      <c r="O9571" t="s">
        <v>18</v>
      </c>
      <c r="P9571" t="s">
        <v>6971</v>
      </c>
      <c r="Q9571" t="s">
        <v>6988</v>
      </c>
    </row>
    <row r="9572" spans="1:17" hidden="1" x14ac:dyDescent="0.35">
      <c r="A9572" s="72">
        <f t="shared" si="149"/>
        <v>141546</v>
      </c>
      <c r="B9572" t="s">
        <v>27327</v>
      </c>
      <c r="C9572" s="85">
        <v>90879</v>
      </c>
      <c r="D9572" t="s">
        <v>77</v>
      </c>
      <c r="E9572" t="s">
        <v>23179</v>
      </c>
      <c r="F9572" s="85">
        <v>141546</v>
      </c>
      <c r="G9572" t="s">
        <v>78</v>
      </c>
      <c r="H9572">
        <v>1664853</v>
      </c>
      <c r="I9572" t="s">
        <v>79</v>
      </c>
      <c r="K9572" t="s">
        <v>27328</v>
      </c>
      <c r="M9572" t="s">
        <v>9155</v>
      </c>
      <c r="N9572" t="s">
        <v>9526</v>
      </c>
      <c r="O9572" t="s">
        <v>18</v>
      </c>
      <c r="P9572">
        <v>78232</v>
      </c>
      <c r="Q9572">
        <v>3210</v>
      </c>
    </row>
    <row r="9573" spans="1:17" hidden="1" x14ac:dyDescent="0.35">
      <c r="A9573" s="72">
        <f t="shared" si="149"/>
        <v>141546</v>
      </c>
      <c r="B9573" t="s">
        <v>10223</v>
      </c>
      <c r="C9573" s="66">
        <v>90879</v>
      </c>
      <c r="D9573" t="s">
        <v>77</v>
      </c>
      <c r="E9573" t="s">
        <v>9849</v>
      </c>
      <c r="F9573" s="66">
        <v>141546</v>
      </c>
      <c r="G9573" t="s">
        <v>78</v>
      </c>
      <c r="H9573" t="s">
        <v>9850</v>
      </c>
      <c r="I9573" t="s">
        <v>79</v>
      </c>
      <c r="K9573" t="s">
        <v>10224</v>
      </c>
      <c r="L9573" t="s">
        <v>80</v>
      </c>
      <c r="M9573" t="s">
        <v>7383</v>
      </c>
      <c r="N9573" t="s">
        <v>7384</v>
      </c>
      <c r="O9573" t="s">
        <v>18</v>
      </c>
      <c r="P9573" t="s">
        <v>10220</v>
      </c>
      <c r="Q9573" t="s">
        <v>2400</v>
      </c>
    </row>
    <row r="9574" spans="1:17" hidden="1" x14ac:dyDescent="0.35">
      <c r="A9574" s="72">
        <f t="shared" si="149"/>
        <v>141084</v>
      </c>
      <c r="B9574" t="s">
        <v>5337</v>
      </c>
      <c r="C9574" s="66">
        <v>88083</v>
      </c>
      <c r="D9574" t="s">
        <v>77</v>
      </c>
      <c r="E9574" t="s">
        <v>5338</v>
      </c>
      <c r="F9574" s="66">
        <v>141084</v>
      </c>
      <c r="G9574" t="s">
        <v>78</v>
      </c>
      <c r="H9574" t="s">
        <v>5339</v>
      </c>
      <c r="I9574" t="s">
        <v>79</v>
      </c>
      <c r="K9574" t="s">
        <v>5340</v>
      </c>
      <c r="M9574" t="s">
        <v>5341</v>
      </c>
      <c r="N9574" t="s">
        <v>5129</v>
      </c>
      <c r="O9574" t="s">
        <v>18</v>
      </c>
      <c r="P9574" t="s">
        <v>5342</v>
      </c>
    </row>
    <row r="9575" spans="1:17" hidden="1" x14ac:dyDescent="0.35">
      <c r="A9575" s="72">
        <f t="shared" si="149"/>
        <v>141084</v>
      </c>
      <c r="B9575" t="s">
        <v>5343</v>
      </c>
      <c r="C9575" s="66">
        <v>88084</v>
      </c>
      <c r="D9575" t="s">
        <v>77</v>
      </c>
      <c r="E9575" t="s">
        <v>5338</v>
      </c>
      <c r="F9575" s="66">
        <v>141084</v>
      </c>
      <c r="G9575" t="s">
        <v>78</v>
      </c>
      <c r="H9575" t="s">
        <v>5339</v>
      </c>
      <c r="I9575" t="s">
        <v>79</v>
      </c>
      <c r="K9575" t="s">
        <v>5340</v>
      </c>
      <c r="M9575" t="s">
        <v>5341</v>
      </c>
      <c r="N9575" t="s">
        <v>5129</v>
      </c>
      <c r="O9575" t="s">
        <v>18</v>
      </c>
      <c r="P9575" t="s">
        <v>5342</v>
      </c>
    </row>
    <row r="9576" spans="1:17" hidden="1" x14ac:dyDescent="0.35">
      <c r="A9576" s="72">
        <f t="shared" si="149"/>
        <v>141084</v>
      </c>
      <c r="B9576" t="s">
        <v>14929</v>
      </c>
      <c r="C9576" s="66">
        <v>225757</v>
      </c>
      <c r="D9576" t="s">
        <v>77</v>
      </c>
      <c r="E9576" t="s">
        <v>5338</v>
      </c>
      <c r="F9576" s="66">
        <v>141084</v>
      </c>
      <c r="G9576" t="s">
        <v>78</v>
      </c>
      <c r="H9576" t="s">
        <v>5339</v>
      </c>
      <c r="I9576" t="s">
        <v>79</v>
      </c>
      <c r="K9576" t="s">
        <v>14930</v>
      </c>
      <c r="M9576" t="s">
        <v>5341</v>
      </c>
      <c r="N9576" t="s">
        <v>5106</v>
      </c>
      <c r="O9576" t="s">
        <v>18</v>
      </c>
      <c r="P9576" t="s">
        <v>5342</v>
      </c>
      <c r="Q9576" t="s">
        <v>11683</v>
      </c>
    </row>
    <row r="9577" spans="1:17" hidden="1" x14ac:dyDescent="0.35">
      <c r="A9577" s="72">
        <f t="shared" si="149"/>
        <v>140714</v>
      </c>
      <c r="B9577" t="s">
        <v>17967</v>
      </c>
      <c r="C9577" s="66">
        <v>16075988</v>
      </c>
      <c r="D9577" t="s">
        <v>77</v>
      </c>
      <c r="E9577" t="s">
        <v>2794</v>
      </c>
      <c r="F9577" s="66">
        <v>140714</v>
      </c>
      <c r="G9577" t="s">
        <v>78</v>
      </c>
      <c r="H9577" t="s">
        <v>17968</v>
      </c>
      <c r="I9577" t="s">
        <v>79</v>
      </c>
      <c r="K9577" t="s">
        <v>17969</v>
      </c>
      <c r="M9577" t="s">
        <v>2790</v>
      </c>
      <c r="N9577" t="s">
        <v>2797</v>
      </c>
      <c r="O9577" t="s">
        <v>18</v>
      </c>
      <c r="P9577" t="s">
        <v>2871</v>
      </c>
    </row>
    <row r="9578" spans="1:17" hidden="1" x14ac:dyDescent="0.35">
      <c r="A9578" s="72">
        <f t="shared" si="149"/>
        <v>141500</v>
      </c>
      <c r="B9578" t="s">
        <v>9475</v>
      </c>
      <c r="C9578" s="66">
        <v>90439</v>
      </c>
      <c r="D9578" t="s">
        <v>77</v>
      </c>
      <c r="E9578" t="s">
        <v>9476</v>
      </c>
      <c r="F9578" s="66">
        <v>141500</v>
      </c>
      <c r="G9578" t="s">
        <v>78</v>
      </c>
      <c r="I9578" t="s">
        <v>79</v>
      </c>
      <c r="K9578" t="s">
        <v>9477</v>
      </c>
      <c r="M9578" t="s">
        <v>9478</v>
      </c>
      <c r="N9578" t="s">
        <v>9169</v>
      </c>
      <c r="O9578" t="s">
        <v>18</v>
      </c>
      <c r="P9578" t="s">
        <v>9479</v>
      </c>
      <c r="Q9578" t="s">
        <v>9480</v>
      </c>
    </row>
    <row r="9579" spans="1:17" hidden="1" x14ac:dyDescent="0.35">
      <c r="A9579" s="72">
        <f t="shared" si="149"/>
        <v>141500</v>
      </c>
      <c r="B9579" t="s">
        <v>9482</v>
      </c>
      <c r="C9579" s="66">
        <v>90440</v>
      </c>
      <c r="D9579" t="s">
        <v>77</v>
      </c>
      <c r="E9579" t="s">
        <v>9476</v>
      </c>
      <c r="F9579" s="66">
        <v>141500</v>
      </c>
      <c r="G9579" t="s">
        <v>78</v>
      </c>
      <c r="I9579" t="s">
        <v>79</v>
      </c>
      <c r="K9579" t="s">
        <v>9483</v>
      </c>
      <c r="M9579" t="s">
        <v>9478</v>
      </c>
      <c r="N9579" t="s">
        <v>9169</v>
      </c>
      <c r="O9579" t="s">
        <v>18</v>
      </c>
      <c r="P9579" t="s">
        <v>9479</v>
      </c>
      <c r="Q9579" t="s">
        <v>4728</v>
      </c>
    </row>
    <row r="9580" spans="1:17" hidden="1" x14ac:dyDescent="0.35">
      <c r="A9580" s="72">
        <f t="shared" si="149"/>
        <v>141500</v>
      </c>
      <c r="B9580" t="s">
        <v>27969</v>
      </c>
      <c r="C9580" s="85">
        <v>141500</v>
      </c>
      <c r="D9580" t="s">
        <v>78</v>
      </c>
      <c r="E9580" t="s">
        <v>23161</v>
      </c>
      <c r="F9580" s="85">
        <v>17019384</v>
      </c>
      <c r="G9580" t="s">
        <v>1750</v>
      </c>
      <c r="H9580">
        <v>12247755</v>
      </c>
      <c r="I9580" t="s">
        <v>79</v>
      </c>
      <c r="J9580" t="s">
        <v>200</v>
      </c>
      <c r="K9580" t="s">
        <v>23086</v>
      </c>
      <c r="M9580" t="s">
        <v>27970</v>
      </c>
      <c r="N9580" t="s">
        <v>9169</v>
      </c>
      <c r="O9580" t="s">
        <v>18</v>
      </c>
      <c r="P9580">
        <v>78071</v>
      </c>
    </row>
    <row r="9581" spans="1:17" hidden="1" x14ac:dyDescent="0.35">
      <c r="A9581" s="72">
        <f t="shared" si="149"/>
        <v>140992</v>
      </c>
      <c r="B9581" t="s">
        <v>4855</v>
      </c>
      <c r="C9581" s="66">
        <v>87847</v>
      </c>
      <c r="D9581" t="s">
        <v>77</v>
      </c>
      <c r="E9581" t="s">
        <v>4856</v>
      </c>
      <c r="F9581" s="66">
        <v>140992</v>
      </c>
      <c r="G9581" t="s">
        <v>78</v>
      </c>
      <c r="H9581" t="s">
        <v>4857</v>
      </c>
      <c r="I9581" t="s">
        <v>79</v>
      </c>
      <c r="K9581" t="s">
        <v>4858</v>
      </c>
      <c r="M9581" t="s">
        <v>4841</v>
      </c>
      <c r="N9581" t="s">
        <v>4859</v>
      </c>
      <c r="O9581" t="s">
        <v>18</v>
      </c>
      <c r="P9581" t="s">
        <v>4843</v>
      </c>
      <c r="Q9581" t="s">
        <v>4860</v>
      </c>
    </row>
    <row r="9582" spans="1:17" hidden="1" x14ac:dyDescent="0.35">
      <c r="A9582" s="72">
        <f t="shared" si="149"/>
        <v>140992</v>
      </c>
      <c r="B9582" t="s">
        <v>21560</v>
      </c>
      <c r="C9582" s="66">
        <v>17016179</v>
      </c>
      <c r="D9582" t="s">
        <v>77</v>
      </c>
      <c r="E9582" t="s">
        <v>4856</v>
      </c>
      <c r="F9582" s="66">
        <v>140992</v>
      </c>
      <c r="G9582" t="s">
        <v>78</v>
      </c>
      <c r="I9582" t="s">
        <v>79</v>
      </c>
      <c r="K9582" t="s">
        <v>4858</v>
      </c>
      <c r="M9582" t="s">
        <v>4841</v>
      </c>
      <c r="N9582" t="s">
        <v>4859</v>
      </c>
      <c r="O9582" t="s">
        <v>18</v>
      </c>
      <c r="P9582" t="s">
        <v>4843</v>
      </c>
    </row>
    <row r="9583" spans="1:17" hidden="1" x14ac:dyDescent="0.35">
      <c r="A9583" s="72">
        <f t="shared" si="149"/>
        <v>140958</v>
      </c>
      <c r="B9583" t="s">
        <v>5007</v>
      </c>
      <c r="C9583" s="66">
        <v>87915</v>
      </c>
      <c r="D9583" t="s">
        <v>77</v>
      </c>
      <c r="E9583" t="s">
        <v>4442</v>
      </c>
      <c r="F9583" s="66">
        <v>140958</v>
      </c>
      <c r="G9583" t="s">
        <v>78</v>
      </c>
      <c r="I9583" t="s">
        <v>79</v>
      </c>
      <c r="K9583" t="s">
        <v>5004</v>
      </c>
      <c r="M9583" t="s">
        <v>5005</v>
      </c>
      <c r="N9583" t="s">
        <v>5005</v>
      </c>
      <c r="O9583" t="s">
        <v>18</v>
      </c>
      <c r="P9583" t="s">
        <v>5006</v>
      </c>
      <c r="Q9583" t="s">
        <v>3440</v>
      </c>
    </row>
    <row r="9584" spans="1:17" hidden="1" x14ac:dyDescent="0.35">
      <c r="A9584" s="72">
        <f t="shared" si="149"/>
        <v>141036</v>
      </c>
      <c r="B9584" t="s">
        <v>20631</v>
      </c>
      <c r="C9584" s="66">
        <v>17006764</v>
      </c>
      <c r="D9584" t="s">
        <v>77</v>
      </c>
      <c r="E9584" t="s">
        <v>13731</v>
      </c>
      <c r="F9584" s="66">
        <v>141036</v>
      </c>
      <c r="G9584" t="s">
        <v>78</v>
      </c>
      <c r="I9584" t="s">
        <v>79</v>
      </c>
      <c r="K9584" t="s">
        <v>5004</v>
      </c>
      <c r="M9584" t="s">
        <v>5005</v>
      </c>
      <c r="N9584" t="s">
        <v>13732</v>
      </c>
      <c r="O9584" t="s">
        <v>18</v>
      </c>
      <c r="P9584" t="s">
        <v>5006</v>
      </c>
      <c r="Q9584" t="s">
        <v>3440</v>
      </c>
    </row>
    <row r="9585" spans="1:17" hidden="1" x14ac:dyDescent="0.35">
      <c r="A9585" s="72">
        <f t="shared" si="149"/>
        <v>141863</v>
      </c>
      <c r="B9585" t="s">
        <v>12194</v>
      </c>
      <c r="C9585" s="66">
        <v>92226</v>
      </c>
      <c r="D9585" t="s">
        <v>77</v>
      </c>
      <c r="E9585" t="s">
        <v>12195</v>
      </c>
      <c r="F9585" s="66">
        <v>141863</v>
      </c>
      <c r="G9585" t="s">
        <v>78</v>
      </c>
      <c r="I9585" t="s">
        <v>79</v>
      </c>
      <c r="K9585" t="s">
        <v>12196</v>
      </c>
      <c r="M9585" t="s">
        <v>12197</v>
      </c>
      <c r="N9585" t="s">
        <v>11986</v>
      </c>
      <c r="O9585" t="s">
        <v>18</v>
      </c>
      <c r="P9585" t="s">
        <v>12198</v>
      </c>
      <c r="Q9585" t="s">
        <v>4861</v>
      </c>
    </row>
    <row r="9586" spans="1:17" hidden="1" x14ac:dyDescent="0.35">
      <c r="A9586" s="72">
        <f t="shared" si="149"/>
        <v>140477</v>
      </c>
      <c r="B9586" t="s">
        <v>16041</v>
      </c>
      <c r="C9586" s="66">
        <v>16031198</v>
      </c>
      <c r="D9586" t="s">
        <v>77</v>
      </c>
      <c r="E9586" t="s">
        <v>450</v>
      </c>
      <c r="F9586" s="66">
        <v>140477</v>
      </c>
      <c r="G9586" t="s">
        <v>78</v>
      </c>
      <c r="I9586" t="s">
        <v>79</v>
      </c>
      <c r="K9586" t="s">
        <v>16042</v>
      </c>
      <c r="M9586" t="s">
        <v>189</v>
      </c>
      <c r="N9586" t="s">
        <v>189</v>
      </c>
      <c r="O9586" t="s">
        <v>18</v>
      </c>
      <c r="P9586" t="s">
        <v>1814</v>
      </c>
    </row>
    <row r="9587" spans="1:17" hidden="1" x14ac:dyDescent="0.35">
      <c r="A9587" s="72">
        <f t="shared" si="149"/>
        <v>141307</v>
      </c>
      <c r="B9587" t="s">
        <v>15603</v>
      </c>
      <c r="C9587" s="66">
        <v>235096</v>
      </c>
      <c r="D9587" t="s">
        <v>77</v>
      </c>
      <c r="E9587" t="s">
        <v>6769</v>
      </c>
      <c r="F9587" s="66">
        <v>141307</v>
      </c>
      <c r="G9587" t="s">
        <v>78</v>
      </c>
      <c r="I9587" t="s">
        <v>79</v>
      </c>
      <c r="K9587" t="s">
        <v>15604</v>
      </c>
      <c r="M9587" t="s">
        <v>7912</v>
      </c>
      <c r="N9587" t="s">
        <v>6771</v>
      </c>
      <c r="O9587" t="s">
        <v>18</v>
      </c>
      <c r="P9587" t="s">
        <v>8144</v>
      </c>
    </row>
    <row r="9588" spans="1:17" hidden="1" x14ac:dyDescent="0.35">
      <c r="A9588" s="72">
        <f t="shared" si="149"/>
        <v>140464</v>
      </c>
      <c r="B9588" t="s">
        <v>25862</v>
      </c>
      <c r="C9588" s="85">
        <v>16034874</v>
      </c>
      <c r="D9588" t="s">
        <v>77</v>
      </c>
      <c r="E9588" t="s">
        <v>23223</v>
      </c>
      <c r="F9588" s="85">
        <v>140464</v>
      </c>
      <c r="G9588" t="s">
        <v>78</v>
      </c>
      <c r="H9588">
        <v>14512545</v>
      </c>
      <c r="I9588" t="s">
        <v>79</v>
      </c>
      <c r="K9588" t="s">
        <v>25863</v>
      </c>
      <c r="M9588" t="s">
        <v>18305</v>
      </c>
      <c r="N9588" t="s">
        <v>232</v>
      </c>
      <c r="O9588" t="s">
        <v>18</v>
      </c>
      <c r="P9588">
        <v>75052</v>
      </c>
      <c r="Q9588">
        <v>8877</v>
      </c>
    </row>
    <row r="9589" spans="1:17" hidden="1" x14ac:dyDescent="0.35">
      <c r="A9589" s="72">
        <f t="shared" si="149"/>
        <v>140464</v>
      </c>
      <c r="B9589" t="s">
        <v>16161</v>
      </c>
      <c r="C9589" s="66">
        <v>16034874</v>
      </c>
      <c r="D9589" t="s">
        <v>77</v>
      </c>
      <c r="E9589" t="s">
        <v>541</v>
      </c>
      <c r="F9589" s="66">
        <v>140464</v>
      </c>
      <c r="G9589" t="s">
        <v>78</v>
      </c>
      <c r="H9589" t="s">
        <v>542</v>
      </c>
      <c r="I9589" t="s">
        <v>79</v>
      </c>
      <c r="K9589" t="s">
        <v>16162</v>
      </c>
      <c r="M9589" t="s">
        <v>544</v>
      </c>
      <c r="N9589" t="s">
        <v>189</v>
      </c>
      <c r="O9589" t="s">
        <v>18</v>
      </c>
      <c r="P9589" t="s">
        <v>576</v>
      </c>
      <c r="Q9589" t="s">
        <v>16163</v>
      </c>
    </row>
    <row r="9590" spans="1:17" hidden="1" x14ac:dyDescent="0.35">
      <c r="A9590" s="72">
        <f t="shared" si="149"/>
        <v>141337</v>
      </c>
      <c r="B9590" t="s">
        <v>6751</v>
      </c>
      <c r="C9590" s="66">
        <v>88763</v>
      </c>
      <c r="D9590" t="s">
        <v>77</v>
      </c>
      <c r="E9590" t="s">
        <v>6256</v>
      </c>
      <c r="F9590" s="66">
        <v>141337</v>
      </c>
      <c r="G9590" t="s">
        <v>78</v>
      </c>
      <c r="I9590" t="s">
        <v>79</v>
      </c>
      <c r="K9590" t="s">
        <v>6752</v>
      </c>
      <c r="M9590" t="s">
        <v>3090</v>
      </c>
      <c r="N9590" t="s">
        <v>6073</v>
      </c>
      <c r="O9590" t="s">
        <v>18</v>
      </c>
      <c r="P9590" t="s">
        <v>6734</v>
      </c>
      <c r="Q9590" t="s">
        <v>3317</v>
      </c>
    </row>
    <row r="9591" spans="1:17" hidden="1" x14ac:dyDescent="0.35">
      <c r="A9591" s="72">
        <f t="shared" si="149"/>
        <v>141284</v>
      </c>
      <c r="B9591" t="s">
        <v>7806</v>
      </c>
      <c r="C9591" s="66">
        <v>89445</v>
      </c>
      <c r="D9591" t="s">
        <v>77</v>
      </c>
      <c r="E9591" t="s">
        <v>7771</v>
      </c>
      <c r="F9591" s="66">
        <v>141284</v>
      </c>
      <c r="G9591" t="s">
        <v>78</v>
      </c>
      <c r="H9591" t="s">
        <v>7807</v>
      </c>
      <c r="I9591" t="s">
        <v>79</v>
      </c>
      <c r="K9591" t="s">
        <v>7808</v>
      </c>
      <c r="M9591" t="s">
        <v>7809</v>
      </c>
      <c r="N9591" t="s">
        <v>7775</v>
      </c>
      <c r="O9591" t="s">
        <v>18</v>
      </c>
      <c r="P9591" t="s">
        <v>7810</v>
      </c>
      <c r="Q9591" t="s">
        <v>7769</v>
      </c>
    </row>
    <row r="9592" spans="1:17" hidden="1" x14ac:dyDescent="0.35">
      <c r="A9592" s="72">
        <f t="shared" si="149"/>
        <v>141284</v>
      </c>
      <c r="B9592" t="s">
        <v>7812</v>
      </c>
      <c r="C9592" s="66">
        <v>89446</v>
      </c>
      <c r="D9592" t="s">
        <v>77</v>
      </c>
      <c r="E9592" t="s">
        <v>7771</v>
      </c>
      <c r="F9592" s="66">
        <v>141284</v>
      </c>
      <c r="G9592" t="s">
        <v>78</v>
      </c>
      <c r="H9592" t="s">
        <v>7813</v>
      </c>
      <c r="I9592" t="s">
        <v>79</v>
      </c>
      <c r="K9592" t="s">
        <v>7808</v>
      </c>
      <c r="M9592" t="s">
        <v>7811</v>
      </c>
      <c r="N9592" t="s">
        <v>7762</v>
      </c>
      <c r="O9592" t="s">
        <v>18</v>
      </c>
      <c r="P9592" t="s">
        <v>7810</v>
      </c>
      <c r="Q9592" t="s">
        <v>7769</v>
      </c>
    </row>
    <row r="9593" spans="1:17" hidden="1" x14ac:dyDescent="0.35">
      <c r="A9593" s="72">
        <f t="shared" si="149"/>
        <v>141219</v>
      </c>
      <c r="B9593" t="s">
        <v>16783</v>
      </c>
      <c r="C9593" s="66">
        <v>16047748</v>
      </c>
      <c r="D9593" t="s">
        <v>77</v>
      </c>
      <c r="E9593" t="s">
        <v>6740</v>
      </c>
      <c r="F9593" s="66">
        <v>141219</v>
      </c>
      <c r="G9593" t="s">
        <v>78</v>
      </c>
      <c r="I9593" t="s">
        <v>79</v>
      </c>
      <c r="K9593" t="s">
        <v>16784</v>
      </c>
      <c r="M9593" t="s">
        <v>3090</v>
      </c>
      <c r="N9593" t="s">
        <v>6071</v>
      </c>
      <c r="O9593" t="s">
        <v>18</v>
      </c>
      <c r="P9593" t="s">
        <v>6682</v>
      </c>
    </row>
    <row r="9594" spans="1:17" hidden="1" x14ac:dyDescent="0.35">
      <c r="A9594" s="72">
        <f t="shared" si="149"/>
        <v>141841</v>
      </c>
      <c r="B9594" t="s">
        <v>12091</v>
      </c>
      <c r="C9594" s="66">
        <v>92189</v>
      </c>
      <c r="D9594" t="s">
        <v>77</v>
      </c>
      <c r="E9594" t="s">
        <v>12077</v>
      </c>
      <c r="F9594" s="66">
        <v>141841</v>
      </c>
      <c r="G9594" t="s">
        <v>78</v>
      </c>
      <c r="I9594" t="s">
        <v>79</v>
      </c>
      <c r="K9594" t="s">
        <v>12092</v>
      </c>
      <c r="M9594" t="s">
        <v>12079</v>
      </c>
      <c r="N9594" t="s">
        <v>12080</v>
      </c>
      <c r="O9594" t="s">
        <v>18</v>
      </c>
      <c r="P9594" t="s">
        <v>12081</v>
      </c>
    </row>
    <row r="9595" spans="1:17" hidden="1" x14ac:dyDescent="0.35">
      <c r="A9595" s="72">
        <f t="shared" si="149"/>
        <v>141234</v>
      </c>
      <c r="B9595" t="s">
        <v>15074</v>
      </c>
      <c r="C9595" s="66">
        <v>227084</v>
      </c>
      <c r="D9595" t="s">
        <v>77</v>
      </c>
      <c r="E9595" t="s">
        <v>6473</v>
      </c>
      <c r="F9595" s="66">
        <v>141234</v>
      </c>
      <c r="G9595" t="s">
        <v>78</v>
      </c>
      <c r="I9595" t="s">
        <v>79</v>
      </c>
      <c r="K9595" t="s">
        <v>15075</v>
      </c>
      <c r="M9595" t="s">
        <v>3090</v>
      </c>
      <c r="N9595" t="s">
        <v>6071</v>
      </c>
      <c r="O9595" t="s">
        <v>18</v>
      </c>
      <c r="P9595" t="s">
        <v>6667</v>
      </c>
    </row>
    <row r="9596" spans="1:17" hidden="1" x14ac:dyDescent="0.35">
      <c r="A9596" s="72">
        <f t="shared" si="149"/>
        <v>141223</v>
      </c>
      <c r="B9596" t="s">
        <v>6191</v>
      </c>
      <c r="C9596" s="66">
        <v>88461</v>
      </c>
      <c r="D9596" t="s">
        <v>77</v>
      </c>
      <c r="E9596" t="s">
        <v>6077</v>
      </c>
      <c r="F9596" s="66">
        <v>141223</v>
      </c>
      <c r="G9596" t="s">
        <v>78</v>
      </c>
      <c r="H9596" t="s">
        <v>6192</v>
      </c>
      <c r="I9596" t="s">
        <v>79</v>
      </c>
      <c r="K9596" t="s">
        <v>6193</v>
      </c>
      <c r="M9596" t="s">
        <v>3090</v>
      </c>
      <c r="N9596" t="s">
        <v>6071</v>
      </c>
      <c r="O9596" t="s">
        <v>18</v>
      </c>
      <c r="P9596" t="s">
        <v>6181</v>
      </c>
      <c r="Q9596" t="s">
        <v>6194</v>
      </c>
    </row>
    <row r="9597" spans="1:17" hidden="1" x14ac:dyDescent="0.35">
      <c r="A9597" s="72">
        <f t="shared" si="149"/>
        <v>141267</v>
      </c>
      <c r="B9597" t="s">
        <v>17685</v>
      </c>
      <c r="C9597" s="66">
        <v>16068092</v>
      </c>
      <c r="D9597" t="s">
        <v>77</v>
      </c>
      <c r="E9597" t="s">
        <v>7612</v>
      </c>
      <c r="F9597" s="66">
        <v>141267</v>
      </c>
      <c r="G9597" t="s">
        <v>78</v>
      </c>
      <c r="I9597" t="s">
        <v>79</v>
      </c>
      <c r="K9597" t="s">
        <v>17686</v>
      </c>
      <c r="M9597" t="s">
        <v>17687</v>
      </c>
      <c r="N9597" t="s">
        <v>6073</v>
      </c>
      <c r="O9597" t="s">
        <v>18</v>
      </c>
      <c r="P9597" t="s">
        <v>7709</v>
      </c>
    </row>
    <row r="9598" spans="1:17" hidden="1" x14ac:dyDescent="0.35">
      <c r="A9598" s="72">
        <f t="shared" si="149"/>
        <v>141254</v>
      </c>
      <c r="B9598" t="s">
        <v>7457</v>
      </c>
      <c r="C9598" s="66">
        <v>89238</v>
      </c>
      <c r="D9598" t="s">
        <v>77</v>
      </c>
      <c r="E9598" t="s">
        <v>7458</v>
      </c>
      <c r="F9598" s="66">
        <v>141254</v>
      </c>
      <c r="G9598" t="s">
        <v>78</v>
      </c>
      <c r="H9598" t="s">
        <v>7459</v>
      </c>
      <c r="I9598" t="s">
        <v>79</v>
      </c>
      <c r="K9598" t="s">
        <v>7460</v>
      </c>
      <c r="M9598" t="s">
        <v>7400</v>
      </c>
      <c r="N9598" t="s">
        <v>3250</v>
      </c>
      <c r="O9598" t="s">
        <v>18</v>
      </c>
      <c r="P9598" t="s">
        <v>7401</v>
      </c>
      <c r="Q9598" t="s">
        <v>5245</v>
      </c>
    </row>
    <row r="9599" spans="1:17" hidden="1" x14ac:dyDescent="0.35">
      <c r="A9599" s="72">
        <f t="shared" si="149"/>
        <v>140932</v>
      </c>
      <c r="B9599" t="s">
        <v>26561</v>
      </c>
      <c r="C9599" s="85">
        <v>16064499</v>
      </c>
      <c r="D9599" t="s">
        <v>77</v>
      </c>
      <c r="E9599" t="s">
        <v>23203</v>
      </c>
      <c r="F9599" s="85">
        <v>140932</v>
      </c>
      <c r="G9599" t="s">
        <v>78</v>
      </c>
      <c r="H9599">
        <v>14296040</v>
      </c>
      <c r="I9599" t="s">
        <v>79</v>
      </c>
      <c r="K9599" t="s">
        <v>26562</v>
      </c>
      <c r="M9599" t="s">
        <v>20648</v>
      </c>
      <c r="N9599" t="s">
        <v>571</v>
      </c>
      <c r="O9599" t="s">
        <v>18</v>
      </c>
      <c r="P9599">
        <v>76244</v>
      </c>
      <c r="Q9599">
        <v>5558</v>
      </c>
    </row>
    <row r="9600" spans="1:17" hidden="1" x14ac:dyDescent="0.35">
      <c r="A9600" s="72">
        <f t="shared" si="149"/>
        <v>140932</v>
      </c>
      <c r="B9600" t="s">
        <v>17533</v>
      </c>
      <c r="C9600" s="66">
        <v>16064499</v>
      </c>
      <c r="D9600" t="s">
        <v>77</v>
      </c>
      <c r="E9600" t="s">
        <v>3887</v>
      </c>
      <c r="F9600" s="66">
        <v>140932</v>
      </c>
      <c r="G9600" t="s">
        <v>78</v>
      </c>
      <c r="H9600" t="s">
        <v>3888</v>
      </c>
      <c r="I9600" t="s">
        <v>79</v>
      </c>
      <c r="K9600" t="s">
        <v>17534</v>
      </c>
      <c r="M9600" t="s">
        <v>3904</v>
      </c>
      <c r="N9600" t="s">
        <v>573</v>
      </c>
      <c r="O9600" t="s">
        <v>18</v>
      </c>
      <c r="P9600" t="s">
        <v>4500</v>
      </c>
      <c r="Q9600" t="s">
        <v>17535</v>
      </c>
    </row>
    <row r="9601" spans="1:17" hidden="1" x14ac:dyDescent="0.35">
      <c r="A9601" s="72">
        <f t="shared" si="149"/>
        <v>141265</v>
      </c>
      <c r="B9601" t="s">
        <v>22485</v>
      </c>
      <c r="C9601" s="66">
        <v>17023215</v>
      </c>
      <c r="D9601" t="s">
        <v>77</v>
      </c>
      <c r="E9601" t="s">
        <v>7567</v>
      </c>
      <c r="F9601" s="66">
        <v>141265</v>
      </c>
      <c r="G9601" t="s">
        <v>78</v>
      </c>
      <c r="I9601" t="s">
        <v>79</v>
      </c>
      <c r="K9601" t="s">
        <v>22486</v>
      </c>
      <c r="M9601" t="s">
        <v>22487</v>
      </c>
      <c r="N9601" t="s">
        <v>7507</v>
      </c>
      <c r="O9601" t="s">
        <v>18</v>
      </c>
      <c r="P9601" t="s">
        <v>7502</v>
      </c>
    </row>
    <row r="9602" spans="1:17" hidden="1" x14ac:dyDescent="0.35">
      <c r="A9602" s="72">
        <f t="shared" ref="A9602:A9665" si="150">IF(F9602="", "", IF(D9602="School District", C9602, F9602))</f>
        <v>141065</v>
      </c>
      <c r="B9602" t="s">
        <v>15686</v>
      </c>
      <c r="C9602" s="66">
        <v>16020585</v>
      </c>
      <c r="D9602" t="s">
        <v>77</v>
      </c>
      <c r="E9602" t="s">
        <v>5158</v>
      </c>
      <c r="F9602" s="66">
        <v>141065</v>
      </c>
      <c r="G9602" t="s">
        <v>78</v>
      </c>
      <c r="I9602" t="s">
        <v>79</v>
      </c>
      <c r="K9602" t="s">
        <v>15687</v>
      </c>
      <c r="M9602" t="s">
        <v>5156</v>
      </c>
      <c r="N9602" t="s">
        <v>5044</v>
      </c>
      <c r="O9602" t="s">
        <v>18</v>
      </c>
      <c r="P9602" t="s">
        <v>5171</v>
      </c>
    </row>
    <row r="9603" spans="1:17" hidden="1" x14ac:dyDescent="0.35">
      <c r="A9603" s="72">
        <f t="shared" si="150"/>
        <v>140469</v>
      </c>
      <c r="B9603" t="s">
        <v>26926</v>
      </c>
      <c r="C9603" s="85">
        <v>85487</v>
      </c>
      <c r="D9603" t="s">
        <v>77</v>
      </c>
      <c r="E9603" t="s">
        <v>23191</v>
      </c>
      <c r="F9603" s="85">
        <v>140469</v>
      </c>
      <c r="G9603" t="s">
        <v>78</v>
      </c>
      <c r="H9603">
        <v>13461769</v>
      </c>
      <c r="I9603" t="s">
        <v>79</v>
      </c>
      <c r="K9603" t="s">
        <v>26927</v>
      </c>
      <c r="M9603" t="s">
        <v>20146</v>
      </c>
      <c r="N9603" t="s">
        <v>205</v>
      </c>
      <c r="O9603" t="s">
        <v>18</v>
      </c>
      <c r="P9603">
        <v>75028</v>
      </c>
      <c r="Q9603">
        <v>1148</v>
      </c>
    </row>
    <row r="9604" spans="1:17" hidden="1" x14ac:dyDescent="0.35">
      <c r="A9604" s="72">
        <f t="shared" si="150"/>
        <v>140469</v>
      </c>
      <c r="B9604" t="s">
        <v>314</v>
      </c>
      <c r="C9604" s="66">
        <v>85487</v>
      </c>
      <c r="D9604" t="s">
        <v>77</v>
      </c>
      <c r="E9604" t="s">
        <v>212</v>
      </c>
      <c r="F9604" s="66">
        <v>140469</v>
      </c>
      <c r="G9604" t="s">
        <v>78</v>
      </c>
      <c r="H9604" t="s">
        <v>213</v>
      </c>
      <c r="I9604" t="s">
        <v>79</v>
      </c>
      <c r="K9604" t="s">
        <v>315</v>
      </c>
      <c r="L9604" t="s">
        <v>80</v>
      </c>
      <c r="M9604" t="s">
        <v>311</v>
      </c>
      <c r="N9604" t="s">
        <v>215</v>
      </c>
      <c r="O9604" t="s">
        <v>18</v>
      </c>
      <c r="P9604" t="s">
        <v>312</v>
      </c>
      <c r="Q9604" t="s">
        <v>316</v>
      </c>
    </row>
    <row r="9605" spans="1:17" hidden="1" x14ac:dyDescent="0.35">
      <c r="A9605" s="72">
        <f t="shared" si="150"/>
        <v>140860</v>
      </c>
      <c r="B9605" t="s">
        <v>25972</v>
      </c>
      <c r="C9605" s="85">
        <v>87304</v>
      </c>
      <c r="D9605" t="s">
        <v>77</v>
      </c>
      <c r="E9605" t="s">
        <v>23221</v>
      </c>
      <c r="F9605" s="85">
        <v>140860</v>
      </c>
      <c r="G9605" t="s">
        <v>78</v>
      </c>
      <c r="H9605">
        <v>13137617</v>
      </c>
      <c r="I9605" t="s">
        <v>79</v>
      </c>
      <c r="K9605" t="s">
        <v>25973</v>
      </c>
      <c r="M9605" t="s">
        <v>24341</v>
      </c>
      <c r="N9605" t="s">
        <v>571</v>
      </c>
      <c r="O9605" t="s">
        <v>18</v>
      </c>
      <c r="P9605">
        <v>76051</v>
      </c>
      <c r="Q9605">
        <v>3834</v>
      </c>
    </row>
    <row r="9606" spans="1:17" hidden="1" x14ac:dyDescent="0.35">
      <c r="A9606" s="72">
        <f t="shared" si="150"/>
        <v>140860</v>
      </c>
      <c r="B9606" t="s">
        <v>3643</v>
      </c>
      <c r="C9606" s="66">
        <v>87304</v>
      </c>
      <c r="D9606" t="s">
        <v>77</v>
      </c>
      <c r="E9606" t="s">
        <v>3506</v>
      </c>
      <c r="F9606" s="66">
        <v>140860</v>
      </c>
      <c r="G9606" t="s">
        <v>78</v>
      </c>
      <c r="H9606" t="s">
        <v>3644</v>
      </c>
      <c r="I9606" t="s">
        <v>79</v>
      </c>
      <c r="K9606" t="s">
        <v>3645</v>
      </c>
      <c r="M9606" t="s">
        <v>3633</v>
      </c>
      <c r="N9606" t="s">
        <v>573</v>
      </c>
      <c r="O9606" t="s">
        <v>18</v>
      </c>
      <c r="P9606" t="s">
        <v>3634</v>
      </c>
      <c r="Q9606" t="s">
        <v>3646</v>
      </c>
    </row>
    <row r="9607" spans="1:17" hidden="1" x14ac:dyDescent="0.35">
      <c r="A9607" s="72">
        <f t="shared" si="150"/>
        <v>141252</v>
      </c>
      <c r="B9607" t="s">
        <v>7449</v>
      </c>
      <c r="C9607" s="66">
        <v>89235</v>
      </c>
      <c r="D9607" t="s">
        <v>77</v>
      </c>
      <c r="E9607" t="s">
        <v>7310</v>
      </c>
      <c r="F9607" s="66">
        <v>141252</v>
      </c>
      <c r="G9607" t="s">
        <v>78</v>
      </c>
      <c r="H9607" t="s">
        <v>7450</v>
      </c>
      <c r="I9607" t="s">
        <v>79</v>
      </c>
      <c r="K9607" t="s">
        <v>7451</v>
      </c>
      <c r="M9607" t="s">
        <v>7307</v>
      </c>
      <c r="N9607" t="s">
        <v>6073</v>
      </c>
      <c r="O9607" t="s">
        <v>18</v>
      </c>
      <c r="P9607" t="s">
        <v>7430</v>
      </c>
      <c r="Q9607" t="s">
        <v>122</v>
      </c>
    </row>
    <row r="9608" spans="1:17" hidden="1" x14ac:dyDescent="0.35">
      <c r="A9608" s="72">
        <f t="shared" si="150"/>
        <v>140932</v>
      </c>
      <c r="B9608" t="s">
        <v>26557</v>
      </c>
      <c r="C9608" s="85">
        <v>16064503</v>
      </c>
      <c r="D9608" t="s">
        <v>77</v>
      </c>
      <c r="E9608" t="s">
        <v>23203</v>
      </c>
      <c r="F9608" s="85">
        <v>140932</v>
      </c>
      <c r="G9608" t="s">
        <v>78</v>
      </c>
      <c r="H9608">
        <v>14296040</v>
      </c>
      <c r="I9608" t="s">
        <v>79</v>
      </c>
      <c r="K9608" t="s">
        <v>26558</v>
      </c>
      <c r="M9608" t="s">
        <v>20648</v>
      </c>
      <c r="N9608" t="s">
        <v>571</v>
      </c>
      <c r="O9608" t="s">
        <v>18</v>
      </c>
      <c r="P9608">
        <v>76244</v>
      </c>
      <c r="Q9608">
        <v>9697</v>
      </c>
    </row>
    <row r="9609" spans="1:17" hidden="1" x14ac:dyDescent="0.35">
      <c r="A9609" s="72">
        <f t="shared" si="150"/>
        <v>140932</v>
      </c>
      <c r="B9609" t="s">
        <v>17536</v>
      </c>
      <c r="C9609" s="66">
        <v>16064503</v>
      </c>
      <c r="D9609" t="s">
        <v>77</v>
      </c>
      <c r="E9609" t="s">
        <v>3887</v>
      </c>
      <c r="F9609" s="66">
        <v>140932</v>
      </c>
      <c r="G9609" t="s">
        <v>78</v>
      </c>
      <c r="H9609" t="s">
        <v>3888</v>
      </c>
      <c r="I9609" t="s">
        <v>79</v>
      </c>
      <c r="K9609" t="s">
        <v>17537</v>
      </c>
      <c r="M9609" t="s">
        <v>3904</v>
      </c>
      <c r="N9609" t="s">
        <v>571</v>
      </c>
      <c r="O9609" t="s">
        <v>18</v>
      </c>
      <c r="P9609" t="s">
        <v>4500</v>
      </c>
      <c r="Q9609" t="s">
        <v>17538</v>
      </c>
    </row>
    <row r="9610" spans="1:17" hidden="1" x14ac:dyDescent="0.35">
      <c r="A9610" s="72">
        <f t="shared" si="150"/>
        <v>141555</v>
      </c>
      <c r="B9610" t="s">
        <v>10383</v>
      </c>
      <c r="C9610" s="66">
        <v>90960</v>
      </c>
      <c r="D9610" t="s">
        <v>77</v>
      </c>
      <c r="E9610" t="s">
        <v>4810</v>
      </c>
      <c r="F9610" s="66">
        <v>141555</v>
      </c>
      <c r="G9610" t="s">
        <v>78</v>
      </c>
      <c r="H9610" t="s">
        <v>10384</v>
      </c>
      <c r="I9610" t="s">
        <v>79</v>
      </c>
      <c r="K9610" t="s">
        <v>10385</v>
      </c>
      <c r="M9610" t="s">
        <v>7383</v>
      </c>
      <c r="N9610" t="s">
        <v>7384</v>
      </c>
      <c r="O9610" t="s">
        <v>18</v>
      </c>
      <c r="P9610" t="s">
        <v>10372</v>
      </c>
      <c r="Q9610" t="s">
        <v>10386</v>
      </c>
    </row>
    <row r="9611" spans="1:17" hidden="1" x14ac:dyDescent="0.35">
      <c r="A9611" s="72">
        <f t="shared" si="150"/>
        <v>141252</v>
      </c>
      <c r="B9611" t="s">
        <v>14233</v>
      </c>
      <c r="C9611" s="66">
        <v>203336</v>
      </c>
      <c r="D9611" t="s">
        <v>77</v>
      </c>
      <c r="E9611" t="s">
        <v>7310</v>
      </c>
      <c r="F9611" s="66">
        <v>141252</v>
      </c>
      <c r="G9611" t="s">
        <v>78</v>
      </c>
      <c r="H9611" t="s">
        <v>14234</v>
      </c>
      <c r="I9611" t="s">
        <v>79</v>
      </c>
      <c r="K9611" t="s">
        <v>14235</v>
      </c>
      <c r="M9611" t="s">
        <v>7307</v>
      </c>
      <c r="N9611" t="s">
        <v>6071</v>
      </c>
      <c r="O9611" t="s">
        <v>18</v>
      </c>
      <c r="P9611" t="s">
        <v>7430</v>
      </c>
    </row>
    <row r="9612" spans="1:17" hidden="1" x14ac:dyDescent="0.35">
      <c r="A9612" s="72">
        <f t="shared" si="150"/>
        <v>141517</v>
      </c>
      <c r="B9612" t="s">
        <v>24516</v>
      </c>
      <c r="C9612" s="85">
        <v>16039017</v>
      </c>
      <c r="D9612" t="s">
        <v>77</v>
      </c>
      <c r="E9612" t="s">
        <v>23250</v>
      </c>
      <c r="F9612" s="85">
        <v>141517</v>
      </c>
      <c r="G9612" t="s">
        <v>78</v>
      </c>
      <c r="H9612">
        <v>11635042</v>
      </c>
      <c r="I9612" t="s">
        <v>79</v>
      </c>
      <c r="K9612" t="s">
        <v>24517</v>
      </c>
      <c r="M9612" t="s">
        <v>9155</v>
      </c>
      <c r="N9612" t="s">
        <v>9526</v>
      </c>
      <c r="O9612" t="s">
        <v>18</v>
      </c>
      <c r="P9612">
        <v>78258</v>
      </c>
    </row>
    <row r="9613" spans="1:17" hidden="1" x14ac:dyDescent="0.35">
      <c r="A9613" s="72">
        <f t="shared" si="150"/>
        <v>141729</v>
      </c>
      <c r="B9613" t="s">
        <v>27599</v>
      </c>
      <c r="C9613" s="85">
        <v>91746</v>
      </c>
      <c r="D9613" t="s">
        <v>77</v>
      </c>
      <c r="E9613" t="s">
        <v>23173</v>
      </c>
      <c r="F9613" s="85">
        <v>141729</v>
      </c>
      <c r="G9613" t="s">
        <v>78</v>
      </c>
      <c r="H9613">
        <v>12029880</v>
      </c>
      <c r="I9613" t="s">
        <v>79</v>
      </c>
      <c r="K9613" t="s">
        <v>27600</v>
      </c>
      <c r="M9613" t="s">
        <v>22028</v>
      </c>
      <c r="N9613" t="s">
        <v>137</v>
      </c>
      <c r="O9613" t="s">
        <v>18</v>
      </c>
      <c r="P9613">
        <v>78660</v>
      </c>
      <c r="Q9613">
        <v>2720</v>
      </c>
    </row>
    <row r="9614" spans="1:17" hidden="1" x14ac:dyDescent="0.35">
      <c r="A9614" s="72">
        <f t="shared" si="150"/>
        <v>141729</v>
      </c>
      <c r="B9614" t="s">
        <v>11599</v>
      </c>
      <c r="C9614" s="66">
        <v>91746</v>
      </c>
      <c r="D9614" t="s">
        <v>77</v>
      </c>
      <c r="E9614" t="s">
        <v>11585</v>
      </c>
      <c r="F9614" s="66">
        <v>141729</v>
      </c>
      <c r="G9614" t="s">
        <v>78</v>
      </c>
      <c r="H9614" t="s">
        <v>11586</v>
      </c>
      <c r="I9614" t="s">
        <v>79</v>
      </c>
      <c r="K9614" t="s">
        <v>11600</v>
      </c>
      <c r="M9614" t="s">
        <v>11588</v>
      </c>
      <c r="N9614" t="s">
        <v>137</v>
      </c>
      <c r="O9614" t="s">
        <v>18</v>
      </c>
      <c r="P9614" t="s">
        <v>11589</v>
      </c>
      <c r="Q9614" t="s">
        <v>6895</v>
      </c>
    </row>
    <row r="9615" spans="1:17" hidden="1" x14ac:dyDescent="0.35">
      <c r="A9615" s="72">
        <f t="shared" si="150"/>
        <v>140830</v>
      </c>
      <c r="B9615" t="s">
        <v>3384</v>
      </c>
      <c r="C9615" s="66">
        <v>87094</v>
      </c>
      <c r="D9615" t="s">
        <v>77</v>
      </c>
      <c r="E9615" t="s">
        <v>3385</v>
      </c>
      <c r="F9615" s="66">
        <v>140830</v>
      </c>
      <c r="G9615" t="s">
        <v>78</v>
      </c>
      <c r="H9615" t="s">
        <v>3386</v>
      </c>
      <c r="I9615" t="s">
        <v>79</v>
      </c>
      <c r="K9615" t="s">
        <v>3381</v>
      </c>
      <c r="M9615" t="s">
        <v>3382</v>
      </c>
      <c r="N9615" t="s">
        <v>3242</v>
      </c>
      <c r="O9615" t="s">
        <v>18</v>
      </c>
      <c r="P9615" t="s">
        <v>3383</v>
      </c>
    </row>
    <row r="9616" spans="1:17" hidden="1" x14ac:dyDescent="0.35">
      <c r="A9616" s="72">
        <f t="shared" si="150"/>
        <v>141223</v>
      </c>
      <c r="B9616" t="s">
        <v>14881</v>
      </c>
      <c r="C9616" s="66">
        <v>224394</v>
      </c>
      <c r="D9616" t="s">
        <v>77</v>
      </c>
      <c r="E9616" t="s">
        <v>6077</v>
      </c>
      <c r="F9616" s="66">
        <v>141223</v>
      </c>
      <c r="G9616" t="s">
        <v>78</v>
      </c>
      <c r="H9616" t="s">
        <v>14882</v>
      </c>
      <c r="I9616" t="s">
        <v>79</v>
      </c>
      <c r="K9616" t="s">
        <v>14883</v>
      </c>
      <c r="M9616" t="s">
        <v>3090</v>
      </c>
      <c r="N9616" t="s">
        <v>6071</v>
      </c>
      <c r="O9616" t="s">
        <v>18</v>
      </c>
      <c r="P9616" t="s">
        <v>7032</v>
      </c>
    </row>
    <row r="9617" spans="1:17" hidden="1" x14ac:dyDescent="0.35">
      <c r="A9617" s="72">
        <f t="shared" si="150"/>
        <v>140952</v>
      </c>
      <c r="B9617" t="s">
        <v>4606</v>
      </c>
      <c r="C9617" s="66">
        <v>87749</v>
      </c>
      <c r="D9617" t="s">
        <v>77</v>
      </c>
      <c r="E9617" t="s">
        <v>4607</v>
      </c>
      <c r="F9617" s="66">
        <v>140952</v>
      </c>
      <c r="G9617" t="s">
        <v>78</v>
      </c>
      <c r="H9617" t="s">
        <v>4608</v>
      </c>
      <c r="I9617" t="s">
        <v>79</v>
      </c>
      <c r="K9617" t="s">
        <v>4609</v>
      </c>
      <c r="M9617" t="s">
        <v>4610</v>
      </c>
      <c r="N9617" t="s">
        <v>242</v>
      </c>
      <c r="O9617" t="s">
        <v>18</v>
      </c>
      <c r="P9617" t="s">
        <v>4611</v>
      </c>
    </row>
    <row r="9618" spans="1:17" hidden="1" x14ac:dyDescent="0.35">
      <c r="A9618" s="72">
        <f t="shared" si="150"/>
        <v>140952</v>
      </c>
      <c r="B9618" t="s">
        <v>22025</v>
      </c>
      <c r="C9618" s="66">
        <v>17019913</v>
      </c>
      <c r="D9618" t="s">
        <v>77</v>
      </c>
      <c r="E9618" t="s">
        <v>4607</v>
      </c>
      <c r="F9618" s="66">
        <v>140952</v>
      </c>
      <c r="G9618" t="s">
        <v>78</v>
      </c>
      <c r="I9618" t="s">
        <v>79</v>
      </c>
      <c r="K9618" t="s">
        <v>22026</v>
      </c>
      <c r="M9618" t="s">
        <v>22027</v>
      </c>
      <c r="N9618" t="s">
        <v>242</v>
      </c>
      <c r="O9618" t="s">
        <v>18</v>
      </c>
      <c r="P9618" t="s">
        <v>4611</v>
      </c>
    </row>
    <row r="9619" spans="1:17" hidden="1" x14ac:dyDescent="0.35">
      <c r="A9619" s="72">
        <f t="shared" si="150"/>
        <v>141707</v>
      </c>
      <c r="B9619" t="s">
        <v>11444</v>
      </c>
      <c r="C9619" s="66">
        <v>91683</v>
      </c>
      <c r="D9619" t="s">
        <v>77</v>
      </c>
      <c r="E9619" t="s">
        <v>11428</v>
      </c>
      <c r="F9619" s="66">
        <v>141707</v>
      </c>
      <c r="G9619" t="s">
        <v>78</v>
      </c>
      <c r="I9619" t="s">
        <v>79</v>
      </c>
      <c r="K9619" t="s">
        <v>11445</v>
      </c>
      <c r="M9619" t="s">
        <v>11425</v>
      </c>
      <c r="N9619" t="s">
        <v>5129</v>
      </c>
      <c r="O9619" t="s">
        <v>18</v>
      </c>
      <c r="P9619" t="s">
        <v>11430</v>
      </c>
    </row>
    <row r="9620" spans="1:17" hidden="1" x14ac:dyDescent="0.35">
      <c r="A9620" s="72">
        <f t="shared" si="150"/>
        <v>140527</v>
      </c>
      <c r="B9620" t="s">
        <v>28406</v>
      </c>
      <c r="C9620" s="85">
        <v>86005</v>
      </c>
      <c r="D9620" t="s">
        <v>77</v>
      </c>
      <c r="E9620" t="s">
        <v>23141</v>
      </c>
      <c r="F9620" s="85">
        <v>140527</v>
      </c>
      <c r="G9620" t="s">
        <v>78</v>
      </c>
      <c r="H9620">
        <v>11917895</v>
      </c>
      <c r="I9620" t="s">
        <v>79</v>
      </c>
      <c r="K9620" t="s">
        <v>28407</v>
      </c>
      <c r="M9620" t="s">
        <v>20718</v>
      </c>
      <c r="N9620" t="s">
        <v>1182</v>
      </c>
      <c r="O9620" t="s">
        <v>18</v>
      </c>
      <c r="P9620">
        <v>75160</v>
      </c>
      <c r="Q9620">
        <v>2938</v>
      </c>
    </row>
    <row r="9621" spans="1:17" hidden="1" x14ac:dyDescent="0.35">
      <c r="A9621" s="72">
        <f t="shared" si="150"/>
        <v>140527</v>
      </c>
      <c r="B9621" t="s">
        <v>1548</v>
      </c>
      <c r="C9621" s="66">
        <v>86005</v>
      </c>
      <c r="D9621" t="s">
        <v>77</v>
      </c>
      <c r="E9621" t="s">
        <v>1549</v>
      </c>
      <c r="F9621" s="66">
        <v>140527</v>
      </c>
      <c r="G9621" t="s">
        <v>78</v>
      </c>
      <c r="H9621" t="s">
        <v>1550</v>
      </c>
      <c r="I9621" t="s">
        <v>79</v>
      </c>
      <c r="K9621" t="s">
        <v>1551</v>
      </c>
      <c r="M9621" t="s">
        <v>1552</v>
      </c>
      <c r="N9621" t="s">
        <v>1182</v>
      </c>
      <c r="O9621" t="s">
        <v>18</v>
      </c>
      <c r="P9621" t="s">
        <v>1553</v>
      </c>
      <c r="Q9621" t="s">
        <v>1554</v>
      </c>
    </row>
    <row r="9622" spans="1:17" hidden="1" x14ac:dyDescent="0.35">
      <c r="A9622" s="72">
        <f t="shared" si="150"/>
        <v>140521</v>
      </c>
      <c r="B9622" t="s">
        <v>1382</v>
      </c>
      <c r="C9622" s="66">
        <v>85952</v>
      </c>
      <c r="D9622" t="s">
        <v>77</v>
      </c>
      <c r="E9622" t="s">
        <v>511</v>
      </c>
      <c r="F9622" s="66">
        <v>140521</v>
      </c>
      <c r="G9622" t="s">
        <v>78</v>
      </c>
      <c r="H9622" t="s">
        <v>1383</v>
      </c>
      <c r="I9622" t="s">
        <v>79</v>
      </c>
      <c r="K9622" t="s">
        <v>1384</v>
      </c>
      <c r="M9622" t="s">
        <v>1375</v>
      </c>
      <c r="N9622" t="s">
        <v>232</v>
      </c>
      <c r="O9622" t="s">
        <v>18</v>
      </c>
      <c r="P9622" t="s">
        <v>1376</v>
      </c>
      <c r="Q9622" t="s">
        <v>1385</v>
      </c>
    </row>
    <row r="9623" spans="1:17" hidden="1" x14ac:dyDescent="0.35">
      <c r="A9623" s="72">
        <f t="shared" si="150"/>
        <v>140879</v>
      </c>
      <c r="B9623" t="s">
        <v>28516</v>
      </c>
      <c r="C9623" s="85">
        <v>87391</v>
      </c>
      <c r="D9623" t="s">
        <v>77</v>
      </c>
      <c r="E9623" t="s">
        <v>23133</v>
      </c>
      <c r="F9623" s="85">
        <v>140879</v>
      </c>
      <c r="G9623" t="s">
        <v>78</v>
      </c>
      <c r="H9623">
        <v>1646520</v>
      </c>
      <c r="I9623" t="s">
        <v>79</v>
      </c>
      <c r="K9623" t="s">
        <v>28517</v>
      </c>
      <c r="M9623" t="s">
        <v>22224</v>
      </c>
      <c r="N9623" t="s">
        <v>3797</v>
      </c>
      <c r="O9623" t="s">
        <v>18</v>
      </c>
      <c r="P9623">
        <v>76087</v>
      </c>
      <c r="Q9623">
        <v>7982</v>
      </c>
    </row>
    <row r="9624" spans="1:17" hidden="1" x14ac:dyDescent="0.35">
      <c r="A9624" s="72">
        <f t="shared" si="150"/>
        <v>140879</v>
      </c>
      <c r="B9624" t="s">
        <v>3873</v>
      </c>
      <c r="C9624" s="66">
        <v>87391</v>
      </c>
      <c r="D9624" t="s">
        <v>77</v>
      </c>
      <c r="E9624" t="s">
        <v>3858</v>
      </c>
      <c r="F9624" s="66">
        <v>140879</v>
      </c>
      <c r="G9624" t="s">
        <v>78</v>
      </c>
      <c r="H9624" t="s">
        <v>3859</v>
      </c>
      <c r="I9624" t="s">
        <v>79</v>
      </c>
      <c r="K9624" t="s">
        <v>3874</v>
      </c>
      <c r="M9624" t="s">
        <v>3855</v>
      </c>
      <c r="N9624" t="s">
        <v>3797</v>
      </c>
      <c r="O9624" t="s">
        <v>18</v>
      </c>
      <c r="P9624" t="s">
        <v>3871</v>
      </c>
      <c r="Q9624" t="s">
        <v>3875</v>
      </c>
    </row>
    <row r="9625" spans="1:17" hidden="1" x14ac:dyDescent="0.35">
      <c r="A9625" s="72">
        <f t="shared" si="150"/>
        <v>127700</v>
      </c>
      <c r="B9625" t="s">
        <v>24097</v>
      </c>
      <c r="C9625" s="85">
        <v>35949</v>
      </c>
      <c r="D9625" t="s">
        <v>77</v>
      </c>
      <c r="E9625" t="s">
        <v>23260</v>
      </c>
      <c r="F9625" s="85">
        <v>127700</v>
      </c>
      <c r="G9625" t="s">
        <v>78</v>
      </c>
      <c r="H9625">
        <v>13055439</v>
      </c>
      <c r="I9625" t="s">
        <v>79</v>
      </c>
      <c r="K9625" t="s">
        <v>24098</v>
      </c>
      <c r="M9625" t="s">
        <v>23999</v>
      </c>
      <c r="N9625" t="s">
        <v>23987</v>
      </c>
      <c r="O9625" t="s">
        <v>23988</v>
      </c>
      <c r="P9625">
        <v>32780</v>
      </c>
    </row>
    <row r="9626" spans="1:17" hidden="1" x14ac:dyDescent="0.35">
      <c r="A9626" s="72">
        <f t="shared" si="150"/>
        <v>141483</v>
      </c>
      <c r="B9626" t="s">
        <v>20319</v>
      </c>
      <c r="C9626" s="66">
        <v>17003360</v>
      </c>
      <c r="D9626" t="s">
        <v>83</v>
      </c>
      <c r="E9626" t="s">
        <v>9195</v>
      </c>
      <c r="F9626" s="66">
        <v>141483</v>
      </c>
      <c r="G9626" t="s">
        <v>78</v>
      </c>
      <c r="I9626" t="s">
        <v>79</v>
      </c>
      <c r="K9626" t="s">
        <v>20320</v>
      </c>
      <c r="M9626" t="s">
        <v>9197</v>
      </c>
      <c r="N9626" t="s">
        <v>9192</v>
      </c>
      <c r="O9626" t="s">
        <v>18</v>
      </c>
      <c r="P9626" t="s">
        <v>9198</v>
      </c>
    </row>
    <row r="9627" spans="1:17" hidden="1" x14ac:dyDescent="0.35">
      <c r="A9627" s="72">
        <f t="shared" si="150"/>
        <v>141483</v>
      </c>
      <c r="B9627" t="s">
        <v>9194</v>
      </c>
      <c r="C9627" s="66">
        <v>90328</v>
      </c>
      <c r="D9627" t="s">
        <v>77</v>
      </c>
      <c r="E9627" t="s">
        <v>9195</v>
      </c>
      <c r="F9627" s="66">
        <v>141483</v>
      </c>
      <c r="G9627" t="s">
        <v>78</v>
      </c>
      <c r="I9627" t="s">
        <v>79</v>
      </c>
      <c r="K9627" t="s">
        <v>9196</v>
      </c>
      <c r="M9627" t="s">
        <v>9197</v>
      </c>
      <c r="N9627" t="s">
        <v>9192</v>
      </c>
      <c r="O9627" t="s">
        <v>18</v>
      </c>
      <c r="P9627" t="s">
        <v>9198</v>
      </c>
      <c r="Q9627" t="s">
        <v>548</v>
      </c>
    </row>
    <row r="9628" spans="1:17" hidden="1" x14ac:dyDescent="0.35">
      <c r="A9628" s="72">
        <f t="shared" si="150"/>
        <v>141631</v>
      </c>
      <c r="B9628" t="s">
        <v>18513</v>
      </c>
      <c r="C9628" s="66">
        <v>16083812</v>
      </c>
      <c r="D9628" t="s">
        <v>83</v>
      </c>
      <c r="E9628" t="s">
        <v>10723</v>
      </c>
      <c r="F9628" s="66">
        <v>141631</v>
      </c>
      <c r="G9628" t="s">
        <v>78</v>
      </c>
      <c r="I9628" t="s">
        <v>79</v>
      </c>
      <c r="K9628" t="s">
        <v>18514</v>
      </c>
      <c r="M9628" t="s">
        <v>10675</v>
      </c>
      <c r="N9628" t="s">
        <v>9257</v>
      </c>
      <c r="O9628" t="s">
        <v>18</v>
      </c>
      <c r="P9628" t="s">
        <v>10725</v>
      </c>
    </row>
    <row r="9629" spans="1:17" hidden="1" x14ac:dyDescent="0.35">
      <c r="A9629" s="72">
        <f t="shared" si="150"/>
        <v>141511</v>
      </c>
      <c r="B9629" t="s">
        <v>22210</v>
      </c>
      <c r="C9629" s="66">
        <v>17022872</v>
      </c>
      <c r="D9629" t="s">
        <v>83</v>
      </c>
      <c r="E9629" t="s">
        <v>9554</v>
      </c>
      <c r="F9629" s="66">
        <v>141511</v>
      </c>
      <c r="G9629" t="s">
        <v>78</v>
      </c>
      <c r="I9629" t="s">
        <v>79</v>
      </c>
      <c r="K9629" t="s">
        <v>22409</v>
      </c>
      <c r="M9629" t="s">
        <v>22211</v>
      </c>
      <c r="N9629" t="s">
        <v>9557</v>
      </c>
      <c r="O9629" t="s">
        <v>18</v>
      </c>
      <c r="P9629" t="s">
        <v>9558</v>
      </c>
    </row>
    <row r="9630" spans="1:17" hidden="1" x14ac:dyDescent="0.35">
      <c r="A9630" s="72">
        <f t="shared" si="150"/>
        <v>141715</v>
      </c>
      <c r="B9630" t="s">
        <v>15759</v>
      </c>
      <c r="C9630" s="66">
        <v>16021832</v>
      </c>
      <c r="D9630" t="s">
        <v>77</v>
      </c>
      <c r="E9630" t="s">
        <v>11361</v>
      </c>
      <c r="F9630" s="66">
        <v>141715</v>
      </c>
      <c r="G9630" t="s">
        <v>78</v>
      </c>
      <c r="I9630" t="s">
        <v>79</v>
      </c>
      <c r="K9630" t="s">
        <v>15760</v>
      </c>
      <c r="M9630" t="s">
        <v>11480</v>
      </c>
      <c r="N9630" t="s">
        <v>11364</v>
      </c>
      <c r="O9630" t="s">
        <v>18</v>
      </c>
      <c r="P9630" t="s">
        <v>11481</v>
      </c>
    </row>
    <row r="9631" spans="1:17" hidden="1" x14ac:dyDescent="0.35">
      <c r="A9631" s="72">
        <f t="shared" si="150"/>
        <v>141035</v>
      </c>
      <c r="B9631" t="s">
        <v>4995</v>
      </c>
      <c r="C9631" s="66">
        <v>87912</v>
      </c>
      <c r="D9631" t="s">
        <v>77</v>
      </c>
      <c r="E9631" t="s">
        <v>4996</v>
      </c>
      <c r="F9631" s="66">
        <v>141035</v>
      </c>
      <c r="G9631" t="s">
        <v>78</v>
      </c>
      <c r="H9631" t="s">
        <v>4997</v>
      </c>
      <c r="I9631" t="s">
        <v>79</v>
      </c>
      <c r="K9631" t="s">
        <v>4998</v>
      </c>
      <c r="M9631" t="s">
        <v>4999</v>
      </c>
      <c r="N9631" t="s">
        <v>3595</v>
      </c>
      <c r="O9631" t="s">
        <v>18</v>
      </c>
      <c r="P9631" t="s">
        <v>5000</v>
      </c>
    </row>
    <row r="9632" spans="1:17" hidden="1" x14ac:dyDescent="0.35">
      <c r="A9632" s="72">
        <f t="shared" si="150"/>
        <v>141035</v>
      </c>
      <c r="B9632" t="s">
        <v>5002</v>
      </c>
      <c r="C9632" s="66">
        <v>87913</v>
      </c>
      <c r="D9632" t="s">
        <v>77</v>
      </c>
      <c r="E9632" t="s">
        <v>4996</v>
      </c>
      <c r="F9632" s="66">
        <v>141035</v>
      </c>
      <c r="G9632" t="s">
        <v>78</v>
      </c>
      <c r="H9632" t="s">
        <v>4997</v>
      </c>
      <c r="I9632" t="s">
        <v>79</v>
      </c>
      <c r="K9632" t="s">
        <v>5003</v>
      </c>
      <c r="M9632" t="s">
        <v>4999</v>
      </c>
      <c r="N9632" t="s">
        <v>3595</v>
      </c>
      <c r="O9632" t="s">
        <v>18</v>
      </c>
      <c r="P9632" t="s">
        <v>5000</v>
      </c>
    </row>
    <row r="9633" spans="1:17" hidden="1" x14ac:dyDescent="0.35">
      <c r="A9633" s="72">
        <f t="shared" si="150"/>
        <v>141035</v>
      </c>
      <c r="B9633" t="s">
        <v>25015</v>
      </c>
      <c r="C9633" s="85">
        <v>141035</v>
      </c>
      <c r="D9633" t="s">
        <v>78</v>
      </c>
      <c r="E9633" t="s">
        <v>23238</v>
      </c>
      <c r="F9633" s="85">
        <v>17002993</v>
      </c>
      <c r="G9633" t="s">
        <v>1750</v>
      </c>
      <c r="H9633">
        <v>1646637</v>
      </c>
      <c r="I9633" t="s">
        <v>79</v>
      </c>
      <c r="J9633" t="s">
        <v>200</v>
      </c>
      <c r="K9633" t="s">
        <v>23083</v>
      </c>
      <c r="M9633" t="s">
        <v>25016</v>
      </c>
      <c r="N9633" t="s">
        <v>3604</v>
      </c>
      <c r="O9633" t="s">
        <v>18</v>
      </c>
      <c r="P9633">
        <v>76476</v>
      </c>
    </row>
    <row r="9634" spans="1:17" hidden="1" x14ac:dyDescent="0.35">
      <c r="A9634" s="72">
        <f t="shared" si="150"/>
        <v>141035</v>
      </c>
      <c r="B9634" t="s">
        <v>17839</v>
      </c>
      <c r="C9634" s="66">
        <v>16071872</v>
      </c>
      <c r="D9634" t="s">
        <v>77</v>
      </c>
      <c r="E9634" t="s">
        <v>4996</v>
      </c>
      <c r="F9634" s="66">
        <v>141035</v>
      </c>
      <c r="G9634" t="s">
        <v>78</v>
      </c>
      <c r="H9634" t="s">
        <v>4997</v>
      </c>
      <c r="I9634" t="s">
        <v>79</v>
      </c>
      <c r="K9634" t="s">
        <v>17840</v>
      </c>
      <c r="M9634" t="s">
        <v>4999</v>
      </c>
      <c r="N9634" t="s">
        <v>3595</v>
      </c>
      <c r="O9634" t="s">
        <v>18</v>
      </c>
      <c r="P9634" t="s">
        <v>5000</v>
      </c>
    </row>
    <row r="9635" spans="1:17" hidden="1" x14ac:dyDescent="0.35">
      <c r="A9635" s="72">
        <f t="shared" si="150"/>
        <v>140461</v>
      </c>
      <c r="B9635" t="s">
        <v>25774</v>
      </c>
      <c r="C9635" s="85">
        <v>85562</v>
      </c>
      <c r="D9635" t="s">
        <v>77</v>
      </c>
      <c r="E9635" t="s">
        <v>23227</v>
      </c>
      <c r="F9635" s="85">
        <v>140461</v>
      </c>
      <c r="G9635" t="s">
        <v>78</v>
      </c>
      <c r="H9635">
        <v>1647890</v>
      </c>
      <c r="I9635" t="s">
        <v>79</v>
      </c>
      <c r="K9635" t="s">
        <v>25775</v>
      </c>
      <c r="M9635" t="s">
        <v>20923</v>
      </c>
      <c r="N9635" t="s">
        <v>232</v>
      </c>
      <c r="O9635" t="s">
        <v>18</v>
      </c>
      <c r="P9635">
        <v>75043</v>
      </c>
      <c r="Q9635">
        <v>6220</v>
      </c>
    </row>
    <row r="9636" spans="1:17" hidden="1" x14ac:dyDescent="0.35">
      <c r="A9636" s="72">
        <f t="shared" si="150"/>
        <v>140461</v>
      </c>
      <c r="B9636" t="s">
        <v>515</v>
      </c>
      <c r="C9636" s="66">
        <v>85562</v>
      </c>
      <c r="D9636" t="s">
        <v>77</v>
      </c>
      <c r="E9636" t="s">
        <v>371</v>
      </c>
      <c r="F9636" s="66">
        <v>140461</v>
      </c>
      <c r="G9636" t="s">
        <v>78</v>
      </c>
      <c r="H9636" t="s">
        <v>372</v>
      </c>
      <c r="I9636" t="s">
        <v>79</v>
      </c>
      <c r="K9636" t="s">
        <v>516</v>
      </c>
      <c r="M9636" t="s">
        <v>374</v>
      </c>
      <c r="N9636" t="s">
        <v>189</v>
      </c>
      <c r="O9636" t="s">
        <v>18</v>
      </c>
      <c r="P9636" t="s">
        <v>480</v>
      </c>
      <c r="Q9636" t="s">
        <v>517</v>
      </c>
    </row>
    <row r="9637" spans="1:17" hidden="1" x14ac:dyDescent="0.35">
      <c r="A9637" s="72">
        <f t="shared" si="150"/>
        <v>140622</v>
      </c>
      <c r="B9637" t="s">
        <v>28460</v>
      </c>
      <c r="C9637" s="85">
        <v>86562</v>
      </c>
      <c r="D9637" t="s">
        <v>77</v>
      </c>
      <c r="E9637" t="s">
        <v>23138</v>
      </c>
      <c r="F9637" s="85">
        <v>140622</v>
      </c>
      <c r="G9637" t="s">
        <v>78</v>
      </c>
      <c r="H9637">
        <v>14838999</v>
      </c>
      <c r="I9637" t="s">
        <v>79</v>
      </c>
      <c r="K9637" t="s">
        <v>28461</v>
      </c>
      <c r="M9637" t="s">
        <v>20903</v>
      </c>
      <c r="N9637" t="s">
        <v>242</v>
      </c>
      <c r="O9637" t="s">
        <v>18</v>
      </c>
      <c r="P9637">
        <v>75489</v>
      </c>
    </row>
    <row r="9638" spans="1:17" hidden="1" x14ac:dyDescent="0.35">
      <c r="A9638" s="72">
        <f t="shared" si="150"/>
        <v>140622</v>
      </c>
      <c r="B9638" t="s">
        <v>2203</v>
      </c>
      <c r="C9638" s="66">
        <v>86562</v>
      </c>
      <c r="D9638" t="s">
        <v>77</v>
      </c>
      <c r="E9638" t="s">
        <v>2204</v>
      </c>
      <c r="F9638" s="66">
        <v>140622</v>
      </c>
      <c r="G9638" t="s">
        <v>78</v>
      </c>
      <c r="H9638" t="s">
        <v>2205</v>
      </c>
      <c r="I9638" t="s">
        <v>79</v>
      </c>
      <c r="K9638" t="s">
        <v>2206</v>
      </c>
      <c r="M9638" t="s">
        <v>2207</v>
      </c>
      <c r="N9638" t="s">
        <v>240</v>
      </c>
      <c r="O9638" t="s">
        <v>18</v>
      </c>
      <c r="P9638" t="s">
        <v>2208</v>
      </c>
    </row>
    <row r="9639" spans="1:17" hidden="1" x14ac:dyDescent="0.35">
      <c r="A9639" s="72">
        <f t="shared" si="150"/>
        <v>140622</v>
      </c>
      <c r="B9639" t="s">
        <v>28459</v>
      </c>
      <c r="C9639" s="85">
        <v>86563</v>
      </c>
      <c r="D9639" t="s">
        <v>77</v>
      </c>
      <c r="E9639" t="s">
        <v>23138</v>
      </c>
      <c r="F9639" s="85">
        <v>140622</v>
      </c>
      <c r="G9639" t="s">
        <v>78</v>
      </c>
      <c r="H9639">
        <v>14838999</v>
      </c>
      <c r="I9639" t="s">
        <v>79</v>
      </c>
      <c r="K9639" t="s">
        <v>2210</v>
      </c>
      <c r="M9639" t="s">
        <v>20903</v>
      </c>
      <c r="N9639" t="s">
        <v>242</v>
      </c>
      <c r="O9639" t="s">
        <v>18</v>
      </c>
      <c r="P9639">
        <v>75489</v>
      </c>
    </row>
    <row r="9640" spans="1:17" hidden="1" x14ac:dyDescent="0.35">
      <c r="A9640" s="72">
        <f t="shared" si="150"/>
        <v>140622</v>
      </c>
      <c r="B9640" t="s">
        <v>2209</v>
      </c>
      <c r="C9640" s="66">
        <v>86563</v>
      </c>
      <c r="D9640" t="s">
        <v>77</v>
      </c>
      <c r="E9640" t="s">
        <v>2204</v>
      </c>
      <c r="F9640" s="66">
        <v>140622</v>
      </c>
      <c r="G9640" t="s">
        <v>78</v>
      </c>
      <c r="H9640" t="s">
        <v>2205</v>
      </c>
      <c r="I9640" t="s">
        <v>79</v>
      </c>
      <c r="K9640" t="s">
        <v>2210</v>
      </c>
      <c r="M9640" t="s">
        <v>2207</v>
      </c>
      <c r="N9640" t="s">
        <v>240</v>
      </c>
      <c r="O9640" t="s">
        <v>18</v>
      </c>
      <c r="P9640" t="s">
        <v>2208</v>
      </c>
    </row>
    <row r="9641" spans="1:17" hidden="1" x14ac:dyDescent="0.35">
      <c r="A9641" s="72">
        <f t="shared" si="150"/>
        <v>140622</v>
      </c>
      <c r="B9641" t="s">
        <v>23138</v>
      </c>
      <c r="C9641" s="85">
        <v>140622</v>
      </c>
      <c r="D9641" t="s">
        <v>78</v>
      </c>
      <c r="E9641" t="s">
        <v>23240</v>
      </c>
      <c r="F9641" s="85">
        <v>16048959</v>
      </c>
      <c r="G9641" t="s">
        <v>1750</v>
      </c>
      <c r="H9641">
        <v>14838999</v>
      </c>
      <c r="I9641" t="s">
        <v>79</v>
      </c>
      <c r="J9641" t="s">
        <v>200</v>
      </c>
      <c r="K9641" t="s">
        <v>2210</v>
      </c>
      <c r="M9641" t="s">
        <v>20903</v>
      </c>
      <c r="N9641" t="s">
        <v>242</v>
      </c>
      <c r="O9641" t="s">
        <v>18</v>
      </c>
      <c r="P9641">
        <v>75489</v>
      </c>
    </row>
    <row r="9642" spans="1:17" hidden="1" x14ac:dyDescent="0.35">
      <c r="A9642" s="72">
        <f t="shared" si="150"/>
        <v>140622</v>
      </c>
      <c r="B9642" t="s">
        <v>28462</v>
      </c>
      <c r="C9642" s="85">
        <v>17009759</v>
      </c>
      <c r="D9642" t="s">
        <v>23281</v>
      </c>
      <c r="E9642" t="s">
        <v>23138</v>
      </c>
      <c r="F9642" s="85">
        <v>140622</v>
      </c>
      <c r="G9642" t="s">
        <v>78</v>
      </c>
      <c r="I9642" t="s">
        <v>79</v>
      </c>
      <c r="K9642" t="s">
        <v>20902</v>
      </c>
      <c r="M9642" t="s">
        <v>20903</v>
      </c>
      <c r="O9642" t="s">
        <v>18</v>
      </c>
      <c r="P9642">
        <v>75489</v>
      </c>
    </row>
    <row r="9643" spans="1:17" hidden="1" x14ac:dyDescent="0.35">
      <c r="A9643" s="72">
        <f t="shared" si="150"/>
        <v>140622</v>
      </c>
      <c r="B9643" t="s">
        <v>20901</v>
      </c>
      <c r="C9643" s="66">
        <v>17009759</v>
      </c>
      <c r="D9643" t="s">
        <v>83</v>
      </c>
      <c r="E9643" t="s">
        <v>2204</v>
      </c>
      <c r="F9643" s="66">
        <v>140622</v>
      </c>
      <c r="G9643" t="s">
        <v>78</v>
      </c>
      <c r="I9643" t="s">
        <v>79</v>
      </c>
      <c r="K9643" t="s">
        <v>20902</v>
      </c>
      <c r="M9643" t="s">
        <v>20903</v>
      </c>
      <c r="O9643" t="s">
        <v>18</v>
      </c>
      <c r="P9643" t="s">
        <v>2208</v>
      </c>
    </row>
    <row r="9644" spans="1:17" hidden="1" x14ac:dyDescent="0.35">
      <c r="A9644" s="72">
        <f t="shared" si="150"/>
        <v>140622</v>
      </c>
      <c r="B9644" t="s">
        <v>28457</v>
      </c>
      <c r="C9644" s="85">
        <v>86564</v>
      </c>
      <c r="D9644" t="s">
        <v>77</v>
      </c>
      <c r="E9644" t="s">
        <v>23138</v>
      </c>
      <c r="F9644" s="85">
        <v>140622</v>
      </c>
      <c r="G9644" t="s">
        <v>78</v>
      </c>
      <c r="H9644">
        <v>14838999</v>
      </c>
      <c r="I9644" t="s">
        <v>79</v>
      </c>
      <c r="K9644" t="s">
        <v>28458</v>
      </c>
      <c r="M9644" t="s">
        <v>20903</v>
      </c>
      <c r="N9644" t="s">
        <v>242</v>
      </c>
      <c r="O9644" t="s">
        <v>18</v>
      </c>
      <c r="P9644">
        <v>75489</v>
      </c>
    </row>
    <row r="9645" spans="1:17" hidden="1" x14ac:dyDescent="0.35">
      <c r="A9645" s="72">
        <f t="shared" si="150"/>
        <v>140622</v>
      </c>
      <c r="B9645" t="s">
        <v>2211</v>
      </c>
      <c r="C9645" s="66">
        <v>86564</v>
      </c>
      <c r="D9645" t="s">
        <v>77</v>
      </c>
      <c r="E9645" t="s">
        <v>2204</v>
      </c>
      <c r="F9645" s="66">
        <v>140622</v>
      </c>
      <c r="G9645" t="s">
        <v>78</v>
      </c>
      <c r="H9645" t="s">
        <v>2205</v>
      </c>
      <c r="I9645" t="s">
        <v>79</v>
      </c>
      <c r="K9645" t="s">
        <v>2212</v>
      </c>
      <c r="M9645" t="s">
        <v>2207</v>
      </c>
      <c r="N9645" t="s">
        <v>240</v>
      </c>
      <c r="O9645" t="s">
        <v>18</v>
      </c>
      <c r="P9645" t="s">
        <v>2208</v>
      </c>
    </row>
    <row r="9646" spans="1:17" hidden="1" x14ac:dyDescent="0.35">
      <c r="A9646" s="72">
        <f t="shared" si="150"/>
        <v>141258</v>
      </c>
      <c r="B9646" t="s">
        <v>16117</v>
      </c>
      <c r="C9646" s="66">
        <v>16033677</v>
      </c>
      <c r="D9646" t="s">
        <v>77</v>
      </c>
      <c r="E9646" t="s">
        <v>7475</v>
      </c>
      <c r="F9646" s="66">
        <v>141258</v>
      </c>
      <c r="G9646" t="s">
        <v>78</v>
      </c>
      <c r="I9646" t="s">
        <v>79</v>
      </c>
      <c r="K9646" t="s">
        <v>16118</v>
      </c>
      <c r="M9646" t="s">
        <v>7477</v>
      </c>
      <c r="N9646" t="s">
        <v>7265</v>
      </c>
      <c r="O9646" t="s">
        <v>18</v>
      </c>
      <c r="P9646" t="s">
        <v>7490</v>
      </c>
    </row>
    <row r="9647" spans="1:17" hidden="1" x14ac:dyDescent="0.35">
      <c r="A9647" s="72">
        <f t="shared" si="150"/>
        <v>141715</v>
      </c>
      <c r="B9647" t="s">
        <v>11369</v>
      </c>
      <c r="C9647" s="66">
        <v>91638</v>
      </c>
      <c r="D9647" t="s">
        <v>77</v>
      </c>
      <c r="E9647" t="s">
        <v>11361</v>
      </c>
      <c r="F9647" s="66">
        <v>141715</v>
      </c>
      <c r="G9647" t="s">
        <v>78</v>
      </c>
      <c r="I9647" t="s">
        <v>79</v>
      </c>
      <c r="K9647" t="s">
        <v>11370</v>
      </c>
      <c r="M9647" t="s">
        <v>11363</v>
      </c>
      <c r="N9647" t="s">
        <v>11364</v>
      </c>
      <c r="O9647" t="s">
        <v>18</v>
      </c>
      <c r="P9647" t="s">
        <v>11365</v>
      </c>
      <c r="Q9647" t="s">
        <v>11371</v>
      </c>
    </row>
    <row r="9648" spans="1:17" hidden="1" x14ac:dyDescent="0.35">
      <c r="A9648" s="72">
        <f t="shared" si="150"/>
        <v>140469</v>
      </c>
      <c r="B9648" t="s">
        <v>26876</v>
      </c>
      <c r="C9648" s="85">
        <v>16030860</v>
      </c>
      <c r="D9648" t="s">
        <v>77</v>
      </c>
      <c r="E9648" t="s">
        <v>23191</v>
      </c>
      <c r="F9648" s="85">
        <v>140469</v>
      </c>
      <c r="G9648" t="s">
        <v>78</v>
      </c>
      <c r="H9648">
        <v>13461769</v>
      </c>
      <c r="I9648" t="s">
        <v>79</v>
      </c>
      <c r="K9648" t="s">
        <v>26877</v>
      </c>
      <c r="M9648" t="s">
        <v>20149</v>
      </c>
      <c r="N9648" t="s">
        <v>205</v>
      </c>
      <c r="O9648" t="s">
        <v>18</v>
      </c>
      <c r="P9648">
        <v>75034</v>
      </c>
      <c r="Q9648">
        <v>8940</v>
      </c>
    </row>
    <row r="9649" spans="1:17" hidden="1" x14ac:dyDescent="0.35">
      <c r="A9649" s="72">
        <f t="shared" si="150"/>
        <v>140469</v>
      </c>
      <c r="B9649" t="s">
        <v>16001</v>
      </c>
      <c r="C9649" s="66">
        <v>16030860</v>
      </c>
      <c r="D9649" t="s">
        <v>77</v>
      </c>
      <c r="E9649" t="s">
        <v>212</v>
      </c>
      <c r="F9649" s="66">
        <v>140469</v>
      </c>
      <c r="G9649" t="s">
        <v>78</v>
      </c>
      <c r="H9649" t="s">
        <v>213</v>
      </c>
      <c r="I9649" t="s">
        <v>79</v>
      </c>
      <c r="K9649" t="s">
        <v>16002</v>
      </c>
      <c r="M9649" t="s">
        <v>347</v>
      </c>
      <c r="N9649" t="s">
        <v>215</v>
      </c>
      <c r="O9649" t="s">
        <v>18</v>
      </c>
      <c r="P9649" t="s">
        <v>348</v>
      </c>
      <c r="Q9649" t="s">
        <v>5166</v>
      </c>
    </row>
    <row r="9650" spans="1:17" hidden="1" x14ac:dyDescent="0.35">
      <c r="A9650" s="72">
        <f t="shared" si="150"/>
        <v>140473</v>
      </c>
      <c r="B9650" t="s">
        <v>27781</v>
      </c>
      <c r="C9650" s="85">
        <v>16022326</v>
      </c>
      <c r="D9650" t="s">
        <v>23281</v>
      </c>
      <c r="E9650" t="s">
        <v>23171</v>
      </c>
      <c r="F9650" s="85">
        <v>140473</v>
      </c>
      <c r="G9650" t="s">
        <v>78</v>
      </c>
      <c r="I9650" t="s">
        <v>79</v>
      </c>
      <c r="K9650" t="s">
        <v>27782</v>
      </c>
      <c r="M9650" t="s">
        <v>27678</v>
      </c>
      <c r="N9650" t="s">
        <v>176</v>
      </c>
      <c r="O9650" t="s">
        <v>18</v>
      </c>
      <c r="P9650">
        <v>75094</v>
      </c>
    </row>
    <row r="9651" spans="1:17" hidden="1" x14ac:dyDescent="0.35">
      <c r="A9651" s="72">
        <f t="shared" si="150"/>
        <v>140473</v>
      </c>
      <c r="B9651" t="s">
        <v>18732</v>
      </c>
      <c r="C9651" s="66">
        <v>16022326</v>
      </c>
      <c r="D9651" t="s">
        <v>83</v>
      </c>
      <c r="E9651" t="s">
        <v>252</v>
      </c>
      <c r="F9651" s="66">
        <v>140473</v>
      </c>
      <c r="G9651" t="s">
        <v>78</v>
      </c>
      <c r="I9651" t="s">
        <v>79</v>
      </c>
      <c r="K9651" t="s">
        <v>18733</v>
      </c>
      <c r="M9651" t="s">
        <v>14852</v>
      </c>
      <c r="N9651" t="s">
        <v>185</v>
      </c>
      <c r="O9651" t="s">
        <v>18</v>
      </c>
      <c r="P9651" t="s">
        <v>14853</v>
      </c>
    </row>
    <row r="9652" spans="1:17" hidden="1" x14ac:dyDescent="0.35">
      <c r="A9652" s="72">
        <f t="shared" si="150"/>
        <v>140444</v>
      </c>
      <c r="B9652" t="s">
        <v>24373</v>
      </c>
      <c r="C9652" s="85">
        <v>85666</v>
      </c>
      <c r="D9652" t="s">
        <v>77</v>
      </c>
      <c r="E9652" t="s">
        <v>23254</v>
      </c>
      <c r="F9652" s="85">
        <v>140444</v>
      </c>
      <c r="G9652" t="s">
        <v>78</v>
      </c>
      <c r="H9652">
        <v>12718961</v>
      </c>
      <c r="I9652" t="s">
        <v>79</v>
      </c>
      <c r="K9652" t="s">
        <v>24374</v>
      </c>
      <c r="M9652" t="s">
        <v>13920</v>
      </c>
      <c r="N9652" t="s">
        <v>232</v>
      </c>
      <c r="O9652" t="s">
        <v>18</v>
      </c>
      <c r="P9652">
        <v>75063</v>
      </c>
      <c r="Q9652">
        <v>4520</v>
      </c>
    </row>
    <row r="9653" spans="1:17" hidden="1" x14ac:dyDescent="0.35">
      <c r="A9653" s="72">
        <f t="shared" si="150"/>
        <v>142118</v>
      </c>
      <c r="B9653" t="s">
        <v>16900</v>
      </c>
      <c r="C9653" s="66">
        <v>16050434</v>
      </c>
      <c r="D9653" t="s">
        <v>77</v>
      </c>
      <c r="E9653" t="s">
        <v>13343</v>
      </c>
      <c r="F9653" s="66">
        <v>142118</v>
      </c>
      <c r="G9653" t="s">
        <v>78</v>
      </c>
      <c r="I9653" t="s">
        <v>79</v>
      </c>
      <c r="K9653" t="s">
        <v>16901</v>
      </c>
      <c r="M9653" t="s">
        <v>7395</v>
      </c>
      <c r="N9653" t="s">
        <v>13252</v>
      </c>
      <c r="O9653" t="s">
        <v>18</v>
      </c>
      <c r="P9653" t="s">
        <v>13594</v>
      </c>
    </row>
    <row r="9654" spans="1:17" hidden="1" x14ac:dyDescent="0.35">
      <c r="A9654" s="72">
        <f t="shared" si="150"/>
        <v>141311</v>
      </c>
      <c r="B9654" t="s">
        <v>17743</v>
      </c>
      <c r="C9654" s="66">
        <v>16070050</v>
      </c>
      <c r="D9654" t="s">
        <v>77</v>
      </c>
      <c r="E9654" t="s">
        <v>6973</v>
      </c>
      <c r="F9654" s="66">
        <v>141311</v>
      </c>
      <c r="G9654" t="s">
        <v>78</v>
      </c>
      <c r="I9654" t="s">
        <v>79</v>
      </c>
      <c r="K9654" t="s">
        <v>17744</v>
      </c>
      <c r="M9654" t="s">
        <v>7841</v>
      </c>
      <c r="N9654" t="s">
        <v>6771</v>
      </c>
      <c r="O9654" t="s">
        <v>18</v>
      </c>
      <c r="P9654" t="s">
        <v>8177</v>
      </c>
    </row>
    <row r="9655" spans="1:17" hidden="1" x14ac:dyDescent="0.35">
      <c r="A9655" s="72">
        <f t="shared" si="150"/>
        <v>141267</v>
      </c>
      <c r="B9655" t="s">
        <v>14618</v>
      </c>
      <c r="C9655" s="66">
        <v>213503</v>
      </c>
      <c r="D9655" t="s">
        <v>83</v>
      </c>
      <c r="E9655" t="s">
        <v>7612</v>
      </c>
      <c r="F9655" s="66">
        <v>141267</v>
      </c>
      <c r="G9655" t="s">
        <v>78</v>
      </c>
      <c r="H9655" t="s">
        <v>14619</v>
      </c>
      <c r="I9655" t="s">
        <v>79</v>
      </c>
      <c r="K9655" t="s">
        <v>14620</v>
      </c>
      <c r="M9655" t="s">
        <v>7609</v>
      </c>
      <c r="N9655" t="s">
        <v>6073</v>
      </c>
      <c r="O9655" t="s">
        <v>18</v>
      </c>
      <c r="P9655" t="s">
        <v>7610</v>
      </c>
    </row>
    <row r="9656" spans="1:17" hidden="1" x14ac:dyDescent="0.35">
      <c r="A9656" s="72">
        <f t="shared" si="150"/>
        <v>141267</v>
      </c>
      <c r="B9656" t="s">
        <v>18819</v>
      </c>
      <c r="C9656" s="66">
        <v>16027542</v>
      </c>
      <c r="D9656" t="s">
        <v>83</v>
      </c>
      <c r="E9656" t="s">
        <v>7612</v>
      </c>
      <c r="F9656" s="66">
        <v>141267</v>
      </c>
      <c r="G9656" t="s">
        <v>78</v>
      </c>
      <c r="H9656" t="s">
        <v>18820</v>
      </c>
      <c r="I9656" t="s">
        <v>79</v>
      </c>
      <c r="K9656" t="s">
        <v>18821</v>
      </c>
      <c r="M9656" t="s">
        <v>7609</v>
      </c>
      <c r="N9656" t="s">
        <v>6073</v>
      </c>
      <c r="O9656" t="s">
        <v>18</v>
      </c>
      <c r="P9656" t="s">
        <v>7610</v>
      </c>
    </row>
    <row r="9657" spans="1:17" hidden="1" x14ac:dyDescent="0.35">
      <c r="A9657" s="72">
        <f t="shared" si="150"/>
        <v>141267</v>
      </c>
      <c r="B9657" t="s">
        <v>7620</v>
      </c>
      <c r="C9657" s="66">
        <v>89297</v>
      </c>
      <c r="D9657" t="s">
        <v>77</v>
      </c>
      <c r="E9657" t="s">
        <v>7612</v>
      </c>
      <c r="F9657" s="66">
        <v>141267</v>
      </c>
      <c r="G9657" t="s">
        <v>78</v>
      </c>
      <c r="I9657" t="s">
        <v>79</v>
      </c>
      <c r="K9657" t="s">
        <v>7621</v>
      </c>
      <c r="M9657" t="s">
        <v>7609</v>
      </c>
      <c r="N9657" t="s">
        <v>6073</v>
      </c>
      <c r="O9657" t="s">
        <v>18</v>
      </c>
      <c r="P9657" t="s">
        <v>7610</v>
      </c>
    </row>
    <row r="9658" spans="1:17" hidden="1" x14ac:dyDescent="0.35">
      <c r="A9658" s="72">
        <f t="shared" si="150"/>
        <v>141267</v>
      </c>
      <c r="B9658" t="s">
        <v>7611</v>
      </c>
      <c r="C9658" s="66">
        <v>89290</v>
      </c>
      <c r="D9658" t="s">
        <v>77</v>
      </c>
      <c r="E9658" t="s">
        <v>7612</v>
      </c>
      <c r="F9658" s="66">
        <v>141267</v>
      </c>
      <c r="G9658" t="s">
        <v>78</v>
      </c>
      <c r="I9658" t="s">
        <v>79</v>
      </c>
      <c r="K9658" t="s">
        <v>7613</v>
      </c>
      <c r="M9658" t="s">
        <v>7609</v>
      </c>
      <c r="N9658" t="s">
        <v>6073</v>
      </c>
      <c r="O9658" t="s">
        <v>18</v>
      </c>
      <c r="P9658" t="s">
        <v>7610</v>
      </c>
    </row>
    <row r="9659" spans="1:17" hidden="1" x14ac:dyDescent="0.35">
      <c r="A9659" s="72">
        <f t="shared" si="150"/>
        <v>141267</v>
      </c>
      <c r="B9659" t="s">
        <v>7622</v>
      </c>
      <c r="C9659" s="66">
        <v>89298</v>
      </c>
      <c r="D9659" t="s">
        <v>77</v>
      </c>
      <c r="E9659" t="s">
        <v>7612</v>
      </c>
      <c r="F9659" s="66">
        <v>141267</v>
      </c>
      <c r="G9659" t="s">
        <v>78</v>
      </c>
      <c r="I9659" t="s">
        <v>79</v>
      </c>
      <c r="K9659" t="s">
        <v>7623</v>
      </c>
      <c r="M9659" t="s">
        <v>7609</v>
      </c>
      <c r="N9659" t="s">
        <v>6073</v>
      </c>
      <c r="O9659" t="s">
        <v>18</v>
      </c>
      <c r="P9659" t="s">
        <v>7610</v>
      </c>
    </row>
    <row r="9660" spans="1:17" hidden="1" x14ac:dyDescent="0.35">
      <c r="A9660" s="72">
        <f t="shared" si="150"/>
        <v>141267</v>
      </c>
      <c r="B9660" t="s">
        <v>7624</v>
      </c>
      <c r="C9660" s="66">
        <v>89299</v>
      </c>
      <c r="D9660" t="s">
        <v>77</v>
      </c>
      <c r="E9660" t="s">
        <v>7612</v>
      </c>
      <c r="F9660" s="66">
        <v>141267</v>
      </c>
      <c r="G9660" t="s">
        <v>78</v>
      </c>
      <c r="I9660" t="s">
        <v>79</v>
      </c>
      <c r="K9660" t="s">
        <v>7625</v>
      </c>
      <c r="M9660" t="s">
        <v>7609</v>
      </c>
      <c r="N9660" t="s">
        <v>6073</v>
      </c>
      <c r="O9660" t="s">
        <v>18</v>
      </c>
      <c r="P9660" t="s">
        <v>7610</v>
      </c>
    </row>
    <row r="9661" spans="1:17" hidden="1" x14ac:dyDescent="0.35">
      <c r="A9661" s="72">
        <f t="shared" si="150"/>
        <v>141267</v>
      </c>
      <c r="B9661" t="s">
        <v>21624</v>
      </c>
      <c r="C9661" s="66">
        <v>17016536</v>
      </c>
      <c r="D9661" t="s">
        <v>77</v>
      </c>
      <c r="E9661" t="s">
        <v>7612</v>
      </c>
      <c r="F9661" s="66">
        <v>141267</v>
      </c>
      <c r="G9661" t="s">
        <v>78</v>
      </c>
      <c r="H9661" t="s">
        <v>13778</v>
      </c>
      <c r="I9661" t="s">
        <v>79</v>
      </c>
      <c r="K9661" t="s">
        <v>7613</v>
      </c>
      <c r="M9661" t="s">
        <v>7609</v>
      </c>
      <c r="N9661" t="s">
        <v>6071</v>
      </c>
      <c r="O9661" t="s">
        <v>18</v>
      </c>
      <c r="P9661" t="s">
        <v>7610</v>
      </c>
    </row>
    <row r="9662" spans="1:17" hidden="1" x14ac:dyDescent="0.35">
      <c r="A9662" s="72">
        <f t="shared" si="150"/>
        <v>141685</v>
      </c>
      <c r="B9662" t="s">
        <v>28242</v>
      </c>
      <c r="C9662" s="85">
        <v>202936</v>
      </c>
      <c r="D9662" t="s">
        <v>77</v>
      </c>
      <c r="E9662" t="s">
        <v>23153</v>
      </c>
      <c r="F9662" s="85">
        <v>141685</v>
      </c>
      <c r="G9662" t="s">
        <v>78</v>
      </c>
      <c r="H9662">
        <v>14264113</v>
      </c>
      <c r="I9662" t="s">
        <v>79</v>
      </c>
      <c r="K9662" t="s">
        <v>28243</v>
      </c>
      <c r="M9662" t="s">
        <v>27551</v>
      </c>
      <c r="N9662" t="s">
        <v>10825</v>
      </c>
      <c r="O9662" t="s">
        <v>18</v>
      </c>
      <c r="P9662">
        <v>78592</v>
      </c>
    </row>
    <row r="9663" spans="1:17" hidden="1" x14ac:dyDescent="0.35">
      <c r="A9663" s="72">
        <f t="shared" si="150"/>
        <v>141685</v>
      </c>
      <c r="B9663" t="s">
        <v>14219</v>
      </c>
      <c r="C9663" s="66">
        <v>202936</v>
      </c>
      <c r="D9663" t="s">
        <v>77</v>
      </c>
      <c r="E9663" t="s">
        <v>11309</v>
      </c>
      <c r="F9663" s="66">
        <v>141685</v>
      </c>
      <c r="G9663" t="s">
        <v>78</v>
      </c>
      <c r="H9663" t="s">
        <v>11310</v>
      </c>
      <c r="I9663" t="s">
        <v>79</v>
      </c>
      <c r="K9663" t="s">
        <v>14220</v>
      </c>
      <c r="M9663" t="s">
        <v>11312</v>
      </c>
      <c r="N9663" t="s">
        <v>5082</v>
      </c>
      <c r="O9663" t="s">
        <v>18</v>
      </c>
      <c r="P9663" t="s">
        <v>11313</v>
      </c>
    </row>
    <row r="9664" spans="1:17" hidden="1" x14ac:dyDescent="0.35">
      <c r="A9664" s="72">
        <f t="shared" si="150"/>
        <v>140519</v>
      </c>
      <c r="B9664" t="s">
        <v>16801</v>
      </c>
      <c r="C9664" s="66">
        <v>16048107</v>
      </c>
      <c r="D9664" t="s">
        <v>77</v>
      </c>
      <c r="E9664" t="s">
        <v>1360</v>
      </c>
      <c r="F9664" s="66">
        <v>140519</v>
      </c>
      <c r="G9664" t="s">
        <v>78</v>
      </c>
      <c r="I9664" t="s">
        <v>79</v>
      </c>
      <c r="K9664" t="s">
        <v>16802</v>
      </c>
      <c r="M9664" t="s">
        <v>16803</v>
      </c>
      <c r="N9664" t="s">
        <v>1182</v>
      </c>
      <c r="O9664" t="s">
        <v>18</v>
      </c>
      <c r="P9664" t="s">
        <v>1311</v>
      </c>
    </row>
    <row r="9665" spans="1:17" hidden="1" x14ac:dyDescent="0.35">
      <c r="A9665" s="72">
        <f t="shared" si="150"/>
        <v>141860</v>
      </c>
      <c r="B9665" t="s">
        <v>14837</v>
      </c>
      <c r="C9665" s="66">
        <v>224074</v>
      </c>
      <c r="D9665" t="s">
        <v>77</v>
      </c>
      <c r="E9665" t="s">
        <v>12184</v>
      </c>
      <c r="F9665" s="66">
        <v>141860</v>
      </c>
      <c r="G9665" t="s">
        <v>78</v>
      </c>
      <c r="I9665" t="s">
        <v>79</v>
      </c>
      <c r="K9665" t="s">
        <v>14838</v>
      </c>
      <c r="M9665" t="s">
        <v>12186</v>
      </c>
      <c r="N9665" t="s">
        <v>12187</v>
      </c>
      <c r="O9665" t="s">
        <v>18</v>
      </c>
      <c r="P9665" t="s">
        <v>12188</v>
      </c>
    </row>
    <row r="9666" spans="1:17" hidden="1" x14ac:dyDescent="0.35">
      <c r="A9666" s="72">
        <f t="shared" ref="A9666:A9729" si="151">IF(F9666="", "", IF(D9666="School District", C9666, F9666))</f>
        <v>142108</v>
      </c>
      <c r="B9666" t="s">
        <v>13327</v>
      </c>
      <c r="C9666" s="66">
        <v>92950</v>
      </c>
      <c r="D9666" t="s">
        <v>77</v>
      </c>
      <c r="E9666" t="s">
        <v>13328</v>
      </c>
      <c r="F9666" s="66">
        <v>142108</v>
      </c>
      <c r="G9666" t="s">
        <v>78</v>
      </c>
      <c r="I9666" t="s">
        <v>79</v>
      </c>
      <c r="K9666" t="s">
        <v>13329</v>
      </c>
      <c r="M9666" t="s">
        <v>13330</v>
      </c>
      <c r="N9666" t="s">
        <v>13252</v>
      </c>
      <c r="O9666" t="s">
        <v>18</v>
      </c>
      <c r="P9666" t="s">
        <v>13331</v>
      </c>
    </row>
    <row r="9667" spans="1:17" hidden="1" x14ac:dyDescent="0.35">
      <c r="A9667" s="72">
        <f t="shared" si="151"/>
        <v>142108</v>
      </c>
      <c r="B9667" t="s">
        <v>16791</v>
      </c>
      <c r="C9667" s="66">
        <v>16047830</v>
      </c>
      <c r="D9667" t="s">
        <v>77</v>
      </c>
      <c r="E9667" t="s">
        <v>13328</v>
      </c>
      <c r="F9667" s="66">
        <v>142108</v>
      </c>
      <c r="G9667" t="s">
        <v>78</v>
      </c>
      <c r="I9667" t="s">
        <v>79</v>
      </c>
      <c r="K9667" t="s">
        <v>16792</v>
      </c>
      <c r="M9667" t="s">
        <v>13330</v>
      </c>
      <c r="N9667" t="s">
        <v>13252</v>
      </c>
      <c r="O9667" t="s">
        <v>18</v>
      </c>
      <c r="P9667" t="s">
        <v>13331</v>
      </c>
    </row>
    <row r="9668" spans="1:17" hidden="1" x14ac:dyDescent="0.35">
      <c r="A9668" s="72">
        <f t="shared" si="151"/>
        <v>142108</v>
      </c>
      <c r="B9668" t="s">
        <v>13334</v>
      </c>
      <c r="C9668" s="66">
        <v>92952</v>
      </c>
      <c r="D9668" t="s">
        <v>77</v>
      </c>
      <c r="E9668" t="s">
        <v>13328</v>
      </c>
      <c r="F9668" s="66">
        <v>142108</v>
      </c>
      <c r="G9668" t="s">
        <v>78</v>
      </c>
      <c r="I9668" t="s">
        <v>79</v>
      </c>
      <c r="K9668" t="s">
        <v>13335</v>
      </c>
      <c r="M9668" t="s">
        <v>13330</v>
      </c>
      <c r="N9668" t="s">
        <v>13252</v>
      </c>
      <c r="O9668" t="s">
        <v>18</v>
      </c>
      <c r="P9668" t="s">
        <v>13331</v>
      </c>
    </row>
    <row r="9669" spans="1:17" hidden="1" x14ac:dyDescent="0.35">
      <c r="A9669" s="72">
        <f t="shared" si="151"/>
        <v>142108</v>
      </c>
      <c r="B9669" t="s">
        <v>13332</v>
      </c>
      <c r="C9669" s="66">
        <v>92951</v>
      </c>
      <c r="D9669" t="s">
        <v>77</v>
      </c>
      <c r="E9669" t="s">
        <v>13328</v>
      </c>
      <c r="F9669" s="66">
        <v>142108</v>
      </c>
      <c r="G9669" t="s">
        <v>78</v>
      </c>
      <c r="I9669" t="s">
        <v>79</v>
      </c>
      <c r="K9669" t="s">
        <v>13333</v>
      </c>
      <c r="M9669" t="s">
        <v>13330</v>
      </c>
      <c r="N9669" t="s">
        <v>13252</v>
      </c>
      <c r="O9669" t="s">
        <v>18</v>
      </c>
      <c r="P9669" t="s">
        <v>13331</v>
      </c>
    </row>
    <row r="9670" spans="1:17" hidden="1" x14ac:dyDescent="0.35">
      <c r="A9670" s="72">
        <f t="shared" si="151"/>
        <v>141431</v>
      </c>
      <c r="B9670" t="s">
        <v>17293</v>
      </c>
      <c r="C9670" s="66">
        <v>16058182</v>
      </c>
      <c r="D9670" t="s">
        <v>77</v>
      </c>
      <c r="E9670" t="s">
        <v>9010</v>
      </c>
      <c r="F9670" s="66">
        <v>141431</v>
      </c>
      <c r="G9670" t="s">
        <v>78</v>
      </c>
      <c r="I9670" t="s">
        <v>79</v>
      </c>
      <c r="K9670" t="s">
        <v>17294</v>
      </c>
      <c r="M9670" t="s">
        <v>9006</v>
      </c>
      <c r="N9670" t="s">
        <v>9006</v>
      </c>
      <c r="O9670" t="s">
        <v>18</v>
      </c>
      <c r="P9670" t="s">
        <v>9007</v>
      </c>
    </row>
    <row r="9671" spans="1:17" hidden="1" x14ac:dyDescent="0.35">
      <c r="A9671" s="72">
        <f t="shared" si="151"/>
        <v>140521</v>
      </c>
      <c r="B9671" t="s">
        <v>1491</v>
      </c>
      <c r="C9671" s="66">
        <v>85986</v>
      </c>
      <c r="D9671" t="s">
        <v>77</v>
      </c>
      <c r="E9671" t="s">
        <v>511</v>
      </c>
      <c r="F9671" s="66">
        <v>140521</v>
      </c>
      <c r="G9671" t="s">
        <v>78</v>
      </c>
      <c r="H9671" t="s">
        <v>1492</v>
      </c>
      <c r="I9671" t="s">
        <v>79</v>
      </c>
      <c r="K9671" t="s">
        <v>1493</v>
      </c>
      <c r="M9671" t="s">
        <v>1375</v>
      </c>
      <c r="N9671" t="s">
        <v>232</v>
      </c>
      <c r="O9671" t="s">
        <v>18</v>
      </c>
      <c r="P9671" t="s">
        <v>1405</v>
      </c>
      <c r="Q9671" t="s">
        <v>1494</v>
      </c>
    </row>
    <row r="9672" spans="1:17" hidden="1" x14ac:dyDescent="0.35">
      <c r="A9672" s="72">
        <f t="shared" si="151"/>
        <v>141307</v>
      </c>
      <c r="B9672" t="s">
        <v>8034</v>
      </c>
      <c r="C9672" s="66">
        <v>89537</v>
      </c>
      <c r="D9672" t="s">
        <v>77</v>
      </c>
      <c r="E9672" t="s">
        <v>6769</v>
      </c>
      <c r="F9672" s="66">
        <v>141307</v>
      </c>
      <c r="G9672" t="s">
        <v>78</v>
      </c>
      <c r="I9672" t="s">
        <v>79</v>
      </c>
      <c r="K9672" t="s">
        <v>8035</v>
      </c>
      <c r="M9672" t="s">
        <v>8036</v>
      </c>
      <c r="N9672" t="s">
        <v>6771</v>
      </c>
      <c r="O9672" t="s">
        <v>18</v>
      </c>
      <c r="P9672" t="s">
        <v>8037</v>
      </c>
    </row>
    <row r="9673" spans="1:17" hidden="1" x14ac:dyDescent="0.35">
      <c r="A9673" s="72">
        <f t="shared" si="151"/>
        <v>140448</v>
      </c>
      <c r="B9673" t="s">
        <v>26326</v>
      </c>
      <c r="C9673" s="85">
        <v>85636</v>
      </c>
      <c r="D9673" t="s">
        <v>77</v>
      </c>
      <c r="E9673" t="s">
        <v>23209</v>
      </c>
      <c r="F9673" s="85">
        <v>140448</v>
      </c>
      <c r="G9673" t="s">
        <v>78</v>
      </c>
      <c r="H9673">
        <v>12698908</v>
      </c>
      <c r="I9673" t="s">
        <v>79</v>
      </c>
      <c r="K9673" t="s">
        <v>26327</v>
      </c>
      <c r="M9673" t="s">
        <v>13920</v>
      </c>
      <c r="N9673" t="s">
        <v>232</v>
      </c>
      <c r="O9673" t="s">
        <v>18</v>
      </c>
      <c r="P9673">
        <v>75060</v>
      </c>
      <c r="Q9673">
        <v>5869</v>
      </c>
    </row>
    <row r="9674" spans="1:17" hidden="1" x14ac:dyDescent="0.35">
      <c r="A9674" s="72">
        <f t="shared" si="151"/>
        <v>140448</v>
      </c>
      <c r="B9674" t="s">
        <v>687</v>
      </c>
      <c r="C9674" s="66">
        <v>85636</v>
      </c>
      <c r="D9674" t="s">
        <v>77</v>
      </c>
      <c r="E9674" t="s">
        <v>366</v>
      </c>
      <c r="F9674" s="66">
        <v>140448</v>
      </c>
      <c r="G9674" t="s">
        <v>78</v>
      </c>
      <c r="H9674" t="s">
        <v>672</v>
      </c>
      <c r="I9674" t="s">
        <v>79</v>
      </c>
      <c r="K9674" t="s">
        <v>688</v>
      </c>
      <c r="M9674" t="s">
        <v>226</v>
      </c>
      <c r="N9674" t="s">
        <v>189</v>
      </c>
      <c r="O9674" t="s">
        <v>18</v>
      </c>
      <c r="P9674" t="s">
        <v>674</v>
      </c>
      <c r="Q9674" t="s">
        <v>689</v>
      </c>
    </row>
    <row r="9675" spans="1:17" hidden="1" x14ac:dyDescent="0.35">
      <c r="A9675" s="72">
        <f t="shared" si="151"/>
        <v>141557</v>
      </c>
      <c r="B9675" t="s">
        <v>21482</v>
      </c>
      <c r="C9675" s="85">
        <v>17015691</v>
      </c>
      <c r="D9675" t="s">
        <v>77</v>
      </c>
      <c r="E9675" t="s">
        <v>23243</v>
      </c>
      <c r="F9675" s="85">
        <v>141557</v>
      </c>
      <c r="G9675" t="s">
        <v>78</v>
      </c>
      <c r="I9675" t="s">
        <v>79</v>
      </c>
      <c r="K9675" t="s">
        <v>24727</v>
      </c>
      <c r="M9675" t="s">
        <v>21483</v>
      </c>
      <c r="N9675" t="s">
        <v>9526</v>
      </c>
      <c r="O9675" t="s">
        <v>18</v>
      </c>
      <c r="P9675">
        <v>78152</v>
      </c>
    </row>
    <row r="9676" spans="1:17" hidden="1" x14ac:dyDescent="0.35">
      <c r="A9676" s="72">
        <f t="shared" si="151"/>
        <v>141332</v>
      </c>
      <c r="B9676" t="s">
        <v>21392</v>
      </c>
      <c r="C9676" s="85">
        <v>17013642</v>
      </c>
      <c r="D9676" t="s">
        <v>77</v>
      </c>
      <c r="E9676" t="s">
        <v>23245</v>
      </c>
      <c r="F9676" s="85">
        <v>141332</v>
      </c>
      <c r="G9676" t="s">
        <v>78</v>
      </c>
      <c r="I9676" t="s">
        <v>79</v>
      </c>
      <c r="K9676" t="s">
        <v>24608</v>
      </c>
      <c r="M9676" t="s">
        <v>24600</v>
      </c>
      <c r="N9676" t="s">
        <v>8314</v>
      </c>
      <c r="O9676" t="s">
        <v>18</v>
      </c>
      <c r="P9676">
        <v>77539</v>
      </c>
      <c r="Q9676">
        <v>2026</v>
      </c>
    </row>
    <row r="9677" spans="1:17" hidden="1" x14ac:dyDescent="0.35">
      <c r="A9677" s="72">
        <f t="shared" si="151"/>
        <v>140887</v>
      </c>
      <c r="B9677" t="s">
        <v>25532</v>
      </c>
      <c r="C9677" s="85">
        <v>16050170</v>
      </c>
      <c r="D9677" t="s">
        <v>77</v>
      </c>
      <c r="E9677" t="s">
        <v>23231</v>
      </c>
      <c r="F9677" s="85">
        <v>140887</v>
      </c>
      <c r="G9677" t="s">
        <v>78</v>
      </c>
      <c r="H9677">
        <v>1647916</v>
      </c>
      <c r="I9677" t="s">
        <v>79</v>
      </c>
      <c r="K9677" t="s">
        <v>16878</v>
      </c>
      <c r="M9677" t="s">
        <v>20400</v>
      </c>
      <c r="N9677" t="s">
        <v>571</v>
      </c>
      <c r="O9677" t="s">
        <v>18</v>
      </c>
      <c r="P9677">
        <v>76107</v>
      </c>
    </row>
    <row r="9678" spans="1:17" hidden="1" x14ac:dyDescent="0.35">
      <c r="A9678" s="72">
        <f t="shared" si="151"/>
        <v>140887</v>
      </c>
      <c r="B9678" t="s">
        <v>4039</v>
      </c>
      <c r="C9678" s="66">
        <v>16050170</v>
      </c>
      <c r="D9678" t="s">
        <v>77</v>
      </c>
      <c r="E9678" t="s">
        <v>3907</v>
      </c>
      <c r="F9678" s="66">
        <v>140887</v>
      </c>
      <c r="G9678" t="s">
        <v>78</v>
      </c>
      <c r="H9678" t="s">
        <v>4215</v>
      </c>
      <c r="I9678" t="s">
        <v>79</v>
      </c>
      <c r="K9678" t="s">
        <v>16878</v>
      </c>
      <c r="M9678" t="s">
        <v>14596</v>
      </c>
      <c r="N9678" t="s">
        <v>573</v>
      </c>
      <c r="O9678" t="s">
        <v>18</v>
      </c>
      <c r="P9678" t="s">
        <v>3978</v>
      </c>
    </row>
    <row r="9679" spans="1:17" hidden="1" x14ac:dyDescent="0.35">
      <c r="A9679" s="72">
        <f t="shared" si="151"/>
        <v>140461</v>
      </c>
      <c r="B9679" t="s">
        <v>25806</v>
      </c>
      <c r="C9679" s="85">
        <v>17009890</v>
      </c>
      <c r="D9679" t="s">
        <v>23281</v>
      </c>
      <c r="E9679" t="s">
        <v>23227</v>
      </c>
      <c r="F9679" s="85">
        <v>140461</v>
      </c>
      <c r="G9679" t="s">
        <v>78</v>
      </c>
      <c r="I9679" t="s">
        <v>79</v>
      </c>
      <c r="K9679" t="s">
        <v>20931</v>
      </c>
      <c r="L9679" t="s">
        <v>20932</v>
      </c>
      <c r="M9679" t="s">
        <v>20923</v>
      </c>
      <c r="O9679" t="s">
        <v>18</v>
      </c>
      <c r="P9679">
        <v>75040</v>
      </c>
    </row>
    <row r="9680" spans="1:17" hidden="1" x14ac:dyDescent="0.35">
      <c r="A9680" s="72">
        <f t="shared" si="151"/>
        <v>140461</v>
      </c>
      <c r="B9680" t="s">
        <v>20930</v>
      </c>
      <c r="C9680" s="66">
        <v>17009890</v>
      </c>
      <c r="D9680" t="s">
        <v>83</v>
      </c>
      <c r="E9680" t="s">
        <v>371</v>
      </c>
      <c r="F9680" s="66">
        <v>140461</v>
      </c>
      <c r="G9680" t="s">
        <v>78</v>
      </c>
      <c r="I9680" t="s">
        <v>79</v>
      </c>
      <c r="K9680" t="s">
        <v>20931</v>
      </c>
      <c r="L9680" t="s">
        <v>20932</v>
      </c>
      <c r="M9680" t="s">
        <v>20923</v>
      </c>
      <c r="O9680" t="s">
        <v>18</v>
      </c>
      <c r="P9680" t="s">
        <v>375</v>
      </c>
    </row>
    <row r="9681" spans="1:17" hidden="1" x14ac:dyDescent="0.35">
      <c r="A9681" s="72">
        <f t="shared" si="151"/>
        <v>142118</v>
      </c>
      <c r="B9681" t="s">
        <v>16902</v>
      </c>
      <c r="C9681" s="66">
        <v>16050435</v>
      </c>
      <c r="D9681" t="s">
        <v>77</v>
      </c>
      <c r="E9681" t="s">
        <v>13343</v>
      </c>
      <c r="F9681" s="66">
        <v>142118</v>
      </c>
      <c r="G9681" t="s">
        <v>78</v>
      </c>
      <c r="I9681" t="s">
        <v>79</v>
      </c>
      <c r="K9681" t="s">
        <v>16903</v>
      </c>
      <c r="M9681" t="s">
        <v>7395</v>
      </c>
      <c r="N9681" t="s">
        <v>13252</v>
      </c>
      <c r="O9681" t="s">
        <v>18</v>
      </c>
      <c r="P9681" t="s">
        <v>13473</v>
      </c>
    </row>
    <row r="9682" spans="1:17" hidden="1" x14ac:dyDescent="0.35">
      <c r="A9682" s="72">
        <f t="shared" si="151"/>
        <v>141231</v>
      </c>
      <c r="B9682" t="s">
        <v>18615</v>
      </c>
      <c r="C9682" s="66">
        <v>16025265</v>
      </c>
      <c r="D9682" t="s">
        <v>83</v>
      </c>
      <c r="E9682" t="s">
        <v>6244</v>
      </c>
      <c r="F9682" s="66">
        <v>141231</v>
      </c>
      <c r="G9682" t="s">
        <v>78</v>
      </c>
      <c r="H9682" t="s">
        <v>18616</v>
      </c>
      <c r="I9682" t="s">
        <v>79</v>
      </c>
      <c r="K9682" t="s">
        <v>18617</v>
      </c>
      <c r="M9682" t="s">
        <v>3090</v>
      </c>
      <c r="N9682" t="s">
        <v>6073</v>
      </c>
      <c r="O9682" t="s">
        <v>18</v>
      </c>
      <c r="P9682" t="s">
        <v>7580</v>
      </c>
    </row>
    <row r="9683" spans="1:17" hidden="1" x14ac:dyDescent="0.35">
      <c r="A9683" s="72">
        <f t="shared" si="151"/>
        <v>140883</v>
      </c>
      <c r="B9683" t="s">
        <v>20971</v>
      </c>
      <c r="C9683" s="85">
        <v>16064249</v>
      </c>
      <c r="D9683" t="s">
        <v>23281</v>
      </c>
      <c r="E9683" t="s">
        <v>23255</v>
      </c>
      <c r="F9683" s="85">
        <v>140883</v>
      </c>
      <c r="G9683" t="s">
        <v>78</v>
      </c>
      <c r="H9683">
        <v>11667227</v>
      </c>
      <c r="I9683" t="s">
        <v>79</v>
      </c>
      <c r="K9683" t="s">
        <v>24340</v>
      </c>
      <c r="M9683" t="s">
        <v>24341</v>
      </c>
      <c r="N9683" t="s">
        <v>571</v>
      </c>
      <c r="O9683" t="s">
        <v>18</v>
      </c>
      <c r="P9683">
        <v>76051</v>
      </c>
    </row>
    <row r="9684" spans="1:17" hidden="1" x14ac:dyDescent="0.35">
      <c r="A9684" s="72">
        <f t="shared" si="151"/>
        <v>140906</v>
      </c>
      <c r="B9684" t="s">
        <v>20971</v>
      </c>
      <c r="C9684" s="85">
        <v>16033024</v>
      </c>
      <c r="D9684" t="s">
        <v>23281</v>
      </c>
      <c r="E9684" t="s">
        <v>23244</v>
      </c>
      <c r="F9684" s="85">
        <v>140906</v>
      </c>
      <c r="G9684" t="s">
        <v>78</v>
      </c>
      <c r="H9684">
        <v>13850763</v>
      </c>
      <c r="I9684" t="s">
        <v>79</v>
      </c>
      <c r="K9684" t="s">
        <v>24707</v>
      </c>
      <c r="M9684" t="s">
        <v>20400</v>
      </c>
      <c r="N9684" t="s">
        <v>24662</v>
      </c>
      <c r="O9684" t="s">
        <v>18</v>
      </c>
      <c r="P9684">
        <v>76179</v>
      </c>
    </row>
    <row r="9685" spans="1:17" hidden="1" x14ac:dyDescent="0.35">
      <c r="A9685" s="72">
        <f t="shared" si="151"/>
        <v>140467</v>
      </c>
      <c r="B9685" t="s">
        <v>20971</v>
      </c>
      <c r="C9685" s="85">
        <v>17002362</v>
      </c>
      <c r="D9685" t="s">
        <v>23281</v>
      </c>
      <c r="E9685" t="s">
        <v>23197</v>
      </c>
      <c r="F9685" s="85">
        <v>140467</v>
      </c>
      <c r="G9685" t="s">
        <v>78</v>
      </c>
      <c r="H9685">
        <v>13171269</v>
      </c>
      <c r="I9685" t="s">
        <v>79</v>
      </c>
      <c r="K9685" t="s">
        <v>20158</v>
      </c>
      <c r="M9685" t="s">
        <v>20157</v>
      </c>
      <c r="O9685" t="s">
        <v>18</v>
      </c>
      <c r="P9685">
        <v>75065</v>
      </c>
    </row>
    <row r="9686" spans="1:17" hidden="1" x14ac:dyDescent="0.35">
      <c r="A9686" s="72">
        <f t="shared" si="151"/>
        <v>141722</v>
      </c>
      <c r="B9686" t="s">
        <v>20971</v>
      </c>
      <c r="C9686" s="85">
        <v>17010093</v>
      </c>
      <c r="D9686" t="s">
        <v>23281</v>
      </c>
      <c r="E9686" t="s">
        <v>23194</v>
      </c>
      <c r="F9686" s="85">
        <v>141722</v>
      </c>
      <c r="G9686" t="s">
        <v>78</v>
      </c>
      <c r="H9686">
        <v>1664895</v>
      </c>
      <c r="I9686" t="s">
        <v>79</v>
      </c>
      <c r="K9686" t="s">
        <v>20972</v>
      </c>
      <c r="M9686" t="s">
        <v>20759</v>
      </c>
      <c r="N9686" t="s">
        <v>5106</v>
      </c>
      <c r="O9686" t="s">
        <v>18</v>
      </c>
      <c r="P9686">
        <v>78613</v>
      </c>
    </row>
    <row r="9687" spans="1:17" hidden="1" x14ac:dyDescent="0.35">
      <c r="A9687" s="72">
        <f t="shared" si="151"/>
        <v>140470</v>
      </c>
      <c r="B9687" t="s">
        <v>20971</v>
      </c>
      <c r="C9687" s="85">
        <v>17016134</v>
      </c>
      <c r="D9687" t="s">
        <v>23281</v>
      </c>
      <c r="E9687" t="s">
        <v>23189</v>
      </c>
      <c r="F9687" s="85">
        <v>140470</v>
      </c>
      <c r="G9687" t="s">
        <v>78</v>
      </c>
      <c r="I9687" t="s">
        <v>79</v>
      </c>
      <c r="K9687" t="s">
        <v>21543</v>
      </c>
      <c r="M9687" t="s">
        <v>21544</v>
      </c>
      <c r="N9687" t="s">
        <v>205</v>
      </c>
      <c r="O9687" t="s">
        <v>18</v>
      </c>
      <c r="P9687">
        <v>75068</v>
      </c>
    </row>
    <row r="9688" spans="1:17" hidden="1" x14ac:dyDescent="0.35">
      <c r="A9688" s="72">
        <f t="shared" si="151"/>
        <v>140473</v>
      </c>
      <c r="B9688" t="s">
        <v>20971</v>
      </c>
      <c r="C9688" s="85">
        <v>16022323</v>
      </c>
      <c r="D9688" t="s">
        <v>23281</v>
      </c>
      <c r="E9688" t="s">
        <v>23171</v>
      </c>
      <c r="F9688" s="85">
        <v>140473</v>
      </c>
      <c r="G9688" t="s">
        <v>78</v>
      </c>
      <c r="I9688" t="s">
        <v>79</v>
      </c>
      <c r="K9688" t="s">
        <v>27766</v>
      </c>
      <c r="M9688" t="s">
        <v>20750</v>
      </c>
      <c r="N9688" t="s">
        <v>176</v>
      </c>
      <c r="O9688" t="s">
        <v>18</v>
      </c>
      <c r="P9688">
        <v>75023</v>
      </c>
    </row>
    <row r="9689" spans="1:17" hidden="1" x14ac:dyDescent="0.35">
      <c r="A9689" s="72">
        <f t="shared" si="151"/>
        <v>140561</v>
      </c>
      <c r="B9689" t="s">
        <v>20971</v>
      </c>
      <c r="C9689" s="66">
        <v>17017896</v>
      </c>
      <c r="D9689" t="s">
        <v>83</v>
      </c>
      <c r="E9689" t="s">
        <v>1870</v>
      </c>
      <c r="F9689" s="66">
        <v>140561</v>
      </c>
      <c r="G9689" t="s">
        <v>78</v>
      </c>
      <c r="I9689" t="s">
        <v>79</v>
      </c>
      <c r="K9689" t="s">
        <v>21772</v>
      </c>
      <c r="M9689" t="s">
        <v>19144</v>
      </c>
      <c r="N9689" t="s">
        <v>1914</v>
      </c>
      <c r="O9689" t="s">
        <v>18</v>
      </c>
      <c r="P9689" t="s">
        <v>1869</v>
      </c>
    </row>
    <row r="9690" spans="1:17" hidden="1" x14ac:dyDescent="0.35">
      <c r="A9690" s="72">
        <f t="shared" si="151"/>
        <v>141223</v>
      </c>
      <c r="B9690" t="s">
        <v>18728</v>
      </c>
      <c r="C9690" s="66">
        <v>16046612</v>
      </c>
      <c r="D9690" t="s">
        <v>83</v>
      </c>
      <c r="E9690" t="s">
        <v>6077</v>
      </c>
      <c r="F9690" s="66">
        <v>141223</v>
      </c>
      <c r="G9690" t="s">
        <v>78</v>
      </c>
      <c r="I9690" t="s">
        <v>79</v>
      </c>
      <c r="K9690" t="s">
        <v>19594</v>
      </c>
      <c r="M9690" t="s">
        <v>3090</v>
      </c>
      <c r="N9690" t="s">
        <v>6073</v>
      </c>
      <c r="O9690" t="s">
        <v>18</v>
      </c>
      <c r="P9690" t="s">
        <v>7179</v>
      </c>
    </row>
    <row r="9691" spans="1:17" hidden="1" x14ac:dyDescent="0.35">
      <c r="A9691" s="72">
        <f t="shared" si="151"/>
        <v>140467</v>
      </c>
      <c r="B9691" t="s">
        <v>18728</v>
      </c>
      <c r="C9691" s="66">
        <v>17002362</v>
      </c>
      <c r="D9691" t="s">
        <v>83</v>
      </c>
      <c r="E9691" t="s">
        <v>755</v>
      </c>
      <c r="F9691" s="66">
        <v>140467</v>
      </c>
      <c r="G9691" t="s">
        <v>78</v>
      </c>
      <c r="H9691" t="s">
        <v>13633</v>
      </c>
      <c r="I9691" t="s">
        <v>79</v>
      </c>
      <c r="K9691" t="s">
        <v>20158</v>
      </c>
      <c r="L9691" t="s">
        <v>80</v>
      </c>
      <c r="M9691" t="s">
        <v>20157</v>
      </c>
      <c r="N9691" t="s">
        <v>80</v>
      </c>
      <c r="O9691" t="s">
        <v>18</v>
      </c>
      <c r="P9691" t="s">
        <v>763</v>
      </c>
      <c r="Q9691" t="s">
        <v>87</v>
      </c>
    </row>
    <row r="9692" spans="1:17" hidden="1" x14ac:dyDescent="0.35">
      <c r="A9692" s="72">
        <f t="shared" si="151"/>
        <v>141722</v>
      </c>
      <c r="B9692" t="s">
        <v>20971</v>
      </c>
      <c r="C9692" s="66">
        <v>17010093</v>
      </c>
      <c r="D9692" t="s">
        <v>83</v>
      </c>
      <c r="E9692" t="s">
        <v>11379</v>
      </c>
      <c r="F9692" s="66">
        <v>141722</v>
      </c>
      <c r="G9692" t="s">
        <v>78</v>
      </c>
      <c r="H9692" t="s">
        <v>11380</v>
      </c>
      <c r="I9692" t="s">
        <v>79</v>
      </c>
      <c r="K9692" t="s">
        <v>20972</v>
      </c>
      <c r="M9692" t="s">
        <v>20759</v>
      </c>
      <c r="N9692" t="s">
        <v>5106</v>
      </c>
      <c r="O9692" t="s">
        <v>18</v>
      </c>
      <c r="P9692" t="s">
        <v>11383</v>
      </c>
    </row>
    <row r="9693" spans="1:17" hidden="1" x14ac:dyDescent="0.35">
      <c r="A9693" s="72">
        <f t="shared" si="151"/>
        <v>140470</v>
      </c>
      <c r="B9693" t="s">
        <v>20971</v>
      </c>
      <c r="C9693" s="66">
        <v>17016134</v>
      </c>
      <c r="D9693" t="s">
        <v>83</v>
      </c>
      <c r="E9693" t="s">
        <v>824</v>
      </c>
      <c r="F9693" s="66">
        <v>140470</v>
      </c>
      <c r="G9693" t="s">
        <v>78</v>
      </c>
      <c r="I9693" t="s">
        <v>79</v>
      </c>
      <c r="K9693" t="s">
        <v>21543</v>
      </c>
      <c r="M9693" t="s">
        <v>21544</v>
      </c>
      <c r="N9693" t="s">
        <v>205</v>
      </c>
      <c r="O9693" t="s">
        <v>18</v>
      </c>
      <c r="P9693" t="s">
        <v>828</v>
      </c>
    </row>
    <row r="9694" spans="1:17" hidden="1" x14ac:dyDescent="0.35">
      <c r="A9694" s="72">
        <f t="shared" si="151"/>
        <v>140473</v>
      </c>
      <c r="B9694" t="s">
        <v>18728</v>
      </c>
      <c r="C9694" s="66">
        <v>16022323</v>
      </c>
      <c r="D9694" t="s">
        <v>83</v>
      </c>
      <c r="E9694" t="s">
        <v>252</v>
      </c>
      <c r="F9694" s="66">
        <v>140473</v>
      </c>
      <c r="G9694" t="s">
        <v>78</v>
      </c>
      <c r="I9694" t="s">
        <v>79</v>
      </c>
      <c r="K9694" t="s">
        <v>18729</v>
      </c>
      <c r="M9694" t="s">
        <v>254</v>
      </c>
      <c r="N9694" t="s">
        <v>185</v>
      </c>
      <c r="O9694" t="s">
        <v>18</v>
      </c>
      <c r="P9694" t="s">
        <v>255</v>
      </c>
    </row>
    <row r="9695" spans="1:17" hidden="1" x14ac:dyDescent="0.35">
      <c r="A9695" s="72">
        <f t="shared" si="151"/>
        <v>141190</v>
      </c>
      <c r="B9695" t="s">
        <v>18728</v>
      </c>
      <c r="C9695" s="66">
        <v>16037460</v>
      </c>
      <c r="D9695" t="s">
        <v>83</v>
      </c>
      <c r="E9695" t="s">
        <v>5877</v>
      </c>
      <c r="F9695" s="66">
        <v>141190</v>
      </c>
      <c r="G9695" t="s">
        <v>78</v>
      </c>
      <c r="H9695" t="s">
        <v>350</v>
      </c>
      <c r="I9695" t="s">
        <v>79</v>
      </c>
      <c r="K9695" t="s">
        <v>19017</v>
      </c>
      <c r="L9695" t="s">
        <v>80</v>
      </c>
      <c r="M9695" t="s">
        <v>5874</v>
      </c>
      <c r="N9695" t="s">
        <v>5862</v>
      </c>
      <c r="O9695" t="s">
        <v>18</v>
      </c>
      <c r="P9695" t="s">
        <v>5976</v>
      </c>
      <c r="Q9695" t="s">
        <v>87</v>
      </c>
    </row>
    <row r="9696" spans="1:17" hidden="1" x14ac:dyDescent="0.35">
      <c r="A9696" s="72">
        <f t="shared" si="151"/>
        <v>140530</v>
      </c>
      <c r="B9696" t="s">
        <v>18728</v>
      </c>
      <c r="C9696" s="66">
        <v>16036057</v>
      </c>
      <c r="D9696" t="s">
        <v>83</v>
      </c>
      <c r="E9696" t="s">
        <v>1576</v>
      </c>
      <c r="F9696" s="66">
        <v>140530</v>
      </c>
      <c r="G9696" t="s">
        <v>78</v>
      </c>
      <c r="I9696" t="s">
        <v>79</v>
      </c>
      <c r="K9696" t="s">
        <v>19274</v>
      </c>
      <c r="M9696" t="s">
        <v>1578</v>
      </c>
      <c r="N9696" t="s">
        <v>1206</v>
      </c>
      <c r="O9696" t="s">
        <v>18</v>
      </c>
      <c r="P9696" t="s">
        <v>1579</v>
      </c>
    </row>
    <row r="9697" spans="1:17" hidden="1" x14ac:dyDescent="0.35">
      <c r="A9697" s="72">
        <f t="shared" si="151"/>
        <v>141354</v>
      </c>
      <c r="B9697" t="s">
        <v>20700</v>
      </c>
      <c r="C9697" s="66">
        <v>17008016</v>
      </c>
      <c r="D9697" t="s">
        <v>83</v>
      </c>
      <c r="E9697" t="s">
        <v>8566</v>
      </c>
      <c r="F9697" s="66">
        <v>141354</v>
      </c>
      <c r="G9697" t="s">
        <v>78</v>
      </c>
      <c r="I9697" t="s">
        <v>79</v>
      </c>
      <c r="K9697" t="s">
        <v>20701</v>
      </c>
      <c r="M9697" t="s">
        <v>8531</v>
      </c>
      <c r="N9697" t="s">
        <v>7379</v>
      </c>
      <c r="O9697" t="s">
        <v>18</v>
      </c>
      <c r="P9697" t="s">
        <v>8532</v>
      </c>
    </row>
    <row r="9698" spans="1:17" hidden="1" x14ac:dyDescent="0.35">
      <c r="A9698" s="72">
        <f t="shared" si="151"/>
        <v>141295</v>
      </c>
      <c r="B9698" t="s">
        <v>22834</v>
      </c>
      <c r="C9698" s="66">
        <v>17026857</v>
      </c>
      <c r="D9698" t="s">
        <v>83</v>
      </c>
      <c r="E9698" t="s">
        <v>7764</v>
      </c>
      <c r="F9698" s="66">
        <v>141295</v>
      </c>
      <c r="G9698" t="s">
        <v>78</v>
      </c>
      <c r="H9698" t="s">
        <v>13785</v>
      </c>
      <c r="I9698" t="s">
        <v>79</v>
      </c>
      <c r="K9698" t="s">
        <v>22827</v>
      </c>
      <c r="M9698" t="s">
        <v>20814</v>
      </c>
      <c r="N9698" t="s">
        <v>6771</v>
      </c>
      <c r="O9698" t="s">
        <v>18</v>
      </c>
      <c r="P9698" t="s">
        <v>7983</v>
      </c>
    </row>
    <row r="9699" spans="1:17" hidden="1" x14ac:dyDescent="0.35">
      <c r="A9699" s="72">
        <f t="shared" si="151"/>
        <v>141139</v>
      </c>
      <c r="B9699" t="s">
        <v>19737</v>
      </c>
      <c r="C9699" s="66">
        <v>16055762</v>
      </c>
      <c r="D9699" t="s">
        <v>83</v>
      </c>
      <c r="E9699" t="s">
        <v>5535</v>
      </c>
      <c r="F9699" s="66">
        <v>141139</v>
      </c>
      <c r="G9699" t="s">
        <v>78</v>
      </c>
      <c r="I9699" t="s">
        <v>79</v>
      </c>
      <c r="K9699" t="s">
        <v>19738</v>
      </c>
      <c r="M9699" t="s">
        <v>5356</v>
      </c>
      <c r="N9699" t="s">
        <v>5256</v>
      </c>
      <c r="O9699" t="s">
        <v>18</v>
      </c>
      <c r="P9699" t="s">
        <v>5533</v>
      </c>
    </row>
    <row r="9700" spans="1:17" hidden="1" x14ac:dyDescent="0.35">
      <c r="A9700" s="72">
        <f t="shared" si="151"/>
        <v>141653</v>
      </c>
      <c r="B9700" t="s">
        <v>19773</v>
      </c>
      <c r="C9700" s="66">
        <v>16070611</v>
      </c>
      <c r="D9700" t="s">
        <v>83</v>
      </c>
      <c r="E9700" t="s">
        <v>10969</v>
      </c>
      <c r="F9700" s="66">
        <v>141653</v>
      </c>
      <c r="G9700" t="s">
        <v>78</v>
      </c>
      <c r="I9700" t="s">
        <v>79</v>
      </c>
      <c r="K9700" t="s">
        <v>19774</v>
      </c>
      <c r="M9700" t="s">
        <v>10977</v>
      </c>
      <c r="N9700" t="s">
        <v>7398</v>
      </c>
      <c r="O9700" t="s">
        <v>18</v>
      </c>
      <c r="P9700" t="s">
        <v>10978</v>
      </c>
    </row>
    <row r="9701" spans="1:17" hidden="1" x14ac:dyDescent="0.35">
      <c r="A9701" s="72">
        <f t="shared" si="151"/>
        <v>141859</v>
      </c>
      <c r="B9701" t="s">
        <v>21998</v>
      </c>
      <c r="C9701" s="66">
        <v>17019751</v>
      </c>
      <c r="D9701" t="s">
        <v>83</v>
      </c>
      <c r="E9701" t="s">
        <v>12174</v>
      </c>
      <c r="F9701" s="66">
        <v>141859</v>
      </c>
      <c r="G9701" t="s">
        <v>78</v>
      </c>
      <c r="H9701" t="s">
        <v>13868</v>
      </c>
      <c r="I9701" t="s">
        <v>79</v>
      </c>
      <c r="K9701" t="s">
        <v>21999</v>
      </c>
      <c r="M9701" t="s">
        <v>21997</v>
      </c>
      <c r="N9701" t="s">
        <v>12303</v>
      </c>
      <c r="O9701" t="s">
        <v>18</v>
      </c>
      <c r="P9701" t="s">
        <v>12177</v>
      </c>
    </row>
    <row r="9702" spans="1:17" hidden="1" x14ac:dyDescent="0.35">
      <c r="A9702" s="72">
        <f t="shared" si="151"/>
        <v>141389</v>
      </c>
      <c r="B9702" t="s">
        <v>21452</v>
      </c>
      <c r="C9702" s="66">
        <v>17015023</v>
      </c>
      <c r="D9702" t="s">
        <v>83</v>
      </c>
      <c r="E9702" t="s">
        <v>8849</v>
      </c>
      <c r="F9702" s="66">
        <v>141389</v>
      </c>
      <c r="G9702" t="s">
        <v>78</v>
      </c>
      <c r="I9702" t="s">
        <v>79</v>
      </c>
      <c r="K9702" t="s">
        <v>21453</v>
      </c>
      <c r="M9702" t="s">
        <v>8851</v>
      </c>
      <c r="O9702" t="s">
        <v>18</v>
      </c>
      <c r="P9702" t="s">
        <v>8852</v>
      </c>
    </row>
    <row r="9703" spans="1:17" hidden="1" x14ac:dyDescent="0.35">
      <c r="A9703" s="72">
        <f t="shared" si="151"/>
        <v>141322</v>
      </c>
      <c r="B9703" t="s">
        <v>19549</v>
      </c>
      <c r="C9703" s="66">
        <v>16067104</v>
      </c>
      <c r="D9703" t="s">
        <v>83</v>
      </c>
      <c r="E9703" t="s">
        <v>8316</v>
      </c>
      <c r="F9703" s="66">
        <v>141322</v>
      </c>
      <c r="G9703" t="s">
        <v>78</v>
      </c>
      <c r="H9703" t="s">
        <v>350</v>
      </c>
      <c r="I9703" t="s">
        <v>79</v>
      </c>
      <c r="K9703" t="s">
        <v>19550</v>
      </c>
      <c r="L9703" t="s">
        <v>80</v>
      </c>
      <c r="M9703" t="s">
        <v>8318</v>
      </c>
      <c r="N9703" t="s">
        <v>6073</v>
      </c>
      <c r="O9703" t="s">
        <v>18</v>
      </c>
      <c r="P9703" t="s">
        <v>19551</v>
      </c>
      <c r="Q9703" t="s">
        <v>87</v>
      </c>
    </row>
    <row r="9704" spans="1:17" hidden="1" x14ac:dyDescent="0.35">
      <c r="A9704" s="72">
        <f t="shared" si="151"/>
        <v>141322</v>
      </c>
      <c r="B9704" t="s">
        <v>19546</v>
      </c>
      <c r="C9704" s="66">
        <v>16067103</v>
      </c>
      <c r="D9704" t="s">
        <v>83</v>
      </c>
      <c r="E9704" t="s">
        <v>8316</v>
      </c>
      <c r="F9704" s="66">
        <v>141322</v>
      </c>
      <c r="G9704" t="s">
        <v>78</v>
      </c>
      <c r="H9704" t="s">
        <v>350</v>
      </c>
      <c r="I9704" t="s">
        <v>79</v>
      </c>
      <c r="K9704" t="s">
        <v>19547</v>
      </c>
      <c r="L9704" t="s">
        <v>80</v>
      </c>
      <c r="M9704" t="s">
        <v>19548</v>
      </c>
      <c r="N9704" t="s">
        <v>6073</v>
      </c>
      <c r="O9704" t="s">
        <v>18</v>
      </c>
      <c r="P9704" t="s">
        <v>8329</v>
      </c>
      <c r="Q9704" t="s">
        <v>87</v>
      </c>
    </row>
    <row r="9705" spans="1:17" hidden="1" x14ac:dyDescent="0.35">
      <c r="A9705" s="72">
        <f t="shared" si="151"/>
        <v>140809</v>
      </c>
      <c r="B9705" t="s">
        <v>18183</v>
      </c>
      <c r="C9705" s="66">
        <v>16033574</v>
      </c>
      <c r="D9705" t="s">
        <v>83</v>
      </c>
      <c r="E9705" t="s">
        <v>3276</v>
      </c>
      <c r="F9705" s="66">
        <v>140809</v>
      </c>
      <c r="G9705" t="s">
        <v>78</v>
      </c>
      <c r="I9705" t="s">
        <v>79</v>
      </c>
      <c r="K9705" t="s">
        <v>19007</v>
      </c>
      <c r="M9705" t="s">
        <v>3278</v>
      </c>
      <c r="N9705" t="s">
        <v>3189</v>
      </c>
      <c r="O9705" t="s">
        <v>18</v>
      </c>
      <c r="P9705" t="s">
        <v>3279</v>
      </c>
    </row>
    <row r="9706" spans="1:17" hidden="1" x14ac:dyDescent="0.35">
      <c r="A9706" s="72">
        <f t="shared" si="151"/>
        <v>141716</v>
      </c>
      <c r="B9706" t="s">
        <v>18183</v>
      </c>
      <c r="C9706" s="66">
        <v>16049927</v>
      </c>
      <c r="D9706" t="s">
        <v>83</v>
      </c>
      <c r="E9706" t="s">
        <v>11490</v>
      </c>
      <c r="F9706" s="66">
        <v>141716</v>
      </c>
      <c r="G9706" t="s">
        <v>78</v>
      </c>
      <c r="I9706" t="s">
        <v>79</v>
      </c>
      <c r="K9706" t="s">
        <v>18184</v>
      </c>
      <c r="M9706" t="s">
        <v>11493</v>
      </c>
      <c r="N9706" t="s">
        <v>5129</v>
      </c>
      <c r="O9706" t="s">
        <v>18</v>
      </c>
      <c r="P9706" t="s">
        <v>11494</v>
      </c>
    </row>
    <row r="9707" spans="1:17" hidden="1" x14ac:dyDescent="0.35">
      <c r="A9707" s="72">
        <f t="shared" si="151"/>
        <v>140521</v>
      </c>
      <c r="B9707" t="s">
        <v>18183</v>
      </c>
      <c r="C9707" s="66">
        <v>16031461</v>
      </c>
      <c r="D9707" t="s">
        <v>83</v>
      </c>
      <c r="E9707" t="s">
        <v>511</v>
      </c>
      <c r="F9707" s="66">
        <v>140521</v>
      </c>
      <c r="G9707" t="s">
        <v>78</v>
      </c>
      <c r="I9707" t="s">
        <v>79</v>
      </c>
      <c r="K9707" t="s">
        <v>19147</v>
      </c>
      <c r="M9707" t="s">
        <v>1375</v>
      </c>
      <c r="N9707" t="s">
        <v>232</v>
      </c>
      <c r="O9707" t="s">
        <v>18</v>
      </c>
      <c r="P9707" t="s">
        <v>1376</v>
      </c>
    </row>
    <row r="9708" spans="1:17" hidden="1" x14ac:dyDescent="0.35">
      <c r="A9708" s="72">
        <f t="shared" si="151"/>
        <v>141314</v>
      </c>
      <c r="B9708" t="s">
        <v>18183</v>
      </c>
      <c r="C9708" s="66">
        <v>16025256</v>
      </c>
      <c r="D9708" t="s">
        <v>83</v>
      </c>
      <c r="E9708" t="s">
        <v>8293</v>
      </c>
      <c r="F9708" s="66">
        <v>141314</v>
      </c>
      <c r="G9708" t="s">
        <v>78</v>
      </c>
      <c r="H9708" t="s">
        <v>18603</v>
      </c>
      <c r="I9708" t="s">
        <v>79</v>
      </c>
      <c r="K9708" t="s">
        <v>18604</v>
      </c>
      <c r="M9708" t="s">
        <v>8296</v>
      </c>
      <c r="N9708" t="s">
        <v>6827</v>
      </c>
      <c r="O9708" t="s">
        <v>18</v>
      </c>
      <c r="P9708" t="s">
        <v>8297</v>
      </c>
    </row>
    <row r="9709" spans="1:17" hidden="1" x14ac:dyDescent="0.35">
      <c r="A9709" s="72">
        <f t="shared" si="151"/>
        <v>141329</v>
      </c>
      <c r="B9709" t="s">
        <v>24594</v>
      </c>
      <c r="C9709" s="85">
        <v>17024367</v>
      </c>
      <c r="D9709" t="s">
        <v>23281</v>
      </c>
      <c r="E9709" t="s">
        <v>23246</v>
      </c>
      <c r="F9709" s="85">
        <v>141329</v>
      </c>
      <c r="G9709" t="s">
        <v>78</v>
      </c>
      <c r="I9709" t="s">
        <v>79</v>
      </c>
      <c r="K9709" t="s">
        <v>24595</v>
      </c>
      <c r="M9709" t="s">
        <v>20216</v>
      </c>
      <c r="N9709" t="s">
        <v>6071</v>
      </c>
      <c r="O9709" t="s">
        <v>18</v>
      </c>
      <c r="P9709">
        <v>77536</v>
      </c>
    </row>
    <row r="9710" spans="1:17" hidden="1" x14ac:dyDescent="0.35">
      <c r="A9710" s="72">
        <f t="shared" si="151"/>
        <v>141267</v>
      </c>
      <c r="B9710" t="s">
        <v>18626</v>
      </c>
      <c r="C9710" s="66">
        <v>16027543</v>
      </c>
      <c r="D9710" t="s">
        <v>83</v>
      </c>
      <c r="E9710" t="s">
        <v>7612</v>
      </c>
      <c r="F9710" s="66">
        <v>141267</v>
      </c>
      <c r="G9710" t="s">
        <v>78</v>
      </c>
      <c r="H9710" t="s">
        <v>18822</v>
      </c>
      <c r="I9710" t="s">
        <v>79</v>
      </c>
      <c r="K9710" t="s">
        <v>18823</v>
      </c>
      <c r="M9710" t="s">
        <v>7609</v>
      </c>
      <c r="N9710" t="s">
        <v>6073</v>
      </c>
      <c r="O9710" t="s">
        <v>18</v>
      </c>
      <c r="P9710" t="s">
        <v>7610</v>
      </c>
    </row>
    <row r="9711" spans="1:17" hidden="1" x14ac:dyDescent="0.35">
      <c r="A9711" s="72">
        <f t="shared" si="151"/>
        <v>140480</v>
      </c>
      <c r="B9711" t="s">
        <v>19714</v>
      </c>
      <c r="C9711" s="66">
        <v>16047768</v>
      </c>
      <c r="D9711" t="s">
        <v>83</v>
      </c>
      <c r="E9711" t="s">
        <v>1041</v>
      </c>
      <c r="F9711" s="66">
        <v>140480</v>
      </c>
      <c r="G9711" t="s">
        <v>78</v>
      </c>
      <c r="I9711" t="s">
        <v>79</v>
      </c>
      <c r="K9711" t="s">
        <v>19715</v>
      </c>
      <c r="M9711" t="s">
        <v>1048</v>
      </c>
      <c r="N9711" t="s">
        <v>1048</v>
      </c>
      <c r="O9711" t="s">
        <v>18</v>
      </c>
      <c r="P9711" t="s">
        <v>1049</v>
      </c>
    </row>
    <row r="9712" spans="1:17" hidden="1" x14ac:dyDescent="0.35">
      <c r="A9712" s="72">
        <f t="shared" si="151"/>
        <v>140480</v>
      </c>
      <c r="B9712" t="s">
        <v>19712</v>
      </c>
      <c r="C9712" s="66">
        <v>16047767</v>
      </c>
      <c r="D9712" t="s">
        <v>83</v>
      </c>
      <c r="E9712" t="s">
        <v>1041</v>
      </c>
      <c r="F9712" s="66">
        <v>140480</v>
      </c>
      <c r="G9712" t="s">
        <v>78</v>
      </c>
      <c r="I9712" t="s">
        <v>79</v>
      </c>
      <c r="K9712" t="s">
        <v>19713</v>
      </c>
      <c r="M9712" t="s">
        <v>1048</v>
      </c>
      <c r="N9712" t="s">
        <v>1048</v>
      </c>
      <c r="O9712" t="s">
        <v>18</v>
      </c>
      <c r="P9712" t="s">
        <v>1045</v>
      </c>
    </row>
    <row r="9713" spans="1:17" hidden="1" x14ac:dyDescent="0.35">
      <c r="A9713" s="72">
        <f t="shared" si="151"/>
        <v>141653</v>
      </c>
      <c r="B9713" t="s">
        <v>19540</v>
      </c>
      <c r="C9713" s="66">
        <v>16066846</v>
      </c>
      <c r="D9713" t="s">
        <v>83</v>
      </c>
      <c r="E9713" t="s">
        <v>10969</v>
      </c>
      <c r="F9713" s="66">
        <v>141653</v>
      </c>
      <c r="G9713" t="s">
        <v>78</v>
      </c>
      <c r="I9713" t="s">
        <v>79</v>
      </c>
      <c r="K9713" t="s">
        <v>19541</v>
      </c>
      <c r="M9713" t="s">
        <v>11004</v>
      </c>
      <c r="N9713" t="s">
        <v>7398</v>
      </c>
      <c r="O9713" t="s">
        <v>18</v>
      </c>
      <c r="P9713" t="s">
        <v>10967</v>
      </c>
    </row>
    <row r="9714" spans="1:17" hidden="1" x14ac:dyDescent="0.35">
      <c r="A9714" s="72">
        <f t="shared" si="151"/>
        <v>141303</v>
      </c>
      <c r="B9714" t="s">
        <v>18185</v>
      </c>
      <c r="C9714" s="66">
        <v>16049964</v>
      </c>
      <c r="D9714" t="s">
        <v>83</v>
      </c>
      <c r="E9714" t="s">
        <v>7830</v>
      </c>
      <c r="F9714" s="66">
        <v>141303</v>
      </c>
      <c r="G9714" t="s">
        <v>78</v>
      </c>
      <c r="H9714" t="s">
        <v>350</v>
      </c>
      <c r="I9714" t="s">
        <v>79</v>
      </c>
      <c r="K9714" t="s">
        <v>19333</v>
      </c>
      <c r="L9714" t="s">
        <v>80</v>
      </c>
      <c r="M9714" t="s">
        <v>7626</v>
      </c>
      <c r="N9714" t="s">
        <v>7626</v>
      </c>
      <c r="O9714" t="s">
        <v>18</v>
      </c>
      <c r="P9714" t="s">
        <v>8119</v>
      </c>
      <c r="Q9714" t="s">
        <v>87</v>
      </c>
    </row>
    <row r="9715" spans="1:17" hidden="1" x14ac:dyDescent="0.35">
      <c r="A9715" s="72">
        <f t="shared" si="151"/>
        <v>141486</v>
      </c>
      <c r="B9715" t="s">
        <v>21021</v>
      </c>
      <c r="C9715" s="85">
        <v>16028259</v>
      </c>
      <c r="D9715" t="s">
        <v>23281</v>
      </c>
      <c r="E9715" t="s">
        <v>23195</v>
      </c>
      <c r="F9715" s="85">
        <v>141486</v>
      </c>
      <c r="G9715" t="s">
        <v>78</v>
      </c>
      <c r="H9715">
        <v>12729554</v>
      </c>
      <c r="I9715" t="s">
        <v>79</v>
      </c>
      <c r="K9715" t="s">
        <v>18948</v>
      </c>
      <c r="M9715" t="s">
        <v>9223</v>
      </c>
      <c r="N9715" t="s">
        <v>20296</v>
      </c>
      <c r="O9715" t="s">
        <v>18</v>
      </c>
      <c r="P9715">
        <v>78040</v>
      </c>
    </row>
    <row r="9716" spans="1:17" hidden="1" x14ac:dyDescent="0.35">
      <c r="A9716" s="72">
        <f t="shared" si="151"/>
        <v>141486</v>
      </c>
      <c r="B9716" t="s">
        <v>18946</v>
      </c>
      <c r="C9716" s="66">
        <v>16028259</v>
      </c>
      <c r="D9716" t="s">
        <v>83</v>
      </c>
      <c r="E9716" t="s">
        <v>9220</v>
      </c>
      <c r="F9716" s="66">
        <v>141486</v>
      </c>
      <c r="G9716" t="s">
        <v>78</v>
      </c>
      <c r="H9716" t="s">
        <v>18947</v>
      </c>
      <c r="I9716" t="s">
        <v>79</v>
      </c>
      <c r="K9716" t="s">
        <v>18948</v>
      </c>
      <c r="M9716" t="s">
        <v>9223</v>
      </c>
      <c r="N9716" t="s">
        <v>9217</v>
      </c>
      <c r="O9716" t="s">
        <v>18</v>
      </c>
      <c r="P9716" t="s">
        <v>9218</v>
      </c>
    </row>
    <row r="9717" spans="1:17" hidden="1" x14ac:dyDescent="0.35">
      <c r="A9717" s="72">
        <f t="shared" si="151"/>
        <v>140821</v>
      </c>
      <c r="B9717" t="s">
        <v>18946</v>
      </c>
      <c r="C9717" s="66">
        <v>16075588</v>
      </c>
      <c r="D9717" t="s">
        <v>83</v>
      </c>
      <c r="E9717" t="s">
        <v>3347</v>
      </c>
      <c r="F9717" s="66">
        <v>140821</v>
      </c>
      <c r="G9717" t="s">
        <v>78</v>
      </c>
      <c r="H9717" t="s">
        <v>350</v>
      </c>
      <c r="I9717" t="s">
        <v>79</v>
      </c>
      <c r="K9717" t="s">
        <v>19947</v>
      </c>
      <c r="L9717" t="s">
        <v>80</v>
      </c>
      <c r="M9717" t="s">
        <v>3240</v>
      </c>
      <c r="N9717" t="s">
        <v>3240</v>
      </c>
      <c r="O9717" t="s">
        <v>18</v>
      </c>
      <c r="P9717" t="s">
        <v>3344</v>
      </c>
      <c r="Q9717" t="s">
        <v>87</v>
      </c>
    </row>
    <row r="9718" spans="1:17" hidden="1" x14ac:dyDescent="0.35">
      <c r="A9718" s="72">
        <f t="shared" si="151"/>
        <v>141312</v>
      </c>
      <c r="B9718" t="s">
        <v>21021</v>
      </c>
      <c r="C9718" s="66">
        <v>17010699</v>
      </c>
      <c r="D9718" t="s">
        <v>83</v>
      </c>
      <c r="E9718" t="s">
        <v>6602</v>
      </c>
      <c r="F9718" s="66">
        <v>141312</v>
      </c>
      <c r="G9718" t="s">
        <v>78</v>
      </c>
      <c r="I9718" t="s">
        <v>79</v>
      </c>
      <c r="K9718" t="s">
        <v>21022</v>
      </c>
      <c r="M9718" t="s">
        <v>8556</v>
      </c>
      <c r="N9718" t="s">
        <v>6071</v>
      </c>
      <c r="O9718" t="s">
        <v>18</v>
      </c>
      <c r="P9718" t="s">
        <v>8240</v>
      </c>
    </row>
    <row r="9719" spans="1:17" hidden="1" x14ac:dyDescent="0.35">
      <c r="A9719" s="72">
        <f t="shared" si="151"/>
        <v>141258</v>
      </c>
      <c r="B9719" t="s">
        <v>19159</v>
      </c>
      <c r="C9719" s="66">
        <v>16034371</v>
      </c>
      <c r="D9719" t="s">
        <v>83</v>
      </c>
      <c r="E9719" t="s">
        <v>7475</v>
      </c>
      <c r="F9719" s="66">
        <v>141258</v>
      </c>
      <c r="G9719" t="s">
        <v>78</v>
      </c>
      <c r="I9719" t="s">
        <v>79</v>
      </c>
      <c r="K9719" t="s">
        <v>19160</v>
      </c>
      <c r="M9719" t="s">
        <v>7477</v>
      </c>
      <c r="N9719" t="s">
        <v>7265</v>
      </c>
      <c r="O9719" t="s">
        <v>18</v>
      </c>
      <c r="P9719" t="s">
        <v>7490</v>
      </c>
    </row>
    <row r="9720" spans="1:17" hidden="1" x14ac:dyDescent="0.35">
      <c r="A9720" s="72">
        <f t="shared" si="151"/>
        <v>141295</v>
      </c>
      <c r="B9720" t="s">
        <v>19443</v>
      </c>
      <c r="C9720" s="66">
        <v>16065590</v>
      </c>
      <c r="D9720" t="s">
        <v>83</v>
      </c>
      <c r="E9720" t="s">
        <v>7764</v>
      </c>
      <c r="F9720" s="66">
        <v>141295</v>
      </c>
      <c r="G9720" t="s">
        <v>78</v>
      </c>
      <c r="H9720" t="s">
        <v>350</v>
      </c>
      <c r="I9720" t="s">
        <v>79</v>
      </c>
      <c r="K9720" t="s">
        <v>19444</v>
      </c>
      <c r="L9720" t="s">
        <v>80</v>
      </c>
      <c r="M9720" t="s">
        <v>7817</v>
      </c>
      <c r="N9720" t="s">
        <v>7262</v>
      </c>
      <c r="O9720" t="s">
        <v>18</v>
      </c>
      <c r="P9720" t="s">
        <v>7818</v>
      </c>
      <c r="Q9720" t="s">
        <v>87</v>
      </c>
    </row>
    <row r="9721" spans="1:17" hidden="1" x14ac:dyDescent="0.35">
      <c r="A9721" s="72">
        <f t="shared" si="151"/>
        <v>141354</v>
      </c>
      <c r="B9721" t="s">
        <v>19407</v>
      </c>
      <c r="C9721" s="66">
        <v>16043020</v>
      </c>
      <c r="D9721" t="s">
        <v>83</v>
      </c>
      <c r="E9721" t="s">
        <v>8566</v>
      </c>
      <c r="F9721" s="66">
        <v>141354</v>
      </c>
      <c r="G9721" t="s">
        <v>78</v>
      </c>
      <c r="I9721" t="s">
        <v>79</v>
      </c>
      <c r="K9721" t="s">
        <v>19408</v>
      </c>
      <c r="M9721" t="s">
        <v>8531</v>
      </c>
      <c r="O9721" t="s">
        <v>18</v>
      </c>
      <c r="P9721" t="s">
        <v>8532</v>
      </c>
    </row>
    <row r="9722" spans="1:17" hidden="1" x14ac:dyDescent="0.35">
      <c r="A9722" s="72">
        <f t="shared" si="151"/>
        <v>140903</v>
      </c>
      <c r="B9722" t="s">
        <v>25198</v>
      </c>
      <c r="C9722" s="85">
        <v>16047564</v>
      </c>
      <c r="D9722" t="s">
        <v>23281</v>
      </c>
      <c r="E9722" t="s">
        <v>23236</v>
      </c>
      <c r="F9722" s="85">
        <v>140903</v>
      </c>
      <c r="G9722" t="s">
        <v>78</v>
      </c>
      <c r="H9722">
        <v>10839066</v>
      </c>
      <c r="I9722" t="s">
        <v>79</v>
      </c>
      <c r="K9722" t="s">
        <v>25199</v>
      </c>
      <c r="M9722" t="s">
        <v>17895</v>
      </c>
      <c r="N9722" t="s">
        <v>571</v>
      </c>
      <c r="O9722" t="s">
        <v>18</v>
      </c>
      <c r="P9722">
        <v>76140</v>
      </c>
      <c r="Q9722">
        <v>3803</v>
      </c>
    </row>
    <row r="9723" spans="1:17" hidden="1" x14ac:dyDescent="0.35">
      <c r="A9723" s="72">
        <f t="shared" si="151"/>
        <v>140903</v>
      </c>
      <c r="B9723" t="s">
        <v>19683</v>
      </c>
      <c r="C9723" s="66">
        <v>16047564</v>
      </c>
      <c r="D9723" t="s">
        <v>83</v>
      </c>
      <c r="E9723" t="s">
        <v>4366</v>
      </c>
      <c r="F9723" s="66">
        <v>140903</v>
      </c>
      <c r="G9723" t="s">
        <v>78</v>
      </c>
      <c r="H9723" t="s">
        <v>4367</v>
      </c>
      <c r="I9723" t="s">
        <v>79</v>
      </c>
      <c r="K9723" t="s">
        <v>19684</v>
      </c>
      <c r="M9723" t="s">
        <v>4395</v>
      </c>
      <c r="N9723" t="s">
        <v>571</v>
      </c>
      <c r="O9723" t="s">
        <v>18</v>
      </c>
      <c r="P9723" t="s">
        <v>4396</v>
      </c>
      <c r="Q9723" t="s">
        <v>13641</v>
      </c>
    </row>
    <row r="9724" spans="1:17" hidden="1" x14ac:dyDescent="0.35">
      <c r="A9724" s="72">
        <f t="shared" si="151"/>
        <v>141336</v>
      </c>
      <c r="B9724" t="s">
        <v>19757</v>
      </c>
      <c r="C9724" s="66">
        <v>16064263</v>
      </c>
      <c r="D9724" t="s">
        <v>83</v>
      </c>
      <c r="E9724" t="s">
        <v>8391</v>
      </c>
      <c r="F9724" s="66">
        <v>141336</v>
      </c>
      <c r="G9724" t="s">
        <v>78</v>
      </c>
      <c r="I9724" t="s">
        <v>79</v>
      </c>
      <c r="K9724" t="s">
        <v>19758</v>
      </c>
      <c r="M9724" t="s">
        <v>8389</v>
      </c>
      <c r="N9724" t="s">
        <v>6827</v>
      </c>
      <c r="O9724" t="s">
        <v>18</v>
      </c>
      <c r="P9724" t="s">
        <v>6340</v>
      </c>
    </row>
    <row r="9725" spans="1:17" hidden="1" x14ac:dyDescent="0.35">
      <c r="A9725" s="72">
        <f t="shared" si="151"/>
        <v>142043</v>
      </c>
      <c r="B9725" t="s">
        <v>18672</v>
      </c>
      <c r="C9725" s="66">
        <v>16023670</v>
      </c>
      <c r="D9725" t="s">
        <v>83</v>
      </c>
      <c r="E9725" t="s">
        <v>13037</v>
      </c>
      <c r="F9725" s="66">
        <v>142043</v>
      </c>
      <c r="G9725" t="s">
        <v>78</v>
      </c>
      <c r="I9725" t="s">
        <v>79</v>
      </c>
      <c r="K9725" t="s">
        <v>18673</v>
      </c>
      <c r="M9725" t="s">
        <v>13039</v>
      </c>
      <c r="N9725" t="s">
        <v>13039</v>
      </c>
      <c r="O9725" t="s">
        <v>18</v>
      </c>
      <c r="P9725" t="s">
        <v>13100</v>
      </c>
    </row>
    <row r="9726" spans="1:17" hidden="1" x14ac:dyDescent="0.35">
      <c r="A9726" s="72">
        <f t="shared" si="151"/>
        <v>142116</v>
      </c>
      <c r="B9726" t="s">
        <v>18672</v>
      </c>
      <c r="C9726" s="66">
        <v>17009059</v>
      </c>
      <c r="D9726" t="s">
        <v>83</v>
      </c>
      <c r="E9726" t="s">
        <v>13524</v>
      </c>
      <c r="F9726" s="66">
        <v>142116</v>
      </c>
      <c r="G9726" t="s">
        <v>78</v>
      </c>
      <c r="H9726" t="s">
        <v>20815</v>
      </c>
      <c r="I9726" t="s">
        <v>79</v>
      </c>
      <c r="K9726" t="s">
        <v>20816</v>
      </c>
      <c r="L9726" t="s">
        <v>80</v>
      </c>
      <c r="M9726" t="s">
        <v>7395</v>
      </c>
      <c r="N9726" t="s">
        <v>80</v>
      </c>
      <c r="O9726" t="s">
        <v>18</v>
      </c>
      <c r="P9726" t="s">
        <v>13261</v>
      </c>
      <c r="Q9726" t="s">
        <v>87</v>
      </c>
    </row>
    <row r="9727" spans="1:17" hidden="1" x14ac:dyDescent="0.35">
      <c r="A9727" s="72">
        <f t="shared" si="151"/>
        <v>140457</v>
      </c>
      <c r="B9727" t="s">
        <v>19497</v>
      </c>
      <c r="C9727" s="66">
        <v>16044286</v>
      </c>
      <c r="D9727" t="s">
        <v>83</v>
      </c>
      <c r="E9727" t="s">
        <v>345</v>
      </c>
      <c r="F9727" s="66">
        <v>140457</v>
      </c>
      <c r="G9727" t="s">
        <v>78</v>
      </c>
      <c r="H9727" t="s">
        <v>350</v>
      </c>
      <c r="I9727" t="s">
        <v>79</v>
      </c>
      <c r="K9727" t="s">
        <v>19498</v>
      </c>
      <c r="L9727" t="s">
        <v>80</v>
      </c>
      <c r="M9727" t="s">
        <v>347</v>
      </c>
      <c r="N9727" t="s">
        <v>185</v>
      </c>
      <c r="O9727" t="s">
        <v>18</v>
      </c>
      <c r="P9727" t="s">
        <v>348</v>
      </c>
      <c r="Q9727" t="s">
        <v>87</v>
      </c>
    </row>
    <row r="9728" spans="1:17" hidden="1" x14ac:dyDescent="0.35">
      <c r="A9728" s="72">
        <f t="shared" si="151"/>
        <v>141258</v>
      </c>
      <c r="B9728" t="s">
        <v>19161</v>
      </c>
      <c r="C9728" s="66">
        <v>16034372</v>
      </c>
      <c r="D9728" t="s">
        <v>83</v>
      </c>
      <c r="E9728" t="s">
        <v>7475</v>
      </c>
      <c r="F9728" s="66">
        <v>141258</v>
      </c>
      <c r="G9728" t="s">
        <v>78</v>
      </c>
      <c r="I9728" t="s">
        <v>79</v>
      </c>
      <c r="K9728" t="s">
        <v>19162</v>
      </c>
      <c r="M9728" t="s">
        <v>7477</v>
      </c>
      <c r="N9728" t="s">
        <v>7265</v>
      </c>
      <c r="O9728" t="s">
        <v>18</v>
      </c>
      <c r="P9728" t="s">
        <v>7478</v>
      </c>
    </row>
    <row r="9729" spans="1:17" hidden="1" x14ac:dyDescent="0.35">
      <c r="A9729" s="72">
        <f t="shared" si="151"/>
        <v>141584</v>
      </c>
      <c r="B9729" t="s">
        <v>20237</v>
      </c>
      <c r="C9729" s="66">
        <v>17002961</v>
      </c>
      <c r="D9729" t="s">
        <v>83</v>
      </c>
      <c r="E9729" t="s">
        <v>10531</v>
      </c>
      <c r="F9729" s="66">
        <v>141584</v>
      </c>
      <c r="G9729" t="s">
        <v>78</v>
      </c>
      <c r="I9729" t="s">
        <v>79</v>
      </c>
      <c r="K9729" t="s">
        <v>20238</v>
      </c>
      <c r="M9729" t="s">
        <v>17975</v>
      </c>
      <c r="N9729" t="s">
        <v>20239</v>
      </c>
      <c r="O9729" t="s">
        <v>18</v>
      </c>
      <c r="P9729" t="s">
        <v>10512</v>
      </c>
    </row>
    <row r="9730" spans="1:17" hidden="1" x14ac:dyDescent="0.35">
      <c r="A9730" s="72">
        <f t="shared" ref="A9730:A9793" si="152">IF(F9730="", "", IF(D9730="School District", C9730, F9730))</f>
        <v>141555</v>
      </c>
      <c r="B9730" t="s">
        <v>18888</v>
      </c>
      <c r="C9730" s="66">
        <v>16037228</v>
      </c>
      <c r="D9730" t="s">
        <v>83</v>
      </c>
      <c r="E9730" t="s">
        <v>4810</v>
      </c>
      <c r="F9730" s="66">
        <v>141555</v>
      </c>
      <c r="G9730" t="s">
        <v>78</v>
      </c>
      <c r="I9730" t="s">
        <v>79</v>
      </c>
      <c r="K9730" t="s">
        <v>18880</v>
      </c>
      <c r="M9730" t="s">
        <v>7383</v>
      </c>
      <c r="N9730" t="s">
        <v>9526</v>
      </c>
      <c r="O9730" t="s">
        <v>18</v>
      </c>
      <c r="P9730" t="s">
        <v>10254</v>
      </c>
    </row>
    <row r="9731" spans="1:17" hidden="1" x14ac:dyDescent="0.35">
      <c r="A9731" s="72">
        <f t="shared" si="152"/>
        <v>141555</v>
      </c>
      <c r="B9731" t="s">
        <v>18889</v>
      </c>
      <c r="C9731" s="66">
        <v>16037233</v>
      </c>
      <c r="D9731" t="s">
        <v>83</v>
      </c>
      <c r="E9731" t="s">
        <v>4810</v>
      </c>
      <c r="F9731" s="66">
        <v>141555</v>
      </c>
      <c r="G9731" t="s">
        <v>78</v>
      </c>
      <c r="H9731" t="s">
        <v>350</v>
      </c>
      <c r="I9731" t="s">
        <v>79</v>
      </c>
      <c r="K9731" t="s">
        <v>18890</v>
      </c>
      <c r="L9731" t="s">
        <v>80</v>
      </c>
      <c r="M9731" t="s">
        <v>7383</v>
      </c>
      <c r="N9731" t="s">
        <v>7384</v>
      </c>
      <c r="O9731" t="s">
        <v>18</v>
      </c>
      <c r="P9731" t="s">
        <v>10347</v>
      </c>
      <c r="Q9731" t="s">
        <v>87</v>
      </c>
    </row>
    <row r="9732" spans="1:17" hidden="1" x14ac:dyDescent="0.35">
      <c r="A9732" s="72">
        <f t="shared" si="152"/>
        <v>141555</v>
      </c>
      <c r="B9732" t="s">
        <v>18891</v>
      </c>
      <c r="C9732" s="66">
        <v>16037235</v>
      </c>
      <c r="D9732" t="s">
        <v>83</v>
      </c>
      <c r="E9732" t="s">
        <v>4810</v>
      </c>
      <c r="F9732" s="66">
        <v>141555</v>
      </c>
      <c r="G9732" t="s">
        <v>78</v>
      </c>
      <c r="H9732" t="s">
        <v>350</v>
      </c>
      <c r="I9732" t="s">
        <v>79</v>
      </c>
      <c r="K9732" t="s">
        <v>18892</v>
      </c>
      <c r="L9732" t="s">
        <v>80</v>
      </c>
      <c r="M9732" t="s">
        <v>7383</v>
      </c>
      <c r="N9732" t="s">
        <v>7384</v>
      </c>
      <c r="O9732" t="s">
        <v>18</v>
      </c>
      <c r="P9732" t="s">
        <v>9181</v>
      </c>
      <c r="Q9732" t="s">
        <v>87</v>
      </c>
    </row>
    <row r="9733" spans="1:17" hidden="1" x14ac:dyDescent="0.35">
      <c r="A9733" s="72">
        <f t="shared" si="152"/>
        <v>141555</v>
      </c>
      <c r="B9733" t="s">
        <v>18893</v>
      </c>
      <c r="C9733" s="66">
        <v>16037247</v>
      </c>
      <c r="D9733" t="s">
        <v>83</v>
      </c>
      <c r="E9733" t="s">
        <v>4810</v>
      </c>
      <c r="F9733" s="66">
        <v>141555</v>
      </c>
      <c r="G9733" t="s">
        <v>78</v>
      </c>
      <c r="H9733" t="s">
        <v>350</v>
      </c>
      <c r="I9733" t="s">
        <v>79</v>
      </c>
      <c r="K9733" t="s">
        <v>18894</v>
      </c>
      <c r="L9733" t="s">
        <v>80</v>
      </c>
      <c r="M9733" t="s">
        <v>7383</v>
      </c>
      <c r="N9733" t="s">
        <v>7384</v>
      </c>
      <c r="O9733" t="s">
        <v>18</v>
      </c>
      <c r="P9733" t="s">
        <v>10314</v>
      </c>
      <c r="Q9733" t="s">
        <v>87</v>
      </c>
    </row>
    <row r="9734" spans="1:17" hidden="1" x14ac:dyDescent="0.35">
      <c r="A9734" s="72">
        <f t="shared" si="152"/>
        <v>141487</v>
      </c>
      <c r="B9734" t="s">
        <v>9326</v>
      </c>
      <c r="C9734" s="66">
        <v>90384</v>
      </c>
      <c r="D9734" t="s">
        <v>77</v>
      </c>
      <c r="E9734" t="s">
        <v>9269</v>
      </c>
      <c r="F9734" s="66">
        <v>141487</v>
      </c>
      <c r="G9734" t="s">
        <v>78</v>
      </c>
      <c r="I9734" t="s">
        <v>79</v>
      </c>
      <c r="K9734" t="s">
        <v>9327</v>
      </c>
      <c r="M9734" t="s">
        <v>9216</v>
      </c>
      <c r="N9734" t="s">
        <v>9217</v>
      </c>
      <c r="O9734" t="s">
        <v>18</v>
      </c>
      <c r="P9734" t="s">
        <v>9325</v>
      </c>
      <c r="Q9734" t="s">
        <v>9049</v>
      </c>
    </row>
    <row r="9735" spans="1:17" hidden="1" x14ac:dyDescent="0.35">
      <c r="A9735" s="72">
        <f t="shared" si="152"/>
        <v>141487</v>
      </c>
      <c r="B9735" t="s">
        <v>9323</v>
      </c>
      <c r="C9735" s="66">
        <v>90383</v>
      </c>
      <c r="D9735" t="s">
        <v>77</v>
      </c>
      <c r="E9735" t="s">
        <v>9269</v>
      </c>
      <c r="F9735" s="66">
        <v>141487</v>
      </c>
      <c r="G9735" t="s">
        <v>78</v>
      </c>
      <c r="I9735" t="s">
        <v>79</v>
      </c>
      <c r="K9735" t="s">
        <v>9324</v>
      </c>
      <c r="M9735" t="s">
        <v>9216</v>
      </c>
      <c r="N9735" t="s">
        <v>9217</v>
      </c>
      <c r="O9735" t="s">
        <v>18</v>
      </c>
      <c r="P9735" t="s">
        <v>9325</v>
      </c>
    </row>
    <row r="9736" spans="1:17" hidden="1" x14ac:dyDescent="0.35">
      <c r="A9736" s="72">
        <f t="shared" si="152"/>
        <v>141739</v>
      </c>
      <c r="B9736" t="s">
        <v>23666</v>
      </c>
      <c r="C9736" s="85">
        <v>91795</v>
      </c>
      <c r="D9736" t="s">
        <v>77</v>
      </c>
      <c r="E9736" t="s">
        <v>23266</v>
      </c>
      <c r="F9736" s="85">
        <v>141739</v>
      </c>
      <c r="G9736" t="s">
        <v>78</v>
      </c>
      <c r="H9736">
        <v>12875357</v>
      </c>
      <c r="I9736" t="s">
        <v>79</v>
      </c>
      <c r="K9736" t="s">
        <v>23667</v>
      </c>
      <c r="M9736" t="s">
        <v>125</v>
      </c>
      <c r="N9736" t="s">
        <v>137</v>
      </c>
      <c r="O9736" t="s">
        <v>18</v>
      </c>
      <c r="P9736">
        <v>78754</v>
      </c>
    </row>
    <row r="9737" spans="1:17" hidden="1" x14ac:dyDescent="0.35">
      <c r="A9737" s="72">
        <f t="shared" si="152"/>
        <v>141739</v>
      </c>
      <c r="B9737" t="s">
        <v>23728</v>
      </c>
      <c r="C9737" s="85">
        <v>17016647</v>
      </c>
      <c r="D9737" t="s">
        <v>77</v>
      </c>
      <c r="E9737" t="s">
        <v>23266</v>
      </c>
      <c r="F9737" s="85">
        <v>141739</v>
      </c>
      <c r="G9737" t="s">
        <v>78</v>
      </c>
      <c r="I9737" t="s">
        <v>79</v>
      </c>
      <c r="K9737" t="s">
        <v>23621</v>
      </c>
      <c r="M9737" t="s">
        <v>125</v>
      </c>
      <c r="N9737" t="s">
        <v>137</v>
      </c>
      <c r="O9737" t="s">
        <v>18</v>
      </c>
      <c r="P9737">
        <v>78703</v>
      </c>
    </row>
    <row r="9738" spans="1:17" hidden="1" x14ac:dyDescent="0.35">
      <c r="A9738" s="72">
        <f t="shared" si="152"/>
        <v>141739</v>
      </c>
      <c r="B9738" t="s">
        <v>23744</v>
      </c>
      <c r="C9738" s="85">
        <v>231236</v>
      </c>
      <c r="D9738" t="s">
        <v>77</v>
      </c>
      <c r="E9738" t="s">
        <v>23266</v>
      </c>
      <c r="F9738" s="85">
        <v>141739</v>
      </c>
      <c r="G9738" t="s">
        <v>78</v>
      </c>
      <c r="H9738">
        <v>12688008</v>
      </c>
      <c r="I9738" t="s">
        <v>79</v>
      </c>
      <c r="K9738" t="s">
        <v>23745</v>
      </c>
      <c r="M9738" t="s">
        <v>125</v>
      </c>
      <c r="N9738" t="s">
        <v>137</v>
      </c>
      <c r="O9738" t="s">
        <v>18</v>
      </c>
      <c r="P9738">
        <v>78704</v>
      </c>
    </row>
    <row r="9739" spans="1:17" hidden="1" x14ac:dyDescent="0.35">
      <c r="A9739" s="72">
        <f t="shared" si="152"/>
        <v>141544</v>
      </c>
      <c r="B9739" t="s">
        <v>17619</v>
      </c>
      <c r="C9739" s="66">
        <v>16065768</v>
      </c>
      <c r="D9739" t="s">
        <v>77</v>
      </c>
      <c r="E9739" t="s">
        <v>9751</v>
      </c>
      <c r="F9739" s="66">
        <v>141544</v>
      </c>
      <c r="G9739" t="s">
        <v>78</v>
      </c>
      <c r="H9739" t="s">
        <v>9752</v>
      </c>
      <c r="I9739" t="s">
        <v>79</v>
      </c>
      <c r="K9739" t="s">
        <v>17620</v>
      </c>
      <c r="M9739" t="s">
        <v>7383</v>
      </c>
      <c r="N9739" t="s">
        <v>7384</v>
      </c>
      <c r="O9739" t="s">
        <v>18</v>
      </c>
      <c r="P9739" t="s">
        <v>9914</v>
      </c>
    </row>
    <row r="9740" spans="1:17" hidden="1" x14ac:dyDescent="0.35">
      <c r="A9740" s="72">
        <f t="shared" si="152"/>
        <v>141649</v>
      </c>
      <c r="B9740" t="s">
        <v>26056</v>
      </c>
      <c r="C9740" s="85">
        <v>91432</v>
      </c>
      <c r="D9740" t="s">
        <v>77</v>
      </c>
      <c r="E9740" t="s">
        <v>23220</v>
      </c>
      <c r="F9740" s="85">
        <v>141649</v>
      </c>
      <c r="G9740" t="s">
        <v>78</v>
      </c>
      <c r="H9740">
        <v>13056650</v>
      </c>
      <c r="I9740" t="s">
        <v>79</v>
      </c>
      <c r="K9740" t="s">
        <v>26057</v>
      </c>
      <c r="M9740" t="s">
        <v>20012</v>
      </c>
      <c r="N9740" t="s">
        <v>10825</v>
      </c>
      <c r="O9740" t="s">
        <v>18</v>
      </c>
      <c r="P9740">
        <v>78550</v>
      </c>
      <c r="Q9740">
        <v>9112</v>
      </c>
    </row>
    <row r="9741" spans="1:17" hidden="1" x14ac:dyDescent="0.35">
      <c r="A9741" s="72">
        <f t="shared" si="152"/>
        <v>142118</v>
      </c>
      <c r="B9741" t="s">
        <v>1203</v>
      </c>
      <c r="C9741" s="66">
        <v>93136</v>
      </c>
      <c r="D9741" t="s">
        <v>77</v>
      </c>
      <c r="E9741" t="s">
        <v>13343</v>
      </c>
      <c r="F9741" s="66">
        <v>142118</v>
      </c>
      <c r="G9741" t="s">
        <v>78</v>
      </c>
      <c r="H9741" t="s">
        <v>13580</v>
      </c>
      <c r="I9741" t="s">
        <v>79</v>
      </c>
      <c r="K9741" t="s">
        <v>13581</v>
      </c>
      <c r="M9741" t="s">
        <v>7395</v>
      </c>
      <c r="N9741" t="s">
        <v>13252</v>
      </c>
      <c r="O9741" t="s">
        <v>18</v>
      </c>
      <c r="P9741" t="s">
        <v>13562</v>
      </c>
      <c r="Q9741" t="s">
        <v>13582</v>
      </c>
    </row>
    <row r="9742" spans="1:17" hidden="1" x14ac:dyDescent="0.35">
      <c r="A9742" s="72">
        <f t="shared" si="152"/>
        <v>140499</v>
      </c>
      <c r="B9742" t="s">
        <v>1203</v>
      </c>
      <c r="C9742" s="66">
        <v>85879</v>
      </c>
      <c r="D9742" t="s">
        <v>77</v>
      </c>
      <c r="E9742" t="s">
        <v>1194</v>
      </c>
      <c r="F9742" s="66">
        <v>140499</v>
      </c>
      <c r="G9742" t="s">
        <v>78</v>
      </c>
      <c r="I9742" t="s">
        <v>79</v>
      </c>
      <c r="K9742" t="s">
        <v>1204</v>
      </c>
      <c r="M9742" t="s">
        <v>1196</v>
      </c>
      <c r="N9742" t="s">
        <v>1197</v>
      </c>
      <c r="O9742" t="s">
        <v>18</v>
      </c>
      <c r="P9742" t="s">
        <v>1198</v>
      </c>
      <c r="Q9742" t="s">
        <v>1205</v>
      </c>
    </row>
    <row r="9743" spans="1:17" hidden="1" x14ac:dyDescent="0.35">
      <c r="A9743" s="72">
        <f t="shared" si="152"/>
        <v>141322</v>
      </c>
      <c r="B9743" t="s">
        <v>1203</v>
      </c>
      <c r="C9743" s="66">
        <v>89716</v>
      </c>
      <c r="D9743" t="s">
        <v>77</v>
      </c>
      <c r="E9743" t="s">
        <v>8316</v>
      </c>
      <c r="F9743" s="66">
        <v>141322</v>
      </c>
      <c r="G9743" t="s">
        <v>78</v>
      </c>
      <c r="H9743" t="s">
        <v>350</v>
      </c>
      <c r="I9743" t="s">
        <v>79</v>
      </c>
      <c r="K9743" t="s">
        <v>8359</v>
      </c>
      <c r="L9743" t="s">
        <v>80</v>
      </c>
      <c r="M9743" t="s">
        <v>8318</v>
      </c>
      <c r="N9743" t="s">
        <v>6073</v>
      </c>
      <c r="O9743" t="s">
        <v>18</v>
      </c>
      <c r="P9743" t="s">
        <v>8319</v>
      </c>
      <c r="Q9743" t="s">
        <v>87</v>
      </c>
    </row>
    <row r="9744" spans="1:17" hidden="1" x14ac:dyDescent="0.35">
      <c r="A9744" s="72">
        <f t="shared" si="152"/>
        <v>140561</v>
      </c>
      <c r="B9744" t="s">
        <v>1203</v>
      </c>
      <c r="C9744" s="66">
        <v>86432</v>
      </c>
      <c r="D9744" t="s">
        <v>77</v>
      </c>
      <c r="E9744" t="s">
        <v>1870</v>
      </c>
      <c r="F9744" s="66">
        <v>140561</v>
      </c>
      <c r="G9744" t="s">
        <v>78</v>
      </c>
      <c r="I9744" t="s">
        <v>79</v>
      </c>
      <c r="K9744" t="s">
        <v>1879</v>
      </c>
      <c r="M9744" t="s">
        <v>1868</v>
      </c>
      <c r="N9744" t="s">
        <v>1269</v>
      </c>
      <c r="O9744" t="s">
        <v>18</v>
      </c>
      <c r="P9744" t="s">
        <v>1869</v>
      </c>
    </row>
    <row r="9745" spans="1:17" hidden="1" x14ac:dyDescent="0.35">
      <c r="A9745" s="72">
        <f t="shared" si="152"/>
        <v>141649</v>
      </c>
      <c r="B9745" t="s">
        <v>1203</v>
      </c>
      <c r="C9745" s="66">
        <v>91432</v>
      </c>
      <c r="D9745" t="s">
        <v>77</v>
      </c>
      <c r="E9745" t="s">
        <v>10836</v>
      </c>
      <c r="F9745" s="66">
        <v>141649</v>
      </c>
      <c r="G9745" t="s">
        <v>78</v>
      </c>
      <c r="H9745" t="s">
        <v>10915</v>
      </c>
      <c r="I9745" t="s">
        <v>79</v>
      </c>
      <c r="K9745" t="s">
        <v>10916</v>
      </c>
      <c r="M9745" t="s">
        <v>10876</v>
      </c>
      <c r="N9745" t="s">
        <v>10825</v>
      </c>
      <c r="O9745" t="s">
        <v>18</v>
      </c>
      <c r="P9745" t="s">
        <v>10877</v>
      </c>
      <c r="Q9745" t="s">
        <v>10917</v>
      </c>
    </row>
    <row r="9746" spans="1:17" hidden="1" x14ac:dyDescent="0.35">
      <c r="A9746" s="72">
        <f t="shared" si="152"/>
        <v>141223</v>
      </c>
      <c r="B9746" t="s">
        <v>1203</v>
      </c>
      <c r="C9746" s="66">
        <v>88447</v>
      </c>
      <c r="D9746" t="s">
        <v>77</v>
      </c>
      <c r="E9746" t="s">
        <v>6077</v>
      </c>
      <c r="F9746" s="66">
        <v>141223</v>
      </c>
      <c r="G9746" t="s">
        <v>78</v>
      </c>
      <c r="H9746" t="s">
        <v>6163</v>
      </c>
      <c r="I9746" t="s">
        <v>79</v>
      </c>
      <c r="K9746" t="s">
        <v>6164</v>
      </c>
      <c r="M9746" t="s">
        <v>3090</v>
      </c>
      <c r="N9746" t="s">
        <v>6071</v>
      </c>
      <c r="O9746" t="s">
        <v>18</v>
      </c>
      <c r="P9746" t="s">
        <v>6150</v>
      </c>
      <c r="Q9746" t="s">
        <v>118</v>
      </c>
    </row>
    <row r="9747" spans="1:17" hidden="1" x14ac:dyDescent="0.35">
      <c r="A9747" s="72">
        <f t="shared" si="152"/>
        <v>141295</v>
      </c>
      <c r="B9747" t="s">
        <v>1203</v>
      </c>
      <c r="C9747" s="66">
        <v>89521</v>
      </c>
      <c r="D9747" t="s">
        <v>77</v>
      </c>
      <c r="E9747" t="s">
        <v>7764</v>
      </c>
      <c r="F9747" s="66">
        <v>141295</v>
      </c>
      <c r="G9747" t="s">
        <v>78</v>
      </c>
      <c r="H9747" t="s">
        <v>8001</v>
      </c>
      <c r="I9747" t="s">
        <v>79</v>
      </c>
      <c r="K9747" t="s">
        <v>8002</v>
      </c>
      <c r="M9747" t="s">
        <v>7982</v>
      </c>
      <c r="N9747" t="s">
        <v>7262</v>
      </c>
      <c r="O9747" t="s">
        <v>18</v>
      </c>
      <c r="P9747" t="s">
        <v>7983</v>
      </c>
      <c r="Q9747" t="s">
        <v>6960</v>
      </c>
    </row>
    <row r="9748" spans="1:17" hidden="1" x14ac:dyDescent="0.35">
      <c r="A9748" s="72">
        <f t="shared" si="152"/>
        <v>141914</v>
      </c>
      <c r="B9748" t="s">
        <v>1203</v>
      </c>
      <c r="C9748" s="66">
        <v>92381</v>
      </c>
      <c r="D9748" t="s">
        <v>77</v>
      </c>
      <c r="E9748" t="s">
        <v>12381</v>
      </c>
      <c r="F9748" s="66">
        <v>141914</v>
      </c>
      <c r="G9748" t="s">
        <v>78</v>
      </c>
      <c r="H9748" t="s">
        <v>12392</v>
      </c>
      <c r="I9748" t="s">
        <v>79</v>
      </c>
      <c r="K9748" t="s">
        <v>12393</v>
      </c>
      <c r="M9748" t="s">
        <v>12384</v>
      </c>
      <c r="N9748" t="s">
        <v>12385</v>
      </c>
      <c r="O9748" t="s">
        <v>18</v>
      </c>
      <c r="P9748" t="s">
        <v>12386</v>
      </c>
    </row>
    <row r="9749" spans="1:17" hidden="1" x14ac:dyDescent="0.35">
      <c r="A9749" s="72">
        <f t="shared" si="152"/>
        <v>141659</v>
      </c>
      <c r="B9749" t="s">
        <v>1203</v>
      </c>
      <c r="C9749" s="66">
        <v>91489</v>
      </c>
      <c r="D9749" t="s">
        <v>77</v>
      </c>
      <c r="E9749" t="s">
        <v>11070</v>
      </c>
      <c r="F9749" s="66">
        <v>141659</v>
      </c>
      <c r="G9749" t="s">
        <v>78</v>
      </c>
      <c r="H9749" t="s">
        <v>11088</v>
      </c>
      <c r="I9749" t="s">
        <v>79</v>
      </c>
      <c r="K9749" t="s">
        <v>11089</v>
      </c>
      <c r="M9749" t="s">
        <v>11073</v>
      </c>
      <c r="N9749" t="s">
        <v>7398</v>
      </c>
      <c r="O9749" t="s">
        <v>18</v>
      </c>
      <c r="P9749" t="s">
        <v>11074</v>
      </c>
      <c r="Q9749" t="s">
        <v>4905</v>
      </c>
    </row>
    <row r="9750" spans="1:17" hidden="1" x14ac:dyDescent="0.35">
      <c r="A9750" s="72">
        <f t="shared" si="152"/>
        <v>142043</v>
      </c>
      <c r="B9750" t="s">
        <v>1203</v>
      </c>
      <c r="C9750" s="66">
        <v>92742</v>
      </c>
      <c r="D9750" t="s">
        <v>77</v>
      </c>
      <c r="E9750" t="s">
        <v>13037</v>
      </c>
      <c r="F9750" s="66">
        <v>142043</v>
      </c>
      <c r="G9750" t="s">
        <v>78</v>
      </c>
      <c r="I9750" t="s">
        <v>79</v>
      </c>
      <c r="K9750" t="s">
        <v>13065</v>
      </c>
      <c r="M9750" t="s">
        <v>13039</v>
      </c>
      <c r="N9750" t="s">
        <v>13039</v>
      </c>
      <c r="O9750" t="s">
        <v>18</v>
      </c>
      <c r="P9750" t="s">
        <v>13040</v>
      </c>
      <c r="Q9750" t="s">
        <v>13066</v>
      </c>
    </row>
    <row r="9751" spans="1:17" hidden="1" x14ac:dyDescent="0.35">
      <c r="A9751" s="72">
        <f t="shared" si="152"/>
        <v>141856</v>
      </c>
      <c r="B9751" t="s">
        <v>1203</v>
      </c>
      <c r="C9751" s="66">
        <v>92209</v>
      </c>
      <c r="D9751" t="s">
        <v>77</v>
      </c>
      <c r="E9751" t="s">
        <v>12154</v>
      </c>
      <c r="F9751" s="66">
        <v>141856</v>
      </c>
      <c r="G9751" t="s">
        <v>78</v>
      </c>
      <c r="I9751" t="s">
        <v>79</v>
      </c>
      <c r="K9751" t="s">
        <v>12155</v>
      </c>
      <c r="M9751" t="s">
        <v>12156</v>
      </c>
      <c r="N9751" t="s">
        <v>12038</v>
      </c>
      <c r="O9751" t="s">
        <v>18</v>
      </c>
      <c r="P9751" t="s">
        <v>12157</v>
      </c>
      <c r="Q9751" t="s">
        <v>4718</v>
      </c>
    </row>
    <row r="9752" spans="1:17" hidden="1" x14ac:dyDescent="0.35">
      <c r="A9752" s="72">
        <f t="shared" si="152"/>
        <v>141377</v>
      </c>
      <c r="B9752" t="s">
        <v>1203</v>
      </c>
      <c r="C9752" s="66">
        <v>89988</v>
      </c>
      <c r="D9752" t="s">
        <v>77</v>
      </c>
      <c r="E9752" t="s">
        <v>8739</v>
      </c>
      <c r="F9752" s="66">
        <v>141377</v>
      </c>
      <c r="G9752" t="s">
        <v>78</v>
      </c>
      <c r="H9752" t="s">
        <v>8764</v>
      </c>
      <c r="I9752" t="s">
        <v>79</v>
      </c>
      <c r="K9752" t="s">
        <v>8765</v>
      </c>
      <c r="M9752" t="s">
        <v>8742</v>
      </c>
      <c r="N9752" t="s">
        <v>8635</v>
      </c>
      <c r="O9752" t="s">
        <v>18</v>
      </c>
      <c r="P9752" t="s">
        <v>8743</v>
      </c>
      <c r="Q9752" t="s">
        <v>2637</v>
      </c>
    </row>
    <row r="9753" spans="1:17" hidden="1" x14ac:dyDescent="0.35">
      <c r="A9753" s="72">
        <f t="shared" si="152"/>
        <v>141733</v>
      </c>
      <c r="B9753" t="s">
        <v>1203</v>
      </c>
      <c r="C9753" s="66">
        <v>91770</v>
      </c>
      <c r="D9753" t="s">
        <v>77</v>
      </c>
      <c r="E9753" t="s">
        <v>11641</v>
      </c>
      <c r="F9753" s="66">
        <v>141733</v>
      </c>
      <c r="G9753" t="s">
        <v>78</v>
      </c>
      <c r="I9753" t="s">
        <v>79</v>
      </c>
      <c r="K9753" t="s">
        <v>11650</v>
      </c>
      <c r="M9753" t="s">
        <v>11638</v>
      </c>
      <c r="N9753" t="s">
        <v>11364</v>
      </c>
      <c r="O9753" t="s">
        <v>18</v>
      </c>
      <c r="P9753" t="s">
        <v>11639</v>
      </c>
    </row>
    <row r="9754" spans="1:17" hidden="1" x14ac:dyDescent="0.35">
      <c r="A9754" s="72">
        <f t="shared" si="152"/>
        <v>141739</v>
      </c>
      <c r="B9754" t="s">
        <v>23738</v>
      </c>
      <c r="C9754" s="85">
        <v>91819</v>
      </c>
      <c r="D9754" t="s">
        <v>77</v>
      </c>
      <c r="E9754" t="s">
        <v>23266</v>
      </c>
      <c r="F9754" s="85">
        <v>141739</v>
      </c>
      <c r="G9754" t="s">
        <v>78</v>
      </c>
      <c r="H9754">
        <v>7097322</v>
      </c>
      <c r="I9754" t="s">
        <v>79</v>
      </c>
      <c r="K9754" t="s">
        <v>23739</v>
      </c>
      <c r="M9754" t="s">
        <v>125</v>
      </c>
      <c r="N9754" t="s">
        <v>137</v>
      </c>
      <c r="O9754" t="s">
        <v>18</v>
      </c>
      <c r="P9754">
        <v>78704</v>
      </c>
      <c r="Q9754">
        <v>4312</v>
      </c>
    </row>
    <row r="9755" spans="1:17" hidden="1" x14ac:dyDescent="0.35">
      <c r="A9755" s="72">
        <f t="shared" si="152"/>
        <v>141739</v>
      </c>
      <c r="B9755" t="s">
        <v>23795</v>
      </c>
      <c r="C9755" s="85">
        <v>91822</v>
      </c>
      <c r="D9755" t="s">
        <v>77</v>
      </c>
      <c r="E9755" t="s">
        <v>23266</v>
      </c>
      <c r="F9755" s="85">
        <v>141739</v>
      </c>
      <c r="G9755" t="s">
        <v>78</v>
      </c>
      <c r="H9755">
        <v>12688966</v>
      </c>
      <c r="I9755" t="s">
        <v>79</v>
      </c>
      <c r="K9755" t="s">
        <v>23597</v>
      </c>
      <c r="M9755" t="s">
        <v>125</v>
      </c>
      <c r="N9755" t="s">
        <v>137</v>
      </c>
      <c r="O9755" t="s">
        <v>18</v>
      </c>
      <c r="P9755">
        <v>78704</v>
      </c>
      <c r="Q9755">
        <v>5799</v>
      </c>
    </row>
    <row r="9756" spans="1:17" hidden="1" x14ac:dyDescent="0.35">
      <c r="A9756" s="72">
        <f t="shared" si="152"/>
        <v>141307</v>
      </c>
      <c r="B9756" t="s">
        <v>144</v>
      </c>
      <c r="C9756" s="66">
        <v>16041985</v>
      </c>
      <c r="D9756" t="s">
        <v>77</v>
      </c>
      <c r="E9756" t="s">
        <v>6769</v>
      </c>
      <c r="F9756" s="66">
        <v>141307</v>
      </c>
      <c r="G9756" t="s">
        <v>78</v>
      </c>
      <c r="I9756" t="s">
        <v>79</v>
      </c>
      <c r="K9756" t="s">
        <v>16521</v>
      </c>
      <c r="M9756" t="s">
        <v>7391</v>
      </c>
      <c r="N9756" t="s">
        <v>6771</v>
      </c>
      <c r="O9756" t="s">
        <v>18</v>
      </c>
      <c r="P9756" t="s">
        <v>7392</v>
      </c>
    </row>
    <row r="9757" spans="1:17" hidden="1" x14ac:dyDescent="0.35">
      <c r="A9757" s="72">
        <f t="shared" si="152"/>
        <v>140448</v>
      </c>
      <c r="B9757" t="s">
        <v>26385</v>
      </c>
      <c r="C9757" s="85">
        <v>85655</v>
      </c>
      <c r="D9757" t="s">
        <v>77</v>
      </c>
      <c r="E9757" t="s">
        <v>23209</v>
      </c>
      <c r="F9757" s="85">
        <v>140448</v>
      </c>
      <c r="G9757" t="s">
        <v>78</v>
      </c>
      <c r="H9757">
        <v>12698908</v>
      </c>
      <c r="I9757" t="s">
        <v>79</v>
      </c>
      <c r="K9757" t="s">
        <v>26386</v>
      </c>
      <c r="M9757" t="s">
        <v>13920</v>
      </c>
      <c r="N9757" t="s">
        <v>232</v>
      </c>
      <c r="O9757" t="s">
        <v>18</v>
      </c>
      <c r="P9757">
        <v>75062</v>
      </c>
      <c r="Q9757">
        <v>4349</v>
      </c>
    </row>
    <row r="9758" spans="1:17" hidden="1" x14ac:dyDescent="0.35">
      <c r="A9758" s="72">
        <f t="shared" si="152"/>
        <v>140448</v>
      </c>
      <c r="B9758" t="s">
        <v>735</v>
      </c>
      <c r="C9758" s="66">
        <v>85655</v>
      </c>
      <c r="D9758" t="s">
        <v>77</v>
      </c>
      <c r="E9758" t="s">
        <v>366</v>
      </c>
      <c r="F9758" s="66">
        <v>140448</v>
      </c>
      <c r="G9758" t="s">
        <v>78</v>
      </c>
      <c r="H9758" t="s">
        <v>672</v>
      </c>
      <c r="I9758" t="s">
        <v>79</v>
      </c>
      <c r="K9758" t="s">
        <v>736</v>
      </c>
      <c r="M9758" t="s">
        <v>226</v>
      </c>
      <c r="N9758" t="s">
        <v>189</v>
      </c>
      <c r="O9758" t="s">
        <v>18</v>
      </c>
      <c r="P9758" t="s">
        <v>728</v>
      </c>
      <c r="Q9758" t="s">
        <v>737</v>
      </c>
    </row>
    <row r="9759" spans="1:17" hidden="1" x14ac:dyDescent="0.35">
      <c r="A9759" s="72">
        <f t="shared" si="152"/>
        <v>141633</v>
      </c>
      <c r="B9759" t="s">
        <v>735</v>
      </c>
      <c r="C9759" s="66">
        <v>91264</v>
      </c>
      <c r="D9759" t="s">
        <v>77</v>
      </c>
      <c r="E9759" t="s">
        <v>10736</v>
      </c>
      <c r="F9759" s="66">
        <v>141633</v>
      </c>
      <c r="G9759" t="s">
        <v>78</v>
      </c>
      <c r="H9759" t="s">
        <v>10744</v>
      </c>
      <c r="I9759" t="s">
        <v>79</v>
      </c>
      <c r="K9759" t="s">
        <v>10745</v>
      </c>
      <c r="M9759" t="s">
        <v>10734</v>
      </c>
      <c r="N9759" t="s">
        <v>10739</v>
      </c>
      <c r="O9759" t="s">
        <v>18</v>
      </c>
      <c r="P9759" t="s">
        <v>10735</v>
      </c>
    </row>
    <row r="9760" spans="1:17" hidden="1" x14ac:dyDescent="0.35">
      <c r="A9760" s="72">
        <f t="shared" si="152"/>
        <v>141920</v>
      </c>
      <c r="B9760" t="s">
        <v>735</v>
      </c>
      <c r="C9760" s="66">
        <v>226394</v>
      </c>
      <c r="D9760" t="s">
        <v>77</v>
      </c>
      <c r="E9760" t="s">
        <v>12406</v>
      </c>
      <c r="F9760" s="66">
        <v>141920</v>
      </c>
      <c r="G9760" t="s">
        <v>78</v>
      </c>
      <c r="I9760" t="s">
        <v>79</v>
      </c>
      <c r="K9760" t="s">
        <v>14999</v>
      </c>
      <c r="M9760" t="s">
        <v>12408</v>
      </c>
      <c r="N9760" t="s">
        <v>12409</v>
      </c>
      <c r="O9760" t="s">
        <v>18</v>
      </c>
      <c r="P9760" t="s">
        <v>12410</v>
      </c>
      <c r="Q9760" t="s">
        <v>12412</v>
      </c>
    </row>
    <row r="9761" spans="1:17" hidden="1" x14ac:dyDescent="0.35">
      <c r="A9761" s="72">
        <f t="shared" si="152"/>
        <v>140607</v>
      </c>
      <c r="B9761" t="s">
        <v>2076</v>
      </c>
      <c r="C9761" s="66">
        <v>86520</v>
      </c>
      <c r="D9761" t="s">
        <v>77</v>
      </c>
      <c r="E9761" t="s">
        <v>2070</v>
      </c>
      <c r="F9761" s="66">
        <v>140607</v>
      </c>
      <c r="G9761" t="s">
        <v>78</v>
      </c>
      <c r="H9761" t="s">
        <v>2077</v>
      </c>
      <c r="I9761" t="s">
        <v>79</v>
      </c>
      <c r="K9761" t="s">
        <v>2078</v>
      </c>
      <c r="M9761" t="s">
        <v>2073</v>
      </c>
      <c r="N9761" t="s">
        <v>2074</v>
      </c>
      <c r="O9761" t="s">
        <v>18</v>
      </c>
      <c r="P9761" t="s">
        <v>2075</v>
      </c>
      <c r="Q9761" t="s">
        <v>2079</v>
      </c>
    </row>
    <row r="9762" spans="1:17" hidden="1" x14ac:dyDescent="0.35">
      <c r="A9762" s="72">
        <f t="shared" si="152"/>
        <v>140619</v>
      </c>
      <c r="B9762" t="s">
        <v>2181</v>
      </c>
      <c r="C9762" s="66">
        <v>86553</v>
      </c>
      <c r="D9762" t="s">
        <v>77</v>
      </c>
      <c r="E9762" t="s">
        <v>2168</v>
      </c>
      <c r="F9762" s="66">
        <v>140619</v>
      </c>
      <c r="G9762" t="s">
        <v>78</v>
      </c>
      <c r="H9762" t="s">
        <v>2182</v>
      </c>
      <c r="I9762" t="s">
        <v>79</v>
      </c>
      <c r="K9762" t="s">
        <v>2183</v>
      </c>
      <c r="M9762" t="s">
        <v>2171</v>
      </c>
      <c r="N9762" t="s">
        <v>1924</v>
      </c>
      <c r="O9762" t="s">
        <v>18</v>
      </c>
      <c r="P9762" t="s">
        <v>2172</v>
      </c>
      <c r="Q9762" t="s">
        <v>1699</v>
      </c>
    </row>
    <row r="9763" spans="1:17" hidden="1" x14ac:dyDescent="0.35">
      <c r="A9763" s="72">
        <f t="shared" si="152"/>
        <v>141043</v>
      </c>
      <c r="B9763" t="s">
        <v>5072</v>
      </c>
      <c r="C9763" s="66">
        <v>87945</v>
      </c>
      <c r="D9763" t="s">
        <v>77</v>
      </c>
      <c r="E9763" t="s">
        <v>5036</v>
      </c>
      <c r="F9763" s="66">
        <v>141043</v>
      </c>
      <c r="G9763" t="s">
        <v>78</v>
      </c>
      <c r="H9763" t="s">
        <v>5073</v>
      </c>
      <c r="I9763" t="s">
        <v>79</v>
      </c>
      <c r="K9763" t="s">
        <v>5074</v>
      </c>
      <c r="M9763" t="s">
        <v>5039</v>
      </c>
      <c r="N9763" t="s">
        <v>5040</v>
      </c>
      <c r="O9763" t="s">
        <v>18</v>
      </c>
      <c r="P9763" t="s">
        <v>5057</v>
      </c>
      <c r="Q9763" t="s">
        <v>5075</v>
      </c>
    </row>
    <row r="9764" spans="1:17" hidden="1" x14ac:dyDescent="0.35">
      <c r="A9764" s="72">
        <f t="shared" si="152"/>
        <v>141295</v>
      </c>
      <c r="B9764" t="s">
        <v>22837</v>
      </c>
      <c r="C9764" s="66">
        <v>17026859</v>
      </c>
      <c r="D9764" t="s">
        <v>83</v>
      </c>
      <c r="E9764" t="s">
        <v>7764</v>
      </c>
      <c r="F9764" s="66">
        <v>141295</v>
      </c>
      <c r="G9764" t="s">
        <v>78</v>
      </c>
      <c r="H9764" t="s">
        <v>13785</v>
      </c>
      <c r="I9764" t="s">
        <v>79</v>
      </c>
      <c r="K9764" t="s">
        <v>22838</v>
      </c>
      <c r="M9764" t="s">
        <v>20814</v>
      </c>
      <c r="N9764" t="s">
        <v>6771</v>
      </c>
      <c r="O9764" t="s">
        <v>18</v>
      </c>
      <c r="P9764" t="s">
        <v>7983</v>
      </c>
    </row>
    <row r="9765" spans="1:17" hidden="1" x14ac:dyDescent="0.35">
      <c r="A9765" s="72">
        <f t="shared" si="152"/>
        <v>141234</v>
      </c>
      <c r="B9765" t="s">
        <v>6789</v>
      </c>
      <c r="C9765" s="66">
        <v>88781</v>
      </c>
      <c r="D9765" t="s">
        <v>77</v>
      </c>
      <c r="E9765" t="s">
        <v>6473</v>
      </c>
      <c r="F9765" s="66">
        <v>141234</v>
      </c>
      <c r="G9765" t="s">
        <v>78</v>
      </c>
      <c r="I9765" t="s">
        <v>79</v>
      </c>
      <c r="K9765" t="s">
        <v>6790</v>
      </c>
      <c r="M9765" t="s">
        <v>3090</v>
      </c>
      <c r="N9765" t="s">
        <v>6073</v>
      </c>
      <c r="O9765" t="s">
        <v>18</v>
      </c>
      <c r="P9765" t="s">
        <v>6783</v>
      </c>
      <c r="Q9765" t="s">
        <v>6791</v>
      </c>
    </row>
    <row r="9766" spans="1:17" hidden="1" x14ac:dyDescent="0.35">
      <c r="A9766" s="72">
        <f t="shared" si="152"/>
        <v>141649</v>
      </c>
      <c r="B9766" t="s">
        <v>26020</v>
      </c>
      <c r="C9766" s="85">
        <v>91430</v>
      </c>
      <c r="D9766" t="s">
        <v>77</v>
      </c>
      <c r="E9766" t="s">
        <v>23220</v>
      </c>
      <c r="F9766" s="85">
        <v>141649</v>
      </c>
      <c r="G9766" t="s">
        <v>78</v>
      </c>
      <c r="H9766">
        <v>13056668</v>
      </c>
      <c r="I9766" t="s">
        <v>79</v>
      </c>
      <c r="K9766" t="s">
        <v>26021</v>
      </c>
      <c r="M9766" t="s">
        <v>20012</v>
      </c>
      <c r="N9766" t="s">
        <v>10825</v>
      </c>
      <c r="O9766" t="s">
        <v>18</v>
      </c>
      <c r="P9766">
        <v>78550</v>
      </c>
      <c r="Q9766">
        <v>8597</v>
      </c>
    </row>
    <row r="9767" spans="1:17" hidden="1" x14ac:dyDescent="0.35">
      <c r="A9767" s="72">
        <f t="shared" si="152"/>
        <v>141649</v>
      </c>
      <c r="B9767" t="s">
        <v>10911</v>
      </c>
      <c r="C9767" s="66">
        <v>91430</v>
      </c>
      <c r="D9767" t="s">
        <v>77</v>
      </c>
      <c r="E9767" t="s">
        <v>10836</v>
      </c>
      <c r="F9767" s="66">
        <v>141649</v>
      </c>
      <c r="G9767" t="s">
        <v>78</v>
      </c>
      <c r="H9767" t="s">
        <v>10912</v>
      </c>
      <c r="I9767" t="s">
        <v>79</v>
      </c>
      <c r="K9767" t="s">
        <v>10913</v>
      </c>
      <c r="M9767" t="s">
        <v>10876</v>
      </c>
      <c r="N9767" t="s">
        <v>10825</v>
      </c>
      <c r="O9767" t="s">
        <v>18</v>
      </c>
      <c r="P9767" t="s">
        <v>10877</v>
      </c>
      <c r="Q9767" t="s">
        <v>10914</v>
      </c>
    </row>
    <row r="9768" spans="1:17" hidden="1" x14ac:dyDescent="0.35">
      <c r="A9768" s="72">
        <f t="shared" si="152"/>
        <v>140457</v>
      </c>
      <c r="B9768" t="s">
        <v>18446</v>
      </c>
      <c r="C9768" s="66">
        <v>16082348</v>
      </c>
      <c r="D9768" t="s">
        <v>77</v>
      </c>
      <c r="E9768" t="s">
        <v>345</v>
      </c>
      <c r="F9768" s="66">
        <v>140457</v>
      </c>
      <c r="G9768" t="s">
        <v>78</v>
      </c>
      <c r="I9768" t="s">
        <v>79</v>
      </c>
      <c r="K9768" t="s">
        <v>18447</v>
      </c>
      <c r="M9768" t="s">
        <v>347</v>
      </c>
      <c r="N9768" t="s">
        <v>185</v>
      </c>
      <c r="O9768" t="s">
        <v>18</v>
      </c>
      <c r="P9768" t="s">
        <v>360</v>
      </c>
    </row>
    <row r="9769" spans="1:17" hidden="1" x14ac:dyDescent="0.35">
      <c r="A9769" s="72">
        <f t="shared" si="152"/>
        <v>142032</v>
      </c>
      <c r="B9769" t="s">
        <v>13013</v>
      </c>
      <c r="C9769" s="66">
        <v>92674</v>
      </c>
      <c r="D9769" t="s">
        <v>77</v>
      </c>
      <c r="E9769" t="s">
        <v>13014</v>
      </c>
      <c r="F9769" s="66">
        <v>142032</v>
      </c>
      <c r="G9769" t="s">
        <v>78</v>
      </c>
      <c r="H9769" t="s">
        <v>13015</v>
      </c>
      <c r="I9769" t="s">
        <v>79</v>
      </c>
      <c r="K9769" t="s">
        <v>13016</v>
      </c>
      <c r="L9769" t="s">
        <v>80</v>
      </c>
      <c r="M9769" t="s">
        <v>13017</v>
      </c>
      <c r="N9769" t="s">
        <v>5320</v>
      </c>
      <c r="O9769" t="s">
        <v>18</v>
      </c>
      <c r="P9769" t="s">
        <v>13018</v>
      </c>
      <c r="Q9769" t="s">
        <v>87</v>
      </c>
    </row>
    <row r="9770" spans="1:17" hidden="1" x14ac:dyDescent="0.35">
      <c r="A9770" s="72">
        <f t="shared" si="152"/>
        <v>140623</v>
      </c>
      <c r="B9770" t="s">
        <v>28465</v>
      </c>
      <c r="C9770" s="85">
        <v>86565</v>
      </c>
      <c r="D9770" t="s">
        <v>77</v>
      </c>
      <c r="E9770" t="s">
        <v>23137</v>
      </c>
      <c r="F9770" s="85">
        <v>140623</v>
      </c>
      <c r="G9770" t="s">
        <v>78</v>
      </c>
      <c r="H9770">
        <v>15678105</v>
      </c>
      <c r="I9770" t="s">
        <v>79</v>
      </c>
      <c r="K9770" t="s">
        <v>28466</v>
      </c>
      <c r="M9770" t="s">
        <v>24858</v>
      </c>
      <c r="N9770" t="s">
        <v>2157</v>
      </c>
      <c r="O9770" t="s">
        <v>18</v>
      </c>
      <c r="P9770">
        <v>75490</v>
      </c>
      <c r="Q9770">
        <v>2436</v>
      </c>
    </row>
    <row r="9771" spans="1:17" hidden="1" x14ac:dyDescent="0.35">
      <c r="A9771" s="72">
        <f t="shared" si="152"/>
        <v>140623</v>
      </c>
      <c r="B9771" t="s">
        <v>2213</v>
      </c>
      <c r="C9771" s="66">
        <v>86565</v>
      </c>
      <c r="D9771" t="s">
        <v>77</v>
      </c>
      <c r="E9771" t="s">
        <v>2214</v>
      </c>
      <c r="F9771" s="66">
        <v>140623</v>
      </c>
      <c r="G9771" t="s">
        <v>78</v>
      </c>
      <c r="H9771" t="s">
        <v>2215</v>
      </c>
      <c r="I9771" t="s">
        <v>79</v>
      </c>
      <c r="K9771" t="s">
        <v>2216</v>
      </c>
      <c r="M9771" t="s">
        <v>2217</v>
      </c>
      <c r="N9771" t="s">
        <v>1910</v>
      </c>
      <c r="O9771" t="s">
        <v>18</v>
      </c>
      <c r="P9771" t="s">
        <v>2218</v>
      </c>
      <c r="Q9771" t="s">
        <v>787</v>
      </c>
    </row>
    <row r="9772" spans="1:17" hidden="1" x14ac:dyDescent="0.35">
      <c r="A9772" s="72">
        <f t="shared" si="152"/>
        <v>140623</v>
      </c>
      <c r="B9772" t="s">
        <v>28463</v>
      </c>
      <c r="C9772" s="85">
        <v>86566</v>
      </c>
      <c r="D9772" t="s">
        <v>77</v>
      </c>
      <c r="E9772" t="s">
        <v>23137</v>
      </c>
      <c r="F9772" s="85">
        <v>140623</v>
      </c>
      <c r="G9772" t="s">
        <v>78</v>
      </c>
      <c r="H9772">
        <v>15678105</v>
      </c>
      <c r="I9772" t="s">
        <v>79</v>
      </c>
      <c r="K9772" t="s">
        <v>28464</v>
      </c>
      <c r="M9772" t="s">
        <v>24858</v>
      </c>
      <c r="N9772" t="s">
        <v>2157</v>
      </c>
      <c r="O9772" t="s">
        <v>18</v>
      </c>
      <c r="P9772">
        <v>75490</v>
      </c>
    </row>
    <row r="9773" spans="1:17" hidden="1" x14ac:dyDescent="0.35">
      <c r="A9773" s="72">
        <f t="shared" si="152"/>
        <v>140623</v>
      </c>
      <c r="B9773" t="s">
        <v>2220</v>
      </c>
      <c r="C9773" s="66">
        <v>86566</v>
      </c>
      <c r="D9773" t="s">
        <v>77</v>
      </c>
      <c r="E9773" t="s">
        <v>2214</v>
      </c>
      <c r="F9773" s="66">
        <v>140623</v>
      </c>
      <c r="G9773" t="s">
        <v>78</v>
      </c>
      <c r="H9773" t="s">
        <v>2215</v>
      </c>
      <c r="I9773" t="s">
        <v>79</v>
      </c>
      <c r="K9773" t="s">
        <v>2221</v>
      </c>
      <c r="M9773" t="s">
        <v>2217</v>
      </c>
      <c r="N9773" t="s">
        <v>1910</v>
      </c>
      <c r="O9773" t="s">
        <v>18</v>
      </c>
      <c r="P9773" t="s">
        <v>2218</v>
      </c>
    </row>
    <row r="9774" spans="1:17" hidden="1" x14ac:dyDescent="0.35">
      <c r="A9774" s="72">
        <f t="shared" si="152"/>
        <v>140623</v>
      </c>
      <c r="B9774" t="s">
        <v>23137</v>
      </c>
      <c r="C9774" s="85">
        <v>140623</v>
      </c>
      <c r="D9774" t="s">
        <v>78</v>
      </c>
      <c r="E9774" t="s">
        <v>23240</v>
      </c>
      <c r="F9774" s="85">
        <v>16048959</v>
      </c>
      <c r="G9774" t="s">
        <v>1750</v>
      </c>
      <c r="H9774">
        <v>15678105</v>
      </c>
      <c r="I9774" t="s">
        <v>79</v>
      </c>
      <c r="J9774" t="s">
        <v>200</v>
      </c>
      <c r="K9774" t="s">
        <v>24857</v>
      </c>
      <c r="M9774" t="s">
        <v>24858</v>
      </c>
      <c r="N9774" t="s">
        <v>2157</v>
      </c>
      <c r="O9774" t="s">
        <v>18</v>
      </c>
      <c r="P9774">
        <v>75490</v>
      </c>
    </row>
    <row r="9775" spans="1:17" hidden="1" x14ac:dyDescent="0.35">
      <c r="A9775" s="72">
        <f t="shared" si="152"/>
        <v>140623</v>
      </c>
      <c r="B9775" t="s">
        <v>28467</v>
      </c>
      <c r="C9775" s="85">
        <v>16052155</v>
      </c>
      <c r="D9775" t="s">
        <v>77</v>
      </c>
      <c r="E9775" t="s">
        <v>23137</v>
      </c>
      <c r="F9775" s="85">
        <v>140623</v>
      </c>
      <c r="G9775" t="s">
        <v>78</v>
      </c>
      <c r="H9775">
        <v>15678105</v>
      </c>
      <c r="I9775" t="s">
        <v>79</v>
      </c>
      <c r="K9775" t="s">
        <v>28464</v>
      </c>
      <c r="M9775" t="s">
        <v>24858</v>
      </c>
      <c r="N9775" t="s">
        <v>2157</v>
      </c>
      <c r="O9775" t="s">
        <v>18</v>
      </c>
      <c r="P9775">
        <v>75490</v>
      </c>
      <c r="Q9775">
        <v>2305</v>
      </c>
    </row>
    <row r="9776" spans="1:17" hidden="1" x14ac:dyDescent="0.35">
      <c r="A9776" s="72">
        <f t="shared" si="152"/>
        <v>140623</v>
      </c>
      <c r="B9776" t="s">
        <v>17013</v>
      </c>
      <c r="C9776" s="66">
        <v>16052155</v>
      </c>
      <c r="D9776" t="s">
        <v>77</v>
      </c>
      <c r="E9776" t="s">
        <v>2214</v>
      </c>
      <c r="F9776" s="66">
        <v>140623</v>
      </c>
      <c r="G9776" t="s">
        <v>78</v>
      </c>
      <c r="H9776" t="s">
        <v>2215</v>
      </c>
      <c r="I9776" t="s">
        <v>79</v>
      </c>
      <c r="K9776" t="s">
        <v>2221</v>
      </c>
      <c r="M9776" t="s">
        <v>2217</v>
      </c>
      <c r="N9776" t="s">
        <v>1910</v>
      </c>
      <c r="O9776" t="s">
        <v>18</v>
      </c>
      <c r="P9776" t="s">
        <v>2218</v>
      </c>
      <c r="Q9776" t="s">
        <v>6743</v>
      </c>
    </row>
    <row r="9777" spans="1:17" hidden="1" x14ac:dyDescent="0.35">
      <c r="A9777" s="72">
        <f t="shared" si="152"/>
        <v>141667</v>
      </c>
      <c r="B9777" t="s">
        <v>16641</v>
      </c>
      <c r="C9777" s="66">
        <v>16045557</v>
      </c>
      <c r="D9777" t="s">
        <v>77</v>
      </c>
      <c r="E9777" t="s">
        <v>10820</v>
      </c>
      <c r="F9777" s="66">
        <v>141667</v>
      </c>
      <c r="G9777" t="s">
        <v>78</v>
      </c>
      <c r="I9777" t="s">
        <v>79</v>
      </c>
      <c r="K9777" t="s">
        <v>16642</v>
      </c>
      <c r="M9777" t="s">
        <v>11288</v>
      </c>
      <c r="N9777" t="s">
        <v>7398</v>
      </c>
      <c r="O9777" t="s">
        <v>18</v>
      </c>
      <c r="P9777" t="s">
        <v>11289</v>
      </c>
    </row>
    <row r="9778" spans="1:17" hidden="1" x14ac:dyDescent="0.35">
      <c r="A9778" s="72">
        <f t="shared" si="152"/>
        <v>141252</v>
      </c>
      <c r="B9778" t="s">
        <v>22989</v>
      </c>
      <c r="C9778" s="66">
        <v>17028341</v>
      </c>
      <c r="D9778" t="s">
        <v>83</v>
      </c>
      <c r="E9778" t="s">
        <v>7310</v>
      </c>
      <c r="F9778" s="66">
        <v>141252</v>
      </c>
      <c r="G9778" t="s">
        <v>78</v>
      </c>
      <c r="I9778" t="s">
        <v>79</v>
      </c>
      <c r="K9778" t="s">
        <v>22990</v>
      </c>
      <c r="M9778" t="s">
        <v>22991</v>
      </c>
      <c r="N9778" t="s">
        <v>6071</v>
      </c>
      <c r="O9778" t="s">
        <v>18</v>
      </c>
      <c r="P9778" t="s">
        <v>7696</v>
      </c>
    </row>
    <row r="9779" spans="1:17" hidden="1" x14ac:dyDescent="0.35">
      <c r="A9779" s="72">
        <f t="shared" si="152"/>
        <v>140887</v>
      </c>
      <c r="B9779" t="s">
        <v>25290</v>
      </c>
      <c r="C9779" s="85">
        <v>87418</v>
      </c>
      <c r="D9779" t="s">
        <v>77</v>
      </c>
      <c r="E9779" t="s">
        <v>23231</v>
      </c>
      <c r="F9779" s="85">
        <v>140887</v>
      </c>
      <c r="G9779" t="s">
        <v>78</v>
      </c>
      <c r="H9779">
        <v>12060182</v>
      </c>
      <c r="I9779" t="s">
        <v>79</v>
      </c>
      <c r="K9779" t="s">
        <v>25291</v>
      </c>
      <c r="M9779" t="s">
        <v>20648</v>
      </c>
      <c r="N9779" t="s">
        <v>571</v>
      </c>
      <c r="O9779" t="s">
        <v>18</v>
      </c>
      <c r="P9779">
        <v>76104</v>
      </c>
      <c r="Q9779">
        <v>3030</v>
      </c>
    </row>
    <row r="9780" spans="1:17" hidden="1" x14ac:dyDescent="0.35">
      <c r="A9780" s="72">
        <f t="shared" si="152"/>
        <v>140887</v>
      </c>
      <c r="B9780" t="s">
        <v>3932</v>
      </c>
      <c r="C9780" s="66">
        <v>87418</v>
      </c>
      <c r="D9780" t="s">
        <v>77</v>
      </c>
      <c r="E9780" t="s">
        <v>3907</v>
      </c>
      <c r="F9780" s="66">
        <v>140887</v>
      </c>
      <c r="G9780" t="s">
        <v>78</v>
      </c>
      <c r="H9780" t="s">
        <v>3925</v>
      </c>
      <c r="I9780" t="s">
        <v>79</v>
      </c>
      <c r="K9780" t="s">
        <v>3931</v>
      </c>
      <c r="M9780" t="s">
        <v>3904</v>
      </c>
      <c r="N9780" t="s">
        <v>573</v>
      </c>
      <c r="O9780" t="s">
        <v>18</v>
      </c>
      <c r="P9780" t="s">
        <v>3927</v>
      </c>
      <c r="Q9780" t="s">
        <v>1911</v>
      </c>
    </row>
    <row r="9781" spans="1:17" hidden="1" x14ac:dyDescent="0.35">
      <c r="A9781" s="72">
        <f t="shared" si="152"/>
        <v>141065</v>
      </c>
      <c r="B9781" t="s">
        <v>14155</v>
      </c>
      <c r="C9781" s="66">
        <v>201432</v>
      </c>
      <c r="D9781" t="s">
        <v>77</v>
      </c>
      <c r="E9781" t="s">
        <v>5158</v>
      </c>
      <c r="F9781" s="66">
        <v>141065</v>
      </c>
      <c r="G9781" t="s">
        <v>78</v>
      </c>
      <c r="I9781" t="s">
        <v>79</v>
      </c>
      <c r="K9781" t="s">
        <v>14156</v>
      </c>
      <c r="M9781" t="s">
        <v>5156</v>
      </c>
      <c r="N9781" t="s">
        <v>5044</v>
      </c>
      <c r="O9781" t="s">
        <v>18</v>
      </c>
      <c r="P9781" t="s">
        <v>5171</v>
      </c>
    </row>
    <row r="9782" spans="1:17" hidden="1" x14ac:dyDescent="0.35">
      <c r="A9782" s="72">
        <f t="shared" si="152"/>
        <v>140529</v>
      </c>
      <c r="B9782" t="s">
        <v>1569</v>
      </c>
      <c r="C9782" s="66">
        <v>86015</v>
      </c>
      <c r="D9782" t="s">
        <v>77</v>
      </c>
      <c r="E9782" t="s">
        <v>1570</v>
      </c>
      <c r="F9782" s="66">
        <v>140529</v>
      </c>
      <c r="G9782" t="s">
        <v>78</v>
      </c>
      <c r="I9782" t="s">
        <v>79</v>
      </c>
      <c r="K9782" t="s">
        <v>1571</v>
      </c>
      <c r="M9782" t="s">
        <v>1572</v>
      </c>
      <c r="N9782" t="s">
        <v>1223</v>
      </c>
      <c r="O9782" t="s">
        <v>18</v>
      </c>
      <c r="P9782" t="s">
        <v>1573</v>
      </c>
      <c r="Q9782" t="s">
        <v>1574</v>
      </c>
    </row>
    <row r="9783" spans="1:17" hidden="1" x14ac:dyDescent="0.35">
      <c r="A9783" s="72">
        <f t="shared" si="152"/>
        <v>222195</v>
      </c>
      <c r="B9783" t="s">
        <v>28477</v>
      </c>
      <c r="C9783" s="85">
        <v>17032469</v>
      </c>
      <c r="D9783" t="s">
        <v>23281</v>
      </c>
      <c r="E9783" t="s">
        <v>23136</v>
      </c>
      <c r="F9783" s="85">
        <v>222195</v>
      </c>
      <c r="G9783" t="s">
        <v>78</v>
      </c>
      <c r="I9783" t="s">
        <v>79</v>
      </c>
      <c r="K9783" t="s">
        <v>28478</v>
      </c>
      <c r="M9783" t="s">
        <v>19690</v>
      </c>
      <c r="N9783" t="s">
        <v>571</v>
      </c>
      <c r="O9783" t="s">
        <v>18</v>
      </c>
      <c r="P9783">
        <v>76011</v>
      </c>
      <c r="Q9783">
        <v>7702</v>
      </c>
    </row>
    <row r="9784" spans="1:17" hidden="1" x14ac:dyDescent="0.35">
      <c r="A9784" s="72">
        <f t="shared" si="152"/>
        <v>222195</v>
      </c>
      <c r="B9784" t="s">
        <v>28471</v>
      </c>
      <c r="C9784" s="85">
        <v>16078474</v>
      </c>
      <c r="D9784" t="s">
        <v>77</v>
      </c>
      <c r="E9784" t="s">
        <v>23136</v>
      </c>
      <c r="F9784" s="85">
        <v>222195</v>
      </c>
      <c r="G9784" t="s">
        <v>78</v>
      </c>
      <c r="I9784" t="s">
        <v>79</v>
      </c>
      <c r="K9784" t="s">
        <v>28472</v>
      </c>
      <c r="M9784" t="s">
        <v>232</v>
      </c>
      <c r="N9784" t="s">
        <v>232</v>
      </c>
      <c r="O9784" t="s">
        <v>18</v>
      </c>
      <c r="P9784">
        <v>75208</v>
      </c>
    </row>
    <row r="9785" spans="1:17" hidden="1" x14ac:dyDescent="0.35">
      <c r="A9785" s="72">
        <f t="shared" si="152"/>
        <v>222195</v>
      </c>
      <c r="B9785" t="s">
        <v>18308</v>
      </c>
      <c r="C9785" s="66">
        <v>16078474</v>
      </c>
      <c r="D9785" t="s">
        <v>77</v>
      </c>
      <c r="E9785" t="s">
        <v>14762</v>
      </c>
      <c r="F9785" s="66">
        <v>222195</v>
      </c>
      <c r="G9785" t="s">
        <v>78</v>
      </c>
      <c r="I9785" t="s">
        <v>79</v>
      </c>
      <c r="K9785" t="s">
        <v>18309</v>
      </c>
      <c r="M9785" t="s">
        <v>189</v>
      </c>
      <c r="N9785" t="s">
        <v>189</v>
      </c>
      <c r="O9785" t="s">
        <v>18</v>
      </c>
      <c r="P9785" t="s">
        <v>1677</v>
      </c>
    </row>
    <row r="9786" spans="1:17" hidden="1" x14ac:dyDescent="0.35">
      <c r="A9786" s="72">
        <f t="shared" si="152"/>
        <v>222195</v>
      </c>
      <c r="B9786" t="s">
        <v>28476</v>
      </c>
      <c r="C9786" s="85">
        <v>16078468</v>
      </c>
      <c r="D9786" t="s">
        <v>23281</v>
      </c>
      <c r="E9786" t="s">
        <v>23136</v>
      </c>
      <c r="F9786" s="85">
        <v>222195</v>
      </c>
      <c r="G9786" t="s">
        <v>78</v>
      </c>
      <c r="I9786" t="s">
        <v>79</v>
      </c>
      <c r="K9786" t="s">
        <v>18304</v>
      </c>
      <c r="M9786" t="s">
        <v>18305</v>
      </c>
      <c r="N9786" t="s">
        <v>232</v>
      </c>
      <c r="O9786" t="s">
        <v>18</v>
      </c>
      <c r="P9786">
        <v>75050</v>
      </c>
    </row>
    <row r="9787" spans="1:17" hidden="1" x14ac:dyDescent="0.35">
      <c r="A9787" s="72">
        <f t="shared" si="152"/>
        <v>222195</v>
      </c>
      <c r="B9787" t="s">
        <v>18303</v>
      </c>
      <c r="C9787" s="66">
        <v>16078468</v>
      </c>
      <c r="D9787" t="s">
        <v>83</v>
      </c>
      <c r="E9787" t="s">
        <v>14762</v>
      </c>
      <c r="F9787" s="66">
        <v>222195</v>
      </c>
      <c r="G9787" t="s">
        <v>78</v>
      </c>
      <c r="I9787" t="s">
        <v>79</v>
      </c>
      <c r="K9787" t="s">
        <v>18304</v>
      </c>
      <c r="M9787" t="s">
        <v>18305</v>
      </c>
      <c r="N9787" t="s">
        <v>232</v>
      </c>
      <c r="O9787" t="s">
        <v>18</v>
      </c>
      <c r="P9787" t="s">
        <v>545</v>
      </c>
    </row>
    <row r="9788" spans="1:17" hidden="1" x14ac:dyDescent="0.35">
      <c r="A9788" s="72">
        <f t="shared" si="152"/>
        <v>222195</v>
      </c>
      <c r="B9788" t="s">
        <v>28473</v>
      </c>
      <c r="C9788" s="85">
        <v>16078470</v>
      </c>
      <c r="D9788" t="s">
        <v>77</v>
      </c>
      <c r="E9788" t="s">
        <v>23136</v>
      </c>
      <c r="F9788" s="85">
        <v>222195</v>
      </c>
      <c r="G9788" t="s">
        <v>78</v>
      </c>
      <c r="I9788" t="s">
        <v>79</v>
      </c>
      <c r="K9788" t="s">
        <v>28474</v>
      </c>
      <c r="M9788" t="s">
        <v>232</v>
      </c>
      <c r="N9788" t="s">
        <v>232</v>
      </c>
      <c r="O9788" t="s">
        <v>18</v>
      </c>
      <c r="P9788">
        <v>75203</v>
      </c>
    </row>
    <row r="9789" spans="1:17" hidden="1" x14ac:dyDescent="0.35">
      <c r="A9789" s="72">
        <f t="shared" si="152"/>
        <v>222195</v>
      </c>
      <c r="B9789" t="s">
        <v>18306</v>
      </c>
      <c r="C9789" s="66">
        <v>16078470</v>
      </c>
      <c r="D9789" t="s">
        <v>77</v>
      </c>
      <c r="E9789" t="s">
        <v>14762</v>
      </c>
      <c r="F9789" s="66">
        <v>222195</v>
      </c>
      <c r="G9789" t="s">
        <v>78</v>
      </c>
      <c r="I9789" t="s">
        <v>79</v>
      </c>
      <c r="K9789" t="s">
        <v>18307</v>
      </c>
      <c r="M9789" t="s">
        <v>189</v>
      </c>
      <c r="N9789" t="s">
        <v>189</v>
      </c>
      <c r="O9789" t="s">
        <v>18</v>
      </c>
      <c r="P9789" t="s">
        <v>1653</v>
      </c>
    </row>
    <row r="9790" spans="1:17" hidden="1" x14ac:dyDescent="0.35">
      <c r="A9790" s="72">
        <f t="shared" si="152"/>
        <v>222195</v>
      </c>
      <c r="B9790" t="s">
        <v>28470</v>
      </c>
      <c r="C9790" s="85">
        <v>16082301</v>
      </c>
      <c r="D9790" t="s">
        <v>77</v>
      </c>
      <c r="E9790" t="s">
        <v>23136</v>
      </c>
      <c r="F9790" s="85">
        <v>222195</v>
      </c>
      <c r="G9790" t="s">
        <v>78</v>
      </c>
      <c r="I9790" t="s">
        <v>79</v>
      </c>
      <c r="K9790" t="s">
        <v>18443</v>
      </c>
      <c r="M9790" t="s">
        <v>232</v>
      </c>
      <c r="N9790" t="s">
        <v>232</v>
      </c>
      <c r="O9790" t="s">
        <v>18</v>
      </c>
      <c r="P9790">
        <v>75203</v>
      </c>
    </row>
    <row r="9791" spans="1:17" hidden="1" x14ac:dyDescent="0.35">
      <c r="A9791" s="72">
        <f t="shared" si="152"/>
        <v>222195</v>
      </c>
      <c r="B9791" t="s">
        <v>18442</v>
      </c>
      <c r="C9791" s="66">
        <v>16082301</v>
      </c>
      <c r="D9791" t="s">
        <v>77</v>
      </c>
      <c r="E9791" t="s">
        <v>14762</v>
      </c>
      <c r="F9791" s="66">
        <v>222195</v>
      </c>
      <c r="G9791" t="s">
        <v>78</v>
      </c>
      <c r="I9791" t="s">
        <v>79</v>
      </c>
      <c r="K9791" t="s">
        <v>18443</v>
      </c>
      <c r="M9791" t="s">
        <v>232</v>
      </c>
      <c r="N9791" t="s">
        <v>232</v>
      </c>
      <c r="O9791" t="s">
        <v>18</v>
      </c>
      <c r="P9791" t="s">
        <v>1653</v>
      </c>
    </row>
    <row r="9792" spans="1:17" hidden="1" x14ac:dyDescent="0.35">
      <c r="A9792" s="72">
        <f t="shared" si="152"/>
        <v>222195</v>
      </c>
      <c r="B9792" t="s">
        <v>21444</v>
      </c>
      <c r="C9792" s="85">
        <v>17014906</v>
      </c>
      <c r="D9792" t="s">
        <v>77</v>
      </c>
      <c r="E9792" t="s">
        <v>23136</v>
      </c>
      <c r="F9792" s="85">
        <v>222195</v>
      </c>
      <c r="G9792" t="s">
        <v>78</v>
      </c>
      <c r="I9792" t="s">
        <v>79</v>
      </c>
      <c r="K9792" t="s">
        <v>28468</v>
      </c>
      <c r="M9792" t="s">
        <v>232</v>
      </c>
      <c r="N9792" t="s">
        <v>232</v>
      </c>
      <c r="O9792" t="s">
        <v>18</v>
      </c>
      <c r="P9792">
        <v>75233</v>
      </c>
      <c r="Q9792">
        <v>4018</v>
      </c>
    </row>
    <row r="9793" spans="1:17" hidden="1" x14ac:dyDescent="0.35">
      <c r="A9793" s="72">
        <f t="shared" si="152"/>
        <v>222195</v>
      </c>
      <c r="B9793" t="s">
        <v>21444</v>
      </c>
      <c r="C9793" s="66">
        <v>17014906</v>
      </c>
      <c r="D9793" t="s">
        <v>77</v>
      </c>
      <c r="E9793" t="s">
        <v>14762</v>
      </c>
      <c r="F9793" s="66">
        <v>222195</v>
      </c>
      <c r="G9793" t="s">
        <v>78</v>
      </c>
      <c r="I9793" t="s">
        <v>79</v>
      </c>
      <c r="K9793" t="s">
        <v>21225</v>
      </c>
      <c r="M9793" t="s">
        <v>189</v>
      </c>
      <c r="N9793" t="s">
        <v>232</v>
      </c>
      <c r="O9793" t="s">
        <v>18</v>
      </c>
      <c r="P9793" t="s">
        <v>1686</v>
      </c>
      <c r="Q9793" t="s">
        <v>21226</v>
      </c>
    </row>
    <row r="9794" spans="1:17" hidden="1" x14ac:dyDescent="0.35">
      <c r="A9794" s="72">
        <f t="shared" ref="A9794:A9857" si="153">IF(F9794="", "", IF(D9794="School District", C9794, F9794))</f>
        <v>222195</v>
      </c>
      <c r="B9794" t="s">
        <v>28479</v>
      </c>
      <c r="C9794" s="85">
        <v>16078475</v>
      </c>
      <c r="D9794" t="s">
        <v>77</v>
      </c>
      <c r="E9794" t="s">
        <v>23136</v>
      </c>
      <c r="F9794" s="85">
        <v>222195</v>
      </c>
      <c r="G9794" t="s">
        <v>78</v>
      </c>
      <c r="I9794" t="s">
        <v>79</v>
      </c>
      <c r="K9794" t="s">
        <v>28480</v>
      </c>
      <c r="M9794" t="s">
        <v>19756</v>
      </c>
      <c r="N9794" t="s">
        <v>571</v>
      </c>
      <c r="O9794" t="s">
        <v>18</v>
      </c>
      <c r="P9794">
        <v>76110</v>
      </c>
    </row>
    <row r="9795" spans="1:17" hidden="1" x14ac:dyDescent="0.35">
      <c r="A9795" s="72">
        <f t="shared" si="153"/>
        <v>222195</v>
      </c>
      <c r="B9795" t="s">
        <v>18310</v>
      </c>
      <c r="C9795" s="66">
        <v>16078475</v>
      </c>
      <c r="D9795" t="s">
        <v>77</v>
      </c>
      <c r="E9795" t="s">
        <v>14762</v>
      </c>
      <c r="F9795" s="66">
        <v>222195</v>
      </c>
      <c r="G9795" t="s">
        <v>78</v>
      </c>
      <c r="I9795" t="s">
        <v>79</v>
      </c>
      <c r="K9795" t="s">
        <v>18311</v>
      </c>
      <c r="M9795" t="s">
        <v>14250</v>
      </c>
      <c r="N9795" t="s">
        <v>573</v>
      </c>
      <c r="O9795" t="s">
        <v>18</v>
      </c>
      <c r="P9795" t="s">
        <v>4116</v>
      </c>
    </row>
    <row r="9796" spans="1:17" hidden="1" x14ac:dyDescent="0.35">
      <c r="A9796" s="72">
        <f t="shared" si="153"/>
        <v>222195</v>
      </c>
      <c r="B9796" t="s">
        <v>28475</v>
      </c>
      <c r="C9796" s="85">
        <v>17007514</v>
      </c>
      <c r="D9796" t="s">
        <v>77</v>
      </c>
      <c r="E9796" t="s">
        <v>23136</v>
      </c>
      <c r="F9796" s="85">
        <v>222195</v>
      </c>
      <c r="G9796" t="s">
        <v>78</v>
      </c>
      <c r="H9796">
        <v>21678867</v>
      </c>
      <c r="I9796" t="s">
        <v>79</v>
      </c>
      <c r="K9796" t="s">
        <v>20647</v>
      </c>
      <c r="M9796" t="s">
        <v>20648</v>
      </c>
      <c r="N9796" t="s">
        <v>20649</v>
      </c>
      <c r="O9796" t="s">
        <v>18</v>
      </c>
      <c r="P9796">
        <v>76103</v>
      </c>
    </row>
    <row r="9797" spans="1:17" hidden="1" x14ac:dyDescent="0.35">
      <c r="A9797" s="72">
        <f t="shared" si="153"/>
        <v>222195</v>
      </c>
      <c r="B9797" t="s">
        <v>20646</v>
      </c>
      <c r="C9797" s="66">
        <v>17007514</v>
      </c>
      <c r="D9797" t="s">
        <v>77</v>
      </c>
      <c r="E9797" t="s">
        <v>14762</v>
      </c>
      <c r="F9797" s="66">
        <v>222195</v>
      </c>
      <c r="G9797" t="s">
        <v>78</v>
      </c>
      <c r="H9797" t="s">
        <v>14763</v>
      </c>
      <c r="I9797" t="s">
        <v>79</v>
      </c>
      <c r="K9797" t="s">
        <v>20647</v>
      </c>
      <c r="M9797" t="s">
        <v>20648</v>
      </c>
      <c r="N9797" t="s">
        <v>20649</v>
      </c>
      <c r="O9797" t="s">
        <v>18</v>
      </c>
      <c r="P9797" t="s">
        <v>3911</v>
      </c>
    </row>
    <row r="9798" spans="1:17" hidden="1" x14ac:dyDescent="0.35">
      <c r="A9798" s="72">
        <f t="shared" si="153"/>
        <v>16021347</v>
      </c>
      <c r="B9798" t="s">
        <v>21863</v>
      </c>
      <c r="C9798" s="66">
        <v>17018922</v>
      </c>
      <c r="D9798" t="s">
        <v>77</v>
      </c>
      <c r="E9798" t="s">
        <v>15737</v>
      </c>
      <c r="F9798" s="66">
        <v>16021347</v>
      </c>
      <c r="G9798" t="s">
        <v>78</v>
      </c>
      <c r="I9798" t="s">
        <v>79</v>
      </c>
      <c r="K9798" t="s">
        <v>21864</v>
      </c>
      <c r="M9798" t="s">
        <v>7380</v>
      </c>
      <c r="O9798" t="s">
        <v>18</v>
      </c>
      <c r="P9798" t="s">
        <v>12325</v>
      </c>
    </row>
    <row r="9799" spans="1:17" hidden="1" x14ac:dyDescent="0.35">
      <c r="A9799" s="72">
        <f t="shared" si="153"/>
        <v>16021347</v>
      </c>
      <c r="B9799" t="s">
        <v>21865</v>
      </c>
      <c r="C9799" s="66">
        <v>17018923</v>
      </c>
      <c r="D9799" t="s">
        <v>77</v>
      </c>
      <c r="E9799" t="s">
        <v>15737</v>
      </c>
      <c r="F9799" s="66">
        <v>16021347</v>
      </c>
      <c r="G9799" t="s">
        <v>78</v>
      </c>
      <c r="I9799" t="s">
        <v>79</v>
      </c>
      <c r="K9799" t="s">
        <v>21866</v>
      </c>
      <c r="M9799" t="s">
        <v>8904</v>
      </c>
      <c r="N9799" t="s">
        <v>21787</v>
      </c>
      <c r="O9799" t="s">
        <v>18</v>
      </c>
      <c r="P9799" t="s">
        <v>8905</v>
      </c>
    </row>
    <row r="9800" spans="1:17" hidden="1" x14ac:dyDescent="0.35">
      <c r="A9800" s="72">
        <f t="shared" si="153"/>
        <v>16021347</v>
      </c>
      <c r="B9800" t="s">
        <v>21880</v>
      </c>
      <c r="C9800" s="66">
        <v>17018960</v>
      </c>
      <c r="D9800" t="s">
        <v>77</v>
      </c>
      <c r="E9800" t="s">
        <v>15737</v>
      </c>
      <c r="F9800" s="66">
        <v>16021347</v>
      </c>
      <c r="G9800" t="s">
        <v>78</v>
      </c>
      <c r="I9800" t="s">
        <v>79</v>
      </c>
      <c r="K9800" t="s">
        <v>21881</v>
      </c>
      <c r="M9800" t="s">
        <v>7579</v>
      </c>
      <c r="N9800" t="s">
        <v>6071</v>
      </c>
      <c r="O9800" t="s">
        <v>18</v>
      </c>
      <c r="P9800" t="s">
        <v>7696</v>
      </c>
    </row>
    <row r="9801" spans="1:17" hidden="1" x14ac:dyDescent="0.35">
      <c r="A9801" s="72">
        <f t="shared" si="153"/>
        <v>16021347</v>
      </c>
      <c r="B9801" t="s">
        <v>21045</v>
      </c>
      <c r="C9801" s="66">
        <v>17011549</v>
      </c>
      <c r="D9801" t="s">
        <v>77</v>
      </c>
      <c r="E9801" t="s">
        <v>15737</v>
      </c>
      <c r="F9801" s="66">
        <v>16021347</v>
      </c>
      <c r="G9801" t="s">
        <v>78</v>
      </c>
      <c r="I9801" t="s">
        <v>79</v>
      </c>
      <c r="K9801" t="s">
        <v>21046</v>
      </c>
      <c r="M9801" t="s">
        <v>20289</v>
      </c>
      <c r="N9801" t="s">
        <v>10739</v>
      </c>
      <c r="O9801" t="s">
        <v>18</v>
      </c>
      <c r="P9801" t="s">
        <v>10735</v>
      </c>
      <c r="Q9801" t="s">
        <v>21047</v>
      </c>
    </row>
    <row r="9802" spans="1:17" hidden="1" x14ac:dyDescent="0.35">
      <c r="A9802" s="72">
        <f t="shared" si="153"/>
        <v>16021347</v>
      </c>
      <c r="B9802" t="s">
        <v>18410</v>
      </c>
      <c r="C9802" s="66">
        <v>16081063</v>
      </c>
      <c r="D9802" t="s">
        <v>83</v>
      </c>
      <c r="E9802" t="s">
        <v>15737</v>
      </c>
      <c r="F9802" s="66">
        <v>16021347</v>
      </c>
      <c r="G9802" t="s">
        <v>78</v>
      </c>
      <c r="I9802" t="s">
        <v>79</v>
      </c>
      <c r="K9802" t="s">
        <v>18411</v>
      </c>
      <c r="M9802" t="s">
        <v>126</v>
      </c>
      <c r="N9802" t="s">
        <v>137</v>
      </c>
      <c r="O9802" t="s">
        <v>18</v>
      </c>
      <c r="P9802" t="s">
        <v>141</v>
      </c>
    </row>
    <row r="9803" spans="1:17" hidden="1" x14ac:dyDescent="0.35">
      <c r="A9803" s="72">
        <f t="shared" si="153"/>
        <v>16021347</v>
      </c>
      <c r="B9803" t="s">
        <v>22781</v>
      </c>
      <c r="C9803" s="66">
        <v>17026630</v>
      </c>
      <c r="D9803" t="s">
        <v>77</v>
      </c>
      <c r="E9803" t="s">
        <v>15737</v>
      </c>
      <c r="F9803" s="66">
        <v>16021347</v>
      </c>
      <c r="G9803" t="s">
        <v>78</v>
      </c>
      <c r="I9803" t="s">
        <v>79</v>
      </c>
      <c r="K9803" t="s">
        <v>22782</v>
      </c>
      <c r="M9803" t="s">
        <v>1190</v>
      </c>
      <c r="N9803" t="s">
        <v>232</v>
      </c>
      <c r="O9803" t="s">
        <v>18</v>
      </c>
      <c r="P9803" t="s">
        <v>1191</v>
      </c>
    </row>
    <row r="9804" spans="1:17" hidden="1" x14ac:dyDescent="0.35">
      <c r="A9804" s="72">
        <f t="shared" si="153"/>
        <v>16021347</v>
      </c>
      <c r="B9804" t="s">
        <v>18412</v>
      </c>
      <c r="C9804" s="66">
        <v>16081065</v>
      </c>
      <c r="D9804" t="s">
        <v>77</v>
      </c>
      <c r="E9804" t="s">
        <v>15737</v>
      </c>
      <c r="F9804" s="66">
        <v>16021347</v>
      </c>
      <c r="G9804" t="s">
        <v>78</v>
      </c>
      <c r="I9804" t="s">
        <v>79</v>
      </c>
      <c r="K9804" t="s">
        <v>18413</v>
      </c>
      <c r="M9804" t="s">
        <v>2575</v>
      </c>
      <c r="N9804" t="s">
        <v>2589</v>
      </c>
      <c r="O9804" t="s">
        <v>18</v>
      </c>
      <c r="P9804" t="s">
        <v>2577</v>
      </c>
      <c r="Q9804" t="s">
        <v>3891</v>
      </c>
    </row>
    <row r="9805" spans="1:17" hidden="1" x14ac:dyDescent="0.35">
      <c r="A9805" s="72">
        <f t="shared" si="153"/>
        <v>16021347</v>
      </c>
      <c r="B9805" t="s">
        <v>22785</v>
      </c>
      <c r="C9805" s="66">
        <v>17026632</v>
      </c>
      <c r="D9805" t="s">
        <v>77</v>
      </c>
      <c r="E9805" t="s">
        <v>15737</v>
      </c>
      <c r="F9805" s="66">
        <v>16021347</v>
      </c>
      <c r="G9805" t="s">
        <v>78</v>
      </c>
      <c r="I9805" t="s">
        <v>79</v>
      </c>
      <c r="K9805" t="s">
        <v>22786</v>
      </c>
      <c r="M9805" t="s">
        <v>3090</v>
      </c>
      <c r="N9805" t="s">
        <v>6071</v>
      </c>
      <c r="O9805" t="s">
        <v>18</v>
      </c>
      <c r="P9805" t="s">
        <v>6877</v>
      </c>
    </row>
    <row r="9806" spans="1:17" hidden="1" x14ac:dyDescent="0.35">
      <c r="A9806" s="72">
        <f t="shared" si="153"/>
        <v>16021347</v>
      </c>
      <c r="B9806" t="s">
        <v>22760</v>
      </c>
      <c r="C9806" s="66">
        <v>17026471</v>
      </c>
      <c r="D9806" t="s">
        <v>77</v>
      </c>
      <c r="E9806" t="s">
        <v>15737</v>
      </c>
      <c r="F9806" s="66">
        <v>16021347</v>
      </c>
      <c r="G9806" t="s">
        <v>78</v>
      </c>
      <c r="I9806" t="s">
        <v>79</v>
      </c>
      <c r="K9806" t="s">
        <v>22761</v>
      </c>
      <c r="M9806" t="s">
        <v>3904</v>
      </c>
      <c r="N9806" t="s">
        <v>571</v>
      </c>
      <c r="O9806" t="s">
        <v>18</v>
      </c>
      <c r="P9806" t="s">
        <v>4265</v>
      </c>
    </row>
    <row r="9807" spans="1:17" hidden="1" x14ac:dyDescent="0.35">
      <c r="A9807" s="72">
        <f t="shared" si="153"/>
        <v>16021347</v>
      </c>
      <c r="B9807" t="s">
        <v>18153</v>
      </c>
      <c r="C9807" s="66">
        <v>16021350</v>
      </c>
      <c r="D9807" t="s">
        <v>77</v>
      </c>
      <c r="E9807" t="s">
        <v>15737</v>
      </c>
      <c r="F9807" s="66">
        <v>16021347</v>
      </c>
      <c r="G9807" t="s">
        <v>78</v>
      </c>
      <c r="I9807" t="s">
        <v>79</v>
      </c>
      <c r="K9807" t="s">
        <v>18154</v>
      </c>
      <c r="M9807" t="s">
        <v>3090</v>
      </c>
      <c r="N9807" t="s">
        <v>6071</v>
      </c>
      <c r="O9807" t="s">
        <v>18</v>
      </c>
      <c r="P9807" t="s">
        <v>6830</v>
      </c>
    </row>
    <row r="9808" spans="1:17" hidden="1" x14ac:dyDescent="0.35">
      <c r="A9808" s="72">
        <f t="shared" si="153"/>
        <v>16021347</v>
      </c>
      <c r="B9808" t="s">
        <v>20859</v>
      </c>
      <c r="C9808" s="66">
        <v>17009457</v>
      </c>
      <c r="D9808" t="s">
        <v>77</v>
      </c>
      <c r="E9808" t="s">
        <v>15737</v>
      </c>
      <c r="F9808" s="66">
        <v>16021347</v>
      </c>
      <c r="G9808" t="s">
        <v>78</v>
      </c>
      <c r="I9808" t="s">
        <v>79</v>
      </c>
      <c r="K9808" t="s">
        <v>15702</v>
      </c>
      <c r="M9808" t="s">
        <v>2790</v>
      </c>
      <c r="N9808" t="s">
        <v>2797</v>
      </c>
      <c r="O9808" t="s">
        <v>18</v>
      </c>
      <c r="P9808" t="s">
        <v>2882</v>
      </c>
      <c r="Q9808" t="s">
        <v>10622</v>
      </c>
    </row>
    <row r="9809" spans="1:17" hidden="1" x14ac:dyDescent="0.35">
      <c r="A9809" s="72">
        <f t="shared" si="153"/>
        <v>16021347</v>
      </c>
      <c r="B9809" t="s">
        <v>22033</v>
      </c>
      <c r="C9809" s="66">
        <v>17020030</v>
      </c>
      <c r="D9809" t="s">
        <v>77</v>
      </c>
      <c r="E9809" t="s">
        <v>15737</v>
      </c>
      <c r="F9809" s="66">
        <v>16021347</v>
      </c>
      <c r="G9809" t="s">
        <v>78</v>
      </c>
      <c r="I9809" t="s">
        <v>79</v>
      </c>
      <c r="K9809" t="s">
        <v>22034</v>
      </c>
      <c r="M9809" t="s">
        <v>3904</v>
      </c>
      <c r="N9809" t="s">
        <v>571</v>
      </c>
      <c r="O9809" t="s">
        <v>18</v>
      </c>
      <c r="P9809" t="s">
        <v>4265</v>
      </c>
    </row>
    <row r="9810" spans="1:17" hidden="1" x14ac:dyDescent="0.35">
      <c r="A9810" s="72">
        <f t="shared" si="153"/>
        <v>16021347</v>
      </c>
      <c r="B9810" t="s">
        <v>22783</v>
      </c>
      <c r="C9810" s="66">
        <v>17026631</v>
      </c>
      <c r="D9810" t="s">
        <v>77</v>
      </c>
      <c r="E9810" t="s">
        <v>15737</v>
      </c>
      <c r="F9810" s="66">
        <v>16021347</v>
      </c>
      <c r="G9810" t="s">
        <v>78</v>
      </c>
      <c r="I9810" t="s">
        <v>79</v>
      </c>
      <c r="K9810" t="s">
        <v>22784</v>
      </c>
      <c r="M9810" t="s">
        <v>7631</v>
      </c>
      <c r="N9810" t="s">
        <v>7268</v>
      </c>
      <c r="O9810" t="s">
        <v>18</v>
      </c>
      <c r="P9810" t="s">
        <v>7632</v>
      </c>
    </row>
    <row r="9811" spans="1:17" hidden="1" x14ac:dyDescent="0.35">
      <c r="A9811" s="72">
        <f t="shared" si="153"/>
        <v>16021347</v>
      </c>
      <c r="B9811" t="s">
        <v>18156</v>
      </c>
      <c r="C9811" s="66">
        <v>16021353</v>
      </c>
      <c r="D9811" t="s">
        <v>77</v>
      </c>
      <c r="E9811" t="s">
        <v>15737</v>
      </c>
      <c r="F9811" s="66">
        <v>16021347</v>
      </c>
      <c r="G9811" t="s">
        <v>78</v>
      </c>
      <c r="I9811" t="s">
        <v>79</v>
      </c>
      <c r="K9811" t="s">
        <v>18157</v>
      </c>
      <c r="M9811" t="s">
        <v>7841</v>
      </c>
      <c r="N9811" t="s">
        <v>6771</v>
      </c>
      <c r="O9811" t="s">
        <v>18</v>
      </c>
      <c r="P9811" t="s">
        <v>8177</v>
      </c>
    </row>
    <row r="9812" spans="1:17" hidden="1" x14ac:dyDescent="0.35">
      <c r="A9812" s="72">
        <f t="shared" si="153"/>
        <v>16021347</v>
      </c>
      <c r="B9812" t="s">
        <v>15738</v>
      </c>
      <c r="C9812" s="66">
        <v>16021349</v>
      </c>
      <c r="D9812" t="s">
        <v>77</v>
      </c>
      <c r="E9812" t="s">
        <v>15737</v>
      </c>
      <c r="F9812" s="66">
        <v>16021347</v>
      </c>
      <c r="G9812" t="s">
        <v>78</v>
      </c>
      <c r="I9812" t="s">
        <v>79</v>
      </c>
      <c r="K9812" t="s">
        <v>15739</v>
      </c>
      <c r="M9812" t="s">
        <v>9636</v>
      </c>
      <c r="N9812" t="s">
        <v>9474</v>
      </c>
      <c r="O9812" t="s">
        <v>18</v>
      </c>
      <c r="P9812" t="s">
        <v>13817</v>
      </c>
    </row>
    <row r="9813" spans="1:17" hidden="1" x14ac:dyDescent="0.35">
      <c r="A9813" s="72">
        <f t="shared" si="153"/>
        <v>16021347</v>
      </c>
      <c r="B9813" t="s">
        <v>22758</v>
      </c>
      <c r="C9813" s="66">
        <v>17026469</v>
      </c>
      <c r="D9813" t="s">
        <v>77</v>
      </c>
      <c r="E9813" t="s">
        <v>15737</v>
      </c>
      <c r="F9813" s="66">
        <v>16021347</v>
      </c>
      <c r="G9813" t="s">
        <v>78</v>
      </c>
      <c r="I9813" t="s">
        <v>79</v>
      </c>
      <c r="K9813" t="s">
        <v>22759</v>
      </c>
      <c r="M9813" t="s">
        <v>126</v>
      </c>
      <c r="N9813" t="s">
        <v>13854</v>
      </c>
      <c r="O9813" t="s">
        <v>18</v>
      </c>
      <c r="P9813" t="s">
        <v>11736</v>
      </c>
    </row>
    <row r="9814" spans="1:17" hidden="1" x14ac:dyDescent="0.35">
      <c r="A9814" s="72">
        <f t="shared" si="153"/>
        <v>16021347</v>
      </c>
      <c r="B9814" t="s">
        <v>18323</v>
      </c>
      <c r="C9814" s="66">
        <v>16079279</v>
      </c>
      <c r="D9814" t="s">
        <v>77</v>
      </c>
      <c r="E9814" t="s">
        <v>15737</v>
      </c>
      <c r="F9814" s="66">
        <v>16021347</v>
      </c>
      <c r="G9814" t="s">
        <v>78</v>
      </c>
      <c r="I9814" t="s">
        <v>79</v>
      </c>
      <c r="K9814" t="s">
        <v>18324</v>
      </c>
      <c r="M9814" t="s">
        <v>11515</v>
      </c>
      <c r="N9814" t="s">
        <v>11516</v>
      </c>
      <c r="O9814" t="s">
        <v>18</v>
      </c>
      <c r="P9814" t="s">
        <v>11517</v>
      </c>
    </row>
    <row r="9815" spans="1:17" hidden="1" x14ac:dyDescent="0.35">
      <c r="A9815" s="72">
        <f t="shared" si="153"/>
        <v>16021347</v>
      </c>
      <c r="B9815" t="s">
        <v>22335</v>
      </c>
      <c r="C9815" s="66">
        <v>17022320</v>
      </c>
      <c r="D9815" t="s">
        <v>77</v>
      </c>
      <c r="E9815" t="s">
        <v>15737</v>
      </c>
      <c r="F9815" s="66">
        <v>16021347</v>
      </c>
      <c r="G9815" t="s">
        <v>78</v>
      </c>
      <c r="I9815" t="s">
        <v>79</v>
      </c>
      <c r="K9815" t="s">
        <v>22336</v>
      </c>
      <c r="M9815" t="s">
        <v>10675</v>
      </c>
      <c r="N9815" t="s">
        <v>10456</v>
      </c>
      <c r="O9815" t="s">
        <v>18</v>
      </c>
      <c r="P9815" t="s">
        <v>10686</v>
      </c>
    </row>
    <row r="9816" spans="1:17" hidden="1" x14ac:dyDescent="0.35">
      <c r="A9816" s="72">
        <f t="shared" si="153"/>
        <v>16021347</v>
      </c>
      <c r="B9816" t="s">
        <v>20860</v>
      </c>
      <c r="C9816" s="66">
        <v>17009458</v>
      </c>
      <c r="D9816" t="s">
        <v>77</v>
      </c>
      <c r="E9816" t="s">
        <v>15737</v>
      </c>
      <c r="F9816" s="66">
        <v>16021347</v>
      </c>
      <c r="G9816" t="s">
        <v>78</v>
      </c>
      <c r="I9816" t="s">
        <v>79</v>
      </c>
      <c r="K9816" t="s">
        <v>18155</v>
      </c>
      <c r="M9816" t="s">
        <v>2790</v>
      </c>
      <c r="N9816" t="s">
        <v>2797</v>
      </c>
      <c r="O9816" t="s">
        <v>18</v>
      </c>
      <c r="P9816" t="s">
        <v>2801</v>
      </c>
      <c r="Q9816" t="s">
        <v>20861</v>
      </c>
    </row>
    <row r="9817" spans="1:17" hidden="1" x14ac:dyDescent="0.35">
      <c r="A9817" s="72">
        <f t="shared" si="153"/>
        <v>140845</v>
      </c>
      <c r="B9817" t="s">
        <v>26253</v>
      </c>
      <c r="C9817" s="85">
        <v>87269</v>
      </c>
      <c r="D9817" t="s">
        <v>77</v>
      </c>
      <c r="E9817" t="s">
        <v>23211</v>
      </c>
      <c r="F9817" s="85">
        <v>140845</v>
      </c>
      <c r="G9817" t="s">
        <v>78</v>
      </c>
      <c r="H9817">
        <v>14357479</v>
      </c>
      <c r="I9817" t="s">
        <v>79</v>
      </c>
      <c r="K9817" t="s">
        <v>26254</v>
      </c>
      <c r="M9817" t="s">
        <v>21069</v>
      </c>
      <c r="N9817" t="s">
        <v>571</v>
      </c>
      <c r="O9817" t="s">
        <v>18</v>
      </c>
      <c r="P9817">
        <v>76039</v>
      </c>
      <c r="Q9817">
        <v>7443</v>
      </c>
    </row>
    <row r="9818" spans="1:17" hidden="1" x14ac:dyDescent="0.35">
      <c r="A9818" s="72">
        <f t="shared" si="153"/>
        <v>140845</v>
      </c>
      <c r="B9818" t="s">
        <v>3184</v>
      </c>
      <c r="C9818" s="66">
        <v>87269</v>
      </c>
      <c r="D9818" t="s">
        <v>77</v>
      </c>
      <c r="E9818" t="s">
        <v>3465</v>
      </c>
      <c r="F9818" s="66">
        <v>140845</v>
      </c>
      <c r="G9818" t="s">
        <v>78</v>
      </c>
      <c r="H9818" t="s">
        <v>3466</v>
      </c>
      <c r="I9818" t="s">
        <v>79</v>
      </c>
      <c r="K9818" t="s">
        <v>3548</v>
      </c>
      <c r="L9818" t="s">
        <v>80</v>
      </c>
      <c r="M9818" t="s">
        <v>3537</v>
      </c>
      <c r="N9818" t="s">
        <v>573</v>
      </c>
      <c r="O9818" t="s">
        <v>18</v>
      </c>
      <c r="P9818" t="s">
        <v>3538</v>
      </c>
      <c r="Q9818" t="s">
        <v>3549</v>
      </c>
    </row>
    <row r="9819" spans="1:17" hidden="1" x14ac:dyDescent="0.35">
      <c r="A9819" s="72">
        <f t="shared" si="153"/>
        <v>140781</v>
      </c>
      <c r="B9819" t="s">
        <v>3184</v>
      </c>
      <c r="C9819" s="66">
        <v>86980</v>
      </c>
      <c r="D9819" t="s">
        <v>77</v>
      </c>
      <c r="E9819" t="s">
        <v>3180</v>
      </c>
      <c r="F9819" s="66">
        <v>140781</v>
      </c>
      <c r="G9819" t="s">
        <v>78</v>
      </c>
      <c r="H9819" t="s">
        <v>3181</v>
      </c>
      <c r="I9819" t="s">
        <v>79</v>
      </c>
      <c r="K9819" t="s">
        <v>3185</v>
      </c>
      <c r="M9819" t="s">
        <v>3129</v>
      </c>
      <c r="N9819" t="s">
        <v>3129</v>
      </c>
      <c r="O9819" t="s">
        <v>18</v>
      </c>
      <c r="P9819" t="s">
        <v>3183</v>
      </c>
    </row>
    <row r="9820" spans="1:17" hidden="1" x14ac:dyDescent="0.35">
      <c r="A9820" s="72">
        <f t="shared" si="153"/>
        <v>140845</v>
      </c>
      <c r="B9820" t="s">
        <v>22609</v>
      </c>
      <c r="C9820" s="85">
        <v>17024495</v>
      </c>
      <c r="D9820" t="s">
        <v>77</v>
      </c>
      <c r="E9820" t="s">
        <v>23211</v>
      </c>
      <c r="F9820" s="85">
        <v>140845</v>
      </c>
      <c r="G9820" t="s">
        <v>78</v>
      </c>
      <c r="I9820" t="s">
        <v>79</v>
      </c>
      <c r="K9820" t="s">
        <v>26234</v>
      </c>
      <c r="M9820" t="s">
        <v>26235</v>
      </c>
      <c r="N9820" t="s">
        <v>3666</v>
      </c>
      <c r="O9820" t="s">
        <v>18</v>
      </c>
      <c r="P9820">
        <v>76118</v>
      </c>
    </row>
    <row r="9821" spans="1:17" hidden="1" x14ac:dyDescent="0.35">
      <c r="A9821" s="72">
        <f t="shared" si="153"/>
        <v>140845</v>
      </c>
      <c r="B9821" t="s">
        <v>22609</v>
      </c>
      <c r="C9821" s="66">
        <v>17024495</v>
      </c>
      <c r="D9821" t="s">
        <v>77</v>
      </c>
      <c r="E9821" t="s">
        <v>3465</v>
      </c>
      <c r="F9821" s="66">
        <v>140845</v>
      </c>
      <c r="G9821" t="s">
        <v>78</v>
      </c>
      <c r="I9821" t="s">
        <v>79</v>
      </c>
      <c r="K9821" t="s">
        <v>22610</v>
      </c>
      <c r="M9821" t="s">
        <v>22611</v>
      </c>
      <c r="N9821" t="s">
        <v>3666</v>
      </c>
      <c r="O9821" t="s">
        <v>18</v>
      </c>
      <c r="P9821" t="s">
        <v>4264</v>
      </c>
    </row>
    <row r="9822" spans="1:17" hidden="1" x14ac:dyDescent="0.35">
      <c r="A9822" s="72">
        <f t="shared" si="153"/>
        <v>140932</v>
      </c>
      <c r="B9822" t="s">
        <v>26534</v>
      </c>
      <c r="C9822" s="85">
        <v>16052292</v>
      </c>
      <c r="D9822" t="s">
        <v>77</v>
      </c>
      <c r="E9822" t="s">
        <v>23203</v>
      </c>
      <c r="F9822" s="85">
        <v>140932</v>
      </c>
      <c r="G9822" t="s">
        <v>78</v>
      </c>
      <c r="H9822">
        <v>14296040</v>
      </c>
      <c r="I9822" t="s">
        <v>79</v>
      </c>
      <c r="K9822" t="s">
        <v>26535</v>
      </c>
      <c r="M9822" t="s">
        <v>20648</v>
      </c>
      <c r="N9822" t="s">
        <v>571</v>
      </c>
      <c r="O9822" t="s">
        <v>18</v>
      </c>
      <c r="P9822">
        <v>76244</v>
      </c>
      <c r="Q9822">
        <v>9618</v>
      </c>
    </row>
    <row r="9823" spans="1:17" hidden="1" x14ac:dyDescent="0.35">
      <c r="A9823" s="72">
        <f t="shared" si="153"/>
        <v>140932</v>
      </c>
      <c r="B9823" t="s">
        <v>17014</v>
      </c>
      <c r="C9823" s="66">
        <v>16052292</v>
      </c>
      <c r="D9823" t="s">
        <v>77</v>
      </c>
      <c r="E9823" t="s">
        <v>3887</v>
      </c>
      <c r="F9823" s="66">
        <v>140932</v>
      </c>
      <c r="G9823" t="s">
        <v>78</v>
      </c>
      <c r="H9823" t="s">
        <v>3888</v>
      </c>
      <c r="I9823" t="s">
        <v>79</v>
      </c>
      <c r="K9823" t="s">
        <v>17015</v>
      </c>
      <c r="M9823" t="s">
        <v>3904</v>
      </c>
      <c r="N9823" t="s">
        <v>571</v>
      </c>
      <c r="O9823" t="s">
        <v>18</v>
      </c>
      <c r="P9823" t="s">
        <v>4500</v>
      </c>
      <c r="Q9823" t="s">
        <v>11151</v>
      </c>
    </row>
    <row r="9824" spans="1:17" hidden="1" x14ac:dyDescent="0.35">
      <c r="A9824" s="72">
        <f t="shared" si="153"/>
        <v>140781</v>
      </c>
      <c r="B9824" t="s">
        <v>3186</v>
      </c>
      <c r="C9824" s="66">
        <v>86981</v>
      </c>
      <c r="D9824" t="s">
        <v>77</v>
      </c>
      <c r="E9824" t="s">
        <v>3180</v>
      </c>
      <c r="F9824" s="66">
        <v>140781</v>
      </c>
      <c r="G9824" t="s">
        <v>78</v>
      </c>
      <c r="I9824" t="s">
        <v>79</v>
      </c>
      <c r="K9824" t="s">
        <v>3187</v>
      </c>
      <c r="M9824" t="s">
        <v>3129</v>
      </c>
      <c r="N9824" t="s">
        <v>3129</v>
      </c>
      <c r="O9824" t="s">
        <v>18</v>
      </c>
      <c r="P9824" t="s">
        <v>3183</v>
      </c>
    </row>
    <row r="9825" spans="1:17" hidden="1" x14ac:dyDescent="0.35">
      <c r="A9825" s="72">
        <f t="shared" si="153"/>
        <v>140932</v>
      </c>
      <c r="B9825" t="s">
        <v>26589</v>
      </c>
      <c r="C9825" s="85">
        <v>16052297</v>
      </c>
      <c r="D9825" t="s">
        <v>77</v>
      </c>
      <c r="E9825" t="s">
        <v>23203</v>
      </c>
      <c r="F9825" s="85">
        <v>140932</v>
      </c>
      <c r="G9825" t="s">
        <v>78</v>
      </c>
      <c r="H9825">
        <v>14296040</v>
      </c>
      <c r="I9825" t="s">
        <v>79</v>
      </c>
      <c r="K9825" t="s">
        <v>26590</v>
      </c>
      <c r="M9825" t="s">
        <v>20648</v>
      </c>
      <c r="N9825" t="s">
        <v>571</v>
      </c>
      <c r="O9825" t="s">
        <v>18</v>
      </c>
      <c r="P9825">
        <v>76244</v>
      </c>
      <c r="Q9825">
        <v>9618</v>
      </c>
    </row>
    <row r="9826" spans="1:17" hidden="1" x14ac:dyDescent="0.35">
      <c r="A9826" s="72">
        <f t="shared" si="153"/>
        <v>140932</v>
      </c>
      <c r="B9826" t="s">
        <v>17019</v>
      </c>
      <c r="C9826" s="66">
        <v>16052297</v>
      </c>
      <c r="D9826" t="s">
        <v>77</v>
      </c>
      <c r="E9826" t="s">
        <v>3887</v>
      </c>
      <c r="F9826" s="66">
        <v>140932</v>
      </c>
      <c r="G9826" t="s">
        <v>78</v>
      </c>
      <c r="H9826" t="s">
        <v>3888</v>
      </c>
      <c r="I9826" t="s">
        <v>79</v>
      </c>
      <c r="K9826" t="s">
        <v>17020</v>
      </c>
      <c r="M9826" t="s">
        <v>3904</v>
      </c>
      <c r="N9826" t="s">
        <v>571</v>
      </c>
      <c r="O9826" t="s">
        <v>18</v>
      </c>
      <c r="P9826" t="s">
        <v>4500</v>
      </c>
      <c r="Q9826" t="s">
        <v>11151</v>
      </c>
    </row>
    <row r="9827" spans="1:17" hidden="1" x14ac:dyDescent="0.35">
      <c r="A9827" s="72">
        <f t="shared" si="153"/>
        <v>127700</v>
      </c>
      <c r="B9827" t="s">
        <v>24075</v>
      </c>
      <c r="C9827" s="85">
        <v>36241</v>
      </c>
      <c r="D9827" t="s">
        <v>77</v>
      </c>
      <c r="E9827" t="s">
        <v>23260</v>
      </c>
      <c r="F9827" s="85">
        <v>127700</v>
      </c>
      <c r="G9827" t="s">
        <v>78</v>
      </c>
      <c r="H9827">
        <v>13055801</v>
      </c>
      <c r="I9827" t="s">
        <v>79</v>
      </c>
      <c r="K9827" t="s">
        <v>24076</v>
      </c>
      <c r="M9827" t="s">
        <v>23986</v>
      </c>
      <c r="N9827" t="s">
        <v>23987</v>
      </c>
      <c r="O9827" t="s">
        <v>23988</v>
      </c>
      <c r="P9827">
        <v>32952</v>
      </c>
      <c r="Q9827">
        <v>4984</v>
      </c>
    </row>
    <row r="9828" spans="1:17" hidden="1" x14ac:dyDescent="0.35">
      <c r="A9828" s="72">
        <f t="shared" si="153"/>
        <v>140696</v>
      </c>
      <c r="B9828" t="s">
        <v>20583</v>
      </c>
      <c r="C9828" s="66">
        <v>17006163</v>
      </c>
      <c r="D9828" t="s">
        <v>83</v>
      </c>
      <c r="E9828" t="s">
        <v>13674</v>
      </c>
      <c r="F9828" s="66">
        <v>140696</v>
      </c>
      <c r="G9828" t="s">
        <v>77</v>
      </c>
      <c r="I9828" t="s">
        <v>79</v>
      </c>
      <c r="K9828" t="s">
        <v>3011</v>
      </c>
      <c r="M9828" t="s">
        <v>3012</v>
      </c>
      <c r="N9828" t="s">
        <v>2797</v>
      </c>
      <c r="O9828" t="s">
        <v>18</v>
      </c>
      <c r="P9828" t="s">
        <v>3013</v>
      </c>
      <c r="Q9828" t="s">
        <v>3214</v>
      </c>
    </row>
    <row r="9829" spans="1:17" hidden="1" x14ac:dyDescent="0.35">
      <c r="A9829" s="72">
        <f t="shared" si="153"/>
        <v>140746</v>
      </c>
      <c r="B9829" t="s">
        <v>3008</v>
      </c>
      <c r="C9829" s="66">
        <v>86905</v>
      </c>
      <c r="D9829" t="s">
        <v>77</v>
      </c>
      <c r="E9829" t="s">
        <v>3009</v>
      </c>
      <c r="F9829" s="66">
        <v>140746</v>
      </c>
      <c r="G9829" t="s">
        <v>78</v>
      </c>
      <c r="H9829" t="s">
        <v>3010</v>
      </c>
      <c r="I9829" t="s">
        <v>79</v>
      </c>
      <c r="K9829" t="s">
        <v>3011</v>
      </c>
      <c r="M9829" t="s">
        <v>3012</v>
      </c>
      <c r="N9829" t="s">
        <v>2791</v>
      </c>
      <c r="O9829" t="s">
        <v>18</v>
      </c>
      <c r="P9829" t="s">
        <v>3013</v>
      </c>
    </row>
    <row r="9830" spans="1:17" hidden="1" x14ac:dyDescent="0.35">
      <c r="A9830" s="72">
        <f t="shared" si="153"/>
        <v>140746</v>
      </c>
      <c r="B9830" t="s">
        <v>3014</v>
      </c>
      <c r="C9830" s="66">
        <v>86906</v>
      </c>
      <c r="D9830" t="s">
        <v>77</v>
      </c>
      <c r="E9830" t="s">
        <v>3009</v>
      </c>
      <c r="F9830" s="66">
        <v>140746</v>
      </c>
      <c r="G9830" t="s">
        <v>78</v>
      </c>
      <c r="H9830" t="s">
        <v>3015</v>
      </c>
      <c r="I9830" t="s">
        <v>79</v>
      </c>
      <c r="K9830" t="s">
        <v>3016</v>
      </c>
      <c r="M9830" t="s">
        <v>3012</v>
      </c>
      <c r="N9830" t="s">
        <v>2791</v>
      </c>
      <c r="O9830" t="s">
        <v>18</v>
      </c>
      <c r="P9830" t="s">
        <v>3013</v>
      </c>
    </row>
    <row r="9831" spans="1:17" hidden="1" x14ac:dyDescent="0.35">
      <c r="A9831" s="72">
        <f t="shared" si="153"/>
        <v>140746</v>
      </c>
      <c r="B9831" t="s">
        <v>18172</v>
      </c>
      <c r="C9831" s="66">
        <v>16042652</v>
      </c>
      <c r="D9831" t="s">
        <v>77</v>
      </c>
      <c r="E9831" t="s">
        <v>3009</v>
      </c>
      <c r="F9831" s="66">
        <v>140746</v>
      </c>
      <c r="G9831" t="s">
        <v>78</v>
      </c>
      <c r="H9831" t="s">
        <v>13690</v>
      </c>
      <c r="I9831" t="s">
        <v>79</v>
      </c>
      <c r="K9831" t="s">
        <v>18173</v>
      </c>
      <c r="M9831" t="s">
        <v>3012</v>
      </c>
      <c r="N9831" t="s">
        <v>2791</v>
      </c>
      <c r="O9831" t="s">
        <v>18</v>
      </c>
      <c r="P9831" t="s">
        <v>3013</v>
      </c>
    </row>
    <row r="9832" spans="1:17" hidden="1" x14ac:dyDescent="0.35">
      <c r="A9832" s="72">
        <f t="shared" si="153"/>
        <v>140746</v>
      </c>
      <c r="B9832" t="s">
        <v>3017</v>
      </c>
      <c r="C9832" s="66">
        <v>86907</v>
      </c>
      <c r="D9832" t="s">
        <v>77</v>
      </c>
      <c r="E9832" t="s">
        <v>3009</v>
      </c>
      <c r="F9832" s="66">
        <v>140746</v>
      </c>
      <c r="G9832" t="s">
        <v>78</v>
      </c>
      <c r="H9832" t="s">
        <v>3018</v>
      </c>
      <c r="I9832" t="s">
        <v>79</v>
      </c>
      <c r="K9832" t="s">
        <v>3019</v>
      </c>
      <c r="M9832" t="s">
        <v>3012</v>
      </c>
      <c r="N9832" t="s">
        <v>2791</v>
      </c>
      <c r="O9832" t="s">
        <v>18</v>
      </c>
      <c r="P9832" t="s">
        <v>3013</v>
      </c>
    </row>
    <row r="9833" spans="1:17" hidden="1" x14ac:dyDescent="0.35">
      <c r="A9833" s="72">
        <f t="shared" si="153"/>
        <v>140783</v>
      </c>
      <c r="B9833" t="s">
        <v>3227</v>
      </c>
      <c r="C9833" s="66">
        <v>86998</v>
      </c>
      <c r="D9833" t="s">
        <v>77</v>
      </c>
      <c r="E9833" t="s">
        <v>3192</v>
      </c>
      <c r="F9833" s="66">
        <v>140783</v>
      </c>
      <c r="G9833" t="s">
        <v>78</v>
      </c>
      <c r="I9833" t="s">
        <v>79</v>
      </c>
      <c r="K9833" t="s">
        <v>3228</v>
      </c>
      <c r="M9833" t="s">
        <v>3188</v>
      </c>
      <c r="N9833" t="s">
        <v>3189</v>
      </c>
      <c r="O9833" t="s">
        <v>18</v>
      </c>
      <c r="P9833" t="s">
        <v>3213</v>
      </c>
      <c r="Q9833" t="s">
        <v>3229</v>
      </c>
    </row>
    <row r="9834" spans="1:17" hidden="1" x14ac:dyDescent="0.35">
      <c r="A9834" s="72">
        <f t="shared" si="153"/>
        <v>141085</v>
      </c>
      <c r="B9834" t="s">
        <v>18656</v>
      </c>
      <c r="C9834" s="66">
        <v>16025829</v>
      </c>
      <c r="D9834" t="s">
        <v>83</v>
      </c>
      <c r="E9834" t="s">
        <v>5345</v>
      </c>
      <c r="F9834" s="66">
        <v>141085</v>
      </c>
      <c r="G9834" t="s">
        <v>78</v>
      </c>
      <c r="H9834" t="s">
        <v>18657</v>
      </c>
      <c r="I9834" t="s">
        <v>79</v>
      </c>
      <c r="K9834" t="s">
        <v>18658</v>
      </c>
      <c r="L9834" t="s">
        <v>80</v>
      </c>
      <c r="M9834" t="s">
        <v>5348</v>
      </c>
      <c r="N9834" t="s">
        <v>5040</v>
      </c>
      <c r="O9834" t="s">
        <v>18</v>
      </c>
      <c r="P9834" t="s">
        <v>5349</v>
      </c>
      <c r="Q9834" t="s">
        <v>87</v>
      </c>
    </row>
    <row r="9835" spans="1:17" hidden="1" x14ac:dyDescent="0.35">
      <c r="A9835" s="72">
        <f t="shared" si="153"/>
        <v>141085</v>
      </c>
      <c r="B9835" t="s">
        <v>5344</v>
      </c>
      <c r="C9835" s="66">
        <v>88085</v>
      </c>
      <c r="D9835" t="s">
        <v>77</v>
      </c>
      <c r="E9835" t="s">
        <v>5345</v>
      </c>
      <c r="F9835" s="66">
        <v>141085</v>
      </c>
      <c r="G9835" t="s">
        <v>78</v>
      </c>
      <c r="H9835" t="s">
        <v>5346</v>
      </c>
      <c r="I9835" t="s">
        <v>79</v>
      </c>
      <c r="K9835" t="s">
        <v>5347</v>
      </c>
      <c r="M9835" t="s">
        <v>5348</v>
      </c>
      <c r="N9835" t="s">
        <v>5044</v>
      </c>
      <c r="O9835" t="s">
        <v>18</v>
      </c>
      <c r="P9835" t="s">
        <v>5349</v>
      </c>
    </row>
    <row r="9836" spans="1:17" hidden="1" x14ac:dyDescent="0.35">
      <c r="A9836" s="72">
        <f t="shared" si="153"/>
        <v>141085</v>
      </c>
      <c r="B9836" t="s">
        <v>5350</v>
      </c>
      <c r="C9836" s="66">
        <v>88086</v>
      </c>
      <c r="D9836" t="s">
        <v>77</v>
      </c>
      <c r="E9836" t="s">
        <v>5345</v>
      </c>
      <c r="F9836" s="66">
        <v>141085</v>
      </c>
      <c r="G9836" t="s">
        <v>78</v>
      </c>
      <c r="H9836" t="s">
        <v>5351</v>
      </c>
      <c r="I9836" t="s">
        <v>79</v>
      </c>
      <c r="K9836" t="s">
        <v>5352</v>
      </c>
      <c r="M9836" t="s">
        <v>5348</v>
      </c>
      <c r="N9836" t="s">
        <v>5044</v>
      </c>
      <c r="O9836" t="s">
        <v>18</v>
      </c>
      <c r="P9836" t="s">
        <v>5349</v>
      </c>
    </row>
    <row r="9837" spans="1:17" hidden="1" x14ac:dyDescent="0.35">
      <c r="A9837" s="72">
        <f t="shared" si="153"/>
        <v>140931</v>
      </c>
      <c r="B9837" t="s">
        <v>27479</v>
      </c>
      <c r="C9837" s="85">
        <v>16069485</v>
      </c>
      <c r="D9837" t="s">
        <v>77</v>
      </c>
      <c r="E9837" t="s">
        <v>23178</v>
      </c>
      <c r="F9837" s="85">
        <v>140931</v>
      </c>
      <c r="G9837" t="s">
        <v>78</v>
      </c>
      <c r="H9837">
        <v>11979168</v>
      </c>
      <c r="I9837" t="s">
        <v>79</v>
      </c>
      <c r="K9837" t="s">
        <v>27480</v>
      </c>
      <c r="M9837" t="s">
        <v>21563</v>
      </c>
      <c r="N9837" t="s">
        <v>571</v>
      </c>
      <c r="O9837" t="s">
        <v>18</v>
      </c>
      <c r="P9837">
        <v>76052</v>
      </c>
    </row>
    <row r="9838" spans="1:17" hidden="1" x14ac:dyDescent="0.35">
      <c r="A9838" s="72">
        <f t="shared" si="153"/>
        <v>140931</v>
      </c>
      <c r="B9838" t="s">
        <v>17732</v>
      </c>
      <c r="C9838" s="66">
        <v>16069485</v>
      </c>
      <c r="D9838" t="s">
        <v>77</v>
      </c>
      <c r="E9838" t="s">
        <v>3662</v>
      </c>
      <c r="F9838" s="66">
        <v>140931</v>
      </c>
      <c r="G9838" t="s">
        <v>78</v>
      </c>
      <c r="H9838" t="s">
        <v>3663</v>
      </c>
      <c r="I9838" t="s">
        <v>79</v>
      </c>
      <c r="K9838" t="s">
        <v>17733</v>
      </c>
      <c r="M9838" t="s">
        <v>3665</v>
      </c>
      <c r="N9838" t="s">
        <v>573</v>
      </c>
      <c r="O9838" t="s">
        <v>18</v>
      </c>
      <c r="P9838" t="s">
        <v>3667</v>
      </c>
    </row>
    <row r="9839" spans="1:17" hidden="1" x14ac:dyDescent="0.35">
      <c r="A9839" s="72">
        <f t="shared" si="153"/>
        <v>141667</v>
      </c>
      <c r="B9839" t="s">
        <v>17083</v>
      </c>
      <c r="C9839" s="66">
        <v>16053761</v>
      </c>
      <c r="D9839" t="s">
        <v>77</v>
      </c>
      <c r="E9839" t="s">
        <v>10820</v>
      </c>
      <c r="F9839" s="66">
        <v>141667</v>
      </c>
      <c r="G9839" t="s">
        <v>78</v>
      </c>
      <c r="I9839" t="s">
        <v>79</v>
      </c>
      <c r="K9839" t="s">
        <v>17084</v>
      </c>
      <c r="M9839" t="s">
        <v>10950</v>
      </c>
      <c r="N9839" t="s">
        <v>7398</v>
      </c>
      <c r="O9839" t="s">
        <v>18</v>
      </c>
      <c r="P9839" t="s">
        <v>10951</v>
      </c>
    </row>
    <row r="9840" spans="1:17" hidden="1" x14ac:dyDescent="0.35">
      <c r="A9840" s="72">
        <f t="shared" si="153"/>
        <v>141876</v>
      </c>
      <c r="B9840" t="s">
        <v>12264</v>
      </c>
      <c r="C9840" s="66">
        <v>92261</v>
      </c>
      <c r="D9840" t="s">
        <v>77</v>
      </c>
      <c r="E9840" t="s">
        <v>12265</v>
      </c>
      <c r="F9840" s="66">
        <v>141876</v>
      </c>
      <c r="G9840" t="s">
        <v>78</v>
      </c>
      <c r="I9840" t="s">
        <v>79</v>
      </c>
      <c r="K9840" t="s">
        <v>12266</v>
      </c>
      <c r="M9840" t="s">
        <v>12267</v>
      </c>
      <c r="N9840" t="s">
        <v>12061</v>
      </c>
      <c r="O9840" t="s">
        <v>18</v>
      </c>
      <c r="P9840" t="s">
        <v>12268</v>
      </c>
      <c r="Q9840" t="s">
        <v>12269</v>
      </c>
    </row>
    <row r="9841" spans="1:17" hidden="1" x14ac:dyDescent="0.35">
      <c r="A9841" s="72">
        <f t="shared" si="153"/>
        <v>141876</v>
      </c>
      <c r="B9841" t="s">
        <v>12273</v>
      </c>
      <c r="C9841" s="66">
        <v>92264</v>
      </c>
      <c r="D9841" t="s">
        <v>77</v>
      </c>
      <c r="E9841" t="s">
        <v>12265</v>
      </c>
      <c r="F9841" s="66">
        <v>141876</v>
      </c>
      <c r="G9841" t="s">
        <v>78</v>
      </c>
      <c r="I9841" t="s">
        <v>79</v>
      </c>
      <c r="K9841" t="s">
        <v>12274</v>
      </c>
      <c r="M9841" t="s">
        <v>12267</v>
      </c>
      <c r="N9841" t="s">
        <v>12061</v>
      </c>
      <c r="O9841" t="s">
        <v>18</v>
      </c>
      <c r="P9841" t="s">
        <v>12268</v>
      </c>
      <c r="Q9841" t="s">
        <v>9982</v>
      </c>
    </row>
    <row r="9842" spans="1:17" hidden="1" x14ac:dyDescent="0.35">
      <c r="A9842" s="72">
        <f t="shared" si="153"/>
        <v>141876</v>
      </c>
      <c r="B9842" t="s">
        <v>12270</v>
      </c>
      <c r="C9842" s="66">
        <v>92262</v>
      </c>
      <c r="D9842" t="s">
        <v>77</v>
      </c>
      <c r="E9842" t="s">
        <v>12265</v>
      </c>
      <c r="F9842" s="66">
        <v>141876</v>
      </c>
      <c r="G9842" t="s">
        <v>78</v>
      </c>
      <c r="I9842" t="s">
        <v>79</v>
      </c>
      <c r="K9842" t="s">
        <v>12271</v>
      </c>
      <c r="M9842" t="s">
        <v>12267</v>
      </c>
      <c r="N9842" t="s">
        <v>12061</v>
      </c>
      <c r="O9842" t="s">
        <v>18</v>
      </c>
      <c r="P9842" t="s">
        <v>12268</v>
      </c>
      <c r="Q9842" t="s">
        <v>12272</v>
      </c>
    </row>
    <row r="9843" spans="1:17" hidden="1" x14ac:dyDescent="0.35">
      <c r="A9843" s="72">
        <f t="shared" si="153"/>
        <v>141234</v>
      </c>
      <c r="B9843" t="s">
        <v>19674</v>
      </c>
      <c r="C9843" s="66">
        <v>16054015</v>
      </c>
      <c r="D9843" t="s">
        <v>83</v>
      </c>
      <c r="E9843" t="s">
        <v>6473</v>
      </c>
      <c r="F9843" s="66">
        <v>141234</v>
      </c>
      <c r="G9843" t="s">
        <v>78</v>
      </c>
      <c r="I9843" t="s">
        <v>79</v>
      </c>
      <c r="K9843" t="s">
        <v>17118</v>
      </c>
      <c r="M9843" t="s">
        <v>3090</v>
      </c>
      <c r="N9843" t="s">
        <v>6073</v>
      </c>
      <c r="O9843" t="s">
        <v>18</v>
      </c>
      <c r="P9843" t="s">
        <v>6971</v>
      </c>
    </row>
    <row r="9844" spans="1:17" hidden="1" x14ac:dyDescent="0.35">
      <c r="A9844" s="72">
        <f t="shared" si="153"/>
        <v>141631</v>
      </c>
      <c r="B9844" t="s">
        <v>10726</v>
      </c>
      <c r="C9844" s="66">
        <v>91256</v>
      </c>
      <c r="D9844" t="s">
        <v>77</v>
      </c>
      <c r="E9844" t="s">
        <v>10723</v>
      </c>
      <c r="F9844" s="66">
        <v>141631</v>
      </c>
      <c r="G9844" t="s">
        <v>78</v>
      </c>
      <c r="I9844" t="s">
        <v>79</v>
      </c>
      <c r="K9844" t="s">
        <v>10727</v>
      </c>
      <c r="M9844" t="s">
        <v>10675</v>
      </c>
      <c r="N9844" t="s">
        <v>10456</v>
      </c>
      <c r="O9844" t="s">
        <v>18</v>
      </c>
      <c r="P9844" t="s">
        <v>10681</v>
      </c>
      <c r="Q9844" t="s">
        <v>6598</v>
      </c>
    </row>
    <row r="9845" spans="1:17" hidden="1" x14ac:dyDescent="0.35">
      <c r="A9845" s="72">
        <f t="shared" si="153"/>
        <v>141631</v>
      </c>
      <c r="B9845" t="s">
        <v>27958</v>
      </c>
      <c r="C9845" s="85">
        <v>141631</v>
      </c>
      <c r="D9845" t="s">
        <v>78</v>
      </c>
      <c r="E9845" t="s">
        <v>23161</v>
      </c>
      <c r="F9845" s="85">
        <v>17019384</v>
      </c>
      <c r="G9845" t="s">
        <v>1750</v>
      </c>
      <c r="H9845">
        <v>11999133</v>
      </c>
      <c r="I9845" t="s">
        <v>79</v>
      </c>
      <c r="J9845" t="s">
        <v>200</v>
      </c>
      <c r="K9845" t="s">
        <v>27959</v>
      </c>
      <c r="M9845" t="s">
        <v>14639</v>
      </c>
      <c r="N9845" t="s">
        <v>10456</v>
      </c>
      <c r="O9845" t="s">
        <v>18</v>
      </c>
      <c r="P9845">
        <v>78460</v>
      </c>
      <c r="Q9845">
        <v>900</v>
      </c>
    </row>
    <row r="9846" spans="1:17" hidden="1" x14ac:dyDescent="0.35">
      <c r="A9846" s="72">
        <f t="shared" si="153"/>
        <v>141631</v>
      </c>
      <c r="B9846" t="s">
        <v>10728</v>
      </c>
      <c r="C9846" s="66">
        <v>91257</v>
      </c>
      <c r="D9846" t="s">
        <v>77</v>
      </c>
      <c r="E9846" t="s">
        <v>10723</v>
      </c>
      <c r="F9846" s="66">
        <v>141631</v>
      </c>
      <c r="G9846" t="s">
        <v>78</v>
      </c>
      <c r="I9846" t="s">
        <v>79</v>
      </c>
      <c r="K9846" t="s">
        <v>10729</v>
      </c>
      <c r="M9846" t="s">
        <v>10675</v>
      </c>
      <c r="N9846" t="s">
        <v>10456</v>
      </c>
      <c r="O9846" t="s">
        <v>18</v>
      </c>
      <c r="P9846" t="s">
        <v>10681</v>
      </c>
      <c r="Q9846" t="s">
        <v>5881</v>
      </c>
    </row>
    <row r="9847" spans="1:17" hidden="1" x14ac:dyDescent="0.35">
      <c r="A9847" s="72">
        <f t="shared" si="153"/>
        <v>141631</v>
      </c>
      <c r="B9847" t="s">
        <v>18511</v>
      </c>
      <c r="C9847" s="66">
        <v>16083811</v>
      </c>
      <c r="D9847" t="s">
        <v>83</v>
      </c>
      <c r="E9847" t="s">
        <v>10723</v>
      </c>
      <c r="F9847" s="66">
        <v>141631</v>
      </c>
      <c r="G9847" t="s">
        <v>78</v>
      </c>
      <c r="I9847" t="s">
        <v>79</v>
      </c>
      <c r="K9847" t="s">
        <v>18512</v>
      </c>
      <c r="M9847" t="s">
        <v>10675</v>
      </c>
      <c r="N9847" t="s">
        <v>9257</v>
      </c>
      <c r="O9847" t="s">
        <v>18</v>
      </c>
      <c r="P9847" t="s">
        <v>10681</v>
      </c>
    </row>
    <row r="9848" spans="1:17" hidden="1" x14ac:dyDescent="0.35">
      <c r="A9848" s="72">
        <f t="shared" si="153"/>
        <v>141631</v>
      </c>
      <c r="B9848" t="s">
        <v>10730</v>
      </c>
      <c r="C9848" s="66">
        <v>91258</v>
      </c>
      <c r="D9848" t="s">
        <v>77</v>
      </c>
      <c r="E9848" t="s">
        <v>10723</v>
      </c>
      <c r="F9848" s="66">
        <v>141631</v>
      </c>
      <c r="G9848" t="s">
        <v>78</v>
      </c>
      <c r="I9848" t="s">
        <v>79</v>
      </c>
      <c r="K9848" t="s">
        <v>10731</v>
      </c>
      <c r="M9848" t="s">
        <v>10675</v>
      </c>
      <c r="N9848" t="s">
        <v>10456</v>
      </c>
      <c r="O9848" t="s">
        <v>18</v>
      </c>
      <c r="P9848" t="s">
        <v>10681</v>
      </c>
    </row>
    <row r="9849" spans="1:17" hidden="1" x14ac:dyDescent="0.35">
      <c r="A9849" s="72">
        <f t="shared" si="153"/>
        <v>141631</v>
      </c>
      <c r="B9849" t="s">
        <v>10732</v>
      </c>
      <c r="C9849" s="66">
        <v>91259</v>
      </c>
      <c r="D9849" t="s">
        <v>77</v>
      </c>
      <c r="E9849" t="s">
        <v>10723</v>
      </c>
      <c r="F9849" s="66">
        <v>141631</v>
      </c>
      <c r="G9849" t="s">
        <v>78</v>
      </c>
      <c r="I9849" t="s">
        <v>79</v>
      </c>
      <c r="K9849" t="s">
        <v>10733</v>
      </c>
      <c r="M9849" t="s">
        <v>10675</v>
      </c>
      <c r="N9849" t="s">
        <v>10456</v>
      </c>
      <c r="O9849" t="s">
        <v>18</v>
      </c>
      <c r="P9849" t="s">
        <v>10681</v>
      </c>
      <c r="Q9849" t="s">
        <v>9789</v>
      </c>
    </row>
    <row r="9850" spans="1:17" hidden="1" x14ac:dyDescent="0.35">
      <c r="A9850" s="72">
        <f t="shared" si="153"/>
        <v>141303</v>
      </c>
      <c r="B9850" t="s">
        <v>17273</v>
      </c>
      <c r="C9850" s="66">
        <v>16057840</v>
      </c>
      <c r="D9850" t="s">
        <v>77</v>
      </c>
      <c r="E9850" t="s">
        <v>7830</v>
      </c>
      <c r="F9850" s="66">
        <v>141303</v>
      </c>
      <c r="G9850" t="s">
        <v>78</v>
      </c>
      <c r="I9850" t="s">
        <v>79</v>
      </c>
      <c r="K9850" t="s">
        <v>17274</v>
      </c>
      <c r="M9850" t="s">
        <v>7836</v>
      </c>
      <c r="N9850" t="s">
        <v>7626</v>
      </c>
      <c r="O9850" t="s">
        <v>18</v>
      </c>
      <c r="P9850" t="s">
        <v>7837</v>
      </c>
    </row>
    <row r="9851" spans="1:17" hidden="1" x14ac:dyDescent="0.35">
      <c r="A9851" s="72">
        <f t="shared" si="153"/>
        <v>141268</v>
      </c>
      <c r="B9851" t="s">
        <v>7642</v>
      </c>
      <c r="C9851" s="66">
        <v>89309</v>
      </c>
      <c r="D9851" t="s">
        <v>77</v>
      </c>
      <c r="E9851" t="s">
        <v>7628</v>
      </c>
      <c r="F9851" s="66">
        <v>141268</v>
      </c>
      <c r="G9851" t="s">
        <v>78</v>
      </c>
      <c r="H9851" t="s">
        <v>7629</v>
      </c>
      <c r="I9851" t="s">
        <v>79</v>
      </c>
      <c r="K9851" t="s">
        <v>7643</v>
      </c>
      <c r="M9851" t="s">
        <v>7631</v>
      </c>
      <c r="N9851" t="s">
        <v>7268</v>
      </c>
      <c r="O9851" t="s">
        <v>18</v>
      </c>
      <c r="P9851" t="s">
        <v>7632</v>
      </c>
    </row>
    <row r="9852" spans="1:17" hidden="1" x14ac:dyDescent="0.35">
      <c r="A9852" s="72">
        <f t="shared" si="153"/>
        <v>140444</v>
      </c>
      <c r="B9852" t="s">
        <v>24357</v>
      </c>
      <c r="C9852" s="85">
        <v>85419</v>
      </c>
      <c r="D9852" t="s">
        <v>77</v>
      </c>
      <c r="E9852" t="s">
        <v>23254</v>
      </c>
      <c r="F9852" s="85">
        <v>140444</v>
      </c>
      <c r="G9852" t="s">
        <v>78</v>
      </c>
      <c r="H9852">
        <v>12718763</v>
      </c>
      <c r="I9852" t="s">
        <v>79</v>
      </c>
      <c r="K9852" t="s">
        <v>24358</v>
      </c>
      <c r="M9852" t="s">
        <v>20080</v>
      </c>
      <c r="N9852" t="s">
        <v>232</v>
      </c>
      <c r="O9852" t="s">
        <v>18</v>
      </c>
      <c r="P9852">
        <v>75006</v>
      </c>
      <c r="Q9852">
        <v>7431</v>
      </c>
    </row>
    <row r="9853" spans="1:17" hidden="1" x14ac:dyDescent="0.35">
      <c r="A9853" s="72">
        <f t="shared" si="153"/>
        <v>140530</v>
      </c>
      <c r="B9853" t="s">
        <v>21724</v>
      </c>
      <c r="C9853" s="66">
        <v>17017065</v>
      </c>
      <c r="D9853" t="s">
        <v>77</v>
      </c>
      <c r="E9853" t="s">
        <v>1576</v>
      </c>
      <c r="F9853" s="66">
        <v>140530</v>
      </c>
      <c r="G9853" t="s">
        <v>78</v>
      </c>
      <c r="I9853" t="s">
        <v>79</v>
      </c>
      <c r="K9853" t="s">
        <v>21725</v>
      </c>
      <c r="M9853" t="s">
        <v>20139</v>
      </c>
      <c r="N9853" t="s">
        <v>1197</v>
      </c>
      <c r="O9853" t="s">
        <v>18</v>
      </c>
      <c r="P9853" t="s">
        <v>1579</v>
      </c>
    </row>
    <row r="9854" spans="1:17" hidden="1" x14ac:dyDescent="0.35">
      <c r="A9854" s="72">
        <f t="shared" si="153"/>
        <v>140841</v>
      </c>
      <c r="B9854" t="s">
        <v>23535</v>
      </c>
      <c r="C9854" s="85">
        <v>87184</v>
      </c>
      <c r="D9854" t="s">
        <v>77</v>
      </c>
      <c r="E9854" t="s">
        <v>23268</v>
      </c>
      <c r="F9854" s="85">
        <v>140841</v>
      </c>
      <c r="G9854" t="s">
        <v>78</v>
      </c>
      <c r="H9854">
        <v>12691747</v>
      </c>
      <c r="I9854" t="s">
        <v>79</v>
      </c>
      <c r="K9854" t="s">
        <v>23414</v>
      </c>
      <c r="M9854" t="s">
        <v>19690</v>
      </c>
      <c r="N9854" t="s">
        <v>571</v>
      </c>
      <c r="O9854" t="s">
        <v>18</v>
      </c>
      <c r="P9854">
        <v>76016</v>
      </c>
      <c r="Q9854">
        <v>5602</v>
      </c>
    </row>
    <row r="9855" spans="1:17" hidden="1" x14ac:dyDescent="0.35">
      <c r="A9855" s="72">
        <f t="shared" si="153"/>
        <v>140841</v>
      </c>
      <c r="B9855" t="s">
        <v>23406</v>
      </c>
      <c r="C9855" s="85">
        <v>87177</v>
      </c>
      <c r="D9855" t="s">
        <v>77</v>
      </c>
      <c r="E9855" t="s">
        <v>23268</v>
      </c>
      <c r="F9855" s="85">
        <v>140841</v>
      </c>
      <c r="G9855" t="s">
        <v>78</v>
      </c>
      <c r="H9855">
        <v>12691739</v>
      </c>
      <c r="I9855" t="s">
        <v>79</v>
      </c>
      <c r="K9855" t="s">
        <v>23407</v>
      </c>
      <c r="M9855" t="s">
        <v>19690</v>
      </c>
      <c r="N9855" t="s">
        <v>571</v>
      </c>
      <c r="O9855" t="s">
        <v>18</v>
      </c>
      <c r="P9855">
        <v>76016</v>
      </c>
      <c r="Q9855">
        <v>1105</v>
      </c>
    </row>
    <row r="9856" spans="1:17" hidden="1" x14ac:dyDescent="0.35">
      <c r="A9856" s="72">
        <f t="shared" si="153"/>
        <v>141546</v>
      </c>
      <c r="B9856" t="s">
        <v>27325</v>
      </c>
      <c r="C9856" s="85">
        <v>16063655</v>
      </c>
      <c r="D9856" t="s">
        <v>77</v>
      </c>
      <c r="E9856" t="s">
        <v>23179</v>
      </c>
      <c r="F9856" s="85">
        <v>141546</v>
      </c>
      <c r="G9856" t="s">
        <v>78</v>
      </c>
      <c r="H9856">
        <v>1664853</v>
      </c>
      <c r="I9856" t="s">
        <v>79</v>
      </c>
      <c r="K9856" t="s">
        <v>27326</v>
      </c>
      <c r="M9856" t="s">
        <v>9155</v>
      </c>
      <c r="N9856" t="s">
        <v>9526</v>
      </c>
      <c r="O9856" t="s">
        <v>18</v>
      </c>
      <c r="P9856">
        <v>78260</v>
      </c>
      <c r="Q9856">
        <v>2645</v>
      </c>
    </row>
    <row r="9857" spans="1:17" hidden="1" x14ac:dyDescent="0.35">
      <c r="A9857" s="72">
        <f t="shared" si="153"/>
        <v>141546</v>
      </c>
      <c r="B9857" t="s">
        <v>17505</v>
      </c>
      <c r="C9857" s="66">
        <v>16063655</v>
      </c>
      <c r="D9857" t="s">
        <v>77</v>
      </c>
      <c r="E9857" t="s">
        <v>9849</v>
      </c>
      <c r="F9857" s="66">
        <v>141546</v>
      </c>
      <c r="G9857" t="s">
        <v>78</v>
      </c>
      <c r="H9857" t="s">
        <v>9850</v>
      </c>
      <c r="I9857" t="s">
        <v>79</v>
      </c>
      <c r="K9857" t="s">
        <v>17506</v>
      </c>
      <c r="M9857" t="s">
        <v>7383</v>
      </c>
      <c r="N9857" t="s">
        <v>7384</v>
      </c>
      <c r="O9857" t="s">
        <v>18</v>
      </c>
      <c r="P9857" t="s">
        <v>14844</v>
      </c>
      <c r="Q9857" t="s">
        <v>10289</v>
      </c>
    </row>
    <row r="9858" spans="1:17" hidden="1" x14ac:dyDescent="0.35">
      <c r="A9858" s="72">
        <f t="shared" ref="A9858:A9921" si="154">IF(F9858="", "", IF(D9858="School District", C9858, F9858))</f>
        <v>141544</v>
      </c>
      <c r="B9858" t="s">
        <v>21298</v>
      </c>
      <c r="C9858" s="66">
        <v>17013236</v>
      </c>
      <c r="D9858" t="s">
        <v>77</v>
      </c>
      <c r="E9858" t="s">
        <v>9751</v>
      </c>
      <c r="F9858" s="66">
        <v>141544</v>
      </c>
      <c r="G9858" t="s">
        <v>78</v>
      </c>
      <c r="H9858" t="s">
        <v>9752</v>
      </c>
      <c r="I9858" t="s">
        <v>79</v>
      </c>
      <c r="K9858" t="s">
        <v>9923</v>
      </c>
      <c r="M9858" t="s">
        <v>7383</v>
      </c>
      <c r="N9858" t="s">
        <v>9526</v>
      </c>
      <c r="O9858" t="s">
        <v>18</v>
      </c>
      <c r="P9858" t="s">
        <v>9914</v>
      </c>
      <c r="Q9858" t="s">
        <v>9924</v>
      </c>
    </row>
    <row r="9859" spans="1:17" hidden="1" x14ac:dyDescent="0.35">
      <c r="A9859" s="72">
        <f t="shared" si="154"/>
        <v>141223</v>
      </c>
      <c r="B9859" t="s">
        <v>6498</v>
      </c>
      <c r="C9859" s="66">
        <v>88608</v>
      </c>
      <c r="D9859" t="s">
        <v>77</v>
      </c>
      <c r="E9859" t="s">
        <v>6077</v>
      </c>
      <c r="F9859" s="66">
        <v>141223</v>
      </c>
      <c r="G9859" t="s">
        <v>78</v>
      </c>
      <c r="H9859" t="s">
        <v>6499</v>
      </c>
      <c r="I9859" t="s">
        <v>79</v>
      </c>
      <c r="K9859" t="s">
        <v>6500</v>
      </c>
      <c r="M9859" t="s">
        <v>3090</v>
      </c>
      <c r="N9859" t="s">
        <v>6071</v>
      </c>
      <c r="O9859" t="s">
        <v>18</v>
      </c>
      <c r="P9859" t="s">
        <v>6493</v>
      </c>
      <c r="Q9859" t="s">
        <v>702</v>
      </c>
    </row>
    <row r="9860" spans="1:17" hidden="1" x14ac:dyDescent="0.35">
      <c r="A9860" s="72">
        <f t="shared" si="154"/>
        <v>141544</v>
      </c>
      <c r="B9860" t="s">
        <v>9922</v>
      </c>
      <c r="C9860" s="66">
        <v>90676</v>
      </c>
      <c r="D9860" t="s">
        <v>77</v>
      </c>
      <c r="E9860" t="s">
        <v>9751</v>
      </c>
      <c r="F9860" s="66">
        <v>141544</v>
      </c>
      <c r="G9860" t="s">
        <v>78</v>
      </c>
      <c r="H9860" t="s">
        <v>9752</v>
      </c>
      <c r="I9860" t="s">
        <v>79</v>
      </c>
      <c r="K9860" t="s">
        <v>9923</v>
      </c>
      <c r="M9860" t="s">
        <v>7383</v>
      </c>
      <c r="N9860" t="s">
        <v>7384</v>
      </c>
      <c r="O9860" t="s">
        <v>18</v>
      </c>
      <c r="P9860" t="s">
        <v>9914</v>
      </c>
      <c r="Q9860" t="s">
        <v>9924</v>
      </c>
    </row>
    <row r="9861" spans="1:17" hidden="1" x14ac:dyDescent="0.35">
      <c r="A9861" s="72">
        <f t="shared" si="154"/>
        <v>141231</v>
      </c>
      <c r="B9861" t="s">
        <v>7591</v>
      </c>
      <c r="C9861" s="66">
        <v>89284</v>
      </c>
      <c r="D9861" t="s">
        <v>77</v>
      </c>
      <c r="E9861" t="s">
        <v>6244</v>
      </c>
      <c r="F9861" s="66">
        <v>141231</v>
      </c>
      <c r="G9861" t="s">
        <v>78</v>
      </c>
      <c r="H9861" t="s">
        <v>7592</v>
      </c>
      <c r="I9861" t="s">
        <v>79</v>
      </c>
      <c r="K9861" t="s">
        <v>7593</v>
      </c>
      <c r="L9861" t="s">
        <v>80</v>
      </c>
      <c r="M9861" t="s">
        <v>7579</v>
      </c>
      <c r="N9861" t="s">
        <v>6073</v>
      </c>
      <c r="O9861" t="s">
        <v>18</v>
      </c>
      <c r="P9861" t="s">
        <v>7580</v>
      </c>
      <c r="Q9861" t="s">
        <v>7594</v>
      </c>
    </row>
    <row r="9862" spans="1:17" hidden="1" x14ac:dyDescent="0.35">
      <c r="A9862" s="72">
        <f t="shared" si="154"/>
        <v>200650</v>
      </c>
      <c r="B9862" t="s">
        <v>15370</v>
      </c>
      <c r="C9862" s="66">
        <v>231867</v>
      </c>
      <c r="D9862" t="s">
        <v>77</v>
      </c>
      <c r="E9862" t="s">
        <v>14137</v>
      </c>
      <c r="F9862" s="66">
        <v>200650</v>
      </c>
      <c r="G9862" t="s">
        <v>78</v>
      </c>
      <c r="H9862" t="s">
        <v>14138</v>
      </c>
      <c r="I9862" t="s">
        <v>79</v>
      </c>
      <c r="K9862" t="s">
        <v>15371</v>
      </c>
      <c r="M9862" t="s">
        <v>1167</v>
      </c>
      <c r="N9862" t="s">
        <v>1168</v>
      </c>
      <c r="O9862" t="s">
        <v>18</v>
      </c>
      <c r="P9862" t="s">
        <v>1169</v>
      </c>
    </row>
    <row r="9863" spans="1:17" hidden="1" x14ac:dyDescent="0.35">
      <c r="A9863" s="72">
        <f t="shared" si="154"/>
        <v>200650</v>
      </c>
      <c r="B9863" t="s">
        <v>15369</v>
      </c>
      <c r="C9863" s="66">
        <v>231866</v>
      </c>
      <c r="D9863" t="s">
        <v>77</v>
      </c>
      <c r="E9863" t="s">
        <v>14137</v>
      </c>
      <c r="F9863" s="66">
        <v>200650</v>
      </c>
      <c r="G9863" t="s">
        <v>78</v>
      </c>
      <c r="I9863" t="s">
        <v>79</v>
      </c>
      <c r="K9863" t="s">
        <v>6649</v>
      </c>
      <c r="M9863" t="s">
        <v>3090</v>
      </c>
      <c r="N9863" t="s">
        <v>6073</v>
      </c>
      <c r="O9863" t="s">
        <v>18</v>
      </c>
      <c r="P9863" t="s">
        <v>6647</v>
      </c>
    </row>
    <row r="9864" spans="1:17" hidden="1" x14ac:dyDescent="0.35">
      <c r="A9864" s="72">
        <f t="shared" si="154"/>
        <v>200650</v>
      </c>
      <c r="B9864" t="s">
        <v>16673</v>
      </c>
      <c r="C9864" s="66">
        <v>16046400</v>
      </c>
      <c r="D9864" t="s">
        <v>77</v>
      </c>
      <c r="E9864" t="s">
        <v>14137</v>
      </c>
      <c r="F9864" s="66">
        <v>200650</v>
      </c>
      <c r="G9864" t="s">
        <v>78</v>
      </c>
      <c r="H9864" t="s">
        <v>14138</v>
      </c>
      <c r="I9864" t="s">
        <v>79</v>
      </c>
      <c r="K9864" t="s">
        <v>16674</v>
      </c>
      <c r="M9864" t="s">
        <v>3090</v>
      </c>
      <c r="N9864" t="s">
        <v>6073</v>
      </c>
      <c r="O9864" t="s">
        <v>18</v>
      </c>
      <c r="P9864" t="s">
        <v>6877</v>
      </c>
    </row>
    <row r="9865" spans="1:17" hidden="1" x14ac:dyDescent="0.35">
      <c r="A9865" s="72">
        <f t="shared" si="154"/>
        <v>17015391</v>
      </c>
      <c r="B9865" t="s">
        <v>25159</v>
      </c>
      <c r="C9865" s="85">
        <v>141520</v>
      </c>
      <c r="D9865" t="s">
        <v>25065</v>
      </c>
      <c r="E9865" t="s">
        <v>23237</v>
      </c>
      <c r="F9865" s="85">
        <v>17015391</v>
      </c>
      <c r="G9865" t="s">
        <v>1750</v>
      </c>
      <c r="I9865" t="s">
        <v>79</v>
      </c>
      <c r="K9865" t="s">
        <v>25160</v>
      </c>
      <c r="M9865" t="s">
        <v>24483</v>
      </c>
      <c r="N9865" t="s">
        <v>9473</v>
      </c>
      <c r="O9865" t="s">
        <v>18</v>
      </c>
      <c r="P9865">
        <v>78133</v>
      </c>
    </row>
    <row r="9866" spans="1:17" hidden="1" x14ac:dyDescent="0.35">
      <c r="A9866" s="72">
        <f t="shared" si="154"/>
        <v>145196</v>
      </c>
      <c r="B9866" t="s">
        <v>26159</v>
      </c>
      <c r="C9866" s="85">
        <v>17015929</v>
      </c>
      <c r="D9866" t="s">
        <v>77</v>
      </c>
      <c r="E9866" t="s">
        <v>23216</v>
      </c>
      <c r="F9866" s="85">
        <v>145196</v>
      </c>
      <c r="G9866" t="s">
        <v>78</v>
      </c>
      <c r="I9866" t="s">
        <v>79</v>
      </c>
      <c r="K9866" t="s">
        <v>26160</v>
      </c>
      <c r="M9866" t="s">
        <v>26095</v>
      </c>
      <c r="N9866" t="s">
        <v>26084</v>
      </c>
      <c r="O9866" t="s">
        <v>26085</v>
      </c>
      <c r="P9866">
        <v>98188</v>
      </c>
      <c r="Q9866">
        <v>5028</v>
      </c>
    </row>
    <row r="9867" spans="1:17" hidden="1" x14ac:dyDescent="0.35">
      <c r="A9867" s="72">
        <f t="shared" si="154"/>
        <v>232165</v>
      </c>
      <c r="B9867" t="s">
        <v>28143</v>
      </c>
      <c r="C9867" s="85">
        <v>16070998</v>
      </c>
      <c r="D9867" t="s">
        <v>77</v>
      </c>
      <c r="E9867" t="s">
        <v>23159</v>
      </c>
      <c r="F9867" s="85">
        <v>232165</v>
      </c>
      <c r="G9867" t="s">
        <v>78</v>
      </c>
      <c r="H9867">
        <v>21103312</v>
      </c>
      <c r="I9867" t="s">
        <v>79</v>
      </c>
      <c r="K9867" t="s">
        <v>28144</v>
      </c>
      <c r="M9867" t="s">
        <v>3036</v>
      </c>
      <c r="N9867" t="s">
        <v>2797</v>
      </c>
      <c r="O9867" t="s">
        <v>18</v>
      </c>
      <c r="P9867">
        <v>75707</v>
      </c>
      <c r="Q9867">
        <v>1408</v>
      </c>
    </row>
    <row r="9868" spans="1:17" hidden="1" x14ac:dyDescent="0.35">
      <c r="A9868" s="72">
        <f t="shared" si="154"/>
        <v>232165</v>
      </c>
      <c r="B9868" t="s">
        <v>17793</v>
      </c>
      <c r="C9868" s="66">
        <v>16070998</v>
      </c>
      <c r="D9868" t="s">
        <v>77</v>
      </c>
      <c r="E9868" t="s">
        <v>15416</v>
      </c>
      <c r="F9868" s="66">
        <v>232165</v>
      </c>
      <c r="G9868" t="s">
        <v>78</v>
      </c>
      <c r="H9868" t="s">
        <v>15417</v>
      </c>
      <c r="I9868" t="s">
        <v>79</v>
      </c>
      <c r="K9868" t="s">
        <v>17794</v>
      </c>
      <c r="M9868" t="s">
        <v>2790</v>
      </c>
      <c r="N9868" t="s">
        <v>2797</v>
      </c>
      <c r="O9868" t="s">
        <v>18</v>
      </c>
      <c r="P9868" t="s">
        <v>2882</v>
      </c>
      <c r="Q9868" t="s">
        <v>191</v>
      </c>
    </row>
    <row r="9869" spans="1:17" hidden="1" x14ac:dyDescent="0.35">
      <c r="A9869" s="72">
        <f t="shared" si="154"/>
        <v>140714</v>
      </c>
      <c r="B9869" t="s">
        <v>2837</v>
      </c>
      <c r="C9869" s="66">
        <v>86823</v>
      </c>
      <c r="D9869" t="s">
        <v>77</v>
      </c>
      <c r="E9869" t="s">
        <v>2794</v>
      </c>
      <c r="F9869" s="66">
        <v>140714</v>
      </c>
      <c r="G9869" t="s">
        <v>78</v>
      </c>
      <c r="H9869" t="s">
        <v>2838</v>
      </c>
      <c r="I9869" t="s">
        <v>79</v>
      </c>
      <c r="K9869" t="s">
        <v>2839</v>
      </c>
      <c r="M9869" t="s">
        <v>2790</v>
      </c>
      <c r="N9869" t="s">
        <v>2797</v>
      </c>
      <c r="O9869" t="s">
        <v>18</v>
      </c>
      <c r="P9869" t="s">
        <v>2801</v>
      </c>
    </row>
    <row r="9870" spans="1:17" hidden="1" x14ac:dyDescent="0.35">
      <c r="A9870" s="72">
        <f t="shared" si="154"/>
        <v>140714</v>
      </c>
      <c r="B9870" t="s">
        <v>18680</v>
      </c>
      <c r="C9870" s="66">
        <v>86821</v>
      </c>
      <c r="D9870" t="s">
        <v>83</v>
      </c>
      <c r="E9870" t="s">
        <v>2794</v>
      </c>
      <c r="F9870" s="66">
        <v>140714</v>
      </c>
      <c r="G9870" t="s">
        <v>78</v>
      </c>
      <c r="H9870" t="s">
        <v>13681</v>
      </c>
      <c r="I9870" t="s">
        <v>79</v>
      </c>
      <c r="K9870" t="s">
        <v>18681</v>
      </c>
      <c r="M9870" t="s">
        <v>2790</v>
      </c>
      <c r="N9870" t="s">
        <v>2791</v>
      </c>
      <c r="O9870" t="s">
        <v>18</v>
      </c>
      <c r="P9870" t="s">
        <v>2792</v>
      </c>
    </row>
    <row r="9871" spans="1:17" hidden="1" x14ac:dyDescent="0.35">
      <c r="A9871" s="72">
        <f t="shared" si="154"/>
        <v>140714</v>
      </c>
      <c r="B9871" t="s">
        <v>2793</v>
      </c>
      <c r="C9871" s="66">
        <v>86804</v>
      </c>
      <c r="D9871" t="s">
        <v>77</v>
      </c>
      <c r="E9871" t="s">
        <v>2794</v>
      </c>
      <c r="F9871" s="66">
        <v>140714</v>
      </c>
      <c r="G9871" t="s">
        <v>78</v>
      </c>
      <c r="H9871" t="s">
        <v>2795</v>
      </c>
      <c r="I9871" t="s">
        <v>79</v>
      </c>
      <c r="K9871" t="s">
        <v>2796</v>
      </c>
      <c r="M9871" t="s">
        <v>2790</v>
      </c>
      <c r="N9871" t="s">
        <v>2797</v>
      </c>
      <c r="O9871" t="s">
        <v>18</v>
      </c>
      <c r="P9871" t="s">
        <v>2792</v>
      </c>
    </row>
    <row r="9872" spans="1:17" hidden="1" x14ac:dyDescent="0.35">
      <c r="A9872" s="72">
        <f t="shared" si="154"/>
        <v>141544</v>
      </c>
      <c r="B9872" t="s">
        <v>17310</v>
      </c>
      <c r="C9872" s="66">
        <v>16058552</v>
      </c>
      <c r="D9872" t="s">
        <v>77</v>
      </c>
      <c r="E9872" t="s">
        <v>9751</v>
      </c>
      <c r="F9872" s="66">
        <v>141544</v>
      </c>
      <c r="G9872" t="s">
        <v>78</v>
      </c>
      <c r="H9872" t="s">
        <v>9752</v>
      </c>
      <c r="I9872" t="s">
        <v>79</v>
      </c>
      <c r="K9872" t="s">
        <v>17311</v>
      </c>
      <c r="M9872" t="s">
        <v>7383</v>
      </c>
      <c r="N9872" t="s">
        <v>7384</v>
      </c>
      <c r="O9872" t="s">
        <v>18</v>
      </c>
      <c r="P9872" t="s">
        <v>9776</v>
      </c>
    </row>
    <row r="9873" spans="1:17" hidden="1" x14ac:dyDescent="0.35">
      <c r="A9873" s="72">
        <f t="shared" si="154"/>
        <v>141377</v>
      </c>
      <c r="B9873" t="s">
        <v>8770</v>
      </c>
      <c r="C9873" s="66">
        <v>89991</v>
      </c>
      <c r="D9873" t="s">
        <v>77</v>
      </c>
      <c r="E9873" t="s">
        <v>8739</v>
      </c>
      <c r="F9873" s="66">
        <v>141377</v>
      </c>
      <c r="G9873" t="s">
        <v>78</v>
      </c>
      <c r="H9873" t="s">
        <v>8771</v>
      </c>
      <c r="I9873" t="s">
        <v>79</v>
      </c>
      <c r="K9873" t="s">
        <v>8772</v>
      </c>
      <c r="M9873" t="s">
        <v>8742</v>
      </c>
      <c r="N9873" t="s">
        <v>8635</v>
      </c>
      <c r="O9873" t="s">
        <v>18</v>
      </c>
      <c r="P9873" t="s">
        <v>8743</v>
      </c>
      <c r="Q9873" t="s">
        <v>8773</v>
      </c>
    </row>
    <row r="9874" spans="1:17" hidden="1" x14ac:dyDescent="0.35">
      <c r="A9874" s="72">
        <f t="shared" si="154"/>
        <v>141715</v>
      </c>
      <c r="B9874" t="s">
        <v>22170</v>
      </c>
      <c r="C9874" s="66">
        <v>17021026</v>
      </c>
      <c r="D9874" t="s">
        <v>77</v>
      </c>
      <c r="E9874" t="s">
        <v>11361</v>
      </c>
      <c r="F9874" s="66">
        <v>141715</v>
      </c>
      <c r="G9874" t="s">
        <v>78</v>
      </c>
      <c r="I9874" t="s">
        <v>79</v>
      </c>
      <c r="K9874" t="s">
        <v>22171</v>
      </c>
      <c r="M9874" t="s">
        <v>22172</v>
      </c>
      <c r="N9874" t="s">
        <v>13854</v>
      </c>
      <c r="O9874" t="s">
        <v>18</v>
      </c>
      <c r="P9874" t="s">
        <v>11481</v>
      </c>
    </row>
    <row r="9875" spans="1:17" hidden="1" x14ac:dyDescent="0.35">
      <c r="A9875" s="72">
        <f t="shared" si="154"/>
        <v>141269</v>
      </c>
      <c r="B9875" t="s">
        <v>17577</v>
      </c>
      <c r="C9875" s="66">
        <v>16064963</v>
      </c>
      <c r="D9875" t="s">
        <v>77</v>
      </c>
      <c r="E9875" t="s">
        <v>6855</v>
      </c>
      <c r="F9875" s="66">
        <v>141269</v>
      </c>
      <c r="G9875" t="s">
        <v>78</v>
      </c>
      <c r="H9875" t="s">
        <v>17578</v>
      </c>
      <c r="I9875" t="s">
        <v>79</v>
      </c>
      <c r="K9875" t="s">
        <v>17579</v>
      </c>
      <c r="M9875" t="s">
        <v>3090</v>
      </c>
      <c r="N9875" t="s">
        <v>6073</v>
      </c>
      <c r="O9875" t="s">
        <v>18</v>
      </c>
      <c r="P9875" t="s">
        <v>6883</v>
      </c>
    </row>
    <row r="9876" spans="1:17" hidden="1" x14ac:dyDescent="0.35">
      <c r="A9876" s="72">
        <f t="shared" si="154"/>
        <v>16048959</v>
      </c>
      <c r="B9876" t="s">
        <v>24950</v>
      </c>
      <c r="C9876" s="85">
        <v>16070473</v>
      </c>
      <c r="D9876" t="s">
        <v>77</v>
      </c>
      <c r="E9876" t="s">
        <v>23240</v>
      </c>
      <c r="F9876" s="85">
        <v>16048959</v>
      </c>
      <c r="G9876" t="s">
        <v>1750</v>
      </c>
      <c r="H9876">
        <v>22429344</v>
      </c>
      <c r="I9876" t="s">
        <v>79</v>
      </c>
      <c r="J9876" t="s">
        <v>200</v>
      </c>
      <c r="K9876" t="s">
        <v>24951</v>
      </c>
      <c r="M9876" t="s">
        <v>232</v>
      </c>
      <c r="N9876" t="s">
        <v>232</v>
      </c>
      <c r="O9876" t="s">
        <v>18</v>
      </c>
      <c r="P9876">
        <v>75236</v>
      </c>
    </row>
    <row r="9877" spans="1:17" hidden="1" x14ac:dyDescent="0.35">
      <c r="A9877" s="72">
        <f t="shared" si="154"/>
        <v>140679</v>
      </c>
      <c r="B9877" t="s">
        <v>2584</v>
      </c>
      <c r="C9877" s="66">
        <v>86715</v>
      </c>
      <c r="D9877" t="s">
        <v>77</v>
      </c>
      <c r="E9877" t="s">
        <v>2585</v>
      </c>
      <c r="F9877" s="66">
        <v>140679</v>
      </c>
      <c r="G9877" t="s">
        <v>78</v>
      </c>
      <c r="H9877" t="s">
        <v>2586</v>
      </c>
      <c r="I9877" t="s">
        <v>79</v>
      </c>
      <c r="K9877" t="s">
        <v>2587</v>
      </c>
      <c r="M9877" t="s">
        <v>2588</v>
      </c>
      <c r="N9877" t="s">
        <v>2589</v>
      </c>
      <c r="O9877" t="s">
        <v>18</v>
      </c>
      <c r="P9877" t="s">
        <v>2590</v>
      </c>
      <c r="Q9877" t="s">
        <v>2591</v>
      </c>
    </row>
    <row r="9878" spans="1:17" hidden="1" x14ac:dyDescent="0.35">
      <c r="A9878" s="72">
        <f t="shared" si="154"/>
        <v>140679</v>
      </c>
      <c r="B9878" t="s">
        <v>2592</v>
      </c>
      <c r="C9878" s="66">
        <v>86716</v>
      </c>
      <c r="D9878" t="s">
        <v>77</v>
      </c>
      <c r="E9878" t="s">
        <v>2585</v>
      </c>
      <c r="F9878" s="66">
        <v>140679</v>
      </c>
      <c r="G9878" t="s">
        <v>78</v>
      </c>
      <c r="H9878" t="s">
        <v>2593</v>
      </c>
      <c r="I9878" t="s">
        <v>79</v>
      </c>
      <c r="K9878" t="s">
        <v>2587</v>
      </c>
      <c r="M9878" t="s">
        <v>2588</v>
      </c>
      <c r="N9878" t="s">
        <v>2589</v>
      </c>
      <c r="O9878" t="s">
        <v>18</v>
      </c>
      <c r="P9878" t="s">
        <v>2590</v>
      </c>
      <c r="Q9878" t="s">
        <v>2591</v>
      </c>
    </row>
    <row r="9879" spans="1:17" hidden="1" x14ac:dyDescent="0.35">
      <c r="A9879" s="72">
        <f t="shared" si="154"/>
        <v>140679</v>
      </c>
      <c r="B9879" t="s">
        <v>15551</v>
      </c>
      <c r="C9879" s="66">
        <v>234174</v>
      </c>
      <c r="D9879" t="s">
        <v>77</v>
      </c>
      <c r="E9879" t="s">
        <v>2585</v>
      </c>
      <c r="F9879" s="66">
        <v>140679</v>
      </c>
      <c r="G9879" t="s">
        <v>78</v>
      </c>
      <c r="H9879" t="s">
        <v>15552</v>
      </c>
      <c r="I9879" t="s">
        <v>79</v>
      </c>
      <c r="K9879" t="s">
        <v>2587</v>
      </c>
      <c r="M9879" t="s">
        <v>2588</v>
      </c>
      <c r="N9879" t="s">
        <v>2589</v>
      </c>
      <c r="O9879" t="s">
        <v>18</v>
      </c>
      <c r="P9879" t="s">
        <v>2590</v>
      </c>
      <c r="Q9879" t="s">
        <v>2591</v>
      </c>
    </row>
    <row r="9880" spans="1:17" hidden="1" x14ac:dyDescent="0.35">
      <c r="A9880" s="72">
        <f t="shared" si="154"/>
        <v>141065</v>
      </c>
      <c r="B9880" t="s">
        <v>15684</v>
      </c>
      <c r="C9880" s="66">
        <v>16020584</v>
      </c>
      <c r="D9880" t="s">
        <v>77</v>
      </c>
      <c r="E9880" t="s">
        <v>5158</v>
      </c>
      <c r="F9880" s="66">
        <v>141065</v>
      </c>
      <c r="G9880" t="s">
        <v>78</v>
      </c>
      <c r="I9880" t="s">
        <v>79</v>
      </c>
      <c r="K9880" t="s">
        <v>15685</v>
      </c>
      <c r="M9880" t="s">
        <v>5220</v>
      </c>
      <c r="N9880" t="s">
        <v>5044</v>
      </c>
      <c r="O9880" t="s">
        <v>18</v>
      </c>
      <c r="P9880" t="s">
        <v>5221</v>
      </c>
    </row>
    <row r="9881" spans="1:17" hidden="1" x14ac:dyDescent="0.35">
      <c r="A9881" s="72">
        <f t="shared" si="154"/>
        <v>141736</v>
      </c>
      <c r="B9881" t="s">
        <v>15542</v>
      </c>
      <c r="C9881" s="66">
        <v>234123</v>
      </c>
      <c r="D9881" t="s">
        <v>77</v>
      </c>
      <c r="E9881" t="s">
        <v>11615</v>
      </c>
      <c r="F9881" s="66">
        <v>141736</v>
      </c>
      <c r="G9881" t="s">
        <v>78</v>
      </c>
      <c r="I9881" t="s">
        <v>79</v>
      </c>
      <c r="K9881" t="s">
        <v>15543</v>
      </c>
      <c r="M9881" t="s">
        <v>11617</v>
      </c>
      <c r="N9881" t="s">
        <v>5106</v>
      </c>
      <c r="O9881" t="s">
        <v>18</v>
      </c>
      <c r="P9881" t="s">
        <v>11618</v>
      </c>
      <c r="Q9881" t="s">
        <v>6241</v>
      </c>
    </row>
    <row r="9882" spans="1:17" hidden="1" x14ac:dyDescent="0.35">
      <c r="A9882" s="72">
        <f t="shared" si="154"/>
        <v>140677</v>
      </c>
      <c r="B9882" t="s">
        <v>2580</v>
      </c>
      <c r="C9882" s="66">
        <v>86713</v>
      </c>
      <c r="D9882" t="s">
        <v>77</v>
      </c>
      <c r="E9882" t="s">
        <v>2581</v>
      </c>
      <c r="F9882" s="66">
        <v>140677</v>
      </c>
      <c r="G9882" t="s">
        <v>78</v>
      </c>
      <c r="H9882" t="s">
        <v>350</v>
      </c>
      <c r="I9882" t="s">
        <v>79</v>
      </c>
      <c r="K9882" t="s">
        <v>2582</v>
      </c>
      <c r="L9882" t="s">
        <v>80</v>
      </c>
      <c r="M9882" t="s">
        <v>2563</v>
      </c>
      <c r="N9882" t="s">
        <v>2532</v>
      </c>
      <c r="O9882" t="s">
        <v>18</v>
      </c>
      <c r="P9882" t="s">
        <v>2564</v>
      </c>
      <c r="Q9882" t="s">
        <v>87</v>
      </c>
    </row>
    <row r="9883" spans="1:17" hidden="1" x14ac:dyDescent="0.35">
      <c r="A9883" s="72">
        <f t="shared" si="154"/>
        <v>140677</v>
      </c>
      <c r="B9883" t="s">
        <v>2583</v>
      </c>
      <c r="C9883" s="66">
        <v>86714</v>
      </c>
      <c r="D9883" t="s">
        <v>77</v>
      </c>
      <c r="E9883" t="s">
        <v>2581</v>
      </c>
      <c r="F9883" s="66">
        <v>140677</v>
      </c>
      <c r="G9883" t="s">
        <v>78</v>
      </c>
      <c r="H9883" t="s">
        <v>350</v>
      </c>
      <c r="I9883" t="s">
        <v>79</v>
      </c>
      <c r="K9883" t="s">
        <v>2582</v>
      </c>
      <c r="L9883" t="s">
        <v>80</v>
      </c>
      <c r="M9883" t="s">
        <v>2563</v>
      </c>
      <c r="N9883" t="s">
        <v>2532</v>
      </c>
      <c r="O9883" t="s">
        <v>18</v>
      </c>
      <c r="P9883" t="s">
        <v>2564</v>
      </c>
      <c r="Q9883" t="s">
        <v>87</v>
      </c>
    </row>
    <row r="9884" spans="1:17" hidden="1" x14ac:dyDescent="0.35">
      <c r="A9884" s="72">
        <f t="shared" si="154"/>
        <v>141487</v>
      </c>
      <c r="B9884" t="s">
        <v>9330</v>
      </c>
      <c r="C9884" s="66">
        <v>90386</v>
      </c>
      <c r="D9884" t="s">
        <v>77</v>
      </c>
      <c r="E9884" t="s">
        <v>9269</v>
      </c>
      <c r="F9884" s="66">
        <v>141487</v>
      </c>
      <c r="G9884" t="s">
        <v>78</v>
      </c>
      <c r="I9884" t="s">
        <v>79</v>
      </c>
      <c r="K9884" t="s">
        <v>9331</v>
      </c>
      <c r="M9884" t="s">
        <v>9216</v>
      </c>
      <c r="N9884" t="s">
        <v>9217</v>
      </c>
      <c r="O9884" t="s">
        <v>18</v>
      </c>
      <c r="P9884" t="s">
        <v>9325</v>
      </c>
    </row>
    <row r="9885" spans="1:17" hidden="1" x14ac:dyDescent="0.35">
      <c r="A9885" s="72">
        <f t="shared" si="154"/>
        <v>141487</v>
      </c>
      <c r="B9885" t="s">
        <v>27540</v>
      </c>
      <c r="C9885" s="85">
        <v>141487</v>
      </c>
      <c r="D9885" t="s">
        <v>78</v>
      </c>
      <c r="E9885" t="s">
        <v>23177</v>
      </c>
      <c r="F9885" s="85">
        <v>17016080</v>
      </c>
      <c r="G9885" t="s">
        <v>1750</v>
      </c>
      <c r="H9885">
        <v>7731607</v>
      </c>
      <c r="I9885" t="s">
        <v>79</v>
      </c>
      <c r="J9885" t="s">
        <v>200</v>
      </c>
      <c r="K9885" t="s">
        <v>27541</v>
      </c>
      <c r="M9885" t="s">
        <v>9223</v>
      </c>
      <c r="N9885" t="s">
        <v>20296</v>
      </c>
      <c r="O9885" t="s">
        <v>18</v>
      </c>
      <c r="P9885">
        <v>78045</v>
      </c>
      <c r="Q9885">
        <v>2429</v>
      </c>
    </row>
    <row r="9886" spans="1:17" hidden="1" x14ac:dyDescent="0.35">
      <c r="A9886" s="72">
        <f t="shared" si="154"/>
        <v>141487</v>
      </c>
      <c r="B9886" t="s">
        <v>9273</v>
      </c>
      <c r="C9886" s="66">
        <v>90361</v>
      </c>
      <c r="D9886" t="s">
        <v>77</v>
      </c>
      <c r="E9886" t="s">
        <v>9269</v>
      </c>
      <c r="F9886" s="66">
        <v>141487</v>
      </c>
      <c r="G9886" t="s">
        <v>78</v>
      </c>
      <c r="I9886" t="s">
        <v>79</v>
      </c>
      <c r="K9886" t="s">
        <v>9274</v>
      </c>
      <c r="M9886" t="s">
        <v>9216</v>
      </c>
      <c r="N9886" t="s">
        <v>9217</v>
      </c>
      <c r="O9886" t="s">
        <v>18</v>
      </c>
      <c r="P9886" t="s">
        <v>9271</v>
      </c>
      <c r="Q9886" t="s">
        <v>621</v>
      </c>
    </row>
    <row r="9887" spans="1:17" hidden="1" x14ac:dyDescent="0.35">
      <c r="A9887" s="72">
        <f t="shared" si="154"/>
        <v>141487</v>
      </c>
      <c r="B9887" t="s">
        <v>21132</v>
      </c>
      <c r="C9887" s="66">
        <v>17011982</v>
      </c>
      <c r="D9887" t="s">
        <v>77</v>
      </c>
      <c r="E9887" t="s">
        <v>9269</v>
      </c>
      <c r="F9887" s="66">
        <v>141487</v>
      </c>
      <c r="G9887" t="s">
        <v>78</v>
      </c>
      <c r="I9887" t="s">
        <v>559</v>
      </c>
      <c r="K9887" t="s">
        <v>21133</v>
      </c>
      <c r="M9887" t="s">
        <v>21134</v>
      </c>
      <c r="O9887" t="s">
        <v>18</v>
      </c>
      <c r="P9887" t="s">
        <v>9271</v>
      </c>
    </row>
    <row r="9888" spans="1:17" hidden="1" x14ac:dyDescent="0.35">
      <c r="A9888" s="72">
        <f t="shared" si="154"/>
        <v>141487</v>
      </c>
      <c r="B9888" t="s">
        <v>9349</v>
      </c>
      <c r="C9888" s="66">
        <v>90393</v>
      </c>
      <c r="D9888" t="s">
        <v>77</v>
      </c>
      <c r="E9888" t="s">
        <v>9269</v>
      </c>
      <c r="F9888" s="66">
        <v>141487</v>
      </c>
      <c r="G9888" t="s">
        <v>78</v>
      </c>
      <c r="I9888" t="s">
        <v>79</v>
      </c>
      <c r="K9888" t="s">
        <v>9350</v>
      </c>
      <c r="M9888" t="s">
        <v>9216</v>
      </c>
      <c r="N9888" t="s">
        <v>9217</v>
      </c>
      <c r="O9888" t="s">
        <v>18</v>
      </c>
      <c r="P9888" t="s">
        <v>9301</v>
      </c>
      <c r="Q9888" t="s">
        <v>9351</v>
      </c>
    </row>
    <row r="9889" spans="1:17" hidden="1" x14ac:dyDescent="0.35">
      <c r="A9889" s="72">
        <f t="shared" si="154"/>
        <v>141487</v>
      </c>
      <c r="B9889" t="s">
        <v>14360</v>
      </c>
      <c r="C9889" s="66">
        <v>208974</v>
      </c>
      <c r="D9889" t="s">
        <v>77</v>
      </c>
      <c r="E9889" t="s">
        <v>9269</v>
      </c>
      <c r="F9889" s="66">
        <v>141487</v>
      </c>
      <c r="G9889" t="s">
        <v>78</v>
      </c>
      <c r="I9889" t="s">
        <v>79</v>
      </c>
      <c r="K9889" t="s">
        <v>14361</v>
      </c>
      <c r="M9889" t="s">
        <v>9216</v>
      </c>
      <c r="N9889" t="s">
        <v>9217</v>
      </c>
      <c r="O9889" t="s">
        <v>18</v>
      </c>
      <c r="P9889" t="s">
        <v>9301</v>
      </c>
    </row>
    <row r="9890" spans="1:17" hidden="1" x14ac:dyDescent="0.35">
      <c r="A9890" s="72">
        <f t="shared" si="154"/>
        <v>141487</v>
      </c>
      <c r="B9890" t="s">
        <v>9346</v>
      </c>
      <c r="C9890" s="66">
        <v>90392</v>
      </c>
      <c r="D9890" t="s">
        <v>77</v>
      </c>
      <c r="E9890" t="s">
        <v>9269</v>
      </c>
      <c r="F9890" s="66">
        <v>141487</v>
      </c>
      <c r="G9890" t="s">
        <v>78</v>
      </c>
      <c r="I9890" t="s">
        <v>79</v>
      </c>
      <c r="K9890" t="s">
        <v>9347</v>
      </c>
      <c r="M9890" t="s">
        <v>9216</v>
      </c>
      <c r="N9890" t="s">
        <v>9217</v>
      </c>
      <c r="O9890" t="s">
        <v>18</v>
      </c>
      <c r="P9890" t="s">
        <v>9301</v>
      </c>
      <c r="Q9890" t="s">
        <v>9348</v>
      </c>
    </row>
    <row r="9891" spans="1:17" hidden="1" x14ac:dyDescent="0.35">
      <c r="A9891" s="72">
        <f t="shared" si="154"/>
        <v>141487</v>
      </c>
      <c r="B9891" t="s">
        <v>14567</v>
      </c>
      <c r="C9891" s="66">
        <v>212348</v>
      </c>
      <c r="D9891" t="s">
        <v>77</v>
      </c>
      <c r="E9891" t="s">
        <v>9269</v>
      </c>
      <c r="F9891" s="66">
        <v>141487</v>
      </c>
      <c r="G9891" t="s">
        <v>78</v>
      </c>
      <c r="I9891" t="s">
        <v>79</v>
      </c>
      <c r="K9891" t="s">
        <v>14568</v>
      </c>
      <c r="M9891" t="s">
        <v>9216</v>
      </c>
      <c r="O9891" t="s">
        <v>18</v>
      </c>
      <c r="P9891" t="s">
        <v>9271</v>
      </c>
    </row>
    <row r="9892" spans="1:17" hidden="1" x14ac:dyDescent="0.35">
      <c r="A9892" s="72">
        <f t="shared" si="154"/>
        <v>17015391</v>
      </c>
      <c r="B9892" t="s">
        <v>25108</v>
      </c>
      <c r="C9892" s="85">
        <v>141528</v>
      </c>
      <c r="D9892" t="s">
        <v>25065</v>
      </c>
      <c r="E9892" t="s">
        <v>23237</v>
      </c>
      <c r="F9892" s="85">
        <v>17015391</v>
      </c>
      <c r="G9892" t="s">
        <v>1750</v>
      </c>
      <c r="H9892">
        <v>13494315</v>
      </c>
      <c r="I9892" t="s">
        <v>79</v>
      </c>
      <c r="K9892" t="s">
        <v>25109</v>
      </c>
      <c r="M9892" t="s">
        <v>25110</v>
      </c>
      <c r="N9892" t="s">
        <v>9526</v>
      </c>
      <c r="O9892" t="s">
        <v>18</v>
      </c>
      <c r="P9892">
        <v>78148</v>
      </c>
      <c r="Q9892">
        <v>4150</v>
      </c>
    </row>
    <row r="9893" spans="1:17" hidden="1" x14ac:dyDescent="0.35">
      <c r="A9893" s="72">
        <f t="shared" si="154"/>
        <v>141139</v>
      </c>
      <c r="B9893" t="s">
        <v>5633</v>
      </c>
      <c r="C9893" s="66">
        <v>88241</v>
      </c>
      <c r="D9893" t="s">
        <v>77</v>
      </c>
      <c r="E9893" t="s">
        <v>5535</v>
      </c>
      <c r="F9893" s="66">
        <v>141139</v>
      </c>
      <c r="G9893" t="s">
        <v>78</v>
      </c>
      <c r="H9893" t="s">
        <v>5634</v>
      </c>
      <c r="I9893" t="s">
        <v>79</v>
      </c>
      <c r="K9893" t="s">
        <v>5635</v>
      </c>
      <c r="M9893" t="s">
        <v>5356</v>
      </c>
      <c r="N9893" t="s">
        <v>5091</v>
      </c>
      <c r="O9893" t="s">
        <v>18</v>
      </c>
      <c r="P9893" t="s">
        <v>5533</v>
      </c>
      <c r="Q9893" t="s">
        <v>5636</v>
      </c>
    </row>
    <row r="9894" spans="1:17" hidden="1" x14ac:dyDescent="0.35">
      <c r="A9894" s="72">
        <f t="shared" si="154"/>
        <v>127700</v>
      </c>
      <c r="B9894" t="s">
        <v>24033</v>
      </c>
      <c r="C9894" s="85">
        <v>36169</v>
      </c>
      <c r="D9894" t="s">
        <v>77</v>
      </c>
      <c r="E9894" t="s">
        <v>23260</v>
      </c>
      <c r="F9894" s="85">
        <v>127700</v>
      </c>
      <c r="G9894" t="s">
        <v>78</v>
      </c>
      <c r="H9894">
        <v>13057047</v>
      </c>
      <c r="I9894" t="s">
        <v>79</v>
      </c>
      <c r="K9894" t="s">
        <v>24034</v>
      </c>
      <c r="M9894" t="s">
        <v>23996</v>
      </c>
      <c r="N9894" t="s">
        <v>23987</v>
      </c>
      <c r="O9894" t="s">
        <v>23988</v>
      </c>
      <c r="P9894">
        <v>32901</v>
      </c>
      <c r="Q9894">
        <v>6916</v>
      </c>
    </row>
    <row r="9895" spans="1:17" hidden="1" x14ac:dyDescent="0.35">
      <c r="A9895" s="72">
        <f t="shared" si="154"/>
        <v>140544</v>
      </c>
      <c r="B9895" t="s">
        <v>1737</v>
      </c>
      <c r="C9895" s="66">
        <v>86257</v>
      </c>
      <c r="D9895" t="s">
        <v>77</v>
      </c>
      <c r="E9895" t="s">
        <v>1663</v>
      </c>
      <c r="F9895" s="66">
        <v>140544</v>
      </c>
      <c r="G9895" t="s">
        <v>78</v>
      </c>
      <c r="I9895" t="s">
        <v>79</v>
      </c>
      <c r="K9895" t="s">
        <v>1738</v>
      </c>
      <c r="M9895" t="s">
        <v>189</v>
      </c>
      <c r="N9895" t="s">
        <v>189</v>
      </c>
      <c r="O9895" t="s">
        <v>18</v>
      </c>
      <c r="P9895" t="s">
        <v>1731</v>
      </c>
      <c r="Q9895" t="s">
        <v>1739</v>
      </c>
    </row>
    <row r="9896" spans="1:17" hidden="1" x14ac:dyDescent="0.35">
      <c r="A9896" s="72">
        <f t="shared" si="154"/>
        <v>141739</v>
      </c>
      <c r="B9896" t="s">
        <v>23696</v>
      </c>
      <c r="C9896" s="85">
        <v>16078032</v>
      </c>
      <c r="D9896" t="s">
        <v>77</v>
      </c>
      <c r="E9896" t="s">
        <v>23266</v>
      </c>
      <c r="F9896" s="85">
        <v>141739</v>
      </c>
      <c r="G9896" t="s">
        <v>78</v>
      </c>
      <c r="H9896">
        <v>12688008</v>
      </c>
      <c r="I9896" t="s">
        <v>79</v>
      </c>
      <c r="K9896" t="s">
        <v>23697</v>
      </c>
      <c r="M9896" t="s">
        <v>125</v>
      </c>
      <c r="N9896" t="s">
        <v>137</v>
      </c>
      <c r="O9896" t="s">
        <v>18</v>
      </c>
      <c r="P9896">
        <v>78744</v>
      </c>
    </row>
    <row r="9897" spans="1:17" hidden="1" x14ac:dyDescent="0.35">
      <c r="A9897" s="72">
        <f t="shared" si="154"/>
        <v>141982</v>
      </c>
      <c r="B9897" t="s">
        <v>25616</v>
      </c>
      <c r="C9897" s="85">
        <v>17005840</v>
      </c>
      <c r="D9897" t="s">
        <v>77</v>
      </c>
      <c r="E9897" t="s">
        <v>23230</v>
      </c>
      <c r="F9897" s="85">
        <v>141982</v>
      </c>
      <c r="G9897" t="s">
        <v>78</v>
      </c>
      <c r="H9897">
        <v>1670173</v>
      </c>
      <c r="I9897" t="s">
        <v>79</v>
      </c>
      <c r="K9897" t="s">
        <v>25617</v>
      </c>
      <c r="M9897" t="s">
        <v>12609</v>
      </c>
      <c r="N9897" t="s">
        <v>12609</v>
      </c>
      <c r="O9897" t="s">
        <v>18</v>
      </c>
      <c r="P9897">
        <v>79424</v>
      </c>
    </row>
    <row r="9898" spans="1:17" hidden="1" x14ac:dyDescent="0.35">
      <c r="A9898" s="72">
        <f t="shared" si="154"/>
        <v>141982</v>
      </c>
      <c r="B9898" t="s">
        <v>20536</v>
      </c>
      <c r="C9898" s="66">
        <v>17005840</v>
      </c>
      <c r="D9898" t="s">
        <v>77</v>
      </c>
      <c r="E9898" t="s">
        <v>12679</v>
      </c>
      <c r="F9898" s="66">
        <v>141982</v>
      </c>
      <c r="G9898" t="s">
        <v>78</v>
      </c>
      <c r="H9898" t="s">
        <v>12680</v>
      </c>
      <c r="I9898" t="s">
        <v>79</v>
      </c>
      <c r="K9898" t="s">
        <v>20537</v>
      </c>
      <c r="M9898" t="s">
        <v>12609</v>
      </c>
      <c r="N9898" t="s">
        <v>12609</v>
      </c>
      <c r="O9898" t="s">
        <v>18</v>
      </c>
      <c r="P9898" t="s">
        <v>12686</v>
      </c>
    </row>
    <row r="9899" spans="1:17" hidden="1" x14ac:dyDescent="0.35">
      <c r="A9899" s="72">
        <f t="shared" si="154"/>
        <v>16040266</v>
      </c>
      <c r="B9899" t="s">
        <v>22178</v>
      </c>
      <c r="C9899" s="66">
        <v>17021221</v>
      </c>
      <c r="D9899" t="s">
        <v>77</v>
      </c>
      <c r="E9899" t="s">
        <v>15021</v>
      </c>
      <c r="F9899" s="66">
        <v>16040266</v>
      </c>
      <c r="G9899" t="s">
        <v>78</v>
      </c>
      <c r="I9899" t="s">
        <v>79</v>
      </c>
      <c r="K9899" t="s">
        <v>22179</v>
      </c>
      <c r="M9899" t="s">
        <v>20648</v>
      </c>
      <c r="N9899" t="s">
        <v>571</v>
      </c>
      <c r="O9899" t="s">
        <v>18</v>
      </c>
      <c r="P9899" t="s">
        <v>3911</v>
      </c>
    </row>
    <row r="9900" spans="1:17" hidden="1" x14ac:dyDescent="0.35">
      <c r="A9900" s="72">
        <f t="shared" si="154"/>
        <v>16040266</v>
      </c>
      <c r="B9900" t="s">
        <v>21754</v>
      </c>
      <c r="C9900" s="66">
        <v>17017555</v>
      </c>
      <c r="D9900" t="s">
        <v>77</v>
      </c>
      <c r="E9900" t="s">
        <v>15021</v>
      </c>
      <c r="F9900" s="66">
        <v>16040266</v>
      </c>
      <c r="G9900" t="s">
        <v>78</v>
      </c>
      <c r="H9900" t="s">
        <v>15022</v>
      </c>
      <c r="I9900" t="s">
        <v>79</v>
      </c>
      <c r="K9900" t="s">
        <v>21755</v>
      </c>
      <c r="M9900" t="s">
        <v>20648</v>
      </c>
      <c r="N9900" t="s">
        <v>3666</v>
      </c>
      <c r="O9900" t="s">
        <v>18</v>
      </c>
      <c r="P9900" t="s">
        <v>4396</v>
      </c>
    </row>
    <row r="9901" spans="1:17" hidden="1" x14ac:dyDescent="0.35">
      <c r="A9901" s="72">
        <f t="shared" si="154"/>
        <v>16040266</v>
      </c>
      <c r="B9901" t="s">
        <v>17644</v>
      </c>
      <c r="C9901" s="66">
        <v>16066317</v>
      </c>
      <c r="D9901" t="s">
        <v>77</v>
      </c>
      <c r="E9901" t="s">
        <v>15021</v>
      </c>
      <c r="F9901" s="66">
        <v>16040266</v>
      </c>
      <c r="G9901" t="s">
        <v>78</v>
      </c>
      <c r="H9901" t="s">
        <v>17645</v>
      </c>
      <c r="I9901" t="s">
        <v>79</v>
      </c>
      <c r="K9901" t="s">
        <v>17646</v>
      </c>
      <c r="M9901" t="s">
        <v>226</v>
      </c>
      <c r="N9901" t="s">
        <v>232</v>
      </c>
      <c r="O9901" t="s">
        <v>18</v>
      </c>
      <c r="P9901" t="s">
        <v>674</v>
      </c>
    </row>
    <row r="9902" spans="1:17" hidden="1" x14ac:dyDescent="0.35">
      <c r="A9902" s="72">
        <f t="shared" si="154"/>
        <v>16040266</v>
      </c>
      <c r="B9902" t="s">
        <v>21042</v>
      </c>
      <c r="C9902" s="66">
        <v>17011545</v>
      </c>
      <c r="D9902" t="s">
        <v>77</v>
      </c>
      <c r="E9902" t="s">
        <v>15021</v>
      </c>
      <c r="F9902" s="66">
        <v>16040266</v>
      </c>
      <c r="G9902" t="s">
        <v>78</v>
      </c>
      <c r="H9902" t="s">
        <v>15022</v>
      </c>
      <c r="I9902" t="s">
        <v>79</v>
      </c>
      <c r="K9902" t="s">
        <v>21043</v>
      </c>
      <c r="M9902" t="s">
        <v>226</v>
      </c>
      <c r="N9902" t="s">
        <v>232</v>
      </c>
      <c r="O9902" t="s">
        <v>18</v>
      </c>
      <c r="P9902" t="s">
        <v>674</v>
      </c>
      <c r="Q9902" t="s">
        <v>3735</v>
      </c>
    </row>
    <row r="9903" spans="1:17" hidden="1" x14ac:dyDescent="0.35">
      <c r="A9903" s="72">
        <f t="shared" si="154"/>
        <v>16040266</v>
      </c>
      <c r="B9903" t="s">
        <v>15020</v>
      </c>
      <c r="C9903" s="66">
        <v>226451</v>
      </c>
      <c r="D9903" t="s">
        <v>77</v>
      </c>
      <c r="E9903" t="s">
        <v>15021</v>
      </c>
      <c r="F9903" s="66">
        <v>16040266</v>
      </c>
      <c r="G9903" t="s">
        <v>78</v>
      </c>
      <c r="H9903" t="s">
        <v>15022</v>
      </c>
      <c r="I9903" t="s">
        <v>79</v>
      </c>
      <c r="K9903" t="s">
        <v>15023</v>
      </c>
      <c r="M9903" t="s">
        <v>189</v>
      </c>
      <c r="N9903" t="s">
        <v>15006</v>
      </c>
      <c r="O9903" t="s">
        <v>18</v>
      </c>
      <c r="P9903" t="s">
        <v>227</v>
      </c>
      <c r="Q9903" t="s">
        <v>8891</v>
      </c>
    </row>
    <row r="9904" spans="1:17" hidden="1" x14ac:dyDescent="0.35">
      <c r="A9904" s="72">
        <f t="shared" si="154"/>
        <v>16040266</v>
      </c>
      <c r="B9904" t="s">
        <v>21034</v>
      </c>
      <c r="C9904" s="66">
        <v>17011540</v>
      </c>
      <c r="D9904" t="s">
        <v>77</v>
      </c>
      <c r="E9904" t="s">
        <v>15021</v>
      </c>
      <c r="F9904" s="66">
        <v>16040266</v>
      </c>
      <c r="G9904" t="s">
        <v>78</v>
      </c>
      <c r="H9904" t="s">
        <v>15022</v>
      </c>
      <c r="I9904" t="s">
        <v>79</v>
      </c>
      <c r="K9904" t="s">
        <v>21035</v>
      </c>
      <c r="M9904" t="s">
        <v>226</v>
      </c>
      <c r="N9904" t="s">
        <v>232</v>
      </c>
      <c r="O9904" t="s">
        <v>18</v>
      </c>
      <c r="P9904" t="s">
        <v>227</v>
      </c>
      <c r="Q9904" t="s">
        <v>8891</v>
      </c>
    </row>
    <row r="9905" spans="1:17" hidden="1" x14ac:dyDescent="0.35">
      <c r="A9905" s="72">
        <f t="shared" si="154"/>
        <v>16040266</v>
      </c>
      <c r="B9905" t="s">
        <v>21036</v>
      </c>
      <c r="C9905" s="66">
        <v>17011541</v>
      </c>
      <c r="D9905" t="s">
        <v>77</v>
      </c>
      <c r="E9905" t="s">
        <v>15021</v>
      </c>
      <c r="F9905" s="66">
        <v>16040266</v>
      </c>
      <c r="G9905" t="s">
        <v>78</v>
      </c>
      <c r="H9905" t="s">
        <v>15022</v>
      </c>
      <c r="I9905" t="s">
        <v>79</v>
      </c>
      <c r="K9905" t="s">
        <v>21035</v>
      </c>
      <c r="M9905" t="s">
        <v>226</v>
      </c>
      <c r="N9905" t="s">
        <v>232</v>
      </c>
      <c r="O9905" t="s">
        <v>18</v>
      </c>
      <c r="P9905" t="s">
        <v>227</v>
      </c>
      <c r="Q9905" t="s">
        <v>8891</v>
      </c>
    </row>
    <row r="9906" spans="1:17" hidden="1" x14ac:dyDescent="0.35">
      <c r="A9906" s="72">
        <f t="shared" si="154"/>
        <v>16040266</v>
      </c>
      <c r="B9906" t="s">
        <v>18151</v>
      </c>
      <c r="C9906" s="66">
        <v>16080163</v>
      </c>
      <c r="D9906" t="s">
        <v>77</v>
      </c>
      <c r="E9906" t="s">
        <v>15021</v>
      </c>
      <c r="F9906" s="66">
        <v>16040266</v>
      </c>
      <c r="G9906" t="s">
        <v>78</v>
      </c>
      <c r="I9906" t="s">
        <v>79</v>
      </c>
      <c r="K9906" t="s">
        <v>18152</v>
      </c>
      <c r="M9906" t="s">
        <v>544</v>
      </c>
      <c r="N9906" t="s">
        <v>232</v>
      </c>
      <c r="O9906" t="s">
        <v>18</v>
      </c>
      <c r="P9906" t="s">
        <v>545</v>
      </c>
      <c r="Q9906" t="s">
        <v>586</v>
      </c>
    </row>
    <row r="9907" spans="1:17" hidden="1" x14ac:dyDescent="0.35">
      <c r="A9907" s="72">
        <f t="shared" si="154"/>
        <v>16040266</v>
      </c>
      <c r="B9907" t="s">
        <v>22180</v>
      </c>
      <c r="C9907" s="66">
        <v>17021222</v>
      </c>
      <c r="D9907" t="s">
        <v>77</v>
      </c>
      <c r="E9907" t="s">
        <v>15021</v>
      </c>
      <c r="F9907" s="66">
        <v>16040266</v>
      </c>
      <c r="G9907" t="s">
        <v>78</v>
      </c>
      <c r="I9907" t="s">
        <v>79</v>
      </c>
      <c r="K9907" t="s">
        <v>22181</v>
      </c>
      <c r="M9907" t="s">
        <v>20648</v>
      </c>
      <c r="N9907" t="s">
        <v>571</v>
      </c>
      <c r="O9907" t="s">
        <v>18</v>
      </c>
      <c r="P9907" t="s">
        <v>4072</v>
      </c>
    </row>
    <row r="9908" spans="1:17" hidden="1" x14ac:dyDescent="0.35">
      <c r="A9908" s="72">
        <f t="shared" si="154"/>
        <v>16040266</v>
      </c>
      <c r="B9908" t="s">
        <v>20460</v>
      </c>
      <c r="C9908" s="66">
        <v>17004558</v>
      </c>
      <c r="D9908" t="s">
        <v>77</v>
      </c>
      <c r="E9908" t="s">
        <v>15021</v>
      </c>
      <c r="F9908" s="66">
        <v>16040266</v>
      </c>
      <c r="G9908" t="s">
        <v>78</v>
      </c>
      <c r="H9908" t="s">
        <v>20461</v>
      </c>
      <c r="I9908" t="s">
        <v>79</v>
      </c>
      <c r="K9908" t="s">
        <v>20462</v>
      </c>
      <c r="M9908" t="s">
        <v>20463</v>
      </c>
      <c r="N9908" t="s">
        <v>232</v>
      </c>
      <c r="O9908" t="s">
        <v>18</v>
      </c>
      <c r="P9908" t="s">
        <v>1186</v>
      </c>
    </row>
    <row r="9909" spans="1:17" hidden="1" x14ac:dyDescent="0.35">
      <c r="A9909" s="72">
        <f t="shared" si="154"/>
        <v>16040266</v>
      </c>
      <c r="B9909" t="s">
        <v>21606</v>
      </c>
      <c r="C9909" s="66">
        <v>17016373</v>
      </c>
      <c r="D9909" t="s">
        <v>77</v>
      </c>
      <c r="E9909" t="s">
        <v>15021</v>
      </c>
      <c r="F9909" s="66">
        <v>16040266</v>
      </c>
      <c r="G9909" t="s">
        <v>78</v>
      </c>
      <c r="H9909" t="s">
        <v>15022</v>
      </c>
      <c r="I9909" t="s">
        <v>79</v>
      </c>
      <c r="K9909" t="s">
        <v>21286</v>
      </c>
      <c r="M9909" t="s">
        <v>544</v>
      </c>
      <c r="N9909" t="s">
        <v>232</v>
      </c>
      <c r="O9909" t="s">
        <v>18</v>
      </c>
      <c r="P9909" t="s">
        <v>545</v>
      </c>
    </row>
    <row r="9910" spans="1:17" hidden="1" x14ac:dyDescent="0.35">
      <c r="A9910" s="72">
        <f t="shared" si="154"/>
        <v>16040266</v>
      </c>
      <c r="B9910" t="s">
        <v>21285</v>
      </c>
      <c r="C9910" s="66">
        <v>17013210</v>
      </c>
      <c r="D9910" t="s">
        <v>77</v>
      </c>
      <c r="E9910" t="s">
        <v>15021</v>
      </c>
      <c r="F9910" s="66">
        <v>16040266</v>
      </c>
      <c r="G9910" t="s">
        <v>78</v>
      </c>
      <c r="H9910" t="s">
        <v>15022</v>
      </c>
      <c r="I9910" t="s">
        <v>79</v>
      </c>
      <c r="K9910" t="s">
        <v>21286</v>
      </c>
      <c r="M9910" t="s">
        <v>544</v>
      </c>
      <c r="N9910" t="s">
        <v>232</v>
      </c>
      <c r="O9910" t="s">
        <v>18</v>
      </c>
      <c r="P9910" t="s">
        <v>545</v>
      </c>
      <c r="Q9910" t="s">
        <v>10897</v>
      </c>
    </row>
    <row r="9911" spans="1:17" hidden="1" x14ac:dyDescent="0.35">
      <c r="A9911" s="72">
        <f t="shared" si="154"/>
        <v>16040266</v>
      </c>
      <c r="B9911" t="s">
        <v>16634</v>
      </c>
      <c r="C9911" s="66">
        <v>16045217</v>
      </c>
      <c r="D9911" t="s">
        <v>77</v>
      </c>
      <c r="E9911" t="s">
        <v>15021</v>
      </c>
      <c r="F9911" s="66">
        <v>16040266</v>
      </c>
      <c r="G9911" t="s">
        <v>78</v>
      </c>
      <c r="H9911" t="s">
        <v>16635</v>
      </c>
      <c r="I9911" t="s">
        <v>79</v>
      </c>
      <c r="K9911" t="s">
        <v>16636</v>
      </c>
      <c r="M9911" t="s">
        <v>189</v>
      </c>
      <c r="N9911" t="s">
        <v>232</v>
      </c>
      <c r="O9911" t="s">
        <v>18</v>
      </c>
      <c r="P9911" t="s">
        <v>1763</v>
      </c>
      <c r="Q9911" t="s">
        <v>6299</v>
      </c>
    </row>
    <row r="9912" spans="1:17" hidden="1" x14ac:dyDescent="0.35">
      <c r="A9912" s="72">
        <f t="shared" si="154"/>
        <v>16040266</v>
      </c>
      <c r="B9912" t="s">
        <v>21037</v>
      </c>
      <c r="C9912" s="66">
        <v>17011542</v>
      </c>
      <c r="D9912" t="s">
        <v>77</v>
      </c>
      <c r="E9912" t="s">
        <v>15021</v>
      </c>
      <c r="F9912" s="66">
        <v>16040266</v>
      </c>
      <c r="G9912" t="s">
        <v>78</v>
      </c>
      <c r="H9912" t="s">
        <v>15022</v>
      </c>
      <c r="I9912" t="s">
        <v>79</v>
      </c>
      <c r="K9912" t="s">
        <v>21038</v>
      </c>
      <c r="M9912" t="s">
        <v>189</v>
      </c>
      <c r="N9912" t="s">
        <v>232</v>
      </c>
      <c r="O9912" t="s">
        <v>18</v>
      </c>
      <c r="P9912" t="s">
        <v>1763</v>
      </c>
      <c r="Q9912" t="s">
        <v>6299</v>
      </c>
    </row>
    <row r="9913" spans="1:17" hidden="1" x14ac:dyDescent="0.35">
      <c r="A9913" s="72">
        <f t="shared" si="154"/>
        <v>16040266</v>
      </c>
      <c r="B9913" t="s">
        <v>21039</v>
      </c>
      <c r="C9913" s="66">
        <v>17011543</v>
      </c>
      <c r="D9913" t="s">
        <v>77</v>
      </c>
      <c r="E9913" t="s">
        <v>15021</v>
      </c>
      <c r="F9913" s="66">
        <v>16040266</v>
      </c>
      <c r="G9913" t="s">
        <v>78</v>
      </c>
      <c r="H9913" t="s">
        <v>15022</v>
      </c>
      <c r="I9913" t="s">
        <v>79</v>
      </c>
      <c r="K9913" t="s">
        <v>21038</v>
      </c>
      <c r="M9913" t="s">
        <v>189</v>
      </c>
      <c r="N9913" t="s">
        <v>232</v>
      </c>
      <c r="O9913" t="s">
        <v>18</v>
      </c>
      <c r="P9913" t="s">
        <v>1763</v>
      </c>
      <c r="Q9913" t="s">
        <v>6299</v>
      </c>
    </row>
    <row r="9914" spans="1:17" hidden="1" x14ac:dyDescent="0.35">
      <c r="A9914" s="72">
        <f t="shared" si="154"/>
        <v>16040266</v>
      </c>
      <c r="B9914" t="s">
        <v>17155</v>
      </c>
      <c r="C9914" s="66">
        <v>16055668</v>
      </c>
      <c r="D9914" t="s">
        <v>77</v>
      </c>
      <c r="E9914" t="s">
        <v>15021</v>
      </c>
      <c r="F9914" s="66">
        <v>16040266</v>
      </c>
      <c r="G9914" t="s">
        <v>78</v>
      </c>
      <c r="H9914" t="s">
        <v>17156</v>
      </c>
      <c r="I9914" t="s">
        <v>79</v>
      </c>
      <c r="K9914" t="s">
        <v>17157</v>
      </c>
      <c r="M9914" t="s">
        <v>189</v>
      </c>
      <c r="N9914" t="s">
        <v>232</v>
      </c>
      <c r="O9914" t="s">
        <v>18</v>
      </c>
      <c r="P9914" t="s">
        <v>1689</v>
      </c>
    </row>
    <row r="9915" spans="1:17" hidden="1" x14ac:dyDescent="0.35">
      <c r="A9915" s="72">
        <f t="shared" si="154"/>
        <v>16040266</v>
      </c>
      <c r="B9915" t="s">
        <v>21040</v>
      </c>
      <c r="C9915" s="66">
        <v>17011544</v>
      </c>
      <c r="D9915" t="s">
        <v>77</v>
      </c>
      <c r="E9915" t="s">
        <v>15021</v>
      </c>
      <c r="F9915" s="66">
        <v>16040266</v>
      </c>
      <c r="G9915" t="s">
        <v>78</v>
      </c>
      <c r="H9915" t="s">
        <v>15022</v>
      </c>
      <c r="I9915" t="s">
        <v>79</v>
      </c>
      <c r="K9915" t="s">
        <v>21041</v>
      </c>
      <c r="M9915" t="s">
        <v>189</v>
      </c>
      <c r="N9915" t="s">
        <v>232</v>
      </c>
      <c r="O9915" t="s">
        <v>18</v>
      </c>
      <c r="P9915" t="s">
        <v>1689</v>
      </c>
    </row>
    <row r="9916" spans="1:17" hidden="1" x14ac:dyDescent="0.35">
      <c r="A9916" s="72">
        <f t="shared" si="154"/>
        <v>16040266</v>
      </c>
      <c r="B9916" t="s">
        <v>20478</v>
      </c>
      <c r="C9916" s="66">
        <v>17004747</v>
      </c>
      <c r="D9916" t="s">
        <v>77</v>
      </c>
      <c r="E9916" t="s">
        <v>15021</v>
      </c>
      <c r="F9916" s="66">
        <v>16040266</v>
      </c>
      <c r="G9916" t="s">
        <v>78</v>
      </c>
      <c r="H9916" t="s">
        <v>20461</v>
      </c>
      <c r="I9916" t="s">
        <v>79</v>
      </c>
      <c r="K9916" t="s">
        <v>20479</v>
      </c>
      <c r="M9916" t="s">
        <v>189</v>
      </c>
      <c r="N9916" t="s">
        <v>232</v>
      </c>
      <c r="O9916" t="s">
        <v>18</v>
      </c>
      <c r="P9916" t="s">
        <v>1689</v>
      </c>
    </row>
    <row r="9917" spans="1:17" hidden="1" x14ac:dyDescent="0.35">
      <c r="A9917" s="72">
        <f t="shared" si="154"/>
        <v>16040266</v>
      </c>
      <c r="B9917" t="s">
        <v>21294</v>
      </c>
      <c r="C9917" s="66">
        <v>17013217</v>
      </c>
      <c r="D9917" t="s">
        <v>77</v>
      </c>
      <c r="E9917" t="s">
        <v>15021</v>
      </c>
      <c r="F9917" s="66">
        <v>16040266</v>
      </c>
      <c r="G9917" t="s">
        <v>78</v>
      </c>
      <c r="H9917" t="s">
        <v>15022</v>
      </c>
      <c r="I9917" t="s">
        <v>79</v>
      </c>
      <c r="K9917" t="s">
        <v>21043</v>
      </c>
      <c r="M9917" t="s">
        <v>226</v>
      </c>
      <c r="N9917" t="s">
        <v>232</v>
      </c>
      <c r="O9917" t="s">
        <v>18</v>
      </c>
      <c r="P9917" t="s">
        <v>674</v>
      </c>
      <c r="Q9917" t="s">
        <v>3735</v>
      </c>
    </row>
    <row r="9918" spans="1:17" hidden="1" x14ac:dyDescent="0.35">
      <c r="A9918" s="72">
        <f t="shared" si="154"/>
        <v>140464</v>
      </c>
      <c r="B9918" t="s">
        <v>25892</v>
      </c>
      <c r="C9918" s="85">
        <v>17008317</v>
      </c>
      <c r="D9918" t="s">
        <v>77</v>
      </c>
      <c r="E9918" t="s">
        <v>23223</v>
      </c>
      <c r="F9918" s="85">
        <v>140464</v>
      </c>
      <c r="G9918" t="s">
        <v>78</v>
      </c>
      <c r="H9918">
        <v>14512545</v>
      </c>
      <c r="I9918" t="s">
        <v>79</v>
      </c>
      <c r="K9918" t="s">
        <v>25889</v>
      </c>
      <c r="M9918" t="s">
        <v>18305</v>
      </c>
      <c r="N9918" t="s">
        <v>571</v>
      </c>
      <c r="O9918" t="s">
        <v>18</v>
      </c>
      <c r="P9918">
        <v>75051</v>
      </c>
      <c r="Q9918">
        <v>1945</v>
      </c>
    </row>
    <row r="9919" spans="1:17" hidden="1" x14ac:dyDescent="0.35">
      <c r="A9919" s="72">
        <f t="shared" si="154"/>
        <v>140464</v>
      </c>
      <c r="B9919" t="s">
        <v>20723</v>
      </c>
      <c r="C9919" s="66">
        <v>17008317</v>
      </c>
      <c r="D9919" t="s">
        <v>77</v>
      </c>
      <c r="E9919" t="s">
        <v>541</v>
      </c>
      <c r="F9919" s="66">
        <v>140464</v>
      </c>
      <c r="G9919" t="s">
        <v>78</v>
      </c>
      <c r="H9919" t="s">
        <v>542</v>
      </c>
      <c r="I9919" t="s">
        <v>79</v>
      </c>
      <c r="K9919" t="s">
        <v>597</v>
      </c>
      <c r="M9919" t="s">
        <v>544</v>
      </c>
      <c r="N9919" t="s">
        <v>571</v>
      </c>
      <c r="O9919" t="s">
        <v>18</v>
      </c>
      <c r="P9919" t="s">
        <v>572</v>
      </c>
      <c r="Q9919" t="s">
        <v>598</v>
      </c>
    </row>
    <row r="9920" spans="1:17" hidden="1" x14ac:dyDescent="0.35">
      <c r="A9920" s="72">
        <f t="shared" si="154"/>
        <v>16040266</v>
      </c>
      <c r="B9920" t="s">
        <v>21283</v>
      </c>
      <c r="C9920" s="66">
        <v>17013209</v>
      </c>
      <c r="D9920" t="s">
        <v>77</v>
      </c>
      <c r="E9920" t="s">
        <v>15021</v>
      </c>
      <c r="F9920" s="66">
        <v>16040266</v>
      </c>
      <c r="G9920" t="s">
        <v>78</v>
      </c>
      <c r="H9920" t="s">
        <v>17715</v>
      </c>
      <c r="I9920" t="s">
        <v>79</v>
      </c>
      <c r="K9920" t="s">
        <v>21284</v>
      </c>
      <c r="M9920" t="s">
        <v>189</v>
      </c>
      <c r="N9920" t="s">
        <v>232</v>
      </c>
      <c r="O9920" t="s">
        <v>18</v>
      </c>
      <c r="P9920" t="s">
        <v>13919</v>
      </c>
      <c r="Q9920" t="s">
        <v>1728</v>
      </c>
    </row>
    <row r="9921" spans="1:17" hidden="1" x14ac:dyDescent="0.35">
      <c r="A9921" s="72">
        <f t="shared" si="154"/>
        <v>16040266</v>
      </c>
      <c r="B9921" t="s">
        <v>17158</v>
      </c>
      <c r="C9921" s="66">
        <v>16055669</v>
      </c>
      <c r="D9921" t="s">
        <v>77</v>
      </c>
      <c r="E9921" t="s">
        <v>15021</v>
      </c>
      <c r="F9921" s="66">
        <v>16040266</v>
      </c>
      <c r="G9921" t="s">
        <v>78</v>
      </c>
      <c r="H9921" t="s">
        <v>17159</v>
      </c>
      <c r="I9921" t="s">
        <v>79</v>
      </c>
      <c r="K9921" t="s">
        <v>17160</v>
      </c>
      <c r="M9921" t="s">
        <v>189</v>
      </c>
      <c r="N9921" t="s">
        <v>232</v>
      </c>
      <c r="O9921" t="s">
        <v>18</v>
      </c>
      <c r="P9921" t="s">
        <v>1652</v>
      </c>
    </row>
    <row r="9922" spans="1:17" hidden="1" x14ac:dyDescent="0.35">
      <c r="A9922" s="72">
        <f t="shared" ref="A9922:A9985" si="155">IF(F9922="", "", IF(D9922="School District", C9922, F9922))</f>
        <v>16040266</v>
      </c>
      <c r="B9922" t="s">
        <v>17714</v>
      </c>
      <c r="C9922" s="66">
        <v>16068793</v>
      </c>
      <c r="D9922" t="s">
        <v>77</v>
      </c>
      <c r="E9922" t="s">
        <v>15021</v>
      </c>
      <c r="F9922" s="66">
        <v>16040266</v>
      </c>
      <c r="G9922" t="s">
        <v>78</v>
      </c>
      <c r="H9922" t="s">
        <v>17715</v>
      </c>
      <c r="I9922" t="s">
        <v>79</v>
      </c>
      <c r="K9922" t="s">
        <v>17716</v>
      </c>
      <c r="M9922" t="s">
        <v>189</v>
      </c>
      <c r="N9922" t="s">
        <v>232</v>
      </c>
      <c r="O9922" t="s">
        <v>18</v>
      </c>
      <c r="P9922" t="s">
        <v>13919</v>
      </c>
    </row>
    <row r="9923" spans="1:17" hidden="1" x14ac:dyDescent="0.35">
      <c r="A9923" s="72">
        <f t="shared" si="155"/>
        <v>16040266</v>
      </c>
      <c r="B9923" t="s">
        <v>17710</v>
      </c>
      <c r="C9923" s="66">
        <v>16068792</v>
      </c>
      <c r="D9923" t="s">
        <v>77</v>
      </c>
      <c r="E9923" t="s">
        <v>15021</v>
      </c>
      <c r="F9923" s="66">
        <v>16040266</v>
      </c>
      <c r="G9923" t="s">
        <v>78</v>
      </c>
      <c r="H9923" t="s">
        <v>17711</v>
      </c>
      <c r="I9923" t="s">
        <v>79</v>
      </c>
      <c r="K9923" t="s">
        <v>17712</v>
      </c>
      <c r="M9923" t="s">
        <v>13718</v>
      </c>
      <c r="N9923" t="s">
        <v>571</v>
      </c>
      <c r="O9923" t="s">
        <v>18</v>
      </c>
      <c r="P9923" t="s">
        <v>3953</v>
      </c>
      <c r="Q9923" t="s">
        <v>17713</v>
      </c>
    </row>
    <row r="9924" spans="1:17" hidden="1" x14ac:dyDescent="0.35">
      <c r="A9924" s="72">
        <f t="shared" si="155"/>
        <v>16040266</v>
      </c>
      <c r="B9924" t="s">
        <v>21296</v>
      </c>
      <c r="C9924" s="66">
        <v>17013219</v>
      </c>
      <c r="D9924" t="s">
        <v>77</v>
      </c>
      <c r="E9924" t="s">
        <v>15021</v>
      </c>
      <c r="F9924" s="66">
        <v>16040266</v>
      </c>
      <c r="G9924" t="s">
        <v>78</v>
      </c>
      <c r="H9924" t="s">
        <v>17708</v>
      </c>
      <c r="I9924" t="s">
        <v>79</v>
      </c>
      <c r="K9924" t="s">
        <v>17709</v>
      </c>
      <c r="M9924" t="s">
        <v>3904</v>
      </c>
      <c r="N9924" t="s">
        <v>571</v>
      </c>
      <c r="O9924" t="s">
        <v>18</v>
      </c>
      <c r="P9924" t="s">
        <v>3953</v>
      </c>
      <c r="Q9924" t="s">
        <v>640</v>
      </c>
    </row>
    <row r="9925" spans="1:17" hidden="1" x14ac:dyDescent="0.35">
      <c r="A9925" s="72">
        <f t="shared" si="155"/>
        <v>16040266</v>
      </c>
      <c r="B9925" t="s">
        <v>21295</v>
      </c>
      <c r="C9925" s="66">
        <v>17013218</v>
      </c>
      <c r="D9925" t="s">
        <v>77</v>
      </c>
      <c r="E9925" t="s">
        <v>15021</v>
      </c>
      <c r="F9925" s="66">
        <v>16040266</v>
      </c>
      <c r="G9925" t="s">
        <v>78</v>
      </c>
      <c r="H9925" t="s">
        <v>17708</v>
      </c>
      <c r="I9925" t="s">
        <v>79</v>
      </c>
      <c r="K9925" t="s">
        <v>17709</v>
      </c>
      <c r="M9925" t="s">
        <v>3904</v>
      </c>
      <c r="N9925" t="s">
        <v>571</v>
      </c>
      <c r="O9925" t="s">
        <v>18</v>
      </c>
      <c r="P9925" t="s">
        <v>3953</v>
      </c>
      <c r="Q9925" t="s">
        <v>640</v>
      </c>
    </row>
    <row r="9926" spans="1:17" hidden="1" x14ac:dyDescent="0.35">
      <c r="A9926" s="72">
        <f t="shared" si="155"/>
        <v>16040266</v>
      </c>
      <c r="B9926" t="s">
        <v>17707</v>
      </c>
      <c r="C9926" s="66">
        <v>16068790</v>
      </c>
      <c r="D9926" t="s">
        <v>77</v>
      </c>
      <c r="E9926" t="s">
        <v>15021</v>
      </c>
      <c r="F9926" s="66">
        <v>16040266</v>
      </c>
      <c r="G9926" t="s">
        <v>78</v>
      </c>
      <c r="H9926" t="s">
        <v>17708</v>
      </c>
      <c r="I9926" t="s">
        <v>79</v>
      </c>
      <c r="K9926" t="s">
        <v>17709</v>
      </c>
      <c r="M9926" t="s">
        <v>13718</v>
      </c>
      <c r="N9926" t="s">
        <v>3666</v>
      </c>
      <c r="O9926" t="s">
        <v>18</v>
      </c>
      <c r="P9926" t="s">
        <v>3953</v>
      </c>
      <c r="Q9926" t="s">
        <v>640</v>
      </c>
    </row>
    <row r="9927" spans="1:17" hidden="1" x14ac:dyDescent="0.35">
      <c r="A9927" s="72">
        <f t="shared" si="155"/>
        <v>16040266</v>
      </c>
      <c r="B9927" t="s">
        <v>16453</v>
      </c>
      <c r="C9927" s="66">
        <v>16040269</v>
      </c>
      <c r="D9927" t="s">
        <v>77</v>
      </c>
      <c r="E9927" t="s">
        <v>15021</v>
      </c>
      <c r="F9927" s="66">
        <v>16040266</v>
      </c>
      <c r="G9927" t="s">
        <v>78</v>
      </c>
      <c r="H9927" t="s">
        <v>15022</v>
      </c>
      <c r="I9927" t="s">
        <v>79</v>
      </c>
      <c r="K9927" t="s">
        <v>16454</v>
      </c>
      <c r="M9927" t="s">
        <v>189</v>
      </c>
      <c r="N9927" t="s">
        <v>232</v>
      </c>
      <c r="O9927" t="s">
        <v>18</v>
      </c>
      <c r="P9927" t="s">
        <v>1656</v>
      </c>
      <c r="Q9927" t="s">
        <v>14211</v>
      </c>
    </row>
    <row r="9928" spans="1:17" hidden="1" x14ac:dyDescent="0.35">
      <c r="A9928" s="72">
        <f t="shared" si="155"/>
        <v>16040266</v>
      </c>
      <c r="B9928" t="s">
        <v>21044</v>
      </c>
      <c r="C9928" s="66">
        <v>17011546</v>
      </c>
      <c r="D9928" t="s">
        <v>77</v>
      </c>
      <c r="E9928" t="s">
        <v>15021</v>
      </c>
      <c r="F9928" s="66">
        <v>16040266</v>
      </c>
      <c r="G9928" t="s">
        <v>78</v>
      </c>
      <c r="H9928" t="s">
        <v>15022</v>
      </c>
      <c r="I9928" t="s">
        <v>79</v>
      </c>
      <c r="K9928" t="s">
        <v>16454</v>
      </c>
      <c r="M9928" t="s">
        <v>189</v>
      </c>
      <c r="N9928" t="s">
        <v>232</v>
      </c>
      <c r="O9928" t="s">
        <v>18</v>
      </c>
      <c r="P9928" t="s">
        <v>1656</v>
      </c>
      <c r="Q9928" t="s">
        <v>14211</v>
      </c>
    </row>
    <row r="9929" spans="1:17" hidden="1" x14ac:dyDescent="0.35">
      <c r="A9929" s="72">
        <f t="shared" si="155"/>
        <v>16040266</v>
      </c>
      <c r="B9929" t="s">
        <v>21049</v>
      </c>
      <c r="C9929" s="66">
        <v>17011553</v>
      </c>
      <c r="D9929" t="s">
        <v>77</v>
      </c>
      <c r="E9929" t="s">
        <v>15021</v>
      </c>
      <c r="F9929" s="66">
        <v>16040266</v>
      </c>
      <c r="G9929" t="s">
        <v>78</v>
      </c>
      <c r="H9929" t="s">
        <v>15022</v>
      </c>
      <c r="I9929" t="s">
        <v>79</v>
      </c>
      <c r="K9929" t="s">
        <v>16454</v>
      </c>
      <c r="M9929" t="s">
        <v>189</v>
      </c>
      <c r="O9929" t="s">
        <v>18</v>
      </c>
      <c r="P9929" t="s">
        <v>1656</v>
      </c>
      <c r="Q9929" t="s">
        <v>14211</v>
      </c>
    </row>
    <row r="9930" spans="1:17" hidden="1" x14ac:dyDescent="0.35">
      <c r="A9930" s="72">
        <f t="shared" si="155"/>
        <v>16040266</v>
      </c>
      <c r="B9930" t="s">
        <v>21048</v>
      </c>
      <c r="C9930" s="66">
        <v>17011552</v>
      </c>
      <c r="D9930" t="s">
        <v>77</v>
      </c>
      <c r="E9930" t="s">
        <v>15021</v>
      </c>
      <c r="F9930" s="66">
        <v>16040266</v>
      </c>
      <c r="G9930" t="s">
        <v>78</v>
      </c>
      <c r="H9930" t="s">
        <v>15022</v>
      </c>
      <c r="I9930" t="s">
        <v>79</v>
      </c>
      <c r="K9930" t="s">
        <v>16454</v>
      </c>
      <c r="M9930" t="s">
        <v>189</v>
      </c>
      <c r="N9930" t="s">
        <v>232</v>
      </c>
      <c r="O9930" t="s">
        <v>18</v>
      </c>
      <c r="P9930" t="s">
        <v>1656</v>
      </c>
      <c r="Q9930" t="s">
        <v>14211</v>
      </c>
    </row>
    <row r="9931" spans="1:17" hidden="1" x14ac:dyDescent="0.35">
      <c r="A9931" s="72">
        <f t="shared" si="155"/>
        <v>16040266</v>
      </c>
      <c r="B9931" t="s">
        <v>17641</v>
      </c>
      <c r="C9931" s="66">
        <v>16066316</v>
      </c>
      <c r="D9931" t="s">
        <v>77</v>
      </c>
      <c r="E9931" t="s">
        <v>15021</v>
      </c>
      <c r="F9931" s="66">
        <v>16040266</v>
      </c>
      <c r="G9931" t="s">
        <v>78</v>
      </c>
      <c r="H9931" t="s">
        <v>17642</v>
      </c>
      <c r="I9931" t="s">
        <v>79</v>
      </c>
      <c r="K9931" t="s">
        <v>17643</v>
      </c>
      <c r="M9931" t="s">
        <v>189</v>
      </c>
      <c r="N9931" t="s">
        <v>232</v>
      </c>
      <c r="O9931" t="s">
        <v>18</v>
      </c>
      <c r="P9931" t="s">
        <v>1651</v>
      </c>
    </row>
    <row r="9932" spans="1:17" hidden="1" x14ac:dyDescent="0.35">
      <c r="A9932" s="72">
        <f t="shared" si="155"/>
        <v>16040266</v>
      </c>
      <c r="B9932" t="s">
        <v>16629</v>
      </c>
      <c r="C9932" s="66">
        <v>16045215</v>
      </c>
      <c r="D9932" t="s">
        <v>77</v>
      </c>
      <c r="E9932" t="s">
        <v>15021</v>
      </c>
      <c r="F9932" s="66">
        <v>16040266</v>
      </c>
      <c r="G9932" t="s">
        <v>78</v>
      </c>
      <c r="H9932" t="s">
        <v>15022</v>
      </c>
      <c r="I9932" t="s">
        <v>79</v>
      </c>
      <c r="K9932" t="s">
        <v>16630</v>
      </c>
      <c r="M9932" t="s">
        <v>3401</v>
      </c>
      <c r="N9932" t="s">
        <v>571</v>
      </c>
      <c r="O9932" t="s">
        <v>18</v>
      </c>
      <c r="P9932" t="s">
        <v>3430</v>
      </c>
      <c r="Q9932" t="s">
        <v>13789</v>
      </c>
    </row>
    <row r="9933" spans="1:17" hidden="1" x14ac:dyDescent="0.35">
      <c r="A9933" s="72">
        <f t="shared" si="155"/>
        <v>16040266</v>
      </c>
      <c r="B9933" t="s">
        <v>21050</v>
      </c>
      <c r="C9933" s="66">
        <v>17011554</v>
      </c>
      <c r="D9933" t="s">
        <v>77</v>
      </c>
      <c r="E9933" t="s">
        <v>15021</v>
      </c>
      <c r="F9933" s="66">
        <v>16040266</v>
      </c>
      <c r="G9933" t="s">
        <v>78</v>
      </c>
      <c r="I9933" t="s">
        <v>79</v>
      </c>
      <c r="K9933" t="s">
        <v>16630</v>
      </c>
      <c r="M9933" t="s">
        <v>3401</v>
      </c>
      <c r="N9933" t="s">
        <v>571</v>
      </c>
      <c r="O9933" t="s">
        <v>18</v>
      </c>
      <c r="P9933" t="s">
        <v>3430</v>
      </c>
      <c r="Q9933" t="s">
        <v>13789</v>
      </c>
    </row>
    <row r="9934" spans="1:17" hidden="1" x14ac:dyDescent="0.35">
      <c r="A9934" s="72">
        <f t="shared" si="155"/>
        <v>16040266</v>
      </c>
      <c r="B9934" t="s">
        <v>21051</v>
      </c>
      <c r="C9934" s="66">
        <v>17011555</v>
      </c>
      <c r="D9934" t="s">
        <v>77</v>
      </c>
      <c r="E9934" t="s">
        <v>15021</v>
      </c>
      <c r="F9934" s="66">
        <v>16040266</v>
      </c>
      <c r="G9934" t="s">
        <v>78</v>
      </c>
      <c r="I9934" t="s">
        <v>79</v>
      </c>
      <c r="K9934" t="s">
        <v>16630</v>
      </c>
      <c r="M9934" t="s">
        <v>3401</v>
      </c>
      <c r="N9934" t="s">
        <v>571</v>
      </c>
      <c r="O9934" t="s">
        <v>18</v>
      </c>
      <c r="P9934" t="s">
        <v>3430</v>
      </c>
      <c r="Q9934" t="s">
        <v>13789</v>
      </c>
    </row>
    <row r="9935" spans="1:17" hidden="1" x14ac:dyDescent="0.35">
      <c r="A9935" s="72">
        <f t="shared" si="155"/>
        <v>16040266</v>
      </c>
      <c r="B9935" t="s">
        <v>17937</v>
      </c>
      <c r="C9935" s="66">
        <v>16075198</v>
      </c>
      <c r="D9935" t="s">
        <v>77</v>
      </c>
      <c r="E9935" t="s">
        <v>15021</v>
      </c>
      <c r="F9935" s="66">
        <v>16040266</v>
      </c>
      <c r="G9935" t="s">
        <v>78</v>
      </c>
      <c r="H9935" t="s">
        <v>17938</v>
      </c>
      <c r="I9935" t="s">
        <v>79</v>
      </c>
      <c r="K9935" t="s">
        <v>17939</v>
      </c>
      <c r="M9935" t="s">
        <v>189</v>
      </c>
      <c r="N9935" t="s">
        <v>232</v>
      </c>
      <c r="O9935" t="s">
        <v>18</v>
      </c>
      <c r="P9935" t="s">
        <v>1724</v>
      </c>
    </row>
    <row r="9936" spans="1:17" hidden="1" x14ac:dyDescent="0.35">
      <c r="A9936" s="72">
        <f t="shared" si="155"/>
        <v>16040266</v>
      </c>
      <c r="B9936" t="s">
        <v>21196</v>
      </c>
      <c r="C9936" s="66">
        <v>17012644</v>
      </c>
      <c r="D9936" t="s">
        <v>77</v>
      </c>
      <c r="E9936" t="s">
        <v>15021</v>
      </c>
      <c r="F9936" s="66">
        <v>16040266</v>
      </c>
      <c r="G9936" t="s">
        <v>78</v>
      </c>
      <c r="H9936" t="s">
        <v>21197</v>
      </c>
      <c r="I9936" t="s">
        <v>79</v>
      </c>
      <c r="K9936" t="s">
        <v>21198</v>
      </c>
      <c r="M9936" t="s">
        <v>232</v>
      </c>
      <c r="N9936" t="s">
        <v>232</v>
      </c>
      <c r="O9936" t="s">
        <v>18</v>
      </c>
      <c r="P9936" t="s">
        <v>1676</v>
      </c>
    </row>
    <row r="9937" spans="1:17" hidden="1" x14ac:dyDescent="0.35">
      <c r="A9937" s="72">
        <f t="shared" si="155"/>
        <v>16040266</v>
      </c>
      <c r="B9937" t="s">
        <v>16631</v>
      </c>
      <c r="C9937" s="66">
        <v>16045216</v>
      </c>
      <c r="D9937" t="s">
        <v>77</v>
      </c>
      <c r="E9937" t="s">
        <v>15021</v>
      </c>
      <c r="F9937" s="66">
        <v>16040266</v>
      </c>
      <c r="G9937" t="s">
        <v>78</v>
      </c>
      <c r="H9937" t="s">
        <v>16632</v>
      </c>
      <c r="I9937" t="s">
        <v>79</v>
      </c>
      <c r="K9937" t="s">
        <v>16633</v>
      </c>
      <c r="M9937" t="s">
        <v>189</v>
      </c>
      <c r="N9937" t="s">
        <v>232</v>
      </c>
      <c r="O9937" t="s">
        <v>18</v>
      </c>
      <c r="P9937" t="s">
        <v>1775</v>
      </c>
      <c r="Q9937" t="s">
        <v>8893</v>
      </c>
    </row>
    <row r="9938" spans="1:17" hidden="1" x14ac:dyDescent="0.35">
      <c r="A9938" s="72">
        <f t="shared" si="155"/>
        <v>16040266</v>
      </c>
      <c r="B9938" t="s">
        <v>21052</v>
      </c>
      <c r="C9938" s="66">
        <v>17011556</v>
      </c>
      <c r="D9938" t="s">
        <v>77</v>
      </c>
      <c r="E9938" t="s">
        <v>15021</v>
      </c>
      <c r="F9938" s="66">
        <v>16040266</v>
      </c>
      <c r="G9938" t="s">
        <v>78</v>
      </c>
      <c r="I9938" t="s">
        <v>79</v>
      </c>
      <c r="K9938" t="s">
        <v>21053</v>
      </c>
      <c r="M9938" t="s">
        <v>189</v>
      </c>
      <c r="N9938" t="s">
        <v>232</v>
      </c>
      <c r="O9938" t="s">
        <v>18</v>
      </c>
      <c r="P9938" t="s">
        <v>1775</v>
      </c>
      <c r="Q9938" t="s">
        <v>8893</v>
      </c>
    </row>
    <row r="9939" spans="1:17" hidden="1" x14ac:dyDescent="0.35">
      <c r="A9939" s="72">
        <f t="shared" si="155"/>
        <v>16040266</v>
      </c>
      <c r="B9939" t="s">
        <v>21054</v>
      </c>
      <c r="C9939" s="66">
        <v>17011557</v>
      </c>
      <c r="D9939" t="s">
        <v>77</v>
      </c>
      <c r="E9939" t="s">
        <v>15021</v>
      </c>
      <c r="F9939" s="66">
        <v>16040266</v>
      </c>
      <c r="G9939" t="s">
        <v>78</v>
      </c>
      <c r="H9939" t="s">
        <v>15022</v>
      </c>
      <c r="I9939" t="s">
        <v>79</v>
      </c>
      <c r="K9939" t="s">
        <v>21053</v>
      </c>
      <c r="M9939" t="s">
        <v>189</v>
      </c>
      <c r="N9939" t="s">
        <v>232</v>
      </c>
      <c r="O9939" t="s">
        <v>18</v>
      </c>
      <c r="P9939" t="s">
        <v>1775</v>
      </c>
      <c r="Q9939" t="s">
        <v>8893</v>
      </c>
    </row>
    <row r="9940" spans="1:17" hidden="1" x14ac:dyDescent="0.35">
      <c r="A9940" s="72">
        <f t="shared" si="155"/>
        <v>16040266</v>
      </c>
      <c r="B9940" t="s">
        <v>21193</v>
      </c>
      <c r="C9940" s="66">
        <v>17012643</v>
      </c>
      <c r="D9940" t="s">
        <v>77</v>
      </c>
      <c r="E9940" t="s">
        <v>15021</v>
      </c>
      <c r="F9940" s="66">
        <v>16040266</v>
      </c>
      <c r="G9940" t="s">
        <v>78</v>
      </c>
      <c r="H9940" t="s">
        <v>21194</v>
      </c>
      <c r="I9940" t="s">
        <v>79</v>
      </c>
      <c r="K9940" t="s">
        <v>21195</v>
      </c>
      <c r="M9940" t="s">
        <v>232</v>
      </c>
      <c r="N9940" t="s">
        <v>232</v>
      </c>
      <c r="O9940" t="s">
        <v>18</v>
      </c>
      <c r="P9940" t="s">
        <v>1763</v>
      </c>
    </row>
    <row r="9941" spans="1:17" hidden="1" x14ac:dyDescent="0.35">
      <c r="A9941" s="72">
        <f t="shared" si="155"/>
        <v>141311</v>
      </c>
      <c r="B9941" t="s">
        <v>16500</v>
      </c>
      <c r="C9941" s="66">
        <v>16041786</v>
      </c>
      <c r="D9941" t="s">
        <v>77</v>
      </c>
      <c r="E9941" t="s">
        <v>6973</v>
      </c>
      <c r="F9941" s="66">
        <v>141311</v>
      </c>
      <c r="G9941" t="s">
        <v>78</v>
      </c>
      <c r="I9941" t="s">
        <v>79</v>
      </c>
      <c r="K9941" t="s">
        <v>16501</v>
      </c>
      <c r="M9941" t="s">
        <v>7841</v>
      </c>
      <c r="N9941" t="s">
        <v>6071</v>
      </c>
      <c r="O9941" t="s">
        <v>18</v>
      </c>
      <c r="P9941" t="s">
        <v>7860</v>
      </c>
    </row>
    <row r="9942" spans="1:17" hidden="1" x14ac:dyDescent="0.35">
      <c r="A9942" s="72">
        <f t="shared" si="155"/>
        <v>141782</v>
      </c>
      <c r="B9942" t="s">
        <v>25102</v>
      </c>
      <c r="C9942" s="85">
        <v>141782</v>
      </c>
      <c r="D9942" t="s">
        <v>78</v>
      </c>
      <c r="E9942" t="s">
        <v>23237</v>
      </c>
      <c r="F9942" s="85">
        <v>17015391</v>
      </c>
      <c r="G9942" t="s">
        <v>1750</v>
      </c>
      <c r="H9942">
        <v>12736724</v>
      </c>
      <c r="I9942" t="s">
        <v>79</v>
      </c>
      <c r="J9942" t="s">
        <v>200</v>
      </c>
      <c r="K9942" t="s">
        <v>11875</v>
      </c>
      <c r="M9942" t="s">
        <v>25103</v>
      </c>
      <c r="N9942" t="s">
        <v>11771</v>
      </c>
      <c r="O9942" t="s">
        <v>18</v>
      </c>
      <c r="P9942">
        <v>78884</v>
      </c>
    </row>
    <row r="9943" spans="1:17" hidden="1" x14ac:dyDescent="0.35">
      <c r="A9943" s="72">
        <f t="shared" si="155"/>
        <v>141782</v>
      </c>
      <c r="B9943" t="s">
        <v>11872</v>
      </c>
      <c r="C9943" s="66">
        <v>92063</v>
      </c>
      <c r="D9943" t="s">
        <v>77</v>
      </c>
      <c r="E9943" t="s">
        <v>11873</v>
      </c>
      <c r="F9943" s="66">
        <v>141782</v>
      </c>
      <c r="G9943" t="s">
        <v>78</v>
      </c>
      <c r="H9943" t="s">
        <v>11874</v>
      </c>
      <c r="I9943" t="s">
        <v>79</v>
      </c>
      <c r="K9943" t="s">
        <v>11875</v>
      </c>
      <c r="M9943" t="s">
        <v>11876</v>
      </c>
      <c r="N9943" t="s">
        <v>11766</v>
      </c>
      <c r="O9943" t="s">
        <v>18</v>
      </c>
      <c r="P9943" t="s">
        <v>11877</v>
      </c>
    </row>
    <row r="9944" spans="1:17" hidden="1" x14ac:dyDescent="0.35">
      <c r="A9944" s="72">
        <f t="shared" si="155"/>
        <v>141759</v>
      </c>
      <c r="B9944" t="s">
        <v>25062</v>
      </c>
      <c r="C9944" s="85">
        <v>141759</v>
      </c>
      <c r="D9944" t="s">
        <v>78</v>
      </c>
      <c r="E9944" t="s">
        <v>23237</v>
      </c>
      <c r="F9944" s="85">
        <v>17015391</v>
      </c>
      <c r="G9944" t="s">
        <v>1750</v>
      </c>
      <c r="H9944">
        <v>14186894</v>
      </c>
      <c r="I9944" t="s">
        <v>79</v>
      </c>
      <c r="J9944" t="s">
        <v>200</v>
      </c>
      <c r="K9944" t="s">
        <v>25063</v>
      </c>
      <c r="M9944" t="s">
        <v>11771</v>
      </c>
      <c r="N9944" t="s">
        <v>11771</v>
      </c>
      <c r="O9944" t="s">
        <v>18</v>
      </c>
      <c r="P9944">
        <v>78801</v>
      </c>
    </row>
    <row r="9945" spans="1:17" hidden="1" x14ac:dyDescent="0.35">
      <c r="A9945" s="72">
        <f t="shared" si="155"/>
        <v>141759</v>
      </c>
      <c r="B9945" t="s">
        <v>11784</v>
      </c>
      <c r="C9945" s="66">
        <v>91991</v>
      </c>
      <c r="D9945" t="s">
        <v>77</v>
      </c>
      <c r="E9945" t="s">
        <v>11769</v>
      </c>
      <c r="F9945" s="66">
        <v>141759</v>
      </c>
      <c r="G9945" t="s">
        <v>78</v>
      </c>
      <c r="I9945" t="s">
        <v>79</v>
      </c>
      <c r="K9945" t="s">
        <v>10450</v>
      </c>
      <c r="M9945" t="s">
        <v>11766</v>
      </c>
      <c r="N9945" t="s">
        <v>11766</v>
      </c>
      <c r="O9945" t="s">
        <v>18</v>
      </c>
      <c r="P9945" t="s">
        <v>11767</v>
      </c>
    </row>
    <row r="9946" spans="1:17" hidden="1" x14ac:dyDescent="0.35">
      <c r="A9946" s="72">
        <f t="shared" si="155"/>
        <v>141759</v>
      </c>
      <c r="B9946" t="s">
        <v>22459</v>
      </c>
      <c r="C9946" s="66">
        <v>17023012</v>
      </c>
      <c r="D9946" t="s">
        <v>83</v>
      </c>
      <c r="E9946" t="s">
        <v>11769</v>
      </c>
      <c r="F9946" s="66">
        <v>141759</v>
      </c>
      <c r="G9946" t="s">
        <v>78</v>
      </c>
      <c r="I9946" t="s">
        <v>79</v>
      </c>
      <c r="K9946" t="s">
        <v>22460</v>
      </c>
      <c r="M9946" t="s">
        <v>11771</v>
      </c>
      <c r="N9946" t="s">
        <v>11771</v>
      </c>
      <c r="O9946" t="s">
        <v>18</v>
      </c>
      <c r="P9946" t="s">
        <v>11767</v>
      </c>
    </row>
    <row r="9947" spans="1:17" hidden="1" x14ac:dyDescent="0.35">
      <c r="A9947" s="72">
        <f t="shared" si="155"/>
        <v>140931</v>
      </c>
      <c r="B9947" t="s">
        <v>27457</v>
      </c>
      <c r="C9947" s="85">
        <v>17007955</v>
      </c>
      <c r="D9947" t="s">
        <v>77</v>
      </c>
      <c r="E9947" t="s">
        <v>23178</v>
      </c>
      <c r="F9947" s="85">
        <v>140931</v>
      </c>
      <c r="G9947" t="s">
        <v>78</v>
      </c>
      <c r="H9947">
        <v>11979168</v>
      </c>
      <c r="I9947" t="s">
        <v>79</v>
      </c>
      <c r="K9947" t="s">
        <v>27458</v>
      </c>
      <c r="M9947" t="s">
        <v>21563</v>
      </c>
      <c r="N9947" t="s">
        <v>571</v>
      </c>
      <c r="O9947" t="s">
        <v>18</v>
      </c>
      <c r="P9947">
        <v>76052</v>
      </c>
      <c r="Q9947">
        <v>1145</v>
      </c>
    </row>
    <row r="9948" spans="1:17" hidden="1" x14ac:dyDescent="0.35">
      <c r="A9948" s="72">
        <f t="shared" si="155"/>
        <v>140931</v>
      </c>
      <c r="B9948" t="s">
        <v>20694</v>
      </c>
      <c r="C9948" s="66">
        <v>17007955</v>
      </c>
      <c r="D9948" t="s">
        <v>77</v>
      </c>
      <c r="E9948" t="s">
        <v>3662</v>
      </c>
      <c r="F9948" s="66">
        <v>140931</v>
      </c>
      <c r="G9948" t="s">
        <v>78</v>
      </c>
      <c r="H9948" t="s">
        <v>3663</v>
      </c>
      <c r="I9948" t="s">
        <v>79</v>
      </c>
      <c r="K9948" t="s">
        <v>20695</v>
      </c>
      <c r="M9948" t="s">
        <v>3665</v>
      </c>
      <c r="N9948" t="s">
        <v>573</v>
      </c>
      <c r="O9948" t="s">
        <v>18</v>
      </c>
      <c r="P9948" t="s">
        <v>3667</v>
      </c>
      <c r="Q9948" t="s">
        <v>6578</v>
      </c>
    </row>
    <row r="9949" spans="1:17" hidden="1" x14ac:dyDescent="0.35">
      <c r="A9949" s="72">
        <f t="shared" si="155"/>
        <v>141545</v>
      </c>
      <c r="B9949" t="s">
        <v>9975</v>
      </c>
      <c r="C9949" s="66">
        <v>90714</v>
      </c>
      <c r="D9949" t="s">
        <v>77</v>
      </c>
      <c r="E9949" t="s">
        <v>9891</v>
      </c>
      <c r="F9949" s="66">
        <v>141545</v>
      </c>
      <c r="G9949" t="s">
        <v>78</v>
      </c>
      <c r="I9949" t="s">
        <v>79</v>
      </c>
      <c r="K9949" t="s">
        <v>9976</v>
      </c>
      <c r="M9949" t="s">
        <v>7383</v>
      </c>
      <c r="N9949" t="s">
        <v>7384</v>
      </c>
      <c r="O9949" t="s">
        <v>18</v>
      </c>
      <c r="P9949" t="s">
        <v>9957</v>
      </c>
      <c r="Q9949" t="s">
        <v>1687</v>
      </c>
    </row>
    <row r="9950" spans="1:17" hidden="1" x14ac:dyDescent="0.35">
      <c r="A9950" s="72">
        <f t="shared" si="155"/>
        <v>17019123</v>
      </c>
      <c r="B9950" t="s">
        <v>24785</v>
      </c>
      <c r="C9950" s="85">
        <v>232096</v>
      </c>
      <c r="D9950" t="s">
        <v>77</v>
      </c>
      <c r="E9950" t="s">
        <v>13757</v>
      </c>
      <c r="F9950" s="85">
        <v>17019123</v>
      </c>
      <c r="G9950" t="s">
        <v>1750</v>
      </c>
      <c r="H9950">
        <v>12695466</v>
      </c>
      <c r="I9950" t="s">
        <v>79</v>
      </c>
      <c r="J9950" t="s">
        <v>200</v>
      </c>
      <c r="K9950" t="s">
        <v>24786</v>
      </c>
      <c r="M9950" t="s">
        <v>24787</v>
      </c>
      <c r="N9950" t="s">
        <v>20559</v>
      </c>
      <c r="O9950" t="s">
        <v>18</v>
      </c>
      <c r="P9950">
        <v>79854</v>
      </c>
    </row>
    <row r="9951" spans="1:17" hidden="1" x14ac:dyDescent="0.35">
      <c r="A9951" s="72">
        <f t="shared" si="155"/>
        <v>142047</v>
      </c>
      <c r="B9951" t="s">
        <v>24785</v>
      </c>
      <c r="C9951" s="85">
        <v>232096</v>
      </c>
      <c r="D9951" t="s">
        <v>77</v>
      </c>
      <c r="E9951" t="s">
        <v>23241</v>
      </c>
      <c r="F9951" s="85">
        <v>142047</v>
      </c>
      <c r="G9951" t="s">
        <v>78</v>
      </c>
      <c r="H9951">
        <v>12695466</v>
      </c>
      <c r="I9951" t="s">
        <v>79</v>
      </c>
      <c r="J9951" t="s">
        <v>200</v>
      </c>
      <c r="K9951" t="s">
        <v>24786</v>
      </c>
      <c r="M9951" t="s">
        <v>24787</v>
      </c>
      <c r="N9951" t="s">
        <v>20559</v>
      </c>
      <c r="O9951" t="s">
        <v>18</v>
      </c>
      <c r="P9951">
        <v>79854</v>
      </c>
    </row>
    <row r="9952" spans="1:17" hidden="1" x14ac:dyDescent="0.35">
      <c r="A9952" s="72">
        <f t="shared" si="155"/>
        <v>140471</v>
      </c>
      <c r="B9952" t="s">
        <v>862</v>
      </c>
      <c r="C9952" s="66">
        <v>85703</v>
      </c>
      <c r="D9952" t="s">
        <v>77</v>
      </c>
      <c r="E9952" t="s">
        <v>833</v>
      </c>
      <c r="F9952" s="66">
        <v>140471</v>
      </c>
      <c r="G9952" t="s">
        <v>78</v>
      </c>
      <c r="H9952" t="s">
        <v>863</v>
      </c>
      <c r="I9952" t="s">
        <v>79</v>
      </c>
      <c r="K9952" t="s">
        <v>864</v>
      </c>
      <c r="M9952" t="s">
        <v>836</v>
      </c>
      <c r="N9952" t="s">
        <v>185</v>
      </c>
      <c r="O9952" t="s">
        <v>18</v>
      </c>
      <c r="P9952" t="s">
        <v>842</v>
      </c>
      <c r="Q9952" t="s">
        <v>865</v>
      </c>
    </row>
    <row r="9953" spans="1:17" hidden="1" x14ac:dyDescent="0.35">
      <c r="A9953" s="72">
        <f t="shared" si="155"/>
        <v>141555</v>
      </c>
      <c r="B9953" t="s">
        <v>10149</v>
      </c>
      <c r="C9953" s="66">
        <v>90832</v>
      </c>
      <c r="D9953" t="s">
        <v>77</v>
      </c>
      <c r="E9953" t="s">
        <v>4810</v>
      </c>
      <c r="F9953" s="66">
        <v>141555</v>
      </c>
      <c r="G9953" t="s">
        <v>78</v>
      </c>
      <c r="H9953" t="s">
        <v>10150</v>
      </c>
      <c r="I9953" t="s">
        <v>79</v>
      </c>
      <c r="K9953" t="s">
        <v>10151</v>
      </c>
      <c r="M9953" t="s">
        <v>7383</v>
      </c>
      <c r="N9953" t="s">
        <v>7384</v>
      </c>
      <c r="O9953" t="s">
        <v>18</v>
      </c>
      <c r="P9953" t="s">
        <v>10119</v>
      </c>
      <c r="Q9953" t="s">
        <v>236</v>
      </c>
    </row>
    <row r="9954" spans="1:17" hidden="1" x14ac:dyDescent="0.35">
      <c r="A9954" s="72">
        <f t="shared" si="155"/>
        <v>141130</v>
      </c>
      <c r="B9954" t="s">
        <v>20134</v>
      </c>
      <c r="C9954" s="66">
        <v>17002151</v>
      </c>
      <c r="D9954" t="s">
        <v>83</v>
      </c>
      <c r="E9954" t="s">
        <v>5503</v>
      </c>
      <c r="F9954" s="66">
        <v>141130</v>
      </c>
      <c r="G9954" t="s">
        <v>78</v>
      </c>
      <c r="I9954" t="s">
        <v>79</v>
      </c>
      <c r="K9954" t="s">
        <v>20135</v>
      </c>
      <c r="M9954" t="s">
        <v>20136</v>
      </c>
      <c r="N9954" t="s">
        <v>5091</v>
      </c>
      <c r="O9954" t="s">
        <v>18</v>
      </c>
      <c r="P9954" t="s">
        <v>5506</v>
      </c>
    </row>
    <row r="9955" spans="1:17" hidden="1" x14ac:dyDescent="0.35">
      <c r="A9955" s="72">
        <f t="shared" si="155"/>
        <v>141130</v>
      </c>
      <c r="B9955" t="s">
        <v>21620</v>
      </c>
      <c r="C9955" s="66">
        <v>17016433</v>
      </c>
      <c r="D9955" t="s">
        <v>77</v>
      </c>
      <c r="E9955" t="s">
        <v>5503</v>
      </c>
      <c r="F9955" s="66">
        <v>141130</v>
      </c>
      <c r="G9955" t="s">
        <v>78</v>
      </c>
      <c r="I9955" t="s">
        <v>79</v>
      </c>
      <c r="K9955" t="s">
        <v>5509</v>
      </c>
      <c r="M9955" t="s">
        <v>21621</v>
      </c>
      <c r="N9955" t="s">
        <v>5091</v>
      </c>
      <c r="O9955" t="s">
        <v>18</v>
      </c>
      <c r="P9955" t="s">
        <v>5506</v>
      </c>
    </row>
    <row r="9956" spans="1:17" hidden="1" x14ac:dyDescent="0.35">
      <c r="A9956" s="72">
        <f t="shared" si="155"/>
        <v>141130</v>
      </c>
      <c r="B9956" t="s">
        <v>5502</v>
      </c>
      <c r="C9956" s="66">
        <v>88169</v>
      </c>
      <c r="D9956" t="s">
        <v>77</v>
      </c>
      <c r="E9956" t="s">
        <v>5503</v>
      </c>
      <c r="F9956" s="66">
        <v>141130</v>
      </c>
      <c r="G9956" t="s">
        <v>78</v>
      </c>
      <c r="I9956" t="s">
        <v>79</v>
      </c>
      <c r="K9956" t="s">
        <v>5504</v>
      </c>
      <c r="M9956" t="s">
        <v>5505</v>
      </c>
      <c r="N9956" t="s">
        <v>5365</v>
      </c>
      <c r="O9956" t="s">
        <v>18</v>
      </c>
      <c r="P9956" t="s">
        <v>5506</v>
      </c>
    </row>
    <row r="9957" spans="1:17" hidden="1" x14ac:dyDescent="0.35">
      <c r="A9957" s="72">
        <f t="shared" si="155"/>
        <v>141130</v>
      </c>
      <c r="B9957" t="s">
        <v>5508</v>
      </c>
      <c r="C9957" s="66">
        <v>88170</v>
      </c>
      <c r="D9957" t="s">
        <v>77</v>
      </c>
      <c r="E9957" t="s">
        <v>5503</v>
      </c>
      <c r="F9957" s="66">
        <v>141130</v>
      </c>
      <c r="G9957" t="s">
        <v>78</v>
      </c>
      <c r="I9957" t="s">
        <v>79</v>
      </c>
      <c r="K9957" t="s">
        <v>5509</v>
      </c>
      <c r="M9957" t="s">
        <v>5505</v>
      </c>
      <c r="N9957" t="s">
        <v>5091</v>
      </c>
      <c r="O9957" t="s">
        <v>18</v>
      </c>
      <c r="P9957" t="s">
        <v>5506</v>
      </c>
    </row>
    <row r="9958" spans="1:17" hidden="1" x14ac:dyDescent="0.35">
      <c r="A9958" s="72">
        <f t="shared" si="155"/>
        <v>141130</v>
      </c>
      <c r="B9958" t="s">
        <v>20137</v>
      </c>
      <c r="C9958" s="66">
        <v>17002152</v>
      </c>
      <c r="D9958" t="s">
        <v>83</v>
      </c>
      <c r="E9958" t="s">
        <v>5503</v>
      </c>
      <c r="F9958" s="66">
        <v>141130</v>
      </c>
      <c r="G9958" t="s">
        <v>78</v>
      </c>
      <c r="I9958" t="s">
        <v>79</v>
      </c>
      <c r="K9958" t="s">
        <v>20138</v>
      </c>
      <c r="M9958" t="s">
        <v>20136</v>
      </c>
      <c r="N9958" t="s">
        <v>5365</v>
      </c>
      <c r="O9958" t="s">
        <v>18</v>
      </c>
      <c r="P9958" t="s">
        <v>5506</v>
      </c>
    </row>
    <row r="9959" spans="1:17" hidden="1" x14ac:dyDescent="0.35">
      <c r="A9959" s="72">
        <f t="shared" si="155"/>
        <v>141130</v>
      </c>
      <c r="B9959" t="s">
        <v>14536</v>
      </c>
      <c r="C9959" s="66">
        <v>212111</v>
      </c>
      <c r="D9959" t="s">
        <v>77</v>
      </c>
      <c r="E9959" t="s">
        <v>5503</v>
      </c>
      <c r="F9959" s="66">
        <v>141130</v>
      </c>
      <c r="G9959" t="s">
        <v>78</v>
      </c>
      <c r="I9959" t="s">
        <v>79</v>
      </c>
      <c r="K9959" t="s">
        <v>14537</v>
      </c>
      <c r="M9959" t="s">
        <v>5505</v>
      </c>
      <c r="N9959" t="s">
        <v>5091</v>
      </c>
      <c r="O9959" t="s">
        <v>18</v>
      </c>
      <c r="P9959" t="s">
        <v>5506</v>
      </c>
    </row>
    <row r="9960" spans="1:17" hidden="1" x14ac:dyDescent="0.35">
      <c r="A9960" s="72">
        <f t="shared" si="155"/>
        <v>141234</v>
      </c>
      <c r="B9960" t="s">
        <v>6801</v>
      </c>
      <c r="C9960" s="66">
        <v>88791</v>
      </c>
      <c r="D9960" t="s">
        <v>77</v>
      </c>
      <c r="E9960" t="s">
        <v>6473</v>
      </c>
      <c r="F9960" s="66">
        <v>141234</v>
      </c>
      <c r="G9960" t="s">
        <v>78</v>
      </c>
      <c r="I9960" t="s">
        <v>79</v>
      </c>
      <c r="K9960" t="s">
        <v>6802</v>
      </c>
      <c r="M9960" t="s">
        <v>3090</v>
      </c>
      <c r="N9960" t="s">
        <v>6073</v>
      </c>
      <c r="O9960" t="s">
        <v>18</v>
      </c>
      <c r="P9960" t="s">
        <v>6783</v>
      </c>
      <c r="Q9960" t="s">
        <v>6803</v>
      </c>
    </row>
    <row r="9961" spans="1:17" hidden="1" x14ac:dyDescent="0.35">
      <c r="A9961" s="72">
        <f t="shared" si="155"/>
        <v>141260</v>
      </c>
      <c r="B9961" t="s">
        <v>753</v>
      </c>
      <c r="C9961" s="66">
        <v>16042351</v>
      </c>
      <c r="D9961" t="s">
        <v>77</v>
      </c>
      <c r="E9961" t="s">
        <v>7504</v>
      </c>
      <c r="F9961" s="66">
        <v>141260</v>
      </c>
      <c r="G9961" t="s">
        <v>78</v>
      </c>
      <c r="I9961" t="s">
        <v>79</v>
      </c>
      <c r="K9961" t="s">
        <v>16533</v>
      </c>
      <c r="M9961" t="s">
        <v>7541</v>
      </c>
      <c r="N9961" t="s">
        <v>7265</v>
      </c>
      <c r="O9961" t="s">
        <v>18</v>
      </c>
      <c r="P9961" t="s">
        <v>7542</v>
      </c>
      <c r="Q9961" t="s">
        <v>16534</v>
      </c>
    </row>
    <row r="9962" spans="1:17" hidden="1" x14ac:dyDescent="0.35">
      <c r="A9962" s="72">
        <f t="shared" si="155"/>
        <v>140469</v>
      </c>
      <c r="B9962" t="s">
        <v>26964</v>
      </c>
      <c r="C9962" s="85">
        <v>85674</v>
      </c>
      <c r="D9962" t="s">
        <v>77</v>
      </c>
      <c r="E9962" t="s">
        <v>23191</v>
      </c>
      <c r="F9962" s="85">
        <v>140469</v>
      </c>
      <c r="G9962" t="s">
        <v>78</v>
      </c>
      <c r="H9962">
        <v>13461769</v>
      </c>
      <c r="I9962" t="s">
        <v>79</v>
      </c>
      <c r="K9962" t="s">
        <v>26965</v>
      </c>
      <c r="M9962" t="s">
        <v>13635</v>
      </c>
      <c r="N9962" t="s">
        <v>205</v>
      </c>
      <c r="O9962" t="s">
        <v>18</v>
      </c>
      <c r="P9962">
        <v>75077</v>
      </c>
      <c r="Q9962">
        <v>2155</v>
      </c>
    </row>
    <row r="9963" spans="1:17" hidden="1" x14ac:dyDescent="0.35">
      <c r="A9963" s="72">
        <f t="shared" si="155"/>
        <v>140469</v>
      </c>
      <c r="B9963" t="s">
        <v>778</v>
      </c>
      <c r="C9963" s="66">
        <v>85674</v>
      </c>
      <c r="D9963" t="s">
        <v>77</v>
      </c>
      <c r="E9963" t="s">
        <v>212</v>
      </c>
      <c r="F9963" s="66">
        <v>140469</v>
      </c>
      <c r="G9963" t="s">
        <v>78</v>
      </c>
      <c r="H9963" t="s">
        <v>213</v>
      </c>
      <c r="I9963" t="s">
        <v>79</v>
      </c>
      <c r="K9963" t="s">
        <v>779</v>
      </c>
      <c r="L9963" t="s">
        <v>80</v>
      </c>
      <c r="M9963" t="s">
        <v>343</v>
      </c>
      <c r="N9963" t="s">
        <v>215</v>
      </c>
      <c r="O9963" t="s">
        <v>18</v>
      </c>
      <c r="P9963" t="s">
        <v>780</v>
      </c>
      <c r="Q9963" t="s">
        <v>781</v>
      </c>
    </row>
    <row r="9964" spans="1:17" hidden="1" x14ac:dyDescent="0.35">
      <c r="A9964" s="72">
        <f t="shared" si="155"/>
        <v>141898</v>
      </c>
      <c r="B9964" t="s">
        <v>12421</v>
      </c>
      <c r="C9964" s="66">
        <v>92390</v>
      </c>
      <c r="D9964" t="s">
        <v>77</v>
      </c>
      <c r="E9964" t="s">
        <v>12330</v>
      </c>
      <c r="F9964" s="66">
        <v>141898</v>
      </c>
      <c r="G9964" t="s">
        <v>78</v>
      </c>
      <c r="H9964" t="s">
        <v>350</v>
      </c>
      <c r="I9964" t="s">
        <v>79</v>
      </c>
      <c r="K9964" t="s">
        <v>12422</v>
      </c>
      <c r="L9964" t="s">
        <v>80</v>
      </c>
      <c r="M9964" t="s">
        <v>12423</v>
      </c>
      <c r="N9964" t="s">
        <v>12363</v>
      </c>
      <c r="O9964" t="s">
        <v>18</v>
      </c>
      <c r="P9964" t="s">
        <v>12424</v>
      </c>
      <c r="Q9964" t="s">
        <v>87</v>
      </c>
    </row>
    <row r="9965" spans="1:17" hidden="1" x14ac:dyDescent="0.35">
      <c r="A9965" s="72">
        <f t="shared" si="155"/>
        <v>141669</v>
      </c>
      <c r="B9965" t="s">
        <v>16804</v>
      </c>
      <c r="C9965" s="66">
        <v>16048152</v>
      </c>
      <c r="D9965" t="s">
        <v>77</v>
      </c>
      <c r="E9965" t="s">
        <v>4612</v>
      </c>
      <c r="F9965" s="66">
        <v>141669</v>
      </c>
      <c r="G9965" t="s">
        <v>78</v>
      </c>
      <c r="H9965" t="s">
        <v>11152</v>
      </c>
      <c r="I9965" t="s">
        <v>79</v>
      </c>
      <c r="K9965" t="s">
        <v>16805</v>
      </c>
      <c r="M9965" t="s">
        <v>10950</v>
      </c>
      <c r="N9965" t="s">
        <v>10739</v>
      </c>
      <c r="O9965" t="s">
        <v>18</v>
      </c>
      <c r="P9965" t="s">
        <v>10951</v>
      </c>
    </row>
    <row r="9966" spans="1:17" hidden="1" x14ac:dyDescent="0.35">
      <c r="A9966" s="72">
        <f t="shared" si="155"/>
        <v>141669</v>
      </c>
      <c r="B9966" t="s">
        <v>17189</v>
      </c>
      <c r="C9966" s="66">
        <v>16056322</v>
      </c>
      <c r="D9966" t="s">
        <v>77</v>
      </c>
      <c r="E9966" t="s">
        <v>4612</v>
      </c>
      <c r="F9966" s="66">
        <v>141669</v>
      </c>
      <c r="G9966" t="s">
        <v>78</v>
      </c>
      <c r="H9966" t="s">
        <v>11152</v>
      </c>
      <c r="I9966" t="s">
        <v>79</v>
      </c>
      <c r="K9966" t="s">
        <v>17190</v>
      </c>
      <c r="M9966" t="s">
        <v>7398</v>
      </c>
      <c r="N9966" t="s">
        <v>10739</v>
      </c>
      <c r="O9966" t="s">
        <v>18</v>
      </c>
      <c r="P9966" t="s">
        <v>10940</v>
      </c>
    </row>
    <row r="9967" spans="1:17" hidden="1" x14ac:dyDescent="0.35">
      <c r="A9967" s="72">
        <f t="shared" si="155"/>
        <v>145196</v>
      </c>
      <c r="B9967" t="s">
        <v>26142</v>
      </c>
      <c r="C9967" s="85">
        <v>115294</v>
      </c>
      <c r="D9967" t="s">
        <v>77</v>
      </c>
      <c r="E9967" t="s">
        <v>23216</v>
      </c>
      <c r="F9967" s="85">
        <v>145196</v>
      </c>
      <c r="G9967" t="s">
        <v>78</v>
      </c>
      <c r="H9967">
        <v>12965380</v>
      </c>
      <c r="I9967" t="s">
        <v>79</v>
      </c>
      <c r="K9967" t="s">
        <v>26143</v>
      </c>
      <c r="M9967" t="s">
        <v>26095</v>
      </c>
      <c r="N9967" t="s">
        <v>26084</v>
      </c>
      <c r="O9967" t="s">
        <v>26085</v>
      </c>
      <c r="P9967">
        <v>98188</v>
      </c>
      <c r="Q9967">
        <v>4117</v>
      </c>
    </row>
    <row r="9968" spans="1:17" hidden="1" x14ac:dyDescent="0.35">
      <c r="A9968" s="72">
        <f t="shared" si="155"/>
        <v>140953</v>
      </c>
      <c r="B9968" t="s">
        <v>28485</v>
      </c>
      <c r="C9968" s="85">
        <v>87750</v>
      </c>
      <c r="D9968" t="s">
        <v>77</v>
      </c>
      <c r="E9968" t="s">
        <v>23135</v>
      </c>
      <c r="F9968" s="85">
        <v>140953</v>
      </c>
      <c r="G9968" t="s">
        <v>78</v>
      </c>
      <c r="H9968">
        <v>7374309</v>
      </c>
      <c r="I9968" t="s">
        <v>79</v>
      </c>
      <c r="K9968" t="s">
        <v>28486</v>
      </c>
      <c r="M9968" t="s">
        <v>22752</v>
      </c>
      <c r="N9968" t="s">
        <v>4459</v>
      </c>
      <c r="O9968" t="s">
        <v>18</v>
      </c>
      <c r="P9968">
        <v>76272</v>
      </c>
      <c r="Q9968">
        <v>9716</v>
      </c>
    </row>
    <row r="9969" spans="1:17" hidden="1" x14ac:dyDescent="0.35">
      <c r="A9969" s="72">
        <f t="shared" si="155"/>
        <v>140953</v>
      </c>
      <c r="B9969" t="s">
        <v>2499</v>
      </c>
      <c r="C9969" s="66">
        <v>87750</v>
      </c>
      <c r="D9969" t="s">
        <v>77</v>
      </c>
      <c r="E9969" t="s">
        <v>4612</v>
      </c>
      <c r="F9969" s="66">
        <v>140953</v>
      </c>
      <c r="G9969" t="s">
        <v>78</v>
      </c>
      <c r="H9969" t="s">
        <v>4613</v>
      </c>
      <c r="I9969" t="s">
        <v>79</v>
      </c>
      <c r="K9969" t="s">
        <v>4614</v>
      </c>
      <c r="M9969" t="s">
        <v>4615</v>
      </c>
      <c r="N9969" t="s">
        <v>4447</v>
      </c>
      <c r="O9969" t="s">
        <v>18</v>
      </c>
      <c r="P9969" t="s">
        <v>4616</v>
      </c>
      <c r="Q9969" t="s">
        <v>4617</v>
      </c>
    </row>
    <row r="9970" spans="1:17" hidden="1" x14ac:dyDescent="0.35">
      <c r="A9970" s="72">
        <f t="shared" si="155"/>
        <v>141669</v>
      </c>
      <c r="B9970" t="s">
        <v>2499</v>
      </c>
      <c r="C9970" s="66">
        <v>91531</v>
      </c>
      <c r="D9970" t="s">
        <v>77</v>
      </c>
      <c r="E9970" t="s">
        <v>4612</v>
      </c>
      <c r="F9970" s="66">
        <v>141669</v>
      </c>
      <c r="G9970" t="s">
        <v>78</v>
      </c>
      <c r="H9970" t="s">
        <v>11152</v>
      </c>
      <c r="I9970" t="s">
        <v>79</v>
      </c>
      <c r="K9970" t="s">
        <v>11153</v>
      </c>
      <c r="M9970" t="s">
        <v>7398</v>
      </c>
      <c r="N9970" t="s">
        <v>10739</v>
      </c>
      <c r="O9970" t="s">
        <v>18</v>
      </c>
      <c r="P9970" t="s">
        <v>10940</v>
      </c>
    </row>
    <row r="9971" spans="1:17" hidden="1" x14ac:dyDescent="0.35">
      <c r="A9971" s="72">
        <f t="shared" si="155"/>
        <v>140953</v>
      </c>
      <c r="B9971" t="s">
        <v>28483</v>
      </c>
      <c r="C9971" s="85">
        <v>87751</v>
      </c>
      <c r="D9971" t="s">
        <v>77</v>
      </c>
      <c r="E9971" t="s">
        <v>23135</v>
      </c>
      <c r="F9971" s="85">
        <v>140953</v>
      </c>
      <c r="G9971" t="s">
        <v>78</v>
      </c>
      <c r="H9971">
        <v>7374309</v>
      </c>
      <c r="I9971" t="s">
        <v>79</v>
      </c>
      <c r="K9971" t="s">
        <v>28484</v>
      </c>
      <c r="M9971" t="s">
        <v>22752</v>
      </c>
      <c r="N9971" t="s">
        <v>4459</v>
      </c>
      <c r="O9971" t="s">
        <v>18</v>
      </c>
      <c r="P9971">
        <v>76272</v>
      </c>
      <c r="Q9971">
        <v>9716</v>
      </c>
    </row>
    <row r="9972" spans="1:17" hidden="1" x14ac:dyDescent="0.35">
      <c r="A9972" s="72">
        <f t="shared" si="155"/>
        <v>140953</v>
      </c>
      <c r="B9972" t="s">
        <v>4618</v>
      </c>
      <c r="C9972" s="66">
        <v>87751</v>
      </c>
      <c r="D9972" t="s">
        <v>77</v>
      </c>
      <c r="E9972" t="s">
        <v>4612</v>
      </c>
      <c r="F9972" s="66">
        <v>140953</v>
      </c>
      <c r="G9972" t="s">
        <v>78</v>
      </c>
      <c r="H9972" t="s">
        <v>4613</v>
      </c>
      <c r="I9972" t="s">
        <v>79</v>
      </c>
      <c r="K9972" t="s">
        <v>4619</v>
      </c>
      <c r="M9972" t="s">
        <v>4615</v>
      </c>
      <c r="N9972" t="s">
        <v>4447</v>
      </c>
      <c r="O9972" t="s">
        <v>18</v>
      </c>
      <c r="P9972" t="s">
        <v>4616</v>
      </c>
      <c r="Q9972" t="s">
        <v>4617</v>
      </c>
    </row>
    <row r="9973" spans="1:17" hidden="1" x14ac:dyDescent="0.35">
      <c r="A9973" s="72">
        <f t="shared" si="155"/>
        <v>141669</v>
      </c>
      <c r="B9973" t="s">
        <v>4618</v>
      </c>
      <c r="C9973" s="66">
        <v>91532</v>
      </c>
      <c r="D9973" t="s">
        <v>77</v>
      </c>
      <c r="E9973" t="s">
        <v>4612</v>
      </c>
      <c r="F9973" s="66">
        <v>141669</v>
      </c>
      <c r="G9973" t="s">
        <v>78</v>
      </c>
      <c r="H9973" t="s">
        <v>11152</v>
      </c>
      <c r="I9973" t="s">
        <v>79</v>
      </c>
      <c r="K9973" t="s">
        <v>11154</v>
      </c>
      <c r="M9973" t="s">
        <v>7398</v>
      </c>
      <c r="N9973" t="s">
        <v>10739</v>
      </c>
      <c r="O9973" t="s">
        <v>18</v>
      </c>
      <c r="P9973" t="s">
        <v>10940</v>
      </c>
    </row>
    <row r="9974" spans="1:17" hidden="1" x14ac:dyDescent="0.35">
      <c r="A9974" s="72">
        <f t="shared" si="155"/>
        <v>141669</v>
      </c>
      <c r="B9974" t="s">
        <v>23135</v>
      </c>
      <c r="C9974" s="85">
        <v>141669</v>
      </c>
      <c r="D9974" t="s">
        <v>78</v>
      </c>
      <c r="E9974" t="s">
        <v>23177</v>
      </c>
      <c r="F9974" s="85">
        <v>17016080</v>
      </c>
      <c r="G9974" t="s">
        <v>1750</v>
      </c>
      <c r="H9974">
        <v>11611084</v>
      </c>
      <c r="I9974" t="s">
        <v>79</v>
      </c>
      <c r="K9974" t="s">
        <v>27524</v>
      </c>
      <c r="M9974" t="s">
        <v>20543</v>
      </c>
      <c r="N9974" t="s">
        <v>10739</v>
      </c>
      <c r="O9974" t="s">
        <v>18</v>
      </c>
      <c r="P9974">
        <v>78577</v>
      </c>
    </row>
    <row r="9975" spans="1:17" hidden="1" x14ac:dyDescent="0.35">
      <c r="A9975" s="72">
        <f t="shared" si="155"/>
        <v>141669</v>
      </c>
      <c r="B9975" t="s">
        <v>11155</v>
      </c>
      <c r="C9975" s="66">
        <v>91533</v>
      </c>
      <c r="D9975" t="s">
        <v>77</v>
      </c>
      <c r="E9975" t="s">
        <v>4612</v>
      </c>
      <c r="F9975" s="66">
        <v>141669</v>
      </c>
      <c r="G9975" t="s">
        <v>78</v>
      </c>
      <c r="H9975" t="s">
        <v>11152</v>
      </c>
      <c r="I9975" t="s">
        <v>79</v>
      </c>
      <c r="K9975" t="s">
        <v>11156</v>
      </c>
      <c r="M9975" t="s">
        <v>10950</v>
      </c>
      <c r="N9975" t="s">
        <v>10739</v>
      </c>
      <c r="O9975" t="s">
        <v>18</v>
      </c>
      <c r="P9975" t="s">
        <v>10951</v>
      </c>
      <c r="Q9975" t="s">
        <v>11157</v>
      </c>
    </row>
    <row r="9976" spans="1:17" hidden="1" x14ac:dyDescent="0.35">
      <c r="A9976" s="72">
        <f t="shared" si="155"/>
        <v>141669</v>
      </c>
      <c r="B9976" t="s">
        <v>19296</v>
      </c>
      <c r="C9976" s="66">
        <v>16056743</v>
      </c>
      <c r="D9976" t="s">
        <v>83</v>
      </c>
      <c r="E9976" t="s">
        <v>4612</v>
      </c>
      <c r="F9976" s="66">
        <v>141669</v>
      </c>
      <c r="G9976" t="s">
        <v>78</v>
      </c>
      <c r="H9976" t="s">
        <v>350</v>
      </c>
      <c r="I9976" t="s">
        <v>79</v>
      </c>
      <c r="K9976" t="s">
        <v>19297</v>
      </c>
      <c r="L9976" t="s">
        <v>80</v>
      </c>
      <c r="M9976" t="s">
        <v>10950</v>
      </c>
      <c r="N9976" t="s">
        <v>7398</v>
      </c>
      <c r="O9976" t="s">
        <v>18</v>
      </c>
      <c r="P9976" t="s">
        <v>10951</v>
      </c>
      <c r="Q9976" t="s">
        <v>87</v>
      </c>
    </row>
    <row r="9977" spans="1:17" hidden="1" x14ac:dyDescent="0.35">
      <c r="A9977" s="72">
        <f t="shared" si="155"/>
        <v>140953</v>
      </c>
      <c r="B9977" t="s">
        <v>28481</v>
      </c>
      <c r="C9977" s="85">
        <v>16021414</v>
      </c>
      <c r="D9977" t="s">
        <v>77</v>
      </c>
      <c r="E9977" t="s">
        <v>23135</v>
      </c>
      <c r="F9977" s="85">
        <v>140953</v>
      </c>
      <c r="G9977" t="s">
        <v>78</v>
      </c>
      <c r="H9977">
        <v>7374309</v>
      </c>
      <c r="I9977" t="s">
        <v>79</v>
      </c>
      <c r="K9977" t="s">
        <v>28482</v>
      </c>
      <c r="M9977" t="s">
        <v>22752</v>
      </c>
      <c r="N9977" t="s">
        <v>4459</v>
      </c>
      <c r="O9977" t="s">
        <v>18</v>
      </c>
      <c r="P9977">
        <v>76272</v>
      </c>
    </row>
    <row r="9978" spans="1:17" hidden="1" x14ac:dyDescent="0.35">
      <c r="A9978" s="72">
        <f t="shared" si="155"/>
        <v>140953</v>
      </c>
      <c r="B9978" t="s">
        <v>13432</v>
      </c>
      <c r="C9978" s="66">
        <v>16021414</v>
      </c>
      <c r="D9978" t="s">
        <v>77</v>
      </c>
      <c r="E9978" t="s">
        <v>4612</v>
      </c>
      <c r="F9978" s="66">
        <v>140953</v>
      </c>
      <c r="G9978" t="s">
        <v>78</v>
      </c>
      <c r="H9978" t="s">
        <v>4613</v>
      </c>
      <c r="I9978" t="s">
        <v>79</v>
      </c>
      <c r="K9978" t="s">
        <v>15748</v>
      </c>
      <c r="M9978" t="s">
        <v>4615</v>
      </c>
      <c r="N9978" t="s">
        <v>4447</v>
      </c>
      <c r="O9978" t="s">
        <v>18</v>
      </c>
      <c r="P9978" t="s">
        <v>4616</v>
      </c>
    </row>
    <row r="9979" spans="1:17" hidden="1" x14ac:dyDescent="0.35">
      <c r="A9979" s="72">
        <f t="shared" si="155"/>
        <v>141669</v>
      </c>
      <c r="B9979" t="s">
        <v>19485</v>
      </c>
      <c r="C9979" s="66">
        <v>16066538</v>
      </c>
      <c r="D9979" t="s">
        <v>83</v>
      </c>
      <c r="E9979" t="s">
        <v>4612</v>
      </c>
      <c r="F9979" s="66">
        <v>141669</v>
      </c>
      <c r="G9979" t="s">
        <v>78</v>
      </c>
      <c r="H9979" t="s">
        <v>350</v>
      </c>
      <c r="I9979" t="s">
        <v>79</v>
      </c>
      <c r="K9979" t="s">
        <v>19486</v>
      </c>
      <c r="L9979" t="s">
        <v>80</v>
      </c>
      <c r="M9979" t="s">
        <v>10950</v>
      </c>
      <c r="N9979" t="s">
        <v>7398</v>
      </c>
      <c r="O9979" t="s">
        <v>18</v>
      </c>
      <c r="P9979" t="s">
        <v>10951</v>
      </c>
      <c r="Q9979" t="s">
        <v>87</v>
      </c>
    </row>
    <row r="9980" spans="1:17" hidden="1" x14ac:dyDescent="0.35">
      <c r="A9980" s="72">
        <f t="shared" si="155"/>
        <v>141669</v>
      </c>
      <c r="B9980" t="s">
        <v>14096</v>
      </c>
      <c r="C9980" s="66">
        <v>196821</v>
      </c>
      <c r="D9980" t="s">
        <v>77</v>
      </c>
      <c r="E9980" t="s">
        <v>4612</v>
      </c>
      <c r="F9980" s="66">
        <v>141669</v>
      </c>
      <c r="G9980" t="s">
        <v>78</v>
      </c>
      <c r="H9980" t="s">
        <v>11152</v>
      </c>
      <c r="I9980" t="s">
        <v>79</v>
      </c>
      <c r="K9980" t="s">
        <v>14097</v>
      </c>
      <c r="M9980" t="s">
        <v>10950</v>
      </c>
      <c r="N9980" t="s">
        <v>10739</v>
      </c>
      <c r="O9980" t="s">
        <v>18</v>
      </c>
      <c r="P9980" t="s">
        <v>10951</v>
      </c>
    </row>
    <row r="9981" spans="1:17" hidden="1" x14ac:dyDescent="0.35">
      <c r="A9981" s="72">
        <f t="shared" si="155"/>
        <v>141669</v>
      </c>
      <c r="B9981" t="s">
        <v>19724</v>
      </c>
      <c r="C9981" s="66">
        <v>16063519</v>
      </c>
      <c r="D9981" t="s">
        <v>83</v>
      </c>
      <c r="E9981" t="s">
        <v>4612</v>
      </c>
      <c r="F9981" s="66">
        <v>141669</v>
      </c>
      <c r="G9981" t="s">
        <v>78</v>
      </c>
      <c r="H9981" t="s">
        <v>350</v>
      </c>
      <c r="I9981" t="s">
        <v>79</v>
      </c>
      <c r="K9981" t="s">
        <v>19725</v>
      </c>
      <c r="L9981" t="s">
        <v>80</v>
      </c>
      <c r="M9981" t="s">
        <v>7398</v>
      </c>
      <c r="N9981" t="s">
        <v>7398</v>
      </c>
      <c r="O9981" t="s">
        <v>18</v>
      </c>
      <c r="P9981" t="s">
        <v>10940</v>
      </c>
      <c r="Q9981" t="s">
        <v>87</v>
      </c>
    </row>
    <row r="9982" spans="1:17" hidden="1" x14ac:dyDescent="0.35">
      <c r="A9982" s="72">
        <f t="shared" si="155"/>
        <v>141669</v>
      </c>
      <c r="B9982" t="s">
        <v>16309</v>
      </c>
      <c r="C9982" s="66">
        <v>16036946</v>
      </c>
      <c r="D9982" t="s">
        <v>77</v>
      </c>
      <c r="E9982" t="s">
        <v>4612</v>
      </c>
      <c r="F9982" s="66">
        <v>141669</v>
      </c>
      <c r="G9982" t="s">
        <v>78</v>
      </c>
      <c r="H9982" t="s">
        <v>11152</v>
      </c>
      <c r="I9982" t="s">
        <v>79</v>
      </c>
      <c r="K9982" t="s">
        <v>16310</v>
      </c>
      <c r="M9982" t="s">
        <v>7398</v>
      </c>
      <c r="N9982" t="s">
        <v>10739</v>
      </c>
      <c r="O9982" t="s">
        <v>18</v>
      </c>
      <c r="P9982" t="s">
        <v>10940</v>
      </c>
    </row>
    <row r="9983" spans="1:17" hidden="1" x14ac:dyDescent="0.35">
      <c r="A9983" s="72">
        <f t="shared" si="155"/>
        <v>141223</v>
      </c>
      <c r="B9983" t="s">
        <v>6892</v>
      </c>
      <c r="C9983" s="66">
        <v>88861</v>
      </c>
      <c r="D9983" t="s">
        <v>77</v>
      </c>
      <c r="E9983" t="s">
        <v>6077</v>
      </c>
      <c r="F9983" s="66">
        <v>141223</v>
      </c>
      <c r="G9983" t="s">
        <v>78</v>
      </c>
      <c r="H9983" t="s">
        <v>6893</v>
      </c>
      <c r="I9983" t="s">
        <v>79</v>
      </c>
      <c r="K9983" t="s">
        <v>6894</v>
      </c>
      <c r="M9983" t="s">
        <v>3090</v>
      </c>
      <c r="N9983" t="s">
        <v>6071</v>
      </c>
      <c r="O9983" t="s">
        <v>18</v>
      </c>
      <c r="P9983" t="s">
        <v>6888</v>
      </c>
      <c r="Q9983" t="s">
        <v>111</v>
      </c>
    </row>
    <row r="9984" spans="1:17" hidden="1" x14ac:dyDescent="0.35">
      <c r="A9984" s="72">
        <f t="shared" si="155"/>
        <v>17021201</v>
      </c>
      <c r="B9984" t="s">
        <v>22876</v>
      </c>
      <c r="C9984" s="66">
        <v>17027105</v>
      </c>
      <c r="D9984" t="s">
        <v>77</v>
      </c>
      <c r="E9984" t="s">
        <v>21738</v>
      </c>
      <c r="F9984" s="66">
        <v>17021201</v>
      </c>
      <c r="G9984" t="s">
        <v>78</v>
      </c>
      <c r="I9984" t="s">
        <v>79</v>
      </c>
      <c r="K9984" t="s">
        <v>22877</v>
      </c>
      <c r="M9984" t="s">
        <v>11480</v>
      </c>
      <c r="N9984" t="s">
        <v>13854</v>
      </c>
      <c r="O9984" t="s">
        <v>18</v>
      </c>
      <c r="P9984" t="s">
        <v>11481</v>
      </c>
      <c r="Q9984" t="s">
        <v>8476</v>
      </c>
    </row>
    <row r="9985" spans="1:17" hidden="1" x14ac:dyDescent="0.35">
      <c r="A9985" s="72">
        <f t="shared" si="155"/>
        <v>17021201</v>
      </c>
      <c r="B9985" t="s">
        <v>22176</v>
      </c>
      <c r="C9985" s="66">
        <v>17021202</v>
      </c>
      <c r="D9985" t="s">
        <v>77</v>
      </c>
      <c r="E9985" t="s">
        <v>21738</v>
      </c>
      <c r="F9985" s="66">
        <v>17021201</v>
      </c>
      <c r="G9985" t="s">
        <v>78</v>
      </c>
      <c r="I9985" t="s">
        <v>79</v>
      </c>
      <c r="K9985" t="s">
        <v>22177</v>
      </c>
      <c r="M9985" t="s">
        <v>126</v>
      </c>
      <c r="N9985" t="s">
        <v>137</v>
      </c>
      <c r="O9985" t="s">
        <v>18</v>
      </c>
      <c r="P9985" t="s">
        <v>149</v>
      </c>
      <c r="Q9985" t="s">
        <v>1837</v>
      </c>
    </row>
    <row r="9986" spans="1:17" hidden="1" x14ac:dyDescent="0.35">
      <c r="A9986" s="72">
        <f t="shared" ref="A9986:A10049" si="156">IF(F9986="", "", IF(D9986="School District", C9986, F9986))</f>
        <v>17021201</v>
      </c>
      <c r="B9986" t="s">
        <v>21737</v>
      </c>
      <c r="C9986" s="66">
        <v>17017391</v>
      </c>
      <c r="D9986" t="s">
        <v>77</v>
      </c>
      <c r="E9986" t="s">
        <v>21738</v>
      </c>
      <c r="F9986" s="66">
        <v>17021201</v>
      </c>
      <c r="G9986" t="s">
        <v>78</v>
      </c>
      <c r="H9986" t="s">
        <v>21739</v>
      </c>
      <c r="I9986" t="s">
        <v>79</v>
      </c>
      <c r="K9986" t="s">
        <v>21425</v>
      </c>
      <c r="M9986" t="s">
        <v>126</v>
      </c>
      <c r="N9986" t="s">
        <v>137</v>
      </c>
      <c r="O9986" t="s">
        <v>18</v>
      </c>
      <c r="P9986" t="s">
        <v>145</v>
      </c>
      <c r="Q9986" t="s">
        <v>21426</v>
      </c>
    </row>
    <row r="9987" spans="1:17" hidden="1" x14ac:dyDescent="0.35">
      <c r="A9987" s="72">
        <f t="shared" si="156"/>
        <v>140696</v>
      </c>
      <c r="B9987" t="s">
        <v>20584</v>
      </c>
      <c r="C9987" s="66">
        <v>17006164</v>
      </c>
      <c r="D9987" t="s">
        <v>83</v>
      </c>
      <c r="E9987" t="s">
        <v>13674</v>
      </c>
      <c r="F9987" s="66">
        <v>140696</v>
      </c>
      <c r="G9987" t="s">
        <v>77</v>
      </c>
      <c r="I9987" t="s">
        <v>79</v>
      </c>
      <c r="K9987" t="s">
        <v>20585</v>
      </c>
      <c r="M9987" t="s">
        <v>3025</v>
      </c>
      <c r="N9987" t="s">
        <v>1160</v>
      </c>
      <c r="O9987" t="s">
        <v>18</v>
      </c>
      <c r="P9987" t="s">
        <v>3024</v>
      </c>
      <c r="Q9987" t="s">
        <v>3029</v>
      </c>
    </row>
    <row r="9988" spans="1:17" hidden="1" x14ac:dyDescent="0.35">
      <c r="A9988" s="72">
        <f t="shared" si="156"/>
        <v>140629</v>
      </c>
      <c r="B9988" t="s">
        <v>2257</v>
      </c>
      <c r="C9988" s="66">
        <v>86574</v>
      </c>
      <c r="D9988" t="s">
        <v>77</v>
      </c>
      <c r="E9988" t="s">
        <v>2258</v>
      </c>
      <c r="F9988" s="66">
        <v>140629</v>
      </c>
      <c r="G9988" t="s">
        <v>78</v>
      </c>
      <c r="H9988" t="s">
        <v>2259</v>
      </c>
      <c r="I9988" t="s">
        <v>79</v>
      </c>
      <c r="K9988" t="s">
        <v>2260</v>
      </c>
      <c r="M9988" t="s">
        <v>2261</v>
      </c>
      <c r="N9988" t="s">
        <v>242</v>
      </c>
      <c r="O9988" t="s">
        <v>18</v>
      </c>
      <c r="P9988" t="s">
        <v>2262</v>
      </c>
    </row>
    <row r="9989" spans="1:17" hidden="1" x14ac:dyDescent="0.35">
      <c r="A9989" s="72">
        <f t="shared" si="156"/>
        <v>140629</v>
      </c>
      <c r="B9989" t="s">
        <v>24944</v>
      </c>
      <c r="C9989" s="85">
        <v>140629</v>
      </c>
      <c r="D9989" t="s">
        <v>78</v>
      </c>
      <c r="E9989" t="s">
        <v>23240</v>
      </c>
      <c r="F9989" s="85">
        <v>16048959</v>
      </c>
      <c r="G9989" t="s">
        <v>1750</v>
      </c>
      <c r="H9989">
        <v>7112964</v>
      </c>
      <c r="I9989" t="s">
        <v>79</v>
      </c>
      <c r="J9989" t="s">
        <v>200</v>
      </c>
      <c r="K9989" t="s">
        <v>13663</v>
      </c>
      <c r="M9989" t="s">
        <v>2261</v>
      </c>
      <c r="N9989" t="s">
        <v>242</v>
      </c>
      <c r="O9989" t="s">
        <v>18</v>
      </c>
      <c r="P9989">
        <v>75495</v>
      </c>
    </row>
    <row r="9990" spans="1:17" hidden="1" x14ac:dyDescent="0.35">
      <c r="A9990" s="72">
        <f t="shared" si="156"/>
        <v>140629</v>
      </c>
      <c r="B9990" t="s">
        <v>2265</v>
      </c>
      <c r="C9990" s="66">
        <v>86576</v>
      </c>
      <c r="D9990" t="s">
        <v>77</v>
      </c>
      <c r="E9990" t="s">
        <v>2258</v>
      </c>
      <c r="F9990" s="66">
        <v>140629</v>
      </c>
      <c r="G9990" t="s">
        <v>78</v>
      </c>
      <c r="H9990" t="s">
        <v>2259</v>
      </c>
      <c r="I9990" t="s">
        <v>79</v>
      </c>
      <c r="K9990" t="s">
        <v>2266</v>
      </c>
      <c r="M9990" t="s">
        <v>2261</v>
      </c>
      <c r="N9990" t="s">
        <v>242</v>
      </c>
      <c r="O9990" t="s">
        <v>18</v>
      </c>
      <c r="P9990" t="s">
        <v>2262</v>
      </c>
    </row>
    <row r="9991" spans="1:17" hidden="1" x14ac:dyDescent="0.35">
      <c r="A9991" s="72">
        <f t="shared" si="156"/>
        <v>141379</v>
      </c>
      <c r="B9991" t="s">
        <v>8640</v>
      </c>
      <c r="C9991" s="66">
        <v>89942</v>
      </c>
      <c r="D9991" t="s">
        <v>77</v>
      </c>
      <c r="E9991" t="s">
        <v>8633</v>
      </c>
      <c r="F9991" s="66">
        <v>141379</v>
      </c>
      <c r="G9991" t="s">
        <v>78</v>
      </c>
      <c r="H9991" t="s">
        <v>8641</v>
      </c>
      <c r="I9991" t="s">
        <v>79</v>
      </c>
      <c r="K9991" t="s">
        <v>8642</v>
      </c>
      <c r="M9991" t="s">
        <v>8630</v>
      </c>
      <c r="N9991" t="s">
        <v>8635</v>
      </c>
      <c r="O9991" t="s">
        <v>18</v>
      </c>
      <c r="P9991" t="s">
        <v>8631</v>
      </c>
      <c r="Q9991" t="s">
        <v>8643</v>
      </c>
    </row>
    <row r="9992" spans="1:17" hidden="1" x14ac:dyDescent="0.35">
      <c r="A9992" s="72">
        <f t="shared" si="156"/>
        <v>140747</v>
      </c>
      <c r="B9992" t="s">
        <v>3030</v>
      </c>
      <c r="C9992" s="66">
        <v>86911</v>
      </c>
      <c r="D9992" t="s">
        <v>77</v>
      </c>
      <c r="E9992" t="s">
        <v>3021</v>
      </c>
      <c r="F9992" s="66">
        <v>140747</v>
      </c>
      <c r="G9992" t="s">
        <v>78</v>
      </c>
      <c r="I9992" t="s">
        <v>79</v>
      </c>
      <c r="K9992" t="s">
        <v>3031</v>
      </c>
      <c r="M9992" t="s">
        <v>3023</v>
      </c>
      <c r="N9992" t="s">
        <v>1156</v>
      </c>
      <c r="O9992" t="s">
        <v>18</v>
      </c>
      <c r="P9992" t="s">
        <v>3024</v>
      </c>
    </row>
    <row r="9993" spans="1:17" hidden="1" x14ac:dyDescent="0.35">
      <c r="A9993" s="72">
        <f t="shared" si="156"/>
        <v>140747</v>
      </c>
      <c r="B9993" t="s">
        <v>14021</v>
      </c>
      <c r="C9993" s="66">
        <v>189720</v>
      </c>
      <c r="D9993" t="s">
        <v>77</v>
      </c>
      <c r="E9993" t="s">
        <v>3021</v>
      </c>
      <c r="F9993" s="66">
        <v>140747</v>
      </c>
      <c r="G9993" t="s">
        <v>78</v>
      </c>
      <c r="I9993" t="s">
        <v>79</v>
      </c>
      <c r="K9993" t="s">
        <v>14022</v>
      </c>
      <c r="M9993" t="s">
        <v>3023</v>
      </c>
      <c r="N9993" t="s">
        <v>1160</v>
      </c>
      <c r="O9993" t="s">
        <v>18</v>
      </c>
      <c r="P9993" t="s">
        <v>3024</v>
      </c>
      <c r="Q9993" t="s">
        <v>3029</v>
      </c>
    </row>
    <row r="9994" spans="1:17" hidden="1" x14ac:dyDescent="0.35">
      <c r="A9994" s="72">
        <f t="shared" si="156"/>
        <v>140747</v>
      </c>
      <c r="B9994" t="s">
        <v>22127</v>
      </c>
      <c r="C9994" s="66">
        <v>17020800</v>
      </c>
      <c r="D9994" t="s">
        <v>83</v>
      </c>
      <c r="E9994" t="s">
        <v>3021</v>
      </c>
      <c r="F9994" s="66">
        <v>140747</v>
      </c>
      <c r="G9994" t="s">
        <v>78</v>
      </c>
      <c r="I9994" t="s">
        <v>79</v>
      </c>
      <c r="K9994" t="s">
        <v>22128</v>
      </c>
      <c r="M9994" t="s">
        <v>3025</v>
      </c>
      <c r="O9994" t="s">
        <v>18</v>
      </c>
      <c r="P9994" t="s">
        <v>3024</v>
      </c>
      <c r="Q9994" t="s">
        <v>3029</v>
      </c>
    </row>
    <row r="9995" spans="1:17" hidden="1" x14ac:dyDescent="0.35">
      <c r="A9995" s="72">
        <f t="shared" si="156"/>
        <v>140747</v>
      </c>
      <c r="B9995" t="s">
        <v>22130</v>
      </c>
      <c r="C9995" s="66">
        <v>17020802</v>
      </c>
      <c r="D9995" t="s">
        <v>83</v>
      </c>
      <c r="E9995" t="s">
        <v>3021</v>
      </c>
      <c r="F9995" s="66">
        <v>140747</v>
      </c>
      <c r="G9995" t="s">
        <v>78</v>
      </c>
      <c r="I9995" t="s">
        <v>79</v>
      </c>
      <c r="K9995" t="s">
        <v>22131</v>
      </c>
      <c r="M9995" t="s">
        <v>3025</v>
      </c>
      <c r="O9995" t="s">
        <v>18</v>
      </c>
      <c r="P9995" t="s">
        <v>3024</v>
      </c>
      <c r="Q9995" t="s">
        <v>3029</v>
      </c>
    </row>
    <row r="9996" spans="1:17" hidden="1" x14ac:dyDescent="0.35">
      <c r="A9996" s="72">
        <f t="shared" si="156"/>
        <v>140747</v>
      </c>
      <c r="B9996" t="s">
        <v>22129</v>
      </c>
      <c r="C9996" s="66">
        <v>17020801</v>
      </c>
      <c r="D9996" t="s">
        <v>83</v>
      </c>
      <c r="E9996" t="s">
        <v>3021</v>
      </c>
      <c r="F9996" s="66">
        <v>140747</v>
      </c>
      <c r="G9996" t="s">
        <v>78</v>
      </c>
      <c r="I9996" t="s">
        <v>79</v>
      </c>
      <c r="K9996" t="s">
        <v>22128</v>
      </c>
      <c r="M9996" t="s">
        <v>3025</v>
      </c>
      <c r="O9996" t="s">
        <v>18</v>
      </c>
      <c r="P9996" t="s">
        <v>3024</v>
      </c>
      <c r="Q9996" t="s">
        <v>3029</v>
      </c>
    </row>
    <row r="9997" spans="1:17" hidden="1" x14ac:dyDescent="0.35">
      <c r="A9997" s="72">
        <f t="shared" si="156"/>
        <v>140747</v>
      </c>
      <c r="B9997" t="s">
        <v>3020</v>
      </c>
      <c r="C9997" s="66">
        <v>86908</v>
      </c>
      <c r="D9997" t="s">
        <v>77</v>
      </c>
      <c r="E9997" t="s">
        <v>3021</v>
      </c>
      <c r="F9997" s="66">
        <v>140747</v>
      </c>
      <c r="G9997" t="s">
        <v>78</v>
      </c>
      <c r="I9997" t="s">
        <v>79</v>
      </c>
      <c r="K9997" t="s">
        <v>3022</v>
      </c>
      <c r="M9997" t="s">
        <v>3023</v>
      </c>
      <c r="N9997" t="s">
        <v>1156</v>
      </c>
      <c r="O9997" t="s">
        <v>18</v>
      </c>
      <c r="P9997" t="s">
        <v>3024</v>
      </c>
    </row>
    <row r="9998" spans="1:17" hidden="1" x14ac:dyDescent="0.35">
      <c r="A9998" s="72">
        <f t="shared" si="156"/>
        <v>140747</v>
      </c>
      <c r="B9998" t="s">
        <v>16684</v>
      </c>
      <c r="C9998" s="66">
        <v>16046877</v>
      </c>
      <c r="D9998" t="s">
        <v>77</v>
      </c>
      <c r="E9998" t="s">
        <v>3021</v>
      </c>
      <c r="F9998" s="66">
        <v>140747</v>
      </c>
      <c r="G9998" t="s">
        <v>78</v>
      </c>
      <c r="I9998" t="s">
        <v>79</v>
      </c>
      <c r="K9998" t="s">
        <v>16685</v>
      </c>
      <c r="M9998" t="s">
        <v>3023</v>
      </c>
      <c r="N9998" t="s">
        <v>1156</v>
      </c>
      <c r="O9998" t="s">
        <v>18</v>
      </c>
      <c r="P9998" t="s">
        <v>3024</v>
      </c>
    </row>
    <row r="9999" spans="1:17" hidden="1" x14ac:dyDescent="0.35">
      <c r="A9999" s="72">
        <f t="shared" si="156"/>
        <v>141302</v>
      </c>
      <c r="B9999" t="s">
        <v>8107</v>
      </c>
      <c r="C9999" s="66">
        <v>89570</v>
      </c>
      <c r="D9999" t="s">
        <v>77</v>
      </c>
      <c r="E9999" t="s">
        <v>8108</v>
      </c>
      <c r="F9999" s="66">
        <v>141302</v>
      </c>
      <c r="G9999" t="s">
        <v>78</v>
      </c>
      <c r="I9999" t="s">
        <v>79</v>
      </c>
      <c r="K9999" t="s">
        <v>8109</v>
      </c>
      <c r="M9999" t="s">
        <v>8110</v>
      </c>
      <c r="N9999" t="s">
        <v>7762</v>
      </c>
      <c r="O9999" t="s">
        <v>18</v>
      </c>
      <c r="P9999" t="s">
        <v>8111</v>
      </c>
      <c r="Q9999" t="s">
        <v>8112</v>
      </c>
    </row>
    <row r="10000" spans="1:17" hidden="1" x14ac:dyDescent="0.35">
      <c r="A10000" s="72">
        <f t="shared" si="156"/>
        <v>141302</v>
      </c>
      <c r="B10000" t="s">
        <v>8115</v>
      </c>
      <c r="C10000" s="66">
        <v>89572</v>
      </c>
      <c r="D10000" t="s">
        <v>77</v>
      </c>
      <c r="E10000" t="s">
        <v>8108</v>
      </c>
      <c r="F10000" s="66">
        <v>141302</v>
      </c>
      <c r="G10000" t="s">
        <v>78</v>
      </c>
      <c r="I10000" t="s">
        <v>79</v>
      </c>
      <c r="K10000" t="s">
        <v>8116</v>
      </c>
      <c r="M10000" t="s">
        <v>8110</v>
      </c>
      <c r="N10000" t="s">
        <v>7762</v>
      </c>
      <c r="O10000" t="s">
        <v>18</v>
      </c>
      <c r="P10000" t="s">
        <v>8111</v>
      </c>
    </row>
    <row r="10001" spans="1:17" hidden="1" x14ac:dyDescent="0.35">
      <c r="A10001" s="72">
        <f t="shared" si="156"/>
        <v>140507</v>
      </c>
      <c r="B10001" t="s">
        <v>14987</v>
      </c>
      <c r="C10001" s="66">
        <v>226363</v>
      </c>
      <c r="D10001" t="s">
        <v>77</v>
      </c>
      <c r="E10001" t="s">
        <v>1276</v>
      </c>
      <c r="F10001" s="66">
        <v>140507</v>
      </c>
      <c r="G10001" t="s">
        <v>78</v>
      </c>
      <c r="H10001" t="s">
        <v>14988</v>
      </c>
      <c r="I10001" t="s">
        <v>79</v>
      </c>
      <c r="K10001" t="s">
        <v>14989</v>
      </c>
      <c r="M10001" t="s">
        <v>1279</v>
      </c>
      <c r="N10001" t="s">
        <v>1160</v>
      </c>
      <c r="O10001" t="s">
        <v>18</v>
      </c>
      <c r="P10001" t="s">
        <v>1280</v>
      </c>
    </row>
    <row r="10002" spans="1:17" hidden="1" x14ac:dyDescent="0.35">
      <c r="A10002" s="72">
        <f t="shared" si="156"/>
        <v>140507</v>
      </c>
      <c r="B10002" t="s">
        <v>17508</v>
      </c>
      <c r="C10002" s="66">
        <v>16063826</v>
      </c>
      <c r="D10002" t="s">
        <v>77</v>
      </c>
      <c r="E10002" t="s">
        <v>1276</v>
      </c>
      <c r="F10002" s="66">
        <v>140507</v>
      </c>
      <c r="G10002" t="s">
        <v>78</v>
      </c>
      <c r="I10002" t="s">
        <v>79</v>
      </c>
      <c r="K10002" t="s">
        <v>17509</v>
      </c>
      <c r="M10002" t="s">
        <v>1279</v>
      </c>
      <c r="N10002" t="s">
        <v>1156</v>
      </c>
      <c r="O10002" t="s">
        <v>18</v>
      </c>
      <c r="P10002" t="s">
        <v>1280</v>
      </c>
    </row>
    <row r="10003" spans="1:17" hidden="1" x14ac:dyDescent="0.35">
      <c r="A10003" s="72">
        <f t="shared" si="156"/>
        <v>140887</v>
      </c>
      <c r="B10003" t="s">
        <v>25592</v>
      </c>
      <c r="C10003" s="85">
        <v>87416</v>
      </c>
      <c r="D10003" t="s">
        <v>77</v>
      </c>
      <c r="E10003" t="s">
        <v>23231</v>
      </c>
      <c r="F10003" s="85">
        <v>140887</v>
      </c>
      <c r="G10003" t="s">
        <v>78</v>
      </c>
      <c r="H10003">
        <v>12060182</v>
      </c>
      <c r="I10003" t="s">
        <v>79</v>
      </c>
      <c r="K10003" t="s">
        <v>25593</v>
      </c>
      <c r="M10003" t="s">
        <v>20648</v>
      </c>
      <c r="N10003" t="s">
        <v>571</v>
      </c>
      <c r="O10003" t="s">
        <v>18</v>
      </c>
      <c r="P10003">
        <v>76104</v>
      </c>
      <c r="Q10003">
        <v>1466</v>
      </c>
    </row>
    <row r="10004" spans="1:17" hidden="1" x14ac:dyDescent="0.35">
      <c r="A10004" s="72">
        <f t="shared" si="156"/>
        <v>140887</v>
      </c>
      <c r="B10004" t="s">
        <v>3924</v>
      </c>
      <c r="C10004" s="66">
        <v>87416</v>
      </c>
      <c r="D10004" t="s">
        <v>77</v>
      </c>
      <c r="E10004" t="s">
        <v>3907</v>
      </c>
      <c r="F10004" s="66">
        <v>140887</v>
      </c>
      <c r="G10004" t="s">
        <v>78</v>
      </c>
      <c r="H10004" t="s">
        <v>3925</v>
      </c>
      <c r="I10004" t="s">
        <v>79</v>
      </c>
      <c r="K10004" t="s">
        <v>3926</v>
      </c>
      <c r="M10004" t="s">
        <v>3904</v>
      </c>
      <c r="N10004" t="s">
        <v>573</v>
      </c>
      <c r="O10004" t="s">
        <v>18</v>
      </c>
      <c r="P10004" t="s">
        <v>3927</v>
      </c>
      <c r="Q10004" t="s">
        <v>3928</v>
      </c>
    </row>
    <row r="10005" spans="1:17" hidden="1" x14ac:dyDescent="0.35">
      <c r="A10005" s="72">
        <f t="shared" si="156"/>
        <v>141722</v>
      </c>
      <c r="B10005" t="s">
        <v>26826</v>
      </c>
      <c r="C10005" s="85">
        <v>16059772</v>
      </c>
      <c r="D10005" t="s">
        <v>77</v>
      </c>
      <c r="E10005" t="s">
        <v>23194</v>
      </c>
      <c r="F10005" s="85">
        <v>141722</v>
      </c>
      <c r="G10005" t="s">
        <v>78</v>
      </c>
      <c r="H10005">
        <v>1664895</v>
      </c>
      <c r="I10005" t="s">
        <v>79</v>
      </c>
      <c r="K10005" t="s">
        <v>26827</v>
      </c>
      <c r="M10005" t="s">
        <v>125</v>
      </c>
      <c r="N10005" t="s">
        <v>5106</v>
      </c>
      <c r="O10005" t="s">
        <v>18</v>
      </c>
      <c r="P10005">
        <v>78750</v>
      </c>
    </row>
    <row r="10006" spans="1:17" hidden="1" x14ac:dyDescent="0.35">
      <c r="A10006" s="72">
        <f t="shared" si="156"/>
        <v>141722</v>
      </c>
      <c r="B10006" t="s">
        <v>17350</v>
      </c>
      <c r="C10006" s="66">
        <v>16059772</v>
      </c>
      <c r="D10006" t="s">
        <v>77</v>
      </c>
      <c r="E10006" t="s">
        <v>11379</v>
      </c>
      <c r="F10006" s="66">
        <v>141722</v>
      </c>
      <c r="G10006" t="s">
        <v>78</v>
      </c>
      <c r="H10006" t="s">
        <v>11380</v>
      </c>
      <c r="I10006" t="s">
        <v>79</v>
      </c>
      <c r="K10006" t="s">
        <v>17351</v>
      </c>
      <c r="M10006" t="s">
        <v>126</v>
      </c>
      <c r="N10006" t="s">
        <v>5129</v>
      </c>
      <c r="O10006" t="s">
        <v>18</v>
      </c>
      <c r="P10006" t="s">
        <v>11740</v>
      </c>
    </row>
    <row r="10007" spans="1:17" hidden="1" x14ac:dyDescent="0.35">
      <c r="A10007" s="72">
        <f t="shared" si="156"/>
        <v>140457</v>
      </c>
      <c r="B10007" t="s">
        <v>17633</v>
      </c>
      <c r="C10007" s="66">
        <v>16066105</v>
      </c>
      <c r="D10007" t="s">
        <v>77</v>
      </c>
      <c r="E10007" t="s">
        <v>345</v>
      </c>
      <c r="F10007" s="66">
        <v>140457</v>
      </c>
      <c r="G10007" t="s">
        <v>78</v>
      </c>
      <c r="I10007" t="s">
        <v>79</v>
      </c>
      <c r="K10007" t="s">
        <v>17634</v>
      </c>
      <c r="M10007" t="s">
        <v>347</v>
      </c>
      <c r="N10007" t="s">
        <v>185</v>
      </c>
      <c r="O10007" t="s">
        <v>18</v>
      </c>
      <c r="P10007" t="s">
        <v>352</v>
      </c>
    </row>
    <row r="10008" spans="1:17" hidden="1" x14ac:dyDescent="0.35">
      <c r="A10008" s="72">
        <f t="shared" si="156"/>
        <v>17005956</v>
      </c>
      <c r="B10008" t="s">
        <v>28489</v>
      </c>
      <c r="C10008" s="85">
        <v>226842</v>
      </c>
      <c r="D10008" t="s">
        <v>77</v>
      </c>
      <c r="E10008" t="s">
        <v>15067</v>
      </c>
      <c r="F10008" s="85">
        <v>17005956</v>
      </c>
      <c r="G10008" t="s">
        <v>78</v>
      </c>
      <c r="H10008">
        <v>15366388</v>
      </c>
      <c r="I10008" t="s">
        <v>79</v>
      </c>
      <c r="K10008" t="s">
        <v>28490</v>
      </c>
      <c r="M10008" t="s">
        <v>20543</v>
      </c>
      <c r="N10008" t="s">
        <v>10739</v>
      </c>
      <c r="O10008" t="s">
        <v>18</v>
      </c>
      <c r="P10008">
        <v>78577</v>
      </c>
      <c r="Q10008">
        <v>5033</v>
      </c>
    </row>
    <row r="10009" spans="1:17" hidden="1" x14ac:dyDescent="0.35">
      <c r="A10009" s="72">
        <f t="shared" si="156"/>
        <v>17005956</v>
      </c>
      <c r="B10009" t="s">
        <v>15066</v>
      </c>
      <c r="C10009" s="66">
        <v>226842</v>
      </c>
      <c r="D10009" t="s">
        <v>77</v>
      </c>
      <c r="E10009" t="s">
        <v>15067</v>
      </c>
      <c r="F10009" s="66">
        <v>17005956</v>
      </c>
      <c r="G10009" t="s">
        <v>78</v>
      </c>
      <c r="H10009" t="s">
        <v>15068</v>
      </c>
      <c r="I10009" t="s">
        <v>79</v>
      </c>
      <c r="K10009" t="s">
        <v>15069</v>
      </c>
      <c r="M10009" t="s">
        <v>10950</v>
      </c>
      <c r="N10009" t="s">
        <v>10739</v>
      </c>
      <c r="O10009" t="s">
        <v>18</v>
      </c>
      <c r="P10009" t="s">
        <v>10951</v>
      </c>
      <c r="Q10009" t="s">
        <v>2860</v>
      </c>
    </row>
    <row r="10010" spans="1:17" hidden="1" x14ac:dyDescent="0.35">
      <c r="A10010" s="72">
        <f t="shared" si="156"/>
        <v>17005956</v>
      </c>
      <c r="B10010" t="s">
        <v>15067</v>
      </c>
      <c r="C10010" s="85">
        <v>17005956</v>
      </c>
      <c r="D10010" t="s">
        <v>78</v>
      </c>
      <c r="E10010" t="s">
        <v>23177</v>
      </c>
      <c r="F10010" s="85">
        <v>17016080</v>
      </c>
      <c r="G10010" t="s">
        <v>1750</v>
      </c>
      <c r="H10010">
        <v>15366388</v>
      </c>
      <c r="I10010" t="s">
        <v>79</v>
      </c>
      <c r="J10010" t="s">
        <v>200</v>
      </c>
      <c r="K10010" t="s">
        <v>27547</v>
      </c>
      <c r="M10010" t="s">
        <v>20546</v>
      </c>
      <c r="N10010" t="s">
        <v>10739</v>
      </c>
      <c r="O10010" t="s">
        <v>18</v>
      </c>
      <c r="P10010">
        <v>78539</v>
      </c>
    </row>
    <row r="10011" spans="1:17" hidden="1" x14ac:dyDescent="0.35">
      <c r="A10011" s="72">
        <f t="shared" si="156"/>
        <v>17005956</v>
      </c>
      <c r="B10011" t="s">
        <v>28487</v>
      </c>
      <c r="C10011" s="85">
        <v>16073203</v>
      </c>
      <c r="D10011" t="s">
        <v>77</v>
      </c>
      <c r="E10011" t="s">
        <v>15067</v>
      </c>
      <c r="F10011" s="85">
        <v>17005956</v>
      </c>
      <c r="G10011" t="s">
        <v>78</v>
      </c>
      <c r="H10011">
        <v>15366388</v>
      </c>
      <c r="I10011" t="s">
        <v>79</v>
      </c>
      <c r="K10011" t="s">
        <v>28488</v>
      </c>
      <c r="M10011" t="s">
        <v>20543</v>
      </c>
      <c r="N10011" t="s">
        <v>10739</v>
      </c>
      <c r="O10011" t="s">
        <v>18</v>
      </c>
      <c r="P10011">
        <v>78577</v>
      </c>
    </row>
    <row r="10012" spans="1:17" hidden="1" x14ac:dyDescent="0.35">
      <c r="A10012" s="72">
        <f t="shared" si="156"/>
        <v>17005956</v>
      </c>
      <c r="B10012" t="s">
        <v>17868</v>
      </c>
      <c r="C10012" s="66">
        <v>16073203</v>
      </c>
      <c r="D10012" t="s">
        <v>77</v>
      </c>
      <c r="E10012" t="s">
        <v>15067</v>
      </c>
      <c r="F10012" s="66">
        <v>17005956</v>
      </c>
      <c r="G10012" t="s">
        <v>78</v>
      </c>
      <c r="H10012" t="s">
        <v>15068</v>
      </c>
      <c r="I10012" t="s">
        <v>79</v>
      </c>
      <c r="K10012" t="s">
        <v>17869</v>
      </c>
      <c r="M10012" t="s">
        <v>10950</v>
      </c>
      <c r="N10012" t="s">
        <v>10739</v>
      </c>
      <c r="O10012" t="s">
        <v>18</v>
      </c>
      <c r="P10012" t="s">
        <v>10951</v>
      </c>
    </row>
    <row r="10013" spans="1:17" hidden="1" x14ac:dyDescent="0.35">
      <c r="A10013" s="72">
        <f t="shared" si="156"/>
        <v>17005956</v>
      </c>
      <c r="B10013" t="s">
        <v>20544</v>
      </c>
      <c r="C10013" s="85">
        <v>17005957</v>
      </c>
      <c r="D10013" t="s">
        <v>77</v>
      </c>
      <c r="E10013" t="s">
        <v>15067</v>
      </c>
      <c r="F10013" s="85">
        <v>17005956</v>
      </c>
      <c r="G10013" t="s">
        <v>78</v>
      </c>
      <c r="H10013">
        <v>15366388</v>
      </c>
      <c r="I10013" t="s">
        <v>79</v>
      </c>
      <c r="K10013" t="s">
        <v>20545</v>
      </c>
      <c r="M10013" t="s">
        <v>20546</v>
      </c>
      <c r="N10013" t="s">
        <v>10739</v>
      </c>
      <c r="O10013" t="s">
        <v>18</v>
      </c>
      <c r="P10013">
        <v>78539</v>
      </c>
    </row>
    <row r="10014" spans="1:17" hidden="1" x14ac:dyDescent="0.35">
      <c r="A10014" s="72">
        <f t="shared" si="156"/>
        <v>17005956</v>
      </c>
      <c r="B10014" t="s">
        <v>20544</v>
      </c>
      <c r="C10014" s="66">
        <v>17005957</v>
      </c>
      <c r="D10014" t="s">
        <v>77</v>
      </c>
      <c r="E10014" t="s">
        <v>15067</v>
      </c>
      <c r="F10014" s="66">
        <v>17005956</v>
      </c>
      <c r="G10014" t="s">
        <v>78</v>
      </c>
      <c r="H10014" t="s">
        <v>15068</v>
      </c>
      <c r="I10014" t="s">
        <v>79</v>
      </c>
      <c r="K10014" t="s">
        <v>20545</v>
      </c>
      <c r="M10014" t="s">
        <v>20546</v>
      </c>
      <c r="N10014" t="s">
        <v>10739</v>
      </c>
      <c r="O10014" t="s">
        <v>18</v>
      </c>
      <c r="P10014" t="s">
        <v>10852</v>
      </c>
    </row>
    <row r="10015" spans="1:17" hidden="1" x14ac:dyDescent="0.35">
      <c r="A10015" s="72">
        <f t="shared" si="156"/>
        <v>140521</v>
      </c>
      <c r="B10015" t="s">
        <v>22942</v>
      </c>
      <c r="C10015" s="66">
        <v>17027862</v>
      </c>
      <c r="D10015" t="s">
        <v>77</v>
      </c>
      <c r="E10015" t="s">
        <v>511</v>
      </c>
      <c r="F10015" s="66">
        <v>140521</v>
      </c>
      <c r="G10015" t="s">
        <v>78</v>
      </c>
      <c r="I10015" t="s">
        <v>79</v>
      </c>
      <c r="K10015" t="s">
        <v>22943</v>
      </c>
      <c r="M10015" t="s">
        <v>13903</v>
      </c>
      <c r="N10015" t="s">
        <v>232</v>
      </c>
      <c r="O10015" t="s">
        <v>18</v>
      </c>
      <c r="P10015" t="s">
        <v>1623</v>
      </c>
    </row>
    <row r="10016" spans="1:17" hidden="1" x14ac:dyDescent="0.35">
      <c r="A10016" s="72">
        <f t="shared" si="156"/>
        <v>17005956</v>
      </c>
      <c r="B10016" t="s">
        <v>21160</v>
      </c>
      <c r="C10016" s="85">
        <v>17012399</v>
      </c>
      <c r="D10016" t="s">
        <v>77</v>
      </c>
      <c r="E10016" t="s">
        <v>15067</v>
      </c>
      <c r="F10016" s="85">
        <v>17005956</v>
      </c>
      <c r="G10016" t="s">
        <v>78</v>
      </c>
      <c r="H10016">
        <v>15366388</v>
      </c>
      <c r="I10016" t="s">
        <v>79</v>
      </c>
      <c r="K10016" t="s">
        <v>21161</v>
      </c>
      <c r="M10016" t="s">
        <v>10977</v>
      </c>
      <c r="O10016" t="s">
        <v>18</v>
      </c>
      <c r="P10016">
        <v>78572</v>
      </c>
    </row>
    <row r="10017" spans="1:17" hidden="1" x14ac:dyDescent="0.35">
      <c r="A10017" s="72">
        <f t="shared" si="156"/>
        <v>17005956</v>
      </c>
      <c r="B10017" t="s">
        <v>21160</v>
      </c>
      <c r="C10017" s="66">
        <v>17012399</v>
      </c>
      <c r="D10017" t="s">
        <v>77</v>
      </c>
      <c r="E10017" t="s">
        <v>15067</v>
      </c>
      <c r="F10017" s="66">
        <v>17005956</v>
      </c>
      <c r="G10017" t="s">
        <v>78</v>
      </c>
      <c r="H10017" t="s">
        <v>15068</v>
      </c>
      <c r="I10017" t="s">
        <v>79</v>
      </c>
      <c r="K10017" t="s">
        <v>21161</v>
      </c>
      <c r="M10017" t="s">
        <v>10977</v>
      </c>
      <c r="O10017" t="s">
        <v>18</v>
      </c>
      <c r="P10017" t="s">
        <v>10978</v>
      </c>
    </row>
    <row r="10018" spans="1:17" hidden="1" x14ac:dyDescent="0.35">
      <c r="A10018" s="72">
        <f t="shared" si="156"/>
        <v>17005956</v>
      </c>
      <c r="B10018" t="s">
        <v>28494</v>
      </c>
      <c r="C10018" s="85">
        <v>16073204</v>
      </c>
      <c r="D10018" t="s">
        <v>77</v>
      </c>
      <c r="E10018" t="s">
        <v>15067</v>
      </c>
      <c r="F10018" s="85">
        <v>17005956</v>
      </c>
      <c r="G10018" t="s">
        <v>78</v>
      </c>
      <c r="H10018">
        <v>15366388</v>
      </c>
      <c r="I10018" t="s">
        <v>79</v>
      </c>
      <c r="K10018" t="s">
        <v>18231</v>
      </c>
      <c r="M10018" t="s">
        <v>28493</v>
      </c>
      <c r="N10018" t="s">
        <v>10739</v>
      </c>
      <c r="O10018" t="s">
        <v>18</v>
      </c>
      <c r="P10018">
        <v>78516</v>
      </c>
    </row>
    <row r="10019" spans="1:17" hidden="1" x14ac:dyDescent="0.35">
      <c r="A10019" s="72">
        <f t="shared" si="156"/>
        <v>17005956</v>
      </c>
      <c r="B10019" t="s">
        <v>18230</v>
      </c>
      <c r="C10019" s="66">
        <v>16073204</v>
      </c>
      <c r="D10019" t="s">
        <v>77</v>
      </c>
      <c r="E10019" t="s">
        <v>15067</v>
      </c>
      <c r="F10019" s="66">
        <v>17005956</v>
      </c>
      <c r="G10019" t="s">
        <v>78</v>
      </c>
      <c r="H10019" t="s">
        <v>15068</v>
      </c>
      <c r="I10019" t="s">
        <v>79</v>
      </c>
      <c r="K10019" t="s">
        <v>18231</v>
      </c>
      <c r="M10019" t="s">
        <v>10817</v>
      </c>
      <c r="N10019" t="s">
        <v>10739</v>
      </c>
      <c r="O10019" t="s">
        <v>18</v>
      </c>
      <c r="P10019" t="s">
        <v>10818</v>
      </c>
    </row>
    <row r="10020" spans="1:17" hidden="1" x14ac:dyDescent="0.35">
      <c r="A10020" s="72">
        <f t="shared" si="156"/>
        <v>17005956</v>
      </c>
      <c r="B10020" t="s">
        <v>28495</v>
      </c>
      <c r="C10020" s="85">
        <v>17030181</v>
      </c>
      <c r="D10020" t="s">
        <v>77</v>
      </c>
      <c r="E10020" t="s">
        <v>15067</v>
      </c>
      <c r="F10020" s="85">
        <v>17005956</v>
      </c>
      <c r="G10020" t="s">
        <v>78</v>
      </c>
      <c r="I10020" t="s">
        <v>79</v>
      </c>
      <c r="K10020" t="s">
        <v>28496</v>
      </c>
      <c r="M10020" t="s">
        <v>20543</v>
      </c>
      <c r="N10020" t="s">
        <v>10739</v>
      </c>
      <c r="O10020" t="s">
        <v>18</v>
      </c>
      <c r="P10020">
        <v>78577</v>
      </c>
    </row>
    <row r="10021" spans="1:17" hidden="1" x14ac:dyDescent="0.35">
      <c r="A10021" s="72">
        <f t="shared" si="156"/>
        <v>140521</v>
      </c>
      <c r="B10021" t="s">
        <v>1434</v>
      </c>
      <c r="C10021" s="66">
        <v>85971</v>
      </c>
      <c r="D10021" t="s">
        <v>77</v>
      </c>
      <c r="E10021" t="s">
        <v>511</v>
      </c>
      <c r="F10021" s="66">
        <v>140521</v>
      </c>
      <c r="G10021" t="s">
        <v>78</v>
      </c>
      <c r="H10021" t="s">
        <v>1435</v>
      </c>
      <c r="I10021" t="s">
        <v>79</v>
      </c>
      <c r="K10021" t="s">
        <v>1436</v>
      </c>
      <c r="M10021" t="s">
        <v>1375</v>
      </c>
      <c r="N10021" t="s">
        <v>232</v>
      </c>
      <c r="O10021" t="s">
        <v>18</v>
      </c>
      <c r="P10021" t="s">
        <v>1405</v>
      </c>
      <c r="Q10021" t="s">
        <v>1437</v>
      </c>
    </row>
    <row r="10022" spans="1:17" hidden="1" x14ac:dyDescent="0.35">
      <c r="A10022" s="72">
        <f t="shared" si="156"/>
        <v>88674</v>
      </c>
      <c r="B10022" t="s">
        <v>21783</v>
      </c>
      <c r="C10022" s="66">
        <v>17018095</v>
      </c>
      <c r="D10022" t="s">
        <v>77</v>
      </c>
      <c r="E10022" t="s">
        <v>6627</v>
      </c>
      <c r="F10022" s="66">
        <v>88674</v>
      </c>
      <c r="G10022" t="s">
        <v>78</v>
      </c>
      <c r="I10022" t="s">
        <v>79</v>
      </c>
      <c r="K10022" t="s">
        <v>21784</v>
      </c>
      <c r="M10022" t="s">
        <v>20458</v>
      </c>
      <c r="O10022" t="s">
        <v>18</v>
      </c>
      <c r="P10022" t="s">
        <v>6709</v>
      </c>
    </row>
    <row r="10023" spans="1:17" hidden="1" x14ac:dyDescent="0.35">
      <c r="A10023" s="72">
        <f t="shared" si="156"/>
        <v>88674</v>
      </c>
      <c r="B10023" t="s">
        <v>22564</v>
      </c>
      <c r="C10023" s="66">
        <v>17024002</v>
      </c>
      <c r="D10023" t="s">
        <v>83</v>
      </c>
      <c r="E10023" t="s">
        <v>6627</v>
      </c>
      <c r="F10023" s="66">
        <v>88674</v>
      </c>
      <c r="G10023" t="s">
        <v>78</v>
      </c>
      <c r="I10023" t="s">
        <v>79</v>
      </c>
      <c r="K10023" t="s">
        <v>22565</v>
      </c>
      <c r="M10023" t="s">
        <v>6795</v>
      </c>
      <c r="N10023" t="s">
        <v>6071</v>
      </c>
      <c r="O10023" t="s">
        <v>18</v>
      </c>
      <c r="P10023" t="s">
        <v>6614</v>
      </c>
    </row>
    <row r="10024" spans="1:17" hidden="1" x14ac:dyDescent="0.35">
      <c r="A10024" s="72">
        <f t="shared" si="156"/>
        <v>140457</v>
      </c>
      <c r="B10024" t="s">
        <v>20852</v>
      </c>
      <c r="C10024" s="66">
        <v>17009429</v>
      </c>
      <c r="D10024" t="s">
        <v>77</v>
      </c>
      <c r="E10024" t="s">
        <v>345</v>
      </c>
      <c r="F10024" s="66">
        <v>140457</v>
      </c>
      <c r="G10024" t="s">
        <v>78</v>
      </c>
      <c r="I10024" t="s">
        <v>79</v>
      </c>
      <c r="K10024" t="s">
        <v>20853</v>
      </c>
      <c r="M10024" t="s">
        <v>20854</v>
      </c>
      <c r="N10024" t="s">
        <v>215</v>
      </c>
      <c r="O10024" t="s">
        <v>18</v>
      </c>
      <c r="P10024" t="s">
        <v>348</v>
      </c>
    </row>
    <row r="10025" spans="1:17" hidden="1" x14ac:dyDescent="0.35">
      <c r="A10025" s="72">
        <f t="shared" si="156"/>
        <v>141878</v>
      </c>
      <c r="B10025" t="s">
        <v>22073</v>
      </c>
      <c r="C10025" s="66">
        <v>17020173</v>
      </c>
      <c r="D10025" t="s">
        <v>77</v>
      </c>
      <c r="E10025" t="s">
        <v>12276</v>
      </c>
      <c r="F10025" s="66">
        <v>141878</v>
      </c>
      <c r="G10025" t="s">
        <v>78</v>
      </c>
      <c r="I10025" t="s">
        <v>79</v>
      </c>
      <c r="K10025" t="s">
        <v>22074</v>
      </c>
      <c r="M10025" t="s">
        <v>22075</v>
      </c>
      <c r="N10025" t="s">
        <v>12282</v>
      </c>
      <c r="O10025" t="s">
        <v>18</v>
      </c>
      <c r="P10025" t="s">
        <v>12279</v>
      </c>
    </row>
    <row r="10026" spans="1:17" hidden="1" x14ac:dyDescent="0.35">
      <c r="A10026" s="72">
        <f t="shared" si="156"/>
        <v>141878</v>
      </c>
      <c r="B10026" t="s">
        <v>12280</v>
      </c>
      <c r="C10026" s="66">
        <v>92266</v>
      </c>
      <c r="D10026" t="s">
        <v>77</v>
      </c>
      <c r="E10026" t="s">
        <v>12276</v>
      </c>
      <c r="F10026" s="66">
        <v>141878</v>
      </c>
      <c r="G10026" t="s">
        <v>78</v>
      </c>
      <c r="I10026" t="s">
        <v>79</v>
      </c>
      <c r="K10026" t="s">
        <v>12281</v>
      </c>
      <c r="M10026" t="s">
        <v>12278</v>
      </c>
      <c r="N10026" t="s">
        <v>12282</v>
      </c>
      <c r="O10026" t="s">
        <v>18</v>
      </c>
      <c r="P10026" t="s">
        <v>12279</v>
      </c>
    </row>
    <row r="10027" spans="1:17" hidden="1" x14ac:dyDescent="0.35">
      <c r="A10027" s="72">
        <f t="shared" si="156"/>
        <v>141878</v>
      </c>
      <c r="B10027" t="s">
        <v>12275</v>
      </c>
      <c r="C10027" s="66">
        <v>92265</v>
      </c>
      <c r="D10027" t="s">
        <v>77</v>
      </c>
      <c r="E10027" t="s">
        <v>12276</v>
      </c>
      <c r="F10027" s="66">
        <v>141878</v>
      </c>
      <c r="G10027" t="s">
        <v>78</v>
      </c>
      <c r="I10027" t="s">
        <v>79</v>
      </c>
      <c r="K10027" t="s">
        <v>12277</v>
      </c>
      <c r="M10027" t="s">
        <v>12278</v>
      </c>
      <c r="N10027" t="s">
        <v>11970</v>
      </c>
      <c r="O10027" t="s">
        <v>18</v>
      </c>
      <c r="P10027" t="s">
        <v>12279</v>
      </c>
    </row>
    <row r="10028" spans="1:17" hidden="1" x14ac:dyDescent="0.35">
      <c r="A10028" s="72">
        <f t="shared" si="156"/>
        <v>141649</v>
      </c>
      <c r="B10028" t="s">
        <v>26031</v>
      </c>
      <c r="C10028" s="85">
        <v>16031703</v>
      </c>
      <c r="D10028" t="s">
        <v>77</v>
      </c>
      <c r="E10028" t="s">
        <v>23220</v>
      </c>
      <c r="F10028" s="85">
        <v>141649</v>
      </c>
      <c r="G10028" t="s">
        <v>78</v>
      </c>
      <c r="H10028">
        <v>13057930</v>
      </c>
      <c r="I10028" t="s">
        <v>79</v>
      </c>
      <c r="K10028" t="s">
        <v>26032</v>
      </c>
      <c r="M10028" t="s">
        <v>20012</v>
      </c>
      <c r="N10028" t="s">
        <v>10928</v>
      </c>
      <c r="O10028" t="s">
        <v>18</v>
      </c>
      <c r="P10028">
        <v>78552</v>
      </c>
    </row>
    <row r="10029" spans="1:17" hidden="1" x14ac:dyDescent="0.35">
      <c r="A10029" s="72">
        <f t="shared" si="156"/>
        <v>141649</v>
      </c>
      <c r="B10029" t="s">
        <v>10833</v>
      </c>
      <c r="C10029" s="66">
        <v>16031703</v>
      </c>
      <c r="D10029" t="s">
        <v>77</v>
      </c>
      <c r="E10029" t="s">
        <v>10836</v>
      </c>
      <c r="F10029" s="66">
        <v>141649</v>
      </c>
      <c r="G10029" t="s">
        <v>78</v>
      </c>
      <c r="H10029" t="s">
        <v>16068</v>
      </c>
      <c r="I10029" t="s">
        <v>79</v>
      </c>
      <c r="K10029" t="s">
        <v>16069</v>
      </c>
      <c r="M10029" t="s">
        <v>10876</v>
      </c>
      <c r="N10029" t="s">
        <v>10928</v>
      </c>
      <c r="O10029" t="s">
        <v>18</v>
      </c>
      <c r="P10029" t="s">
        <v>10921</v>
      </c>
    </row>
    <row r="10030" spans="1:17" hidden="1" x14ac:dyDescent="0.35">
      <c r="A10030" s="72">
        <f t="shared" si="156"/>
        <v>141334</v>
      </c>
      <c r="B10030" t="s">
        <v>23975</v>
      </c>
      <c r="C10030" s="85">
        <v>89769</v>
      </c>
      <c r="D10030" t="s">
        <v>77</v>
      </c>
      <c r="E10030" t="s">
        <v>23261</v>
      </c>
      <c r="F10030" s="85">
        <v>141334</v>
      </c>
      <c r="G10030" t="s">
        <v>78</v>
      </c>
      <c r="H10030">
        <v>4542296</v>
      </c>
      <c r="I10030" t="s">
        <v>79</v>
      </c>
      <c r="K10030" t="s">
        <v>23976</v>
      </c>
      <c r="M10030" t="s">
        <v>23942</v>
      </c>
      <c r="N10030" t="s">
        <v>7998</v>
      </c>
      <c r="O10030" t="s">
        <v>18</v>
      </c>
      <c r="P10030">
        <v>77541</v>
      </c>
      <c r="Q10030">
        <v>1926</v>
      </c>
    </row>
    <row r="10031" spans="1:17" hidden="1" x14ac:dyDescent="0.35">
      <c r="A10031" s="72">
        <f t="shared" si="156"/>
        <v>140734</v>
      </c>
      <c r="B10031" t="s">
        <v>2962</v>
      </c>
      <c r="C10031" s="66">
        <v>86889</v>
      </c>
      <c r="D10031" t="s">
        <v>77</v>
      </c>
      <c r="E10031" t="s">
        <v>2950</v>
      </c>
      <c r="F10031" s="66">
        <v>140734</v>
      </c>
      <c r="G10031" t="s">
        <v>78</v>
      </c>
      <c r="I10031" t="s">
        <v>79</v>
      </c>
      <c r="K10031" t="s">
        <v>2963</v>
      </c>
      <c r="M10031" t="s">
        <v>2952</v>
      </c>
      <c r="N10031" t="s">
        <v>2797</v>
      </c>
      <c r="O10031" t="s">
        <v>18</v>
      </c>
      <c r="P10031" t="s">
        <v>2953</v>
      </c>
    </row>
    <row r="10032" spans="1:17" hidden="1" x14ac:dyDescent="0.35">
      <c r="A10032" s="72">
        <f t="shared" si="156"/>
        <v>141065</v>
      </c>
      <c r="B10032" t="s">
        <v>5218</v>
      </c>
      <c r="C10032" s="66">
        <v>88039</v>
      </c>
      <c r="D10032" t="s">
        <v>77</v>
      </c>
      <c r="E10032" t="s">
        <v>5158</v>
      </c>
      <c r="F10032" s="66">
        <v>141065</v>
      </c>
      <c r="G10032" t="s">
        <v>78</v>
      </c>
      <c r="I10032" t="s">
        <v>79</v>
      </c>
      <c r="K10032" t="s">
        <v>5219</v>
      </c>
      <c r="M10032" t="s">
        <v>5207</v>
      </c>
      <c r="N10032" t="s">
        <v>5040</v>
      </c>
      <c r="O10032" t="s">
        <v>18</v>
      </c>
      <c r="P10032" t="s">
        <v>5208</v>
      </c>
      <c r="Q10032" t="s">
        <v>1725</v>
      </c>
    </row>
    <row r="10033" spans="1:17" hidden="1" x14ac:dyDescent="0.35">
      <c r="A10033" s="72">
        <f t="shared" si="156"/>
        <v>140841</v>
      </c>
      <c r="B10033" t="s">
        <v>23432</v>
      </c>
      <c r="C10033" s="85">
        <v>87132</v>
      </c>
      <c r="D10033" t="s">
        <v>77</v>
      </c>
      <c r="E10033" t="s">
        <v>23268</v>
      </c>
      <c r="F10033" s="85">
        <v>140841</v>
      </c>
      <c r="G10033" t="s">
        <v>78</v>
      </c>
      <c r="H10033">
        <v>12691754</v>
      </c>
      <c r="I10033" t="s">
        <v>79</v>
      </c>
      <c r="K10033" t="s">
        <v>23433</v>
      </c>
      <c r="M10033" t="s">
        <v>19690</v>
      </c>
      <c r="N10033" t="s">
        <v>571</v>
      </c>
      <c r="O10033" t="s">
        <v>18</v>
      </c>
      <c r="P10033">
        <v>76018</v>
      </c>
      <c r="Q10033">
        <v>3222</v>
      </c>
    </row>
    <row r="10034" spans="1:17" hidden="1" x14ac:dyDescent="0.35">
      <c r="A10034" s="72">
        <f t="shared" si="156"/>
        <v>140878</v>
      </c>
      <c r="B10034" t="s">
        <v>14621</v>
      </c>
      <c r="C10034" s="66">
        <v>213644</v>
      </c>
      <c r="D10034" t="s">
        <v>77</v>
      </c>
      <c r="E10034" t="s">
        <v>3847</v>
      </c>
      <c r="F10034" s="66">
        <v>140878</v>
      </c>
      <c r="G10034" t="s">
        <v>78</v>
      </c>
      <c r="H10034" t="s">
        <v>3848</v>
      </c>
      <c r="I10034" t="s">
        <v>79</v>
      </c>
      <c r="K10034" t="s">
        <v>14622</v>
      </c>
      <c r="M10034" t="s">
        <v>3850</v>
      </c>
      <c r="N10034" t="s">
        <v>3419</v>
      </c>
      <c r="O10034" t="s">
        <v>18</v>
      </c>
      <c r="P10034" t="s">
        <v>3851</v>
      </c>
    </row>
    <row r="10035" spans="1:17" hidden="1" x14ac:dyDescent="0.35">
      <c r="A10035" s="72">
        <f t="shared" si="156"/>
        <v>140878</v>
      </c>
      <c r="B10035" t="s">
        <v>3852</v>
      </c>
      <c r="C10035" s="66">
        <v>87378</v>
      </c>
      <c r="D10035" t="s">
        <v>77</v>
      </c>
      <c r="E10035" t="s">
        <v>3847</v>
      </c>
      <c r="F10035" s="66">
        <v>140878</v>
      </c>
      <c r="G10035" t="s">
        <v>78</v>
      </c>
      <c r="H10035" t="s">
        <v>3848</v>
      </c>
      <c r="I10035" t="s">
        <v>79</v>
      </c>
      <c r="K10035" t="s">
        <v>3853</v>
      </c>
      <c r="M10035" t="s">
        <v>3850</v>
      </c>
      <c r="N10035" t="s">
        <v>3419</v>
      </c>
      <c r="O10035" t="s">
        <v>18</v>
      </c>
      <c r="P10035" t="s">
        <v>3851</v>
      </c>
    </row>
    <row r="10036" spans="1:17" hidden="1" x14ac:dyDescent="0.35">
      <c r="A10036" s="72">
        <f t="shared" si="156"/>
        <v>140878</v>
      </c>
      <c r="B10036" t="s">
        <v>24969</v>
      </c>
      <c r="C10036" s="85">
        <v>140878</v>
      </c>
      <c r="D10036" t="s">
        <v>78</v>
      </c>
      <c r="E10036" t="s">
        <v>23238</v>
      </c>
      <c r="F10036" s="85">
        <v>17002993</v>
      </c>
      <c r="G10036" t="s">
        <v>1750</v>
      </c>
      <c r="H10036">
        <v>11940905</v>
      </c>
      <c r="I10036" t="s">
        <v>79</v>
      </c>
      <c r="J10036" t="s">
        <v>200</v>
      </c>
      <c r="K10036" t="s">
        <v>24970</v>
      </c>
      <c r="M10036" t="s">
        <v>24971</v>
      </c>
      <c r="N10036" t="s">
        <v>3419</v>
      </c>
      <c r="O10036" t="s">
        <v>18</v>
      </c>
      <c r="P10036">
        <v>76084</v>
      </c>
    </row>
    <row r="10037" spans="1:17" hidden="1" x14ac:dyDescent="0.35">
      <c r="A10037" s="72">
        <f t="shared" si="156"/>
        <v>140878</v>
      </c>
      <c r="B10037" t="s">
        <v>3854</v>
      </c>
      <c r="C10037" s="66">
        <v>87379</v>
      </c>
      <c r="D10037" t="s">
        <v>77</v>
      </c>
      <c r="E10037" t="s">
        <v>3847</v>
      </c>
      <c r="F10037" s="66">
        <v>140878</v>
      </c>
      <c r="G10037" t="s">
        <v>78</v>
      </c>
      <c r="H10037" t="s">
        <v>3848</v>
      </c>
      <c r="I10037" t="s">
        <v>79</v>
      </c>
      <c r="K10037" t="s">
        <v>2668</v>
      </c>
      <c r="M10037" t="s">
        <v>3850</v>
      </c>
      <c r="N10037" t="s">
        <v>3419</v>
      </c>
      <c r="O10037" t="s">
        <v>18</v>
      </c>
      <c r="P10037" t="s">
        <v>3851</v>
      </c>
    </row>
    <row r="10038" spans="1:17" hidden="1" x14ac:dyDescent="0.35">
      <c r="A10038" s="72">
        <f t="shared" si="156"/>
        <v>140878</v>
      </c>
      <c r="B10038" t="s">
        <v>3846</v>
      </c>
      <c r="C10038" s="66">
        <v>87377</v>
      </c>
      <c r="D10038" t="s">
        <v>77</v>
      </c>
      <c r="E10038" t="s">
        <v>3847</v>
      </c>
      <c r="F10038" s="66">
        <v>140878</v>
      </c>
      <c r="G10038" t="s">
        <v>78</v>
      </c>
      <c r="H10038" t="s">
        <v>3848</v>
      </c>
      <c r="I10038" t="s">
        <v>79</v>
      </c>
      <c r="K10038" t="s">
        <v>3849</v>
      </c>
      <c r="M10038" t="s">
        <v>3850</v>
      </c>
      <c r="N10038" t="s">
        <v>3419</v>
      </c>
      <c r="O10038" t="s">
        <v>18</v>
      </c>
      <c r="P10038" t="s">
        <v>3851</v>
      </c>
    </row>
    <row r="10039" spans="1:17" hidden="1" x14ac:dyDescent="0.35">
      <c r="A10039" s="72">
        <f t="shared" si="156"/>
        <v>141519</v>
      </c>
      <c r="B10039" t="s">
        <v>21472</v>
      </c>
      <c r="C10039" s="66">
        <v>17015636</v>
      </c>
      <c r="D10039" t="s">
        <v>77</v>
      </c>
      <c r="E10039" t="s">
        <v>9597</v>
      </c>
      <c r="F10039" s="66">
        <v>141519</v>
      </c>
      <c r="G10039" t="s">
        <v>78</v>
      </c>
      <c r="I10039" t="s">
        <v>79</v>
      </c>
      <c r="K10039" t="s">
        <v>21473</v>
      </c>
      <c r="M10039" t="s">
        <v>21474</v>
      </c>
      <c r="N10039" t="s">
        <v>9473</v>
      </c>
      <c r="O10039" t="s">
        <v>18</v>
      </c>
      <c r="P10039" t="s">
        <v>9635</v>
      </c>
    </row>
    <row r="10040" spans="1:17" hidden="1" x14ac:dyDescent="0.35">
      <c r="A10040" s="72">
        <f t="shared" si="156"/>
        <v>141188</v>
      </c>
      <c r="B10040" t="s">
        <v>5858</v>
      </c>
      <c r="C10040" s="66">
        <v>88319</v>
      </c>
      <c r="D10040" t="s">
        <v>77</v>
      </c>
      <c r="E10040" t="s">
        <v>5662</v>
      </c>
      <c r="F10040" s="66">
        <v>141188</v>
      </c>
      <c r="G10040" t="s">
        <v>77</v>
      </c>
      <c r="I10040" t="s">
        <v>79</v>
      </c>
      <c r="K10040" t="s">
        <v>5860</v>
      </c>
      <c r="M10040" t="s">
        <v>5861</v>
      </c>
      <c r="N10040" t="s">
        <v>5862</v>
      </c>
      <c r="O10040" t="s">
        <v>18</v>
      </c>
      <c r="P10040" t="s">
        <v>5863</v>
      </c>
    </row>
    <row r="10041" spans="1:17" hidden="1" x14ac:dyDescent="0.35">
      <c r="A10041" s="72">
        <f t="shared" si="156"/>
        <v>200339</v>
      </c>
      <c r="B10041" t="s">
        <v>5858</v>
      </c>
      <c r="C10041" s="66">
        <v>88319</v>
      </c>
      <c r="D10041" t="s">
        <v>77</v>
      </c>
      <c r="E10041" t="s">
        <v>5859</v>
      </c>
      <c r="F10041" s="66">
        <v>200339</v>
      </c>
      <c r="G10041" t="s">
        <v>78</v>
      </c>
      <c r="I10041" t="s">
        <v>79</v>
      </c>
      <c r="K10041" t="s">
        <v>5860</v>
      </c>
      <c r="M10041" t="s">
        <v>5861</v>
      </c>
      <c r="N10041" t="s">
        <v>5862</v>
      </c>
      <c r="O10041" t="s">
        <v>18</v>
      </c>
      <c r="P10041" t="s">
        <v>5863</v>
      </c>
    </row>
    <row r="10042" spans="1:17" hidden="1" x14ac:dyDescent="0.35">
      <c r="A10042" s="72">
        <f t="shared" si="156"/>
        <v>141188</v>
      </c>
      <c r="B10042" t="s">
        <v>5864</v>
      </c>
      <c r="C10042" s="66">
        <v>88320</v>
      </c>
      <c r="D10042" t="s">
        <v>77</v>
      </c>
      <c r="E10042" t="s">
        <v>5662</v>
      </c>
      <c r="F10042" s="66">
        <v>141188</v>
      </c>
      <c r="G10042" t="s">
        <v>77</v>
      </c>
      <c r="I10042" t="s">
        <v>79</v>
      </c>
      <c r="K10042" t="s">
        <v>5865</v>
      </c>
      <c r="M10042" t="s">
        <v>5861</v>
      </c>
      <c r="N10042" t="s">
        <v>5862</v>
      </c>
      <c r="O10042" t="s">
        <v>18</v>
      </c>
      <c r="P10042" t="s">
        <v>5863</v>
      </c>
    </row>
    <row r="10043" spans="1:17" hidden="1" x14ac:dyDescent="0.35">
      <c r="A10043" s="72">
        <f t="shared" si="156"/>
        <v>200339</v>
      </c>
      <c r="B10043" t="s">
        <v>5864</v>
      </c>
      <c r="C10043" s="66">
        <v>88320</v>
      </c>
      <c r="D10043" t="s">
        <v>77</v>
      </c>
      <c r="E10043" t="s">
        <v>5859</v>
      </c>
      <c r="F10043" s="66">
        <v>200339</v>
      </c>
      <c r="G10043" t="s">
        <v>78</v>
      </c>
      <c r="I10043" t="s">
        <v>79</v>
      </c>
      <c r="K10043" t="s">
        <v>5865</v>
      </c>
      <c r="M10043" t="s">
        <v>5861</v>
      </c>
      <c r="N10043" t="s">
        <v>5862</v>
      </c>
      <c r="O10043" t="s">
        <v>18</v>
      </c>
      <c r="P10043" t="s">
        <v>5863</v>
      </c>
    </row>
    <row r="10044" spans="1:17" hidden="1" x14ac:dyDescent="0.35">
      <c r="A10044" s="72">
        <f t="shared" si="156"/>
        <v>140461</v>
      </c>
      <c r="B10044" t="s">
        <v>25730</v>
      </c>
      <c r="C10044" s="85">
        <v>85508</v>
      </c>
      <c r="D10044" t="s">
        <v>77</v>
      </c>
      <c r="E10044" t="s">
        <v>23227</v>
      </c>
      <c r="F10044" s="85">
        <v>140461</v>
      </c>
      <c r="G10044" t="s">
        <v>78</v>
      </c>
      <c r="H10044">
        <v>1647890</v>
      </c>
      <c r="I10044" t="s">
        <v>79</v>
      </c>
      <c r="K10044" t="s">
        <v>25731</v>
      </c>
      <c r="M10044" t="s">
        <v>20923</v>
      </c>
      <c r="N10044" t="s">
        <v>232</v>
      </c>
      <c r="O10044" t="s">
        <v>18</v>
      </c>
      <c r="P10044">
        <v>75040</v>
      </c>
      <c r="Q10044">
        <v>3852</v>
      </c>
    </row>
    <row r="10045" spans="1:17" hidden="1" x14ac:dyDescent="0.35">
      <c r="A10045" s="72">
        <f t="shared" si="156"/>
        <v>140461</v>
      </c>
      <c r="B10045" t="s">
        <v>380</v>
      </c>
      <c r="C10045" s="66">
        <v>85508</v>
      </c>
      <c r="D10045" t="s">
        <v>77</v>
      </c>
      <c r="E10045" t="s">
        <v>371</v>
      </c>
      <c r="F10045" s="66">
        <v>140461</v>
      </c>
      <c r="G10045" t="s">
        <v>78</v>
      </c>
      <c r="H10045" t="s">
        <v>372</v>
      </c>
      <c r="I10045" t="s">
        <v>79</v>
      </c>
      <c r="K10045" t="s">
        <v>381</v>
      </c>
      <c r="M10045" t="s">
        <v>374</v>
      </c>
      <c r="N10045" t="s">
        <v>189</v>
      </c>
      <c r="O10045" t="s">
        <v>18</v>
      </c>
      <c r="P10045" t="s">
        <v>375</v>
      </c>
      <c r="Q10045" t="s">
        <v>88</v>
      </c>
    </row>
    <row r="10046" spans="1:17" hidden="1" x14ac:dyDescent="0.35">
      <c r="A10046" s="72">
        <f t="shared" si="156"/>
        <v>140538</v>
      </c>
      <c r="B10046" t="s">
        <v>17191</v>
      </c>
      <c r="C10046" s="66">
        <v>16056332</v>
      </c>
      <c r="D10046" t="s">
        <v>77</v>
      </c>
      <c r="E10046" t="s">
        <v>1644</v>
      </c>
      <c r="F10046" s="66">
        <v>140538</v>
      </c>
      <c r="G10046" t="s">
        <v>78</v>
      </c>
      <c r="I10046" t="s">
        <v>79</v>
      </c>
      <c r="K10046" t="s">
        <v>17192</v>
      </c>
      <c r="M10046" t="s">
        <v>16856</v>
      </c>
      <c r="N10046" t="s">
        <v>1048</v>
      </c>
      <c r="O10046" t="s">
        <v>18</v>
      </c>
      <c r="P10046" t="s">
        <v>17193</v>
      </c>
    </row>
    <row r="10047" spans="1:17" hidden="1" x14ac:dyDescent="0.35">
      <c r="A10047" s="72">
        <f t="shared" si="156"/>
        <v>140986</v>
      </c>
      <c r="B10047" t="s">
        <v>4822</v>
      </c>
      <c r="C10047" s="66">
        <v>87835</v>
      </c>
      <c r="D10047" t="s">
        <v>77</v>
      </c>
      <c r="E10047" t="s">
        <v>4816</v>
      </c>
      <c r="F10047" s="66">
        <v>140986</v>
      </c>
      <c r="G10047" t="s">
        <v>78</v>
      </c>
      <c r="I10047" t="s">
        <v>79</v>
      </c>
      <c r="K10047" t="s">
        <v>4823</v>
      </c>
      <c r="M10047" t="s">
        <v>4812</v>
      </c>
      <c r="N10047" t="s">
        <v>4740</v>
      </c>
      <c r="O10047" t="s">
        <v>18</v>
      </c>
      <c r="P10047" t="s">
        <v>4813</v>
      </c>
      <c r="Q10047" t="s">
        <v>1752</v>
      </c>
    </row>
    <row r="10048" spans="1:17" hidden="1" x14ac:dyDescent="0.35">
      <c r="A10048" s="72">
        <f t="shared" si="156"/>
        <v>140986</v>
      </c>
      <c r="B10048" t="s">
        <v>21797</v>
      </c>
      <c r="C10048" s="66">
        <v>17018248</v>
      </c>
      <c r="D10048" t="s">
        <v>83</v>
      </c>
      <c r="E10048" t="s">
        <v>4816</v>
      </c>
      <c r="F10048" s="66">
        <v>140986</v>
      </c>
      <c r="G10048" t="s">
        <v>78</v>
      </c>
      <c r="I10048" t="s">
        <v>79</v>
      </c>
      <c r="K10048" t="s">
        <v>21798</v>
      </c>
      <c r="M10048" t="s">
        <v>21793</v>
      </c>
      <c r="N10048" t="s">
        <v>21794</v>
      </c>
      <c r="O10048" t="s">
        <v>18</v>
      </c>
      <c r="P10048" t="s">
        <v>4813</v>
      </c>
    </row>
    <row r="10049" spans="1:17" hidden="1" x14ac:dyDescent="0.35">
      <c r="A10049" s="72">
        <f t="shared" si="156"/>
        <v>140986</v>
      </c>
      <c r="B10049" t="s">
        <v>21791</v>
      </c>
      <c r="C10049" s="66">
        <v>17018246</v>
      </c>
      <c r="D10049" t="s">
        <v>77</v>
      </c>
      <c r="E10049" t="s">
        <v>4816</v>
      </c>
      <c r="F10049" s="66">
        <v>140986</v>
      </c>
      <c r="G10049" t="s">
        <v>78</v>
      </c>
      <c r="I10049" t="s">
        <v>79</v>
      </c>
      <c r="K10049" t="s">
        <v>21792</v>
      </c>
      <c r="M10049" t="s">
        <v>21793</v>
      </c>
      <c r="N10049" t="s">
        <v>21794</v>
      </c>
      <c r="O10049" t="s">
        <v>18</v>
      </c>
      <c r="P10049" t="s">
        <v>4813</v>
      </c>
    </row>
    <row r="10050" spans="1:17" hidden="1" x14ac:dyDescent="0.35">
      <c r="A10050" s="72">
        <f t="shared" ref="A10050:A10113" si="157">IF(F10050="", "", IF(D10050="School District", C10050, F10050))</f>
        <v>140986</v>
      </c>
      <c r="B10050" t="s">
        <v>21795</v>
      </c>
      <c r="C10050" s="66">
        <v>17018247</v>
      </c>
      <c r="D10050" t="s">
        <v>83</v>
      </c>
      <c r="E10050" t="s">
        <v>4816</v>
      </c>
      <c r="F10050" s="66">
        <v>140986</v>
      </c>
      <c r="G10050" t="s">
        <v>78</v>
      </c>
      <c r="I10050" t="s">
        <v>79</v>
      </c>
      <c r="K10050" t="s">
        <v>21796</v>
      </c>
      <c r="M10050" t="s">
        <v>21793</v>
      </c>
      <c r="N10050" t="s">
        <v>21794</v>
      </c>
      <c r="O10050" t="s">
        <v>18</v>
      </c>
      <c r="P10050" t="s">
        <v>4813</v>
      </c>
    </row>
    <row r="10051" spans="1:17" hidden="1" x14ac:dyDescent="0.35">
      <c r="A10051" s="72">
        <f t="shared" si="157"/>
        <v>141649</v>
      </c>
      <c r="B10051" t="s">
        <v>26006</v>
      </c>
      <c r="C10051" s="85">
        <v>91426</v>
      </c>
      <c r="D10051" t="s">
        <v>77</v>
      </c>
      <c r="E10051" t="s">
        <v>23220</v>
      </c>
      <c r="F10051" s="85">
        <v>141649</v>
      </c>
      <c r="G10051" t="s">
        <v>78</v>
      </c>
      <c r="H10051">
        <v>13057963</v>
      </c>
      <c r="I10051" t="s">
        <v>79</v>
      </c>
      <c r="K10051" t="s">
        <v>26007</v>
      </c>
      <c r="M10051" t="s">
        <v>20012</v>
      </c>
      <c r="N10051" t="s">
        <v>10825</v>
      </c>
      <c r="O10051" t="s">
        <v>18</v>
      </c>
      <c r="P10051">
        <v>78550</v>
      </c>
      <c r="Q10051">
        <v>7113</v>
      </c>
    </row>
    <row r="10052" spans="1:17" hidden="1" x14ac:dyDescent="0.35">
      <c r="A10052" s="72">
        <f t="shared" si="157"/>
        <v>141649</v>
      </c>
      <c r="B10052" t="s">
        <v>4825</v>
      </c>
      <c r="C10052" s="66">
        <v>91426</v>
      </c>
      <c r="D10052" t="s">
        <v>77</v>
      </c>
      <c r="E10052" t="s">
        <v>10836</v>
      </c>
      <c r="F10052" s="66">
        <v>141649</v>
      </c>
      <c r="G10052" t="s">
        <v>78</v>
      </c>
      <c r="H10052" t="s">
        <v>10903</v>
      </c>
      <c r="I10052" t="s">
        <v>79</v>
      </c>
      <c r="K10052" t="s">
        <v>10904</v>
      </c>
      <c r="M10052" t="s">
        <v>10876</v>
      </c>
      <c r="N10052" t="s">
        <v>5082</v>
      </c>
      <c r="O10052" t="s">
        <v>18</v>
      </c>
      <c r="P10052" t="s">
        <v>10877</v>
      </c>
      <c r="Q10052" t="s">
        <v>475</v>
      </c>
    </row>
    <row r="10053" spans="1:17" hidden="1" x14ac:dyDescent="0.35">
      <c r="A10053" s="72">
        <f t="shared" si="157"/>
        <v>140986</v>
      </c>
      <c r="B10053" t="s">
        <v>4825</v>
      </c>
      <c r="C10053" s="66">
        <v>87837</v>
      </c>
      <c r="D10053" t="s">
        <v>77</v>
      </c>
      <c r="E10053" t="s">
        <v>4816</v>
      </c>
      <c r="F10053" s="66">
        <v>140986</v>
      </c>
      <c r="G10053" t="s">
        <v>78</v>
      </c>
      <c r="I10053" t="s">
        <v>79</v>
      </c>
      <c r="K10053" t="s">
        <v>4826</v>
      </c>
      <c r="M10053" t="s">
        <v>4812</v>
      </c>
      <c r="N10053" t="s">
        <v>4740</v>
      </c>
      <c r="O10053" t="s">
        <v>18</v>
      </c>
      <c r="P10053" t="s">
        <v>4813</v>
      </c>
      <c r="Q10053" t="s">
        <v>4827</v>
      </c>
    </row>
    <row r="10054" spans="1:17" hidden="1" x14ac:dyDescent="0.35">
      <c r="A10054" s="72">
        <f t="shared" si="157"/>
        <v>140461</v>
      </c>
      <c r="B10054" t="s">
        <v>25720</v>
      </c>
      <c r="C10054" s="85">
        <v>211024</v>
      </c>
      <c r="D10054" t="s">
        <v>77</v>
      </c>
      <c r="E10054" t="s">
        <v>23227</v>
      </c>
      <c r="F10054" s="85">
        <v>140461</v>
      </c>
      <c r="G10054" t="s">
        <v>78</v>
      </c>
      <c r="H10054">
        <v>1647890</v>
      </c>
      <c r="I10054" t="s">
        <v>79</v>
      </c>
      <c r="K10054" t="s">
        <v>25721</v>
      </c>
      <c r="M10054" t="s">
        <v>25668</v>
      </c>
      <c r="N10054" t="s">
        <v>232</v>
      </c>
      <c r="O10054" t="s">
        <v>18</v>
      </c>
      <c r="P10054">
        <v>75089</v>
      </c>
      <c r="Q10054">
        <v>2048</v>
      </c>
    </row>
    <row r="10055" spans="1:17" hidden="1" x14ac:dyDescent="0.35">
      <c r="A10055" s="72">
        <f t="shared" si="157"/>
        <v>140461</v>
      </c>
      <c r="B10055" t="s">
        <v>14450</v>
      </c>
      <c r="C10055" s="66">
        <v>211024</v>
      </c>
      <c r="D10055" t="s">
        <v>77</v>
      </c>
      <c r="E10055" t="s">
        <v>371</v>
      </c>
      <c r="F10055" s="66">
        <v>140461</v>
      </c>
      <c r="G10055" t="s">
        <v>78</v>
      </c>
      <c r="H10055" t="s">
        <v>372</v>
      </c>
      <c r="I10055" t="s">
        <v>79</v>
      </c>
      <c r="K10055" t="s">
        <v>14451</v>
      </c>
      <c r="M10055" t="s">
        <v>1071</v>
      </c>
      <c r="N10055" t="s">
        <v>232</v>
      </c>
      <c r="O10055" t="s">
        <v>18</v>
      </c>
      <c r="P10055" t="s">
        <v>1072</v>
      </c>
      <c r="Q10055" t="s">
        <v>14452</v>
      </c>
    </row>
    <row r="10056" spans="1:17" hidden="1" x14ac:dyDescent="0.35">
      <c r="A10056" s="72">
        <f t="shared" si="157"/>
        <v>140887</v>
      </c>
      <c r="B10056" t="s">
        <v>25368</v>
      </c>
      <c r="C10056" s="85">
        <v>87500</v>
      </c>
      <c r="D10056" t="s">
        <v>77</v>
      </c>
      <c r="E10056" t="s">
        <v>23231</v>
      </c>
      <c r="F10056" s="85">
        <v>140887</v>
      </c>
      <c r="G10056" t="s">
        <v>78</v>
      </c>
      <c r="H10056">
        <v>12061859</v>
      </c>
      <c r="I10056" t="s">
        <v>79</v>
      </c>
      <c r="K10056" t="s">
        <v>25369</v>
      </c>
      <c r="M10056" t="s">
        <v>20648</v>
      </c>
      <c r="N10056" t="s">
        <v>571</v>
      </c>
      <c r="O10056" t="s">
        <v>18</v>
      </c>
      <c r="P10056">
        <v>76111</v>
      </c>
      <c r="Q10056">
        <v>1023</v>
      </c>
    </row>
    <row r="10057" spans="1:17" hidden="1" x14ac:dyDescent="0.35">
      <c r="A10057" s="72">
        <f t="shared" si="157"/>
        <v>140887</v>
      </c>
      <c r="B10057" t="s">
        <v>4141</v>
      </c>
      <c r="C10057" s="66">
        <v>87500</v>
      </c>
      <c r="D10057" t="s">
        <v>77</v>
      </c>
      <c r="E10057" t="s">
        <v>3907</v>
      </c>
      <c r="F10057" s="66">
        <v>140887</v>
      </c>
      <c r="G10057" t="s">
        <v>78</v>
      </c>
      <c r="H10057" t="s">
        <v>4142</v>
      </c>
      <c r="I10057" t="s">
        <v>79</v>
      </c>
      <c r="K10057" t="s">
        <v>4143</v>
      </c>
      <c r="M10057" t="s">
        <v>3904</v>
      </c>
      <c r="N10057" t="s">
        <v>573</v>
      </c>
      <c r="O10057" t="s">
        <v>18</v>
      </c>
      <c r="P10057" t="s">
        <v>4144</v>
      </c>
      <c r="Q10057" t="s">
        <v>4145</v>
      </c>
    </row>
    <row r="10058" spans="1:17" hidden="1" x14ac:dyDescent="0.35">
      <c r="A10058" s="72">
        <f t="shared" si="157"/>
        <v>141545</v>
      </c>
      <c r="B10058" t="s">
        <v>10056</v>
      </c>
      <c r="C10058" s="66">
        <v>90775</v>
      </c>
      <c r="D10058" t="s">
        <v>77</v>
      </c>
      <c r="E10058" t="s">
        <v>9891</v>
      </c>
      <c r="F10058" s="66">
        <v>141545</v>
      </c>
      <c r="G10058" t="s">
        <v>78</v>
      </c>
      <c r="I10058" t="s">
        <v>79</v>
      </c>
      <c r="K10058" t="s">
        <v>10057</v>
      </c>
      <c r="M10058" t="s">
        <v>7383</v>
      </c>
      <c r="N10058" t="s">
        <v>7384</v>
      </c>
      <c r="O10058" t="s">
        <v>18</v>
      </c>
      <c r="P10058" t="s">
        <v>9966</v>
      </c>
      <c r="Q10058" t="s">
        <v>4702</v>
      </c>
    </row>
    <row r="10059" spans="1:17" hidden="1" x14ac:dyDescent="0.35">
      <c r="A10059" s="72">
        <f t="shared" si="157"/>
        <v>141487</v>
      </c>
      <c r="B10059" t="s">
        <v>18067</v>
      </c>
      <c r="C10059" s="66">
        <v>16079812</v>
      </c>
      <c r="D10059" t="s">
        <v>77</v>
      </c>
      <c r="E10059" t="s">
        <v>9269</v>
      </c>
      <c r="F10059" s="66">
        <v>141487</v>
      </c>
      <c r="G10059" t="s">
        <v>78</v>
      </c>
      <c r="I10059" t="s">
        <v>79</v>
      </c>
      <c r="K10059" t="s">
        <v>18068</v>
      </c>
      <c r="M10059" t="s">
        <v>9216</v>
      </c>
      <c r="N10059" t="s">
        <v>9217</v>
      </c>
      <c r="O10059" t="s">
        <v>18</v>
      </c>
      <c r="P10059" t="s">
        <v>9248</v>
      </c>
    </row>
    <row r="10060" spans="1:17" hidden="1" x14ac:dyDescent="0.35">
      <c r="A10060" s="72">
        <f t="shared" si="157"/>
        <v>141711</v>
      </c>
      <c r="B10060" t="s">
        <v>17104</v>
      </c>
      <c r="C10060" s="66">
        <v>16053910</v>
      </c>
      <c r="D10060" t="s">
        <v>77</v>
      </c>
      <c r="E10060" t="s">
        <v>11468</v>
      </c>
      <c r="F10060" s="66">
        <v>141711</v>
      </c>
      <c r="G10060" t="s">
        <v>78</v>
      </c>
      <c r="I10060" t="s">
        <v>79</v>
      </c>
      <c r="K10060" t="s">
        <v>17105</v>
      </c>
      <c r="M10060" t="s">
        <v>11617</v>
      </c>
      <c r="N10060" t="s">
        <v>5129</v>
      </c>
      <c r="O10060" t="s">
        <v>18</v>
      </c>
      <c r="P10060" t="s">
        <v>11618</v>
      </c>
    </row>
    <row r="10061" spans="1:17" hidden="1" x14ac:dyDescent="0.35">
      <c r="A10061" s="72">
        <f t="shared" si="157"/>
        <v>141680</v>
      </c>
      <c r="B10061" t="s">
        <v>14573</v>
      </c>
      <c r="C10061" s="66">
        <v>212482</v>
      </c>
      <c r="D10061" t="s">
        <v>77</v>
      </c>
      <c r="E10061" t="s">
        <v>11226</v>
      </c>
      <c r="F10061" s="66">
        <v>141680</v>
      </c>
      <c r="G10061" t="s">
        <v>78</v>
      </c>
      <c r="H10061" t="s">
        <v>14574</v>
      </c>
      <c r="I10061" t="s">
        <v>79</v>
      </c>
      <c r="K10061" t="s">
        <v>2761</v>
      </c>
      <c r="M10061" t="s">
        <v>11229</v>
      </c>
      <c r="N10061" t="s">
        <v>10863</v>
      </c>
      <c r="O10061" t="s">
        <v>18</v>
      </c>
      <c r="P10061" t="s">
        <v>11230</v>
      </c>
      <c r="Q10061" t="s">
        <v>2762</v>
      </c>
    </row>
    <row r="10062" spans="1:17" hidden="1" x14ac:dyDescent="0.35">
      <c r="A10062" s="72">
        <f t="shared" si="157"/>
        <v>141550</v>
      </c>
      <c r="B10062" t="s">
        <v>26456</v>
      </c>
      <c r="C10062" s="85">
        <v>17013293</v>
      </c>
      <c r="D10062" t="s">
        <v>77</v>
      </c>
      <c r="E10062" t="s">
        <v>23206</v>
      </c>
      <c r="F10062" s="85">
        <v>141550</v>
      </c>
      <c r="G10062" t="s">
        <v>78</v>
      </c>
      <c r="I10062" t="s">
        <v>79</v>
      </c>
      <c r="K10062" t="s">
        <v>26457</v>
      </c>
      <c r="M10062" t="s">
        <v>9155</v>
      </c>
      <c r="N10062" t="s">
        <v>9473</v>
      </c>
      <c r="O10062" t="s">
        <v>18</v>
      </c>
      <c r="P10062">
        <v>78266</v>
      </c>
      <c r="Q10062">
        <v>3000</v>
      </c>
    </row>
    <row r="10063" spans="1:17" hidden="1" x14ac:dyDescent="0.35">
      <c r="A10063" s="72">
        <f t="shared" si="157"/>
        <v>141663</v>
      </c>
      <c r="B10063" t="s">
        <v>11095</v>
      </c>
      <c r="C10063" s="66">
        <v>91492</v>
      </c>
      <c r="D10063" t="s">
        <v>77</v>
      </c>
      <c r="E10063" t="s">
        <v>11096</v>
      </c>
      <c r="F10063" s="66">
        <v>141663</v>
      </c>
      <c r="G10063" t="s">
        <v>78</v>
      </c>
      <c r="I10063" t="s">
        <v>79</v>
      </c>
      <c r="K10063" t="s">
        <v>11097</v>
      </c>
      <c r="M10063" t="s">
        <v>10987</v>
      </c>
      <c r="N10063" t="s">
        <v>7398</v>
      </c>
      <c r="O10063" t="s">
        <v>18</v>
      </c>
      <c r="P10063" t="s">
        <v>10978</v>
      </c>
    </row>
    <row r="10064" spans="1:17" hidden="1" x14ac:dyDescent="0.35">
      <c r="A10064" s="72">
        <f t="shared" si="157"/>
        <v>141677</v>
      </c>
      <c r="B10064" t="s">
        <v>14070</v>
      </c>
      <c r="C10064" s="66">
        <v>16034512</v>
      </c>
      <c r="D10064" t="s">
        <v>77</v>
      </c>
      <c r="E10064" t="s">
        <v>10859</v>
      </c>
      <c r="F10064" s="66">
        <v>141677</v>
      </c>
      <c r="G10064" t="s">
        <v>78</v>
      </c>
      <c r="I10064" t="s">
        <v>79</v>
      </c>
      <c r="K10064" t="s">
        <v>16149</v>
      </c>
      <c r="M10064" t="s">
        <v>11196</v>
      </c>
      <c r="N10064" t="s">
        <v>10863</v>
      </c>
      <c r="O10064" t="s">
        <v>18</v>
      </c>
      <c r="P10064" t="s">
        <v>11195</v>
      </c>
    </row>
    <row r="10065" spans="1:17" hidden="1" x14ac:dyDescent="0.35">
      <c r="A10065" s="72">
        <f t="shared" si="157"/>
        <v>141736</v>
      </c>
      <c r="B10065" t="s">
        <v>11622</v>
      </c>
      <c r="C10065" s="66">
        <v>91753</v>
      </c>
      <c r="D10065" t="s">
        <v>77</v>
      </c>
      <c r="E10065" t="s">
        <v>11615</v>
      </c>
      <c r="F10065" s="66">
        <v>141736</v>
      </c>
      <c r="G10065" t="s">
        <v>78</v>
      </c>
      <c r="I10065" t="s">
        <v>79</v>
      </c>
      <c r="K10065" t="s">
        <v>11623</v>
      </c>
      <c r="M10065" t="s">
        <v>11617</v>
      </c>
      <c r="N10065" t="s">
        <v>5106</v>
      </c>
      <c r="O10065" t="s">
        <v>18</v>
      </c>
      <c r="P10065" t="s">
        <v>11624</v>
      </c>
      <c r="Q10065" t="s">
        <v>11625</v>
      </c>
    </row>
    <row r="10066" spans="1:17" hidden="1" x14ac:dyDescent="0.35">
      <c r="A10066" s="72">
        <f t="shared" si="157"/>
        <v>141431</v>
      </c>
      <c r="B10066" t="s">
        <v>9043</v>
      </c>
      <c r="C10066" s="66">
        <v>90213</v>
      </c>
      <c r="D10066" t="s">
        <v>77</v>
      </c>
      <c r="E10066" t="s">
        <v>9010</v>
      </c>
      <c r="F10066" s="66">
        <v>141431</v>
      </c>
      <c r="G10066" t="s">
        <v>78</v>
      </c>
      <c r="I10066" t="s">
        <v>79</v>
      </c>
      <c r="K10066" t="s">
        <v>9044</v>
      </c>
      <c r="M10066" t="s">
        <v>9006</v>
      </c>
      <c r="N10066" t="s">
        <v>9008</v>
      </c>
      <c r="O10066" t="s">
        <v>18</v>
      </c>
      <c r="P10066" t="s">
        <v>9030</v>
      </c>
    </row>
    <row r="10067" spans="1:17" hidden="1" x14ac:dyDescent="0.35">
      <c r="A10067" s="72">
        <f t="shared" si="157"/>
        <v>141431</v>
      </c>
      <c r="B10067" t="s">
        <v>14059</v>
      </c>
      <c r="C10067" s="66">
        <v>192180</v>
      </c>
      <c r="D10067" t="s">
        <v>77</v>
      </c>
      <c r="E10067" t="s">
        <v>9010</v>
      </c>
      <c r="F10067" s="66">
        <v>141431</v>
      </c>
      <c r="G10067" t="s">
        <v>78</v>
      </c>
      <c r="I10067" t="s">
        <v>79</v>
      </c>
      <c r="K10067" t="s">
        <v>14060</v>
      </c>
      <c r="M10067" t="s">
        <v>9008</v>
      </c>
      <c r="N10067" t="s">
        <v>9008</v>
      </c>
      <c r="O10067" t="s">
        <v>18</v>
      </c>
      <c r="P10067" t="s">
        <v>9030</v>
      </c>
    </row>
    <row r="10068" spans="1:17" hidden="1" x14ac:dyDescent="0.35">
      <c r="A10068" s="72">
        <f t="shared" si="157"/>
        <v>141431</v>
      </c>
      <c r="B10068" t="s">
        <v>17448</v>
      </c>
      <c r="C10068" s="66">
        <v>16062468</v>
      </c>
      <c r="D10068" t="s">
        <v>77</v>
      </c>
      <c r="E10068" t="s">
        <v>9010</v>
      </c>
      <c r="F10068" s="66">
        <v>141431</v>
      </c>
      <c r="G10068" t="s">
        <v>78</v>
      </c>
      <c r="I10068" t="s">
        <v>79</v>
      </c>
      <c r="K10068" t="s">
        <v>17449</v>
      </c>
      <c r="M10068" t="s">
        <v>9006</v>
      </c>
      <c r="N10068" t="s">
        <v>9008</v>
      </c>
      <c r="O10068" t="s">
        <v>18</v>
      </c>
      <c r="P10068" t="s">
        <v>9030</v>
      </c>
    </row>
    <row r="10069" spans="1:17" hidden="1" x14ac:dyDescent="0.35">
      <c r="A10069" s="72">
        <f t="shared" si="157"/>
        <v>141322</v>
      </c>
      <c r="B10069" t="s">
        <v>16388</v>
      </c>
      <c r="C10069" s="66">
        <v>16038599</v>
      </c>
      <c r="D10069" t="s">
        <v>77</v>
      </c>
      <c r="E10069" t="s">
        <v>8316</v>
      </c>
      <c r="F10069" s="66">
        <v>141322</v>
      </c>
      <c r="G10069" t="s">
        <v>78</v>
      </c>
      <c r="H10069" t="s">
        <v>350</v>
      </c>
      <c r="I10069" t="s">
        <v>79</v>
      </c>
      <c r="K10069" t="s">
        <v>16389</v>
      </c>
      <c r="L10069" t="s">
        <v>80</v>
      </c>
      <c r="M10069" t="s">
        <v>8318</v>
      </c>
      <c r="N10069" t="s">
        <v>6073</v>
      </c>
      <c r="O10069" t="s">
        <v>18</v>
      </c>
      <c r="P10069" t="s">
        <v>8335</v>
      </c>
      <c r="Q10069" t="s">
        <v>87</v>
      </c>
    </row>
    <row r="10070" spans="1:17" hidden="1" x14ac:dyDescent="0.35">
      <c r="A10070" s="72">
        <f t="shared" si="157"/>
        <v>141431</v>
      </c>
      <c r="B10070" t="s">
        <v>17450</v>
      </c>
      <c r="C10070" s="66">
        <v>16062470</v>
      </c>
      <c r="D10070" t="s">
        <v>77</v>
      </c>
      <c r="E10070" t="s">
        <v>9010</v>
      </c>
      <c r="F10070" s="66">
        <v>141431</v>
      </c>
      <c r="G10070" t="s">
        <v>78</v>
      </c>
      <c r="I10070" t="s">
        <v>79</v>
      </c>
      <c r="K10070" t="s">
        <v>17451</v>
      </c>
      <c r="M10070" t="s">
        <v>9006</v>
      </c>
      <c r="N10070" t="s">
        <v>9008</v>
      </c>
      <c r="O10070" t="s">
        <v>18</v>
      </c>
      <c r="P10070" t="s">
        <v>9030</v>
      </c>
    </row>
    <row r="10071" spans="1:17" hidden="1" x14ac:dyDescent="0.35">
      <c r="A10071" s="72">
        <f t="shared" si="157"/>
        <v>141486</v>
      </c>
      <c r="B10071" t="s">
        <v>26740</v>
      </c>
      <c r="C10071" s="85">
        <v>90352</v>
      </c>
      <c r="D10071" t="s">
        <v>77</v>
      </c>
      <c r="E10071" t="s">
        <v>23195</v>
      </c>
      <c r="F10071" s="85">
        <v>141486</v>
      </c>
      <c r="G10071" t="s">
        <v>78</v>
      </c>
      <c r="H10071">
        <v>12729539</v>
      </c>
      <c r="I10071" t="s">
        <v>79</v>
      </c>
      <c r="K10071" t="s">
        <v>26741</v>
      </c>
      <c r="M10071" t="s">
        <v>9223</v>
      </c>
      <c r="N10071" t="s">
        <v>20296</v>
      </c>
      <c r="O10071" t="s">
        <v>18</v>
      </c>
      <c r="P10071">
        <v>78043</v>
      </c>
      <c r="Q10071">
        <v>1710</v>
      </c>
    </row>
    <row r="10072" spans="1:17" hidden="1" x14ac:dyDescent="0.35">
      <c r="A10072" s="72">
        <f t="shared" si="157"/>
        <v>141486</v>
      </c>
      <c r="B10072" t="s">
        <v>9254</v>
      </c>
      <c r="C10072" s="66">
        <v>90352</v>
      </c>
      <c r="D10072" t="s">
        <v>77</v>
      </c>
      <c r="E10072" t="s">
        <v>9220</v>
      </c>
      <c r="F10072" s="66">
        <v>141486</v>
      </c>
      <c r="G10072" t="s">
        <v>78</v>
      </c>
      <c r="H10072" t="s">
        <v>9255</v>
      </c>
      <c r="I10072" t="s">
        <v>79</v>
      </c>
      <c r="K10072" t="s">
        <v>9256</v>
      </c>
      <c r="M10072" t="s">
        <v>9223</v>
      </c>
      <c r="N10072" t="s">
        <v>9217</v>
      </c>
      <c r="O10072" t="s">
        <v>18</v>
      </c>
      <c r="P10072" t="s">
        <v>9248</v>
      </c>
    </row>
    <row r="10073" spans="1:17" hidden="1" x14ac:dyDescent="0.35">
      <c r="A10073" s="72">
        <f t="shared" si="157"/>
        <v>141389</v>
      </c>
      <c r="B10073" t="s">
        <v>8857</v>
      </c>
      <c r="C10073" s="66">
        <v>90026</v>
      </c>
      <c r="D10073" t="s">
        <v>77</v>
      </c>
      <c r="E10073" t="s">
        <v>8849</v>
      </c>
      <c r="F10073" s="66">
        <v>141389</v>
      </c>
      <c r="G10073" t="s">
        <v>78</v>
      </c>
      <c r="I10073" t="s">
        <v>79</v>
      </c>
      <c r="K10073" t="s">
        <v>8858</v>
      </c>
      <c r="M10073" t="s">
        <v>8851</v>
      </c>
      <c r="N10073" t="s">
        <v>8618</v>
      </c>
      <c r="O10073" t="s">
        <v>18</v>
      </c>
      <c r="P10073" t="s">
        <v>8852</v>
      </c>
      <c r="Q10073" t="s">
        <v>810</v>
      </c>
    </row>
    <row r="10074" spans="1:17" hidden="1" x14ac:dyDescent="0.35">
      <c r="A10074" s="72">
        <f t="shared" si="157"/>
        <v>141389</v>
      </c>
      <c r="B10074" t="s">
        <v>8862</v>
      </c>
      <c r="C10074" s="66">
        <v>90028</v>
      </c>
      <c r="D10074" t="s">
        <v>77</v>
      </c>
      <c r="E10074" t="s">
        <v>8849</v>
      </c>
      <c r="F10074" s="66">
        <v>141389</v>
      </c>
      <c r="G10074" t="s">
        <v>78</v>
      </c>
      <c r="I10074" t="s">
        <v>79</v>
      </c>
      <c r="K10074" t="s">
        <v>8863</v>
      </c>
      <c r="M10074" t="s">
        <v>8851</v>
      </c>
      <c r="N10074" t="s">
        <v>8618</v>
      </c>
      <c r="O10074" t="s">
        <v>18</v>
      </c>
      <c r="P10074" t="s">
        <v>8852</v>
      </c>
      <c r="Q10074" t="s">
        <v>3735</v>
      </c>
    </row>
    <row r="10075" spans="1:17" hidden="1" x14ac:dyDescent="0.35">
      <c r="A10075" s="72">
        <f t="shared" si="157"/>
        <v>141389</v>
      </c>
      <c r="B10075" t="s">
        <v>19578</v>
      </c>
      <c r="C10075" s="66">
        <v>16060288</v>
      </c>
      <c r="D10075" t="s">
        <v>83</v>
      </c>
      <c r="E10075" t="s">
        <v>8849</v>
      </c>
      <c r="F10075" s="66">
        <v>141389</v>
      </c>
      <c r="G10075" t="s">
        <v>78</v>
      </c>
      <c r="H10075" t="s">
        <v>350</v>
      </c>
      <c r="I10075" t="s">
        <v>79</v>
      </c>
      <c r="K10075" t="s">
        <v>19579</v>
      </c>
      <c r="L10075" t="s">
        <v>80</v>
      </c>
      <c r="M10075" t="s">
        <v>8851</v>
      </c>
      <c r="N10075" t="s">
        <v>8607</v>
      </c>
      <c r="O10075" t="s">
        <v>18</v>
      </c>
      <c r="P10075" t="s">
        <v>8852</v>
      </c>
      <c r="Q10075" t="s">
        <v>87</v>
      </c>
    </row>
    <row r="10076" spans="1:17" hidden="1" x14ac:dyDescent="0.35">
      <c r="A10076" s="72">
        <f t="shared" si="157"/>
        <v>141389</v>
      </c>
      <c r="B10076" t="s">
        <v>8855</v>
      </c>
      <c r="C10076" s="66">
        <v>90025</v>
      </c>
      <c r="D10076" t="s">
        <v>77</v>
      </c>
      <c r="E10076" t="s">
        <v>8849</v>
      </c>
      <c r="F10076" s="66">
        <v>141389</v>
      </c>
      <c r="G10076" t="s">
        <v>78</v>
      </c>
      <c r="I10076" t="s">
        <v>79</v>
      </c>
      <c r="K10076" t="s">
        <v>8856</v>
      </c>
      <c r="M10076" t="s">
        <v>8851</v>
      </c>
      <c r="N10076" t="s">
        <v>8618</v>
      </c>
      <c r="O10076" t="s">
        <v>18</v>
      </c>
      <c r="P10076" t="s">
        <v>8852</v>
      </c>
      <c r="Q10076" t="s">
        <v>7013</v>
      </c>
    </row>
    <row r="10077" spans="1:17" hidden="1" x14ac:dyDescent="0.35">
      <c r="A10077" s="72">
        <f t="shared" si="157"/>
        <v>141389</v>
      </c>
      <c r="B10077" t="s">
        <v>8853</v>
      </c>
      <c r="C10077" s="66">
        <v>90024</v>
      </c>
      <c r="D10077" t="s">
        <v>77</v>
      </c>
      <c r="E10077" t="s">
        <v>8849</v>
      </c>
      <c r="F10077" s="66">
        <v>141389</v>
      </c>
      <c r="G10077" t="s">
        <v>78</v>
      </c>
      <c r="I10077" t="s">
        <v>79</v>
      </c>
      <c r="K10077" t="s">
        <v>8854</v>
      </c>
      <c r="M10077" t="s">
        <v>8851</v>
      </c>
      <c r="N10077" t="s">
        <v>8618</v>
      </c>
      <c r="O10077" t="s">
        <v>18</v>
      </c>
      <c r="P10077" t="s">
        <v>8852</v>
      </c>
      <c r="Q10077" t="s">
        <v>1587</v>
      </c>
    </row>
    <row r="10078" spans="1:17" hidden="1" x14ac:dyDescent="0.35">
      <c r="A10078" s="72">
        <f t="shared" si="157"/>
        <v>127700</v>
      </c>
      <c r="B10078" t="s">
        <v>24186</v>
      </c>
      <c r="C10078" s="85">
        <v>17026006</v>
      </c>
      <c r="D10078" t="s">
        <v>77</v>
      </c>
      <c r="E10078" t="s">
        <v>23260</v>
      </c>
      <c r="F10078" s="85">
        <v>127700</v>
      </c>
      <c r="G10078" t="s">
        <v>78</v>
      </c>
      <c r="I10078" t="s">
        <v>79</v>
      </c>
      <c r="K10078" t="s">
        <v>24187</v>
      </c>
      <c r="M10078" t="s">
        <v>23996</v>
      </c>
      <c r="N10078" t="s">
        <v>23987</v>
      </c>
      <c r="O10078" t="s">
        <v>23988</v>
      </c>
      <c r="P10078">
        <v>32940</v>
      </c>
    </row>
    <row r="10079" spans="1:17" hidden="1" x14ac:dyDescent="0.35">
      <c r="A10079" s="72">
        <f t="shared" si="157"/>
        <v>127700</v>
      </c>
      <c r="B10079" t="s">
        <v>24044</v>
      </c>
      <c r="C10079" s="85">
        <v>16034565</v>
      </c>
      <c r="D10079" t="s">
        <v>77</v>
      </c>
      <c r="E10079" t="s">
        <v>23260</v>
      </c>
      <c r="F10079" s="85">
        <v>127700</v>
      </c>
      <c r="G10079" t="s">
        <v>78</v>
      </c>
      <c r="I10079" t="s">
        <v>79</v>
      </c>
      <c r="K10079" t="s">
        <v>24045</v>
      </c>
      <c r="M10079" t="s">
        <v>24046</v>
      </c>
      <c r="N10079" t="s">
        <v>23987</v>
      </c>
      <c r="O10079" t="s">
        <v>23988</v>
      </c>
      <c r="P10079">
        <v>32940</v>
      </c>
    </row>
    <row r="10080" spans="1:17" hidden="1" x14ac:dyDescent="0.35">
      <c r="A10080" s="72">
        <f t="shared" si="157"/>
        <v>141656</v>
      </c>
      <c r="B10080" t="s">
        <v>11057</v>
      </c>
      <c r="C10080" s="66">
        <v>91476</v>
      </c>
      <c r="D10080" t="s">
        <v>77</v>
      </c>
      <c r="E10080" t="s">
        <v>11035</v>
      </c>
      <c r="F10080" s="66">
        <v>141656</v>
      </c>
      <c r="G10080" t="s">
        <v>78</v>
      </c>
      <c r="I10080" t="s">
        <v>79</v>
      </c>
      <c r="K10080" t="s">
        <v>11058</v>
      </c>
      <c r="L10080" t="s">
        <v>11053</v>
      </c>
      <c r="M10080" t="s">
        <v>11039</v>
      </c>
      <c r="N10080" t="s">
        <v>5082</v>
      </c>
      <c r="O10080" t="s">
        <v>18</v>
      </c>
      <c r="P10080" t="s">
        <v>11040</v>
      </c>
    </row>
    <row r="10081" spans="1:17" hidden="1" x14ac:dyDescent="0.35">
      <c r="A10081" s="72">
        <f t="shared" si="157"/>
        <v>140473</v>
      </c>
      <c r="B10081" t="s">
        <v>27687</v>
      </c>
      <c r="C10081" s="85">
        <v>85731</v>
      </c>
      <c r="D10081" t="s">
        <v>77</v>
      </c>
      <c r="E10081" t="s">
        <v>23171</v>
      </c>
      <c r="F10081" s="85">
        <v>140473</v>
      </c>
      <c r="G10081" t="s">
        <v>78</v>
      </c>
      <c r="I10081" t="s">
        <v>79</v>
      </c>
      <c r="K10081" t="s">
        <v>27688</v>
      </c>
      <c r="M10081" t="s">
        <v>20750</v>
      </c>
      <c r="N10081" t="s">
        <v>176</v>
      </c>
      <c r="O10081" t="s">
        <v>18</v>
      </c>
      <c r="P10081">
        <v>75075</v>
      </c>
      <c r="Q10081">
        <v>7520</v>
      </c>
    </row>
    <row r="10082" spans="1:17" hidden="1" x14ac:dyDescent="0.35">
      <c r="A10082" s="72">
        <f t="shared" si="157"/>
        <v>140473</v>
      </c>
      <c r="B10082" t="s">
        <v>929</v>
      </c>
      <c r="C10082" s="66">
        <v>85731</v>
      </c>
      <c r="D10082" t="s">
        <v>77</v>
      </c>
      <c r="E10082" t="s">
        <v>252</v>
      </c>
      <c r="F10082" s="66">
        <v>140473</v>
      </c>
      <c r="G10082" t="s">
        <v>78</v>
      </c>
      <c r="I10082" t="s">
        <v>79</v>
      </c>
      <c r="K10082" t="s">
        <v>930</v>
      </c>
      <c r="M10082" t="s">
        <v>254</v>
      </c>
      <c r="N10082" t="s">
        <v>185</v>
      </c>
      <c r="O10082" t="s">
        <v>18</v>
      </c>
      <c r="P10082" t="s">
        <v>911</v>
      </c>
      <c r="Q10082" t="s">
        <v>931</v>
      </c>
    </row>
    <row r="10083" spans="1:17" hidden="1" x14ac:dyDescent="0.35">
      <c r="A10083" s="72">
        <f t="shared" si="157"/>
        <v>141546</v>
      </c>
      <c r="B10083" t="s">
        <v>27358</v>
      </c>
      <c r="C10083" s="85">
        <v>16067657</v>
      </c>
      <c r="D10083" t="s">
        <v>77</v>
      </c>
      <c r="E10083" t="s">
        <v>23179</v>
      </c>
      <c r="F10083" s="85">
        <v>141546</v>
      </c>
      <c r="G10083" t="s">
        <v>78</v>
      </c>
      <c r="H10083">
        <v>1664853</v>
      </c>
      <c r="I10083" t="s">
        <v>79</v>
      </c>
      <c r="K10083" t="s">
        <v>27359</v>
      </c>
      <c r="M10083" t="s">
        <v>9155</v>
      </c>
      <c r="N10083" t="s">
        <v>9526</v>
      </c>
      <c r="O10083" t="s">
        <v>18</v>
      </c>
      <c r="P10083">
        <v>78258</v>
      </c>
      <c r="Q10083">
        <v>4827</v>
      </c>
    </row>
    <row r="10084" spans="1:17" hidden="1" x14ac:dyDescent="0.35">
      <c r="A10084" s="72">
        <f t="shared" si="157"/>
        <v>141546</v>
      </c>
      <c r="B10084" t="s">
        <v>17669</v>
      </c>
      <c r="C10084" s="66">
        <v>16067657</v>
      </c>
      <c r="D10084" t="s">
        <v>77</v>
      </c>
      <c r="E10084" t="s">
        <v>9849</v>
      </c>
      <c r="F10084" s="66">
        <v>141546</v>
      </c>
      <c r="G10084" t="s">
        <v>78</v>
      </c>
      <c r="H10084" t="s">
        <v>9850</v>
      </c>
      <c r="I10084" t="s">
        <v>79</v>
      </c>
      <c r="K10084" t="s">
        <v>17670</v>
      </c>
      <c r="M10084" t="s">
        <v>7383</v>
      </c>
      <c r="N10084" t="s">
        <v>7384</v>
      </c>
      <c r="O10084" t="s">
        <v>18</v>
      </c>
      <c r="P10084" t="s">
        <v>10443</v>
      </c>
      <c r="Q10084" t="s">
        <v>4259</v>
      </c>
    </row>
    <row r="10085" spans="1:17" hidden="1" x14ac:dyDescent="0.35">
      <c r="A10085" s="72">
        <f t="shared" si="157"/>
        <v>142043</v>
      </c>
      <c r="B10085" t="s">
        <v>13041</v>
      </c>
      <c r="C10085" s="66">
        <v>92727</v>
      </c>
      <c r="D10085" t="s">
        <v>77</v>
      </c>
      <c r="E10085" t="s">
        <v>13037</v>
      </c>
      <c r="F10085" s="66">
        <v>142043</v>
      </c>
      <c r="G10085" t="s">
        <v>78</v>
      </c>
      <c r="I10085" t="s">
        <v>79</v>
      </c>
      <c r="K10085" t="s">
        <v>13042</v>
      </c>
      <c r="M10085" t="s">
        <v>13039</v>
      </c>
      <c r="N10085" t="s">
        <v>13039</v>
      </c>
      <c r="O10085" t="s">
        <v>18</v>
      </c>
      <c r="P10085" t="s">
        <v>13040</v>
      </c>
      <c r="Q10085" t="s">
        <v>13043</v>
      </c>
    </row>
    <row r="10086" spans="1:17" hidden="1" x14ac:dyDescent="0.35">
      <c r="A10086" s="72">
        <f t="shared" si="157"/>
        <v>141555</v>
      </c>
      <c r="B10086" t="s">
        <v>14223</v>
      </c>
      <c r="C10086" s="66">
        <v>203041</v>
      </c>
      <c r="D10086" t="s">
        <v>77</v>
      </c>
      <c r="E10086" t="s">
        <v>4810</v>
      </c>
      <c r="F10086" s="66">
        <v>141555</v>
      </c>
      <c r="G10086" t="s">
        <v>78</v>
      </c>
      <c r="H10086" t="s">
        <v>14224</v>
      </c>
      <c r="I10086" t="s">
        <v>79</v>
      </c>
      <c r="K10086" t="s">
        <v>14225</v>
      </c>
      <c r="M10086" t="s">
        <v>7383</v>
      </c>
      <c r="N10086" t="s">
        <v>9526</v>
      </c>
      <c r="O10086" t="s">
        <v>18</v>
      </c>
      <c r="P10086" t="s">
        <v>10396</v>
      </c>
    </row>
    <row r="10087" spans="1:17" hidden="1" x14ac:dyDescent="0.35">
      <c r="A10087" s="72">
        <f t="shared" si="157"/>
        <v>140845</v>
      </c>
      <c r="B10087" t="s">
        <v>26226</v>
      </c>
      <c r="C10087" s="85">
        <v>16075298</v>
      </c>
      <c r="D10087" t="s">
        <v>77</v>
      </c>
      <c r="E10087" t="s">
        <v>23211</v>
      </c>
      <c r="F10087" s="85">
        <v>140845</v>
      </c>
      <c r="G10087" t="s">
        <v>78</v>
      </c>
      <c r="H10087">
        <v>14357479</v>
      </c>
      <c r="I10087" t="s">
        <v>79</v>
      </c>
      <c r="K10087" t="s">
        <v>26227</v>
      </c>
      <c r="M10087" t="s">
        <v>19690</v>
      </c>
      <c r="N10087" t="s">
        <v>571</v>
      </c>
      <c r="O10087" t="s">
        <v>18</v>
      </c>
      <c r="P10087">
        <v>76005</v>
      </c>
      <c r="Q10087">
        <v>1101</v>
      </c>
    </row>
    <row r="10088" spans="1:17" hidden="1" x14ac:dyDescent="0.35">
      <c r="A10088" s="72">
        <f t="shared" si="157"/>
        <v>140845</v>
      </c>
      <c r="B10088" t="s">
        <v>17940</v>
      </c>
      <c r="C10088" s="66">
        <v>16075298</v>
      </c>
      <c r="D10088" t="s">
        <v>77</v>
      </c>
      <c r="E10088" t="s">
        <v>3465</v>
      </c>
      <c r="F10088" s="66">
        <v>140845</v>
      </c>
      <c r="G10088" t="s">
        <v>78</v>
      </c>
      <c r="H10088" t="s">
        <v>3466</v>
      </c>
      <c r="I10088" t="s">
        <v>79</v>
      </c>
      <c r="K10088" t="s">
        <v>17941</v>
      </c>
      <c r="L10088" t="s">
        <v>80</v>
      </c>
      <c r="M10088" t="s">
        <v>3401</v>
      </c>
      <c r="N10088" t="s">
        <v>573</v>
      </c>
      <c r="O10088" t="s">
        <v>18</v>
      </c>
      <c r="P10088" t="s">
        <v>17942</v>
      </c>
      <c r="Q10088" t="s">
        <v>3372</v>
      </c>
    </row>
    <row r="10089" spans="1:17" hidden="1" x14ac:dyDescent="0.35">
      <c r="A10089" s="72">
        <f t="shared" si="157"/>
        <v>141431</v>
      </c>
      <c r="B10089" t="s">
        <v>14127</v>
      </c>
      <c r="C10089" s="66">
        <v>199676</v>
      </c>
      <c r="D10089" t="s">
        <v>77</v>
      </c>
      <c r="E10089" t="s">
        <v>9010</v>
      </c>
      <c r="F10089" s="66">
        <v>141431</v>
      </c>
      <c r="G10089" t="s">
        <v>78</v>
      </c>
      <c r="I10089" t="s">
        <v>79</v>
      </c>
      <c r="K10089" t="s">
        <v>14128</v>
      </c>
      <c r="M10089" t="s">
        <v>9006</v>
      </c>
      <c r="N10089" t="s">
        <v>9008</v>
      </c>
      <c r="O10089" t="s">
        <v>18</v>
      </c>
      <c r="P10089" t="s">
        <v>9018</v>
      </c>
    </row>
    <row r="10090" spans="1:17" hidden="1" x14ac:dyDescent="0.35">
      <c r="A10090" s="72">
        <f t="shared" si="157"/>
        <v>141431</v>
      </c>
      <c r="B10090" t="s">
        <v>9009</v>
      </c>
      <c r="C10090" s="66">
        <v>90192</v>
      </c>
      <c r="D10090" t="s">
        <v>77</v>
      </c>
      <c r="E10090" t="s">
        <v>9010</v>
      </c>
      <c r="F10090" s="66">
        <v>141431</v>
      </c>
      <c r="G10090" t="s">
        <v>78</v>
      </c>
      <c r="I10090" t="s">
        <v>79</v>
      </c>
      <c r="K10090" t="s">
        <v>9011</v>
      </c>
      <c r="M10090" t="s">
        <v>9006</v>
      </c>
      <c r="N10090" t="s">
        <v>9006</v>
      </c>
      <c r="O10090" t="s">
        <v>18</v>
      </c>
      <c r="P10090" t="s">
        <v>9007</v>
      </c>
      <c r="Q10090" t="s">
        <v>9012</v>
      </c>
    </row>
    <row r="10091" spans="1:17" hidden="1" x14ac:dyDescent="0.35">
      <c r="A10091" s="72">
        <f t="shared" si="157"/>
        <v>141431</v>
      </c>
      <c r="B10091" t="s">
        <v>9033</v>
      </c>
      <c r="C10091" s="66">
        <v>90205</v>
      </c>
      <c r="D10091" t="s">
        <v>77</v>
      </c>
      <c r="E10091" t="s">
        <v>9010</v>
      </c>
      <c r="F10091" s="66">
        <v>141431</v>
      </c>
      <c r="G10091" t="s">
        <v>78</v>
      </c>
      <c r="I10091" t="s">
        <v>79</v>
      </c>
      <c r="K10091" t="s">
        <v>9034</v>
      </c>
      <c r="M10091" t="s">
        <v>9006</v>
      </c>
      <c r="N10091" t="s">
        <v>9006</v>
      </c>
      <c r="O10091" t="s">
        <v>18</v>
      </c>
      <c r="P10091" t="s">
        <v>9007</v>
      </c>
    </row>
    <row r="10092" spans="1:17" hidden="1" x14ac:dyDescent="0.35">
      <c r="A10092" s="72">
        <f t="shared" si="157"/>
        <v>141431</v>
      </c>
      <c r="B10092" t="s">
        <v>9088</v>
      </c>
      <c r="C10092" s="66">
        <v>90244</v>
      </c>
      <c r="D10092" t="s">
        <v>77</v>
      </c>
      <c r="E10092" t="s">
        <v>9010</v>
      </c>
      <c r="F10092" s="66">
        <v>141431</v>
      </c>
      <c r="G10092" t="s">
        <v>78</v>
      </c>
      <c r="I10092" t="s">
        <v>79</v>
      </c>
      <c r="K10092" t="s">
        <v>9089</v>
      </c>
      <c r="M10092" t="s">
        <v>9090</v>
      </c>
      <c r="N10092" t="s">
        <v>9008</v>
      </c>
      <c r="O10092" t="s">
        <v>18</v>
      </c>
      <c r="P10092" t="s">
        <v>9091</v>
      </c>
    </row>
    <row r="10093" spans="1:17" hidden="1" x14ac:dyDescent="0.35">
      <c r="A10093" s="72">
        <f t="shared" si="157"/>
        <v>232165</v>
      </c>
      <c r="B10093" t="s">
        <v>28082</v>
      </c>
      <c r="C10093" s="85">
        <v>16071001</v>
      </c>
      <c r="D10093" t="s">
        <v>77</v>
      </c>
      <c r="E10093" t="s">
        <v>23159</v>
      </c>
      <c r="F10093" s="85">
        <v>232165</v>
      </c>
      <c r="G10093" t="s">
        <v>78</v>
      </c>
      <c r="H10093">
        <v>21103312</v>
      </c>
      <c r="I10093" t="s">
        <v>79</v>
      </c>
      <c r="K10093" t="s">
        <v>28083</v>
      </c>
      <c r="L10093" t="s">
        <v>28084</v>
      </c>
      <c r="M10093" t="s">
        <v>125</v>
      </c>
      <c r="N10093" t="s">
        <v>137</v>
      </c>
      <c r="O10093" t="s">
        <v>18</v>
      </c>
      <c r="P10093">
        <v>78723</v>
      </c>
    </row>
    <row r="10094" spans="1:17" hidden="1" x14ac:dyDescent="0.35">
      <c r="A10094" s="72">
        <f t="shared" si="157"/>
        <v>232165</v>
      </c>
      <c r="B10094" t="s">
        <v>17798</v>
      </c>
      <c r="C10094" s="66">
        <v>16071001</v>
      </c>
      <c r="D10094" t="s">
        <v>77</v>
      </c>
      <c r="E10094" t="s">
        <v>15416</v>
      </c>
      <c r="F10094" s="66">
        <v>232165</v>
      </c>
      <c r="G10094" t="s">
        <v>78</v>
      </c>
      <c r="H10094" t="s">
        <v>15417</v>
      </c>
      <c r="I10094" t="s">
        <v>79</v>
      </c>
      <c r="K10094" t="s">
        <v>17799</v>
      </c>
      <c r="L10094" t="s">
        <v>17800</v>
      </c>
      <c r="M10094" t="s">
        <v>126</v>
      </c>
      <c r="N10094" t="s">
        <v>136</v>
      </c>
      <c r="O10094" t="s">
        <v>18</v>
      </c>
      <c r="P10094" t="s">
        <v>149</v>
      </c>
    </row>
    <row r="10095" spans="1:17" hidden="1" x14ac:dyDescent="0.35">
      <c r="A10095" s="72">
        <f t="shared" si="157"/>
        <v>232165</v>
      </c>
      <c r="B10095" t="s">
        <v>28039</v>
      </c>
      <c r="C10095" s="85">
        <v>16068156</v>
      </c>
      <c r="D10095" t="s">
        <v>77</v>
      </c>
      <c r="E10095" t="s">
        <v>23159</v>
      </c>
      <c r="F10095" s="85">
        <v>232165</v>
      </c>
      <c r="G10095" t="s">
        <v>78</v>
      </c>
      <c r="H10095">
        <v>21103312</v>
      </c>
      <c r="I10095" t="s">
        <v>79</v>
      </c>
      <c r="K10095" t="s">
        <v>28040</v>
      </c>
      <c r="M10095" t="s">
        <v>8880</v>
      </c>
      <c r="N10095" t="s">
        <v>8635</v>
      </c>
      <c r="O10095" t="s">
        <v>18</v>
      </c>
      <c r="P10095">
        <v>77708</v>
      </c>
    </row>
    <row r="10096" spans="1:17" hidden="1" x14ac:dyDescent="0.35">
      <c r="A10096" s="72">
        <f t="shared" si="157"/>
        <v>232165</v>
      </c>
      <c r="B10096" t="s">
        <v>17689</v>
      </c>
      <c r="C10096" s="66">
        <v>16068156</v>
      </c>
      <c r="D10096" t="s">
        <v>77</v>
      </c>
      <c r="E10096" t="s">
        <v>15416</v>
      </c>
      <c r="F10096" s="66">
        <v>232165</v>
      </c>
      <c r="G10096" t="s">
        <v>78</v>
      </c>
      <c r="H10096" t="s">
        <v>15417</v>
      </c>
      <c r="I10096" t="s">
        <v>79</v>
      </c>
      <c r="K10096" t="s">
        <v>17690</v>
      </c>
      <c r="M10096" t="s">
        <v>7386</v>
      </c>
      <c r="N10096" t="s">
        <v>2669</v>
      </c>
      <c r="O10096" t="s">
        <v>18</v>
      </c>
      <c r="P10096" t="s">
        <v>8892</v>
      </c>
    </row>
    <row r="10097" spans="1:17" hidden="1" x14ac:dyDescent="0.35">
      <c r="A10097" s="72">
        <f t="shared" si="157"/>
        <v>232165</v>
      </c>
      <c r="B10097" t="s">
        <v>17585</v>
      </c>
      <c r="C10097" s="66">
        <v>16064990</v>
      </c>
      <c r="D10097" t="s">
        <v>77</v>
      </c>
      <c r="E10097" t="s">
        <v>15416</v>
      </c>
      <c r="F10097" s="66">
        <v>232165</v>
      </c>
      <c r="G10097" t="s">
        <v>78</v>
      </c>
      <c r="H10097" t="s">
        <v>15417</v>
      </c>
      <c r="I10097" t="s">
        <v>79</v>
      </c>
      <c r="K10097" t="s">
        <v>3088</v>
      </c>
      <c r="M10097" t="s">
        <v>3089</v>
      </c>
      <c r="N10097" t="s">
        <v>5320</v>
      </c>
      <c r="O10097" t="s">
        <v>18</v>
      </c>
      <c r="P10097" t="s">
        <v>3091</v>
      </c>
    </row>
    <row r="10098" spans="1:17" hidden="1" x14ac:dyDescent="0.35">
      <c r="A10098" s="72">
        <f t="shared" si="157"/>
        <v>232165</v>
      </c>
      <c r="B10098" t="s">
        <v>17791</v>
      </c>
      <c r="C10098" s="66">
        <v>16070963</v>
      </c>
      <c r="D10098" t="s">
        <v>77</v>
      </c>
      <c r="E10098" t="s">
        <v>15416</v>
      </c>
      <c r="F10098" s="66">
        <v>232165</v>
      </c>
      <c r="G10098" t="s">
        <v>78</v>
      </c>
      <c r="H10098" t="s">
        <v>15417</v>
      </c>
      <c r="I10098" t="s">
        <v>79</v>
      </c>
      <c r="K10098" t="s">
        <v>17792</v>
      </c>
      <c r="M10098" t="s">
        <v>7397</v>
      </c>
      <c r="N10098" t="s">
        <v>7398</v>
      </c>
      <c r="O10098" t="s">
        <v>18</v>
      </c>
      <c r="P10098" t="s">
        <v>10852</v>
      </c>
    </row>
    <row r="10099" spans="1:17" hidden="1" x14ac:dyDescent="0.35">
      <c r="A10099" s="72">
        <f t="shared" si="157"/>
        <v>232165</v>
      </c>
      <c r="B10099" t="s">
        <v>28100</v>
      </c>
      <c r="C10099" s="85">
        <v>16047558</v>
      </c>
      <c r="D10099" t="s">
        <v>77</v>
      </c>
      <c r="E10099" t="s">
        <v>23159</v>
      </c>
      <c r="F10099" s="85">
        <v>232165</v>
      </c>
      <c r="G10099" t="s">
        <v>78</v>
      </c>
      <c r="H10099">
        <v>21103312</v>
      </c>
      <c r="I10099" t="s">
        <v>79</v>
      </c>
      <c r="K10099" t="s">
        <v>28101</v>
      </c>
      <c r="M10099" t="s">
        <v>20923</v>
      </c>
      <c r="N10099" t="s">
        <v>232</v>
      </c>
      <c r="O10099" t="s">
        <v>18</v>
      </c>
      <c r="P10099">
        <v>75041</v>
      </c>
    </row>
    <row r="10100" spans="1:17" hidden="1" x14ac:dyDescent="0.35">
      <c r="A10100" s="72">
        <f t="shared" si="157"/>
        <v>232165</v>
      </c>
      <c r="B10100" t="s">
        <v>16717</v>
      </c>
      <c r="C10100" s="66">
        <v>16047558</v>
      </c>
      <c r="D10100" t="s">
        <v>77</v>
      </c>
      <c r="E10100" t="s">
        <v>15416</v>
      </c>
      <c r="F10100" s="66">
        <v>232165</v>
      </c>
      <c r="G10100" t="s">
        <v>78</v>
      </c>
      <c r="H10100" t="s">
        <v>15417</v>
      </c>
      <c r="I10100" t="s">
        <v>79</v>
      </c>
      <c r="K10100" t="s">
        <v>16718</v>
      </c>
      <c r="M10100" t="s">
        <v>374</v>
      </c>
      <c r="N10100" t="s">
        <v>232</v>
      </c>
      <c r="O10100" t="s">
        <v>18</v>
      </c>
      <c r="P10100" t="s">
        <v>420</v>
      </c>
    </row>
    <row r="10101" spans="1:17" hidden="1" x14ac:dyDescent="0.35">
      <c r="A10101" s="72">
        <f t="shared" si="157"/>
        <v>232165</v>
      </c>
      <c r="B10101" t="s">
        <v>28131</v>
      </c>
      <c r="C10101" s="85">
        <v>16074337</v>
      </c>
      <c r="D10101" t="s">
        <v>77</v>
      </c>
      <c r="E10101" t="s">
        <v>23159</v>
      </c>
      <c r="F10101" s="85">
        <v>232165</v>
      </c>
      <c r="G10101" t="s">
        <v>78</v>
      </c>
      <c r="H10101">
        <v>21103312</v>
      </c>
      <c r="I10101" t="s">
        <v>79</v>
      </c>
      <c r="K10101" t="s">
        <v>28132</v>
      </c>
      <c r="M10101" t="s">
        <v>6651</v>
      </c>
      <c r="N10101" t="s">
        <v>6071</v>
      </c>
      <c r="O10101" t="s">
        <v>18</v>
      </c>
      <c r="P10101">
        <v>77338</v>
      </c>
    </row>
    <row r="10102" spans="1:17" hidden="1" x14ac:dyDescent="0.35">
      <c r="A10102" s="72">
        <f t="shared" si="157"/>
        <v>232165</v>
      </c>
      <c r="B10102" t="s">
        <v>17908</v>
      </c>
      <c r="C10102" s="66">
        <v>16074337</v>
      </c>
      <c r="D10102" t="s">
        <v>77</v>
      </c>
      <c r="E10102" t="s">
        <v>15416</v>
      </c>
      <c r="F10102" s="66">
        <v>232165</v>
      </c>
      <c r="G10102" t="s">
        <v>78</v>
      </c>
      <c r="H10102" t="s">
        <v>15417</v>
      </c>
      <c r="I10102" t="s">
        <v>79</v>
      </c>
      <c r="K10102" t="s">
        <v>17909</v>
      </c>
      <c r="L10102" t="s">
        <v>80</v>
      </c>
      <c r="M10102" t="s">
        <v>7307</v>
      </c>
      <c r="N10102" t="s">
        <v>6073</v>
      </c>
      <c r="O10102" t="s">
        <v>18</v>
      </c>
      <c r="P10102" t="s">
        <v>7308</v>
      </c>
      <c r="Q10102" t="s">
        <v>87</v>
      </c>
    </row>
    <row r="10103" spans="1:17" hidden="1" x14ac:dyDescent="0.35">
      <c r="A10103" s="72">
        <f t="shared" si="157"/>
        <v>232165</v>
      </c>
      <c r="B10103" t="s">
        <v>28145</v>
      </c>
      <c r="C10103" s="85">
        <v>232205</v>
      </c>
      <c r="D10103" t="s">
        <v>77</v>
      </c>
      <c r="E10103" t="s">
        <v>23159</v>
      </c>
      <c r="F10103" s="85">
        <v>232165</v>
      </c>
      <c r="G10103" t="s">
        <v>78</v>
      </c>
      <c r="H10103">
        <v>21103312</v>
      </c>
      <c r="I10103" t="s">
        <v>79</v>
      </c>
      <c r="K10103" t="s">
        <v>15426</v>
      </c>
      <c r="M10103" t="s">
        <v>28066</v>
      </c>
      <c r="N10103" t="s">
        <v>7355</v>
      </c>
      <c r="O10103" t="s">
        <v>18</v>
      </c>
      <c r="P10103">
        <v>77340</v>
      </c>
    </row>
    <row r="10104" spans="1:17" hidden="1" x14ac:dyDescent="0.35">
      <c r="A10104" s="72">
        <f t="shared" si="157"/>
        <v>232165</v>
      </c>
      <c r="B10104" t="s">
        <v>15425</v>
      </c>
      <c r="C10104" s="66">
        <v>232205</v>
      </c>
      <c r="D10104" t="s">
        <v>77</v>
      </c>
      <c r="E10104" t="s">
        <v>15416</v>
      </c>
      <c r="F10104" s="66">
        <v>232165</v>
      </c>
      <c r="G10104" t="s">
        <v>78</v>
      </c>
      <c r="H10104" t="s">
        <v>15417</v>
      </c>
      <c r="I10104" t="s">
        <v>79</v>
      </c>
      <c r="K10104" t="s">
        <v>15426</v>
      </c>
      <c r="M10104" t="s">
        <v>7348</v>
      </c>
      <c r="N10104" t="s">
        <v>7355</v>
      </c>
      <c r="O10104" t="s">
        <v>18</v>
      </c>
      <c r="P10104" t="s">
        <v>7350</v>
      </c>
    </row>
    <row r="10105" spans="1:17" hidden="1" x14ac:dyDescent="0.35">
      <c r="A10105" s="72">
        <f t="shared" si="157"/>
        <v>232165</v>
      </c>
      <c r="B10105" t="s">
        <v>28023</v>
      </c>
      <c r="C10105" s="85">
        <v>16058603</v>
      </c>
      <c r="D10105" t="s">
        <v>77</v>
      </c>
      <c r="E10105" t="s">
        <v>23159</v>
      </c>
      <c r="F10105" s="85">
        <v>232165</v>
      </c>
      <c r="G10105" t="s">
        <v>78</v>
      </c>
      <c r="H10105">
        <v>21103312</v>
      </c>
      <c r="I10105" t="s">
        <v>79</v>
      </c>
      <c r="K10105" t="s">
        <v>28024</v>
      </c>
      <c r="L10105" t="s">
        <v>20932</v>
      </c>
      <c r="M10105" t="s">
        <v>3238</v>
      </c>
      <c r="N10105" t="s">
        <v>12862</v>
      </c>
      <c r="O10105" t="s">
        <v>18</v>
      </c>
      <c r="P10105">
        <v>75951</v>
      </c>
    </row>
    <row r="10106" spans="1:17" hidden="1" x14ac:dyDescent="0.35">
      <c r="A10106" s="72">
        <f t="shared" si="157"/>
        <v>232165</v>
      </c>
      <c r="B10106" t="s">
        <v>17316</v>
      </c>
      <c r="C10106" s="66">
        <v>16058603</v>
      </c>
      <c r="D10106" t="s">
        <v>77</v>
      </c>
      <c r="E10106" t="s">
        <v>15416</v>
      </c>
      <c r="F10106" s="66">
        <v>232165</v>
      </c>
      <c r="G10106" t="s">
        <v>78</v>
      </c>
      <c r="H10106" t="s">
        <v>15417</v>
      </c>
      <c r="I10106" t="s">
        <v>79</v>
      </c>
      <c r="K10106" t="s">
        <v>17317</v>
      </c>
      <c r="L10106" t="s">
        <v>17318</v>
      </c>
      <c r="M10106" t="s">
        <v>3287</v>
      </c>
      <c r="N10106" t="s">
        <v>5320</v>
      </c>
      <c r="O10106" t="s">
        <v>18</v>
      </c>
      <c r="P10106" t="s">
        <v>3288</v>
      </c>
    </row>
    <row r="10107" spans="1:17" hidden="1" x14ac:dyDescent="0.35">
      <c r="A10107" s="72">
        <f t="shared" si="157"/>
        <v>232165</v>
      </c>
      <c r="B10107" t="s">
        <v>28096</v>
      </c>
      <c r="C10107" s="85">
        <v>16077546</v>
      </c>
      <c r="D10107" t="s">
        <v>77</v>
      </c>
      <c r="E10107" t="s">
        <v>23159</v>
      </c>
      <c r="F10107" s="85">
        <v>232165</v>
      </c>
      <c r="G10107" t="s">
        <v>78</v>
      </c>
      <c r="H10107">
        <v>21103312</v>
      </c>
      <c r="I10107" t="s">
        <v>79</v>
      </c>
      <c r="K10107" t="s">
        <v>28097</v>
      </c>
      <c r="M10107" t="s">
        <v>8556</v>
      </c>
      <c r="N10107" t="s">
        <v>6071</v>
      </c>
      <c r="O10107" t="s">
        <v>18</v>
      </c>
      <c r="P10107">
        <v>77505</v>
      </c>
    </row>
    <row r="10108" spans="1:17" hidden="1" x14ac:dyDescent="0.35">
      <c r="A10108" s="72">
        <f t="shared" si="157"/>
        <v>232165</v>
      </c>
      <c r="B10108" t="s">
        <v>18287</v>
      </c>
      <c r="C10108" s="66">
        <v>16077546</v>
      </c>
      <c r="D10108" t="s">
        <v>77</v>
      </c>
      <c r="E10108" t="s">
        <v>15416</v>
      </c>
      <c r="F10108" s="66">
        <v>232165</v>
      </c>
      <c r="G10108" t="s">
        <v>78</v>
      </c>
      <c r="H10108" t="s">
        <v>15417</v>
      </c>
      <c r="I10108" t="s">
        <v>79</v>
      </c>
      <c r="K10108" t="s">
        <v>18288</v>
      </c>
      <c r="M10108" t="s">
        <v>8194</v>
      </c>
      <c r="N10108" t="s">
        <v>6073</v>
      </c>
      <c r="O10108" t="s">
        <v>18</v>
      </c>
      <c r="P10108" t="s">
        <v>8260</v>
      </c>
    </row>
    <row r="10109" spans="1:17" hidden="1" x14ac:dyDescent="0.35">
      <c r="A10109" s="72">
        <f t="shared" si="157"/>
        <v>232165</v>
      </c>
      <c r="B10109" t="s">
        <v>28075</v>
      </c>
      <c r="C10109" s="85">
        <v>16064987</v>
      </c>
      <c r="D10109" t="s">
        <v>77</v>
      </c>
      <c r="E10109" t="s">
        <v>23159</v>
      </c>
      <c r="F10109" s="85">
        <v>232165</v>
      </c>
      <c r="G10109" t="s">
        <v>78</v>
      </c>
      <c r="H10109">
        <v>21103312</v>
      </c>
      <c r="I10109" t="s">
        <v>79</v>
      </c>
      <c r="K10109" t="s">
        <v>28076</v>
      </c>
      <c r="M10109" t="s">
        <v>28077</v>
      </c>
      <c r="N10109" t="s">
        <v>12862</v>
      </c>
      <c r="O10109" t="s">
        <v>18</v>
      </c>
      <c r="P10109">
        <v>77381</v>
      </c>
      <c r="Q10109">
        <v>6030</v>
      </c>
    </row>
    <row r="10110" spans="1:17" hidden="1" x14ac:dyDescent="0.35">
      <c r="A10110" s="72">
        <f t="shared" si="157"/>
        <v>232165</v>
      </c>
      <c r="B10110" t="s">
        <v>17582</v>
      </c>
      <c r="C10110" s="66">
        <v>16064987</v>
      </c>
      <c r="D10110" t="s">
        <v>77</v>
      </c>
      <c r="E10110" t="s">
        <v>15416</v>
      </c>
      <c r="F10110" s="66">
        <v>232165</v>
      </c>
      <c r="G10110" t="s">
        <v>78</v>
      </c>
      <c r="H10110" t="s">
        <v>15417</v>
      </c>
      <c r="I10110" t="s">
        <v>79</v>
      </c>
      <c r="K10110" t="s">
        <v>17583</v>
      </c>
      <c r="L10110" t="s">
        <v>11053</v>
      </c>
      <c r="M10110" t="s">
        <v>7688</v>
      </c>
      <c r="N10110" t="s">
        <v>5320</v>
      </c>
      <c r="O10110" t="s">
        <v>18</v>
      </c>
      <c r="P10110" t="s">
        <v>7689</v>
      </c>
      <c r="Q10110" t="s">
        <v>17584</v>
      </c>
    </row>
    <row r="10111" spans="1:17" hidden="1" x14ac:dyDescent="0.35">
      <c r="A10111" s="72">
        <f t="shared" si="157"/>
        <v>232165</v>
      </c>
      <c r="B10111" t="s">
        <v>28148</v>
      </c>
      <c r="C10111" s="85">
        <v>16047553</v>
      </c>
      <c r="D10111" t="s">
        <v>77</v>
      </c>
      <c r="E10111" t="s">
        <v>23159</v>
      </c>
      <c r="F10111" s="85">
        <v>232165</v>
      </c>
      <c r="G10111" t="s">
        <v>78</v>
      </c>
      <c r="H10111">
        <v>21103312</v>
      </c>
      <c r="I10111" t="s">
        <v>79</v>
      </c>
      <c r="K10111" t="s">
        <v>28149</v>
      </c>
      <c r="M10111" t="s">
        <v>20268</v>
      </c>
      <c r="N10111" t="s">
        <v>12862</v>
      </c>
      <c r="O10111" t="s">
        <v>18</v>
      </c>
      <c r="P10111">
        <v>77378</v>
      </c>
    </row>
    <row r="10112" spans="1:17" hidden="1" x14ac:dyDescent="0.35">
      <c r="A10112" s="72">
        <f t="shared" si="157"/>
        <v>232165</v>
      </c>
      <c r="B10112" t="s">
        <v>16711</v>
      </c>
      <c r="C10112" s="66">
        <v>16047553</v>
      </c>
      <c r="D10112" t="s">
        <v>77</v>
      </c>
      <c r="E10112" t="s">
        <v>15416</v>
      </c>
      <c r="F10112" s="66">
        <v>232165</v>
      </c>
      <c r="G10112" t="s">
        <v>78</v>
      </c>
      <c r="H10112" t="s">
        <v>15417</v>
      </c>
      <c r="I10112" t="s">
        <v>79</v>
      </c>
      <c r="K10112" t="s">
        <v>16712</v>
      </c>
      <c r="M10112" t="s">
        <v>7631</v>
      </c>
      <c r="N10112" t="s">
        <v>5320</v>
      </c>
      <c r="O10112" t="s">
        <v>18</v>
      </c>
      <c r="P10112" t="s">
        <v>7632</v>
      </c>
    </row>
    <row r="10113" spans="1:17" hidden="1" x14ac:dyDescent="0.35">
      <c r="A10113" s="72">
        <f t="shared" si="157"/>
        <v>142116</v>
      </c>
      <c r="B10113" t="s">
        <v>13617</v>
      </c>
      <c r="C10113" s="66">
        <v>93159</v>
      </c>
      <c r="D10113" t="s">
        <v>77</v>
      </c>
      <c r="E10113" t="s">
        <v>13524</v>
      </c>
      <c r="F10113" s="66">
        <v>142116</v>
      </c>
      <c r="G10113" t="s">
        <v>78</v>
      </c>
      <c r="H10113" t="s">
        <v>13618</v>
      </c>
      <c r="I10113" t="s">
        <v>79</v>
      </c>
      <c r="K10113" t="s">
        <v>13619</v>
      </c>
      <c r="M10113" t="s">
        <v>7395</v>
      </c>
      <c r="N10113" t="s">
        <v>7395</v>
      </c>
      <c r="O10113" t="s">
        <v>18</v>
      </c>
      <c r="P10113" t="s">
        <v>13598</v>
      </c>
    </row>
    <row r="10114" spans="1:17" hidden="1" x14ac:dyDescent="0.35">
      <c r="A10114" s="72">
        <f t="shared" ref="A10114:A10177" si="158">IF(F10114="", "", IF(D10114="School District", C10114, F10114))</f>
        <v>141722</v>
      </c>
      <c r="B10114" t="s">
        <v>26803</v>
      </c>
      <c r="C10114" s="85">
        <v>229843</v>
      </c>
      <c r="D10114" t="s">
        <v>77</v>
      </c>
      <c r="E10114" t="s">
        <v>23194</v>
      </c>
      <c r="F10114" s="85">
        <v>141722</v>
      </c>
      <c r="G10114" t="s">
        <v>78</v>
      </c>
      <c r="H10114">
        <v>1664895</v>
      </c>
      <c r="I10114" t="s">
        <v>79</v>
      </c>
      <c r="K10114" t="s">
        <v>26804</v>
      </c>
      <c r="M10114" t="s">
        <v>20759</v>
      </c>
      <c r="N10114" t="s">
        <v>5106</v>
      </c>
      <c r="O10114" t="s">
        <v>18</v>
      </c>
      <c r="P10114">
        <v>78613</v>
      </c>
    </row>
    <row r="10115" spans="1:17" hidden="1" x14ac:dyDescent="0.35">
      <c r="A10115" s="72">
        <f t="shared" si="158"/>
        <v>141722</v>
      </c>
      <c r="B10115" t="s">
        <v>15150</v>
      </c>
      <c r="C10115" s="66">
        <v>229843</v>
      </c>
      <c r="D10115" t="s">
        <v>77</v>
      </c>
      <c r="E10115" t="s">
        <v>11379</v>
      </c>
      <c r="F10115" s="66">
        <v>141722</v>
      </c>
      <c r="G10115" t="s">
        <v>78</v>
      </c>
      <c r="H10115" t="s">
        <v>11380</v>
      </c>
      <c r="I10115" t="s">
        <v>79</v>
      </c>
      <c r="K10115" t="s">
        <v>15151</v>
      </c>
      <c r="M10115" t="s">
        <v>11382</v>
      </c>
      <c r="N10115" t="s">
        <v>5129</v>
      </c>
      <c r="O10115" t="s">
        <v>18</v>
      </c>
      <c r="P10115" t="s">
        <v>11383</v>
      </c>
    </row>
    <row r="10116" spans="1:17" hidden="1" x14ac:dyDescent="0.35">
      <c r="A10116" s="72">
        <f t="shared" si="158"/>
        <v>140932</v>
      </c>
      <c r="B10116" t="s">
        <v>26532</v>
      </c>
      <c r="C10116" s="85">
        <v>17010434</v>
      </c>
      <c r="D10116" t="s">
        <v>77</v>
      </c>
      <c r="E10116" t="s">
        <v>23203</v>
      </c>
      <c r="F10116" s="85">
        <v>140932</v>
      </c>
      <c r="G10116" t="s">
        <v>78</v>
      </c>
      <c r="H10116">
        <v>14296040</v>
      </c>
      <c r="I10116" t="s">
        <v>79</v>
      </c>
      <c r="K10116" t="s">
        <v>26533</v>
      </c>
      <c r="M10116" t="s">
        <v>20648</v>
      </c>
      <c r="N10116" t="s">
        <v>571</v>
      </c>
      <c r="O10116" t="s">
        <v>18</v>
      </c>
      <c r="P10116">
        <v>76137</v>
      </c>
    </row>
    <row r="10117" spans="1:17" hidden="1" x14ac:dyDescent="0.35">
      <c r="A10117" s="72">
        <f t="shared" si="158"/>
        <v>140932</v>
      </c>
      <c r="B10117" t="s">
        <v>20995</v>
      </c>
      <c r="C10117" s="66">
        <v>17010434</v>
      </c>
      <c r="D10117" t="s">
        <v>77</v>
      </c>
      <c r="E10117" t="s">
        <v>3887</v>
      </c>
      <c r="F10117" s="66">
        <v>140932</v>
      </c>
      <c r="G10117" t="s">
        <v>78</v>
      </c>
      <c r="H10117" t="s">
        <v>3888</v>
      </c>
      <c r="I10117" t="s">
        <v>79</v>
      </c>
      <c r="K10117" t="s">
        <v>20996</v>
      </c>
      <c r="M10117" t="s">
        <v>3904</v>
      </c>
      <c r="N10117" t="s">
        <v>571</v>
      </c>
      <c r="O10117" t="s">
        <v>18</v>
      </c>
      <c r="P10117" t="s">
        <v>4383</v>
      </c>
    </row>
    <row r="10118" spans="1:17" hidden="1" x14ac:dyDescent="0.35">
      <c r="A10118" s="72">
        <f t="shared" si="158"/>
        <v>141269</v>
      </c>
      <c r="B10118" t="s">
        <v>16414</v>
      </c>
      <c r="C10118" s="66">
        <v>16038912</v>
      </c>
      <c r="D10118" t="s">
        <v>77</v>
      </c>
      <c r="E10118" t="s">
        <v>6855</v>
      </c>
      <c r="F10118" s="66">
        <v>141269</v>
      </c>
      <c r="G10118" t="s">
        <v>78</v>
      </c>
      <c r="H10118" t="s">
        <v>16415</v>
      </c>
      <c r="I10118" t="s">
        <v>79</v>
      </c>
      <c r="K10118" t="s">
        <v>16416</v>
      </c>
      <c r="M10118" t="s">
        <v>3090</v>
      </c>
      <c r="N10118" t="s">
        <v>6073</v>
      </c>
      <c r="O10118" t="s">
        <v>18</v>
      </c>
      <c r="P10118" t="s">
        <v>6858</v>
      </c>
    </row>
    <row r="10119" spans="1:17" hidden="1" x14ac:dyDescent="0.35">
      <c r="A10119" s="72">
        <f t="shared" si="158"/>
        <v>140871</v>
      </c>
      <c r="B10119" t="s">
        <v>27217</v>
      </c>
      <c r="C10119" s="85">
        <v>230702</v>
      </c>
      <c r="D10119" t="s">
        <v>77</v>
      </c>
      <c r="E10119" t="s">
        <v>23182</v>
      </c>
      <c r="F10119" s="85">
        <v>140871</v>
      </c>
      <c r="G10119" t="s">
        <v>78</v>
      </c>
      <c r="H10119">
        <v>13410303</v>
      </c>
      <c r="I10119" t="s">
        <v>79</v>
      </c>
      <c r="K10119" t="s">
        <v>27218</v>
      </c>
      <c r="M10119" t="s">
        <v>21008</v>
      </c>
      <c r="N10119" t="s">
        <v>1197</v>
      </c>
      <c r="O10119" t="s">
        <v>18</v>
      </c>
      <c r="P10119">
        <v>76065</v>
      </c>
    </row>
    <row r="10120" spans="1:17" hidden="1" x14ac:dyDescent="0.35">
      <c r="A10120" s="72">
        <f t="shared" si="158"/>
        <v>140871</v>
      </c>
      <c r="B10120" t="s">
        <v>15270</v>
      </c>
      <c r="C10120" s="66">
        <v>230702</v>
      </c>
      <c r="D10120" t="s">
        <v>77</v>
      </c>
      <c r="E10120" t="s">
        <v>3772</v>
      </c>
      <c r="F10120" s="66">
        <v>140871</v>
      </c>
      <c r="G10120" t="s">
        <v>78</v>
      </c>
      <c r="H10120" t="s">
        <v>3773</v>
      </c>
      <c r="I10120" t="s">
        <v>79</v>
      </c>
      <c r="K10120" t="s">
        <v>15271</v>
      </c>
      <c r="M10120" t="s">
        <v>3775</v>
      </c>
      <c r="N10120" t="s">
        <v>1197</v>
      </c>
      <c r="O10120" t="s">
        <v>18</v>
      </c>
      <c r="P10120" t="s">
        <v>3776</v>
      </c>
    </row>
    <row r="10121" spans="1:17" hidden="1" x14ac:dyDescent="0.35">
      <c r="A10121" s="72">
        <f t="shared" si="158"/>
        <v>140444</v>
      </c>
      <c r="B10121" t="s">
        <v>24387</v>
      </c>
      <c r="C10121" s="85">
        <v>86333</v>
      </c>
      <c r="D10121" t="s">
        <v>77</v>
      </c>
      <c r="E10121" t="s">
        <v>23254</v>
      </c>
      <c r="F10121" s="85">
        <v>140444</v>
      </c>
      <c r="G10121" t="s">
        <v>78</v>
      </c>
      <c r="H10121">
        <v>12718920</v>
      </c>
      <c r="I10121" t="s">
        <v>79</v>
      </c>
      <c r="K10121" t="s">
        <v>24388</v>
      </c>
      <c r="M10121" t="s">
        <v>24380</v>
      </c>
      <c r="N10121" t="s">
        <v>232</v>
      </c>
      <c r="O10121" t="s">
        <v>18</v>
      </c>
      <c r="P10121">
        <v>75234</v>
      </c>
      <c r="Q10121">
        <v>4739</v>
      </c>
    </row>
    <row r="10122" spans="1:17" hidden="1" x14ac:dyDescent="0.35">
      <c r="A10122" s="72">
        <f t="shared" si="158"/>
        <v>140598</v>
      </c>
      <c r="B10122" t="s">
        <v>2039</v>
      </c>
      <c r="C10122" s="66">
        <v>86506</v>
      </c>
      <c r="D10122" t="s">
        <v>77</v>
      </c>
      <c r="E10122" t="s">
        <v>2027</v>
      </c>
      <c r="F10122" s="66">
        <v>140598</v>
      </c>
      <c r="G10122" t="s">
        <v>78</v>
      </c>
      <c r="H10122" t="s">
        <v>2028</v>
      </c>
      <c r="I10122" t="s">
        <v>79</v>
      </c>
      <c r="K10122" t="s">
        <v>2040</v>
      </c>
      <c r="M10122" t="s">
        <v>2017</v>
      </c>
      <c r="N10122" t="s">
        <v>2023</v>
      </c>
      <c r="O10122" t="s">
        <v>18</v>
      </c>
      <c r="P10122" t="s">
        <v>2024</v>
      </c>
    </row>
    <row r="10123" spans="1:17" hidden="1" x14ac:dyDescent="0.35">
      <c r="A10123" s="72">
        <f t="shared" si="158"/>
        <v>141649</v>
      </c>
      <c r="B10123" t="s">
        <v>22509</v>
      </c>
      <c r="C10123" s="85">
        <v>16031708</v>
      </c>
      <c r="D10123" t="s">
        <v>23281</v>
      </c>
      <c r="E10123" t="s">
        <v>23220</v>
      </c>
      <c r="F10123" s="85">
        <v>141649</v>
      </c>
      <c r="G10123" t="s">
        <v>78</v>
      </c>
      <c r="H10123">
        <v>13056205</v>
      </c>
      <c r="I10123" t="s">
        <v>79</v>
      </c>
      <c r="K10123" t="s">
        <v>26058</v>
      </c>
      <c r="M10123" t="s">
        <v>20012</v>
      </c>
      <c r="N10123" t="s">
        <v>10825</v>
      </c>
      <c r="O10123" t="s">
        <v>18</v>
      </c>
      <c r="P10123">
        <v>78550</v>
      </c>
    </row>
    <row r="10124" spans="1:17" hidden="1" x14ac:dyDescent="0.35">
      <c r="A10124" s="72">
        <f t="shared" si="158"/>
        <v>141649</v>
      </c>
      <c r="B10124" t="s">
        <v>19200</v>
      </c>
      <c r="C10124" s="66">
        <v>16031708</v>
      </c>
      <c r="D10124" t="s">
        <v>83</v>
      </c>
      <c r="E10124" t="s">
        <v>10836</v>
      </c>
      <c r="F10124" s="66">
        <v>141649</v>
      </c>
      <c r="G10124" t="s">
        <v>78</v>
      </c>
      <c r="H10124" t="s">
        <v>19201</v>
      </c>
      <c r="I10124" t="s">
        <v>79</v>
      </c>
      <c r="K10124" t="s">
        <v>19202</v>
      </c>
      <c r="M10124" t="s">
        <v>10876</v>
      </c>
      <c r="N10124" t="s">
        <v>5082</v>
      </c>
      <c r="O10124" t="s">
        <v>18</v>
      </c>
      <c r="P10124" t="s">
        <v>10877</v>
      </c>
    </row>
    <row r="10125" spans="1:17" hidden="1" x14ac:dyDescent="0.35">
      <c r="A10125" s="72">
        <f t="shared" si="158"/>
        <v>141986</v>
      </c>
      <c r="B10125" t="s">
        <v>22509</v>
      </c>
      <c r="C10125" s="66">
        <v>17023337</v>
      </c>
      <c r="D10125" t="s">
        <v>83</v>
      </c>
      <c r="E10125" t="s">
        <v>12702</v>
      </c>
      <c r="F10125" s="66">
        <v>141986</v>
      </c>
      <c r="G10125" t="s">
        <v>78</v>
      </c>
      <c r="I10125" t="s">
        <v>79</v>
      </c>
      <c r="K10125" t="s">
        <v>22510</v>
      </c>
      <c r="M10125" t="s">
        <v>12609</v>
      </c>
      <c r="N10125" t="s">
        <v>12609</v>
      </c>
      <c r="O10125" t="s">
        <v>18</v>
      </c>
      <c r="P10125" t="s">
        <v>12695</v>
      </c>
    </row>
    <row r="10126" spans="1:17" hidden="1" x14ac:dyDescent="0.35">
      <c r="A10126" s="72">
        <f t="shared" si="158"/>
        <v>141534</v>
      </c>
      <c r="B10126" t="s">
        <v>28297</v>
      </c>
      <c r="C10126" s="85">
        <v>90556</v>
      </c>
      <c r="D10126" t="s">
        <v>77</v>
      </c>
      <c r="E10126" t="s">
        <v>23151</v>
      </c>
      <c r="F10126" s="85">
        <v>141534</v>
      </c>
      <c r="G10126" t="s">
        <v>78</v>
      </c>
      <c r="I10126" t="s">
        <v>79</v>
      </c>
      <c r="K10126" t="s">
        <v>28298</v>
      </c>
      <c r="M10126" t="s">
        <v>25072</v>
      </c>
      <c r="N10126" t="s">
        <v>9697</v>
      </c>
      <c r="O10126" t="s">
        <v>18</v>
      </c>
      <c r="P10126">
        <v>78155</v>
      </c>
      <c r="Q10126">
        <v>8416</v>
      </c>
    </row>
    <row r="10127" spans="1:17" hidden="1" x14ac:dyDescent="0.35">
      <c r="A10127" s="72">
        <f t="shared" si="158"/>
        <v>141534</v>
      </c>
      <c r="B10127" t="s">
        <v>9737</v>
      </c>
      <c r="C10127" s="66">
        <v>90556</v>
      </c>
      <c r="D10127" t="s">
        <v>77</v>
      </c>
      <c r="E10127" t="s">
        <v>9584</v>
      </c>
      <c r="F10127" s="66">
        <v>141534</v>
      </c>
      <c r="G10127" t="s">
        <v>78</v>
      </c>
      <c r="I10127" t="s">
        <v>79</v>
      </c>
      <c r="K10127" t="s">
        <v>9738</v>
      </c>
      <c r="M10127" t="s">
        <v>9545</v>
      </c>
      <c r="N10127" t="s">
        <v>9511</v>
      </c>
      <c r="O10127" t="s">
        <v>18</v>
      </c>
      <c r="P10127" t="s">
        <v>9546</v>
      </c>
      <c r="Q10127" t="s">
        <v>9739</v>
      </c>
    </row>
    <row r="10128" spans="1:17" hidden="1" x14ac:dyDescent="0.35">
      <c r="A10128" s="72">
        <f t="shared" si="158"/>
        <v>141519</v>
      </c>
      <c r="B10128" t="s">
        <v>21475</v>
      </c>
      <c r="C10128" s="66">
        <v>17015637</v>
      </c>
      <c r="D10128" t="s">
        <v>77</v>
      </c>
      <c r="E10128" t="s">
        <v>9597</v>
      </c>
      <c r="F10128" s="66">
        <v>141519</v>
      </c>
      <c r="G10128" t="s">
        <v>78</v>
      </c>
      <c r="I10128" t="s">
        <v>79</v>
      </c>
      <c r="K10128" t="s">
        <v>21476</v>
      </c>
      <c r="M10128" t="s">
        <v>9600</v>
      </c>
      <c r="N10128" t="s">
        <v>9473</v>
      </c>
      <c r="O10128" t="s">
        <v>18</v>
      </c>
      <c r="P10128" t="s">
        <v>9602</v>
      </c>
    </row>
    <row r="10129" spans="1:17" hidden="1" x14ac:dyDescent="0.35">
      <c r="A10129" s="72">
        <f t="shared" si="158"/>
        <v>141312</v>
      </c>
      <c r="B10129" t="s">
        <v>8247</v>
      </c>
      <c r="C10129" s="66">
        <v>89636</v>
      </c>
      <c r="D10129" t="s">
        <v>77</v>
      </c>
      <c r="E10129" t="s">
        <v>6602</v>
      </c>
      <c r="F10129" s="66">
        <v>141312</v>
      </c>
      <c r="G10129" t="s">
        <v>78</v>
      </c>
      <c r="H10129" t="s">
        <v>8248</v>
      </c>
      <c r="I10129" t="s">
        <v>79</v>
      </c>
      <c r="K10129" t="s">
        <v>8249</v>
      </c>
      <c r="M10129" t="s">
        <v>8194</v>
      </c>
      <c r="N10129" t="s">
        <v>6071</v>
      </c>
      <c r="O10129" t="s">
        <v>18</v>
      </c>
      <c r="P10129" t="s">
        <v>8240</v>
      </c>
      <c r="Q10129" t="s">
        <v>8250</v>
      </c>
    </row>
    <row r="10130" spans="1:17" hidden="1" x14ac:dyDescent="0.35">
      <c r="A10130" s="72">
        <f t="shared" si="158"/>
        <v>141447</v>
      </c>
      <c r="B10130" t="s">
        <v>9085</v>
      </c>
      <c r="C10130" s="66">
        <v>90243</v>
      </c>
      <c r="D10130" t="s">
        <v>77</v>
      </c>
      <c r="E10130" t="s">
        <v>9086</v>
      </c>
      <c r="F10130" s="66">
        <v>141447</v>
      </c>
      <c r="G10130" t="s">
        <v>78</v>
      </c>
      <c r="I10130" t="s">
        <v>79</v>
      </c>
      <c r="K10130" t="s">
        <v>9087</v>
      </c>
      <c r="M10130" t="s">
        <v>9076</v>
      </c>
      <c r="N10130" t="s">
        <v>9077</v>
      </c>
      <c r="O10130" t="s">
        <v>18</v>
      </c>
      <c r="P10130" t="s">
        <v>9078</v>
      </c>
    </row>
    <row r="10131" spans="1:17" hidden="1" x14ac:dyDescent="0.35">
      <c r="A10131" s="72">
        <f t="shared" si="158"/>
        <v>140895</v>
      </c>
      <c r="B10131" t="s">
        <v>23858</v>
      </c>
      <c r="C10131" s="85">
        <v>87319</v>
      </c>
      <c r="D10131" t="s">
        <v>77</v>
      </c>
      <c r="E10131" t="s">
        <v>23263</v>
      </c>
      <c r="F10131" s="85">
        <v>140895</v>
      </c>
      <c r="G10131" t="s">
        <v>78</v>
      </c>
      <c r="H10131">
        <v>13597075</v>
      </c>
      <c r="I10131" t="s">
        <v>79</v>
      </c>
      <c r="K10131" t="s">
        <v>23859</v>
      </c>
      <c r="M10131" t="s">
        <v>23860</v>
      </c>
      <c r="N10131" t="s">
        <v>571</v>
      </c>
      <c r="O10131" t="s">
        <v>18</v>
      </c>
      <c r="P10131">
        <v>76054</v>
      </c>
      <c r="Q10131">
        <v>2338</v>
      </c>
    </row>
    <row r="10132" spans="1:17" hidden="1" x14ac:dyDescent="0.35">
      <c r="A10132" s="72">
        <f t="shared" si="158"/>
        <v>140842</v>
      </c>
      <c r="B10132" t="s">
        <v>23818</v>
      </c>
      <c r="C10132" s="85">
        <v>87209</v>
      </c>
      <c r="D10132" t="s">
        <v>77</v>
      </c>
      <c r="E10132" t="s">
        <v>23265</v>
      </c>
      <c r="F10132" s="85">
        <v>140842</v>
      </c>
      <c r="G10132" t="s">
        <v>78</v>
      </c>
      <c r="H10132">
        <v>12699633</v>
      </c>
      <c r="I10132" t="s">
        <v>79</v>
      </c>
      <c r="K10132" t="s">
        <v>23819</v>
      </c>
      <c r="M10132" t="s">
        <v>14167</v>
      </c>
      <c r="N10132" t="s">
        <v>571</v>
      </c>
      <c r="O10132" t="s">
        <v>18</v>
      </c>
      <c r="P10132">
        <v>76020</v>
      </c>
      <c r="Q10132">
        <v>4437</v>
      </c>
    </row>
    <row r="10133" spans="1:17" hidden="1" x14ac:dyDescent="0.35">
      <c r="A10133" s="72">
        <f t="shared" si="158"/>
        <v>140445</v>
      </c>
      <c r="B10133" t="s">
        <v>23335</v>
      </c>
      <c r="C10133" s="85">
        <v>85401</v>
      </c>
      <c r="D10133" t="s">
        <v>77</v>
      </c>
      <c r="E10133" t="s">
        <v>23272</v>
      </c>
      <c r="F10133" s="85">
        <v>140445</v>
      </c>
      <c r="G10133" t="s">
        <v>78</v>
      </c>
      <c r="I10133" t="s">
        <v>79</v>
      </c>
      <c r="K10133" t="s">
        <v>23336</v>
      </c>
      <c r="M10133" t="s">
        <v>20950</v>
      </c>
      <c r="N10133" t="s">
        <v>176</v>
      </c>
      <c r="O10133" t="s">
        <v>18</v>
      </c>
      <c r="P10133">
        <v>75002</v>
      </c>
      <c r="Q10133">
        <v>3006</v>
      </c>
    </row>
    <row r="10134" spans="1:17" hidden="1" x14ac:dyDescent="0.35">
      <c r="A10134" s="72">
        <f t="shared" si="158"/>
        <v>140785</v>
      </c>
      <c r="B10134" t="s">
        <v>26209</v>
      </c>
      <c r="C10134" s="85">
        <v>231215</v>
      </c>
      <c r="D10134" t="s">
        <v>77</v>
      </c>
      <c r="E10134" t="s">
        <v>23212</v>
      </c>
      <c r="F10134" s="85">
        <v>140785</v>
      </c>
      <c r="G10134" t="s">
        <v>78</v>
      </c>
      <c r="H10134">
        <v>11929635</v>
      </c>
      <c r="I10134" t="s">
        <v>79</v>
      </c>
      <c r="K10134" t="s">
        <v>26210</v>
      </c>
      <c r="M10134" t="s">
        <v>20516</v>
      </c>
      <c r="N10134" t="s">
        <v>3251</v>
      </c>
      <c r="O10134" t="s">
        <v>18</v>
      </c>
      <c r="P10134">
        <v>75904</v>
      </c>
    </row>
    <row r="10135" spans="1:17" hidden="1" x14ac:dyDescent="0.35">
      <c r="A10135" s="72">
        <f t="shared" si="158"/>
        <v>140785</v>
      </c>
      <c r="B10135" t="s">
        <v>15320</v>
      </c>
      <c r="C10135" s="66">
        <v>231215</v>
      </c>
      <c r="D10135" t="s">
        <v>77</v>
      </c>
      <c r="E10135" t="s">
        <v>3233</v>
      </c>
      <c r="F10135" s="66">
        <v>140785</v>
      </c>
      <c r="G10135" t="s">
        <v>78</v>
      </c>
      <c r="H10135" t="s">
        <v>3234</v>
      </c>
      <c r="I10135" t="s">
        <v>79</v>
      </c>
      <c r="K10135" t="s">
        <v>15321</v>
      </c>
      <c r="M10135" t="s">
        <v>3188</v>
      </c>
      <c r="N10135" t="s">
        <v>3189</v>
      </c>
      <c r="O10135" t="s">
        <v>18</v>
      </c>
      <c r="P10135" t="s">
        <v>3213</v>
      </c>
    </row>
    <row r="10136" spans="1:17" hidden="1" x14ac:dyDescent="0.35">
      <c r="A10136" s="72">
        <f t="shared" si="158"/>
        <v>140785</v>
      </c>
      <c r="B10136" t="s">
        <v>26207</v>
      </c>
      <c r="C10136" s="85">
        <v>16081211</v>
      </c>
      <c r="D10136" t="s">
        <v>77</v>
      </c>
      <c r="E10136" t="s">
        <v>23212</v>
      </c>
      <c r="F10136" s="85">
        <v>140785</v>
      </c>
      <c r="G10136" t="s">
        <v>78</v>
      </c>
      <c r="H10136">
        <v>11929635</v>
      </c>
      <c r="I10136" t="s">
        <v>79</v>
      </c>
      <c r="K10136" t="s">
        <v>26208</v>
      </c>
      <c r="M10136" t="s">
        <v>20516</v>
      </c>
      <c r="N10136" t="s">
        <v>3251</v>
      </c>
      <c r="O10136" t="s">
        <v>18</v>
      </c>
      <c r="P10136">
        <v>75904</v>
      </c>
    </row>
    <row r="10137" spans="1:17" hidden="1" x14ac:dyDescent="0.35">
      <c r="A10137" s="72">
        <f t="shared" si="158"/>
        <v>140785</v>
      </c>
      <c r="B10137" t="s">
        <v>18414</v>
      </c>
      <c r="C10137" s="66">
        <v>16081211</v>
      </c>
      <c r="D10137" t="s">
        <v>77</v>
      </c>
      <c r="E10137" t="s">
        <v>3233</v>
      </c>
      <c r="F10137" s="66">
        <v>140785</v>
      </c>
      <c r="G10137" t="s">
        <v>78</v>
      </c>
      <c r="H10137" t="s">
        <v>3234</v>
      </c>
      <c r="I10137" t="s">
        <v>79</v>
      </c>
      <c r="K10137" t="s">
        <v>3231</v>
      </c>
      <c r="L10137" t="s">
        <v>80</v>
      </c>
      <c r="M10137" t="s">
        <v>3188</v>
      </c>
      <c r="N10137" t="s">
        <v>3189</v>
      </c>
      <c r="O10137" t="s">
        <v>18</v>
      </c>
      <c r="P10137" t="s">
        <v>3213</v>
      </c>
      <c r="Q10137" t="s">
        <v>87</v>
      </c>
    </row>
    <row r="10138" spans="1:17" hidden="1" x14ac:dyDescent="0.35">
      <c r="A10138" s="72">
        <f t="shared" si="158"/>
        <v>140887</v>
      </c>
      <c r="B10138" t="s">
        <v>25510</v>
      </c>
      <c r="C10138" s="85">
        <v>87442</v>
      </c>
      <c r="D10138" t="s">
        <v>77</v>
      </c>
      <c r="E10138" t="s">
        <v>23231</v>
      </c>
      <c r="F10138" s="85">
        <v>140887</v>
      </c>
      <c r="G10138" t="s">
        <v>78</v>
      </c>
      <c r="H10138">
        <v>12059986</v>
      </c>
      <c r="I10138" t="s">
        <v>79</v>
      </c>
      <c r="K10138" t="s">
        <v>25511</v>
      </c>
      <c r="M10138" t="s">
        <v>20648</v>
      </c>
      <c r="N10138" t="s">
        <v>571</v>
      </c>
      <c r="O10138" t="s">
        <v>18</v>
      </c>
      <c r="P10138">
        <v>76106</v>
      </c>
      <c r="Q10138">
        <v>4912</v>
      </c>
    </row>
    <row r="10139" spans="1:17" hidden="1" x14ac:dyDescent="0.35">
      <c r="A10139" s="72">
        <f t="shared" si="158"/>
        <v>140887</v>
      </c>
      <c r="B10139" t="s">
        <v>3996</v>
      </c>
      <c r="C10139" s="66">
        <v>87442</v>
      </c>
      <c r="D10139" t="s">
        <v>77</v>
      </c>
      <c r="E10139" t="s">
        <v>3907</v>
      </c>
      <c r="F10139" s="66">
        <v>140887</v>
      </c>
      <c r="G10139" t="s">
        <v>78</v>
      </c>
      <c r="H10139" t="s">
        <v>3997</v>
      </c>
      <c r="I10139" t="s">
        <v>79</v>
      </c>
      <c r="K10139" t="s">
        <v>3998</v>
      </c>
      <c r="M10139" t="s">
        <v>3904</v>
      </c>
      <c r="N10139" t="s">
        <v>573</v>
      </c>
      <c r="O10139" t="s">
        <v>18</v>
      </c>
      <c r="P10139" t="s">
        <v>3982</v>
      </c>
      <c r="Q10139" t="s">
        <v>2609</v>
      </c>
    </row>
    <row r="10140" spans="1:17" hidden="1" x14ac:dyDescent="0.35">
      <c r="A10140" s="72">
        <f t="shared" si="158"/>
        <v>140887</v>
      </c>
      <c r="B10140" t="s">
        <v>25400</v>
      </c>
      <c r="C10140" s="85">
        <v>87569</v>
      </c>
      <c r="D10140" t="s">
        <v>77</v>
      </c>
      <c r="E10140" t="s">
        <v>23231</v>
      </c>
      <c r="F10140" s="85">
        <v>140887</v>
      </c>
      <c r="G10140" t="s">
        <v>78</v>
      </c>
      <c r="H10140">
        <v>12043386</v>
      </c>
      <c r="I10140" t="s">
        <v>79</v>
      </c>
      <c r="K10140" t="s">
        <v>25401</v>
      </c>
      <c r="M10140" t="s">
        <v>20648</v>
      </c>
      <c r="N10140" t="s">
        <v>571</v>
      </c>
      <c r="O10140" t="s">
        <v>18</v>
      </c>
      <c r="P10140">
        <v>76119</v>
      </c>
      <c r="Q10140">
        <v>5204</v>
      </c>
    </row>
    <row r="10141" spans="1:17" hidden="1" x14ac:dyDescent="0.35">
      <c r="A10141" s="72">
        <f t="shared" si="158"/>
        <v>140887</v>
      </c>
      <c r="B10141" t="s">
        <v>4291</v>
      </c>
      <c r="C10141" s="66">
        <v>87569</v>
      </c>
      <c r="D10141" t="s">
        <v>77</v>
      </c>
      <c r="E10141" t="s">
        <v>3907</v>
      </c>
      <c r="F10141" s="66">
        <v>140887</v>
      </c>
      <c r="G10141" t="s">
        <v>78</v>
      </c>
      <c r="H10141" t="s">
        <v>4292</v>
      </c>
      <c r="I10141" t="s">
        <v>79</v>
      </c>
      <c r="K10141" t="s">
        <v>4293</v>
      </c>
      <c r="M10141" t="s">
        <v>3904</v>
      </c>
      <c r="N10141" t="s">
        <v>573</v>
      </c>
      <c r="O10141" t="s">
        <v>18</v>
      </c>
      <c r="P10141" t="s">
        <v>4265</v>
      </c>
      <c r="Q10141" t="s">
        <v>4294</v>
      </c>
    </row>
    <row r="10142" spans="1:17" hidden="1" x14ac:dyDescent="0.35">
      <c r="A10142" s="72">
        <f t="shared" si="158"/>
        <v>140931</v>
      </c>
      <c r="B10142" t="s">
        <v>27439</v>
      </c>
      <c r="C10142" s="85">
        <v>202376</v>
      </c>
      <c r="D10142" t="s">
        <v>77</v>
      </c>
      <c r="E10142" t="s">
        <v>23178</v>
      </c>
      <c r="F10142" s="85">
        <v>140931</v>
      </c>
      <c r="G10142" t="s">
        <v>78</v>
      </c>
      <c r="H10142">
        <v>11979168</v>
      </c>
      <c r="I10142" t="s">
        <v>79</v>
      </c>
      <c r="K10142" t="s">
        <v>27440</v>
      </c>
      <c r="M10142" t="s">
        <v>21364</v>
      </c>
      <c r="N10142" t="s">
        <v>205</v>
      </c>
      <c r="O10142" t="s">
        <v>18</v>
      </c>
      <c r="P10142">
        <v>76247</v>
      </c>
    </row>
    <row r="10143" spans="1:17" hidden="1" x14ac:dyDescent="0.35">
      <c r="A10143" s="72">
        <f t="shared" si="158"/>
        <v>140931</v>
      </c>
      <c r="B10143" t="s">
        <v>14187</v>
      </c>
      <c r="C10143" s="66">
        <v>202376</v>
      </c>
      <c r="D10143" t="s">
        <v>77</v>
      </c>
      <c r="E10143" t="s">
        <v>3662</v>
      </c>
      <c r="F10143" s="66">
        <v>140931</v>
      </c>
      <c r="G10143" t="s">
        <v>78</v>
      </c>
      <c r="H10143" t="s">
        <v>3663</v>
      </c>
      <c r="I10143" t="s">
        <v>79</v>
      </c>
      <c r="K10143" t="s">
        <v>14188</v>
      </c>
      <c r="M10143" t="s">
        <v>4470</v>
      </c>
      <c r="N10143" t="s">
        <v>205</v>
      </c>
      <c r="O10143" t="s">
        <v>18</v>
      </c>
      <c r="P10143" t="s">
        <v>4471</v>
      </c>
    </row>
    <row r="10144" spans="1:17" hidden="1" x14ac:dyDescent="0.35">
      <c r="A10144" s="72">
        <f t="shared" si="158"/>
        <v>140895</v>
      </c>
      <c r="B10144" t="s">
        <v>23865</v>
      </c>
      <c r="C10144" s="85">
        <v>87550</v>
      </c>
      <c r="D10144" t="s">
        <v>77</v>
      </c>
      <c r="E10144" t="s">
        <v>23263</v>
      </c>
      <c r="F10144" s="85">
        <v>140895</v>
      </c>
      <c r="G10144" t="s">
        <v>78</v>
      </c>
      <c r="H10144">
        <v>13597075</v>
      </c>
      <c r="I10144" t="s">
        <v>79</v>
      </c>
      <c r="K10144" t="s">
        <v>23866</v>
      </c>
      <c r="M10144" t="s">
        <v>20912</v>
      </c>
      <c r="N10144" t="s">
        <v>571</v>
      </c>
      <c r="O10144" t="s">
        <v>18</v>
      </c>
      <c r="P10144">
        <v>76117</v>
      </c>
      <c r="Q10144">
        <v>2738</v>
      </c>
    </row>
    <row r="10145" spans="1:17" hidden="1" x14ac:dyDescent="0.35">
      <c r="A10145" s="72">
        <f t="shared" si="158"/>
        <v>140648</v>
      </c>
      <c r="B10145" t="s">
        <v>19073</v>
      </c>
      <c r="C10145" s="66">
        <v>16028577</v>
      </c>
      <c r="D10145" t="s">
        <v>83</v>
      </c>
      <c r="E10145" t="s">
        <v>2366</v>
      </c>
      <c r="F10145" s="66">
        <v>140648</v>
      </c>
      <c r="G10145" t="s">
        <v>78</v>
      </c>
      <c r="I10145" t="s">
        <v>79</v>
      </c>
      <c r="K10145" t="s">
        <v>19074</v>
      </c>
      <c r="M10145" t="s">
        <v>2369</v>
      </c>
      <c r="N10145" t="s">
        <v>2340</v>
      </c>
      <c r="O10145" t="s">
        <v>18</v>
      </c>
      <c r="P10145" t="s">
        <v>2370</v>
      </c>
    </row>
    <row r="10146" spans="1:17" hidden="1" x14ac:dyDescent="0.35">
      <c r="A10146" s="72">
        <f t="shared" si="158"/>
        <v>140895</v>
      </c>
      <c r="B10146" t="s">
        <v>23903</v>
      </c>
      <c r="C10146" s="85">
        <v>16028907</v>
      </c>
      <c r="D10146" t="s">
        <v>23281</v>
      </c>
      <c r="E10146" t="s">
        <v>23263</v>
      </c>
      <c r="F10146" s="85">
        <v>140895</v>
      </c>
      <c r="G10146" t="s">
        <v>78</v>
      </c>
      <c r="I10146" t="s">
        <v>79</v>
      </c>
      <c r="K10146" t="s">
        <v>23904</v>
      </c>
      <c r="M10146" t="s">
        <v>20912</v>
      </c>
      <c r="N10146" t="s">
        <v>571</v>
      </c>
      <c r="O10146" t="s">
        <v>18</v>
      </c>
      <c r="P10146">
        <v>76117</v>
      </c>
    </row>
    <row r="10147" spans="1:17" hidden="1" x14ac:dyDescent="0.35">
      <c r="A10147" s="72">
        <f t="shared" si="158"/>
        <v>141421</v>
      </c>
      <c r="B10147" t="s">
        <v>18301</v>
      </c>
      <c r="C10147" s="66">
        <v>16078249</v>
      </c>
      <c r="D10147" t="s">
        <v>77</v>
      </c>
      <c r="E10147" t="s">
        <v>8958</v>
      </c>
      <c r="F10147" s="66">
        <v>141421</v>
      </c>
      <c r="G10147" t="s">
        <v>78</v>
      </c>
      <c r="I10147" t="s">
        <v>79</v>
      </c>
      <c r="K10147" t="s">
        <v>18302</v>
      </c>
      <c r="M10147" t="s">
        <v>8961</v>
      </c>
      <c r="N10147" t="s">
        <v>8962</v>
      </c>
      <c r="O10147" t="s">
        <v>18</v>
      </c>
      <c r="P10147" t="s">
        <v>8963</v>
      </c>
    </row>
    <row r="10148" spans="1:17" hidden="1" x14ac:dyDescent="0.35">
      <c r="A10148" s="72">
        <f t="shared" si="158"/>
        <v>140926</v>
      </c>
      <c r="B10148" t="s">
        <v>25644</v>
      </c>
      <c r="C10148" s="85">
        <v>222456</v>
      </c>
      <c r="D10148" t="s">
        <v>77</v>
      </c>
      <c r="E10148" t="s">
        <v>23228</v>
      </c>
      <c r="F10148" s="85">
        <v>140926</v>
      </c>
      <c r="G10148" t="s">
        <v>78</v>
      </c>
      <c r="H10148">
        <v>9997263</v>
      </c>
      <c r="I10148" t="s">
        <v>79</v>
      </c>
      <c r="K10148" t="s">
        <v>25645</v>
      </c>
      <c r="M10148" t="s">
        <v>20475</v>
      </c>
      <c r="N10148" t="s">
        <v>4459</v>
      </c>
      <c r="O10148" t="s">
        <v>18</v>
      </c>
      <c r="P10148">
        <v>76240</v>
      </c>
    </row>
    <row r="10149" spans="1:17" hidden="1" x14ac:dyDescent="0.35">
      <c r="A10149" s="72">
        <f t="shared" si="158"/>
        <v>140926</v>
      </c>
      <c r="B10149" t="s">
        <v>14784</v>
      </c>
      <c r="C10149" s="66">
        <v>222456</v>
      </c>
      <c r="D10149" t="s">
        <v>77</v>
      </c>
      <c r="E10149" t="s">
        <v>4455</v>
      </c>
      <c r="F10149" s="66">
        <v>140926</v>
      </c>
      <c r="G10149" t="s">
        <v>78</v>
      </c>
      <c r="H10149" t="s">
        <v>4456</v>
      </c>
      <c r="I10149" t="s">
        <v>79</v>
      </c>
      <c r="K10149" t="s">
        <v>14785</v>
      </c>
      <c r="L10149" t="s">
        <v>80</v>
      </c>
      <c r="M10149" t="s">
        <v>4458</v>
      </c>
      <c r="N10149" t="s">
        <v>4447</v>
      </c>
      <c r="O10149" t="s">
        <v>18</v>
      </c>
      <c r="P10149" t="s">
        <v>4460</v>
      </c>
      <c r="Q10149" t="s">
        <v>87</v>
      </c>
    </row>
    <row r="10150" spans="1:17" hidden="1" x14ac:dyDescent="0.35">
      <c r="A10150" s="72">
        <f t="shared" si="158"/>
        <v>140608</v>
      </c>
      <c r="B10150" t="s">
        <v>2104</v>
      </c>
      <c r="C10150" s="66">
        <v>86527</v>
      </c>
      <c r="D10150" t="s">
        <v>77</v>
      </c>
      <c r="E10150" t="s">
        <v>2097</v>
      </c>
      <c r="F10150" s="66">
        <v>140608</v>
      </c>
      <c r="G10150" t="s">
        <v>78</v>
      </c>
      <c r="H10150" t="s">
        <v>2098</v>
      </c>
      <c r="I10150" t="s">
        <v>79</v>
      </c>
      <c r="K10150" t="s">
        <v>2099</v>
      </c>
      <c r="L10150" t="s">
        <v>2105</v>
      </c>
      <c r="M10150" t="s">
        <v>2073</v>
      </c>
      <c r="N10150" t="s">
        <v>1934</v>
      </c>
      <c r="O10150" t="s">
        <v>18</v>
      </c>
      <c r="P10150" t="s">
        <v>2075</v>
      </c>
    </row>
    <row r="10151" spans="1:17" hidden="1" x14ac:dyDescent="0.35">
      <c r="A10151" s="72">
        <f t="shared" si="158"/>
        <v>141139</v>
      </c>
      <c r="B10151" t="s">
        <v>5618</v>
      </c>
      <c r="C10151" s="66">
        <v>88230</v>
      </c>
      <c r="D10151" t="s">
        <v>77</v>
      </c>
      <c r="E10151" t="s">
        <v>5535</v>
      </c>
      <c r="F10151" s="66">
        <v>141139</v>
      </c>
      <c r="G10151" t="s">
        <v>78</v>
      </c>
      <c r="H10151" t="s">
        <v>5619</v>
      </c>
      <c r="I10151" t="s">
        <v>79</v>
      </c>
      <c r="K10151" t="s">
        <v>5620</v>
      </c>
      <c r="M10151" t="s">
        <v>5356</v>
      </c>
      <c r="N10151" t="s">
        <v>5355</v>
      </c>
      <c r="O10151" t="s">
        <v>18</v>
      </c>
      <c r="P10151" t="s">
        <v>5607</v>
      </c>
      <c r="Q10151" t="s">
        <v>3500</v>
      </c>
    </row>
    <row r="10152" spans="1:17" hidden="1" x14ac:dyDescent="0.35">
      <c r="A10152" s="72">
        <f t="shared" si="158"/>
        <v>141139</v>
      </c>
      <c r="B10152" t="s">
        <v>19244</v>
      </c>
      <c r="C10152" s="66">
        <v>16032081</v>
      </c>
      <c r="D10152" t="s">
        <v>83</v>
      </c>
      <c r="E10152" t="s">
        <v>5535</v>
      </c>
      <c r="F10152" s="66">
        <v>141139</v>
      </c>
      <c r="G10152" t="s">
        <v>78</v>
      </c>
      <c r="H10152" t="s">
        <v>350</v>
      </c>
      <c r="I10152" t="s">
        <v>79</v>
      </c>
      <c r="K10152" t="s">
        <v>19245</v>
      </c>
      <c r="L10152" t="s">
        <v>80</v>
      </c>
      <c r="M10152" t="s">
        <v>5356</v>
      </c>
      <c r="N10152" t="s">
        <v>5256</v>
      </c>
      <c r="O10152" t="s">
        <v>18</v>
      </c>
      <c r="P10152" t="s">
        <v>5530</v>
      </c>
      <c r="Q10152" t="s">
        <v>87</v>
      </c>
    </row>
    <row r="10153" spans="1:17" hidden="1" x14ac:dyDescent="0.35">
      <c r="A10153" s="72">
        <f t="shared" si="158"/>
        <v>141799</v>
      </c>
      <c r="B10153" t="s">
        <v>18247</v>
      </c>
      <c r="C10153" s="66">
        <v>16075351</v>
      </c>
      <c r="D10153" t="s">
        <v>83</v>
      </c>
      <c r="E10153" t="s">
        <v>13864</v>
      </c>
      <c r="F10153" s="66">
        <v>141799</v>
      </c>
      <c r="G10153" t="s">
        <v>78</v>
      </c>
      <c r="I10153" t="s">
        <v>79</v>
      </c>
      <c r="K10153" t="s">
        <v>18248</v>
      </c>
      <c r="M10153" t="s">
        <v>11955</v>
      </c>
      <c r="N10153" t="s">
        <v>9642</v>
      </c>
      <c r="O10153" t="s">
        <v>18</v>
      </c>
      <c r="P10153" t="s">
        <v>11956</v>
      </c>
    </row>
    <row r="10154" spans="1:17" hidden="1" x14ac:dyDescent="0.35">
      <c r="A10154" s="72">
        <f t="shared" si="158"/>
        <v>141799</v>
      </c>
      <c r="B10154" t="s">
        <v>17994</v>
      </c>
      <c r="C10154" s="66">
        <v>16076806</v>
      </c>
      <c r="D10154" t="s">
        <v>77</v>
      </c>
      <c r="E10154" t="s">
        <v>13864</v>
      </c>
      <c r="F10154" s="66">
        <v>141799</v>
      </c>
      <c r="G10154" t="s">
        <v>78</v>
      </c>
      <c r="I10154" t="s">
        <v>79</v>
      </c>
      <c r="K10154" t="s">
        <v>17995</v>
      </c>
      <c r="L10154" t="s">
        <v>10453</v>
      </c>
      <c r="M10154" t="s">
        <v>17996</v>
      </c>
      <c r="N10154" t="s">
        <v>11450</v>
      </c>
      <c r="O10154" t="s">
        <v>18</v>
      </c>
      <c r="P10154" t="s">
        <v>11956</v>
      </c>
    </row>
    <row r="10155" spans="1:17" hidden="1" x14ac:dyDescent="0.35">
      <c r="A10155" s="72">
        <f t="shared" si="158"/>
        <v>140638</v>
      </c>
      <c r="B10155" t="s">
        <v>21204</v>
      </c>
      <c r="C10155" s="85">
        <v>17012688</v>
      </c>
      <c r="D10155" t="s">
        <v>77</v>
      </c>
      <c r="E10155" t="s">
        <v>23139</v>
      </c>
      <c r="F10155" s="85">
        <v>140638</v>
      </c>
      <c r="G10155" t="s">
        <v>78</v>
      </c>
      <c r="I10155" t="s">
        <v>79</v>
      </c>
      <c r="K10155" t="s">
        <v>28447</v>
      </c>
      <c r="M10155" t="s">
        <v>14654</v>
      </c>
      <c r="N10155" t="s">
        <v>2343</v>
      </c>
      <c r="O10155" t="s">
        <v>18</v>
      </c>
      <c r="P10155">
        <v>75503</v>
      </c>
      <c r="Q10155">
        <v>1123</v>
      </c>
    </row>
    <row r="10156" spans="1:17" hidden="1" x14ac:dyDescent="0.35">
      <c r="A10156" s="72">
        <f t="shared" si="158"/>
        <v>140638</v>
      </c>
      <c r="B10156" t="s">
        <v>21204</v>
      </c>
      <c r="C10156" s="66">
        <v>17012688</v>
      </c>
      <c r="D10156" t="s">
        <v>77</v>
      </c>
      <c r="E10156" t="s">
        <v>2268</v>
      </c>
      <c r="F10156" s="66">
        <v>140638</v>
      </c>
      <c r="G10156" t="s">
        <v>78</v>
      </c>
      <c r="I10156" t="s">
        <v>79</v>
      </c>
      <c r="K10156" t="s">
        <v>21205</v>
      </c>
      <c r="M10156" t="s">
        <v>2271</v>
      </c>
      <c r="N10156" t="s">
        <v>2343</v>
      </c>
      <c r="O10156" t="s">
        <v>18</v>
      </c>
      <c r="P10156" t="s">
        <v>2273</v>
      </c>
      <c r="Q10156" t="s">
        <v>1158</v>
      </c>
    </row>
    <row r="10157" spans="1:17" hidden="1" x14ac:dyDescent="0.35">
      <c r="A10157" s="72">
        <f t="shared" si="158"/>
        <v>141223</v>
      </c>
      <c r="B10157" t="s">
        <v>7193</v>
      </c>
      <c r="C10157" s="66">
        <v>89017</v>
      </c>
      <c r="D10157" t="s">
        <v>77</v>
      </c>
      <c r="E10157" t="s">
        <v>6077</v>
      </c>
      <c r="F10157" s="66">
        <v>141223</v>
      </c>
      <c r="G10157" t="s">
        <v>78</v>
      </c>
      <c r="H10157" t="s">
        <v>7194</v>
      </c>
      <c r="I10157" t="s">
        <v>79</v>
      </c>
      <c r="K10157" t="s">
        <v>7195</v>
      </c>
      <c r="M10157" t="s">
        <v>3090</v>
      </c>
      <c r="N10157" t="s">
        <v>6071</v>
      </c>
      <c r="O10157" t="s">
        <v>18</v>
      </c>
      <c r="P10157" t="s">
        <v>7179</v>
      </c>
      <c r="Q10157" t="s">
        <v>7196</v>
      </c>
    </row>
    <row r="10158" spans="1:17" hidden="1" x14ac:dyDescent="0.35">
      <c r="A10158" s="72">
        <f t="shared" si="158"/>
        <v>141663</v>
      </c>
      <c r="B10158" t="s">
        <v>11126</v>
      </c>
      <c r="C10158" s="66">
        <v>91506</v>
      </c>
      <c r="D10158" t="s">
        <v>77</v>
      </c>
      <c r="E10158" t="s">
        <v>11096</v>
      </c>
      <c r="F10158" s="66">
        <v>141663</v>
      </c>
      <c r="G10158" t="s">
        <v>78</v>
      </c>
      <c r="I10158" t="s">
        <v>79</v>
      </c>
      <c r="K10158" t="s">
        <v>11127</v>
      </c>
      <c r="M10158" t="s">
        <v>11099</v>
      </c>
      <c r="N10158" t="s">
        <v>7398</v>
      </c>
      <c r="O10158" t="s">
        <v>18</v>
      </c>
      <c r="P10158" t="s">
        <v>11100</v>
      </c>
      <c r="Q10158" t="s">
        <v>2339</v>
      </c>
    </row>
    <row r="10159" spans="1:17" hidden="1" x14ac:dyDescent="0.35">
      <c r="A10159" s="72">
        <f t="shared" si="158"/>
        <v>140638</v>
      </c>
      <c r="B10159" t="s">
        <v>28450</v>
      </c>
      <c r="C10159" s="85">
        <v>86585</v>
      </c>
      <c r="D10159" t="s">
        <v>77</v>
      </c>
      <c r="E10159" t="s">
        <v>23139</v>
      </c>
      <c r="F10159" s="85">
        <v>140638</v>
      </c>
      <c r="G10159" t="s">
        <v>78</v>
      </c>
      <c r="H10159">
        <v>13136478</v>
      </c>
      <c r="I10159" t="s">
        <v>79</v>
      </c>
      <c r="K10159" t="s">
        <v>28451</v>
      </c>
      <c r="M10159" t="s">
        <v>28452</v>
      </c>
      <c r="N10159" t="s">
        <v>2272</v>
      </c>
      <c r="O10159" t="s">
        <v>18</v>
      </c>
      <c r="P10159">
        <v>75501</v>
      </c>
      <c r="Q10159">
        <v>5924</v>
      </c>
    </row>
    <row r="10160" spans="1:17" hidden="1" x14ac:dyDescent="0.35">
      <c r="A10160" s="72">
        <f t="shared" si="158"/>
        <v>140638</v>
      </c>
      <c r="B10160" t="s">
        <v>2285</v>
      </c>
      <c r="C10160" s="66">
        <v>86585</v>
      </c>
      <c r="D10160" t="s">
        <v>77</v>
      </c>
      <c r="E10160" t="s">
        <v>2268</v>
      </c>
      <c r="F10160" s="66">
        <v>140638</v>
      </c>
      <c r="G10160" t="s">
        <v>78</v>
      </c>
      <c r="H10160" t="s">
        <v>2286</v>
      </c>
      <c r="I10160" t="s">
        <v>79</v>
      </c>
      <c r="K10160" t="s">
        <v>2287</v>
      </c>
      <c r="M10160" t="s">
        <v>2288</v>
      </c>
      <c r="N10160" t="s">
        <v>2272</v>
      </c>
      <c r="O10160" t="s">
        <v>18</v>
      </c>
      <c r="P10160" t="s">
        <v>2276</v>
      </c>
      <c r="Q10160" t="s">
        <v>2289</v>
      </c>
    </row>
    <row r="10161" spans="1:17" hidden="1" x14ac:dyDescent="0.35">
      <c r="A10161" s="72">
        <f t="shared" si="158"/>
        <v>140482</v>
      </c>
      <c r="B10161" t="s">
        <v>28361</v>
      </c>
      <c r="C10161" s="85">
        <v>85806</v>
      </c>
      <c r="D10161" t="s">
        <v>77</v>
      </c>
      <c r="E10161" t="s">
        <v>23149</v>
      </c>
      <c r="F10161" s="85">
        <v>140482</v>
      </c>
      <c r="G10161" t="s">
        <v>78</v>
      </c>
      <c r="H10161">
        <v>13058193</v>
      </c>
      <c r="I10161" t="s">
        <v>79</v>
      </c>
      <c r="K10161" t="s">
        <v>28362</v>
      </c>
      <c r="M10161" t="s">
        <v>21231</v>
      </c>
      <c r="N10161" t="s">
        <v>242</v>
      </c>
      <c r="O10161" t="s">
        <v>18</v>
      </c>
      <c r="P10161">
        <v>75092</v>
      </c>
      <c r="Q10161">
        <v>5518</v>
      </c>
    </row>
    <row r="10162" spans="1:17" hidden="1" x14ac:dyDescent="0.35">
      <c r="A10162" s="72">
        <f t="shared" si="158"/>
        <v>140482</v>
      </c>
      <c r="B10162" t="s">
        <v>1133</v>
      </c>
      <c r="C10162" s="66">
        <v>85806</v>
      </c>
      <c r="D10162" t="s">
        <v>77</v>
      </c>
      <c r="E10162" t="s">
        <v>246</v>
      </c>
      <c r="F10162" s="66">
        <v>140482</v>
      </c>
      <c r="G10162" t="s">
        <v>78</v>
      </c>
      <c r="H10162" t="s">
        <v>1134</v>
      </c>
      <c r="I10162" t="s">
        <v>79</v>
      </c>
      <c r="K10162" t="s">
        <v>1135</v>
      </c>
      <c r="M10162" t="s">
        <v>1102</v>
      </c>
      <c r="N10162" t="s">
        <v>240</v>
      </c>
      <c r="O10162" t="s">
        <v>18</v>
      </c>
      <c r="P10162" t="s">
        <v>1119</v>
      </c>
      <c r="Q10162" t="s">
        <v>1136</v>
      </c>
    </row>
    <row r="10163" spans="1:17" hidden="1" x14ac:dyDescent="0.35">
      <c r="A10163" s="72">
        <f t="shared" si="158"/>
        <v>140457</v>
      </c>
      <c r="B10163" t="s">
        <v>16220</v>
      </c>
      <c r="C10163" s="66">
        <v>16035500</v>
      </c>
      <c r="D10163" t="s">
        <v>77</v>
      </c>
      <c r="E10163" t="s">
        <v>345</v>
      </c>
      <c r="F10163" s="66">
        <v>140457</v>
      </c>
      <c r="G10163" t="s">
        <v>78</v>
      </c>
      <c r="H10163" t="s">
        <v>350</v>
      </c>
      <c r="I10163" t="s">
        <v>79</v>
      </c>
      <c r="K10163" t="s">
        <v>16221</v>
      </c>
      <c r="L10163" t="s">
        <v>80</v>
      </c>
      <c r="M10163" t="s">
        <v>347</v>
      </c>
      <c r="N10163" t="s">
        <v>215</v>
      </c>
      <c r="O10163" t="s">
        <v>18</v>
      </c>
      <c r="P10163" t="s">
        <v>360</v>
      </c>
      <c r="Q10163" t="s">
        <v>87</v>
      </c>
    </row>
    <row r="10164" spans="1:17" hidden="1" x14ac:dyDescent="0.35">
      <c r="A10164" s="72">
        <f t="shared" si="158"/>
        <v>140895</v>
      </c>
      <c r="B10164" t="s">
        <v>23869</v>
      </c>
      <c r="C10164" s="85">
        <v>16042978</v>
      </c>
      <c r="D10164" t="s">
        <v>77</v>
      </c>
      <c r="E10164" t="s">
        <v>23263</v>
      </c>
      <c r="F10164" s="85">
        <v>140895</v>
      </c>
      <c r="G10164" t="s">
        <v>78</v>
      </c>
      <c r="H10164">
        <v>13597075</v>
      </c>
      <c r="I10164" t="s">
        <v>79</v>
      </c>
      <c r="K10164" t="s">
        <v>23870</v>
      </c>
      <c r="M10164" t="s">
        <v>20412</v>
      </c>
      <c r="N10164" t="s">
        <v>571</v>
      </c>
      <c r="O10164" t="s">
        <v>18</v>
      </c>
      <c r="P10164">
        <v>76180</v>
      </c>
      <c r="Q10164">
        <v>5350</v>
      </c>
    </row>
    <row r="10165" spans="1:17" hidden="1" x14ac:dyDescent="0.35">
      <c r="A10165" s="72">
        <f t="shared" si="158"/>
        <v>140471</v>
      </c>
      <c r="B10165" t="s">
        <v>5088</v>
      </c>
      <c r="C10165" s="66">
        <v>208755</v>
      </c>
      <c r="D10165" t="s">
        <v>77</v>
      </c>
      <c r="E10165" t="s">
        <v>833</v>
      </c>
      <c r="F10165" s="66">
        <v>140471</v>
      </c>
      <c r="G10165" t="s">
        <v>78</v>
      </c>
      <c r="H10165" t="s">
        <v>14349</v>
      </c>
      <c r="I10165" t="s">
        <v>79</v>
      </c>
      <c r="K10165" t="s">
        <v>14350</v>
      </c>
      <c r="M10165" t="s">
        <v>841</v>
      </c>
      <c r="N10165" t="s">
        <v>176</v>
      </c>
      <c r="O10165" t="s">
        <v>18</v>
      </c>
      <c r="P10165" t="s">
        <v>842</v>
      </c>
    </row>
    <row r="10166" spans="1:17" hidden="1" x14ac:dyDescent="0.35">
      <c r="A10166" s="72">
        <f t="shared" si="158"/>
        <v>142076</v>
      </c>
      <c r="B10166" t="s">
        <v>13203</v>
      </c>
      <c r="C10166" s="66">
        <v>92835</v>
      </c>
      <c r="D10166" t="s">
        <v>77</v>
      </c>
      <c r="E10166" t="s">
        <v>13198</v>
      </c>
      <c r="F10166" s="66">
        <v>142076</v>
      </c>
      <c r="G10166" t="s">
        <v>78</v>
      </c>
      <c r="H10166" t="s">
        <v>350</v>
      </c>
      <c r="I10166" t="s">
        <v>79</v>
      </c>
      <c r="K10166" t="s">
        <v>13204</v>
      </c>
      <c r="L10166" t="s">
        <v>80</v>
      </c>
      <c r="M10166" t="s">
        <v>13200</v>
      </c>
      <c r="N10166" t="s">
        <v>13118</v>
      </c>
      <c r="O10166" t="s">
        <v>18</v>
      </c>
      <c r="P10166" t="s">
        <v>13201</v>
      </c>
      <c r="Q10166" t="s">
        <v>8008</v>
      </c>
    </row>
    <row r="10167" spans="1:17" hidden="1" x14ac:dyDescent="0.35">
      <c r="A10167" s="72">
        <f t="shared" si="158"/>
        <v>141307</v>
      </c>
      <c r="B10167" t="s">
        <v>8086</v>
      </c>
      <c r="C10167" s="66">
        <v>89564</v>
      </c>
      <c r="D10167" t="s">
        <v>77</v>
      </c>
      <c r="E10167" t="s">
        <v>6769</v>
      </c>
      <c r="F10167" s="66">
        <v>141307</v>
      </c>
      <c r="G10167" t="s">
        <v>78</v>
      </c>
      <c r="I10167" t="s">
        <v>79</v>
      </c>
      <c r="K10167" t="s">
        <v>8087</v>
      </c>
      <c r="M10167" t="s">
        <v>8036</v>
      </c>
      <c r="N10167" t="s">
        <v>6771</v>
      </c>
      <c r="O10167" t="s">
        <v>18</v>
      </c>
      <c r="P10167" t="s">
        <v>8067</v>
      </c>
      <c r="Q10167" t="s">
        <v>8088</v>
      </c>
    </row>
    <row r="10168" spans="1:17" hidden="1" x14ac:dyDescent="0.35">
      <c r="A10168" s="72">
        <f t="shared" si="158"/>
        <v>141208</v>
      </c>
      <c r="B10168" t="s">
        <v>6053</v>
      </c>
      <c r="C10168" s="66">
        <v>88381</v>
      </c>
      <c r="D10168" t="s">
        <v>77</v>
      </c>
      <c r="E10168" t="s">
        <v>6054</v>
      </c>
      <c r="F10168" s="66">
        <v>141208</v>
      </c>
      <c r="G10168" t="s">
        <v>78</v>
      </c>
      <c r="H10168" t="s">
        <v>6055</v>
      </c>
      <c r="I10168" t="s">
        <v>79</v>
      </c>
      <c r="K10168" t="s">
        <v>6056</v>
      </c>
      <c r="M10168" t="s">
        <v>6051</v>
      </c>
      <c r="N10168" t="s">
        <v>6057</v>
      </c>
      <c r="O10168" t="s">
        <v>18</v>
      </c>
      <c r="P10168" t="s">
        <v>6052</v>
      </c>
    </row>
    <row r="10169" spans="1:17" hidden="1" x14ac:dyDescent="0.35">
      <c r="A10169" s="72">
        <f t="shared" si="158"/>
        <v>141208</v>
      </c>
      <c r="B10169" t="s">
        <v>6058</v>
      </c>
      <c r="C10169" s="66">
        <v>88382</v>
      </c>
      <c r="D10169" t="s">
        <v>77</v>
      </c>
      <c r="E10169" t="s">
        <v>6054</v>
      </c>
      <c r="F10169" s="66">
        <v>141208</v>
      </c>
      <c r="G10169" t="s">
        <v>78</v>
      </c>
      <c r="H10169" t="s">
        <v>6059</v>
      </c>
      <c r="I10169" t="s">
        <v>79</v>
      </c>
      <c r="K10169" t="s">
        <v>6056</v>
      </c>
      <c r="M10169" t="s">
        <v>6051</v>
      </c>
      <c r="N10169" t="s">
        <v>6057</v>
      </c>
      <c r="O10169" t="s">
        <v>18</v>
      </c>
      <c r="P10169" t="s">
        <v>6060</v>
      </c>
    </row>
    <row r="10170" spans="1:17" hidden="1" x14ac:dyDescent="0.35">
      <c r="A10170" s="72">
        <f t="shared" si="158"/>
        <v>141208</v>
      </c>
      <c r="B10170" t="s">
        <v>6061</v>
      </c>
      <c r="C10170" s="66">
        <v>88383</v>
      </c>
      <c r="D10170" t="s">
        <v>77</v>
      </c>
      <c r="E10170" t="s">
        <v>6054</v>
      </c>
      <c r="F10170" s="66">
        <v>141208</v>
      </c>
      <c r="G10170" t="s">
        <v>78</v>
      </c>
      <c r="H10170" t="s">
        <v>6062</v>
      </c>
      <c r="I10170" t="s">
        <v>79</v>
      </c>
      <c r="K10170" t="s">
        <v>6056</v>
      </c>
      <c r="M10170" t="s">
        <v>6051</v>
      </c>
      <c r="N10170" t="s">
        <v>6057</v>
      </c>
      <c r="O10170" t="s">
        <v>18</v>
      </c>
      <c r="P10170" t="s">
        <v>6052</v>
      </c>
    </row>
    <row r="10171" spans="1:17" hidden="1" x14ac:dyDescent="0.35">
      <c r="A10171" s="72">
        <f t="shared" si="158"/>
        <v>141555</v>
      </c>
      <c r="B10171" t="s">
        <v>16366</v>
      </c>
      <c r="C10171" s="66">
        <v>16038252</v>
      </c>
      <c r="D10171" t="s">
        <v>77</v>
      </c>
      <c r="E10171" t="s">
        <v>4810</v>
      </c>
      <c r="F10171" s="66">
        <v>141555</v>
      </c>
      <c r="G10171" t="s">
        <v>78</v>
      </c>
      <c r="I10171" t="s">
        <v>79</v>
      </c>
      <c r="K10171" t="s">
        <v>16367</v>
      </c>
      <c r="M10171" t="s">
        <v>7383</v>
      </c>
      <c r="N10171" t="s">
        <v>7384</v>
      </c>
      <c r="O10171" t="s">
        <v>18</v>
      </c>
      <c r="P10171" t="s">
        <v>10364</v>
      </c>
    </row>
    <row r="10172" spans="1:17" hidden="1" x14ac:dyDescent="0.35">
      <c r="A10172" s="72">
        <f t="shared" si="158"/>
        <v>140477</v>
      </c>
      <c r="B10172" t="s">
        <v>1783</v>
      </c>
      <c r="C10172" s="66">
        <v>86351</v>
      </c>
      <c r="D10172" t="s">
        <v>77</v>
      </c>
      <c r="E10172" t="s">
        <v>450</v>
      </c>
      <c r="F10172" s="66">
        <v>140477</v>
      </c>
      <c r="G10172" t="s">
        <v>78</v>
      </c>
      <c r="I10172" t="s">
        <v>79</v>
      </c>
      <c r="K10172" t="s">
        <v>1784</v>
      </c>
      <c r="M10172" t="s">
        <v>189</v>
      </c>
      <c r="N10172" t="s">
        <v>189</v>
      </c>
      <c r="O10172" t="s">
        <v>18</v>
      </c>
      <c r="P10172" t="s">
        <v>1779</v>
      </c>
      <c r="Q10172" t="s">
        <v>1785</v>
      </c>
    </row>
    <row r="10173" spans="1:17" hidden="1" x14ac:dyDescent="0.35">
      <c r="A10173" s="72">
        <f t="shared" si="158"/>
        <v>141715</v>
      </c>
      <c r="B10173" t="s">
        <v>11482</v>
      </c>
      <c r="C10173" s="66">
        <v>91699</v>
      </c>
      <c r="D10173" t="s">
        <v>77</v>
      </c>
      <c r="E10173" t="s">
        <v>11361</v>
      </c>
      <c r="F10173" s="66">
        <v>141715</v>
      </c>
      <c r="G10173" t="s">
        <v>78</v>
      </c>
      <c r="I10173" t="s">
        <v>79</v>
      </c>
      <c r="K10173" t="s">
        <v>11483</v>
      </c>
      <c r="M10173" t="s">
        <v>11480</v>
      </c>
      <c r="N10173" t="s">
        <v>11364</v>
      </c>
      <c r="O10173" t="s">
        <v>18</v>
      </c>
      <c r="P10173" t="s">
        <v>11481</v>
      </c>
      <c r="Q10173" t="s">
        <v>11484</v>
      </c>
    </row>
    <row r="10174" spans="1:17" hidden="1" x14ac:dyDescent="0.35">
      <c r="A10174" s="72">
        <f t="shared" si="158"/>
        <v>141303</v>
      </c>
      <c r="B10174" t="s">
        <v>8120</v>
      </c>
      <c r="C10174" s="66">
        <v>89575</v>
      </c>
      <c r="D10174" t="s">
        <v>77</v>
      </c>
      <c r="E10174" t="s">
        <v>7830</v>
      </c>
      <c r="F10174" s="66">
        <v>141303</v>
      </c>
      <c r="G10174" t="s">
        <v>78</v>
      </c>
      <c r="H10174" t="s">
        <v>350</v>
      </c>
      <c r="I10174" t="s">
        <v>79</v>
      </c>
      <c r="K10174" t="s">
        <v>8121</v>
      </c>
      <c r="L10174" t="s">
        <v>80</v>
      </c>
      <c r="M10174" t="s">
        <v>7626</v>
      </c>
      <c r="N10174" t="s">
        <v>7626</v>
      </c>
      <c r="O10174" t="s">
        <v>18</v>
      </c>
      <c r="P10174" t="s">
        <v>8119</v>
      </c>
      <c r="Q10174" t="s">
        <v>8122</v>
      </c>
    </row>
    <row r="10175" spans="1:17" hidden="1" x14ac:dyDescent="0.35">
      <c r="A10175" s="72">
        <f t="shared" si="158"/>
        <v>141303</v>
      </c>
      <c r="B10175" t="s">
        <v>14523</v>
      </c>
      <c r="C10175" s="66">
        <v>211955</v>
      </c>
      <c r="D10175" t="s">
        <v>77</v>
      </c>
      <c r="E10175" t="s">
        <v>7830</v>
      </c>
      <c r="F10175" s="66">
        <v>141303</v>
      </c>
      <c r="G10175" t="s">
        <v>78</v>
      </c>
      <c r="I10175" t="s">
        <v>79</v>
      </c>
      <c r="K10175" t="s">
        <v>14524</v>
      </c>
      <c r="M10175" t="s">
        <v>7626</v>
      </c>
      <c r="N10175" t="s">
        <v>6071</v>
      </c>
      <c r="O10175" t="s">
        <v>18</v>
      </c>
      <c r="P10175" t="s">
        <v>8119</v>
      </c>
    </row>
    <row r="10176" spans="1:17" hidden="1" x14ac:dyDescent="0.35">
      <c r="A10176" s="72">
        <f t="shared" si="158"/>
        <v>140929</v>
      </c>
      <c r="B10176" t="s">
        <v>20999</v>
      </c>
      <c r="C10176" s="66">
        <v>17010508</v>
      </c>
      <c r="D10176" t="s">
        <v>77</v>
      </c>
      <c r="E10176" t="s">
        <v>13717</v>
      </c>
      <c r="F10176" s="66">
        <v>140929</v>
      </c>
      <c r="G10176" t="s">
        <v>78</v>
      </c>
      <c r="I10176" t="s">
        <v>79</v>
      </c>
      <c r="K10176" t="s">
        <v>21000</v>
      </c>
      <c r="M10176" t="s">
        <v>4458</v>
      </c>
      <c r="N10176" t="s">
        <v>6071</v>
      </c>
      <c r="O10176" t="s">
        <v>18</v>
      </c>
      <c r="P10176" t="s">
        <v>4460</v>
      </c>
      <c r="Q10176" t="s">
        <v>21001</v>
      </c>
    </row>
    <row r="10177" spans="1:17" hidden="1" x14ac:dyDescent="0.35">
      <c r="A10177" s="72">
        <f t="shared" si="158"/>
        <v>141223</v>
      </c>
      <c r="B10177" t="s">
        <v>6656</v>
      </c>
      <c r="C10177" s="66">
        <v>88721</v>
      </c>
      <c r="D10177" t="s">
        <v>77</v>
      </c>
      <c r="E10177" t="s">
        <v>6077</v>
      </c>
      <c r="F10177" s="66">
        <v>141223</v>
      </c>
      <c r="G10177" t="s">
        <v>78</v>
      </c>
      <c r="H10177" t="s">
        <v>6657</v>
      </c>
      <c r="I10177" t="s">
        <v>79</v>
      </c>
      <c r="K10177" t="s">
        <v>6658</v>
      </c>
      <c r="M10177" t="s">
        <v>3090</v>
      </c>
      <c r="N10177" t="s">
        <v>6071</v>
      </c>
      <c r="O10177" t="s">
        <v>18</v>
      </c>
      <c r="P10177" t="s">
        <v>6659</v>
      </c>
      <c r="Q10177" t="s">
        <v>2600</v>
      </c>
    </row>
    <row r="10178" spans="1:17" hidden="1" x14ac:dyDescent="0.35">
      <c r="A10178" s="72">
        <f t="shared" ref="A10178:A10241" si="159">IF(F10178="", "", IF(D10178="School District", C10178, F10178))</f>
        <v>141739</v>
      </c>
      <c r="B10178" t="s">
        <v>23678</v>
      </c>
      <c r="C10178" s="85">
        <v>91944</v>
      </c>
      <c r="D10178" t="s">
        <v>77</v>
      </c>
      <c r="E10178" t="s">
        <v>23266</v>
      </c>
      <c r="F10178" s="85">
        <v>141739</v>
      </c>
      <c r="G10178" t="s">
        <v>78</v>
      </c>
      <c r="H10178">
        <v>12688982</v>
      </c>
      <c r="I10178" t="s">
        <v>79</v>
      </c>
      <c r="K10178" t="s">
        <v>23679</v>
      </c>
      <c r="M10178" t="s">
        <v>125</v>
      </c>
      <c r="N10178" t="s">
        <v>137</v>
      </c>
      <c r="O10178" t="s">
        <v>18</v>
      </c>
      <c r="P10178">
        <v>78753</v>
      </c>
      <c r="Q10178">
        <v>3038</v>
      </c>
    </row>
    <row r="10179" spans="1:17" hidden="1" x14ac:dyDescent="0.35">
      <c r="A10179" s="72">
        <f t="shared" si="159"/>
        <v>140842</v>
      </c>
      <c r="B10179" t="s">
        <v>23678</v>
      </c>
      <c r="C10179" s="85">
        <v>87205</v>
      </c>
      <c r="D10179" t="s">
        <v>77</v>
      </c>
      <c r="E10179" t="s">
        <v>23265</v>
      </c>
      <c r="F10179" s="85">
        <v>140842</v>
      </c>
      <c r="G10179" t="s">
        <v>78</v>
      </c>
      <c r="H10179">
        <v>12699674</v>
      </c>
      <c r="I10179" t="s">
        <v>79</v>
      </c>
      <c r="K10179" t="s">
        <v>3459</v>
      </c>
      <c r="M10179" t="s">
        <v>14167</v>
      </c>
      <c r="N10179" t="s">
        <v>571</v>
      </c>
      <c r="O10179" t="s">
        <v>18</v>
      </c>
      <c r="P10179">
        <v>76020</v>
      </c>
      <c r="Q10179">
        <v>2598</v>
      </c>
    </row>
    <row r="10180" spans="1:17" hidden="1" x14ac:dyDescent="0.35">
      <c r="A10180" s="72">
        <f t="shared" si="159"/>
        <v>140461</v>
      </c>
      <c r="B10180" t="s">
        <v>25714</v>
      </c>
      <c r="C10180" s="85">
        <v>85546</v>
      </c>
      <c r="D10180" t="s">
        <v>77</v>
      </c>
      <c r="E10180" t="s">
        <v>23227</v>
      </c>
      <c r="F10180" s="85">
        <v>140461</v>
      </c>
      <c r="G10180" t="s">
        <v>78</v>
      </c>
      <c r="H10180">
        <v>1647890</v>
      </c>
      <c r="I10180" t="s">
        <v>79</v>
      </c>
      <c r="K10180" t="s">
        <v>25715</v>
      </c>
      <c r="M10180" t="s">
        <v>20923</v>
      </c>
      <c r="N10180" t="s">
        <v>232</v>
      </c>
      <c r="O10180" t="s">
        <v>18</v>
      </c>
      <c r="P10180">
        <v>75042</v>
      </c>
      <c r="Q10180">
        <v>6345</v>
      </c>
    </row>
    <row r="10181" spans="1:17" hidden="1" x14ac:dyDescent="0.35">
      <c r="A10181" s="72">
        <f t="shared" si="159"/>
        <v>140461</v>
      </c>
      <c r="B10181" t="s">
        <v>469</v>
      </c>
      <c r="C10181" s="66">
        <v>85546</v>
      </c>
      <c r="D10181" t="s">
        <v>77</v>
      </c>
      <c r="E10181" t="s">
        <v>371</v>
      </c>
      <c r="F10181" s="66">
        <v>140461</v>
      </c>
      <c r="G10181" t="s">
        <v>78</v>
      </c>
      <c r="H10181" t="s">
        <v>372</v>
      </c>
      <c r="I10181" t="s">
        <v>79</v>
      </c>
      <c r="K10181" t="s">
        <v>470</v>
      </c>
      <c r="M10181" t="s">
        <v>374</v>
      </c>
      <c r="N10181" t="s">
        <v>189</v>
      </c>
      <c r="O10181" t="s">
        <v>18</v>
      </c>
      <c r="P10181" t="s">
        <v>448</v>
      </c>
      <c r="Q10181" t="s">
        <v>471</v>
      </c>
    </row>
    <row r="10182" spans="1:17" hidden="1" x14ac:dyDescent="0.35">
      <c r="A10182" s="72">
        <f t="shared" si="159"/>
        <v>140883</v>
      </c>
      <c r="B10182" t="s">
        <v>24336</v>
      </c>
      <c r="C10182" s="85">
        <v>16064245</v>
      </c>
      <c r="D10182" t="s">
        <v>77</v>
      </c>
      <c r="E10182" t="s">
        <v>23255</v>
      </c>
      <c r="F10182" s="85">
        <v>140883</v>
      </c>
      <c r="G10182" t="s">
        <v>78</v>
      </c>
      <c r="H10182">
        <v>11667227</v>
      </c>
      <c r="I10182" t="s">
        <v>79</v>
      </c>
      <c r="K10182" t="s">
        <v>24337</v>
      </c>
      <c r="M10182" t="s">
        <v>23079</v>
      </c>
      <c r="N10182" t="s">
        <v>571</v>
      </c>
      <c r="O10182" t="s">
        <v>18</v>
      </c>
      <c r="P10182">
        <v>76092</v>
      </c>
    </row>
    <row r="10183" spans="1:17" hidden="1" x14ac:dyDescent="0.35">
      <c r="A10183" s="72">
        <f t="shared" si="159"/>
        <v>140871</v>
      </c>
      <c r="B10183" t="s">
        <v>27231</v>
      </c>
      <c r="C10183" s="85">
        <v>16031147</v>
      </c>
      <c r="D10183" t="s">
        <v>77</v>
      </c>
      <c r="E10183" t="s">
        <v>23182</v>
      </c>
      <c r="F10183" s="85">
        <v>140871</v>
      </c>
      <c r="G10183" t="s">
        <v>78</v>
      </c>
      <c r="H10183">
        <v>13410303</v>
      </c>
      <c r="I10183" t="s">
        <v>79</v>
      </c>
      <c r="K10183" t="s">
        <v>27232</v>
      </c>
      <c r="M10183" t="s">
        <v>21008</v>
      </c>
      <c r="N10183" t="s">
        <v>1197</v>
      </c>
      <c r="O10183" t="s">
        <v>18</v>
      </c>
      <c r="P10183">
        <v>76065</v>
      </c>
    </row>
    <row r="10184" spans="1:17" hidden="1" x14ac:dyDescent="0.35">
      <c r="A10184" s="72">
        <f t="shared" si="159"/>
        <v>140871</v>
      </c>
      <c r="B10184" t="s">
        <v>16034</v>
      </c>
      <c r="C10184" s="66">
        <v>16031147</v>
      </c>
      <c r="D10184" t="s">
        <v>77</v>
      </c>
      <c r="E10184" t="s">
        <v>3772</v>
      </c>
      <c r="F10184" s="66">
        <v>140871</v>
      </c>
      <c r="G10184" t="s">
        <v>78</v>
      </c>
      <c r="H10184" t="s">
        <v>3773</v>
      </c>
      <c r="I10184" t="s">
        <v>79</v>
      </c>
      <c r="K10184" t="s">
        <v>16035</v>
      </c>
      <c r="M10184" t="s">
        <v>3775</v>
      </c>
      <c r="N10184" t="s">
        <v>1206</v>
      </c>
      <c r="O10184" t="s">
        <v>18</v>
      </c>
      <c r="P10184" t="s">
        <v>3776</v>
      </c>
    </row>
    <row r="10185" spans="1:17" hidden="1" x14ac:dyDescent="0.35">
      <c r="A10185" s="72">
        <f t="shared" si="159"/>
        <v>141519</v>
      </c>
      <c r="B10185" t="s">
        <v>9596</v>
      </c>
      <c r="C10185" s="66">
        <v>90494</v>
      </c>
      <c r="D10185" t="s">
        <v>77</v>
      </c>
      <c r="E10185" t="s">
        <v>9597</v>
      </c>
      <c r="F10185" s="66">
        <v>141519</v>
      </c>
      <c r="G10185" t="s">
        <v>78</v>
      </c>
      <c r="H10185" t="s">
        <v>9598</v>
      </c>
      <c r="I10185" t="s">
        <v>79</v>
      </c>
      <c r="K10185" t="s">
        <v>9599</v>
      </c>
      <c r="M10185" t="s">
        <v>9600</v>
      </c>
      <c r="N10185" t="s">
        <v>9601</v>
      </c>
      <c r="O10185" t="s">
        <v>18</v>
      </c>
      <c r="P10185" t="s">
        <v>9602</v>
      </c>
      <c r="Q10185" t="s">
        <v>6784</v>
      </c>
    </row>
    <row r="10186" spans="1:17" hidden="1" x14ac:dyDescent="0.35">
      <c r="A10186" s="72">
        <f t="shared" si="159"/>
        <v>141131</v>
      </c>
      <c r="B10186" t="s">
        <v>5510</v>
      </c>
      <c r="C10186" s="66">
        <v>88171</v>
      </c>
      <c r="D10186" t="s">
        <v>77</v>
      </c>
      <c r="E10186" t="s">
        <v>5511</v>
      </c>
      <c r="F10186" s="66">
        <v>141131</v>
      </c>
      <c r="G10186" t="s">
        <v>78</v>
      </c>
      <c r="I10186" t="s">
        <v>79</v>
      </c>
      <c r="K10186" t="s">
        <v>5512</v>
      </c>
      <c r="M10186" t="s">
        <v>5513</v>
      </c>
      <c r="N10186" t="s">
        <v>5359</v>
      </c>
      <c r="O10186" t="s">
        <v>18</v>
      </c>
      <c r="P10186" t="s">
        <v>5514</v>
      </c>
    </row>
    <row r="10187" spans="1:17" hidden="1" x14ac:dyDescent="0.35">
      <c r="A10187" s="72">
        <f t="shared" si="159"/>
        <v>140445</v>
      </c>
      <c r="B10187" t="s">
        <v>23328</v>
      </c>
      <c r="C10187" s="85">
        <v>85405</v>
      </c>
      <c r="D10187" t="s">
        <v>77</v>
      </c>
      <c r="E10187" t="s">
        <v>23272</v>
      </c>
      <c r="F10187" s="85">
        <v>140445</v>
      </c>
      <c r="G10187" t="s">
        <v>78</v>
      </c>
      <c r="I10187" t="s">
        <v>79</v>
      </c>
      <c r="K10187" t="s">
        <v>23329</v>
      </c>
      <c r="M10187" t="s">
        <v>20950</v>
      </c>
      <c r="N10187" t="s">
        <v>176</v>
      </c>
      <c r="O10187" t="s">
        <v>18</v>
      </c>
      <c r="P10187">
        <v>75002</v>
      </c>
      <c r="Q10187">
        <v>4547</v>
      </c>
    </row>
    <row r="10188" spans="1:17" hidden="1" x14ac:dyDescent="0.35">
      <c r="A10188" s="72">
        <f t="shared" si="159"/>
        <v>141312</v>
      </c>
      <c r="B10188" t="s">
        <v>8541</v>
      </c>
      <c r="C10188" s="66">
        <v>89889</v>
      </c>
      <c r="D10188" t="s">
        <v>77</v>
      </c>
      <c r="E10188" t="s">
        <v>6602</v>
      </c>
      <c r="F10188" s="66">
        <v>141312</v>
      </c>
      <c r="G10188" t="s">
        <v>78</v>
      </c>
      <c r="H10188" t="s">
        <v>8542</v>
      </c>
      <c r="I10188" t="s">
        <v>79</v>
      </c>
      <c r="K10188" t="s">
        <v>8543</v>
      </c>
      <c r="M10188" t="s">
        <v>8544</v>
      </c>
      <c r="N10188" t="s">
        <v>6071</v>
      </c>
      <c r="O10188" t="s">
        <v>18</v>
      </c>
      <c r="P10188" t="s">
        <v>8545</v>
      </c>
      <c r="Q10188" t="s">
        <v>8546</v>
      </c>
    </row>
    <row r="10189" spans="1:17" hidden="1" x14ac:dyDescent="0.35">
      <c r="A10189" s="72">
        <f t="shared" si="159"/>
        <v>141223</v>
      </c>
      <c r="B10189" t="s">
        <v>6336</v>
      </c>
      <c r="C10189" s="66">
        <v>88530</v>
      </c>
      <c r="D10189" t="s">
        <v>77</v>
      </c>
      <c r="E10189" t="s">
        <v>6077</v>
      </c>
      <c r="F10189" s="66">
        <v>141223</v>
      </c>
      <c r="G10189" t="s">
        <v>78</v>
      </c>
      <c r="H10189" t="s">
        <v>6337</v>
      </c>
      <c r="I10189" t="s">
        <v>79</v>
      </c>
      <c r="K10189" t="s">
        <v>6338</v>
      </c>
      <c r="M10189" t="s">
        <v>3090</v>
      </c>
      <c r="N10189" t="s">
        <v>6071</v>
      </c>
      <c r="O10189" t="s">
        <v>18</v>
      </c>
      <c r="P10189" t="s">
        <v>6120</v>
      </c>
      <c r="Q10189" t="s">
        <v>6339</v>
      </c>
    </row>
    <row r="10190" spans="1:17" hidden="1" x14ac:dyDescent="0.35">
      <c r="A10190" s="72">
        <f t="shared" si="159"/>
        <v>141546</v>
      </c>
      <c r="B10190" t="s">
        <v>27339</v>
      </c>
      <c r="C10190" s="85">
        <v>90743</v>
      </c>
      <c r="D10190" t="s">
        <v>77</v>
      </c>
      <c r="E10190" t="s">
        <v>23179</v>
      </c>
      <c r="F10190" s="85">
        <v>141546</v>
      </c>
      <c r="G10190" t="s">
        <v>78</v>
      </c>
      <c r="H10190">
        <v>1664853</v>
      </c>
      <c r="I10190" t="s">
        <v>79</v>
      </c>
      <c r="K10190" t="s">
        <v>27340</v>
      </c>
      <c r="M10190" t="s">
        <v>9155</v>
      </c>
      <c r="N10190" t="s">
        <v>9526</v>
      </c>
      <c r="O10190" t="s">
        <v>18</v>
      </c>
      <c r="P10190">
        <v>78218</v>
      </c>
      <c r="Q10190">
        <v>1609</v>
      </c>
    </row>
    <row r="10191" spans="1:17" hidden="1" x14ac:dyDescent="0.35">
      <c r="A10191" s="72">
        <f t="shared" si="159"/>
        <v>141546</v>
      </c>
      <c r="B10191" t="s">
        <v>10015</v>
      </c>
      <c r="C10191" s="66">
        <v>90743</v>
      </c>
      <c r="D10191" t="s">
        <v>77</v>
      </c>
      <c r="E10191" t="s">
        <v>9849</v>
      </c>
      <c r="F10191" s="66">
        <v>141546</v>
      </c>
      <c r="G10191" t="s">
        <v>78</v>
      </c>
      <c r="H10191" t="s">
        <v>9850</v>
      </c>
      <c r="I10191" t="s">
        <v>79</v>
      </c>
      <c r="K10191" t="s">
        <v>10016</v>
      </c>
      <c r="L10191" t="s">
        <v>80</v>
      </c>
      <c r="M10191" t="s">
        <v>7383</v>
      </c>
      <c r="N10191" t="s">
        <v>7384</v>
      </c>
      <c r="O10191" t="s">
        <v>18</v>
      </c>
      <c r="P10191" t="s">
        <v>10017</v>
      </c>
      <c r="Q10191" t="s">
        <v>10018</v>
      </c>
    </row>
    <row r="10192" spans="1:17" hidden="1" x14ac:dyDescent="0.35">
      <c r="A10192" s="72">
        <f t="shared" si="159"/>
        <v>140865</v>
      </c>
      <c r="B10192" t="s">
        <v>26518</v>
      </c>
      <c r="C10192" s="85">
        <v>87334</v>
      </c>
      <c r="D10192" t="s">
        <v>77</v>
      </c>
      <c r="E10192" t="s">
        <v>23204</v>
      </c>
      <c r="F10192" s="85">
        <v>140865</v>
      </c>
      <c r="G10192" t="s">
        <v>78</v>
      </c>
      <c r="I10192" t="s">
        <v>79</v>
      </c>
      <c r="K10192" t="s">
        <v>26519</v>
      </c>
      <c r="M10192" t="s">
        <v>25007</v>
      </c>
      <c r="N10192" t="s">
        <v>3419</v>
      </c>
      <c r="O10192" t="s">
        <v>18</v>
      </c>
      <c r="P10192">
        <v>76059</v>
      </c>
      <c r="Q10192">
        <v>656</v>
      </c>
    </row>
    <row r="10193" spans="1:17" hidden="1" x14ac:dyDescent="0.35">
      <c r="A10193" s="72">
        <f t="shared" si="159"/>
        <v>140865</v>
      </c>
      <c r="B10193" t="s">
        <v>3720</v>
      </c>
      <c r="C10193" s="66">
        <v>87334</v>
      </c>
      <c r="D10193" t="s">
        <v>77</v>
      </c>
      <c r="E10193" t="s">
        <v>3712</v>
      </c>
      <c r="F10193" s="66">
        <v>140865</v>
      </c>
      <c r="G10193" t="s">
        <v>78</v>
      </c>
      <c r="I10193" t="s">
        <v>79</v>
      </c>
      <c r="K10193" t="s">
        <v>3721</v>
      </c>
      <c r="M10193" t="s">
        <v>3714</v>
      </c>
      <c r="N10193" t="s">
        <v>3418</v>
      </c>
      <c r="O10193" t="s">
        <v>18</v>
      </c>
      <c r="P10193" t="s">
        <v>3715</v>
      </c>
      <c r="Q10193" t="s">
        <v>3716</v>
      </c>
    </row>
    <row r="10194" spans="1:17" hidden="1" x14ac:dyDescent="0.35">
      <c r="A10194" s="72">
        <f t="shared" si="159"/>
        <v>141555</v>
      </c>
      <c r="B10194" t="s">
        <v>6843</v>
      </c>
      <c r="C10194" s="66">
        <v>232043</v>
      </c>
      <c r="D10194" t="s">
        <v>77</v>
      </c>
      <c r="E10194" t="s">
        <v>4810</v>
      </c>
      <c r="F10194" s="66">
        <v>141555</v>
      </c>
      <c r="G10194" t="s">
        <v>78</v>
      </c>
      <c r="H10194" t="s">
        <v>15392</v>
      </c>
      <c r="I10194" t="s">
        <v>79</v>
      </c>
      <c r="K10194" t="s">
        <v>15393</v>
      </c>
      <c r="M10194" t="s">
        <v>7383</v>
      </c>
      <c r="N10194" t="s">
        <v>7384</v>
      </c>
      <c r="O10194" t="s">
        <v>18</v>
      </c>
      <c r="P10194" t="s">
        <v>10364</v>
      </c>
    </row>
    <row r="10195" spans="1:17" hidden="1" x14ac:dyDescent="0.35">
      <c r="A10195" s="72">
        <f t="shared" si="159"/>
        <v>140661</v>
      </c>
      <c r="B10195" t="s">
        <v>2500</v>
      </c>
      <c r="C10195" s="66">
        <v>86678</v>
      </c>
      <c r="D10195" t="s">
        <v>77</v>
      </c>
      <c r="E10195" t="s">
        <v>2463</v>
      </c>
      <c r="F10195" s="66">
        <v>140661</v>
      </c>
      <c r="G10195" t="s">
        <v>78</v>
      </c>
      <c r="H10195" t="s">
        <v>2501</v>
      </c>
      <c r="I10195" t="s">
        <v>79</v>
      </c>
      <c r="K10195" t="s">
        <v>2502</v>
      </c>
      <c r="M10195" t="s">
        <v>2447</v>
      </c>
      <c r="N10195" t="s">
        <v>2466</v>
      </c>
      <c r="O10195" t="s">
        <v>18</v>
      </c>
      <c r="P10195" t="s">
        <v>2482</v>
      </c>
      <c r="Q10195" t="s">
        <v>2503</v>
      </c>
    </row>
    <row r="10196" spans="1:17" hidden="1" x14ac:dyDescent="0.35">
      <c r="A10196" s="72">
        <f t="shared" si="159"/>
        <v>141332</v>
      </c>
      <c r="B10196" t="s">
        <v>24630</v>
      </c>
      <c r="C10196" s="85">
        <v>16052619</v>
      </c>
      <c r="D10196" t="s">
        <v>23281</v>
      </c>
      <c r="E10196" t="s">
        <v>23245</v>
      </c>
      <c r="F10196" s="85">
        <v>141332</v>
      </c>
      <c r="G10196" t="s">
        <v>78</v>
      </c>
      <c r="I10196" t="s">
        <v>79</v>
      </c>
      <c r="K10196" t="s">
        <v>24631</v>
      </c>
      <c r="M10196" t="s">
        <v>24600</v>
      </c>
      <c r="N10196" t="s">
        <v>8314</v>
      </c>
      <c r="O10196" t="s">
        <v>18</v>
      </c>
      <c r="P10196">
        <v>77539</v>
      </c>
    </row>
    <row r="10197" spans="1:17" hidden="1" x14ac:dyDescent="0.35">
      <c r="A10197" s="72">
        <f t="shared" si="159"/>
        <v>140469</v>
      </c>
      <c r="B10197" t="s">
        <v>24630</v>
      </c>
      <c r="C10197" s="85">
        <v>16074756</v>
      </c>
      <c r="D10197" t="s">
        <v>23281</v>
      </c>
      <c r="E10197" t="s">
        <v>23191</v>
      </c>
      <c r="F10197" s="85">
        <v>140469</v>
      </c>
      <c r="G10197" t="s">
        <v>78</v>
      </c>
      <c r="I10197" t="s">
        <v>79</v>
      </c>
      <c r="K10197" t="s">
        <v>26971</v>
      </c>
      <c r="M10197" t="s">
        <v>13635</v>
      </c>
      <c r="N10197" t="s">
        <v>205</v>
      </c>
      <c r="O10197" t="s">
        <v>18</v>
      </c>
      <c r="P10197">
        <v>75057</v>
      </c>
    </row>
    <row r="10198" spans="1:17" hidden="1" x14ac:dyDescent="0.35">
      <c r="A10198" s="72">
        <f t="shared" si="159"/>
        <v>140469</v>
      </c>
      <c r="B10198" t="s">
        <v>18570</v>
      </c>
      <c r="C10198" s="66">
        <v>16074756</v>
      </c>
      <c r="D10198" t="s">
        <v>83</v>
      </c>
      <c r="E10198" t="s">
        <v>212</v>
      </c>
      <c r="F10198" s="66">
        <v>140469</v>
      </c>
      <c r="G10198" t="s">
        <v>78</v>
      </c>
      <c r="I10198" t="s">
        <v>79</v>
      </c>
      <c r="K10198" t="s">
        <v>19879</v>
      </c>
      <c r="M10198" t="s">
        <v>343</v>
      </c>
      <c r="N10198" t="s">
        <v>215</v>
      </c>
      <c r="O10198" t="s">
        <v>18</v>
      </c>
      <c r="P10198" t="s">
        <v>657</v>
      </c>
    </row>
    <row r="10199" spans="1:17" hidden="1" x14ac:dyDescent="0.35">
      <c r="A10199" s="72">
        <f t="shared" si="159"/>
        <v>141312</v>
      </c>
      <c r="B10199" t="s">
        <v>21015</v>
      </c>
      <c r="C10199" s="66">
        <v>17010696</v>
      </c>
      <c r="D10199" t="s">
        <v>83</v>
      </c>
      <c r="E10199" t="s">
        <v>6602</v>
      </c>
      <c r="F10199" s="66">
        <v>141312</v>
      </c>
      <c r="G10199" t="s">
        <v>78</v>
      </c>
      <c r="I10199" t="s">
        <v>79</v>
      </c>
      <c r="K10199" t="s">
        <v>21016</v>
      </c>
      <c r="M10199" t="s">
        <v>8556</v>
      </c>
      <c r="N10199" t="s">
        <v>6071</v>
      </c>
      <c r="O10199" t="s">
        <v>18</v>
      </c>
      <c r="P10199" t="s">
        <v>8240</v>
      </c>
    </row>
    <row r="10200" spans="1:17" hidden="1" x14ac:dyDescent="0.35">
      <c r="A10200" s="72">
        <f t="shared" si="159"/>
        <v>140906</v>
      </c>
      <c r="B10200" t="s">
        <v>24706</v>
      </c>
      <c r="C10200" s="85">
        <v>16033025</v>
      </c>
      <c r="D10200" t="s">
        <v>23281</v>
      </c>
      <c r="E10200" t="s">
        <v>23244</v>
      </c>
      <c r="F10200" s="85">
        <v>140906</v>
      </c>
      <c r="G10200" t="s">
        <v>78</v>
      </c>
      <c r="H10200">
        <v>13850763</v>
      </c>
      <c r="I10200" t="s">
        <v>79</v>
      </c>
      <c r="K10200" t="s">
        <v>24707</v>
      </c>
      <c r="M10200" t="s">
        <v>20400</v>
      </c>
      <c r="N10200" t="s">
        <v>571</v>
      </c>
      <c r="O10200" t="s">
        <v>18</v>
      </c>
      <c r="P10200">
        <v>76179</v>
      </c>
    </row>
    <row r="10201" spans="1:17" hidden="1" x14ac:dyDescent="0.35">
      <c r="A10201" s="72">
        <f t="shared" si="159"/>
        <v>141391</v>
      </c>
      <c r="B10201" t="s">
        <v>8870</v>
      </c>
      <c r="C10201" s="66">
        <v>90032</v>
      </c>
      <c r="D10201" t="s">
        <v>77</v>
      </c>
      <c r="E10201" t="s">
        <v>8626</v>
      </c>
      <c r="F10201" s="66">
        <v>141391</v>
      </c>
      <c r="G10201" t="s">
        <v>78</v>
      </c>
      <c r="I10201" t="s">
        <v>79</v>
      </c>
      <c r="K10201" t="s">
        <v>8871</v>
      </c>
      <c r="M10201" t="s">
        <v>8866</v>
      </c>
      <c r="N10201" t="s">
        <v>3036</v>
      </c>
      <c r="O10201" t="s">
        <v>18</v>
      </c>
      <c r="P10201" t="s">
        <v>8867</v>
      </c>
    </row>
    <row r="10202" spans="1:17" hidden="1" x14ac:dyDescent="0.35">
      <c r="A10202" s="72">
        <f t="shared" si="159"/>
        <v>141555</v>
      </c>
      <c r="B10202" t="s">
        <v>8868</v>
      </c>
      <c r="C10202" s="66">
        <v>228674</v>
      </c>
      <c r="D10202" t="s">
        <v>77</v>
      </c>
      <c r="E10202" t="s">
        <v>4810</v>
      </c>
      <c r="F10202" s="66">
        <v>141555</v>
      </c>
      <c r="G10202" t="s">
        <v>78</v>
      </c>
      <c r="H10202" t="s">
        <v>15125</v>
      </c>
      <c r="I10202" t="s">
        <v>79</v>
      </c>
      <c r="K10202" t="s">
        <v>15126</v>
      </c>
      <c r="M10202" t="s">
        <v>7383</v>
      </c>
      <c r="O10202" t="s">
        <v>18</v>
      </c>
      <c r="P10202" t="s">
        <v>10396</v>
      </c>
    </row>
    <row r="10203" spans="1:17" hidden="1" x14ac:dyDescent="0.35">
      <c r="A10203" s="72">
        <f t="shared" si="159"/>
        <v>141391</v>
      </c>
      <c r="B10203" t="s">
        <v>8868</v>
      </c>
      <c r="C10203" s="66">
        <v>90031</v>
      </c>
      <c r="D10203" t="s">
        <v>77</v>
      </c>
      <c r="E10203" t="s">
        <v>8626</v>
      </c>
      <c r="F10203" s="66">
        <v>141391</v>
      </c>
      <c r="G10203" t="s">
        <v>78</v>
      </c>
      <c r="I10203" t="s">
        <v>79</v>
      </c>
      <c r="K10203" t="s">
        <v>8869</v>
      </c>
      <c r="M10203" t="s">
        <v>8866</v>
      </c>
      <c r="N10203" t="s">
        <v>3036</v>
      </c>
      <c r="O10203" t="s">
        <v>18</v>
      </c>
      <c r="P10203" t="s">
        <v>8867</v>
      </c>
    </row>
    <row r="10204" spans="1:17" hidden="1" x14ac:dyDescent="0.35">
      <c r="A10204" s="72">
        <f t="shared" si="159"/>
        <v>141391</v>
      </c>
      <c r="B10204" t="s">
        <v>22814</v>
      </c>
      <c r="C10204" s="66">
        <v>17026697</v>
      </c>
      <c r="D10204" t="s">
        <v>83</v>
      </c>
      <c r="E10204" t="s">
        <v>8626</v>
      </c>
      <c r="F10204" s="66">
        <v>141391</v>
      </c>
      <c r="G10204" t="s">
        <v>78</v>
      </c>
      <c r="I10204" t="s">
        <v>79</v>
      </c>
      <c r="K10204" t="s">
        <v>22815</v>
      </c>
      <c r="M10204" t="s">
        <v>22816</v>
      </c>
      <c r="N10204" t="s">
        <v>3036</v>
      </c>
      <c r="O10204" t="s">
        <v>18</v>
      </c>
      <c r="P10204" t="s">
        <v>8867</v>
      </c>
    </row>
    <row r="10205" spans="1:17" hidden="1" x14ac:dyDescent="0.35">
      <c r="A10205" s="72">
        <f t="shared" si="159"/>
        <v>141391</v>
      </c>
      <c r="B10205" t="s">
        <v>8872</v>
      </c>
      <c r="C10205" s="66">
        <v>90033</v>
      </c>
      <c r="D10205" t="s">
        <v>77</v>
      </c>
      <c r="E10205" t="s">
        <v>8626</v>
      </c>
      <c r="F10205" s="66">
        <v>141391</v>
      </c>
      <c r="G10205" t="s">
        <v>78</v>
      </c>
      <c r="I10205" t="s">
        <v>79</v>
      </c>
      <c r="K10205" t="s">
        <v>8873</v>
      </c>
      <c r="M10205" t="s">
        <v>8866</v>
      </c>
      <c r="N10205" t="s">
        <v>3036</v>
      </c>
      <c r="O10205" t="s">
        <v>18</v>
      </c>
      <c r="P10205" t="s">
        <v>8867</v>
      </c>
    </row>
    <row r="10206" spans="1:17" hidden="1" x14ac:dyDescent="0.35">
      <c r="A10206" s="72">
        <f t="shared" si="159"/>
        <v>140503</v>
      </c>
      <c r="B10206" t="s">
        <v>25271</v>
      </c>
      <c r="C10206" s="85">
        <v>85894</v>
      </c>
      <c r="D10206" t="s">
        <v>77</v>
      </c>
      <c r="E10206" t="s">
        <v>23232</v>
      </c>
      <c r="F10206" s="85">
        <v>140503</v>
      </c>
      <c r="G10206" t="s">
        <v>78</v>
      </c>
      <c r="H10206">
        <v>4965059</v>
      </c>
      <c r="I10206" t="s">
        <v>79</v>
      </c>
      <c r="K10206" t="s">
        <v>25272</v>
      </c>
      <c r="M10206" t="s">
        <v>20811</v>
      </c>
      <c r="N10206" t="s">
        <v>1182</v>
      </c>
      <c r="O10206" t="s">
        <v>18</v>
      </c>
      <c r="P10206">
        <v>75126</v>
      </c>
      <c r="Q10206">
        <v>9677</v>
      </c>
    </row>
    <row r="10207" spans="1:17" hidden="1" x14ac:dyDescent="0.35">
      <c r="A10207" s="72">
        <f t="shared" si="159"/>
        <v>140503</v>
      </c>
      <c r="B10207" t="s">
        <v>1243</v>
      </c>
      <c r="C10207" s="66">
        <v>85894</v>
      </c>
      <c r="D10207" t="s">
        <v>77</v>
      </c>
      <c r="E10207" t="s">
        <v>1244</v>
      </c>
      <c r="F10207" s="66">
        <v>140503</v>
      </c>
      <c r="G10207" t="s">
        <v>78</v>
      </c>
      <c r="H10207" t="s">
        <v>1245</v>
      </c>
      <c r="I10207" t="s">
        <v>79</v>
      </c>
      <c r="K10207" t="s">
        <v>1246</v>
      </c>
      <c r="M10207" t="s">
        <v>1247</v>
      </c>
      <c r="N10207" t="s">
        <v>1248</v>
      </c>
      <c r="O10207" t="s">
        <v>18</v>
      </c>
      <c r="P10207" t="s">
        <v>1249</v>
      </c>
    </row>
    <row r="10208" spans="1:17" hidden="1" x14ac:dyDescent="0.35">
      <c r="A10208" s="72">
        <f t="shared" si="159"/>
        <v>141391</v>
      </c>
      <c r="B10208" t="s">
        <v>18226</v>
      </c>
      <c r="C10208" s="66">
        <v>16071294</v>
      </c>
      <c r="D10208" t="s">
        <v>77</v>
      </c>
      <c r="E10208" t="s">
        <v>8626</v>
      </c>
      <c r="F10208" s="66">
        <v>141391</v>
      </c>
      <c r="G10208" t="s">
        <v>78</v>
      </c>
      <c r="H10208" t="s">
        <v>350</v>
      </c>
      <c r="I10208" t="s">
        <v>79</v>
      </c>
      <c r="K10208" t="s">
        <v>18227</v>
      </c>
      <c r="L10208" t="s">
        <v>80</v>
      </c>
      <c r="M10208" t="s">
        <v>8866</v>
      </c>
      <c r="N10208" t="s">
        <v>2790</v>
      </c>
      <c r="O10208" t="s">
        <v>18</v>
      </c>
      <c r="P10208" t="s">
        <v>8867</v>
      </c>
      <c r="Q10208" t="s">
        <v>87</v>
      </c>
    </row>
    <row r="10209" spans="1:17" hidden="1" x14ac:dyDescent="0.35">
      <c r="A10209" s="72">
        <f t="shared" si="159"/>
        <v>140751</v>
      </c>
      <c r="B10209" t="s">
        <v>17356</v>
      </c>
      <c r="C10209" s="66">
        <v>16059799</v>
      </c>
      <c r="D10209" t="s">
        <v>77</v>
      </c>
      <c r="E10209" t="s">
        <v>3066</v>
      </c>
      <c r="F10209" s="66">
        <v>140751</v>
      </c>
      <c r="G10209" t="s">
        <v>78</v>
      </c>
      <c r="I10209" t="s">
        <v>79</v>
      </c>
      <c r="K10209" t="s">
        <v>17357</v>
      </c>
      <c r="M10209" t="s">
        <v>3058</v>
      </c>
      <c r="N10209" t="s">
        <v>2979</v>
      </c>
      <c r="O10209" t="s">
        <v>18</v>
      </c>
      <c r="P10209" t="s">
        <v>3063</v>
      </c>
    </row>
    <row r="10210" spans="1:17" hidden="1" x14ac:dyDescent="0.35">
      <c r="A10210" s="72">
        <f t="shared" si="159"/>
        <v>141377</v>
      </c>
      <c r="B10210" t="s">
        <v>17346</v>
      </c>
      <c r="C10210" s="66">
        <v>16059632</v>
      </c>
      <c r="D10210" t="s">
        <v>77</v>
      </c>
      <c r="E10210" t="s">
        <v>8739</v>
      </c>
      <c r="F10210" s="66">
        <v>141377</v>
      </c>
      <c r="G10210" t="s">
        <v>78</v>
      </c>
      <c r="I10210" t="s">
        <v>79</v>
      </c>
      <c r="K10210" t="s">
        <v>17347</v>
      </c>
      <c r="M10210" t="s">
        <v>8742</v>
      </c>
      <c r="N10210" t="s">
        <v>8807</v>
      </c>
      <c r="O10210" t="s">
        <v>18</v>
      </c>
      <c r="P10210" t="s">
        <v>8744</v>
      </c>
    </row>
    <row r="10211" spans="1:17" hidden="1" x14ac:dyDescent="0.35">
      <c r="A10211" s="72">
        <f t="shared" si="159"/>
        <v>140482</v>
      </c>
      <c r="B10211" t="s">
        <v>28350</v>
      </c>
      <c r="C10211" s="85">
        <v>85802</v>
      </c>
      <c r="D10211" t="s">
        <v>77</v>
      </c>
      <c r="E10211" t="s">
        <v>23149</v>
      </c>
      <c r="F10211" s="85">
        <v>140482</v>
      </c>
      <c r="G10211" t="s">
        <v>78</v>
      </c>
      <c r="H10211">
        <v>13058524</v>
      </c>
      <c r="I10211" t="s">
        <v>79</v>
      </c>
      <c r="K10211" t="s">
        <v>28351</v>
      </c>
      <c r="M10211" t="s">
        <v>21231</v>
      </c>
      <c r="N10211" t="s">
        <v>242</v>
      </c>
      <c r="O10211" t="s">
        <v>18</v>
      </c>
      <c r="P10211">
        <v>75090</v>
      </c>
      <c r="Q10211">
        <v>7917</v>
      </c>
    </row>
    <row r="10212" spans="1:17" hidden="1" x14ac:dyDescent="0.35">
      <c r="A10212" s="72">
        <f t="shared" si="159"/>
        <v>141544</v>
      </c>
      <c r="B10212" t="s">
        <v>1125</v>
      </c>
      <c r="C10212" s="66">
        <v>90587</v>
      </c>
      <c r="D10212" t="s">
        <v>77</v>
      </c>
      <c r="E10212" t="s">
        <v>9751</v>
      </c>
      <c r="F10212" s="66">
        <v>141544</v>
      </c>
      <c r="G10212" t="s">
        <v>78</v>
      </c>
      <c r="H10212" t="s">
        <v>9752</v>
      </c>
      <c r="I10212" t="s">
        <v>79</v>
      </c>
      <c r="K10212" t="s">
        <v>9779</v>
      </c>
      <c r="M10212" t="s">
        <v>7383</v>
      </c>
      <c r="N10212" t="s">
        <v>7384</v>
      </c>
      <c r="O10212" t="s">
        <v>18</v>
      </c>
      <c r="P10212" t="s">
        <v>9776</v>
      </c>
      <c r="Q10212" t="s">
        <v>1658</v>
      </c>
    </row>
    <row r="10213" spans="1:17" hidden="1" x14ac:dyDescent="0.35">
      <c r="A10213" s="72">
        <f t="shared" si="159"/>
        <v>140482</v>
      </c>
      <c r="B10213" t="s">
        <v>1125</v>
      </c>
      <c r="C10213" s="66">
        <v>85802</v>
      </c>
      <c r="D10213" t="s">
        <v>77</v>
      </c>
      <c r="E10213" t="s">
        <v>246</v>
      </c>
      <c r="F10213" s="66">
        <v>140482</v>
      </c>
      <c r="G10213" t="s">
        <v>78</v>
      </c>
      <c r="H10213" t="s">
        <v>1126</v>
      </c>
      <c r="I10213" t="s">
        <v>79</v>
      </c>
      <c r="K10213" t="s">
        <v>1127</v>
      </c>
      <c r="M10213" t="s">
        <v>1102</v>
      </c>
      <c r="N10213" t="s">
        <v>240</v>
      </c>
      <c r="O10213" t="s">
        <v>18</v>
      </c>
      <c r="P10213" t="s">
        <v>1103</v>
      </c>
      <c r="Q10213" t="s">
        <v>1128</v>
      </c>
    </row>
    <row r="10214" spans="1:17" hidden="1" x14ac:dyDescent="0.35">
      <c r="A10214" s="72">
        <f t="shared" si="159"/>
        <v>140887</v>
      </c>
      <c r="B10214" t="s">
        <v>25470</v>
      </c>
      <c r="C10214" s="85">
        <v>87445</v>
      </c>
      <c r="D10214" t="s">
        <v>77</v>
      </c>
      <c r="E10214" t="s">
        <v>23231</v>
      </c>
      <c r="F10214" s="85">
        <v>140887</v>
      </c>
      <c r="G10214" t="s">
        <v>78</v>
      </c>
      <c r="H10214">
        <v>12060737</v>
      </c>
      <c r="I10214" t="s">
        <v>79</v>
      </c>
      <c r="K10214" t="s">
        <v>25471</v>
      </c>
      <c r="M10214" t="s">
        <v>20648</v>
      </c>
      <c r="N10214" t="s">
        <v>571</v>
      </c>
      <c r="O10214" t="s">
        <v>18</v>
      </c>
      <c r="P10214">
        <v>76106</v>
      </c>
      <c r="Q10214">
        <v>5827</v>
      </c>
    </row>
    <row r="10215" spans="1:17" hidden="1" x14ac:dyDescent="0.35">
      <c r="A10215" s="72">
        <f t="shared" si="159"/>
        <v>140887</v>
      </c>
      <c r="B10215" t="s">
        <v>4007</v>
      </c>
      <c r="C10215" s="66">
        <v>87445</v>
      </c>
      <c r="D10215" t="s">
        <v>77</v>
      </c>
      <c r="E10215" t="s">
        <v>3907</v>
      </c>
      <c r="F10215" s="66">
        <v>140887</v>
      </c>
      <c r="G10215" t="s">
        <v>78</v>
      </c>
      <c r="H10215" t="s">
        <v>4008</v>
      </c>
      <c r="I10215" t="s">
        <v>79</v>
      </c>
      <c r="K10215" t="s">
        <v>4009</v>
      </c>
      <c r="M10215" t="s">
        <v>3904</v>
      </c>
      <c r="N10215" t="s">
        <v>573</v>
      </c>
      <c r="O10215" t="s">
        <v>18</v>
      </c>
      <c r="P10215" t="s">
        <v>3982</v>
      </c>
      <c r="Q10215" t="s">
        <v>4010</v>
      </c>
    </row>
    <row r="10216" spans="1:17" hidden="1" x14ac:dyDescent="0.35">
      <c r="A10216" s="72">
        <f t="shared" si="159"/>
        <v>141487</v>
      </c>
      <c r="B10216" t="s">
        <v>9328</v>
      </c>
      <c r="C10216" s="66">
        <v>90385</v>
      </c>
      <c r="D10216" t="s">
        <v>77</v>
      </c>
      <c r="E10216" t="s">
        <v>9269</v>
      </c>
      <c r="F10216" s="66">
        <v>141487</v>
      </c>
      <c r="G10216" t="s">
        <v>78</v>
      </c>
      <c r="I10216" t="s">
        <v>79</v>
      </c>
      <c r="K10216" t="s">
        <v>9329</v>
      </c>
      <c r="M10216" t="s">
        <v>9216</v>
      </c>
      <c r="N10216" t="s">
        <v>9217</v>
      </c>
      <c r="O10216" t="s">
        <v>18</v>
      </c>
      <c r="P10216" t="s">
        <v>9325</v>
      </c>
      <c r="Q10216" t="s">
        <v>1083</v>
      </c>
    </row>
    <row r="10217" spans="1:17" hidden="1" x14ac:dyDescent="0.35">
      <c r="A10217" s="72">
        <f t="shared" si="159"/>
        <v>140696</v>
      </c>
      <c r="B10217" t="s">
        <v>20586</v>
      </c>
      <c r="C10217" s="66">
        <v>17006165</v>
      </c>
      <c r="D10217" t="s">
        <v>83</v>
      </c>
      <c r="E10217" t="s">
        <v>13674</v>
      </c>
      <c r="F10217" s="66">
        <v>140696</v>
      </c>
      <c r="G10217" t="s">
        <v>77</v>
      </c>
      <c r="I10217" t="s">
        <v>79</v>
      </c>
      <c r="K10217" t="s">
        <v>20587</v>
      </c>
      <c r="M10217" t="s">
        <v>2776</v>
      </c>
      <c r="N10217" t="s">
        <v>2545</v>
      </c>
      <c r="O10217" t="s">
        <v>18</v>
      </c>
      <c r="P10217" t="s">
        <v>2777</v>
      </c>
      <c r="Q10217" t="s">
        <v>2673</v>
      </c>
    </row>
    <row r="10218" spans="1:17" hidden="1" x14ac:dyDescent="0.35">
      <c r="A10218" s="72">
        <f t="shared" si="159"/>
        <v>140709</v>
      </c>
      <c r="B10218" t="s">
        <v>20307</v>
      </c>
      <c r="C10218" s="66">
        <v>17003334</v>
      </c>
      <c r="D10218" t="s">
        <v>83</v>
      </c>
      <c r="E10218" t="s">
        <v>2774</v>
      </c>
      <c r="F10218" s="66">
        <v>140709</v>
      </c>
      <c r="G10218" t="s">
        <v>78</v>
      </c>
      <c r="H10218" t="s">
        <v>13680</v>
      </c>
      <c r="I10218" t="s">
        <v>79</v>
      </c>
      <c r="K10218" t="s">
        <v>20306</v>
      </c>
      <c r="L10218" t="s">
        <v>80</v>
      </c>
      <c r="M10218" t="s">
        <v>20303</v>
      </c>
      <c r="N10218" t="s">
        <v>2545</v>
      </c>
      <c r="O10218" t="s">
        <v>18</v>
      </c>
      <c r="P10218" t="s">
        <v>2777</v>
      </c>
      <c r="Q10218" t="s">
        <v>87</v>
      </c>
    </row>
    <row r="10219" spans="1:17" hidden="1" x14ac:dyDescent="0.35">
      <c r="A10219" s="72">
        <f t="shared" si="159"/>
        <v>140709</v>
      </c>
      <c r="B10219" t="s">
        <v>20304</v>
      </c>
      <c r="C10219" s="66">
        <v>17003331</v>
      </c>
      <c r="D10219" t="s">
        <v>83</v>
      </c>
      <c r="E10219" t="s">
        <v>2774</v>
      </c>
      <c r="F10219" s="66">
        <v>140709</v>
      </c>
      <c r="G10219" t="s">
        <v>78</v>
      </c>
      <c r="H10219" t="s">
        <v>13680</v>
      </c>
      <c r="I10219" t="s">
        <v>79</v>
      </c>
      <c r="K10219" t="s">
        <v>20302</v>
      </c>
      <c r="L10219" t="s">
        <v>80</v>
      </c>
      <c r="M10219" t="s">
        <v>20303</v>
      </c>
      <c r="N10219" t="s">
        <v>2545</v>
      </c>
      <c r="O10219" t="s">
        <v>18</v>
      </c>
      <c r="P10219" t="s">
        <v>2777</v>
      </c>
      <c r="Q10219" t="s">
        <v>87</v>
      </c>
    </row>
    <row r="10220" spans="1:17" hidden="1" x14ac:dyDescent="0.35">
      <c r="A10220" s="72">
        <f t="shared" si="159"/>
        <v>140709</v>
      </c>
      <c r="B10220" t="s">
        <v>20301</v>
      </c>
      <c r="C10220" s="66">
        <v>17003330</v>
      </c>
      <c r="D10220" t="s">
        <v>83</v>
      </c>
      <c r="E10220" t="s">
        <v>2774</v>
      </c>
      <c r="F10220" s="66">
        <v>140709</v>
      </c>
      <c r="G10220" t="s">
        <v>78</v>
      </c>
      <c r="H10220" t="s">
        <v>13680</v>
      </c>
      <c r="I10220" t="s">
        <v>79</v>
      </c>
      <c r="K10220" t="s">
        <v>20302</v>
      </c>
      <c r="L10220" t="s">
        <v>80</v>
      </c>
      <c r="M10220" t="s">
        <v>20303</v>
      </c>
      <c r="N10220" t="s">
        <v>2545</v>
      </c>
      <c r="O10220" t="s">
        <v>18</v>
      </c>
      <c r="P10220" t="s">
        <v>2777</v>
      </c>
      <c r="Q10220" t="s">
        <v>87</v>
      </c>
    </row>
    <row r="10221" spans="1:17" hidden="1" x14ac:dyDescent="0.35">
      <c r="A10221" s="72">
        <f t="shared" si="159"/>
        <v>140709</v>
      </c>
      <c r="B10221" t="s">
        <v>2773</v>
      </c>
      <c r="C10221" s="66">
        <v>86796</v>
      </c>
      <c r="D10221" t="s">
        <v>77</v>
      </c>
      <c r="E10221" t="s">
        <v>2774</v>
      </c>
      <c r="F10221" s="66">
        <v>140709</v>
      </c>
      <c r="G10221" t="s">
        <v>78</v>
      </c>
      <c r="I10221" t="s">
        <v>79</v>
      </c>
      <c r="K10221" t="s">
        <v>2775</v>
      </c>
      <c r="M10221" t="s">
        <v>2776</v>
      </c>
      <c r="N10221" t="s">
        <v>2545</v>
      </c>
      <c r="O10221" t="s">
        <v>18</v>
      </c>
      <c r="P10221" t="s">
        <v>2777</v>
      </c>
    </row>
    <row r="10222" spans="1:17" hidden="1" x14ac:dyDescent="0.35">
      <c r="A10222" s="72">
        <f t="shared" si="159"/>
        <v>140709</v>
      </c>
      <c r="B10222" t="s">
        <v>2778</v>
      </c>
      <c r="C10222" s="66">
        <v>86797</v>
      </c>
      <c r="D10222" t="s">
        <v>77</v>
      </c>
      <c r="E10222" t="s">
        <v>2774</v>
      </c>
      <c r="F10222" s="66">
        <v>140709</v>
      </c>
      <c r="G10222" t="s">
        <v>78</v>
      </c>
      <c r="I10222" t="s">
        <v>79</v>
      </c>
      <c r="K10222" t="s">
        <v>2775</v>
      </c>
      <c r="M10222" t="s">
        <v>2776</v>
      </c>
      <c r="N10222" t="s">
        <v>2545</v>
      </c>
      <c r="O10222" t="s">
        <v>18</v>
      </c>
      <c r="P10222" t="s">
        <v>2777</v>
      </c>
    </row>
    <row r="10223" spans="1:17" hidden="1" x14ac:dyDescent="0.35">
      <c r="A10223" s="72">
        <f t="shared" si="159"/>
        <v>140709</v>
      </c>
      <c r="B10223" t="s">
        <v>2779</v>
      </c>
      <c r="C10223" s="66">
        <v>86798</v>
      </c>
      <c r="D10223" t="s">
        <v>77</v>
      </c>
      <c r="E10223" t="s">
        <v>2774</v>
      </c>
      <c r="F10223" s="66">
        <v>140709</v>
      </c>
      <c r="G10223" t="s">
        <v>78</v>
      </c>
      <c r="I10223" t="s">
        <v>79</v>
      </c>
      <c r="K10223" t="s">
        <v>2780</v>
      </c>
      <c r="M10223" t="s">
        <v>2776</v>
      </c>
      <c r="N10223" t="s">
        <v>2545</v>
      </c>
      <c r="O10223" t="s">
        <v>18</v>
      </c>
      <c r="P10223" t="s">
        <v>2777</v>
      </c>
    </row>
    <row r="10224" spans="1:17" hidden="1" x14ac:dyDescent="0.35">
      <c r="A10224" s="72">
        <f t="shared" si="159"/>
        <v>140709</v>
      </c>
      <c r="B10224" t="s">
        <v>20305</v>
      </c>
      <c r="C10224" s="66">
        <v>17003333</v>
      </c>
      <c r="D10224" t="s">
        <v>83</v>
      </c>
      <c r="E10224" t="s">
        <v>2774</v>
      </c>
      <c r="F10224" s="66">
        <v>140709</v>
      </c>
      <c r="G10224" t="s">
        <v>78</v>
      </c>
      <c r="H10224" t="s">
        <v>13680</v>
      </c>
      <c r="I10224" t="s">
        <v>79</v>
      </c>
      <c r="K10224" t="s">
        <v>20306</v>
      </c>
      <c r="L10224" t="s">
        <v>80</v>
      </c>
      <c r="M10224" t="s">
        <v>20303</v>
      </c>
      <c r="N10224" t="s">
        <v>2545</v>
      </c>
      <c r="O10224" t="s">
        <v>18</v>
      </c>
      <c r="P10224" t="s">
        <v>2777</v>
      </c>
      <c r="Q10224" t="s">
        <v>87</v>
      </c>
    </row>
    <row r="10225" spans="1:17" hidden="1" x14ac:dyDescent="0.35">
      <c r="A10225" s="72">
        <f t="shared" si="159"/>
        <v>145196</v>
      </c>
      <c r="B10225" t="s">
        <v>26098</v>
      </c>
      <c r="C10225" s="85">
        <v>17025013</v>
      </c>
      <c r="D10225" t="s">
        <v>23281</v>
      </c>
      <c r="E10225" t="s">
        <v>23216</v>
      </c>
      <c r="F10225" s="85">
        <v>145196</v>
      </c>
      <c r="G10225" t="s">
        <v>78</v>
      </c>
      <c r="I10225" t="s">
        <v>79</v>
      </c>
      <c r="K10225" t="s">
        <v>26099</v>
      </c>
      <c r="M10225" t="s">
        <v>26100</v>
      </c>
      <c r="N10225" t="s">
        <v>26101</v>
      </c>
      <c r="O10225" t="s">
        <v>26085</v>
      </c>
      <c r="P10225">
        <v>98045</v>
      </c>
    </row>
    <row r="10226" spans="1:17" hidden="1" x14ac:dyDescent="0.35">
      <c r="A10226" s="72">
        <f t="shared" si="159"/>
        <v>145196</v>
      </c>
      <c r="B10226" t="s">
        <v>26102</v>
      </c>
      <c r="C10226" s="85">
        <v>233440</v>
      </c>
      <c r="D10226" t="s">
        <v>77</v>
      </c>
      <c r="E10226" t="s">
        <v>23216</v>
      </c>
      <c r="F10226" s="85">
        <v>145196</v>
      </c>
      <c r="G10226" t="s">
        <v>78</v>
      </c>
      <c r="I10226" t="s">
        <v>79</v>
      </c>
      <c r="K10226" t="s">
        <v>26103</v>
      </c>
      <c r="M10226" t="s">
        <v>26100</v>
      </c>
      <c r="N10226" t="s">
        <v>26084</v>
      </c>
      <c r="O10226" t="s">
        <v>26085</v>
      </c>
      <c r="P10226">
        <v>98045</v>
      </c>
    </row>
    <row r="10227" spans="1:17" hidden="1" x14ac:dyDescent="0.35">
      <c r="A10227" s="72">
        <f t="shared" si="159"/>
        <v>140895</v>
      </c>
      <c r="B10227" t="s">
        <v>23879</v>
      </c>
      <c r="C10227" s="85">
        <v>87625</v>
      </c>
      <c r="D10227" t="s">
        <v>77</v>
      </c>
      <c r="E10227" t="s">
        <v>23263</v>
      </c>
      <c r="F10227" s="85">
        <v>140895</v>
      </c>
      <c r="G10227" t="s">
        <v>78</v>
      </c>
      <c r="H10227">
        <v>13597075</v>
      </c>
      <c r="I10227" t="s">
        <v>79</v>
      </c>
      <c r="K10227" t="s">
        <v>23880</v>
      </c>
      <c r="M10227" t="s">
        <v>23857</v>
      </c>
      <c r="N10227" t="s">
        <v>571</v>
      </c>
      <c r="O10227" t="s">
        <v>18</v>
      </c>
      <c r="P10227">
        <v>76148</v>
      </c>
      <c r="Q10227">
        <v>3532</v>
      </c>
    </row>
    <row r="10228" spans="1:17" hidden="1" x14ac:dyDescent="0.35">
      <c r="A10228" s="72">
        <f t="shared" si="159"/>
        <v>140895</v>
      </c>
      <c r="B10228" t="s">
        <v>23855</v>
      </c>
      <c r="C10228" s="85">
        <v>87624</v>
      </c>
      <c r="D10228" t="s">
        <v>77</v>
      </c>
      <c r="E10228" t="s">
        <v>23263</v>
      </c>
      <c r="F10228" s="85">
        <v>140895</v>
      </c>
      <c r="G10228" t="s">
        <v>78</v>
      </c>
      <c r="H10228">
        <v>13597075</v>
      </c>
      <c r="I10228" t="s">
        <v>79</v>
      </c>
      <c r="K10228" t="s">
        <v>23856</v>
      </c>
      <c r="M10228" t="s">
        <v>23857</v>
      </c>
      <c r="N10228" t="s">
        <v>571</v>
      </c>
      <c r="O10228" t="s">
        <v>18</v>
      </c>
      <c r="P10228">
        <v>76148</v>
      </c>
      <c r="Q10228">
        <v>3140</v>
      </c>
    </row>
    <row r="10229" spans="1:17" x14ac:dyDescent="0.35">
      <c r="A10229" s="72">
        <f t="shared" si="159"/>
        <v>141209</v>
      </c>
      <c r="B10229" t="s">
        <v>28497</v>
      </c>
      <c r="C10229" s="85">
        <v>88384</v>
      </c>
      <c r="D10229" t="s">
        <v>77</v>
      </c>
      <c r="E10229" t="s">
        <v>23134</v>
      </c>
      <c r="F10229" s="85">
        <v>141209</v>
      </c>
      <c r="G10229" t="s">
        <v>78</v>
      </c>
      <c r="H10229">
        <v>11855947</v>
      </c>
      <c r="I10229" t="s">
        <v>79</v>
      </c>
      <c r="K10229" t="s">
        <v>28498</v>
      </c>
      <c r="M10229" t="s">
        <v>28499</v>
      </c>
      <c r="N10229" t="s">
        <v>5875</v>
      </c>
      <c r="O10229" t="s">
        <v>18</v>
      </c>
      <c r="P10229">
        <v>76958</v>
      </c>
    </row>
    <row r="10230" spans="1:17" hidden="1" x14ac:dyDescent="0.35">
      <c r="A10230" s="72">
        <f t="shared" si="159"/>
        <v>141188</v>
      </c>
      <c r="B10230" t="s">
        <v>6063</v>
      </c>
      <c r="C10230" s="66">
        <v>88384</v>
      </c>
      <c r="D10230" t="s">
        <v>77</v>
      </c>
      <c r="E10230" t="s">
        <v>5662</v>
      </c>
      <c r="F10230" s="66">
        <v>141188</v>
      </c>
      <c r="G10230" t="s">
        <v>77</v>
      </c>
      <c r="H10230" t="s">
        <v>6064</v>
      </c>
      <c r="I10230" t="s">
        <v>79</v>
      </c>
      <c r="K10230" t="s">
        <v>6065</v>
      </c>
      <c r="M10230" t="s">
        <v>6066</v>
      </c>
      <c r="N10230" t="s">
        <v>5875</v>
      </c>
      <c r="O10230" t="s">
        <v>18</v>
      </c>
      <c r="P10230" t="s">
        <v>6067</v>
      </c>
    </row>
    <row r="10231" spans="1:17" x14ac:dyDescent="0.35">
      <c r="A10231" s="72">
        <f t="shared" si="159"/>
        <v>141209</v>
      </c>
      <c r="B10231" t="s">
        <v>6063</v>
      </c>
      <c r="C10231" s="66">
        <v>88384</v>
      </c>
      <c r="D10231" t="s">
        <v>77</v>
      </c>
      <c r="E10231" t="s">
        <v>6068</v>
      </c>
      <c r="F10231" s="66">
        <v>141209</v>
      </c>
      <c r="G10231" t="s">
        <v>78</v>
      </c>
      <c r="H10231" t="s">
        <v>6064</v>
      </c>
      <c r="I10231" t="s">
        <v>79</v>
      </c>
      <c r="K10231" t="s">
        <v>6065</v>
      </c>
      <c r="M10231" t="s">
        <v>6066</v>
      </c>
      <c r="N10231" t="s">
        <v>5875</v>
      </c>
      <c r="O10231" t="s">
        <v>18</v>
      </c>
      <c r="P10231" t="s">
        <v>6067</v>
      </c>
    </row>
    <row r="10232" spans="1:17" hidden="1" x14ac:dyDescent="0.35">
      <c r="A10232" s="72">
        <f t="shared" si="159"/>
        <v>141188</v>
      </c>
      <c r="B10232" t="s">
        <v>6069</v>
      </c>
      <c r="C10232" s="66">
        <v>88385</v>
      </c>
      <c r="D10232" t="s">
        <v>77</v>
      </c>
      <c r="E10232" t="s">
        <v>5662</v>
      </c>
      <c r="F10232" s="66">
        <v>141188</v>
      </c>
      <c r="G10232" t="s">
        <v>77</v>
      </c>
      <c r="H10232" t="s">
        <v>6064</v>
      </c>
      <c r="I10232" t="s">
        <v>79</v>
      </c>
      <c r="K10232" t="s">
        <v>6070</v>
      </c>
      <c r="M10232" t="s">
        <v>6066</v>
      </c>
      <c r="N10232" t="s">
        <v>6057</v>
      </c>
      <c r="O10232" t="s">
        <v>18</v>
      </c>
      <c r="P10232" t="s">
        <v>6067</v>
      </c>
    </row>
    <row r="10233" spans="1:17" x14ac:dyDescent="0.35">
      <c r="A10233" s="72">
        <f t="shared" si="159"/>
        <v>141209</v>
      </c>
      <c r="B10233" t="s">
        <v>6069</v>
      </c>
      <c r="C10233" s="66">
        <v>88385</v>
      </c>
      <c r="D10233" t="s">
        <v>77</v>
      </c>
      <c r="E10233" t="s">
        <v>6068</v>
      </c>
      <c r="F10233" s="66">
        <v>141209</v>
      </c>
      <c r="G10233" t="s">
        <v>78</v>
      </c>
      <c r="H10233" t="s">
        <v>6064</v>
      </c>
      <c r="I10233" t="s">
        <v>79</v>
      </c>
      <c r="K10233" t="s">
        <v>6070</v>
      </c>
      <c r="M10233" t="s">
        <v>6066</v>
      </c>
      <c r="N10233" t="s">
        <v>6057</v>
      </c>
      <c r="O10233" t="s">
        <v>18</v>
      </c>
      <c r="P10233" t="s">
        <v>6067</v>
      </c>
    </row>
    <row r="10234" spans="1:17" x14ac:dyDescent="0.35">
      <c r="A10234" s="72">
        <f t="shared" si="159"/>
        <v>141209</v>
      </c>
      <c r="B10234" t="s">
        <v>28500</v>
      </c>
      <c r="C10234" s="85">
        <v>88385</v>
      </c>
      <c r="D10234" t="s">
        <v>77</v>
      </c>
      <c r="E10234" t="s">
        <v>23134</v>
      </c>
      <c r="F10234" s="85">
        <v>141209</v>
      </c>
      <c r="G10234" t="s">
        <v>78</v>
      </c>
      <c r="H10234">
        <v>11855947</v>
      </c>
      <c r="I10234" t="s">
        <v>79</v>
      </c>
      <c r="K10234" t="s">
        <v>6070</v>
      </c>
      <c r="M10234" t="s">
        <v>28499</v>
      </c>
      <c r="N10234" t="s">
        <v>6057</v>
      </c>
      <c r="O10234" t="s">
        <v>18</v>
      </c>
      <c r="P10234">
        <v>76958</v>
      </c>
    </row>
    <row r="10235" spans="1:17" hidden="1" x14ac:dyDescent="0.35">
      <c r="A10235" s="72">
        <f t="shared" si="159"/>
        <v>141986</v>
      </c>
      <c r="B10235" t="s">
        <v>12833</v>
      </c>
      <c r="C10235" s="66">
        <v>92585</v>
      </c>
      <c r="D10235" t="s">
        <v>77</v>
      </c>
      <c r="E10235" t="s">
        <v>12702</v>
      </c>
      <c r="F10235" s="66">
        <v>141986</v>
      </c>
      <c r="G10235" t="s">
        <v>78</v>
      </c>
      <c r="H10235" t="s">
        <v>12834</v>
      </c>
      <c r="I10235" t="s">
        <v>79</v>
      </c>
      <c r="K10235" t="s">
        <v>12835</v>
      </c>
      <c r="M10235" t="s">
        <v>12447</v>
      </c>
      <c r="N10235" t="s">
        <v>12609</v>
      </c>
      <c r="O10235" t="s">
        <v>18</v>
      </c>
      <c r="P10235" t="s">
        <v>12836</v>
      </c>
      <c r="Q10235" t="s">
        <v>1710</v>
      </c>
    </row>
    <row r="10236" spans="1:17" hidden="1" x14ac:dyDescent="0.35">
      <c r="A10236" s="72">
        <f t="shared" si="159"/>
        <v>141952</v>
      </c>
      <c r="B10236" t="s">
        <v>12540</v>
      </c>
      <c r="C10236" s="66">
        <v>92449</v>
      </c>
      <c r="D10236" t="s">
        <v>77</v>
      </c>
      <c r="E10236" t="s">
        <v>12529</v>
      </c>
      <c r="F10236" s="66">
        <v>141952</v>
      </c>
      <c r="G10236" t="s">
        <v>78</v>
      </c>
      <c r="H10236" t="s">
        <v>12541</v>
      </c>
      <c r="I10236" t="s">
        <v>79</v>
      </c>
      <c r="K10236" t="s">
        <v>12531</v>
      </c>
      <c r="M10236" t="s">
        <v>12532</v>
      </c>
      <c r="N10236" t="s">
        <v>12510</v>
      </c>
      <c r="O10236" t="s">
        <v>18</v>
      </c>
      <c r="P10236" t="s">
        <v>12533</v>
      </c>
      <c r="Q10236" t="s">
        <v>12534</v>
      </c>
    </row>
    <row r="10237" spans="1:17" hidden="1" x14ac:dyDescent="0.35">
      <c r="A10237" s="72">
        <f t="shared" si="159"/>
        <v>140461</v>
      </c>
      <c r="B10237" t="s">
        <v>25671</v>
      </c>
      <c r="C10237" s="85">
        <v>85533</v>
      </c>
      <c r="D10237" t="s">
        <v>77</v>
      </c>
      <c r="E10237" t="s">
        <v>23227</v>
      </c>
      <c r="F10237" s="85">
        <v>140461</v>
      </c>
      <c r="G10237" t="s">
        <v>78</v>
      </c>
      <c r="H10237">
        <v>1647890</v>
      </c>
      <c r="I10237" t="s">
        <v>79</v>
      </c>
      <c r="K10237" t="s">
        <v>25672</v>
      </c>
      <c r="M10237" t="s">
        <v>20923</v>
      </c>
      <c r="N10237" t="s">
        <v>232</v>
      </c>
      <c r="O10237" t="s">
        <v>18</v>
      </c>
      <c r="P10237">
        <v>75041</v>
      </c>
      <c r="Q10237">
        <v>3599</v>
      </c>
    </row>
    <row r="10238" spans="1:17" hidden="1" x14ac:dyDescent="0.35">
      <c r="A10238" s="72">
        <f t="shared" si="159"/>
        <v>140461</v>
      </c>
      <c r="B10238" t="s">
        <v>434</v>
      </c>
      <c r="C10238" s="66">
        <v>85533</v>
      </c>
      <c r="D10238" t="s">
        <v>77</v>
      </c>
      <c r="E10238" t="s">
        <v>371</v>
      </c>
      <c r="F10238" s="66">
        <v>140461</v>
      </c>
      <c r="G10238" t="s">
        <v>78</v>
      </c>
      <c r="H10238" t="s">
        <v>372</v>
      </c>
      <c r="I10238" t="s">
        <v>79</v>
      </c>
      <c r="K10238" t="s">
        <v>435</v>
      </c>
      <c r="M10238" t="s">
        <v>374</v>
      </c>
      <c r="N10238" t="s">
        <v>189</v>
      </c>
      <c r="O10238" t="s">
        <v>18</v>
      </c>
      <c r="P10238" t="s">
        <v>420</v>
      </c>
      <c r="Q10238" t="s">
        <v>436</v>
      </c>
    </row>
    <row r="10239" spans="1:17" hidden="1" x14ac:dyDescent="0.35">
      <c r="A10239" s="72">
        <f t="shared" si="159"/>
        <v>141532</v>
      </c>
      <c r="B10239" t="s">
        <v>28248</v>
      </c>
      <c r="C10239" s="85">
        <v>194869</v>
      </c>
      <c r="D10239" t="s">
        <v>77</v>
      </c>
      <c r="E10239" t="s">
        <v>23152</v>
      </c>
      <c r="F10239" s="85">
        <v>141532</v>
      </c>
      <c r="G10239" t="s">
        <v>78</v>
      </c>
      <c r="H10239">
        <v>9980335</v>
      </c>
      <c r="I10239" t="s">
        <v>79</v>
      </c>
      <c r="K10239" t="s">
        <v>28249</v>
      </c>
      <c r="M10239" t="s">
        <v>20325</v>
      </c>
      <c r="N10239" t="s">
        <v>9697</v>
      </c>
      <c r="O10239" t="s">
        <v>18</v>
      </c>
      <c r="P10239">
        <v>78108</v>
      </c>
    </row>
    <row r="10240" spans="1:17" hidden="1" x14ac:dyDescent="0.35">
      <c r="A10240" s="72">
        <f t="shared" si="159"/>
        <v>141532</v>
      </c>
      <c r="B10240" t="s">
        <v>14085</v>
      </c>
      <c r="C10240" s="66">
        <v>194869</v>
      </c>
      <c r="D10240" t="s">
        <v>77</v>
      </c>
      <c r="E10240" t="s">
        <v>9507</v>
      </c>
      <c r="F10240" s="66">
        <v>141532</v>
      </c>
      <c r="G10240" t="s">
        <v>78</v>
      </c>
      <c r="H10240" t="s">
        <v>9508</v>
      </c>
      <c r="I10240" t="s">
        <v>79</v>
      </c>
      <c r="K10240" t="s">
        <v>14086</v>
      </c>
      <c r="M10240" t="s">
        <v>9510</v>
      </c>
      <c r="N10240" t="s">
        <v>9697</v>
      </c>
      <c r="O10240" t="s">
        <v>18</v>
      </c>
      <c r="P10240" t="s">
        <v>9512</v>
      </c>
    </row>
    <row r="10241" spans="1:17" hidden="1" x14ac:dyDescent="0.35">
      <c r="A10241" s="72">
        <f t="shared" si="159"/>
        <v>140887</v>
      </c>
      <c r="B10241" t="s">
        <v>25337</v>
      </c>
      <c r="C10241" s="85">
        <v>87540</v>
      </c>
      <c r="D10241" t="s">
        <v>77</v>
      </c>
      <c r="E10241" t="s">
        <v>23231</v>
      </c>
      <c r="F10241" s="85">
        <v>140887</v>
      </c>
      <c r="G10241" t="s">
        <v>78</v>
      </c>
      <c r="H10241">
        <v>12060802</v>
      </c>
      <c r="I10241" t="s">
        <v>79</v>
      </c>
      <c r="K10241" t="s">
        <v>25338</v>
      </c>
      <c r="M10241" t="s">
        <v>20648</v>
      </c>
      <c r="N10241" t="s">
        <v>571</v>
      </c>
      <c r="O10241" t="s">
        <v>18</v>
      </c>
      <c r="P10241">
        <v>76116</v>
      </c>
      <c r="Q10241">
        <v>6851</v>
      </c>
    </row>
    <row r="10242" spans="1:17" hidden="1" x14ac:dyDescent="0.35">
      <c r="A10242" s="72">
        <f t="shared" ref="A10242:A10305" si="160">IF(F10242="", "", IF(D10242="School District", C10242, F10242))</f>
        <v>140887</v>
      </c>
      <c r="B10242" t="s">
        <v>4237</v>
      </c>
      <c r="C10242" s="66">
        <v>87540</v>
      </c>
      <c r="D10242" t="s">
        <v>77</v>
      </c>
      <c r="E10242" t="s">
        <v>3907</v>
      </c>
      <c r="F10242" s="66">
        <v>140887</v>
      </c>
      <c r="G10242" t="s">
        <v>78</v>
      </c>
      <c r="H10242" t="s">
        <v>4238</v>
      </c>
      <c r="I10242" t="s">
        <v>79</v>
      </c>
      <c r="K10242" t="s">
        <v>4239</v>
      </c>
      <c r="M10242" t="s">
        <v>3904</v>
      </c>
      <c r="N10242" t="s">
        <v>573</v>
      </c>
      <c r="O10242" t="s">
        <v>18</v>
      </c>
      <c r="P10242" t="s">
        <v>4224</v>
      </c>
      <c r="Q10242" t="s">
        <v>4240</v>
      </c>
    </row>
    <row r="10243" spans="1:17" hidden="1" x14ac:dyDescent="0.35">
      <c r="A10243" s="72">
        <f t="shared" si="160"/>
        <v>16020929</v>
      </c>
      <c r="B10243" t="s">
        <v>14176</v>
      </c>
      <c r="C10243" s="66">
        <v>202139</v>
      </c>
      <c r="D10243" t="s">
        <v>77</v>
      </c>
      <c r="E10243" t="s">
        <v>14174</v>
      </c>
      <c r="F10243" s="66">
        <v>16020929</v>
      </c>
      <c r="G10243" t="s">
        <v>78</v>
      </c>
      <c r="I10243" t="s">
        <v>79</v>
      </c>
      <c r="K10243" t="s">
        <v>14177</v>
      </c>
      <c r="M10243" t="s">
        <v>1578</v>
      </c>
      <c r="O10243" t="s">
        <v>18</v>
      </c>
      <c r="P10243" t="s">
        <v>14178</v>
      </c>
    </row>
    <row r="10244" spans="1:17" hidden="1" x14ac:dyDescent="0.35">
      <c r="A10244" s="72">
        <f t="shared" si="160"/>
        <v>140530</v>
      </c>
      <c r="B10244" t="s">
        <v>1575</v>
      </c>
      <c r="C10244" s="66">
        <v>86016</v>
      </c>
      <c r="D10244" t="s">
        <v>77</v>
      </c>
      <c r="E10244" t="s">
        <v>1576</v>
      </c>
      <c r="F10244" s="66">
        <v>140530</v>
      </c>
      <c r="G10244" t="s">
        <v>78</v>
      </c>
      <c r="I10244" t="s">
        <v>79</v>
      </c>
      <c r="K10244" t="s">
        <v>1577</v>
      </c>
      <c r="M10244" t="s">
        <v>1578</v>
      </c>
      <c r="N10244" t="s">
        <v>1206</v>
      </c>
      <c r="O10244" t="s">
        <v>18</v>
      </c>
      <c r="P10244" t="s">
        <v>1579</v>
      </c>
      <c r="Q10244" t="s">
        <v>1580</v>
      </c>
    </row>
    <row r="10245" spans="1:17" hidden="1" x14ac:dyDescent="0.35">
      <c r="A10245" s="72">
        <f t="shared" si="160"/>
        <v>140530</v>
      </c>
      <c r="B10245" t="s">
        <v>21232</v>
      </c>
      <c r="C10245" s="66">
        <v>17012880</v>
      </c>
      <c r="D10245" t="s">
        <v>77</v>
      </c>
      <c r="E10245" t="s">
        <v>1576</v>
      </c>
      <c r="F10245" s="66">
        <v>140530</v>
      </c>
      <c r="G10245" t="s">
        <v>78</v>
      </c>
      <c r="H10245" t="s">
        <v>13648</v>
      </c>
      <c r="I10245" t="s">
        <v>79</v>
      </c>
      <c r="K10245" t="s">
        <v>21233</v>
      </c>
      <c r="M10245" t="s">
        <v>20139</v>
      </c>
      <c r="N10245" t="s">
        <v>1510</v>
      </c>
      <c r="O10245" t="s">
        <v>18</v>
      </c>
      <c r="P10245" t="s">
        <v>14178</v>
      </c>
    </row>
    <row r="10246" spans="1:17" hidden="1" x14ac:dyDescent="0.35">
      <c r="A10246" s="72">
        <f t="shared" si="160"/>
        <v>140530</v>
      </c>
      <c r="B10246" t="s">
        <v>24873</v>
      </c>
      <c r="C10246" s="85">
        <v>140530</v>
      </c>
      <c r="D10246" t="s">
        <v>78</v>
      </c>
      <c r="E10246" t="s">
        <v>23240</v>
      </c>
      <c r="F10246" s="85">
        <v>16048959</v>
      </c>
      <c r="G10246" t="s">
        <v>1750</v>
      </c>
      <c r="H10246">
        <v>11979499</v>
      </c>
      <c r="I10246" t="s">
        <v>79</v>
      </c>
      <c r="J10246" t="s">
        <v>200</v>
      </c>
      <c r="K10246" t="s">
        <v>24874</v>
      </c>
      <c r="M10246" t="s">
        <v>20139</v>
      </c>
      <c r="N10246" t="s">
        <v>1197</v>
      </c>
      <c r="O10246" t="s">
        <v>18</v>
      </c>
      <c r="P10246">
        <v>75165</v>
      </c>
      <c r="Q10246">
        <v>3007</v>
      </c>
    </row>
    <row r="10247" spans="1:17" hidden="1" x14ac:dyDescent="0.35">
      <c r="A10247" s="72">
        <f t="shared" si="160"/>
        <v>140931</v>
      </c>
      <c r="B10247" t="s">
        <v>27467</v>
      </c>
      <c r="C10247" s="85">
        <v>16073752</v>
      </c>
      <c r="D10247" t="s">
        <v>77</v>
      </c>
      <c r="E10247" t="s">
        <v>23178</v>
      </c>
      <c r="F10247" s="85">
        <v>140931</v>
      </c>
      <c r="G10247" t="s">
        <v>78</v>
      </c>
      <c r="H10247">
        <v>11979168</v>
      </c>
      <c r="I10247" t="s">
        <v>79</v>
      </c>
      <c r="K10247" t="s">
        <v>27468</v>
      </c>
      <c r="M10247" t="s">
        <v>15940</v>
      </c>
      <c r="N10247" t="s">
        <v>205</v>
      </c>
      <c r="O10247" t="s">
        <v>18</v>
      </c>
      <c r="P10247">
        <v>76262</v>
      </c>
    </row>
    <row r="10248" spans="1:17" hidden="1" x14ac:dyDescent="0.35">
      <c r="A10248" s="72">
        <f t="shared" si="160"/>
        <v>140931</v>
      </c>
      <c r="B10248" t="s">
        <v>18232</v>
      </c>
      <c r="C10248" s="66">
        <v>16073752</v>
      </c>
      <c r="D10248" t="s">
        <v>77</v>
      </c>
      <c r="E10248" t="s">
        <v>3662</v>
      </c>
      <c r="F10248" s="66">
        <v>140931</v>
      </c>
      <c r="G10248" t="s">
        <v>78</v>
      </c>
      <c r="H10248" t="s">
        <v>3663</v>
      </c>
      <c r="I10248" t="s">
        <v>79</v>
      </c>
      <c r="K10248" t="s">
        <v>18233</v>
      </c>
      <c r="M10248" t="s">
        <v>4566</v>
      </c>
      <c r="N10248" t="s">
        <v>215</v>
      </c>
      <c r="O10248" t="s">
        <v>18</v>
      </c>
      <c r="P10248" t="s">
        <v>4567</v>
      </c>
    </row>
    <row r="10249" spans="1:17" hidden="1" x14ac:dyDescent="0.35">
      <c r="A10249" s="72">
        <f t="shared" si="160"/>
        <v>140714</v>
      </c>
      <c r="B10249" t="s">
        <v>2798</v>
      </c>
      <c r="C10249" s="66">
        <v>86806</v>
      </c>
      <c r="D10249" t="s">
        <v>83</v>
      </c>
      <c r="E10249" t="s">
        <v>2794</v>
      </c>
      <c r="F10249" s="66">
        <v>140714</v>
      </c>
      <c r="G10249" t="s">
        <v>78</v>
      </c>
      <c r="H10249" t="s">
        <v>2799</v>
      </c>
      <c r="I10249" t="s">
        <v>79</v>
      </c>
      <c r="K10249" t="s">
        <v>2800</v>
      </c>
      <c r="M10249" t="s">
        <v>2790</v>
      </c>
      <c r="N10249" t="s">
        <v>2791</v>
      </c>
      <c r="O10249" t="s">
        <v>18</v>
      </c>
      <c r="P10249" t="s">
        <v>2801</v>
      </c>
    </row>
    <row r="10250" spans="1:17" hidden="1" x14ac:dyDescent="0.35">
      <c r="A10250" s="72">
        <f t="shared" si="160"/>
        <v>140906</v>
      </c>
      <c r="B10250" t="s">
        <v>24687</v>
      </c>
      <c r="C10250" s="85">
        <v>87632</v>
      </c>
      <c r="D10250" t="s">
        <v>77</v>
      </c>
      <c r="E10250" t="s">
        <v>23244</v>
      </c>
      <c r="F10250" s="85">
        <v>140906</v>
      </c>
      <c r="G10250" t="s">
        <v>78</v>
      </c>
      <c r="H10250">
        <v>13850763</v>
      </c>
      <c r="I10250" t="s">
        <v>79</v>
      </c>
      <c r="K10250" t="s">
        <v>24688</v>
      </c>
      <c r="M10250" t="s">
        <v>24662</v>
      </c>
      <c r="N10250" t="s">
        <v>571</v>
      </c>
      <c r="O10250" t="s">
        <v>18</v>
      </c>
      <c r="P10250">
        <v>76179</v>
      </c>
      <c r="Q10250">
        <v>4324</v>
      </c>
    </row>
    <row r="10251" spans="1:17" hidden="1" x14ac:dyDescent="0.35">
      <c r="A10251" s="72">
        <f t="shared" si="160"/>
        <v>17002993</v>
      </c>
      <c r="B10251" t="s">
        <v>25025</v>
      </c>
      <c r="C10251" s="85">
        <v>17021671</v>
      </c>
      <c r="D10251" t="s">
        <v>77</v>
      </c>
      <c r="E10251" t="s">
        <v>23238</v>
      </c>
      <c r="F10251" s="85">
        <v>17002993</v>
      </c>
      <c r="G10251" t="s">
        <v>1750</v>
      </c>
      <c r="I10251" t="s">
        <v>79</v>
      </c>
      <c r="K10251" t="s">
        <v>25026</v>
      </c>
      <c r="M10251" t="s">
        <v>22224</v>
      </c>
      <c r="N10251" t="s">
        <v>3797</v>
      </c>
      <c r="O10251" t="s">
        <v>18</v>
      </c>
      <c r="P10251">
        <v>76087</v>
      </c>
    </row>
    <row r="10252" spans="1:17" hidden="1" x14ac:dyDescent="0.35">
      <c r="A10252" s="72">
        <f t="shared" si="160"/>
        <v>140879</v>
      </c>
      <c r="B10252" t="s">
        <v>28501</v>
      </c>
      <c r="C10252" s="85">
        <v>17023558</v>
      </c>
      <c r="D10252" t="s">
        <v>23281</v>
      </c>
      <c r="E10252" t="s">
        <v>23133</v>
      </c>
      <c r="F10252" s="85">
        <v>140879</v>
      </c>
      <c r="G10252" t="s">
        <v>78</v>
      </c>
      <c r="I10252" t="s">
        <v>79</v>
      </c>
      <c r="K10252" t="s">
        <v>28502</v>
      </c>
      <c r="M10252" t="s">
        <v>22224</v>
      </c>
      <c r="N10252" t="s">
        <v>3797</v>
      </c>
      <c r="O10252" t="s">
        <v>18</v>
      </c>
      <c r="P10252">
        <v>76086</v>
      </c>
    </row>
    <row r="10253" spans="1:17" hidden="1" x14ac:dyDescent="0.35">
      <c r="A10253" s="72">
        <f t="shared" si="160"/>
        <v>140879</v>
      </c>
      <c r="B10253" t="s">
        <v>22528</v>
      </c>
      <c r="C10253" s="66">
        <v>17023558</v>
      </c>
      <c r="D10253" t="s">
        <v>83</v>
      </c>
      <c r="E10253" t="s">
        <v>3858</v>
      </c>
      <c r="F10253" s="66">
        <v>140879</v>
      </c>
      <c r="G10253" t="s">
        <v>78</v>
      </c>
      <c r="I10253" t="s">
        <v>79</v>
      </c>
      <c r="K10253" t="s">
        <v>22529</v>
      </c>
      <c r="M10253" t="s">
        <v>22224</v>
      </c>
      <c r="N10253" t="s">
        <v>3797</v>
      </c>
      <c r="O10253" t="s">
        <v>18</v>
      </c>
      <c r="P10253" t="s">
        <v>3856</v>
      </c>
    </row>
    <row r="10254" spans="1:17" hidden="1" x14ac:dyDescent="0.35">
      <c r="A10254" s="72">
        <f t="shared" si="160"/>
        <v>140473</v>
      </c>
      <c r="B10254" t="s">
        <v>27750</v>
      </c>
      <c r="C10254" s="85">
        <v>85728</v>
      </c>
      <c r="D10254" t="s">
        <v>77</v>
      </c>
      <c r="E10254" t="s">
        <v>23171</v>
      </c>
      <c r="F10254" s="85">
        <v>140473</v>
      </c>
      <c r="G10254" t="s">
        <v>78</v>
      </c>
      <c r="I10254" t="s">
        <v>79</v>
      </c>
      <c r="K10254" t="s">
        <v>27751</v>
      </c>
      <c r="M10254" t="s">
        <v>20750</v>
      </c>
      <c r="N10254" t="s">
        <v>176</v>
      </c>
      <c r="O10254" t="s">
        <v>18</v>
      </c>
      <c r="P10254">
        <v>75075</v>
      </c>
      <c r="Q10254">
        <v>6306</v>
      </c>
    </row>
    <row r="10255" spans="1:17" hidden="1" x14ac:dyDescent="0.35">
      <c r="A10255" s="72">
        <f t="shared" si="160"/>
        <v>140473</v>
      </c>
      <c r="B10255" t="s">
        <v>924</v>
      </c>
      <c r="C10255" s="66">
        <v>85728</v>
      </c>
      <c r="D10255" t="s">
        <v>77</v>
      </c>
      <c r="E10255" t="s">
        <v>252</v>
      </c>
      <c r="F10255" s="66">
        <v>140473</v>
      </c>
      <c r="G10255" t="s">
        <v>78</v>
      </c>
      <c r="I10255" t="s">
        <v>79</v>
      </c>
      <c r="K10255" t="s">
        <v>925</v>
      </c>
      <c r="M10255" t="s">
        <v>254</v>
      </c>
      <c r="N10255" t="s">
        <v>185</v>
      </c>
      <c r="O10255" t="s">
        <v>18</v>
      </c>
      <c r="P10255" t="s">
        <v>911</v>
      </c>
      <c r="Q10255" t="s">
        <v>692</v>
      </c>
    </row>
    <row r="10256" spans="1:17" hidden="1" x14ac:dyDescent="0.35">
      <c r="A10256" s="72">
        <f t="shared" si="160"/>
        <v>140879</v>
      </c>
      <c r="B10256" t="s">
        <v>28514</v>
      </c>
      <c r="C10256" s="85">
        <v>87387</v>
      </c>
      <c r="D10256" t="s">
        <v>77</v>
      </c>
      <c r="E10256" t="s">
        <v>23133</v>
      </c>
      <c r="F10256" s="85">
        <v>140879</v>
      </c>
      <c r="G10256" t="s">
        <v>78</v>
      </c>
      <c r="H10256">
        <v>1646520</v>
      </c>
      <c r="I10256" t="s">
        <v>79</v>
      </c>
      <c r="K10256" t="s">
        <v>28515</v>
      </c>
      <c r="M10256" t="s">
        <v>22224</v>
      </c>
      <c r="N10256" t="s">
        <v>3797</v>
      </c>
      <c r="O10256" t="s">
        <v>18</v>
      </c>
      <c r="P10256">
        <v>76086</v>
      </c>
    </row>
    <row r="10257" spans="1:17" hidden="1" x14ac:dyDescent="0.35">
      <c r="A10257" s="72">
        <f t="shared" si="160"/>
        <v>140879</v>
      </c>
      <c r="B10257" t="s">
        <v>3867</v>
      </c>
      <c r="C10257" s="66">
        <v>87387</v>
      </c>
      <c r="D10257" t="s">
        <v>77</v>
      </c>
      <c r="E10257" t="s">
        <v>3858</v>
      </c>
      <c r="F10257" s="66">
        <v>140879</v>
      </c>
      <c r="G10257" t="s">
        <v>78</v>
      </c>
      <c r="H10257" t="s">
        <v>3859</v>
      </c>
      <c r="I10257" t="s">
        <v>79</v>
      </c>
      <c r="K10257" t="s">
        <v>3868</v>
      </c>
      <c r="M10257" t="s">
        <v>3855</v>
      </c>
      <c r="N10257" t="s">
        <v>3797</v>
      </c>
      <c r="O10257" t="s">
        <v>18</v>
      </c>
      <c r="P10257" t="s">
        <v>3856</v>
      </c>
    </row>
    <row r="10258" spans="1:17" hidden="1" x14ac:dyDescent="0.35">
      <c r="A10258" s="72">
        <f t="shared" si="160"/>
        <v>140879</v>
      </c>
      <c r="B10258" t="s">
        <v>23133</v>
      </c>
      <c r="C10258" s="85">
        <v>140879</v>
      </c>
      <c r="D10258" t="s">
        <v>78</v>
      </c>
      <c r="E10258" t="s">
        <v>23238</v>
      </c>
      <c r="F10258" s="85">
        <v>17002993</v>
      </c>
      <c r="G10258" t="s">
        <v>1750</v>
      </c>
      <c r="H10258">
        <v>1646520</v>
      </c>
      <c r="I10258" t="s">
        <v>79</v>
      </c>
      <c r="J10258" t="s">
        <v>200</v>
      </c>
      <c r="K10258" t="s">
        <v>25002</v>
      </c>
      <c r="M10258" t="s">
        <v>22224</v>
      </c>
      <c r="N10258" t="s">
        <v>3797</v>
      </c>
      <c r="O10258" t="s">
        <v>18</v>
      </c>
      <c r="P10258">
        <v>76086</v>
      </c>
    </row>
    <row r="10259" spans="1:17" hidden="1" x14ac:dyDescent="0.35">
      <c r="A10259" s="72">
        <f t="shared" si="160"/>
        <v>140461</v>
      </c>
      <c r="B10259" t="s">
        <v>25768</v>
      </c>
      <c r="C10259" s="85">
        <v>85510</v>
      </c>
      <c r="D10259" t="s">
        <v>77</v>
      </c>
      <c r="E10259" t="s">
        <v>23227</v>
      </c>
      <c r="F10259" s="85">
        <v>140461</v>
      </c>
      <c r="G10259" t="s">
        <v>78</v>
      </c>
      <c r="H10259">
        <v>1647890</v>
      </c>
      <c r="I10259" t="s">
        <v>79</v>
      </c>
      <c r="K10259" t="s">
        <v>25769</v>
      </c>
      <c r="M10259" t="s">
        <v>20923</v>
      </c>
      <c r="N10259" t="s">
        <v>232</v>
      </c>
      <c r="O10259" t="s">
        <v>18</v>
      </c>
      <c r="P10259">
        <v>75040</v>
      </c>
      <c r="Q10259">
        <v>4834</v>
      </c>
    </row>
    <row r="10260" spans="1:17" hidden="1" x14ac:dyDescent="0.35">
      <c r="A10260" s="72">
        <f t="shared" si="160"/>
        <v>140461</v>
      </c>
      <c r="B10260" t="s">
        <v>382</v>
      </c>
      <c r="C10260" s="66">
        <v>85510</v>
      </c>
      <c r="D10260" t="s">
        <v>77</v>
      </c>
      <c r="E10260" t="s">
        <v>371</v>
      </c>
      <c r="F10260" s="66">
        <v>140461</v>
      </c>
      <c r="G10260" t="s">
        <v>78</v>
      </c>
      <c r="H10260" t="s">
        <v>372</v>
      </c>
      <c r="I10260" t="s">
        <v>79</v>
      </c>
      <c r="K10260" t="s">
        <v>383</v>
      </c>
      <c r="M10260" t="s">
        <v>374</v>
      </c>
      <c r="N10260" t="s">
        <v>189</v>
      </c>
      <c r="O10260" t="s">
        <v>18</v>
      </c>
      <c r="P10260" t="s">
        <v>375</v>
      </c>
      <c r="Q10260" t="s">
        <v>384</v>
      </c>
    </row>
    <row r="10261" spans="1:17" hidden="1" x14ac:dyDescent="0.35">
      <c r="A10261" s="72">
        <f t="shared" si="160"/>
        <v>141569</v>
      </c>
      <c r="B10261" t="s">
        <v>27510</v>
      </c>
      <c r="C10261" s="85">
        <v>141569</v>
      </c>
      <c r="D10261" t="s">
        <v>78</v>
      </c>
      <c r="E10261" t="s">
        <v>23177</v>
      </c>
      <c r="F10261" s="85">
        <v>17016080</v>
      </c>
      <c r="G10261" t="s">
        <v>1750</v>
      </c>
      <c r="H10261">
        <v>12697918</v>
      </c>
      <c r="I10261" t="s">
        <v>79</v>
      </c>
      <c r="J10261" t="s">
        <v>200</v>
      </c>
      <c r="K10261" t="s">
        <v>27511</v>
      </c>
      <c r="M10261" t="s">
        <v>27512</v>
      </c>
      <c r="N10261" t="s">
        <v>20296</v>
      </c>
      <c r="O10261" t="s">
        <v>18</v>
      </c>
      <c r="P10261">
        <v>78344</v>
      </c>
    </row>
    <row r="10262" spans="1:17" hidden="1" x14ac:dyDescent="0.35">
      <c r="A10262" s="72">
        <f t="shared" si="160"/>
        <v>141486</v>
      </c>
      <c r="B10262" t="s">
        <v>26692</v>
      </c>
      <c r="C10262" s="85">
        <v>214352</v>
      </c>
      <c r="D10262" t="s">
        <v>77</v>
      </c>
      <c r="E10262" t="s">
        <v>23195</v>
      </c>
      <c r="F10262" s="85">
        <v>141486</v>
      </c>
      <c r="G10262" t="s">
        <v>78</v>
      </c>
      <c r="I10262" t="s">
        <v>79</v>
      </c>
      <c r="K10262" t="s">
        <v>26693</v>
      </c>
      <c r="M10262" t="s">
        <v>9223</v>
      </c>
      <c r="N10262" t="s">
        <v>20296</v>
      </c>
      <c r="O10262" t="s">
        <v>18</v>
      </c>
      <c r="P10262">
        <v>78043</v>
      </c>
    </row>
    <row r="10263" spans="1:17" hidden="1" x14ac:dyDescent="0.35">
      <c r="A10263" s="72">
        <f t="shared" si="160"/>
        <v>141486</v>
      </c>
      <c r="B10263" t="s">
        <v>14633</v>
      </c>
      <c r="C10263" s="66">
        <v>214352</v>
      </c>
      <c r="D10263" t="s">
        <v>77</v>
      </c>
      <c r="E10263" t="s">
        <v>9220</v>
      </c>
      <c r="F10263" s="66">
        <v>141486</v>
      </c>
      <c r="G10263" t="s">
        <v>78</v>
      </c>
      <c r="I10263" t="s">
        <v>79</v>
      </c>
      <c r="K10263" t="s">
        <v>14634</v>
      </c>
      <c r="M10263" t="s">
        <v>9216</v>
      </c>
      <c r="N10263" t="s">
        <v>9217</v>
      </c>
      <c r="O10263" t="s">
        <v>18</v>
      </c>
      <c r="P10263" t="s">
        <v>9248</v>
      </c>
    </row>
    <row r="10264" spans="1:17" hidden="1" x14ac:dyDescent="0.35">
      <c r="A10264" s="72">
        <f t="shared" si="160"/>
        <v>140841</v>
      </c>
      <c r="B10264" t="s">
        <v>23415</v>
      </c>
      <c r="C10264" s="85">
        <v>87143</v>
      </c>
      <c r="D10264" t="s">
        <v>77</v>
      </c>
      <c r="E10264" t="s">
        <v>23268</v>
      </c>
      <c r="F10264" s="85">
        <v>140841</v>
      </c>
      <c r="G10264" t="s">
        <v>78</v>
      </c>
      <c r="H10264">
        <v>12691762</v>
      </c>
      <c r="I10264" t="s">
        <v>79</v>
      </c>
      <c r="K10264" t="s">
        <v>23416</v>
      </c>
      <c r="M10264" t="s">
        <v>19690</v>
      </c>
      <c r="N10264" t="s">
        <v>571</v>
      </c>
      <c r="O10264" t="s">
        <v>18</v>
      </c>
      <c r="P10264">
        <v>76011</v>
      </c>
      <c r="Q10264">
        <v>5552</v>
      </c>
    </row>
    <row r="10265" spans="1:17" hidden="1" x14ac:dyDescent="0.35">
      <c r="A10265" s="72">
        <f t="shared" si="160"/>
        <v>140471</v>
      </c>
      <c r="B10265" t="s">
        <v>847</v>
      </c>
      <c r="C10265" s="66">
        <v>85698</v>
      </c>
      <c r="D10265" t="s">
        <v>77</v>
      </c>
      <c r="E10265" t="s">
        <v>833</v>
      </c>
      <c r="F10265" s="66">
        <v>140471</v>
      </c>
      <c r="G10265" t="s">
        <v>78</v>
      </c>
      <c r="H10265" t="s">
        <v>848</v>
      </c>
      <c r="I10265" t="s">
        <v>79</v>
      </c>
      <c r="K10265" t="s">
        <v>849</v>
      </c>
      <c r="M10265" t="s">
        <v>836</v>
      </c>
      <c r="N10265" t="s">
        <v>185</v>
      </c>
      <c r="O10265" t="s">
        <v>18</v>
      </c>
      <c r="P10265" t="s">
        <v>837</v>
      </c>
      <c r="Q10265" t="s">
        <v>850</v>
      </c>
    </row>
    <row r="10266" spans="1:17" hidden="1" x14ac:dyDescent="0.35">
      <c r="A10266" s="72">
        <f t="shared" si="160"/>
        <v>141739</v>
      </c>
      <c r="B10266" t="s">
        <v>23724</v>
      </c>
      <c r="C10266" s="85">
        <v>91937</v>
      </c>
      <c r="D10266" t="s">
        <v>77</v>
      </c>
      <c r="E10266" t="s">
        <v>23266</v>
      </c>
      <c r="F10266" s="85">
        <v>141739</v>
      </c>
      <c r="G10266" t="s">
        <v>78</v>
      </c>
      <c r="H10266">
        <v>12688990</v>
      </c>
      <c r="I10266" t="s">
        <v>79</v>
      </c>
      <c r="K10266" t="s">
        <v>23725</v>
      </c>
      <c r="M10266" t="s">
        <v>125</v>
      </c>
      <c r="N10266" t="s">
        <v>137</v>
      </c>
      <c r="O10266" t="s">
        <v>18</v>
      </c>
      <c r="P10266">
        <v>78752</v>
      </c>
      <c r="Q10266">
        <v>2598</v>
      </c>
    </row>
    <row r="10267" spans="1:17" hidden="1" x14ac:dyDescent="0.35">
      <c r="A10267" s="72">
        <f t="shared" si="160"/>
        <v>140461</v>
      </c>
      <c r="B10267" t="s">
        <v>23724</v>
      </c>
      <c r="C10267" s="85">
        <v>85526</v>
      </c>
      <c r="D10267" t="s">
        <v>77</v>
      </c>
      <c r="E10267" t="s">
        <v>23227</v>
      </c>
      <c r="F10267" s="85">
        <v>140461</v>
      </c>
      <c r="G10267" t="s">
        <v>78</v>
      </c>
      <c r="H10267">
        <v>1647890</v>
      </c>
      <c r="I10267" t="s">
        <v>79</v>
      </c>
      <c r="K10267" t="s">
        <v>25705</v>
      </c>
      <c r="M10267" t="s">
        <v>20923</v>
      </c>
      <c r="N10267" t="s">
        <v>232</v>
      </c>
      <c r="O10267" t="s">
        <v>18</v>
      </c>
      <c r="P10267">
        <v>75040</v>
      </c>
      <c r="Q10267">
        <v>8535</v>
      </c>
    </row>
    <row r="10268" spans="1:17" hidden="1" x14ac:dyDescent="0.35">
      <c r="A10268" s="72">
        <f t="shared" si="160"/>
        <v>140461</v>
      </c>
      <c r="B10268" t="s">
        <v>90</v>
      </c>
      <c r="C10268" s="66">
        <v>85526</v>
      </c>
      <c r="D10268" t="s">
        <v>77</v>
      </c>
      <c r="E10268" t="s">
        <v>371</v>
      </c>
      <c r="F10268" s="66">
        <v>140461</v>
      </c>
      <c r="G10268" t="s">
        <v>78</v>
      </c>
      <c r="H10268" t="s">
        <v>372</v>
      </c>
      <c r="I10268" t="s">
        <v>79</v>
      </c>
      <c r="K10268" t="s">
        <v>416</v>
      </c>
      <c r="M10268" t="s">
        <v>374</v>
      </c>
      <c r="N10268" t="s">
        <v>189</v>
      </c>
      <c r="O10268" t="s">
        <v>18</v>
      </c>
      <c r="P10268" t="s">
        <v>375</v>
      </c>
      <c r="Q10268" t="s">
        <v>417</v>
      </c>
    </row>
    <row r="10269" spans="1:17" hidden="1" x14ac:dyDescent="0.35">
      <c r="A10269" s="72">
        <f t="shared" si="160"/>
        <v>141739</v>
      </c>
      <c r="B10269" t="s">
        <v>23773</v>
      </c>
      <c r="C10269" s="85">
        <v>16078033</v>
      </c>
      <c r="D10269" t="s">
        <v>77</v>
      </c>
      <c r="E10269" t="s">
        <v>23266</v>
      </c>
      <c r="F10269" s="85">
        <v>141739</v>
      </c>
      <c r="G10269" t="s">
        <v>78</v>
      </c>
      <c r="H10269">
        <v>12688008</v>
      </c>
      <c r="I10269" t="s">
        <v>79</v>
      </c>
      <c r="K10269" t="s">
        <v>23774</v>
      </c>
      <c r="M10269" t="s">
        <v>125</v>
      </c>
      <c r="N10269" t="s">
        <v>137</v>
      </c>
      <c r="O10269" t="s">
        <v>18</v>
      </c>
      <c r="P10269">
        <v>78752</v>
      </c>
    </row>
    <row r="10270" spans="1:17" hidden="1" x14ac:dyDescent="0.35">
      <c r="A10270" s="72">
        <f t="shared" si="160"/>
        <v>140887</v>
      </c>
      <c r="B10270" t="s">
        <v>25416</v>
      </c>
      <c r="C10270" s="85">
        <v>87593</v>
      </c>
      <c r="D10270" t="s">
        <v>77</v>
      </c>
      <c r="E10270" t="s">
        <v>23231</v>
      </c>
      <c r="F10270" s="85">
        <v>140887</v>
      </c>
      <c r="G10270" t="s">
        <v>78</v>
      </c>
      <c r="H10270">
        <v>11998648</v>
      </c>
      <c r="I10270" t="s">
        <v>79</v>
      </c>
      <c r="K10270" t="s">
        <v>25417</v>
      </c>
      <c r="M10270" t="s">
        <v>20648</v>
      </c>
      <c r="N10270" t="s">
        <v>571</v>
      </c>
      <c r="O10270" t="s">
        <v>18</v>
      </c>
      <c r="P10270">
        <v>76133</v>
      </c>
      <c r="Q10270">
        <v>2859</v>
      </c>
    </row>
    <row r="10271" spans="1:17" hidden="1" x14ac:dyDescent="0.35">
      <c r="A10271" s="72">
        <f t="shared" si="160"/>
        <v>140887</v>
      </c>
      <c r="B10271" t="s">
        <v>4345</v>
      </c>
      <c r="C10271" s="66">
        <v>87593</v>
      </c>
      <c r="D10271" t="s">
        <v>77</v>
      </c>
      <c r="E10271" t="s">
        <v>3907</v>
      </c>
      <c r="F10271" s="66">
        <v>140887</v>
      </c>
      <c r="G10271" t="s">
        <v>78</v>
      </c>
      <c r="H10271" t="s">
        <v>4346</v>
      </c>
      <c r="I10271" t="s">
        <v>79</v>
      </c>
      <c r="K10271" t="s">
        <v>4347</v>
      </c>
      <c r="M10271" t="s">
        <v>3904</v>
      </c>
      <c r="N10271" t="s">
        <v>573</v>
      </c>
      <c r="O10271" t="s">
        <v>18</v>
      </c>
      <c r="P10271" t="s">
        <v>4336</v>
      </c>
      <c r="Q10271" t="s">
        <v>4348</v>
      </c>
    </row>
    <row r="10272" spans="1:17" hidden="1" x14ac:dyDescent="0.35">
      <c r="A10272" s="72">
        <f t="shared" si="160"/>
        <v>140887</v>
      </c>
      <c r="B10272" t="s">
        <v>25288</v>
      </c>
      <c r="C10272" s="85">
        <v>87584</v>
      </c>
      <c r="D10272" t="s">
        <v>77</v>
      </c>
      <c r="E10272" t="s">
        <v>23231</v>
      </c>
      <c r="F10272" s="85">
        <v>140887</v>
      </c>
      <c r="G10272" t="s">
        <v>78</v>
      </c>
      <c r="H10272">
        <v>11998820</v>
      </c>
      <c r="I10272" t="s">
        <v>79</v>
      </c>
      <c r="K10272" t="s">
        <v>25289</v>
      </c>
      <c r="M10272" t="s">
        <v>20648</v>
      </c>
      <c r="N10272" t="s">
        <v>571</v>
      </c>
      <c r="O10272" t="s">
        <v>18</v>
      </c>
      <c r="P10272">
        <v>76132</v>
      </c>
      <c r="Q10272">
        <v>1605</v>
      </c>
    </row>
    <row r="10273" spans="1:17" hidden="1" x14ac:dyDescent="0.35">
      <c r="A10273" s="72">
        <f t="shared" si="160"/>
        <v>140887</v>
      </c>
      <c r="B10273" t="s">
        <v>4326</v>
      </c>
      <c r="C10273" s="66">
        <v>87584</v>
      </c>
      <c r="D10273" t="s">
        <v>77</v>
      </c>
      <c r="E10273" t="s">
        <v>3907</v>
      </c>
      <c r="F10273" s="66">
        <v>140887</v>
      </c>
      <c r="G10273" t="s">
        <v>78</v>
      </c>
      <c r="H10273" t="s">
        <v>4327</v>
      </c>
      <c r="I10273" t="s">
        <v>79</v>
      </c>
      <c r="K10273" t="s">
        <v>4328</v>
      </c>
      <c r="M10273" t="s">
        <v>3904</v>
      </c>
      <c r="N10273" t="s">
        <v>573</v>
      </c>
      <c r="O10273" t="s">
        <v>18</v>
      </c>
      <c r="P10273" t="s">
        <v>4329</v>
      </c>
      <c r="Q10273" t="s">
        <v>4330</v>
      </c>
    </row>
    <row r="10274" spans="1:17" hidden="1" x14ac:dyDescent="0.35">
      <c r="A10274" s="72">
        <f t="shared" si="160"/>
        <v>140530</v>
      </c>
      <c r="B10274" t="s">
        <v>15028</v>
      </c>
      <c r="C10274" s="66">
        <v>226456</v>
      </c>
      <c r="D10274" t="s">
        <v>77</v>
      </c>
      <c r="E10274" t="s">
        <v>1576</v>
      </c>
      <c r="F10274" s="66">
        <v>140530</v>
      </c>
      <c r="G10274" t="s">
        <v>78</v>
      </c>
      <c r="I10274" t="s">
        <v>79</v>
      </c>
      <c r="K10274" t="s">
        <v>15029</v>
      </c>
      <c r="M10274" t="s">
        <v>1578</v>
      </c>
      <c r="N10274" t="s">
        <v>1197</v>
      </c>
      <c r="O10274" t="s">
        <v>18</v>
      </c>
      <c r="P10274" t="s">
        <v>1579</v>
      </c>
      <c r="Q10274" t="s">
        <v>178</v>
      </c>
    </row>
    <row r="10275" spans="1:17" hidden="1" x14ac:dyDescent="0.35">
      <c r="A10275" s="72">
        <f t="shared" si="160"/>
        <v>141801</v>
      </c>
      <c r="B10275" t="s">
        <v>11963</v>
      </c>
      <c r="C10275" s="66">
        <v>92103</v>
      </c>
      <c r="D10275" t="s">
        <v>77</v>
      </c>
      <c r="E10275" t="s">
        <v>11958</v>
      </c>
      <c r="F10275" s="66">
        <v>141801</v>
      </c>
      <c r="G10275" t="s">
        <v>78</v>
      </c>
      <c r="H10275" t="s">
        <v>11964</v>
      </c>
      <c r="I10275" t="s">
        <v>79</v>
      </c>
      <c r="K10275" t="s">
        <v>11965</v>
      </c>
      <c r="M10275" t="s">
        <v>11961</v>
      </c>
      <c r="N10275" t="s">
        <v>11883</v>
      </c>
      <c r="O10275" t="s">
        <v>18</v>
      </c>
      <c r="P10275" t="s">
        <v>11962</v>
      </c>
      <c r="Q10275" t="s">
        <v>11966</v>
      </c>
    </row>
    <row r="10276" spans="1:17" hidden="1" x14ac:dyDescent="0.35">
      <c r="A10276" s="72">
        <f t="shared" si="160"/>
        <v>141801</v>
      </c>
      <c r="B10276" t="s">
        <v>11957</v>
      </c>
      <c r="C10276" s="66">
        <v>92102</v>
      </c>
      <c r="D10276" t="s">
        <v>77</v>
      </c>
      <c r="E10276" t="s">
        <v>11958</v>
      </c>
      <c r="F10276" s="66">
        <v>141801</v>
      </c>
      <c r="G10276" t="s">
        <v>78</v>
      </c>
      <c r="H10276" t="s">
        <v>11959</v>
      </c>
      <c r="I10276" t="s">
        <v>79</v>
      </c>
      <c r="K10276" t="s">
        <v>11960</v>
      </c>
      <c r="M10276" t="s">
        <v>11961</v>
      </c>
      <c r="N10276" t="s">
        <v>11883</v>
      </c>
      <c r="O10276" t="s">
        <v>18</v>
      </c>
      <c r="P10276" t="s">
        <v>11962</v>
      </c>
      <c r="Q10276" t="s">
        <v>6959</v>
      </c>
    </row>
    <row r="10277" spans="1:17" hidden="1" x14ac:dyDescent="0.35">
      <c r="A10277" s="72">
        <f t="shared" si="160"/>
        <v>141801</v>
      </c>
      <c r="B10277" t="s">
        <v>11967</v>
      </c>
      <c r="C10277" s="66">
        <v>92104</v>
      </c>
      <c r="D10277" t="s">
        <v>77</v>
      </c>
      <c r="E10277" t="s">
        <v>11958</v>
      </c>
      <c r="F10277" s="66">
        <v>141801</v>
      </c>
      <c r="G10277" t="s">
        <v>78</v>
      </c>
      <c r="H10277" t="s">
        <v>11968</v>
      </c>
      <c r="I10277" t="s">
        <v>79</v>
      </c>
      <c r="K10277" t="s">
        <v>11969</v>
      </c>
      <c r="M10277" t="s">
        <v>11961</v>
      </c>
      <c r="N10277" t="s">
        <v>11883</v>
      </c>
      <c r="O10277" t="s">
        <v>18</v>
      </c>
      <c r="P10277" t="s">
        <v>11962</v>
      </c>
      <c r="Q10277" t="s">
        <v>6839</v>
      </c>
    </row>
    <row r="10278" spans="1:17" hidden="1" x14ac:dyDescent="0.35">
      <c r="A10278" s="72">
        <f t="shared" si="160"/>
        <v>141534</v>
      </c>
      <c r="B10278" t="s">
        <v>28289</v>
      </c>
      <c r="C10278" s="85">
        <v>90547</v>
      </c>
      <c r="D10278" t="s">
        <v>77</v>
      </c>
      <c r="E10278" t="s">
        <v>23151</v>
      </c>
      <c r="F10278" s="85">
        <v>141534</v>
      </c>
      <c r="G10278" t="s">
        <v>78</v>
      </c>
      <c r="I10278" t="s">
        <v>79</v>
      </c>
      <c r="K10278" t="s">
        <v>28290</v>
      </c>
      <c r="M10278" t="s">
        <v>25072</v>
      </c>
      <c r="N10278" t="s">
        <v>9697</v>
      </c>
      <c r="O10278" t="s">
        <v>18</v>
      </c>
      <c r="P10278">
        <v>78155</v>
      </c>
      <c r="Q10278">
        <v>3800</v>
      </c>
    </row>
    <row r="10279" spans="1:17" hidden="1" x14ac:dyDescent="0.35">
      <c r="A10279" s="72">
        <f t="shared" si="160"/>
        <v>141534</v>
      </c>
      <c r="B10279" t="s">
        <v>9726</v>
      </c>
      <c r="C10279" s="66">
        <v>90547</v>
      </c>
      <c r="D10279" t="s">
        <v>77</v>
      </c>
      <c r="E10279" t="s">
        <v>9584</v>
      </c>
      <c r="F10279" s="66">
        <v>141534</v>
      </c>
      <c r="G10279" t="s">
        <v>78</v>
      </c>
      <c r="I10279" t="s">
        <v>79</v>
      </c>
      <c r="K10279" t="s">
        <v>9727</v>
      </c>
      <c r="M10279" t="s">
        <v>9545</v>
      </c>
      <c r="N10279" t="s">
        <v>9511</v>
      </c>
      <c r="O10279" t="s">
        <v>18</v>
      </c>
      <c r="P10279" t="s">
        <v>9546</v>
      </c>
      <c r="Q10279" t="s">
        <v>5089</v>
      </c>
    </row>
    <row r="10280" spans="1:17" hidden="1" x14ac:dyDescent="0.35">
      <c r="A10280" s="72">
        <f t="shared" si="160"/>
        <v>141729</v>
      </c>
      <c r="B10280" t="s">
        <v>21338</v>
      </c>
      <c r="C10280" s="85">
        <v>17013402</v>
      </c>
      <c r="D10280" t="s">
        <v>77</v>
      </c>
      <c r="E10280" t="s">
        <v>23173</v>
      </c>
      <c r="F10280" s="85">
        <v>141729</v>
      </c>
      <c r="G10280" t="s">
        <v>78</v>
      </c>
      <c r="H10280">
        <v>12029880</v>
      </c>
      <c r="I10280" t="s">
        <v>79</v>
      </c>
      <c r="K10280" t="s">
        <v>21339</v>
      </c>
      <c r="M10280" t="s">
        <v>22028</v>
      </c>
      <c r="N10280" t="s">
        <v>137</v>
      </c>
      <c r="O10280" t="s">
        <v>18</v>
      </c>
      <c r="P10280">
        <v>78660</v>
      </c>
      <c r="Q10280">
        <v>8925</v>
      </c>
    </row>
    <row r="10281" spans="1:17" hidden="1" x14ac:dyDescent="0.35">
      <c r="A10281" s="72">
        <f t="shared" si="160"/>
        <v>141729</v>
      </c>
      <c r="B10281" t="s">
        <v>21338</v>
      </c>
      <c r="C10281" s="66">
        <v>17013402</v>
      </c>
      <c r="D10281" t="s">
        <v>77</v>
      </c>
      <c r="E10281" t="s">
        <v>11585</v>
      </c>
      <c r="F10281" s="66">
        <v>141729</v>
      </c>
      <c r="G10281" t="s">
        <v>78</v>
      </c>
      <c r="H10281" t="s">
        <v>11586</v>
      </c>
      <c r="I10281" t="s">
        <v>79</v>
      </c>
      <c r="K10281" t="s">
        <v>21339</v>
      </c>
      <c r="M10281" t="s">
        <v>11588</v>
      </c>
      <c r="N10281" t="s">
        <v>137</v>
      </c>
      <c r="O10281" t="s">
        <v>18</v>
      </c>
      <c r="P10281" t="s">
        <v>11589</v>
      </c>
      <c r="Q10281" t="s">
        <v>21340</v>
      </c>
    </row>
    <row r="10282" spans="1:17" hidden="1" x14ac:dyDescent="0.35">
      <c r="A10282" s="72">
        <f t="shared" si="160"/>
        <v>141223</v>
      </c>
      <c r="B10282" t="s">
        <v>6889</v>
      </c>
      <c r="C10282" s="66">
        <v>88859</v>
      </c>
      <c r="D10282" t="s">
        <v>77</v>
      </c>
      <c r="E10282" t="s">
        <v>6077</v>
      </c>
      <c r="F10282" s="66">
        <v>141223</v>
      </c>
      <c r="G10282" t="s">
        <v>78</v>
      </c>
      <c r="H10282" t="s">
        <v>6890</v>
      </c>
      <c r="I10282" t="s">
        <v>79</v>
      </c>
      <c r="K10282" t="s">
        <v>6891</v>
      </c>
      <c r="M10282" t="s">
        <v>3090</v>
      </c>
      <c r="N10282" t="s">
        <v>6071</v>
      </c>
      <c r="O10282" t="s">
        <v>18</v>
      </c>
      <c r="P10282" t="s">
        <v>6888</v>
      </c>
      <c r="Q10282" t="s">
        <v>4861</v>
      </c>
    </row>
    <row r="10283" spans="1:17" hidden="1" x14ac:dyDescent="0.35">
      <c r="A10283" s="72">
        <f t="shared" si="160"/>
        <v>141615</v>
      </c>
      <c r="B10283" t="s">
        <v>10646</v>
      </c>
      <c r="C10283" s="66">
        <v>91127</v>
      </c>
      <c r="D10283" t="s">
        <v>77</v>
      </c>
      <c r="E10283" t="s">
        <v>10647</v>
      </c>
      <c r="F10283" s="66">
        <v>141615</v>
      </c>
      <c r="G10283" t="s">
        <v>78</v>
      </c>
      <c r="H10283" t="s">
        <v>10648</v>
      </c>
      <c r="I10283" t="s">
        <v>79</v>
      </c>
      <c r="K10283" t="s">
        <v>10649</v>
      </c>
      <c r="M10283" t="s">
        <v>10650</v>
      </c>
      <c r="N10283" t="s">
        <v>10454</v>
      </c>
      <c r="O10283" t="s">
        <v>18</v>
      </c>
      <c r="P10283" t="s">
        <v>10651</v>
      </c>
      <c r="Q10283" t="s">
        <v>7868</v>
      </c>
    </row>
    <row r="10284" spans="1:17" hidden="1" x14ac:dyDescent="0.35">
      <c r="A10284" s="72">
        <f t="shared" si="160"/>
        <v>140906</v>
      </c>
      <c r="B10284" t="s">
        <v>24708</v>
      </c>
      <c r="C10284" s="85">
        <v>16029845</v>
      </c>
      <c r="D10284" t="s">
        <v>77</v>
      </c>
      <c r="E10284" t="s">
        <v>23244</v>
      </c>
      <c r="F10284" s="85">
        <v>140906</v>
      </c>
      <c r="G10284" t="s">
        <v>78</v>
      </c>
      <c r="H10284">
        <v>13850763</v>
      </c>
      <c r="I10284" t="s">
        <v>79</v>
      </c>
      <c r="K10284" t="s">
        <v>24709</v>
      </c>
      <c r="M10284" t="s">
        <v>24662</v>
      </c>
      <c r="N10284" t="s">
        <v>571</v>
      </c>
      <c r="O10284" t="s">
        <v>18</v>
      </c>
      <c r="P10284">
        <v>76179</v>
      </c>
      <c r="Q10284">
        <v>1404</v>
      </c>
    </row>
    <row r="10285" spans="1:17" hidden="1" x14ac:dyDescent="0.35">
      <c r="A10285" s="72">
        <f t="shared" si="160"/>
        <v>140680</v>
      </c>
      <c r="B10285" t="s">
        <v>2601</v>
      </c>
      <c r="C10285" s="66">
        <v>86719</v>
      </c>
      <c r="D10285" t="s">
        <v>77</v>
      </c>
      <c r="E10285" t="s">
        <v>2595</v>
      </c>
      <c r="F10285" s="66">
        <v>140680</v>
      </c>
      <c r="G10285" t="s">
        <v>78</v>
      </c>
      <c r="I10285" t="s">
        <v>79</v>
      </c>
      <c r="K10285" t="s">
        <v>2602</v>
      </c>
      <c r="M10285" t="s">
        <v>2588</v>
      </c>
      <c r="N10285" t="s">
        <v>2448</v>
      </c>
      <c r="O10285" t="s">
        <v>18</v>
      </c>
      <c r="P10285" t="s">
        <v>2590</v>
      </c>
      <c r="Q10285" t="s">
        <v>2603</v>
      </c>
    </row>
    <row r="10286" spans="1:17" hidden="1" x14ac:dyDescent="0.35">
      <c r="A10286" s="72">
        <f t="shared" si="160"/>
        <v>140469</v>
      </c>
      <c r="B10286" t="s">
        <v>26866</v>
      </c>
      <c r="C10286" s="85">
        <v>211165</v>
      </c>
      <c r="D10286" t="s">
        <v>77</v>
      </c>
      <c r="E10286" t="s">
        <v>23191</v>
      </c>
      <c r="F10286" s="85">
        <v>140469</v>
      </c>
      <c r="G10286" t="s">
        <v>78</v>
      </c>
      <c r="H10286">
        <v>13461769</v>
      </c>
      <c r="I10286" t="s">
        <v>79</v>
      </c>
      <c r="K10286" t="s">
        <v>26867</v>
      </c>
      <c r="M10286" t="s">
        <v>20146</v>
      </c>
      <c r="N10286" t="s">
        <v>205</v>
      </c>
      <c r="O10286" t="s">
        <v>18</v>
      </c>
      <c r="P10286">
        <v>75022</v>
      </c>
      <c r="Q10286">
        <v>2863</v>
      </c>
    </row>
    <row r="10287" spans="1:17" hidden="1" x14ac:dyDescent="0.35">
      <c r="A10287" s="72">
        <f t="shared" si="160"/>
        <v>140469</v>
      </c>
      <c r="B10287" t="s">
        <v>14463</v>
      </c>
      <c r="C10287" s="66">
        <v>211165</v>
      </c>
      <c r="D10287" t="s">
        <v>77</v>
      </c>
      <c r="E10287" t="s">
        <v>212</v>
      </c>
      <c r="F10287" s="66">
        <v>140469</v>
      </c>
      <c r="G10287" t="s">
        <v>78</v>
      </c>
      <c r="H10287" t="s">
        <v>213</v>
      </c>
      <c r="I10287" t="s">
        <v>79</v>
      </c>
      <c r="K10287" t="s">
        <v>14464</v>
      </c>
      <c r="M10287" t="s">
        <v>311</v>
      </c>
      <c r="N10287" t="s">
        <v>205</v>
      </c>
      <c r="O10287" t="s">
        <v>18</v>
      </c>
      <c r="P10287" t="s">
        <v>335</v>
      </c>
      <c r="Q10287" t="s">
        <v>6564</v>
      </c>
    </row>
    <row r="10288" spans="1:17" hidden="1" x14ac:dyDescent="0.35">
      <c r="A10288" s="72">
        <f t="shared" si="160"/>
        <v>141880</v>
      </c>
      <c r="B10288" t="s">
        <v>12289</v>
      </c>
      <c r="C10288" s="66">
        <v>92269</v>
      </c>
      <c r="D10288" t="s">
        <v>77</v>
      </c>
      <c r="E10288" t="s">
        <v>12284</v>
      </c>
      <c r="F10288" s="66">
        <v>141880</v>
      </c>
      <c r="G10288" t="s">
        <v>78</v>
      </c>
      <c r="I10288" t="s">
        <v>79</v>
      </c>
      <c r="K10288" t="s">
        <v>12290</v>
      </c>
      <c r="M10288" t="s">
        <v>12286</v>
      </c>
      <c r="N10288" t="s">
        <v>12218</v>
      </c>
      <c r="O10288" t="s">
        <v>18</v>
      </c>
      <c r="P10288" t="s">
        <v>12287</v>
      </c>
      <c r="Q10288" t="s">
        <v>1471</v>
      </c>
    </row>
    <row r="10289" spans="1:17" hidden="1" x14ac:dyDescent="0.35">
      <c r="A10289" s="72">
        <f t="shared" si="160"/>
        <v>141880</v>
      </c>
      <c r="B10289" t="s">
        <v>12283</v>
      </c>
      <c r="C10289" s="66">
        <v>92267</v>
      </c>
      <c r="D10289" t="s">
        <v>77</v>
      </c>
      <c r="E10289" t="s">
        <v>12284</v>
      </c>
      <c r="F10289" s="66">
        <v>141880</v>
      </c>
      <c r="G10289" t="s">
        <v>78</v>
      </c>
      <c r="I10289" t="s">
        <v>79</v>
      </c>
      <c r="K10289" t="s">
        <v>12285</v>
      </c>
      <c r="M10289" t="s">
        <v>12286</v>
      </c>
      <c r="N10289" t="s">
        <v>12218</v>
      </c>
      <c r="O10289" t="s">
        <v>18</v>
      </c>
      <c r="P10289" t="s">
        <v>12287</v>
      </c>
    </row>
    <row r="10290" spans="1:17" hidden="1" x14ac:dyDescent="0.35">
      <c r="A10290" s="72">
        <f t="shared" si="160"/>
        <v>141880</v>
      </c>
      <c r="B10290" t="s">
        <v>12288</v>
      </c>
      <c r="C10290" s="66">
        <v>92268</v>
      </c>
      <c r="D10290" t="s">
        <v>77</v>
      </c>
      <c r="E10290" t="s">
        <v>12284</v>
      </c>
      <c r="F10290" s="66">
        <v>141880</v>
      </c>
      <c r="G10290" t="s">
        <v>78</v>
      </c>
      <c r="I10290" t="s">
        <v>79</v>
      </c>
      <c r="K10290" t="s">
        <v>12285</v>
      </c>
      <c r="M10290" t="s">
        <v>12286</v>
      </c>
      <c r="N10290" t="s">
        <v>12218</v>
      </c>
      <c r="O10290" t="s">
        <v>18</v>
      </c>
      <c r="P10290" t="s">
        <v>12287</v>
      </c>
    </row>
    <row r="10291" spans="1:17" hidden="1" x14ac:dyDescent="0.35">
      <c r="A10291" s="72">
        <f t="shared" si="160"/>
        <v>140696</v>
      </c>
      <c r="B10291" t="s">
        <v>20588</v>
      </c>
      <c r="C10291" s="66">
        <v>17006166</v>
      </c>
      <c r="D10291" t="s">
        <v>83</v>
      </c>
      <c r="E10291" t="s">
        <v>13674</v>
      </c>
      <c r="F10291" s="66">
        <v>140696</v>
      </c>
      <c r="G10291" t="s">
        <v>77</v>
      </c>
      <c r="I10291" t="s">
        <v>79</v>
      </c>
      <c r="K10291" t="s">
        <v>20589</v>
      </c>
      <c r="M10291" t="s">
        <v>20590</v>
      </c>
      <c r="N10291" t="s">
        <v>2919</v>
      </c>
      <c r="O10291" t="s">
        <v>18</v>
      </c>
      <c r="P10291" t="s">
        <v>3390</v>
      </c>
    </row>
    <row r="10292" spans="1:17" hidden="1" x14ac:dyDescent="0.35">
      <c r="A10292" s="72">
        <f t="shared" si="160"/>
        <v>141736</v>
      </c>
      <c r="B10292" t="s">
        <v>11698</v>
      </c>
      <c r="C10292" s="66">
        <v>91860</v>
      </c>
      <c r="D10292" t="s">
        <v>77</v>
      </c>
      <c r="E10292" t="s">
        <v>11615</v>
      </c>
      <c r="F10292" s="66">
        <v>141736</v>
      </c>
      <c r="G10292" t="s">
        <v>78</v>
      </c>
      <c r="I10292" t="s">
        <v>79</v>
      </c>
      <c r="K10292" t="s">
        <v>11699</v>
      </c>
      <c r="M10292" t="s">
        <v>126</v>
      </c>
      <c r="N10292" t="s">
        <v>137</v>
      </c>
      <c r="O10292" t="s">
        <v>18</v>
      </c>
      <c r="P10292" t="s">
        <v>11700</v>
      </c>
      <c r="Q10292" t="s">
        <v>6317</v>
      </c>
    </row>
    <row r="10293" spans="1:17" hidden="1" x14ac:dyDescent="0.35">
      <c r="A10293" s="72">
        <f t="shared" si="160"/>
        <v>140473</v>
      </c>
      <c r="B10293" t="s">
        <v>27744</v>
      </c>
      <c r="C10293" s="85">
        <v>85475</v>
      </c>
      <c r="D10293" t="s">
        <v>77</v>
      </c>
      <c r="E10293" t="s">
        <v>23171</v>
      </c>
      <c r="F10293" s="85">
        <v>140473</v>
      </c>
      <c r="G10293" t="s">
        <v>78</v>
      </c>
      <c r="I10293" t="s">
        <v>79</v>
      </c>
      <c r="K10293" t="s">
        <v>27745</v>
      </c>
      <c r="M10293" t="s">
        <v>20750</v>
      </c>
      <c r="N10293" t="s">
        <v>176</v>
      </c>
      <c r="O10293" t="s">
        <v>18</v>
      </c>
      <c r="P10293">
        <v>75023</v>
      </c>
      <c r="Q10293">
        <v>8114</v>
      </c>
    </row>
    <row r="10294" spans="1:17" hidden="1" x14ac:dyDescent="0.35">
      <c r="A10294" s="72">
        <f t="shared" si="160"/>
        <v>140473</v>
      </c>
      <c r="B10294" t="s">
        <v>277</v>
      </c>
      <c r="C10294" s="66">
        <v>85475</v>
      </c>
      <c r="D10294" t="s">
        <v>77</v>
      </c>
      <c r="E10294" t="s">
        <v>252</v>
      </c>
      <c r="F10294" s="66">
        <v>140473</v>
      </c>
      <c r="G10294" t="s">
        <v>78</v>
      </c>
      <c r="I10294" t="s">
        <v>79</v>
      </c>
      <c r="K10294" t="s">
        <v>278</v>
      </c>
      <c r="M10294" t="s">
        <v>254</v>
      </c>
      <c r="N10294" t="s">
        <v>185</v>
      </c>
      <c r="O10294" t="s">
        <v>18</v>
      </c>
      <c r="P10294" t="s">
        <v>255</v>
      </c>
      <c r="Q10294" t="s">
        <v>279</v>
      </c>
    </row>
    <row r="10295" spans="1:17" hidden="1" x14ac:dyDescent="0.35">
      <c r="A10295" s="72">
        <f t="shared" si="160"/>
        <v>140831</v>
      </c>
      <c r="B10295" t="s">
        <v>277</v>
      </c>
      <c r="C10295" s="66">
        <v>87095</v>
      </c>
      <c r="D10295" t="s">
        <v>77</v>
      </c>
      <c r="E10295" t="s">
        <v>3387</v>
      </c>
      <c r="F10295" s="66">
        <v>140831</v>
      </c>
      <c r="G10295" t="s">
        <v>78</v>
      </c>
      <c r="H10295" t="s">
        <v>350</v>
      </c>
      <c r="I10295" t="s">
        <v>79</v>
      </c>
      <c r="K10295" t="s">
        <v>3388</v>
      </c>
      <c r="L10295" t="s">
        <v>80</v>
      </c>
      <c r="M10295" t="s">
        <v>3389</v>
      </c>
      <c r="N10295" t="s">
        <v>2922</v>
      </c>
      <c r="O10295" t="s">
        <v>18</v>
      </c>
      <c r="P10295" t="s">
        <v>3390</v>
      </c>
      <c r="Q10295" t="s">
        <v>87</v>
      </c>
    </row>
    <row r="10296" spans="1:17" hidden="1" x14ac:dyDescent="0.35">
      <c r="A10296" s="72">
        <f t="shared" si="160"/>
        <v>140831</v>
      </c>
      <c r="B10296" t="s">
        <v>3391</v>
      </c>
      <c r="C10296" s="66">
        <v>87096</v>
      </c>
      <c r="D10296" t="s">
        <v>77</v>
      </c>
      <c r="E10296" t="s">
        <v>3387</v>
      </c>
      <c r="F10296" s="66">
        <v>140831</v>
      </c>
      <c r="G10296" t="s">
        <v>78</v>
      </c>
      <c r="H10296" t="s">
        <v>350</v>
      </c>
      <c r="I10296" t="s">
        <v>79</v>
      </c>
      <c r="K10296" t="s">
        <v>3388</v>
      </c>
      <c r="L10296" t="s">
        <v>80</v>
      </c>
      <c r="M10296" t="s">
        <v>3389</v>
      </c>
      <c r="N10296" t="s">
        <v>2922</v>
      </c>
      <c r="O10296" t="s">
        <v>18</v>
      </c>
      <c r="P10296" t="s">
        <v>3390</v>
      </c>
      <c r="Q10296" t="s">
        <v>87</v>
      </c>
    </row>
    <row r="10297" spans="1:17" hidden="1" x14ac:dyDescent="0.35">
      <c r="A10297" s="72">
        <f t="shared" si="160"/>
        <v>141231</v>
      </c>
      <c r="B10297" t="s">
        <v>6878</v>
      </c>
      <c r="C10297" s="66">
        <v>88846</v>
      </c>
      <c r="D10297" t="s">
        <v>77</v>
      </c>
      <c r="E10297" t="s">
        <v>6244</v>
      </c>
      <c r="F10297" s="66">
        <v>141231</v>
      </c>
      <c r="G10297" t="s">
        <v>78</v>
      </c>
      <c r="H10297" t="s">
        <v>6879</v>
      </c>
      <c r="I10297" t="s">
        <v>79</v>
      </c>
      <c r="K10297" t="s">
        <v>6880</v>
      </c>
      <c r="L10297" t="s">
        <v>80</v>
      </c>
      <c r="M10297" t="s">
        <v>3090</v>
      </c>
      <c r="N10297" t="s">
        <v>6073</v>
      </c>
      <c r="O10297" t="s">
        <v>18</v>
      </c>
      <c r="P10297" t="s">
        <v>6881</v>
      </c>
      <c r="Q10297" t="s">
        <v>105</v>
      </c>
    </row>
    <row r="10298" spans="1:17" hidden="1" x14ac:dyDescent="0.35">
      <c r="A10298" s="72">
        <f t="shared" si="160"/>
        <v>141295</v>
      </c>
      <c r="B10298" t="s">
        <v>16627</v>
      </c>
      <c r="C10298" s="66">
        <v>16045141</v>
      </c>
      <c r="D10298" t="s">
        <v>77</v>
      </c>
      <c r="E10298" t="s">
        <v>7764</v>
      </c>
      <c r="F10298" s="66">
        <v>141295</v>
      </c>
      <c r="G10298" t="s">
        <v>78</v>
      </c>
      <c r="I10298" t="s">
        <v>79</v>
      </c>
      <c r="K10298" t="s">
        <v>16628</v>
      </c>
      <c r="M10298" t="s">
        <v>7391</v>
      </c>
      <c r="N10298" t="s">
        <v>7262</v>
      </c>
      <c r="O10298" t="s">
        <v>18</v>
      </c>
      <c r="P10298" t="s">
        <v>7959</v>
      </c>
    </row>
    <row r="10299" spans="1:17" hidden="1" x14ac:dyDescent="0.35">
      <c r="A10299" s="72">
        <f t="shared" si="160"/>
        <v>141688</v>
      </c>
      <c r="B10299" t="s">
        <v>20033</v>
      </c>
      <c r="C10299" s="66">
        <v>16085241</v>
      </c>
      <c r="D10299" t="s">
        <v>77</v>
      </c>
      <c r="E10299" t="s">
        <v>11324</v>
      </c>
      <c r="F10299" s="66">
        <v>141688</v>
      </c>
      <c r="G10299" t="s">
        <v>78</v>
      </c>
      <c r="I10299" t="s">
        <v>79</v>
      </c>
      <c r="K10299" t="s">
        <v>20034</v>
      </c>
      <c r="M10299" t="s">
        <v>11326</v>
      </c>
      <c r="N10299" t="s">
        <v>7398</v>
      </c>
      <c r="O10299" t="s">
        <v>18</v>
      </c>
      <c r="P10299" t="s">
        <v>11327</v>
      </c>
    </row>
    <row r="10300" spans="1:17" hidden="1" x14ac:dyDescent="0.35">
      <c r="A10300" s="72">
        <f t="shared" si="160"/>
        <v>141688</v>
      </c>
      <c r="B10300" t="s">
        <v>14287</v>
      </c>
      <c r="C10300" s="66">
        <v>231208</v>
      </c>
      <c r="D10300" t="s">
        <v>77</v>
      </c>
      <c r="E10300" t="s">
        <v>11324</v>
      </c>
      <c r="F10300" s="66">
        <v>141688</v>
      </c>
      <c r="G10300" t="s">
        <v>78</v>
      </c>
      <c r="I10300" t="s">
        <v>79</v>
      </c>
      <c r="K10300" t="s">
        <v>15309</v>
      </c>
      <c r="M10300" t="s">
        <v>11326</v>
      </c>
      <c r="N10300" t="s">
        <v>7398</v>
      </c>
      <c r="O10300" t="s">
        <v>18</v>
      </c>
      <c r="P10300" t="s">
        <v>11327</v>
      </c>
      <c r="Q10300" t="s">
        <v>8647</v>
      </c>
    </row>
    <row r="10301" spans="1:17" hidden="1" x14ac:dyDescent="0.35">
      <c r="A10301" s="72">
        <f t="shared" si="160"/>
        <v>141688</v>
      </c>
      <c r="B10301" t="s">
        <v>11356</v>
      </c>
      <c r="C10301" s="66">
        <v>91615</v>
      </c>
      <c r="D10301" t="s">
        <v>77</v>
      </c>
      <c r="E10301" t="s">
        <v>11324</v>
      </c>
      <c r="F10301" s="66">
        <v>141688</v>
      </c>
      <c r="G10301" t="s">
        <v>78</v>
      </c>
      <c r="I10301" t="s">
        <v>79</v>
      </c>
      <c r="K10301" t="s">
        <v>11357</v>
      </c>
      <c r="M10301" t="s">
        <v>11326</v>
      </c>
      <c r="N10301" t="s">
        <v>7398</v>
      </c>
      <c r="O10301" t="s">
        <v>18</v>
      </c>
      <c r="P10301" t="s">
        <v>11327</v>
      </c>
    </row>
    <row r="10302" spans="1:17" hidden="1" x14ac:dyDescent="0.35">
      <c r="A10302" s="72">
        <f t="shared" si="160"/>
        <v>141688</v>
      </c>
      <c r="B10302" t="s">
        <v>27538</v>
      </c>
      <c r="C10302" s="85">
        <v>141688</v>
      </c>
      <c r="D10302" t="s">
        <v>78</v>
      </c>
      <c r="E10302" t="s">
        <v>23177</v>
      </c>
      <c r="F10302" s="85">
        <v>17016080</v>
      </c>
      <c r="G10302" t="s">
        <v>1750</v>
      </c>
      <c r="H10302">
        <v>11700622</v>
      </c>
      <c r="I10302" t="s">
        <v>79</v>
      </c>
      <c r="J10302" t="s">
        <v>200</v>
      </c>
      <c r="K10302" t="s">
        <v>27539</v>
      </c>
      <c r="M10302" t="s">
        <v>26195</v>
      </c>
      <c r="N10302" t="s">
        <v>10739</v>
      </c>
      <c r="O10302" t="s">
        <v>18</v>
      </c>
      <c r="P10302">
        <v>78596</v>
      </c>
    </row>
    <row r="10303" spans="1:17" hidden="1" x14ac:dyDescent="0.35">
      <c r="A10303" s="72">
        <f t="shared" si="160"/>
        <v>141688</v>
      </c>
      <c r="B10303" t="s">
        <v>19530</v>
      </c>
      <c r="C10303" s="66">
        <v>16060005</v>
      </c>
      <c r="D10303" t="s">
        <v>83</v>
      </c>
      <c r="E10303" t="s">
        <v>11324</v>
      </c>
      <c r="F10303" s="66">
        <v>141688</v>
      </c>
      <c r="G10303" t="s">
        <v>78</v>
      </c>
      <c r="I10303" t="s">
        <v>79</v>
      </c>
      <c r="K10303" t="s">
        <v>19531</v>
      </c>
      <c r="M10303" t="s">
        <v>11326</v>
      </c>
      <c r="N10303" t="s">
        <v>7398</v>
      </c>
      <c r="O10303" t="s">
        <v>18</v>
      </c>
      <c r="P10303" t="s">
        <v>11327</v>
      </c>
    </row>
    <row r="10304" spans="1:17" hidden="1" x14ac:dyDescent="0.35">
      <c r="A10304" s="72">
        <f t="shared" si="160"/>
        <v>141688</v>
      </c>
      <c r="B10304" t="s">
        <v>19523</v>
      </c>
      <c r="C10304" s="66">
        <v>16059993</v>
      </c>
      <c r="D10304" t="s">
        <v>83</v>
      </c>
      <c r="E10304" t="s">
        <v>11324</v>
      </c>
      <c r="F10304" s="66">
        <v>141688</v>
      </c>
      <c r="G10304" t="s">
        <v>78</v>
      </c>
      <c r="I10304" t="s">
        <v>79</v>
      </c>
      <c r="K10304" t="s">
        <v>19522</v>
      </c>
      <c r="M10304" t="s">
        <v>11326</v>
      </c>
      <c r="N10304" t="s">
        <v>7398</v>
      </c>
      <c r="O10304" t="s">
        <v>18</v>
      </c>
      <c r="P10304" t="s">
        <v>11327</v>
      </c>
    </row>
    <row r="10305" spans="1:17" hidden="1" x14ac:dyDescent="0.35">
      <c r="A10305" s="72">
        <f t="shared" si="160"/>
        <v>141688</v>
      </c>
      <c r="B10305" t="s">
        <v>19528</v>
      </c>
      <c r="C10305" s="66">
        <v>16060004</v>
      </c>
      <c r="D10305" t="s">
        <v>83</v>
      </c>
      <c r="E10305" t="s">
        <v>11324</v>
      </c>
      <c r="F10305" s="66">
        <v>141688</v>
      </c>
      <c r="G10305" t="s">
        <v>78</v>
      </c>
      <c r="I10305" t="s">
        <v>79</v>
      </c>
      <c r="K10305" t="s">
        <v>19529</v>
      </c>
      <c r="M10305" t="s">
        <v>11326</v>
      </c>
      <c r="N10305" t="s">
        <v>7398</v>
      </c>
      <c r="O10305" t="s">
        <v>18</v>
      </c>
      <c r="P10305" t="s">
        <v>11327</v>
      </c>
    </row>
    <row r="10306" spans="1:17" hidden="1" x14ac:dyDescent="0.35">
      <c r="A10306" s="72">
        <f t="shared" ref="A10306:A10369" si="161">IF(F10306="", "", IF(D10306="School District", C10306, F10306))</f>
        <v>141688</v>
      </c>
      <c r="B10306" t="s">
        <v>19521</v>
      </c>
      <c r="C10306" s="66">
        <v>16059989</v>
      </c>
      <c r="D10306" t="s">
        <v>83</v>
      </c>
      <c r="E10306" t="s">
        <v>11324</v>
      </c>
      <c r="F10306" s="66">
        <v>141688</v>
      </c>
      <c r="G10306" t="s">
        <v>78</v>
      </c>
      <c r="I10306" t="s">
        <v>79</v>
      </c>
      <c r="K10306" t="s">
        <v>19522</v>
      </c>
      <c r="M10306" t="s">
        <v>11326</v>
      </c>
      <c r="N10306" t="s">
        <v>7398</v>
      </c>
      <c r="O10306" t="s">
        <v>18</v>
      </c>
      <c r="P10306" t="s">
        <v>11327</v>
      </c>
    </row>
    <row r="10307" spans="1:17" hidden="1" x14ac:dyDescent="0.35">
      <c r="A10307" s="72">
        <f t="shared" si="161"/>
        <v>141688</v>
      </c>
      <c r="B10307" t="s">
        <v>19524</v>
      </c>
      <c r="C10307" s="66">
        <v>16059997</v>
      </c>
      <c r="D10307" t="s">
        <v>83</v>
      </c>
      <c r="E10307" t="s">
        <v>11324</v>
      </c>
      <c r="F10307" s="66">
        <v>141688</v>
      </c>
      <c r="G10307" t="s">
        <v>78</v>
      </c>
      <c r="I10307" t="s">
        <v>79</v>
      </c>
      <c r="K10307" t="s">
        <v>19525</v>
      </c>
      <c r="M10307" t="s">
        <v>11326</v>
      </c>
      <c r="N10307" t="s">
        <v>7398</v>
      </c>
      <c r="O10307" t="s">
        <v>18</v>
      </c>
      <c r="P10307" t="s">
        <v>11327</v>
      </c>
    </row>
    <row r="10308" spans="1:17" hidden="1" x14ac:dyDescent="0.35">
      <c r="A10308" s="72">
        <f t="shared" si="161"/>
        <v>141223</v>
      </c>
      <c r="B10308" t="s">
        <v>7167</v>
      </c>
      <c r="C10308" s="66">
        <v>89003</v>
      </c>
      <c r="D10308" t="s">
        <v>77</v>
      </c>
      <c r="E10308" t="s">
        <v>6077</v>
      </c>
      <c r="F10308" s="66">
        <v>141223</v>
      </c>
      <c r="G10308" t="s">
        <v>78</v>
      </c>
      <c r="H10308" t="s">
        <v>7168</v>
      </c>
      <c r="I10308" t="s">
        <v>79</v>
      </c>
      <c r="K10308" t="s">
        <v>7169</v>
      </c>
      <c r="M10308" t="s">
        <v>3090</v>
      </c>
      <c r="N10308" t="s">
        <v>6071</v>
      </c>
      <c r="O10308" t="s">
        <v>18</v>
      </c>
      <c r="P10308" t="s">
        <v>7165</v>
      </c>
      <c r="Q10308" t="s">
        <v>7170</v>
      </c>
    </row>
    <row r="10309" spans="1:17" hidden="1" x14ac:dyDescent="0.35">
      <c r="A10309" s="72">
        <f t="shared" si="161"/>
        <v>140561</v>
      </c>
      <c r="B10309" t="s">
        <v>19142</v>
      </c>
      <c r="C10309" s="66">
        <v>16038463</v>
      </c>
      <c r="D10309" t="s">
        <v>83</v>
      </c>
      <c r="E10309" t="s">
        <v>1870</v>
      </c>
      <c r="F10309" s="66">
        <v>140561</v>
      </c>
      <c r="G10309" t="s">
        <v>78</v>
      </c>
      <c r="I10309" t="s">
        <v>79</v>
      </c>
      <c r="K10309" t="s">
        <v>19143</v>
      </c>
      <c r="M10309" t="s">
        <v>19144</v>
      </c>
      <c r="O10309" t="s">
        <v>18</v>
      </c>
      <c r="P10309" t="s">
        <v>1869</v>
      </c>
    </row>
    <row r="10310" spans="1:17" hidden="1" x14ac:dyDescent="0.35">
      <c r="A10310" s="72">
        <f t="shared" si="161"/>
        <v>141295</v>
      </c>
      <c r="B10310" t="s">
        <v>7984</v>
      </c>
      <c r="C10310" s="66">
        <v>89511</v>
      </c>
      <c r="D10310" t="s">
        <v>77</v>
      </c>
      <c r="E10310" t="s">
        <v>7764</v>
      </c>
      <c r="F10310" s="66">
        <v>141295</v>
      </c>
      <c r="G10310" t="s">
        <v>78</v>
      </c>
      <c r="H10310" t="s">
        <v>7985</v>
      </c>
      <c r="I10310" t="s">
        <v>79</v>
      </c>
      <c r="K10310" t="s">
        <v>7986</v>
      </c>
      <c r="M10310" t="s">
        <v>7982</v>
      </c>
      <c r="N10310" t="s">
        <v>7262</v>
      </c>
      <c r="O10310" t="s">
        <v>18</v>
      </c>
      <c r="P10310" t="s">
        <v>7983</v>
      </c>
    </row>
    <row r="10311" spans="1:17" hidden="1" x14ac:dyDescent="0.35">
      <c r="A10311" s="72">
        <f t="shared" si="161"/>
        <v>141139</v>
      </c>
      <c r="B10311" t="s">
        <v>15087</v>
      </c>
      <c r="C10311" s="66">
        <v>227779</v>
      </c>
      <c r="D10311" t="s">
        <v>77</v>
      </c>
      <c r="E10311" t="s">
        <v>5535</v>
      </c>
      <c r="F10311" s="66">
        <v>141139</v>
      </c>
      <c r="G10311" t="s">
        <v>78</v>
      </c>
      <c r="H10311" t="s">
        <v>15088</v>
      </c>
      <c r="I10311" t="s">
        <v>79</v>
      </c>
      <c r="K10311" t="s">
        <v>15089</v>
      </c>
      <c r="M10311" t="s">
        <v>5356</v>
      </c>
      <c r="N10311" t="s">
        <v>5355</v>
      </c>
      <c r="O10311" t="s">
        <v>18</v>
      </c>
      <c r="P10311" t="s">
        <v>5597</v>
      </c>
      <c r="Q10311" t="s">
        <v>15090</v>
      </c>
    </row>
    <row r="10312" spans="1:17" hidden="1" x14ac:dyDescent="0.35">
      <c r="A10312" s="72">
        <f t="shared" si="161"/>
        <v>141546</v>
      </c>
      <c r="B10312" t="s">
        <v>27387</v>
      </c>
      <c r="C10312" s="85">
        <v>90695</v>
      </c>
      <c r="D10312" t="s">
        <v>77</v>
      </c>
      <c r="E10312" t="s">
        <v>23179</v>
      </c>
      <c r="F10312" s="85">
        <v>141546</v>
      </c>
      <c r="G10312" t="s">
        <v>78</v>
      </c>
      <c r="H10312">
        <v>1664853</v>
      </c>
      <c r="I10312" t="s">
        <v>79</v>
      </c>
      <c r="K10312" t="s">
        <v>27388</v>
      </c>
      <c r="M10312" t="s">
        <v>9155</v>
      </c>
      <c r="N10312" t="s">
        <v>9526</v>
      </c>
      <c r="O10312" t="s">
        <v>18</v>
      </c>
      <c r="P10312">
        <v>78213</v>
      </c>
      <c r="Q10312">
        <v>3070</v>
      </c>
    </row>
    <row r="10313" spans="1:17" hidden="1" x14ac:dyDescent="0.35">
      <c r="A10313" s="72">
        <f t="shared" si="161"/>
        <v>141546</v>
      </c>
      <c r="B10313" t="s">
        <v>9938</v>
      </c>
      <c r="C10313" s="66">
        <v>90695</v>
      </c>
      <c r="D10313" t="s">
        <v>77</v>
      </c>
      <c r="E10313" t="s">
        <v>9849</v>
      </c>
      <c r="F10313" s="66">
        <v>141546</v>
      </c>
      <c r="G10313" t="s">
        <v>78</v>
      </c>
      <c r="H10313" t="s">
        <v>9850</v>
      </c>
      <c r="I10313" t="s">
        <v>79</v>
      </c>
      <c r="K10313" t="s">
        <v>9939</v>
      </c>
      <c r="M10313" t="s">
        <v>7383</v>
      </c>
      <c r="N10313" t="s">
        <v>7384</v>
      </c>
      <c r="O10313" t="s">
        <v>18</v>
      </c>
      <c r="P10313" t="s">
        <v>9934</v>
      </c>
      <c r="Q10313" t="s">
        <v>9940</v>
      </c>
    </row>
    <row r="10314" spans="1:17" hidden="1" x14ac:dyDescent="0.35">
      <c r="A10314" s="72">
        <f t="shared" si="161"/>
        <v>141548</v>
      </c>
      <c r="B10314" t="s">
        <v>22696</v>
      </c>
      <c r="C10314" s="66">
        <v>17025914</v>
      </c>
      <c r="D10314" t="s">
        <v>77</v>
      </c>
      <c r="E10314" t="s">
        <v>9884</v>
      </c>
      <c r="F10314" s="66">
        <v>141548</v>
      </c>
      <c r="G10314" t="s">
        <v>78</v>
      </c>
      <c r="I10314" t="s">
        <v>79</v>
      </c>
      <c r="K10314" t="s">
        <v>22697</v>
      </c>
      <c r="M10314" t="s">
        <v>9155</v>
      </c>
      <c r="N10314" t="s">
        <v>9526</v>
      </c>
      <c r="O10314" t="s">
        <v>18</v>
      </c>
      <c r="P10314" t="s">
        <v>10297</v>
      </c>
    </row>
    <row r="10315" spans="1:17" hidden="1" x14ac:dyDescent="0.35">
      <c r="A10315" s="72">
        <f t="shared" si="161"/>
        <v>141841</v>
      </c>
      <c r="B10315" t="s">
        <v>12093</v>
      </c>
      <c r="C10315" s="66">
        <v>92190</v>
      </c>
      <c r="D10315" t="s">
        <v>77</v>
      </c>
      <c r="E10315" t="s">
        <v>12077</v>
      </c>
      <c r="F10315" s="66">
        <v>141841</v>
      </c>
      <c r="G10315" t="s">
        <v>78</v>
      </c>
      <c r="I10315" t="s">
        <v>79</v>
      </c>
      <c r="K10315" t="s">
        <v>12094</v>
      </c>
      <c r="M10315" t="s">
        <v>12079</v>
      </c>
      <c r="N10315" t="s">
        <v>12080</v>
      </c>
      <c r="O10315" t="s">
        <v>18</v>
      </c>
      <c r="P10315" t="s">
        <v>12081</v>
      </c>
    </row>
    <row r="10316" spans="1:17" hidden="1" x14ac:dyDescent="0.35">
      <c r="A10316" s="72">
        <f t="shared" si="161"/>
        <v>141749</v>
      </c>
      <c r="B10316" t="s">
        <v>18036</v>
      </c>
      <c r="C10316" s="66">
        <v>16078480</v>
      </c>
      <c r="D10316" t="s">
        <v>77</v>
      </c>
      <c r="E10316" t="s">
        <v>11720</v>
      </c>
      <c r="F10316" s="66">
        <v>141749</v>
      </c>
      <c r="G10316" t="s">
        <v>78</v>
      </c>
      <c r="I10316" t="s">
        <v>79</v>
      </c>
      <c r="K10316" t="s">
        <v>18037</v>
      </c>
      <c r="M10316" t="s">
        <v>11734</v>
      </c>
      <c r="N10316" t="s">
        <v>137</v>
      </c>
      <c r="O10316" t="s">
        <v>18</v>
      </c>
      <c r="P10316" t="s">
        <v>11735</v>
      </c>
    </row>
    <row r="10317" spans="1:17" hidden="1" x14ac:dyDescent="0.35">
      <c r="A10317" s="72">
        <f t="shared" si="161"/>
        <v>140841</v>
      </c>
      <c r="B10317" t="s">
        <v>23381</v>
      </c>
      <c r="C10317" s="85">
        <v>85606</v>
      </c>
      <c r="D10317" t="s">
        <v>77</v>
      </c>
      <c r="E10317" t="s">
        <v>23268</v>
      </c>
      <c r="F10317" s="85">
        <v>140841</v>
      </c>
      <c r="G10317" t="s">
        <v>78</v>
      </c>
      <c r="H10317">
        <v>12691770</v>
      </c>
      <c r="I10317" t="s">
        <v>79</v>
      </c>
      <c r="K10317" t="s">
        <v>23382</v>
      </c>
      <c r="M10317" t="s">
        <v>18305</v>
      </c>
      <c r="N10317" t="s">
        <v>571</v>
      </c>
      <c r="O10317" t="s">
        <v>18</v>
      </c>
      <c r="P10317">
        <v>75052</v>
      </c>
      <c r="Q10317">
        <v>4504</v>
      </c>
    </row>
    <row r="10318" spans="1:17" hidden="1" x14ac:dyDescent="0.35">
      <c r="A10318" s="72">
        <f t="shared" si="161"/>
        <v>141133</v>
      </c>
      <c r="B10318" t="s">
        <v>625</v>
      </c>
      <c r="C10318" s="66">
        <v>88172</v>
      </c>
      <c r="D10318" t="s">
        <v>77</v>
      </c>
      <c r="E10318" t="s">
        <v>5515</v>
      </c>
      <c r="F10318" s="66">
        <v>141133</v>
      </c>
      <c r="G10318" t="s">
        <v>78</v>
      </c>
      <c r="I10318" t="s">
        <v>79</v>
      </c>
      <c r="K10318" t="s">
        <v>5516</v>
      </c>
      <c r="M10318" t="s">
        <v>5517</v>
      </c>
      <c r="N10318" t="s">
        <v>5355</v>
      </c>
      <c r="O10318" t="s">
        <v>18</v>
      </c>
      <c r="P10318" t="s">
        <v>5518</v>
      </c>
    </row>
    <row r="10319" spans="1:17" hidden="1" x14ac:dyDescent="0.35">
      <c r="A10319" s="72">
        <f t="shared" si="161"/>
        <v>140890</v>
      </c>
      <c r="B10319" t="s">
        <v>625</v>
      </c>
      <c r="C10319" s="66">
        <v>87470</v>
      </c>
      <c r="D10319" t="s">
        <v>77</v>
      </c>
      <c r="E10319" t="s">
        <v>4074</v>
      </c>
      <c r="F10319" s="66">
        <v>140890</v>
      </c>
      <c r="G10319" t="s">
        <v>78</v>
      </c>
      <c r="H10319" t="s">
        <v>4078</v>
      </c>
      <c r="I10319" t="s">
        <v>79</v>
      </c>
      <c r="K10319" t="s">
        <v>4079</v>
      </c>
      <c r="M10319" t="s">
        <v>4080</v>
      </c>
      <c r="N10319" t="s">
        <v>573</v>
      </c>
      <c r="O10319" t="s">
        <v>18</v>
      </c>
      <c r="P10319" t="s">
        <v>4072</v>
      </c>
      <c r="Q10319" t="s">
        <v>3252</v>
      </c>
    </row>
    <row r="10320" spans="1:17" hidden="1" x14ac:dyDescent="0.35">
      <c r="A10320" s="72">
        <f t="shared" si="161"/>
        <v>141133</v>
      </c>
      <c r="B10320" t="s">
        <v>23037</v>
      </c>
      <c r="C10320" s="66">
        <v>17029176</v>
      </c>
      <c r="D10320" t="s">
        <v>77</v>
      </c>
      <c r="E10320" t="s">
        <v>5515</v>
      </c>
      <c r="F10320" s="66">
        <v>141133</v>
      </c>
      <c r="G10320" t="s">
        <v>78</v>
      </c>
      <c r="H10320" t="s">
        <v>13750</v>
      </c>
      <c r="I10320" t="s">
        <v>79</v>
      </c>
      <c r="K10320" t="s">
        <v>23038</v>
      </c>
      <c r="M10320" t="s">
        <v>23039</v>
      </c>
      <c r="N10320" t="s">
        <v>5091</v>
      </c>
      <c r="O10320" t="s">
        <v>18</v>
      </c>
      <c r="P10320" t="s">
        <v>5518</v>
      </c>
    </row>
    <row r="10321" spans="1:17" hidden="1" x14ac:dyDescent="0.35">
      <c r="A10321" s="72">
        <f t="shared" si="161"/>
        <v>141260</v>
      </c>
      <c r="B10321" t="s">
        <v>22929</v>
      </c>
      <c r="C10321" s="66">
        <v>17027662</v>
      </c>
      <c r="D10321" t="s">
        <v>77</v>
      </c>
      <c r="E10321" t="s">
        <v>7504</v>
      </c>
      <c r="F10321" s="66">
        <v>141260</v>
      </c>
      <c r="G10321" t="s">
        <v>78</v>
      </c>
      <c r="H10321" t="s">
        <v>7500</v>
      </c>
      <c r="I10321" t="s">
        <v>79</v>
      </c>
      <c r="K10321" t="s">
        <v>22930</v>
      </c>
      <c r="M10321" t="s">
        <v>22931</v>
      </c>
      <c r="N10321" t="s">
        <v>6071</v>
      </c>
      <c r="O10321" t="s">
        <v>18</v>
      </c>
      <c r="P10321" t="s">
        <v>7323</v>
      </c>
    </row>
    <row r="10322" spans="1:17" hidden="1" x14ac:dyDescent="0.35">
      <c r="A10322" s="72">
        <f t="shared" si="161"/>
        <v>140959</v>
      </c>
      <c r="B10322" t="s">
        <v>4696</v>
      </c>
      <c r="C10322" s="66">
        <v>87790</v>
      </c>
      <c r="D10322" t="s">
        <v>77</v>
      </c>
      <c r="E10322" t="s">
        <v>4629</v>
      </c>
      <c r="F10322" s="66">
        <v>140959</v>
      </c>
      <c r="G10322" t="s">
        <v>78</v>
      </c>
      <c r="I10322" t="s">
        <v>79</v>
      </c>
      <c r="K10322" t="s">
        <v>4697</v>
      </c>
      <c r="M10322" t="s">
        <v>4632</v>
      </c>
      <c r="N10322" t="s">
        <v>4645</v>
      </c>
      <c r="O10322" t="s">
        <v>18</v>
      </c>
      <c r="P10322" t="s">
        <v>4698</v>
      </c>
      <c r="Q10322" t="s">
        <v>4699</v>
      </c>
    </row>
    <row r="10323" spans="1:17" hidden="1" x14ac:dyDescent="0.35">
      <c r="A10323" s="72">
        <f t="shared" si="161"/>
        <v>141379</v>
      </c>
      <c r="B10323" t="s">
        <v>8632</v>
      </c>
      <c r="C10323" s="66">
        <v>89940</v>
      </c>
      <c r="D10323" t="s">
        <v>77</v>
      </c>
      <c r="E10323" t="s">
        <v>8633</v>
      </c>
      <c r="F10323" s="66">
        <v>141379</v>
      </c>
      <c r="G10323" t="s">
        <v>78</v>
      </c>
      <c r="I10323" t="s">
        <v>79</v>
      </c>
      <c r="K10323" t="s">
        <v>8634</v>
      </c>
      <c r="M10323" t="s">
        <v>8630</v>
      </c>
      <c r="N10323" t="s">
        <v>8635</v>
      </c>
      <c r="O10323" t="s">
        <v>18</v>
      </c>
      <c r="P10323" t="s">
        <v>8631</v>
      </c>
      <c r="Q10323" t="s">
        <v>8636</v>
      </c>
    </row>
    <row r="10324" spans="1:17" hidden="1" x14ac:dyDescent="0.35">
      <c r="A10324" s="72">
        <f t="shared" si="161"/>
        <v>140887</v>
      </c>
      <c r="B10324" t="s">
        <v>25420</v>
      </c>
      <c r="C10324" s="85">
        <v>87518</v>
      </c>
      <c r="D10324" t="s">
        <v>77</v>
      </c>
      <c r="E10324" t="s">
        <v>23231</v>
      </c>
      <c r="F10324" s="85">
        <v>140887</v>
      </c>
      <c r="G10324" t="s">
        <v>78</v>
      </c>
      <c r="H10324">
        <v>12061057</v>
      </c>
      <c r="I10324" t="s">
        <v>79</v>
      </c>
      <c r="K10324" t="s">
        <v>25421</v>
      </c>
      <c r="M10324" t="s">
        <v>20648</v>
      </c>
      <c r="N10324" t="s">
        <v>571</v>
      </c>
      <c r="O10324" t="s">
        <v>18</v>
      </c>
      <c r="P10324">
        <v>76112</v>
      </c>
      <c r="Q10324">
        <v>6513</v>
      </c>
    </row>
    <row r="10325" spans="1:17" hidden="1" x14ac:dyDescent="0.35">
      <c r="A10325" s="72">
        <f t="shared" si="161"/>
        <v>140887</v>
      </c>
      <c r="B10325" t="s">
        <v>4189</v>
      </c>
      <c r="C10325" s="66">
        <v>87518</v>
      </c>
      <c r="D10325" t="s">
        <v>77</v>
      </c>
      <c r="E10325" t="s">
        <v>3907</v>
      </c>
      <c r="F10325" s="66">
        <v>140887</v>
      </c>
      <c r="G10325" t="s">
        <v>78</v>
      </c>
      <c r="H10325" t="s">
        <v>4190</v>
      </c>
      <c r="I10325" t="s">
        <v>79</v>
      </c>
      <c r="K10325" t="s">
        <v>4191</v>
      </c>
      <c r="M10325" t="s">
        <v>3904</v>
      </c>
      <c r="N10325" t="s">
        <v>573</v>
      </c>
      <c r="O10325" t="s">
        <v>18</v>
      </c>
      <c r="P10325" t="s">
        <v>4171</v>
      </c>
      <c r="Q10325" t="s">
        <v>4192</v>
      </c>
    </row>
    <row r="10326" spans="1:17" hidden="1" x14ac:dyDescent="0.35">
      <c r="A10326" s="72">
        <f t="shared" si="161"/>
        <v>141353</v>
      </c>
      <c r="B10326" t="s">
        <v>8533</v>
      </c>
      <c r="C10326" s="66">
        <v>89881</v>
      </c>
      <c r="D10326" t="s">
        <v>77</v>
      </c>
      <c r="E10326" t="s">
        <v>8534</v>
      </c>
      <c r="F10326" s="66">
        <v>141353</v>
      </c>
      <c r="G10326" t="s">
        <v>78</v>
      </c>
      <c r="I10326" t="s">
        <v>79</v>
      </c>
      <c r="K10326" t="s">
        <v>8535</v>
      </c>
      <c r="M10326" t="s">
        <v>8536</v>
      </c>
      <c r="N10326" t="s">
        <v>8537</v>
      </c>
      <c r="O10326" t="s">
        <v>18</v>
      </c>
      <c r="P10326" t="s">
        <v>8538</v>
      </c>
      <c r="Q10326" t="s">
        <v>8539</v>
      </c>
    </row>
    <row r="10327" spans="1:17" hidden="1" x14ac:dyDescent="0.35">
      <c r="A10327" s="72">
        <f t="shared" si="161"/>
        <v>141353</v>
      </c>
      <c r="B10327" t="s">
        <v>8540</v>
      </c>
      <c r="C10327" s="66">
        <v>89882</v>
      </c>
      <c r="D10327" t="s">
        <v>77</v>
      </c>
      <c r="E10327" t="s">
        <v>8534</v>
      </c>
      <c r="F10327" s="66">
        <v>141353</v>
      </c>
      <c r="G10327" t="s">
        <v>78</v>
      </c>
      <c r="I10327" t="s">
        <v>79</v>
      </c>
      <c r="K10327" t="s">
        <v>8535</v>
      </c>
      <c r="M10327" t="s">
        <v>8536</v>
      </c>
      <c r="N10327" t="s">
        <v>8537</v>
      </c>
      <c r="O10327" t="s">
        <v>18</v>
      </c>
      <c r="P10327" t="s">
        <v>8538</v>
      </c>
      <c r="Q10327" t="s">
        <v>8539</v>
      </c>
    </row>
    <row r="10328" spans="1:17" hidden="1" x14ac:dyDescent="0.35">
      <c r="A10328" s="72">
        <f t="shared" si="161"/>
        <v>141133</v>
      </c>
      <c r="B10328" t="s">
        <v>5519</v>
      </c>
      <c r="C10328" s="66">
        <v>88173</v>
      </c>
      <c r="D10328" t="s">
        <v>77</v>
      </c>
      <c r="E10328" t="s">
        <v>5515</v>
      </c>
      <c r="F10328" s="66">
        <v>141133</v>
      </c>
      <c r="G10328" t="s">
        <v>78</v>
      </c>
      <c r="I10328" t="s">
        <v>79</v>
      </c>
      <c r="K10328" t="s">
        <v>5520</v>
      </c>
      <c r="M10328" t="s">
        <v>5517</v>
      </c>
      <c r="N10328" t="s">
        <v>5355</v>
      </c>
      <c r="O10328" t="s">
        <v>18</v>
      </c>
      <c r="P10328" t="s">
        <v>5518</v>
      </c>
    </row>
    <row r="10329" spans="1:17" hidden="1" x14ac:dyDescent="0.35">
      <c r="A10329" s="72">
        <f t="shared" si="161"/>
        <v>140845</v>
      </c>
      <c r="B10329" t="s">
        <v>26270</v>
      </c>
      <c r="C10329" s="85">
        <v>87315</v>
      </c>
      <c r="D10329" t="s">
        <v>77</v>
      </c>
      <c r="E10329" t="s">
        <v>23211</v>
      </c>
      <c r="F10329" s="85">
        <v>140845</v>
      </c>
      <c r="G10329" t="s">
        <v>78</v>
      </c>
      <c r="H10329">
        <v>14357479</v>
      </c>
      <c r="I10329" t="s">
        <v>79</v>
      </c>
      <c r="K10329" t="s">
        <v>26271</v>
      </c>
      <c r="M10329" t="s">
        <v>23860</v>
      </c>
      <c r="N10329" t="s">
        <v>571</v>
      </c>
      <c r="O10329" t="s">
        <v>18</v>
      </c>
      <c r="P10329">
        <v>76053</v>
      </c>
      <c r="Q10329">
        <v>5417</v>
      </c>
    </row>
    <row r="10330" spans="1:17" hidden="1" x14ac:dyDescent="0.35">
      <c r="A10330" s="72">
        <f t="shared" si="161"/>
        <v>140845</v>
      </c>
      <c r="B10330" t="s">
        <v>3682</v>
      </c>
      <c r="C10330" s="66">
        <v>87315</v>
      </c>
      <c r="D10330" t="s">
        <v>77</v>
      </c>
      <c r="E10330" t="s">
        <v>3465</v>
      </c>
      <c r="F10330" s="66">
        <v>140845</v>
      </c>
      <c r="G10330" t="s">
        <v>78</v>
      </c>
      <c r="H10330" t="s">
        <v>3466</v>
      </c>
      <c r="I10330" t="s">
        <v>79</v>
      </c>
      <c r="K10330" t="s">
        <v>3683</v>
      </c>
      <c r="L10330" t="s">
        <v>80</v>
      </c>
      <c r="M10330" t="s">
        <v>3668</v>
      </c>
      <c r="N10330" t="s">
        <v>573</v>
      </c>
      <c r="O10330" t="s">
        <v>18</v>
      </c>
      <c r="P10330" t="s">
        <v>3669</v>
      </c>
      <c r="Q10330" t="s">
        <v>3684</v>
      </c>
    </row>
    <row r="10331" spans="1:17" hidden="1" x14ac:dyDescent="0.35">
      <c r="A10331" s="72">
        <f t="shared" si="161"/>
        <v>141133</v>
      </c>
      <c r="B10331" t="s">
        <v>18198</v>
      </c>
      <c r="C10331" s="66">
        <v>16065931</v>
      </c>
      <c r="D10331" t="s">
        <v>83</v>
      </c>
      <c r="E10331" t="s">
        <v>5515</v>
      </c>
      <c r="F10331" s="66">
        <v>141133</v>
      </c>
      <c r="G10331" t="s">
        <v>78</v>
      </c>
      <c r="I10331" t="s">
        <v>79</v>
      </c>
      <c r="K10331" t="s">
        <v>18199</v>
      </c>
      <c r="M10331" t="s">
        <v>5517</v>
      </c>
      <c r="N10331" t="s">
        <v>5256</v>
      </c>
      <c r="O10331" t="s">
        <v>18</v>
      </c>
      <c r="P10331" t="s">
        <v>5518</v>
      </c>
    </row>
    <row r="10332" spans="1:17" hidden="1" x14ac:dyDescent="0.35">
      <c r="A10332" s="72">
        <f t="shared" si="161"/>
        <v>141133</v>
      </c>
      <c r="B10332" t="s">
        <v>18195</v>
      </c>
      <c r="C10332" s="66">
        <v>16065929</v>
      </c>
      <c r="D10332" t="s">
        <v>83</v>
      </c>
      <c r="E10332" t="s">
        <v>5515</v>
      </c>
      <c r="F10332" s="66">
        <v>141133</v>
      </c>
      <c r="G10332" t="s">
        <v>78</v>
      </c>
      <c r="I10332" t="s">
        <v>79</v>
      </c>
      <c r="K10332" t="s">
        <v>18196</v>
      </c>
      <c r="M10332" t="s">
        <v>5517</v>
      </c>
      <c r="N10332" t="s">
        <v>5256</v>
      </c>
      <c r="O10332" t="s">
        <v>18</v>
      </c>
      <c r="P10332" t="s">
        <v>5518</v>
      </c>
    </row>
    <row r="10333" spans="1:17" hidden="1" x14ac:dyDescent="0.35">
      <c r="A10333" s="72">
        <f t="shared" si="161"/>
        <v>141133</v>
      </c>
      <c r="B10333" t="s">
        <v>18197</v>
      </c>
      <c r="C10333" s="66">
        <v>16065930</v>
      </c>
      <c r="D10333" t="s">
        <v>83</v>
      </c>
      <c r="E10333" t="s">
        <v>5515</v>
      </c>
      <c r="F10333" s="66">
        <v>141133</v>
      </c>
      <c r="G10333" t="s">
        <v>78</v>
      </c>
      <c r="I10333" t="s">
        <v>79</v>
      </c>
      <c r="K10333" t="s">
        <v>14426</v>
      </c>
      <c r="M10333" t="s">
        <v>5517</v>
      </c>
      <c r="N10333" t="s">
        <v>5256</v>
      </c>
      <c r="O10333" t="s">
        <v>18</v>
      </c>
      <c r="P10333" t="s">
        <v>5518</v>
      </c>
    </row>
    <row r="10334" spans="1:17" hidden="1" x14ac:dyDescent="0.35">
      <c r="A10334" s="72">
        <f t="shared" si="161"/>
        <v>141252</v>
      </c>
      <c r="B10334" t="s">
        <v>21289</v>
      </c>
      <c r="C10334" s="66">
        <v>17013213</v>
      </c>
      <c r="D10334" t="s">
        <v>77</v>
      </c>
      <c r="E10334" t="s">
        <v>7310</v>
      </c>
      <c r="F10334" s="66">
        <v>141252</v>
      </c>
      <c r="G10334" t="s">
        <v>78</v>
      </c>
      <c r="I10334" t="s">
        <v>79</v>
      </c>
      <c r="K10334" t="s">
        <v>21290</v>
      </c>
      <c r="M10334" t="s">
        <v>6651</v>
      </c>
      <c r="N10334" t="s">
        <v>7264</v>
      </c>
      <c r="O10334" t="s">
        <v>18</v>
      </c>
      <c r="P10334" t="s">
        <v>7430</v>
      </c>
    </row>
    <row r="10335" spans="1:17" hidden="1" x14ac:dyDescent="0.35">
      <c r="A10335" s="72">
        <f t="shared" si="161"/>
        <v>140514</v>
      </c>
      <c r="B10335" t="s">
        <v>1342</v>
      </c>
      <c r="C10335" s="66">
        <v>85939</v>
      </c>
      <c r="D10335" t="s">
        <v>77</v>
      </c>
      <c r="E10335" t="s">
        <v>1326</v>
      </c>
      <c r="F10335" s="66">
        <v>140514</v>
      </c>
      <c r="G10335" t="s">
        <v>78</v>
      </c>
      <c r="I10335" t="s">
        <v>79</v>
      </c>
      <c r="K10335" t="s">
        <v>1343</v>
      </c>
      <c r="M10335" t="s">
        <v>1323</v>
      </c>
      <c r="N10335" t="s">
        <v>189</v>
      </c>
      <c r="O10335" t="s">
        <v>18</v>
      </c>
      <c r="P10335" t="s">
        <v>1324</v>
      </c>
    </row>
    <row r="10336" spans="1:17" hidden="1" x14ac:dyDescent="0.35">
      <c r="A10336" s="72">
        <f t="shared" si="161"/>
        <v>127700</v>
      </c>
      <c r="B10336" t="s">
        <v>24143</v>
      </c>
      <c r="C10336" s="85">
        <v>219354</v>
      </c>
      <c r="D10336" t="s">
        <v>77</v>
      </c>
      <c r="E10336" t="s">
        <v>23260</v>
      </c>
      <c r="F10336" s="85">
        <v>127700</v>
      </c>
      <c r="G10336" t="s">
        <v>78</v>
      </c>
      <c r="H10336">
        <v>13059142</v>
      </c>
      <c r="I10336" t="s">
        <v>79</v>
      </c>
      <c r="K10336" t="s">
        <v>24144</v>
      </c>
      <c r="M10336" t="s">
        <v>23996</v>
      </c>
      <c r="O10336" t="s">
        <v>23988</v>
      </c>
      <c r="P10336">
        <v>32904</v>
      </c>
    </row>
    <row r="10337" spans="1:17" hidden="1" x14ac:dyDescent="0.35">
      <c r="A10337" s="72">
        <f t="shared" si="161"/>
        <v>141311</v>
      </c>
      <c r="B10337" t="s">
        <v>7862</v>
      </c>
      <c r="C10337" s="66">
        <v>89463</v>
      </c>
      <c r="D10337" t="s">
        <v>77</v>
      </c>
      <c r="E10337" t="s">
        <v>6973</v>
      </c>
      <c r="F10337" s="66">
        <v>141311</v>
      </c>
      <c r="G10337" t="s">
        <v>78</v>
      </c>
      <c r="H10337" t="s">
        <v>7863</v>
      </c>
      <c r="I10337" t="s">
        <v>79</v>
      </c>
      <c r="K10337" t="s">
        <v>7864</v>
      </c>
      <c r="M10337" t="s">
        <v>7841</v>
      </c>
      <c r="N10337" t="s">
        <v>6071</v>
      </c>
      <c r="O10337" t="s">
        <v>18</v>
      </c>
      <c r="P10337" t="s">
        <v>7860</v>
      </c>
      <c r="Q10337" t="s">
        <v>7865</v>
      </c>
    </row>
    <row r="10338" spans="1:17" hidden="1" x14ac:dyDescent="0.35">
      <c r="A10338" s="72">
        <f t="shared" si="161"/>
        <v>141311</v>
      </c>
      <c r="B10338" t="s">
        <v>7857</v>
      </c>
      <c r="C10338" s="66">
        <v>89462</v>
      </c>
      <c r="D10338" t="s">
        <v>77</v>
      </c>
      <c r="E10338" t="s">
        <v>6973</v>
      </c>
      <c r="F10338" s="66">
        <v>141311</v>
      </c>
      <c r="G10338" t="s">
        <v>78</v>
      </c>
      <c r="H10338" t="s">
        <v>7858</v>
      </c>
      <c r="I10338" t="s">
        <v>79</v>
      </c>
      <c r="K10338" t="s">
        <v>7859</v>
      </c>
      <c r="M10338" t="s">
        <v>7841</v>
      </c>
      <c r="N10338" t="s">
        <v>6071</v>
      </c>
      <c r="O10338" t="s">
        <v>18</v>
      </c>
      <c r="P10338" t="s">
        <v>7860</v>
      </c>
      <c r="Q10338" t="s">
        <v>7861</v>
      </c>
    </row>
    <row r="10339" spans="1:17" hidden="1" x14ac:dyDescent="0.35">
      <c r="A10339" s="72">
        <f t="shared" si="161"/>
        <v>140521</v>
      </c>
      <c r="B10339" t="s">
        <v>1398</v>
      </c>
      <c r="C10339" s="66">
        <v>85956</v>
      </c>
      <c r="D10339" t="s">
        <v>77</v>
      </c>
      <c r="E10339" t="s">
        <v>511</v>
      </c>
      <c r="F10339" s="66">
        <v>140521</v>
      </c>
      <c r="G10339" t="s">
        <v>78</v>
      </c>
      <c r="H10339" t="s">
        <v>1399</v>
      </c>
      <c r="I10339" t="s">
        <v>79</v>
      </c>
      <c r="K10339" t="s">
        <v>1400</v>
      </c>
      <c r="M10339" t="s">
        <v>1375</v>
      </c>
      <c r="N10339" t="s">
        <v>232</v>
      </c>
      <c r="O10339" t="s">
        <v>18</v>
      </c>
      <c r="P10339" t="s">
        <v>1376</v>
      </c>
      <c r="Q10339" t="s">
        <v>1401</v>
      </c>
    </row>
    <row r="10340" spans="1:17" hidden="1" x14ac:dyDescent="0.35">
      <c r="A10340" s="72">
        <f t="shared" si="161"/>
        <v>141133</v>
      </c>
      <c r="B10340" t="s">
        <v>5521</v>
      </c>
      <c r="C10340" s="66">
        <v>88174</v>
      </c>
      <c r="D10340" t="s">
        <v>77</v>
      </c>
      <c r="E10340" t="s">
        <v>5515</v>
      </c>
      <c r="F10340" s="66">
        <v>141133</v>
      </c>
      <c r="G10340" t="s">
        <v>78</v>
      </c>
      <c r="I10340" t="s">
        <v>79</v>
      </c>
      <c r="K10340" t="s">
        <v>5520</v>
      </c>
      <c r="M10340" t="s">
        <v>5522</v>
      </c>
      <c r="N10340" t="s">
        <v>5355</v>
      </c>
      <c r="O10340" t="s">
        <v>18</v>
      </c>
      <c r="P10340" t="s">
        <v>5518</v>
      </c>
    </row>
    <row r="10341" spans="1:17" hidden="1" x14ac:dyDescent="0.35">
      <c r="A10341" s="72">
        <f t="shared" si="161"/>
        <v>140931</v>
      </c>
      <c r="B10341" t="s">
        <v>27462</v>
      </c>
      <c r="C10341" s="85">
        <v>17030931</v>
      </c>
      <c r="D10341" t="s">
        <v>23281</v>
      </c>
      <c r="E10341" t="s">
        <v>23178</v>
      </c>
      <c r="F10341" s="85">
        <v>140931</v>
      </c>
      <c r="G10341" t="s">
        <v>78</v>
      </c>
      <c r="I10341" t="s">
        <v>79</v>
      </c>
      <c r="K10341" t="s">
        <v>27463</v>
      </c>
      <c r="M10341" t="s">
        <v>21563</v>
      </c>
      <c r="N10341" t="s">
        <v>571</v>
      </c>
      <c r="O10341" t="s">
        <v>18</v>
      </c>
      <c r="P10341">
        <v>76052</v>
      </c>
    </row>
    <row r="10342" spans="1:17" hidden="1" x14ac:dyDescent="0.35">
      <c r="A10342" s="72">
        <f t="shared" si="161"/>
        <v>141373</v>
      </c>
      <c r="B10342" t="s">
        <v>19940</v>
      </c>
      <c r="C10342" s="66">
        <v>16068489</v>
      </c>
      <c r="D10342" t="s">
        <v>83</v>
      </c>
      <c r="E10342" t="s">
        <v>8695</v>
      </c>
      <c r="F10342" s="66">
        <v>141373</v>
      </c>
      <c r="G10342" t="s">
        <v>78</v>
      </c>
      <c r="H10342" t="s">
        <v>350</v>
      </c>
      <c r="I10342" t="s">
        <v>79</v>
      </c>
      <c r="K10342" t="s">
        <v>19941</v>
      </c>
      <c r="L10342" t="s">
        <v>80</v>
      </c>
      <c r="M10342" t="s">
        <v>8607</v>
      </c>
      <c r="N10342" t="s">
        <v>8607</v>
      </c>
      <c r="O10342" t="s">
        <v>18</v>
      </c>
      <c r="P10342" t="s">
        <v>8692</v>
      </c>
      <c r="Q10342" t="s">
        <v>87</v>
      </c>
    </row>
    <row r="10343" spans="1:17" hidden="1" x14ac:dyDescent="0.35">
      <c r="A10343" s="72">
        <f t="shared" si="161"/>
        <v>141373</v>
      </c>
      <c r="B10343" t="s">
        <v>18472</v>
      </c>
      <c r="C10343" s="66">
        <v>17001671</v>
      </c>
      <c r="D10343" t="s">
        <v>83</v>
      </c>
      <c r="E10343" t="s">
        <v>8695</v>
      </c>
      <c r="F10343" s="66">
        <v>141373</v>
      </c>
      <c r="G10343" t="s">
        <v>78</v>
      </c>
      <c r="H10343" t="s">
        <v>350</v>
      </c>
      <c r="I10343" t="s">
        <v>79</v>
      </c>
      <c r="K10343" t="s">
        <v>18473</v>
      </c>
      <c r="L10343" t="s">
        <v>80</v>
      </c>
      <c r="M10343" t="s">
        <v>20101</v>
      </c>
      <c r="N10343" t="s">
        <v>80</v>
      </c>
      <c r="O10343" t="s">
        <v>18</v>
      </c>
      <c r="P10343" t="s">
        <v>8692</v>
      </c>
      <c r="Q10343" t="s">
        <v>87</v>
      </c>
    </row>
    <row r="10344" spans="1:17" hidden="1" x14ac:dyDescent="0.35">
      <c r="A10344" s="72" t="str">
        <f t="shared" si="161"/>
        <v/>
      </c>
      <c r="B10344" t="s">
        <v>18472</v>
      </c>
      <c r="C10344" s="66">
        <v>16082594</v>
      </c>
      <c r="D10344" t="s">
        <v>1750</v>
      </c>
      <c r="I10344" t="s">
        <v>79</v>
      </c>
      <c r="K10344" t="s">
        <v>18473</v>
      </c>
      <c r="M10344" t="s">
        <v>8607</v>
      </c>
      <c r="O10344" t="s">
        <v>18</v>
      </c>
      <c r="P10344" t="s">
        <v>8692</v>
      </c>
    </row>
    <row r="10345" spans="1:17" hidden="1" x14ac:dyDescent="0.35">
      <c r="A10345" s="72">
        <f t="shared" si="161"/>
        <v>141373</v>
      </c>
      <c r="B10345" t="s">
        <v>16647</v>
      </c>
      <c r="C10345" s="66">
        <v>16045758</v>
      </c>
      <c r="D10345" t="s">
        <v>77</v>
      </c>
      <c r="E10345" t="s">
        <v>8695</v>
      </c>
      <c r="F10345" s="66">
        <v>141373</v>
      </c>
      <c r="G10345" t="s">
        <v>78</v>
      </c>
      <c r="I10345" t="s">
        <v>79</v>
      </c>
      <c r="K10345" t="s">
        <v>16648</v>
      </c>
      <c r="M10345" t="s">
        <v>8607</v>
      </c>
      <c r="N10345" t="s">
        <v>8618</v>
      </c>
      <c r="O10345" t="s">
        <v>18</v>
      </c>
      <c r="P10345" t="s">
        <v>8692</v>
      </c>
      <c r="Q10345" t="s">
        <v>16649</v>
      </c>
    </row>
    <row r="10346" spans="1:17" hidden="1" x14ac:dyDescent="0.35">
      <c r="A10346" s="72">
        <f t="shared" si="161"/>
        <v>141373</v>
      </c>
      <c r="B10346" t="s">
        <v>8700</v>
      </c>
      <c r="C10346" s="66">
        <v>89962</v>
      </c>
      <c r="D10346" t="s">
        <v>77</v>
      </c>
      <c r="E10346" t="s">
        <v>8695</v>
      </c>
      <c r="F10346" s="66">
        <v>141373</v>
      </c>
      <c r="G10346" t="s">
        <v>78</v>
      </c>
      <c r="I10346" t="s">
        <v>79</v>
      </c>
      <c r="K10346" t="s">
        <v>8701</v>
      </c>
      <c r="M10346" t="s">
        <v>8702</v>
      </c>
      <c r="N10346" t="s">
        <v>8618</v>
      </c>
      <c r="O10346" t="s">
        <v>18</v>
      </c>
      <c r="P10346" t="s">
        <v>8692</v>
      </c>
      <c r="Q10346" t="s">
        <v>8703</v>
      </c>
    </row>
    <row r="10347" spans="1:17" hidden="1" x14ac:dyDescent="0.35">
      <c r="A10347" s="72">
        <f t="shared" si="161"/>
        <v>141373</v>
      </c>
      <c r="B10347" t="s">
        <v>8698</v>
      </c>
      <c r="C10347" s="66">
        <v>89960</v>
      </c>
      <c r="D10347" t="s">
        <v>77</v>
      </c>
      <c r="E10347" t="s">
        <v>8695</v>
      </c>
      <c r="F10347" s="66">
        <v>141373</v>
      </c>
      <c r="G10347" t="s">
        <v>78</v>
      </c>
      <c r="I10347" t="s">
        <v>79</v>
      </c>
      <c r="K10347" t="s">
        <v>8699</v>
      </c>
      <c r="M10347" t="s">
        <v>8607</v>
      </c>
      <c r="N10347" t="s">
        <v>8618</v>
      </c>
      <c r="O10347" t="s">
        <v>18</v>
      </c>
      <c r="P10347" t="s">
        <v>8692</v>
      </c>
    </row>
    <row r="10348" spans="1:17" hidden="1" x14ac:dyDescent="0.35">
      <c r="A10348" s="72">
        <f t="shared" si="161"/>
        <v>141629</v>
      </c>
      <c r="B10348" t="s">
        <v>19775</v>
      </c>
      <c r="C10348" s="66">
        <v>16070627</v>
      </c>
      <c r="D10348" t="s">
        <v>83</v>
      </c>
      <c r="E10348" t="s">
        <v>10679</v>
      </c>
      <c r="F10348" s="66">
        <v>141629</v>
      </c>
      <c r="G10348" t="s">
        <v>78</v>
      </c>
      <c r="I10348" t="s">
        <v>79</v>
      </c>
      <c r="K10348" t="s">
        <v>19776</v>
      </c>
      <c r="M10348" t="s">
        <v>10675</v>
      </c>
      <c r="N10348" t="s">
        <v>19777</v>
      </c>
      <c r="O10348" t="s">
        <v>18</v>
      </c>
      <c r="P10348" t="s">
        <v>10677</v>
      </c>
    </row>
    <row r="10349" spans="1:17" hidden="1" x14ac:dyDescent="0.35">
      <c r="A10349" s="72">
        <f t="shared" si="161"/>
        <v>141629</v>
      </c>
      <c r="B10349" t="s">
        <v>14571</v>
      </c>
      <c r="C10349" s="66">
        <v>212463</v>
      </c>
      <c r="D10349" t="s">
        <v>77</v>
      </c>
      <c r="E10349" t="s">
        <v>10679</v>
      </c>
      <c r="F10349" s="66">
        <v>141629</v>
      </c>
      <c r="G10349" t="s">
        <v>78</v>
      </c>
      <c r="I10349" t="s">
        <v>79</v>
      </c>
      <c r="K10349" t="s">
        <v>14572</v>
      </c>
      <c r="M10349" t="s">
        <v>10675</v>
      </c>
      <c r="N10349" t="s">
        <v>10456</v>
      </c>
      <c r="O10349" t="s">
        <v>18</v>
      </c>
      <c r="P10349" t="s">
        <v>10688</v>
      </c>
    </row>
    <row r="10350" spans="1:17" hidden="1" x14ac:dyDescent="0.35">
      <c r="A10350" s="72">
        <f t="shared" si="161"/>
        <v>141629</v>
      </c>
      <c r="B10350" t="s">
        <v>10678</v>
      </c>
      <c r="C10350" s="66">
        <v>91161</v>
      </c>
      <c r="D10350" t="s">
        <v>77</v>
      </c>
      <c r="E10350" t="s">
        <v>10679</v>
      </c>
      <c r="F10350" s="66">
        <v>141629</v>
      </c>
      <c r="G10350" t="s">
        <v>78</v>
      </c>
      <c r="I10350" t="s">
        <v>79</v>
      </c>
      <c r="K10350" t="s">
        <v>10680</v>
      </c>
      <c r="M10350" t="s">
        <v>10675</v>
      </c>
      <c r="N10350" t="s">
        <v>10456</v>
      </c>
      <c r="O10350" t="s">
        <v>18</v>
      </c>
      <c r="P10350" t="s">
        <v>10677</v>
      </c>
      <c r="Q10350" t="s">
        <v>7010</v>
      </c>
    </row>
    <row r="10351" spans="1:17" hidden="1" x14ac:dyDescent="0.35">
      <c r="A10351" s="72">
        <f t="shared" si="161"/>
        <v>141629</v>
      </c>
      <c r="B10351" t="s">
        <v>27944</v>
      </c>
      <c r="C10351" s="85">
        <v>141629</v>
      </c>
      <c r="D10351" t="s">
        <v>78</v>
      </c>
      <c r="E10351" t="s">
        <v>23161</v>
      </c>
      <c r="F10351" s="85">
        <v>17019384</v>
      </c>
      <c r="G10351" t="s">
        <v>1750</v>
      </c>
      <c r="H10351">
        <v>12034542</v>
      </c>
      <c r="I10351" t="s">
        <v>79</v>
      </c>
      <c r="J10351" t="s">
        <v>27945</v>
      </c>
      <c r="K10351" t="s">
        <v>23090</v>
      </c>
      <c r="M10351" t="s">
        <v>14639</v>
      </c>
      <c r="N10351" t="s">
        <v>10456</v>
      </c>
      <c r="O10351" t="s">
        <v>18</v>
      </c>
      <c r="P10351">
        <v>78405</v>
      </c>
    </row>
    <row r="10352" spans="1:17" hidden="1" x14ac:dyDescent="0.35">
      <c r="A10352" s="72">
        <f t="shared" si="161"/>
        <v>141629</v>
      </c>
      <c r="B10352" t="s">
        <v>10696</v>
      </c>
      <c r="C10352" s="66">
        <v>91241</v>
      </c>
      <c r="D10352" t="s">
        <v>77</v>
      </c>
      <c r="E10352" t="s">
        <v>10679</v>
      </c>
      <c r="F10352" s="66">
        <v>141629</v>
      </c>
      <c r="G10352" t="s">
        <v>78</v>
      </c>
      <c r="I10352" t="s">
        <v>79</v>
      </c>
      <c r="K10352" t="s">
        <v>10697</v>
      </c>
      <c r="M10352" t="s">
        <v>10675</v>
      </c>
      <c r="N10352" t="s">
        <v>10456</v>
      </c>
      <c r="O10352" t="s">
        <v>18</v>
      </c>
      <c r="P10352" t="s">
        <v>10677</v>
      </c>
      <c r="Q10352" t="s">
        <v>10156</v>
      </c>
    </row>
    <row r="10353" spans="1:17" hidden="1" x14ac:dyDescent="0.35">
      <c r="A10353" s="72">
        <f t="shared" si="161"/>
        <v>17003241</v>
      </c>
      <c r="B10353" t="s">
        <v>20405</v>
      </c>
      <c r="C10353" s="85">
        <v>17003734</v>
      </c>
      <c r="D10353" t="s">
        <v>77</v>
      </c>
      <c r="E10353" t="s">
        <v>23210</v>
      </c>
      <c r="F10353" s="85">
        <v>17003241</v>
      </c>
      <c r="G10353" t="s">
        <v>78</v>
      </c>
      <c r="H10353">
        <v>23434921</v>
      </c>
      <c r="I10353" t="s">
        <v>79</v>
      </c>
      <c r="K10353" t="s">
        <v>26310</v>
      </c>
      <c r="M10353" t="s">
        <v>6795</v>
      </c>
      <c r="N10353" t="s">
        <v>6071</v>
      </c>
      <c r="O10353" t="s">
        <v>18</v>
      </c>
      <c r="P10353">
        <v>77083</v>
      </c>
    </row>
    <row r="10354" spans="1:17" hidden="1" x14ac:dyDescent="0.35">
      <c r="A10354" s="72">
        <f t="shared" si="161"/>
        <v>17003241</v>
      </c>
      <c r="B10354" t="s">
        <v>20405</v>
      </c>
      <c r="C10354" s="66">
        <v>17003734</v>
      </c>
      <c r="D10354" t="s">
        <v>77</v>
      </c>
      <c r="E10354" t="s">
        <v>18023</v>
      </c>
      <c r="F10354" s="66">
        <v>17003241</v>
      </c>
      <c r="G10354" t="s">
        <v>78</v>
      </c>
      <c r="H10354" t="s">
        <v>18145</v>
      </c>
      <c r="I10354" t="s">
        <v>79</v>
      </c>
      <c r="K10354" t="s">
        <v>20406</v>
      </c>
      <c r="M10354" t="s">
        <v>6795</v>
      </c>
      <c r="N10354" t="s">
        <v>6071</v>
      </c>
      <c r="O10354" t="s">
        <v>18</v>
      </c>
      <c r="P10354" t="s">
        <v>7044</v>
      </c>
    </row>
    <row r="10355" spans="1:17" hidden="1" x14ac:dyDescent="0.35">
      <c r="A10355" s="72">
        <f t="shared" si="161"/>
        <v>17003241</v>
      </c>
      <c r="B10355" t="s">
        <v>20407</v>
      </c>
      <c r="C10355" s="85">
        <v>17003735</v>
      </c>
      <c r="D10355" t="s">
        <v>77</v>
      </c>
      <c r="E10355" t="s">
        <v>23210</v>
      </c>
      <c r="F10355" s="85">
        <v>17003241</v>
      </c>
      <c r="G10355" t="s">
        <v>78</v>
      </c>
      <c r="H10355">
        <v>23434921</v>
      </c>
      <c r="I10355" t="s">
        <v>79</v>
      </c>
      <c r="K10355" t="s">
        <v>26310</v>
      </c>
      <c r="M10355" t="s">
        <v>6795</v>
      </c>
      <c r="N10355" t="s">
        <v>6071</v>
      </c>
      <c r="O10355" t="s">
        <v>18</v>
      </c>
      <c r="P10355">
        <v>77083</v>
      </c>
      <c r="Q10355">
        <v>3109</v>
      </c>
    </row>
    <row r="10356" spans="1:17" hidden="1" x14ac:dyDescent="0.35">
      <c r="A10356" s="72">
        <f t="shared" si="161"/>
        <v>17003241</v>
      </c>
      <c r="B10356" t="s">
        <v>20407</v>
      </c>
      <c r="C10356" s="66">
        <v>17003735</v>
      </c>
      <c r="D10356" t="s">
        <v>77</v>
      </c>
      <c r="E10356" t="s">
        <v>18023</v>
      </c>
      <c r="F10356" s="66">
        <v>17003241</v>
      </c>
      <c r="G10356" t="s">
        <v>78</v>
      </c>
      <c r="H10356" t="s">
        <v>18145</v>
      </c>
      <c r="I10356" t="s">
        <v>79</v>
      </c>
      <c r="K10356" t="s">
        <v>20408</v>
      </c>
      <c r="M10356" t="s">
        <v>6795</v>
      </c>
      <c r="N10356" t="s">
        <v>6071</v>
      </c>
      <c r="O10356" t="s">
        <v>18</v>
      </c>
      <c r="P10356" t="s">
        <v>20409</v>
      </c>
    </row>
    <row r="10357" spans="1:17" hidden="1" x14ac:dyDescent="0.35">
      <c r="A10357" s="72">
        <f t="shared" si="161"/>
        <v>140696</v>
      </c>
      <c r="B10357" t="s">
        <v>20591</v>
      </c>
      <c r="C10357" s="66">
        <v>17006167</v>
      </c>
      <c r="D10357" t="s">
        <v>83</v>
      </c>
      <c r="E10357" t="s">
        <v>13674</v>
      </c>
      <c r="F10357" s="66">
        <v>140696</v>
      </c>
      <c r="G10357" t="s">
        <v>77</v>
      </c>
      <c r="I10357" t="s">
        <v>79</v>
      </c>
      <c r="K10357" t="s">
        <v>20592</v>
      </c>
      <c r="M10357" t="s">
        <v>20593</v>
      </c>
      <c r="N10357" t="s">
        <v>2645</v>
      </c>
      <c r="O10357" t="s">
        <v>18</v>
      </c>
      <c r="P10357" t="s">
        <v>2723</v>
      </c>
    </row>
    <row r="10358" spans="1:17" hidden="1" x14ac:dyDescent="0.35">
      <c r="A10358" s="72">
        <f t="shared" si="161"/>
        <v>226378</v>
      </c>
      <c r="B10358" t="s">
        <v>2728</v>
      </c>
      <c r="C10358" s="66">
        <v>86779</v>
      </c>
      <c r="D10358" t="s">
        <v>77</v>
      </c>
      <c r="E10358" t="s">
        <v>2720</v>
      </c>
      <c r="F10358" s="66">
        <v>226378</v>
      </c>
      <c r="G10358" t="s">
        <v>78</v>
      </c>
      <c r="H10358" t="s">
        <v>350</v>
      </c>
      <c r="I10358" t="s">
        <v>79</v>
      </c>
      <c r="K10358" t="s">
        <v>2729</v>
      </c>
      <c r="L10358" t="s">
        <v>80</v>
      </c>
      <c r="M10358" t="s">
        <v>2726</v>
      </c>
      <c r="N10358" t="s">
        <v>2640</v>
      </c>
      <c r="O10358" t="s">
        <v>18</v>
      </c>
      <c r="P10358" t="s">
        <v>2723</v>
      </c>
      <c r="Q10358" t="s">
        <v>87</v>
      </c>
    </row>
    <row r="10359" spans="1:17" hidden="1" x14ac:dyDescent="0.35">
      <c r="A10359" s="72">
        <f t="shared" si="161"/>
        <v>226378</v>
      </c>
      <c r="B10359" t="s">
        <v>13677</v>
      </c>
      <c r="C10359" s="66">
        <v>140701</v>
      </c>
      <c r="D10359" t="s">
        <v>77</v>
      </c>
      <c r="E10359" t="s">
        <v>2720</v>
      </c>
      <c r="F10359" s="66">
        <v>226378</v>
      </c>
      <c r="G10359" t="s">
        <v>78</v>
      </c>
      <c r="H10359" t="s">
        <v>350</v>
      </c>
      <c r="I10359" t="s">
        <v>79</v>
      </c>
      <c r="K10359" t="s">
        <v>2729</v>
      </c>
      <c r="L10359" t="s">
        <v>80</v>
      </c>
      <c r="M10359" t="s">
        <v>2726</v>
      </c>
      <c r="N10359" t="s">
        <v>2640</v>
      </c>
      <c r="O10359" t="s">
        <v>18</v>
      </c>
      <c r="P10359" t="s">
        <v>2723</v>
      </c>
      <c r="Q10359" t="s">
        <v>87</v>
      </c>
    </row>
    <row r="10360" spans="1:17" hidden="1" x14ac:dyDescent="0.35">
      <c r="A10360" s="72">
        <f t="shared" si="161"/>
        <v>226378</v>
      </c>
      <c r="B10360" t="s">
        <v>2719</v>
      </c>
      <c r="C10360" s="66">
        <v>86777</v>
      </c>
      <c r="D10360" t="s">
        <v>77</v>
      </c>
      <c r="E10360" t="s">
        <v>2720</v>
      </c>
      <c r="F10360" s="66">
        <v>226378</v>
      </c>
      <c r="G10360" t="s">
        <v>78</v>
      </c>
      <c r="H10360" t="s">
        <v>350</v>
      </c>
      <c r="I10360" t="s">
        <v>79</v>
      </c>
      <c r="K10360" t="s">
        <v>2721</v>
      </c>
      <c r="L10360" t="s">
        <v>80</v>
      </c>
      <c r="M10360" t="s">
        <v>2722</v>
      </c>
      <c r="N10360" t="s">
        <v>2640</v>
      </c>
      <c r="O10360" t="s">
        <v>18</v>
      </c>
      <c r="P10360" t="s">
        <v>2723</v>
      </c>
      <c r="Q10360" t="s">
        <v>87</v>
      </c>
    </row>
    <row r="10361" spans="1:17" hidden="1" x14ac:dyDescent="0.35">
      <c r="A10361" s="72">
        <f t="shared" si="161"/>
        <v>226378</v>
      </c>
      <c r="B10361" t="s">
        <v>2724</v>
      </c>
      <c r="C10361" s="66">
        <v>86778</v>
      </c>
      <c r="D10361" t="s">
        <v>77</v>
      </c>
      <c r="E10361" t="s">
        <v>2720</v>
      </c>
      <c r="F10361" s="66">
        <v>226378</v>
      </c>
      <c r="G10361" t="s">
        <v>78</v>
      </c>
      <c r="H10361" t="s">
        <v>350</v>
      </c>
      <c r="I10361" t="s">
        <v>79</v>
      </c>
      <c r="K10361" t="s">
        <v>2725</v>
      </c>
      <c r="L10361" t="s">
        <v>80</v>
      </c>
      <c r="M10361" t="s">
        <v>2726</v>
      </c>
      <c r="N10361" t="s">
        <v>2640</v>
      </c>
      <c r="O10361" t="s">
        <v>18</v>
      </c>
      <c r="P10361" t="s">
        <v>2723</v>
      </c>
      <c r="Q10361" t="s">
        <v>2727</v>
      </c>
    </row>
    <row r="10362" spans="1:17" hidden="1" x14ac:dyDescent="0.35">
      <c r="A10362" s="72">
        <f t="shared" si="161"/>
        <v>140824</v>
      </c>
      <c r="B10362" t="s">
        <v>3355</v>
      </c>
      <c r="C10362" s="66">
        <v>87079</v>
      </c>
      <c r="D10362" t="s">
        <v>77</v>
      </c>
      <c r="E10362" t="s">
        <v>3356</v>
      </c>
      <c r="F10362" s="66">
        <v>140824</v>
      </c>
      <c r="G10362" t="s">
        <v>78</v>
      </c>
      <c r="I10362" t="s">
        <v>79</v>
      </c>
      <c r="K10362" t="s">
        <v>3357</v>
      </c>
      <c r="M10362" t="s">
        <v>3358</v>
      </c>
      <c r="N10362" t="s">
        <v>3359</v>
      </c>
      <c r="O10362" t="s">
        <v>18</v>
      </c>
      <c r="P10362" t="s">
        <v>3360</v>
      </c>
    </row>
    <row r="10363" spans="1:17" hidden="1" x14ac:dyDescent="0.35">
      <c r="A10363" s="72">
        <f t="shared" si="161"/>
        <v>140824</v>
      </c>
      <c r="B10363" t="s">
        <v>3361</v>
      </c>
      <c r="C10363" s="66">
        <v>87080</v>
      </c>
      <c r="D10363" t="s">
        <v>77</v>
      </c>
      <c r="E10363" t="s">
        <v>3356</v>
      </c>
      <c r="F10363" s="66">
        <v>140824</v>
      </c>
      <c r="G10363" t="s">
        <v>78</v>
      </c>
      <c r="I10363" t="s">
        <v>79</v>
      </c>
      <c r="K10363" t="s">
        <v>3362</v>
      </c>
      <c r="M10363" t="s">
        <v>3358</v>
      </c>
      <c r="N10363" t="s">
        <v>3359</v>
      </c>
      <c r="O10363" t="s">
        <v>18</v>
      </c>
      <c r="P10363" t="s">
        <v>3360</v>
      </c>
    </row>
    <row r="10364" spans="1:17" hidden="1" x14ac:dyDescent="0.35">
      <c r="A10364" s="72">
        <f t="shared" si="161"/>
        <v>127700</v>
      </c>
      <c r="B10364" t="s">
        <v>24188</v>
      </c>
      <c r="C10364" s="85">
        <v>183451</v>
      </c>
      <c r="D10364" t="s">
        <v>77</v>
      </c>
      <c r="E10364" t="s">
        <v>23260</v>
      </c>
      <c r="F10364" s="85">
        <v>127700</v>
      </c>
      <c r="G10364" t="s">
        <v>78</v>
      </c>
      <c r="H10364">
        <v>13059225</v>
      </c>
      <c r="I10364" t="s">
        <v>79</v>
      </c>
      <c r="K10364" t="s">
        <v>24189</v>
      </c>
      <c r="M10364" t="s">
        <v>23996</v>
      </c>
      <c r="O10364" t="s">
        <v>23988</v>
      </c>
      <c r="P10364">
        <v>32935</v>
      </c>
      <c r="Q10364">
        <v>6466</v>
      </c>
    </row>
    <row r="10365" spans="1:17" hidden="1" x14ac:dyDescent="0.35">
      <c r="A10365" s="72">
        <f t="shared" si="161"/>
        <v>140730</v>
      </c>
      <c r="B10365" t="s">
        <v>2926</v>
      </c>
      <c r="C10365" s="66">
        <v>86878</v>
      </c>
      <c r="D10365" t="s">
        <v>77</v>
      </c>
      <c r="E10365" t="s">
        <v>2915</v>
      </c>
      <c r="F10365" s="66">
        <v>140730</v>
      </c>
      <c r="G10365" t="s">
        <v>78</v>
      </c>
      <c r="H10365" t="s">
        <v>2927</v>
      </c>
      <c r="I10365" t="s">
        <v>79</v>
      </c>
      <c r="K10365" t="s">
        <v>2928</v>
      </c>
      <c r="M10365" t="s">
        <v>2918</v>
      </c>
      <c r="N10365" t="s">
        <v>2919</v>
      </c>
      <c r="O10365" t="s">
        <v>18</v>
      </c>
      <c r="P10365" t="s">
        <v>2920</v>
      </c>
      <c r="Q10365" t="s">
        <v>2663</v>
      </c>
    </row>
    <row r="10366" spans="1:17" hidden="1" x14ac:dyDescent="0.35">
      <c r="A10366" s="72">
        <f t="shared" si="161"/>
        <v>141234</v>
      </c>
      <c r="B10366" t="s">
        <v>19509</v>
      </c>
      <c r="C10366" s="66">
        <v>16059830</v>
      </c>
      <c r="D10366" t="s">
        <v>83</v>
      </c>
      <c r="E10366" t="s">
        <v>6473</v>
      </c>
      <c r="F10366" s="66">
        <v>141234</v>
      </c>
      <c r="G10366" t="s">
        <v>78</v>
      </c>
      <c r="I10366" t="s">
        <v>79</v>
      </c>
      <c r="K10366" t="s">
        <v>19510</v>
      </c>
      <c r="M10366" t="s">
        <v>3090</v>
      </c>
      <c r="N10366" t="s">
        <v>6073</v>
      </c>
      <c r="O10366" t="s">
        <v>18</v>
      </c>
      <c r="P10366" t="s">
        <v>6667</v>
      </c>
    </row>
    <row r="10367" spans="1:17" hidden="1" x14ac:dyDescent="0.35">
      <c r="A10367" s="72">
        <f t="shared" si="161"/>
        <v>141870</v>
      </c>
      <c r="B10367" t="s">
        <v>12237</v>
      </c>
      <c r="C10367" s="66">
        <v>92251</v>
      </c>
      <c r="D10367" t="s">
        <v>77</v>
      </c>
      <c r="E10367" t="s">
        <v>12238</v>
      </c>
      <c r="F10367" s="66">
        <v>141870</v>
      </c>
      <c r="G10367" t="s">
        <v>78</v>
      </c>
      <c r="I10367" t="s">
        <v>79</v>
      </c>
      <c r="K10367" t="s">
        <v>12239</v>
      </c>
      <c r="M10367" t="s">
        <v>12235</v>
      </c>
      <c r="N10367" t="s">
        <v>11974</v>
      </c>
      <c r="O10367" t="s">
        <v>18</v>
      </c>
      <c r="P10367" t="s">
        <v>12236</v>
      </c>
    </row>
    <row r="10368" spans="1:17" hidden="1" x14ac:dyDescent="0.35">
      <c r="A10368" s="72">
        <f t="shared" si="161"/>
        <v>141870</v>
      </c>
      <c r="B10368" t="s">
        <v>12240</v>
      </c>
      <c r="C10368" s="66">
        <v>92252</v>
      </c>
      <c r="D10368" t="s">
        <v>77</v>
      </c>
      <c r="E10368" t="s">
        <v>12238</v>
      </c>
      <c r="F10368" s="66">
        <v>141870</v>
      </c>
      <c r="G10368" t="s">
        <v>78</v>
      </c>
      <c r="I10368" t="s">
        <v>79</v>
      </c>
      <c r="K10368" t="s">
        <v>12241</v>
      </c>
      <c r="M10368" t="s">
        <v>12235</v>
      </c>
      <c r="N10368" t="s">
        <v>11974</v>
      </c>
      <c r="O10368" t="s">
        <v>18</v>
      </c>
      <c r="P10368" t="s">
        <v>12236</v>
      </c>
    </row>
    <row r="10369" spans="1:17" hidden="1" x14ac:dyDescent="0.35">
      <c r="A10369" s="72">
        <f t="shared" si="161"/>
        <v>141870</v>
      </c>
      <c r="B10369" t="s">
        <v>12242</v>
      </c>
      <c r="C10369" s="66">
        <v>92253</v>
      </c>
      <c r="D10369" t="s">
        <v>77</v>
      </c>
      <c r="E10369" t="s">
        <v>12238</v>
      </c>
      <c r="F10369" s="66">
        <v>141870</v>
      </c>
      <c r="G10369" t="s">
        <v>78</v>
      </c>
      <c r="I10369" t="s">
        <v>79</v>
      </c>
      <c r="K10369" t="s">
        <v>12243</v>
      </c>
      <c r="M10369" t="s">
        <v>12235</v>
      </c>
      <c r="N10369" t="s">
        <v>11974</v>
      </c>
      <c r="O10369" t="s">
        <v>18</v>
      </c>
      <c r="P10369" t="s">
        <v>12236</v>
      </c>
    </row>
    <row r="10370" spans="1:17" hidden="1" x14ac:dyDescent="0.35">
      <c r="A10370" s="72" t="str">
        <f t="shared" ref="A10370:A10433" si="162">IF(F10370="", "", IF(D10370="School District", C10370, F10370))</f>
        <v/>
      </c>
      <c r="B10370" t="s">
        <v>13728</v>
      </c>
      <c r="C10370" s="66">
        <v>196396</v>
      </c>
      <c r="D10370" t="s">
        <v>1750</v>
      </c>
      <c r="H10370" t="s">
        <v>18146</v>
      </c>
      <c r="I10370" t="s">
        <v>79</v>
      </c>
      <c r="J10370" t="s">
        <v>200</v>
      </c>
      <c r="K10370" t="s">
        <v>18147</v>
      </c>
      <c r="L10370" t="s">
        <v>80</v>
      </c>
      <c r="M10370" t="s">
        <v>13031</v>
      </c>
      <c r="N10370" t="s">
        <v>80</v>
      </c>
      <c r="O10370" t="s">
        <v>18</v>
      </c>
      <c r="P10370" t="s">
        <v>13032</v>
      </c>
      <c r="Q10370" t="s">
        <v>87</v>
      </c>
    </row>
    <row r="10371" spans="1:17" hidden="1" x14ac:dyDescent="0.35">
      <c r="A10371" s="72">
        <f t="shared" si="162"/>
        <v>141190</v>
      </c>
      <c r="B10371" t="s">
        <v>16095</v>
      </c>
      <c r="C10371" s="66">
        <v>16033303</v>
      </c>
      <c r="D10371" t="s">
        <v>77</v>
      </c>
      <c r="E10371" t="s">
        <v>5877</v>
      </c>
      <c r="F10371" s="66">
        <v>141190</v>
      </c>
      <c r="G10371" t="s">
        <v>78</v>
      </c>
      <c r="H10371" t="s">
        <v>16096</v>
      </c>
      <c r="I10371" t="s">
        <v>79</v>
      </c>
      <c r="K10371" t="s">
        <v>16097</v>
      </c>
      <c r="M10371" t="s">
        <v>5874</v>
      </c>
      <c r="N10371" t="s">
        <v>5862</v>
      </c>
      <c r="O10371" t="s">
        <v>18</v>
      </c>
      <c r="P10371" t="s">
        <v>5976</v>
      </c>
      <c r="Q10371" t="s">
        <v>12968</v>
      </c>
    </row>
    <row r="10372" spans="1:17" hidden="1" x14ac:dyDescent="0.35">
      <c r="A10372" s="72">
        <f t="shared" si="162"/>
        <v>141223</v>
      </c>
      <c r="B10372" t="s">
        <v>6100</v>
      </c>
      <c r="C10372" s="66">
        <v>88410</v>
      </c>
      <c r="D10372" t="s">
        <v>77</v>
      </c>
      <c r="E10372" t="s">
        <v>6077</v>
      </c>
      <c r="F10372" s="66">
        <v>141223</v>
      </c>
      <c r="G10372" t="s">
        <v>78</v>
      </c>
      <c r="H10372" t="s">
        <v>6101</v>
      </c>
      <c r="I10372" t="s">
        <v>79</v>
      </c>
      <c r="K10372" t="s">
        <v>6102</v>
      </c>
      <c r="M10372" t="s">
        <v>3090</v>
      </c>
      <c r="N10372" t="s">
        <v>6071</v>
      </c>
      <c r="O10372" t="s">
        <v>18</v>
      </c>
      <c r="P10372" t="s">
        <v>6099</v>
      </c>
      <c r="Q10372" t="s">
        <v>4128</v>
      </c>
    </row>
    <row r="10373" spans="1:17" hidden="1" x14ac:dyDescent="0.35">
      <c r="A10373" s="72">
        <f t="shared" si="162"/>
        <v>141065</v>
      </c>
      <c r="B10373" t="s">
        <v>5157</v>
      </c>
      <c r="C10373" s="66">
        <v>88003</v>
      </c>
      <c r="D10373" t="s">
        <v>77</v>
      </c>
      <c r="E10373" t="s">
        <v>5158</v>
      </c>
      <c r="F10373" s="66">
        <v>141065</v>
      </c>
      <c r="G10373" t="s">
        <v>78</v>
      </c>
      <c r="I10373" t="s">
        <v>79</v>
      </c>
      <c r="K10373" t="s">
        <v>5159</v>
      </c>
      <c r="M10373" t="s">
        <v>5156</v>
      </c>
      <c r="N10373" t="s">
        <v>5040</v>
      </c>
      <c r="O10373" t="s">
        <v>18</v>
      </c>
      <c r="P10373" t="s">
        <v>5160</v>
      </c>
      <c r="Q10373" t="s">
        <v>1743</v>
      </c>
    </row>
    <row r="10374" spans="1:17" hidden="1" x14ac:dyDescent="0.35">
      <c r="A10374" s="72">
        <f t="shared" si="162"/>
        <v>141223</v>
      </c>
      <c r="B10374" t="s">
        <v>14884</v>
      </c>
      <c r="C10374" s="66">
        <v>224395</v>
      </c>
      <c r="D10374" t="s">
        <v>77</v>
      </c>
      <c r="E10374" t="s">
        <v>6077</v>
      </c>
      <c r="F10374" s="66">
        <v>141223</v>
      </c>
      <c r="G10374" t="s">
        <v>78</v>
      </c>
      <c r="H10374" t="s">
        <v>14885</v>
      </c>
      <c r="I10374" t="s">
        <v>79</v>
      </c>
      <c r="K10374" t="s">
        <v>14886</v>
      </c>
      <c r="M10374" t="s">
        <v>3090</v>
      </c>
      <c r="N10374" t="s">
        <v>6071</v>
      </c>
      <c r="O10374" t="s">
        <v>18</v>
      </c>
      <c r="P10374" t="s">
        <v>6955</v>
      </c>
    </row>
    <row r="10375" spans="1:17" hidden="1" x14ac:dyDescent="0.35">
      <c r="A10375" s="72">
        <f t="shared" si="162"/>
        <v>142034</v>
      </c>
      <c r="B10375" t="s">
        <v>13019</v>
      </c>
      <c r="C10375" s="66">
        <v>92676</v>
      </c>
      <c r="D10375" t="s">
        <v>77</v>
      </c>
      <c r="E10375" t="s">
        <v>13020</v>
      </c>
      <c r="F10375" s="66">
        <v>142034</v>
      </c>
      <c r="G10375" t="s">
        <v>78</v>
      </c>
      <c r="I10375" t="s">
        <v>79</v>
      </c>
      <c r="K10375" t="s">
        <v>13021</v>
      </c>
      <c r="M10375" t="s">
        <v>13022</v>
      </c>
      <c r="N10375" t="s">
        <v>12872</v>
      </c>
      <c r="O10375" t="s">
        <v>18</v>
      </c>
      <c r="P10375" t="s">
        <v>13023</v>
      </c>
    </row>
    <row r="10376" spans="1:17" hidden="1" x14ac:dyDescent="0.35">
      <c r="A10376" s="72">
        <f t="shared" si="162"/>
        <v>141223</v>
      </c>
      <c r="B10376" t="s">
        <v>6623</v>
      </c>
      <c r="C10376" s="66">
        <v>88673</v>
      </c>
      <c r="D10376" t="s">
        <v>77</v>
      </c>
      <c r="E10376" t="s">
        <v>6077</v>
      </c>
      <c r="F10376" s="66">
        <v>141223</v>
      </c>
      <c r="G10376" t="s">
        <v>78</v>
      </c>
      <c r="H10376" t="s">
        <v>6624</v>
      </c>
      <c r="I10376" t="s">
        <v>79</v>
      </c>
      <c r="K10376" t="s">
        <v>6625</v>
      </c>
      <c r="M10376" t="s">
        <v>3090</v>
      </c>
      <c r="N10376" t="s">
        <v>6071</v>
      </c>
      <c r="O10376" t="s">
        <v>18</v>
      </c>
      <c r="P10376" t="s">
        <v>6614</v>
      </c>
      <c r="Q10376" t="s">
        <v>6626</v>
      </c>
    </row>
    <row r="10377" spans="1:17" hidden="1" x14ac:dyDescent="0.35">
      <c r="A10377" s="72">
        <f t="shared" si="162"/>
        <v>141234</v>
      </c>
      <c r="B10377" t="s">
        <v>6977</v>
      </c>
      <c r="C10377" s="66">
        <v>88908</v>
      </c>
      <c r="D10377" t="s">
        <v>77</v>
      </c>
      <c r="E10377" t="s">
        <v>6473</v>
      </c>
      <c r="F10377" s="66">
        <v>141234</v>
      </c>
      <c r="G10377" t="s">
        <v>78</v>
      </c>
      <c r="I10377" t="s">
        <v>79</v>
      </c>
      <c r="K10377" t="s">
        <v>6978</v>
      </c>
      <c r="M10377" t="s">
        <v>3090</v>
      </c>
      <c r="N10377" t="s">
        <v>6073</v>
      </c>
      <c r="O10377" t="s">
        <v>18</v>
      </c>
      <c r="P10377" t="s">
        <v>6971</v>
      </c>
      <c r="Q10377" t="s">
        <v>6979</v>
      </c>
    </row>
    <row r="10378" spans="1:17" hidden="1" x14ac:dyDescent="0.35">
      <c r="A10378" s="72">
        <f t="shared" si="162"/>
        <v>140887</v>
      </c>
      <c r="B10378" t="s">
        <v>25453</v>
      </c>
      <c r="C10378" s="85">
        <v>87487</v>
      </c>
      <c r="D10378" t="s">
        <v>77</v>
      </c>
      <c r="E10378" t="s">
        <v>23231</v>
      </c>
      <c r="F10378" s="85">
        <v>140887</v>
      </c>
      <c r="G10378" t="s">
        <v>78</v>
      </c>
      <c r="H10378">
        <v>12060885</v>
      </c>
      <c r="I10378" t="s">
        <v>79</v>
      </c>
      <c r="K10378" t="s">
        <v>25454</v>
      </c>
      <c r="M10378" t="s">
        <v>20648</v>
      </c>
      <c r="N10378" t="s">
        <v>571</v>
      </c>
      <c r="O10378" t="s">
        <v>18</v>
      </c>
      <c r="P10378">
        <v>76109</v>
      </c>
      <c r="Q10378">
        <v>5224</v>
      </c>
    </row>
    <row r="10379" spans="1:17" hidden="1" x14ac:dyDescent="0.35">
      <c r="A10379" s="72">
        <f t="shared" si="162"/>
        <v>140887</v>
      </c>
      <c r="B10379" t="s">
        <v>4109</v>
      </c>
      <c r="C10379" s="66">
        <v>87487</v>
      </c>
      <c r="D10379" t="s">
        <v>77</v>
      </c>
      <c r="E10379" t="s">
        <v>3907</v>
      </c>
      <c r="F10379" s="66">
        <v>140887</v>
      </c>
      <c r="G10379" t="s">
        <v>78</v>
      </c>
      <c r="H10379" t="s">
        <v>4110</v>
      </c>
      <c r="I10379" t="s">
        <v>79</v>
      </c>
      <c r="K10379" t="s">
        <v>4111</v>
      </c>
      <c r="M10379" t="s">
        <v>3904</v>
      </c>
      <c r="N10379" t="s">
        <v>573</v>
      </c>
      <c r="O10379" t="s">
        <v>18</v>
      </c>
      <c r="P10379" t="s">
        <v>4098</v>
      </c>
      <c r="Q10379" t="s">
        <v>4112</v>
      </c>
    </row>
    <row r="10380" spans="1:17" hidden="1" x14ac:dyDescent="0.35">
      <c r="A10380" s="72">
        <f t="shared" si="162"/>
        <v>140887</v>
      </c>
      <c r="B10380" t="s">
        <v>25360</v>
      </c>
      <c r="C10380" s="85">
        <v>87591</v>
      </c>
      <c r="D10380" t="s">
        <v>77</v>
      </c>
      <c r="E10380" t="s">
        <v>23231</v>
      </c>
      <c r="F10380" s="85">
        <v>140887</v>
      </c>
      <c r="G10380" t="s">
        <v>78</v>
      </c>
      <c r="H10380">
        <v>12060943</v>
      </c>
      <c r="I10380" t="s">
        <v>79</v>
      </c>
      <c r="K10380" t="s">
        <v>25361</v>
      </c>
      <c r="M10380" t="s">
        <v>20648</v>
      </c>
      <c r="N10380" t="s">
        <v>571</v>
      </c>
      <c r="O10380" t="s">
        <v>18</v>
      </c>
      <c r="P10380">
        <v>76133</v>
      </c>
      <c r="Q10380">
        <v>2229</v>
      </c>
    </row>
    <row r="10381" spans="1:17" hidden="1" x14ac:dyDescent="0.35">
      <c r="A10381" s="72">
        <f t="shared" si="162"/>
        <v>140887</v>
      </c>
      <c r="B10381" t="s">
        <v>4339</v>
      </c>
      <c r="C10381" s="66">
        <v>87591</v>
      </c>
      <c r="D10381" t="s">
        <v>77</v>
      </c>
      <c r="E10381" t="s">
        <v>3907</v>
      </c>
      <c r="F10381" s="66">
        <v>140887</v>
      </c>
      <c r="G10381" t="s">
        <v>78</v>
      </c>
      <c r="H10381" t="s">
        <v>4340</v>
      </c>
      <c r="I10381" t="s">
        <v>79</v>
      </c>
      <c r="K10381" t="s">
        <v>4341</v>
      </c>
      <c r="M10381" t="s">
        <v>3904</v>
      </c>
      <c r="N10381" t="s">
        <v>573</v>
      </c>
      <c r="O10381" t="s">
        <v>18</v>
      </c>
      <c r="P10381" t="s">
        <v>4336</v>
      </c>
      <c r="Q10381" t="s">
        <v>234</v>
      </c>
    </row>
    <row r="10382" spans="1:17" hidden="1" x14ac:dyDescent="0.35">
      <c r="A10382" s="72">
        <f t="shared" si="162"/>
        <v>141986</v>
      </c>
      <c r="B10382" t="s">
        <v>12799</v>
      </c>
      <c r="C10382" s="66">
        <v>92571</v>
      </c>
      <c r="D10382" t="s">
        <v>77</v>
      </c>
      <c r="E10382" t="s">
        <v>12702</v>
      </c>
      <c r="F10382" s="66">
        <v>141986</v>
      </c>
      <c r="G10382" t="s">
        <v>78</v>
      </c>
      <c r="H10382" t="s">
        <v>12800</v>
      </c>
      <c r="I10382" t="s">
        <v>79</v>
      </c>
      <c r="K10382" t="s">
        <v>12801</v>
      </c>
      <c r="M10382" t="s">
        <v>12447</v>
      </c>
      <c r="N10382" t="s">
        <v>12609</v>
      </c>
      <c r="O10382" t="s">
        <v>18</v>
      </c>
      <c r="P10382" t="s">
        <v>12802</v>
      </c>
      <c r="Q10382" t="s">
        <v>1433</v>
      </c>
    </row>
    <row r="10383" spans="1:17" hidden="1" x14ac:dyDescent="0.35">
      <c r="A10383" s="72">
        <f t="shared" si="162"/>
        <v>140457</v>
      </c>
      <c r="B10383" t="s">
        <v>15211</v>
      </c>
      <c r="C10383" s="66">
        <v>230232</v>
      </c>
      <c r="D10383" t="s">
        <v>77</v>
      </c>
      <c r="E10383" t="s">
        <v>345</v>
      </c>
      <c r="F10383" s="66">
        <v>140457</v>
      </c>
      <c r="G10383" t="s">
        <v>78</v>
      </c>
      <c r="I10383" t="s">
        <v>79</v>
      </c>
      <c r="K10383" t="s">
        <v>15212</v>
      </c>
      <c r="M10383" t="s">
        <v>347</v>
      </c>
      <c r="N10383" t="s">
        <v>185</v>
      </c>
      <c r="O10383" t="s">
        <v>18</v>
      </c>
      <c r="P10383" t="s">
        <v>352</v>
      </c>
    </row>
    <row r="10384" spans="1:17" hidden="1" x14ac:dyDescent="0.35">
      <c r="A10384" s="72">
        <f t="shared" si="162"/>
        <v>16082474</v>
      </c>
      <c r="B10384" t="s">
        <v>21551</v>
      </c>
      <c r="C10384" s="66">
        <v>17016142</v>
      </c>
      <c r="D10384" t="s">
        <v>77</v>
      </c>
      <c r="E10384" t="s">
        <v>18129</v>
      </c>
      <c r="F10384" s="66">
        <v>16082474</v>
      </c>
      <c r="G10384" t="s">
        <v>78</v>
      </c>
      <c r="H10384" t="s">
        <v>21552</v>
      </c>
      <c r="I10384" t="s">
        <v>79</v>
      </c>
      <c r="J10384" t="s">
        <v>2894</v>
      </c>
      <c r="K10384" t="s">
        <v>21553</v>
      </c>
      <c r="M10384" t="s">
        <v>9155</v>
      </c>
      <c r="N10384" t="s">
        <v>13815</v>
      </c>
      <c r="O10384" t="s">
        <v>18</v>
      </c>
      <c r="P10384" t="s">
        <v>10314</v>
      </c>
    </row>
    <row r="10385" spans="1:17" hidden="1" x14ac:dyDescent="0.35">
      <c r="A10385" s="72">
        <f t="shared" si="162"/>
        <v>141043</v>
      </c>
      <c r="B10385" t="s">
        <v>5064</v>
      </c>
      <c r="C10385" s="66">
        <v>87938</v>
      </c>
      <c r="D10385" t="s">
        <v>77</v>
      </c>
      <c r="E10385" t="s">
        <v>5036</v>
      </c>
      <c r="F10385" s="66">
        <v>141043</v>
      </c>
      <c r="G10385" t="s">
        <v>78</v>
      </c>
      <c r="H10385" t="s">
        <v>5065</v>
      </c>
      <c r="I10385" t="s">
        <v>79</v>
      </c>
      <c r="K10385" t="s">
        <v>5066</v>
      </c>
      <c r="M10385" t="s">
        <v>5039</v>
      </c>
      <c r="N10385" t="s">
        <v>5040</v>
      </c>
      <c r="O10385" t="s">
        <v>18</v>
      </c>
      <c r="P10385" t="s">
        <v>5057</v>
      </c>
      <c r="Q10385" t="s">
        <v>1802</v>
      </c>
    </row>
    <row r="10386" spans="1:17" hidden="1" x14ac:dyDescent="0.35">
      <c r="A10386" s="72">
        <f t="shared" si="162"/>
        <v>140887</v>
      </c>
      <c r="B10386" t="s">
        <v>25392</v>
      </c>
      <c r="C10386" s="85">
        <v>87534</v>
      </c>
      <c r="D10386" t="s">
        <v>77</v>
      </c>
      <c r="E10386" t="s">
        <v>23231</v>
      </c>
      <c r="F10386" s="85">
        <v>140887</v>
      </c>
      <c r="G10386" t="s">
        <v>78</v>
      </c>
      <c r="H10386">
        <v>12061495</v>
      </c>
      <c r="I10386" t="s">
        <v>79</v>
      </c>
      <c r="K10386" t="s">
        <v>25393</v>
      </c>
      <c r="M10386" t="s">
        <v>20648</v>
      </c>
      <c r="N10386" t="s">
        <v>571</v>
      </c>
      <c r="O10386" t="s">
        <v>18</v>
      </c>
      <c r="P10386">
        <v>76116</v>
      </c>
      <c r="Q10386">
        <v>3154</v>
      </c>
    </row>
    <row r="10387" spans="1:17" hidden="1" x14ac:dyDescent="0.35">
      <c r="A10387" s="72">
        <f t="shared" si="162"/>
        <v>140887</v>
      </c>
      <c r="B10387" t="s">
        <v>4221</v>
      </c>
      <c r="C10387" s="66">
        <v>87534</v>
      </c>
      <c r="D10387" t="s">
        <v>77</v>
      </c>
      <c r="E10387" t="s">
        <v>3907</v>
      </c>
      <c r="F10387" s="66">
        <v>140887</v>
      </c>
      <c r="G10387" t="s">
        <v>78</v>
      </c>
      <c r="H10387" t="s">
        <v>4222</v>
      </c>
      <c r="I10387" t="s">
        <v>79</v>
      </c>
      <c r="K10387" t="s">
        <v>4223</v>
      </c>
      <c r="M10387" t="s">
        <v>3904</v>
      </c>
      <c r="N10387" t="s">
        <v>573</v>
      </c>
      <c r="O10387" t="s">
        <v>18</v>
      </c>
      <c r="P10387" t="s">
        <v>4224</v>
      </c>
      <c r="Q10387" t="s">
        <v>4225</v>
      </c>
    </row>
    <row r="10388" spans="1:17" hidden="1" x14ac:dyDescent="0.35">
      <c r="A10388" s="72">
        <f t="shared" si="162"/>
        <v>142118</v>
      </c>
      <c r="B10388" t="s">
        <v>13449</v>
      </c>
      <c r="C10388" s="66">
        <v>93042</v>
      </c>
      <c r="D10388" t="s">
        <v>77</v>
      </c>
      <c r="E10388" t="s">
        <v>13343</v>
      </c>
      <c r="F10388" s="66">
        <v>142118</v>
      </c>
      <c r="G10388" t="s">
        <v>78</v>
      </c>
      <c r="H10388" t="s">
        <v>13450</v>
      </c>
      <c r="I10388" t="s">
        <v>79</v>
      </c>
      <c r="K10388" t="s">
        <v>13451</v>
      </c>
      <c r="M10388" t="s">
        <v>7395</v>
      </c>
      <c r="N10388" t="s">
        <v>13252</v>
      </c>
      <c r="O10388" t="s">
        <v>18</v>
      </c>
      <c r="P10388" t="s">
        <v>13439</v>
      </c>
      <c r="Q10388" t="s">
        <v>116</v>
      </c>
    </row>
    <row r="10389" spans="1:17" hidden="1" x14ac:dyDescent="0.35">
      <c r="A10389" s="72">
        <f t="shared" si="162"/>
        <v>140887</v>
      </c>
      <c r="B10389" t="s">
        <v>25321</v>
      </c>
      <c r="C10389" s="85">
        <v>87541</v>
      </c>
      <c r="D10389" t="s">
        <v>77</v>
      </c>
      <c r="E10389" t="s">
        <v>23231</v>
      </c>
      <c r="F10389" s="85">
        <v>140887</v>
      </c>
      <c r="G10389" t="s">
        <v>78</v>
      </c>
      <c r="H10389">
        <v>11987187</v>
      </c>
      <c r="I10389" t="s">
        <v>79</v>
      </c>
      <c r="K10389" t="s">
        <v>25322</v>
      </c>
      <c r="M10389" t="s">
        <v>20648</v>
      </c>
      <c r="N10389" t="s">
        <v>571</v>
      </c>
      <c r="O10389" t="s">
        <v>18</v>
      </c>
      <c r="P10389">
        <v>76116</v>
      </c>
      <c r="Q10389">
        <v>6928</v>
      </c>
    </row>
    <row r="10390" spans="1:17" hidden="1" x14ac:dyDescent="0.35">
      <c r="A10390" s="72">
        <f t="shared" si="162"/>
        <v>140887</v>
      </c>
      <c r="B10390" t="s">
        <v>4241</v>
      </c>
      <c r="C10390" s="66">
        <v>87541</v>
      </c>
      <c r="D10390" t="s">
        <v>77</v>
      </c>
      <c r="E10390" t="s">
        <v>3907</v>
      </c>
      <c r="F10390" s="66">
        <v>140887</v>
      </c>
      <c r="G10390" t="s">
        <v>78</v>
      </c>
      <c r="H10390" t="s">
        <v>4242</v>
      </c>
      <c r="I10390" t="s">
        <v>79</v>
      </c>
      <c r="K10390" t="s">
        <v>4243</v>
      </c>
      <c r="M10390" t="s">
        <v>3904</v>
      </c>
      <c r="N10390" t="s">
        <v>573</v>
      </c>
      <c r="O10390" t="s">
        <v>18</v>
      </c>
      <c r="P10390" t="s">
        <v>4224</v>
      </c>
      <c r="Q10390" t="s">
        <v>4244</v>
      </c>
    </row>
    <row r="10391" spans="1:17" hidden="1" x14ac:dyDescent="0.35">
      <c r="A10391" s="72">
        <f t="shared" si="162"/>
        <v>140887</v>
      </c>
      <c r="B10391" t="s">
        <v>25394</v>
      </c>
      <c r="C10391" s="85">
        <v>216181</v>
      </c>
      <c r="D10391" t="s">
        <v>77</v>
      </c>
      <c r="E10391" t="s">
        <v>23231</v>
      </c>
      <c r="F10391" s="85">
        <v>140887</v>
      </c>
      <c r="G10391" t="s">
        <v>78</v>
      </c>
      <c r="H10391">
        <v>12061644</v>
      </c>
      <c r="I10391" t="s">
        <v>79</v>
      </c>
      <c r="K10391" t="s">
        <v>25395</v>
      </c>
      <c r="M10391" t="s">
        <v>20648</v>
      </c>
      <c r="N10391" t="s">
        <v>571</v>
      </c>
      <c r="O10391" t="s">
        <v>18</v>
      </c>
      <c r="P10391">
        <v>76116</v>
      </c>
    </row>
    <row r="10392" spans="1:17" hidden="1" x14ac:dyDescent="0.35">
      <c r="A10392" s="72">
        <f t="shared" si="162"/>
        <v>140887</v>
      </c>
      <c r="B10392" t="s">
        <v>14658</v>
      </c>
      <c r="C10392" s="66">
        <v>216181</v>
      </c>
      <c r="D10392" t="s">
        <v>77</v>
      </c>
      <c r="E10392" t="s">
        <v>3907</v>
      </c>
      <c r="F10392" s="66">
        <v>140887</v>
      </c>
      <c r="G10392" t="s">
        <v>78</v>
      </c>
      <c r="H10392" t="s">
        <v>14659</v>
      </c>
      <c r="I10392" t="s">
        <v>79</v>
      </c>
      <c r="K10392" t="s">
        <v>14660</v>
      </c>
      <c r="M10392" t="s">
        <v>3904</v>
      </c>
      <c r="N10392" t="s">
        <v>571</v>
      </c>
      <c r="O10392" t="s">
        <v>18</v>
      </c>
      <c r="P10392" t="s">
        <v>4224</v>
      </c>
    </row>
    <row r="10393" spans="1:17" hidden="1" x14ac:dyDescent="0.35">
      <c r="A10393" s="72">
        <f t="shared" si="162"/>
        <v>141986</v>
      </c>
      <c r="B10393" t="s">
        <v>19695</v>
      </c>
      <c r="C10393" s="66">
        <v>16062728</v>
      </c>
      <c r="D10393" t="s">
        <v>83</v>
      </c>
      <c r="E10393" t="s">
        <v>12702</v>
      </c>
      <c r="F10393" s="66">
        <v>141986</v>
      </c>
      <c r="G10393" t="s">
        <v>78</v>
      </c>
      <c r="I10393" t="s">
        <v>79</v>
      </c>
      <c r="K10393" t="s">
        <v>19696</v>
      </c>
      <c r="M10393" t="s">
        <v>12447</v>
      </c>
      <c r="N10393" t="s">
        <v>12447</v>
      </c>
      <c r="O10393" t="s">
        <v>18</v>
      </c>
      <c r="P10393" t="s">
        <v>12812</v>
      </c>
    </row>
    <row r="10394" spans="1:17" hidden="1" x14ac:dyDescent="0.35">
      <c r="A10394" s="72">
        <f t="shared" si="162"/>
        <v>141231</v>
      </c>
      <c r="B10394" t="s">
        <v>7155</v>
      </c>
      <c r="C10394" s="66">
        <v>88996</v>
      </c>
      <c r="D10394" t="s">
        <v>77</v>
      </c>
      <c r="E10394" t="s">
        <v>6244</v>
      </c>
      <c r="F10394" s="66">
        <v>141231</v>
      </c>
      <c r="G10394" t="s">
        <v>78</v>
      </c>
      <c r="H10394" t="s">
        <v>7156</v>
      </c>
      <c r="I10394" t="s">
        <v>79</v>
      </c>
      <c r="K10394" t="s">
        <v>7157</v>
      </c>
      <c r="L10394" t="s">
        <v>80</v>
      </c>
      <c r="M10394" t="s">
        <v>3090</v>
      </c>
      <c r="N10394" t="s">
        <v>6073</v>
      </c>
      <c r="O10394" t="s">
        <v>18</v>
      </c>
      <c r="P10394" t="s">
        <v>7149</v>
      </c>
      <c r="Q10394" t="s">
        <v>3675</v>
      </c>
    </row>
    <row r="10395" spans="1:17" hidden="1" x14ac:dyDescent="0.35">
      <c r="A10395" s="72">
        <f t="shared" si="162"/>
        <v>141457</v>
      </c>
      <c r="B10395" t="s">
        <v>9138</v>
      </c>
      <c r="C10395" s="66">
        <v>90276</v>
      </c>
      <c r="D10395" t="s">
        <v>77</v>
      </c>
      <c r="E10395" t="s">
        <v>9139</v>
      </c>
      <c r="F10395" s="66">
        <v>141457</v>
      </c>
      <c r="G10395" t="s">
        <v>78</v>
      </c>
      <c r="I10395" t="s">
        <v>79</v>
      </c>
      <c r="K10395" t="s">
        <v>9140</v>
      </c>
      <c r="M10395" t="s">
        <v>9141</v>
      </c>
      <c r="N10395" t="s">
        <v>9047</v>
      </c>
      <c r="O10395" t="s">
        <v>18</v>
      </c>
      <c r="P10395" t="s">
        <v>9142</v>
      </c>
    </row>
    <row r="10396" spans="1:17" hidden="1" x14ac:dyDescent="0.35">
      <c r="A10396" s="72">
        <f t="shared" si="162"/>
        <v>88531</v>
      </c>
      <c r="B10396" t="s">
        <v>17172</v>
      </c>
      <c r="C10396" s="66">
        <v>16055890</v>
      </c>
      <c r="D10396" t="s">
        <v>77</v>
      </c>
      <c r="E10396" t="s">
        <v>6229</v>
      </c>
      <c r="F10396" s="66">
        <v>88531</v>
      </c>
      <c r="G10396" t="s">
        <v>78</v>
      </c>
      <c r="I10396" t="s">
        <v>79</v>
      </c>
      <c r="K10396" t="s">
        <v>17173</v>
      </c>
      <c r="M10396" t="s">
        <v>7391</v>
      </c>
      <c r="N10396" t="s">
        <v>6073</v>
      </c>
      <c r="O10396" t="s">
        <v>18</v>
      </c>
      <c r="P10396" t="s">
        <v>7392</v>
      </c>
    </row>
    <row r="10397" spans="1:17" hidden="1" x14ac:dyDescent="0.35">
      <c r="A10397" s="72">
        <f t="shared" si="162"/>
        <v>141259</v>
      </c>
      <c r="B10397" t="s">
        <v>21823</v>
      </c>
      <c r="C10397" s="66">
        <v>17018585</v>
      </c>
      <c r="D10397" t="s">
        <v>83</v>
      </c>
      <c r="E10397" t="s">
        <v>7492</v>
      </c>
      <c r="F10397" s="66">
        <v>141259</v>
      </c>
      <c r="G10397" t="s">
        <v>78</v>
      </c>
      <c r="H10397" t="s">
        <v>13773</v>
      </c>
      <c r="I10397" t="s">
        <v>79</v>
      </c>
      <c r="K10397" t="s">
        <v>21824</v>
      </c>
      <c r="M10397" t="s">
        <v>7268</v>
      </c>
      <c r="N10397" t="s">
        <v>7268</v>
      </c>
      <c r="O10397" t="s">
        <v>18</v>
      </c>
      <c r="P10397" t="s">
        <v>16549</v>
      </c>
    </row>
    <row r="10398" spans="1:17" hidden="1" x14ac:dyDescent="0.35">
      <c r="A10398" s="72">
        <f t="shared" si="162"/>
        <v>140638</v>
      </c>
      <c r="B10398" t="s">
        <v>28448</v>
      </c>
      <c r="C10398" s="85">
        <v>86601</v>
      </c>
      <c r="D10398" t="s">
        <v>77</v>
      </c>
      <c r="E10398" t="s">
        <v>23139</v>
      </c>
      <c r="F10398" s="85">
        <v>140638</v>
      </c>
      <c r="G10398" t="s">
        <v>78</v>
      </c>
      <c r="H10398">
        <v>13136536</v>
      </c>
      <c r="I10398" t="s">
        <v>79</v>
      </c>
      <c r="K10398" t="s">
        <v>28449</v>
      </c>
      <c r="M10398" t="s">
        <v>14654</v>
      </c>
      <c r="N10398" t="s">
        <v>2272</v>
      </c>
      <c r="O10398" t="s">
        <v>18</v>
      </c>
      <c r="P10398">
        <v>75501</v>
      </c>
    </row>
    <row r="10399" spans="1:17" hidden="1" x14ac:dyDescent="0.35">
      <c r="A10399" s="72">
        <f t="shared" si="162"/>
        <v>140638</v>
      </c>
      <c r="B10399" t="s">
        <v>2330</v>
      </c>
      <c r="C10399" s="66">
        <v>86601</v>
      </c>
      <c r="D10399" t="s">
        <v>77</v>
      </c>
      <c r="E10399" t="s">
        <v>2268</v>
      </c>
      <c r="F10399" s="66">
        <v>140638</v>
      </c>
      <c r="G10399" t="s">
        <v>78</v>
      </c>
      <c r="H10399" t="s">
        <v>2331</v>
      </c>
      <c r="I10399" t="s">
        <v>79</v>
      </c>
      <c r="K10399" t="s">
        <v>2332</v>
      </c>
      <c r="M10399" t="s">
        <v>2271</v>
      </c>
      <c r="N10399" t="s">
        <v>2272</v>
      </c>
      <c r="O10399" t="s">
        <v>18</v>
      </c>
      <c r="P10399" t="s">
        <v>2276</v>
      </c>
    </row>
    <row r="10400" spans="1:17" hidden="1" x14ac:dyDescent="0.35">
      <c r="A10400" s="72">
        <f t="shared" si="162"/>
        <v>140887</v>
      </c>
      <c r="B10400" t="s">
        <v>25430</v>
      </c>
      <c r="C10400" s="85">
        <v>87582</v>
      </c>
      <c r="D10400" t="s">
        <v>77</v>
      </c>
      <c r="E10400" t="s">
        <v>23231</v>
      </c>
      <c r="F10400" s="85">
        <v>140887</v>
      </c>
      <c r="G10400" t="s">
        <v>78</v>
      </c>
      <c r="H10400">
        <v>12061727</v>
      </c>
      <c r="I10400" t="s">
        <v>79</v>
      </c>
      <c r="K10400" t="s">
        <v>25431</v>
      </c>
      <c r="M10400" t="s">
        <v>20648</v>
      </c>
      <c r="N10400" t="s">
        <v>571</v>
      </c>
      <c r="O10400" t="s">
        <v>18</v>
      </c>
      <c r="P10400">
        <v>76126</v>
      </c>
      <c r="Q10400">
        <v>4046</v>
      </c>
    </row>
    <row r="10401" spans="1:17" hidden="1" x14ac:dyDescent="0.35">
      <c r="A10401" s="72">
        <f t="shared" si="162"/>
        <v>140887</v>
      </c>
      <c r="B10401" t="s">
        <v>4322</v>
      </c>
      <c r="C10401" s="66">
        <v>87582</v>
      </c>
      <c r="D10401" t="s">
        <v>77</v>
      </c>
      <c r="E10401" t="s">
        <v>3907</v>
      </c>
      <c r="F10401" s="66">
        <v>140887</v>
      </c>
      <c r="G10401" t="s">
        <v>78</v>
      </c>
      <c r="H10401" t="s">
        <v>4323</v>
      </c>
      <c r="I10401" t="s">
        <v>79</v>
      </c>
      <c r="K10401" t="s">
        <v>4324</v>
      </c>
      <c r="M10401" t="s">
        <v>3904</v>
      </c>
      <c r="N10401" t="s">
        <v>573</v>
      </c>
      <c r="O10401" t="s">
        <v>18</v>
      </c>
      <c r="P10401" t="s">
        <v>4320</v>
      </c>
      <c r="Q10401" t="s">
        <v>1704</v>
      </c>
    </row>
    <row r="10402" spans="1:17" hidden="1" x14ac:dyDescent="0.35">
      <c r="A10402" s="72">
        <f t="shared" si="162"/>
        <v>141114</v>
      </c>
      <c r="B10402" t="s">
        <v>16490</v>
      </c>
      <c r="C10402" s="66">
        <v>16041479</v>
      </c>
      <c r="D10402" t="s">
        <v>77</v>
      </c>
      <c r="E10402" t="s">
        <v>13746</v>
      </c>
      <c r="F10402" s="66">
        <v>141114</v>
      </c>
      <c r="G10402" t="s">
        <v>78</v>
      </c>
      <c r="H10402" t="s">
        <v>13747</v>
      </c>
      <c r="I10402" t="s">
        <v>79</v>
      </c>
      <c r="K10402" t="s">
        <v>13748</v>
      </c>
      <c r="M10402" t="s">
        <v>5305</v>
      </c>
      <c r="N10402" t="s">
        <v>5300</v>
      </c>
      <c r="O10402" t="s">
        <v>18</v>
      </c>
      <c r="P10402" t="s">
        <v>5306</v>
      </c>
    </row>
    <row r="10403" spans="1:17" hidden="1" x14ac:dyDescent="0.35">
      <c r="A10403" s="72">
        <f t="shared" si="162"/>
        <v>141114</v>
      </c>
      <c r="B10403" t="s">
        <v>16491</v>
      </c>
      <c r="C10403" s="66">
        <v>16041480</v>
      </c>
      <c r="D10403" t="s">
        <v>77</v>
      </c>
      <c r="E10403" t="s">
        <v>13746</v>
      </c>
      <c r="F10403" s="66">
        <v>141114</v>
      </c>
      <c r="G10403" t="s">
        <v>78</v>
      </c>
      <c r="I10403" t="s">
        <v>79</v>
      </c>
      <c r="K10403" t="s">
        <v>13748</v>
      </c>
      <c r="M10403" t="s">
        <v>5305</v>
      </c>
      <c r="N10403" t="s">
        <v>5299</v>
      </c>
      <c r="O10403" t="s">
        <v>18</v>
      </c>
      <c r="P10403" t="s">
        <v>5306</v>
      </c>
    </row>
    <row r="10404" spans="1:17" hidden="1" x14ac:dyDescent="0.35">
      <c r="A10404" s="72">
        <f t="shared" si="162"/>
        <v>127700</v>
      </c>
      <c r="B10404" t="s">
        <v>24184</v>
      </c>
      <c r="C10404" s="85">
        <v>167578</v>
      </c>
      <c r="D10404" t="s">
        <v>77</v>
      </c>
      <c r="E10404" t="s">
        <v>23260</v>
      </c>
      <c r="F10404" s="85">
        <v>127700</v>
      </c>
      <c r="G10404" t="s">
        <v>78</v>
      </c>
      <c r="H10404">
        <v>13059506</v>
      </c>
      <c r="I10404" t="s">
        <v>79</v>
      </c>
      <c r="K10404" t="s">
        <v>24185</v>
      </c>
      <c r="M10404" t="s">
        <v>24172</v>
      </c>
      <c r="O10404" t="s">
        <v>23988</v>
      </c>
      <c r="P10404">
        <v>32908</v>
      </c>
    </row>
    <row r="10405" spans="1:17" hidden="1" x14ac:dyDescent="0.35">
      <c r="A10405" s="72">
        <f t="shared" si="162"/>
        <v>141722</v>
      </c>
      <c r="B10405" t="s">
        <v>24184</v>
      </c>
      <c r="C10405" s="85">
        <v>16048472</v>
      </c>
      <c r="D10405" t="s">
        <v>77</v>
      </c>
      <c r="E10405" t="s">
        <v>23194</v>
      </c>
      <c r="F10405" s="85">
        <v>141722</v>
      </c>
      <c r="G10405" t="s">
        <v>78</v>
      </c>
      <c r="H10405">
        <v>1664895</v>
      </c>
      <c r="I10405" t="s">
        <v>79</v>
      </c>
      <c r="K10405" t="s">
        <v>26821</v>
      </c>
      <c r="M10405" t="s">
        <v>20759</v>
      </c>
      <c r="N10405" t="s">
        <v>5106</v>
      </c>
      <c r="O10405" t="s">
        <v>18</v>
      </c>
      <c r="P10405">
        <v>78613</v>
      </c>
    </row>
    <row r="10406" spans="1:17" hidden="1" x14ac:dyDescent="0.35">
      <c r="A10406" s="72">
        <f t="shared" si="162"/>
        <v>141722</v>
      </c>
      <c r="B10406" t="s">
        <v>16816</v>
      </c>
      <c r="C10406" s="66">
        <v>16048472</v>
      </c>
      <c r="D10406" t="s">
        <v>77</v>
      </c>
      <c r="E10406" t="s">
        <v>11379</v>
      </c>
      <c r="F10406" s="66">
        <v>141722</v>
      </c>
      <c r="G10406" t="s">
        <v>78</v>
      </c>
      <c r="H10406" t="s">
        <v>11380</v>
      </c>
      <c r="I10406" t="s">
        <v>79</v>
      </c>
      <c r="K10406" t="s">
        <v>16817</v>
      </c>
      <c r="M10406" t="s">
        <v>11382</v>
      </c>
      <c r="N10406" t="s">
        <v>5129</v>
      </c>
      <c r="O10406" t="s">
        <v>18</v>
      </c>
      <c r="P10406" t="s">
        <v>11383</v>
      </c>
    </row>
    <row r="10407" spans="1:17" hidden="1" x14ac:dyDescent="0.35">
      <c r="A10407" s="72">
        <f t="shared" si="162"/>
        <v>141223</v>
      </c>
      <c r="B10407" t="s">
        <v>14291</v>
      </c>
      <c r="C10407" s="66">
        <v>204474</v>
      </c>
      <c r="D10407" t="s">
        <v>77</v>
      </c>
      <c r="E10407" t="s">
        <v>6077</v>
      </c>
      <c r="F10407" s="66">
        <v>141223</v>
      </c>
      <c r="G10407" t="s">
        <v>78</v>
      </c>
      <c r="H10407" t="s">
        <v>14292</v>
      </c>
      <c r="I10407" t="s">
        <v>79</v>
      </c>
      <c r="K10407" t="s">
        <v>14293</v>
      </c>
      <c r="M10407" t="s">
        <v>3090</v>
      </c>
      <c r="N10407" t="s">
        <v>4945</v>
      </c>
      <c r="O10407" t="s">
        <v>18</v>
      </c>
      <c r="P10407" t="s">
        <v>6955</v>
      </c>
    </row>
    <row r="10408" spans="1:17" hidden="1" x14ac:dyDescent="0.35">
      <c r="A10408" s="72">
        <f t="shared" si="162"/>
        <v>141729</v>
      </c>
      <c r="B10408" t="s">
        <v>27591</v>
      </c>
      <c r="C10408" s="85">
        <v>91856</v>
      </c>
      <c r="D10408" t="s">
        <v>77</v>
      </c>
      <c r="E10408" t="s">
        <v>23173</v>
      </c>
      <c r="F10408" s="85">
        <v>141729</v>
      </c>
      <c r="G10408" t="s">
        <v>78</v>
      </c>
      <c r="H10408">
        <v>12029880</v>
      </c>
      <c r="I10408" t="s">
        <v>79</v>
      </c>
      <c r="K10408" t="s">
        <v>27592</v>
      </c>
      <c r="M10408" t="s">
        <v>125</v>
      </c>
      <c r="N10408" t="s">
        <v>137</v>
      </c>
      <c r="O10408" t="s">
        <v>18</v>
      </c>
      <c r="P10408">
        <v>78727</v>
      </c>
      <c r="Q10408">
        <v>4462</v>
      </c>
    </row>
    <row r="10409" spans="1:17" hidden="1" x14ac:dyDescent="0.35">
      <c r="A10409" s="72">
        <f t="shared" si="162"/>
        <v>141729</v>
      </c>
      <c r="B10409" t="s">
        <v>11694</v>
      </c>
      <c r="C10409" s="66">
        <v>91856</v>
      </c>
      <c r="D10409" t="s">
        <v>77</v>
      </c>
      <c r="E10409" t="s">
        <v>11585</v>
      </c>
      <c r="F10409" s="66">
        <v>141729</v>
      </c>
      <c r="G10409" t="s">
        <v>78</v>
      </c>
      <c r="H10409" t="s">
        <v>11586</v>
      </c>
      <c r="I10409" t="s">
        <v>79</v>
      </c>
      <c r="K10409" t="s">
        <v>11695</v>
      </c>
      <c r="M10409" t="s">
        <v>126</v>
      </c>
      <c r="N10409" t="s">
        <v>137</v>
      </c>
      <c r="O10409" t="s">
        <v>18</v>
      </c>
      <c r="P10409" t="s">
        <v>151</v>
      </c>
      <c r="Q10409" t="s">
        <v>152</v>
      </c>
    </row>
    <row r="10410" spans="1:17" hidden="1" x14ac:dyDescent="0.35">
      <c r="A10410" s="72">
        <f t="shared" si="162"/>
        <v>141982</v>
      </c>
      <c r="B10410" t="s">
        <v>25618</v>
      </c>
      <c r="C10410" s="85">
        <v>92521</v>
      </c>
      <c r="D10410" t="s">
        <v>77</v>
      </c>
      <c r="E10410" t="s">
        <v>23230</v>
      </c>
      <c r="F10410" s="85">
        <v>141982</v>
      </c>
      <c r="G10410" t="s">
        <v>78</v>
      </c>
      <c r="I10410" t="s">
        <v>79</v>
      </c>
      <c r="K10410" t="s">
        <v>25619</v>
      </c>
      <c r="M10410" t="s">
        <v>12609</v>
      </c>
      <c r="N10410" t="s">
        <v>12609</v>
      </c>
      <c r="O10410" t="s">
        <v>18</v>
      </c>
      <c r="P10410">
        <v>79407</v>
      </c>
      <c r="Q10410">
        <v>3639</v>
      </c>
    </row>
    <row r="10411" spans="1:17" hidden="1" x14ac:dyDescent="0.35">
      <c r="A10411" s="72">
        <f t="shared" si="162"/>
        <v>141982</v>
      </c>
      <c r="B10411" t="s">
        <v>12693</v>
      </c>
      <c r="C10411" s="66">
        <v>92521</v>
      </c>
      <c r="D10411" t="s">
        <v>77</v>
      </c>
      <c r="E10411" t="s">
        <v>12679</v>
      </c>
      <c r="F10411" s="66">
        <v>141982</v>
      </c>
      <c r="G10411" t="s">
        <v>78</v>
      </c>
      <c r="I10411" t="s">
        <v>79</v>
      </c>
      <c r="K10411" t="s">
        <v>12694</v>
      </c>
      <c r="M10411" t="s">
        <v>12447</v>
      </c>
      <c r="N10411" t="s">
        <v>12609</v>
      </c>
      <c r="O10411" t="s">
        <v>18</v>
      </c>
      <c r="P10411" t="s">
        <v>12695</v>
      </c>
      <c r="Q10411" t="s">
        <v>734</v>
      </c>
    </row>
    <row r="10412" spans="1:17" hidden="1" x14ac:dyDescent="0.35">
      <c r="A10412" s="72">
        <f t="shared" si="162"/>
        <v>140753</v>
      </c>
      <c r="B10412" t="s">
        <v>19670</v>
      </c>
      <c r="C10412" s="66">
        <v>16039102</v>
      </c>
      <c r="D10412" t="s">
        <v>83</v>
      </c>
      <c r="E10412" t="s">
        <v>3061</v>
      </c>
      <c r="F10412" s="66">
        <v>140753</v>
      </c>
      <c r="G10412" t="s">
        <v>78</v>
      </c>
      <c r="I10412" t="s">
        <v>79</v>
      </c>
      <c r="K10412" t="s">
        <v>19671</v>
      </c>
      <c r="M10412" t="s">
        <v>3058</v>
      </c>
      <c r="N10412" t="s">
        <v>2979</v>
      </c>
      <c r="O10412" t="s">
        <v>18</v>
      </c>
      <c r="P10412" t="s">
        <v>3059</v>
      </c>
    </row>
    <row r="10413" spans="1:17" hidden="1" x14ac:dyDescent="0.35">
      <c r="A10413" s="72">
        <f t="shared" si="162"/>
        <v>141336</v>
      </c>
      <c r="B10413" t="s">
        <v>3060</v>
      </c>
      <c r="C10413" s="66">
        <v>89787</v>
      </c>
      <c r="D10413" t="s">
        <v>77</v>
      </c>
      <c r="E10413" t="s">
        <v>8391</v>
      </c>
      <c r="F10413" s="66">
        <v>141336</v>
      </c>
      <c r="G10413" t="s">
        <v>78</v>
      </c>
      <c r="H10413" t="s">
        <v>8392</v>
      </c>
      <c r="I10413" t="s">
        <v>79</v>
      </c>
      <c r="K10413" t="s">
        <v>8397</v>
      </c>
      <c r="M10413" t="s">
        <v>8389</v>
      </c>
      <c r="N10413" t="s">
        <v>8314</v>
      </c>
      <c r="O10413" t="s">
        <v>18</v>
      </c>
      <c r="P10413" t="s">
        <v>6340</v>
      </c>
      <c r="Q10413" t="s">
        <v>180</v>
      </c>
    </row>
    <row r="10414" spans="1:17" hidden="1" x14ac:dyDescent="0.35">
      <c r="A10414" s="72">
        <f t="shared" si="162"/>
        <v>141234</v>
      </c>
      <c r="B10414" t="s">
        <v>3060</v>
      </c>
      <c r="C10414" s="66">
        <v>88731</v>
      </c>
      <c r="D10414" t="s">
        <v>77</v>
      </c>
      <c r="E10414" t="s">
        <v>6473</v>
      </c>
      <c r="F10414" s="66">
        <v>141234</v>
      </c>
      <c r="G10414" t="s">
        <v>78</v>
      </c>
      <c r="I10414" t="s">
        <v>79</v>
      </c>
      <c r="K10414" t="s">
        <v>6671</v>
      </c>
      <c r="M10414" t="s">
        <v>3090</v>
      </c>
      <c r="N10414" t="s">
        <v>6073</v>
      </c>
      <c r="O10414" t="s">
        <v>18</v>
      </c>
      <c r="P10414" t="s">
        <v>6667</v>
      </c>
      <c r="Q10414" t="s">
        <v>4718</v>
      </c>
    </row>
    <row r="10415" spans="1:17" hidden="1" x14ac:dyDescent="0.35">
      <c r="A10415" s="72">
        <f t="shared" si="162"/>
        <v>140753</v>
      </c>
      <c r="B10415" t="s">
        <v>3060</v>
      </c>
      <c r="C10415" s="66">
        <v>86923</v>
      </c>
      <c r="D10415" t="s">
        <v>77</v>
      </c>
      <c r="E10415" t="s">
        <v>3061</v>
      </c>
      <c r="F10415" s="66">
        <v>140753</v>
      </c>
      <c r="G10415" t="s">
        <v>78</v>
      </c>
      <c r="I10415" t="s">
        <v>79</v>
      </c>
      <c r="K10415" t="s">
        <v>3062</v>
      </c>
      <c r="M10415" t="s">
        <v>3058</v>
      </c>
      <c r="N10415" t="s">
        <v>2901</v>
      </c>
      <c r="O10415" t="s">
        <v>18</v>
      </c>
      <c r="P10415" t="s">
        <v>3063</v>
      </c>
      <c r="Q10415" t="s">
        <v>3064</v>
      </c>
    </row>
    <row r="10416" spans="1:17" hidden="1" x14ac:dyDescent="0.35">
      <c r="A10416" s="72">
        <f t="shared" si="162"/>
        <v>141736</v>
      </c>
      <c r="B10416" t="s">
        <v>3077</v>
      </c>
      <c r="C10416" s="66">
        <v>91929</v>
      </c>
      <c r="D10416" t="s">
        <v>77</v>
      </c>
      <c r="E10416" t="s">
        <v>11615</v>
      </c>
      <c r="F10416" s="66">
        <v>141736</v>
      </c>
      <c r="G10416" t="s">
        <v>78</v>
      </c>
      <c r="I10416" t="s">
        <v>79</v>
      </c>
      <c r="K10416" t="s">
        <v>11746</v>
      </c>
      <c r="M10416" t="s">
        <v>126</v>
      </c>
      <c r="N10416" t="s">
        <v>137</v>
      </c>
      <c r="O10416" t="s">
        <v>18</v>
      </c>
      <c r="P10416" t="s">
        <v>11740</v>
      </c>
      <c r="Q10416" t="s">
        <v>10250</v>
      </c>
    </row>
    <row r="10417" spans="1:17" hidden="1" x14ac:dyDescent="0.35">
      <c r="A10417" s="72">
        <f t="shared" si="162"/>
        <v>140753</v>
      </c>
      <c r="B10417" t="s">
        <v>3077</v>
      </c>
      <c r="C10417" s="66">
        <v>86930</v>
      </c>
      <c r="D10417" t="s">
        <v>77</v>
      </c>
      <c r="E10417" t="s">
        <v>3061</v>
      </c>
      <c r="F10417" s="66">
        <v>140753</v>
      </c>
      <c r="G10417" t="s">
        <v>78</v>
      </c>
      <c r="I10417" t="s">
        <v>79</v>
      </c>
      <c r="K10417" t="s">
        <v>3078</v>
      </c>
      <c r="M10417" t="s">
        <v>3058</v>
      </c>
      <c r="N10417" t="s">
        <v>2901</v>
      </c>
      <c r="O10417" t="s">
        <v>18</v>
      </c>
      <c r="P10417" t="s">
        <v>3063</v>
      </c>
      <c r="Q10417" t="s">
        <v>3079</v>
      </c>
    </row>
    <row r="10418" spans="1:17" hidden="1" x14ac:dyDescent="0.35">
      <c r="A10418" s="72">
        <f t="shared" si="162"/>
        <v>140696</v>
      </c>
      <c r="B10418" t="s">
        <v>20594</v>
      </c>
      <c r="C10418" s="66">
        <v>17006168</v>
      </c>
      <c r="D10418" t="s">
        <v>83</v>
      </c>
      <c r="E10418" t="s">
        <v>13674</v>
      </c>
      <c r="F10418" s="66">
        <v>140696</v>
      </c>
      <c r="G10418" t="s">
        <v>77</v>
      </c>
      <c r="I10418" t="s">
        <v>79</v>
      </c>
      <c r="K10418" t="s">
        <v>3069</v>
      </c>
      <c r="M10418" t="s">
        <v>3058</v>
      </c>
      <c r="N10418" t="s">
        <v>2901</v>
      </c>
      <c r="O10418" t="s">
        <v>18</v>
      </c>
      <c r="P10418" t="s">
        <v>3063</v>
      </c>
      <c r="Q10418" t="s">
        <v>3070</v>
      </c>
    </row>
    <row r="10419" spans="1:17" hidden="1" x14ac:dyDescent="0.35">
      <c r="A10419" s="72">
        <f t="shared" si="162"/>
        <v>140753</v>
      </c>
      <c r="B10419" t="s">
        <v>3082</v>
      </c>
      <c r="C10419" s="66">
        <v>86932</v>
      </c>
      <c r="D10419" t="s">
        <v>77</v>
      </c>
      <c r="E10419" t="s">
        <v>3061</v>
      </c>
      <c r="F10419" s="66">
        <v>140753</v>
      </c>
      <c r="G10419" t="s">
        <v>78</v>
      </c>
      <c r="I10419" t="s">
        <v>79</v>
      </c>
      <c r="K10419" t="s">
        <v>3083</v>
      </c>
      <c r="M10419" t="s">
        <v>3058</v>
      </c>
      <c r="N10419" t="s">
        <v>2901</v>
      </c>
      <c r="O10419" t="s">
        <v>18</v>
      </c>
      <c r="P10419" t="s">
        <v>3063</v>
      </c>
    </row>
    <row r="10420" spans="1:17" hidden="1" x14ac:dyDescent="0.35">
      <c r="A10420" s="72">
        <f t="shared" si="162"/>
        <v>140477</v>
      </c>
      <c r="B10420" t="s">
        <v>1846</v>
      </c>
      <c r="C10420" s="66">
        <v>86401</v>
      </c>
      <c r="D10420" t="s">
        <v>77</v>
      </c>
      <c r="E10420" t="s">
        <v>450</v>
      </c>
      <c r="F10420" s="66">
        <v>140477</v>
      </c>
      <c r="G10420" t="s">
        <v>78</v>
      </c>
      <c r="I10420" t="s">
        <v>79</v>
      </c>
      <c r="K10420" t="s">
        <v>1847</v>
      </c>
      <c r="M10420" t="s">
        <v>189</v>
      </c>
      <c r="N10420" t="s">
        <v>189</v>
      </c>
      <c r="O10420" t="s">
        <v>18</v>
      </c>
      <c r="P10420" t="s">
        <v>1836</v>
      </c>
      <c r="Q10420" t="s">
        <v>1848</v>
      </c>
    </row>
    <row r="10421" spans="1:17" hidden="1" x14ac:dyDescent="0.35">
      <c r="A10421" s="72">
        <f t="shared" si="162"/>
        <v>140753</v>
      </c>
      <c r="B10421" t="s">
        <v>3068</v>
      </c>
      <c r="C10421" s="66">
        <v>86925</v>
      </c>
      <c r="D10421" t="s">
        <v>77</v>
      </c>
      <c r="E10421" t="s">
        <v>3061</v>
      </c>
      <c r="F10421" s="66">
        <v>140753</v>
      </c>
      <c r="G10421" t="s">
        <v>78</v>
      </c>
      <c r="I10421" t="s">
        <v>79</v>
      </c>
      <c r="K10421" t="s">
        <v>3069</v>
      </c>
      <c r="M10421" t="s">
        <v>3058</v>
      </c>
      <c r="N10421" t="s">
        <v>2901</v>
      </c>
      <c r="O10421" t="s">
        <v>18</v>
      </c>
      <c r="P10421" t="s">
        <v>3063</v>
      </c>
      <c r="Q10421" t="s">
        <v>3070</v>
      </c>
    </row>
    <row r="10422" spans="1:17" hidden="1" x14ac:dyDescent="0.35">
      <c r="A10422" s="72">
        <f t="shared" si="162"/>
        <v>141555</v>
      </c>
      <c r="B10422" t="s">
        <v>10143</v>
      </c>
      <c r="C10422" s="66">
        <v>90830</v>
      </c>
      <c r="D10422" t="s">
        <v>77</v>
      </c>
      <c r="E10422" t="s">
        <v>4810</v>
      </c>
      <c r="F10422" s="66">
        <v>141555</v>
      </c>
      <c r="G10422" t="s">
        <v>78</v>
      </c>
      <c r="H10422" t="s">
        <v>10144</v>
      </c>
      <c r="I10422" t="s">
        <v>79</v>
      </c>
      <c r="K10422" t="s">
        <v>10145</v>
      </c>
      <c r="M10422" t="s">
        <v>7383</v>
      </c>
      <c r="N10422" t="s">
        <v>9526</v>
      </c>
      <c r="O10422" t="s">
        <v>18</v>
      </c>
      <c r="P10422" t="s">
        <v>10119</v>
      </c>
      <c r="Q10422" t="s">
        <v>10146</v>
      </c>
    </row>
    <row r="10423" spans="1:17" hidden="1" x14ac:dyDescent="0.35">
      <c r="A10423" s="72">
        <f t="shared" si="162"/>
        <v>141546</v>
      </c>
      <c r="B10423" t="s">
        <v>27337</v>
      </c>
      <c r="C10423" s="85">
        <v>220907</v>
      </c>
      <c r="D10423" t="s">
        <v>77</v>
      </c>
      <c r="E10423" t="s">
        <v>23179</v>
      </c>
      <c r="F10423" s="85">
        <v>141546</v>
      </c>
      <c r="G10423" t="s">
        <v>78</v>
      </c>
      <c r="H10423">
        <v>1664853</v>
      </c>
      <c r="I10423" t="s">
        <v>79</v>
      </c>
      <c r="K10423" t="s">
        <v>27338</v>
      </c>
      <c r="M10423" t="s">
        <v>9155</v>
      </c>
      <c r="N10423" t="s">
        <v>9526</v>
      </c>
      <c r="O10423" t="s">
        <v>18</v>
      </c>
      <c r="P10423">
        <v>78247</v>
      </c>
      <c r="Q10423">
        <v>3561</v>
      </c>
    </row>
    <row r="10424" spans="1:17" hidden="1" x14ac:dyDescent="0.35">
      <c r="A10424" s="72">
        <f t="shared" si="162"/>
        <v>141546</v>
      </c>
      <c r="B10424" t="s">
        <v>14717</v>
      </c>
      <c r="C10424" s="66">
        <v>220907</v>
      </c>
      <c r="D10424" t="s">
        <v>77</v>
      </c>
      <c r="E10424" t="s">
        <v>9849</v>
      </c>
      <c r="F10424" s="66">
        <v>141546</v>
      </c>
      <c r="G10424" t="s">
        <v>78</v>
      </c>
      <c r="H10424" t="s">
        <v>9850</v>
      </c>
      <c r="I10424" t="s">
        <v>79</v>
      </c>
      <c r="K10424" t="s">
        <v>14718</v>
      </c>
      <c r="M10424" t="s">
        <v>7383</v>
      </c>
      <c r="N10424" t="s">
        <v>7384</v>
      </c>
      <c r="O10424" t="s">
        <v>18</v>
      </c>
      <c r="P10424" t="s">
        <v>10328</v>
      </c>
      <c r="Q10424" t="s">
        <v>14719</v>
      </c>
    </row>
    <row r="10425" spans="1:17" hidden="1" x14ac:dyDescent="0.35">
      <c r="A10425" s="72">
        <f t="shared" si="162"/>
        <v>141309</v>
      </c>
      <c r="B10425" t="s">
        <v>16441</v>
      </c>
      <c r="C10425" s="66">
        <v>16039568</v>
      </c>
      <c r="D10425" t="s">
        <v>77</v>
      </c>
      <c r="E10425" t="s">
        <v>8130</v>
      </c>
      <c r="F10425" s="66">
        <v>141309</v>
      </c>
      <c r="G10425" t="s">
        <v>78</v>
      </c>
      <c r="I10425" t="s">
        <v>79</v>
      </c>
      <c r="K10425" t="s">
        <v>16442</v>
      </c>
      <c r="M10425" t="s">
        <v>7777</v>
      </c>
      <c r="N10425" t="s">
        <v>7785</v>
      </c>
      <c r="O10425" t="s">
        <v>18</v>
      </c>
      <c r="P10425" t="s">
        <v>8132</v>
      </c>
    </row>
    <row r="10426" spans="1:17" hidden="1" x14ac:dyDescent="0.35">
      <c r="A10426" s="72">
        <f t="shared" si="162"/>
        <v>141309</v>
      </c>
      <c r="B10426" t="s">
        <v>8129</v>
      </c>
      <c r="C10426" s="66">
        <v>89590</v>
      </c>
      <c r="D10426" t="s">
        <v>77</v>
      </c>
      <c r="E10426" t="s">
        <v>8130</v>
      </c>
      <c r="F10426" s="66">
        <v>141309</v>
      </c>
      <c r="G10426" t="s">
        <v>78</v>
      </c>
      <c r="I10426" t="s">
        <v>79</v>
      </c>
      <c r="K10426" t="s">
        <v>8131</v>
      </c>
      <c r="M10426" t="s">
        <v>7777</v>
      </c>
      <c r="N10426" t="s">
        <v>7785</v>
      </c>
      <c r="O10426" t="s">
        <v>18</v>
      </c>
      <c r="P10426" t="s">
        <v>8132</v>
      </c>
      <c r="Q10426" t="s">
        <v>8133</v>
      </c>
    </row>
    <row r="10427" spans="1:17" hidden="1" x14ac:dyDescent="0.35">
      <c r="A10427" s="72">
        <f t="shared" si="162"/>
        <v>141309</v>
      </c>
      <c r="B10427" t="s">
        <v>8134</v>
      </c>
      <c r="C10427" s="66">
        <v>89591</v>
      </c>
      <c r="D10427" t="s">
        <v>77</v>
      </c>
      <c r="E10427" t="s">
        <v>8130</v>
      </c>
      <c r="F10427" s="66">
        <v>141309</v>
      </c>
      <c r="G10427" t="s">
        <v>78</v>
      </c>
      <c r="H10427" t="s">
        <v>8135</v>
      </c>
      <c r="I10427" t="s">
        <v>79</v>
      </c>
      <c r="K10427" t="s">
        <v>8136</v>
      </c>
      <c r="M10427" t="s">
        <v>7777</v>
      </c>
      <c r="N10427" t="s">
        <v>7785</v>
      </c>
      <c r="O10427" t="s">
        <v>18</v>
      </c>
      <c r="P10427" t="s">
        <v>8132</v>
      </c>
      <c r="Q10427" t="s">
        <v>8137</v>
      </c>
    </row>
    <row r="10428" spans="1:17" hidden="1" x14ac:dyDescent="0.35">
      <c r="A10428" s="72">
        <f t="shared" si="162"/>
        <v>141043</v>
      </c>
      <c r="B10428" t="s">
        <v>16079</v>
      </c>
      <c r="C10428" s="66">
        <v>16032271</v>
      </c>
      <c r="D10428" t="s">
        <v>77</v>
      </c>
      <c r="E10428" t="s">
        <v>5036</v>
      </c>
      <c r="F10428" s="66">
        <v>141043</v>
      </c>
      <c r="G10428" t="s">
        <v>78</v>
      </c>
      <c r="I10428" t="s">
        <v>79</v>
      </c>
      <c r="K10428" t="s">
        <v>16080</v>
      </c>
      <c r="M10428" t="s">
        <v>5039</v>
      </c>
      <c r="N10428" t="s">
        <v>5040</v>
      </c>
      <c r="O10428" t="s">
        <v>18</v>
      </c>
      <c r="P10428" t="s">
        <v>5041</v>
      </c>
    </row>
    <row r="10429" spans="1:17" hidden="1" x14ac:dyDescent="0.35">
      <c r="A10429" s="72">
        <f t="shared" si="162"/>
        <v>141223</v>
      </c>
      <c r="B10429" t="s">
        <v>6372</v>
      </c>
      <c r="C10429" s="66">
        <v>88551</v>
      </c>
      <c r="D10429" t="s">
        <v>77</v>
      </c>
      <c r="E10429" t="s">
        <v>6077</v>
      </c>
      <c r="F10429" s="66">
        <v>141223</v>
      </c>
      <c r="G10429" t="s">
        <v>78</v>
      </c>
      <c r="H10429" t="s">
        <v>6373</v>
      </c>
      <c r="I10429" t="s">
        <v>79</v>
      </c>
      <c r="K10429" t="s">
        <v>6374</v>
      </c>
      <c r="M10429" t="s">
        <v>3090</v>
      </c>
      <c r="N10429" t="s">
        <v>6071</v>
      </c>
      <c r="O10429" t="s">
        <v>18</v>
      </c>
      <c r="P10429" t="s">
        <v>6084</v>
      </c>
      <c r="Q10429" t="s">
        <v>6375</v>
      </c>
    </row>
    <row r="10430" spans="1:17" hidden="1" x14ac:dyDescent="0.35">
      <c r="A10430" s="72">
        <f t="shared" si="162"/>
        <v>141377</v>
      </c>
      <c r="B10430" t="s">
        <v>8738</v>
      </c>
      <c r="C10430" s="66">
        <v>89975</v>
      </c>
      <c r="D10430" t="s">
        <v>77</v>
      </c>
      <c r="E10430" t="s">
        <v>8739</v>
      </c>
      <c r="F10430" s="66">
        <v>141377</v>
      </c>
      <c r="G10430" t="s">
        <v>78</v>
      </c>
      <c r="H10430" t="s">
        <v>8740</v>
      </c>
      <c r="I10430" t="s">
        <v>79</v>
      </c>
      <c r="K10430" t="s">
        <v>8741</v>
      </c>
      <c r="M10430" t="s">
        <v>8742</v>
      </c>
      <c r="N10430" t="s">
        <v>8635</v>
      </c>
      <c r="O10430" t="s">
        <v>18</v>
      </c>
      <c r="P10430" t="s">
        <v>8743</v>
      </c>
    </row>
    <row r="10431" spans="1:17" hidden="1" x14ac:dyDescent="0.35">
      <c r="A10431" s="72">
        <f t="shared" si="162"/>
        <v>141883</v>
      </c>
      <c r="B10431" t="s">
        <v>12291</v>
      </c>
      <c r="C10431" s="66">
        <v>92270</v>
      </c>
      <c r="D10431" t="s">
        <v>77</v>
      </c>
      <c r="E10431" t="s">
        <v>12292</v>
      </c>
      <c r="F10431" s="66">
        <v>141883</v>
      </c>
      <c r="G10431" t="s">
        <v>78</v>
      </c>
      <c r="H10431" t="s">
        <v>350</v>
      </c>
      <c r="I10431" t="s">
        <v>79</v>
      </c>
      <c r="K10431" t="s">
        <v>12293</v>
      </c>
      <c r="L10431" t="s">
        <v>80</v>
      </c>
      <c r="M10431" t="s">
        <v>11971</v>
      </c>
      <c r="N10431" t="s">
        <v>11971</v>
      </c>
      <c r="O10431" t="s">
        <v>18</v>
      </c>
      <c r="P10431" t="s">
        <v>12294</v>
      </c>
      <c r="Q10431" t="s">
        <v>87</v>
      </c>
    </row>
    <row r="10432" spans="1:17" hidden="1" x14ac:dyDescent="0.35">
      <c r="A10432" s="72">
        <f t="shared" si="162"/>
        <v>141986</v>
      </c>
      <c r="B10432" t="s">
        <v>12779</v>
      </c>
      <c r="C10432" s="66">
        <v>92561</v>
      </c>
      <c r="D10432" t="s">
        <v>77</v>
      </c>
      <c r="E10432" t="s">
        <v>12702</v>
      </c>
      <c r="F10432" s="66">
        <v>141986</v>
      </c>
      <c r="G10432" t="s">
        <v>78</v>
      </c>
      <c r="H10432" t="s">
        <v>12780</v>
      </c>
      <c r="I10432" t="s">
        <v>79</v>
      </c>
      <c r="K10432" t="s">
        <v>12781</v>
      </c>
      <c r="M10432" t="s">
        <v>12447</v>
      </c>
      <c r="N10432" t="s">
        <v>12609</v>
      </c>
      <c r="O10432" t="s">
        <v>18</v>
      </c>
      <c r="P10432" t="s">
        <v>12782</v>
      </c>
      <c r="Q10432" t="s">
        <v>7257</v>
      </c>
    </row>
    <row r="10433" spans="1:17" hidden="1" x14ac:dyDescent="0.35">
      <c r="A10433" s="72">
        <f t="shared" si="162"/>
        <v>141223</v>
      </c>
      <c r="B10433" t="s">
        <v>6410</v>
      </c>
      <c r="C10433" s="66">
        <v>88568</v>
      </c>
      <c r="D10433" t="s">
        <v>77</v>
      </c>
      <c r="E10433" t="s">
        <v>6077</v>
      </c>
      <c r="F10433" s="66">
        <v>141223</v>
      </c>
      <c r="G10433" t="s">
        <v>78</v>
      </c>
      <c r="H10433" t="s">
        <v>6411</v>
      </c>
      <c r="I10433" t="s">
        <v>79</v>
      </c>
      <c r="K10433" t="s">
        <v>6412</v>
      </c>
      <c r="M10433" t="s">
        <v>3090</v>
      </c>
      <c r="N10433" t="s">
        <v>6071</v>
      </c>
      <c r="O10433" t="s">
        <v>18</v>
      </c>
      <c r="P10433" t="s">
        <v>6396</v>
      </c>
      <c r="Q10433" t="s">
        <v>6413</v>
      </c>
    </row>
    <row r="10434" spans="1:17" hidden="1" x14ac:dyDescent="0.35">
      <c r="A10434" s="72">
        <f t="shared" ref="A10434:A10497" si="163">IF(F10434="", "", IF(D10434="School District", C10434, F10434))</f>
        <v>141788</v>
      </c>
      <c r="B10434" t="s">
        <v>17872</v>
      </c>
      <c r="C10434" s="66">
        <v>16073398</v>
      </c>
      <c r="D10434" t="s">
        <v>77</v>
      </c>
      <c r="E10434" t="s">
        <v>11890</v>
      </c>
      <c r="F10434" s="66">
        <v>141788</v>
      </c>
      <c r="G10434" t="s">
        <v>78</v>
      </c>
      <c r="I10434" t="s">
        <v>79</v>
      </c>
      <c r="K10434" t="s">
        <v>17873</v>
      </c>
      <c r="M10434" t="s">
        <v>11892</v>
      </c>
      <c r="N10434" t="s">
        <v>11893</v>
      </c>
      <c r="O10434" t="s">
        <v>18</v>
      </c>
      <c r="P10434" t="s">
        <v>11894</v>
      </c>
    </row>
    <row r="10435" spans="1:17" hidden="1" x14ac:dyDescent="0.35">
      <c r="A10435" s="72">
        <f t="shared" si="163"/>
        <v>141252</v>
      </c>
      <c r="B10435" t="s">
        <v>7440</v>
      </c>
      <c r="C10435" s="66">
        <v>89232</v>
      </c>
      <c r="D10435" t="s">
        <v>77</v>
      </c>
      <c r="E10435" t="s">
        <v>7310</v>
      </c>
      <c r="F10435" s="66">
        <v>141252</v>
      </c>
      <c r="G10435" t="s">
        <v>78</v>
      </c>
      <c r="H10435" t="s">
        <v>7441</v>
      </c>
      <c r="I10435" t="s">
        <v>79</v>
      </c>
      <c r="K10435" t="s">
        <v>7442</v>
      </c>
      <c r="M10435" t="s">
        <v>7307</v>
      </c>
      <c r="N10435" t="s">
        <v>6073</v>
      </c>
      <c r="O10435" t="s">
        <v>18</v>
      </c>
      <c r="P10435" t="s">
        <v>7430</v>
      </c>
      <c r="Q10435" t="s">
        <v>1192</v>
      </c>
    </row>
    <row r="10436" spans="1:17" hidden="1" x14ac:dyDescent="0.35">
      <c r="A10436" s="72">
        <f t="shared" si="163"/>
        <v>142118</v>
      </c>
      <c r="B10436" t="s">
        <v>13498</v>
      </c>
      <c r="C10436" s="66">
        <v>93093</v>
      </c>
      <c r="D10436" t="s">
        <v>77</v>
      </c>
      <c r="E10436" t="s">
        <v>13343</v>
      </c>
      <c r="F10436" s="66">
        <v>142118</v>
      </c>
      <c r="G10436" t="s">
        <v>78</v>
      </c>
      <c r="H10436" t="s">
        <v>13499</v>
      </c>
      <c r="I10436" t="s">
        <v>79</v>
      </c>
      <c r="K10436" t="s">
        <v>13500</v>
      </c>
      <c r="M10436" t="s">
        <v>7395</v>
      </c>
      <c r="N10436" t="s">
        <v>13252</v>
      </c>
      <c r="O10436" t="s">
        <v>18</v>
      </c>
      <c r="P10436" t="s">
        <v>13473</v>
      </c>
      <c r="Q10436" t="s">
        <v>13501</v>
      </c>
    </row>
    <row r="10437" spans="1:17" hidden="1" x14ac:dyDescent="0.35">
      <c r="A10437" s="72">
        <f t="shared" si="163"/>
        <v>145196</v>
      </c>
      <c r="B10437" t="s">
        <v>26148</v>
      </c>
      <c r="C10437" s="85">
        <v>115240</v>
      </c>
      <c r="D10437" t="s">
        <v>77</v>
      </c>
      <c r="E10437" t="s">
        <v>23216</v>
      </c>
      <c r="F10437" s="85">
        <v>145196</v>
      </c>
      <c r="G10437" t="s">
        <v>78</v>
      </c>
      <c r="H10437">
        <v>12965406</v>
      </c>
      <c r="I10437" t="s">
        <v>79</v>
      </c>
      <c r="K10437" t="s">
        <v>26149</v>
      </c>
      <c r="M10437" t="s">
        <v>26083</v>
      </c>
      <c r="N10437" t="s">
        <v>26084</v>
      </c>
      <c r="O10437" t="s">
        <v>26085</v>
      </c>
      <c r="P10437">
        <v>98146</v>
      </c>
      <c r="Q10437">
        <v>3819</v>
      </c>
    </row>
    <row r="10438" spans="1:17" hidden="1" x14ac:dyDescent="0.35">
      <c r="A10438" s="72">
        <f t="shared" si="163"/>
        <v>141885</v>
      </c>
      <c r="B10438" t="s">
        <v>19311</v>
      </c>
      <c r="C10438" s="66">
        <v>16064569</v>
      </c>
      <c r="D10438" t="s">
        <v>83</v>
      </c>
      <c r="E10438" t="s">
        <v>12298</v>
      </c>
      <c r="F10438" s="66">
        <v>141885</v>
      </c>
      <c r="G10438" t="s">
        <v>78</v>
      </c>
      <c r="H10438" t="s">
        <v>350</v>
      </c>
      <c r="I10438" t="s">
        <v>79</v>
      </c>
      <c r="K10438" t="s">
        <v>19312</v>
      </c>
      <c r="L10438" t="s">
        <v>80</v>
      </c>
      <c r="M10438" t="s">
        <v>12301</v>
      </c>
      <c r="N10438" t="s">
        <v>12029</v>
      </c>
      <c r="O10438" t="s">
        <v>18</v>
      </c>
      <c r="P10438" t="s">
        <v>12302</v>
      </c>
      <c r="Q10438" t="s">
        <v>87</v>
      </c>
    </row>
    <row r="10439" spans="1:17" hidden="1" x14ac:dyDescent="0.35">
      <c r="A10439" s="72">
        <f t="shared" si="163"/>
        <v>141885</v>
      </c>
      <c r="B10439" t="s">
        <v>17428</v>
      </c>
      <c r="C10439" s="66">
        <v>16061851</v>
      </c>
      <c r="D10439" t="s">
        <v>77</v>
      </c>
      <c r="E10439" t="s">
        <v>12298</v>
      </c>
      <c r="F10439" s="66">
        <v>141885</v>
      </c>
      <c r="G10439" t="s">
        <v>78</v>
      </c>
      <c r="I10439" t="s">
        <v>559</v>
      </c>
      <c r="K10439" t="s">
        <v>17429</v>
      </c>
      <c r="M10439" t="s">
        <v>12301</v>
      </c>
      <c r="N10439" t="s">
        <v>12029</v>
      </c>
      <c r="O10439" t="s">
        <v>18</v>
      </c>
      <c r="P10439" t="s">
        <v>12302</v>
      </c>
    </row>
    <row r="10440" spans="1:17" hidden="1" x14ac:dyDescent="0.35">
      <c r="A10440" s="72">
        <f t="shared" si="163"/>
        <v>141885</v>
      </c>
      <c r="B10440" t="s">
        <v>20600</v>
      </c>
      <c r="C10440" s="66">
        <v>17006227</v>
      </c>
      <c r="D10440" t="s">
        <v>77</v>
      </c>
      <c r="E10440" t="s">
        <v>12298</v>
      </c>
      <c r="F10440" s="66">
        <v>141885</v>
      </c>
      <c r="G10440" t="s">
        <v>78</v>
      </c>
      <c r="I10440" t="s">
        <v>559</v>
      </c>
      <c r="K10440" t="s">
        <v>20601</v>
      </c>
      <c r="M10440" t="s">
        <v>20513</v>
      </c>
      <c r="N10440" t="s">
        <v>12182</v>
      </c>
      <c r="O10440" t="s">
        <v>18</v>
      </c>
      <c r="P10440" t="s">
        <v>12302</v>
      </c>
    </row>
    <row r="10441" spans="1:17" hidden="1" x14ac:dyDescent="0.35">
      <c r="A10441" s="72">
        <f t="shared" si="163"/>
        <v>141885</v>
      </c>
      <c r="B10441" t="s">
        <v>12297</v>
      </c>
      <c r="C10441" s="66">
        <v>92272</v>
      </c>
      <c r="D10441" t="s">
        <v>77</v>
      </c>
      <c r="E10441" t="s">
        <v>12298</v>
      </c>
      <c r="F10441" s="66">
        <v>141885</v>
      </c>
      <c r="G10441" t="s">
        <v>78</v>
      </c>
      <c r="H10441" t="s">
        <v>12299</v>
      </c>
      <c r="I10441" t="s">
        <v>79</v>
      </c>
      <c r="K10441" t="s">
        <v>12300</v>
      </c>
      <c r="M10441" t="s">
        <v>12301</v>
      </c>
      <c r="N10441" t="s">
        <v>12182</v>
      </c>
      <c r="O10441" t="s">
        <v>18</v>
      </c>
      <c r="P10441" t="s">
        <v>12302</v>
      </c>
    </row>
    <row r="10442" spans="1:17" hidden="1" x14ac:dyDescent="0.35">
      <c r="A10442" s="72">
        <f t="shared" si="163"/>
        <v>141885</v>
      </c>
      <c r="B10442" t="s">
        <v>12304</v>
      </c>
      <c r="C10442" s="66">
        <v>92274</v>
      </c>
      <c r="D10442" t="s">
        <v>77</v>
      </c>
      <c r="E10442" t="s">
        <v>12298</v>
      </c>
      <c r="F10442" s="66">
        <v>141885</v>
      </c>
      <c r="G10442" t="s">
        <v>78</v>
      </c>
      <c r="H10442" t="s">
        <v>12305</v>
      </c>
      <c r="I10442" t="s">
        <v>79</v>
      </c>
      <c r="K10442" t="s">
        <v>12306</v>
      </c>
      <c r="M10442" t="s">
        <v>12301</v>
      </c>
      <c r="N10442" t="s">
        <v>12182</v>
      </c>
      <c r="O10442" t="s">
        <v>18</v>
      </c>
      <c r="P10442" t="s">
        <v>12302</v>
      </c>
    </row>
    <row r="10443" spans="1:17" hidden="1" x14ac:dyDescent="0.35">
      <c r="A10443" s="72">
        <f t="shared" si="163"/>
        <v>141885</v>
      </c>
      <c r="B10443" t="s">
        <v>20511</v>
      </c>
      <c r="C10443" s="66">
        <v>17005257</v>
      </c>
      <c r="D10443" t="s">
        <v>77</v>
      </c>
      <c r="E10443" t="s">
        <v>12298</v>
      </c>
      <c r="F10443" s="66">
        <v>141885</v>
      </c>
      <c r="G10443" t="s">
        <v>78</v>
      </c>
      <c r="H10443" t="s">
        <v>350</v>
      </c>
      <c r="I10443" t="s">
        <v>79</v>
      </c>
      <c r="K10443" t="s">
        <v>20512</v>
      </c>
      <c r="L10443" t="s">
        <v>80</v>
      </c>
      <c r="M10443" t="s">
        <v>20513</v>
      </c>
      <c r="N10443" t="s">
        <v>12182</v>
      </c>
      <c r="O10443" t="s">
        <v>18</v>
      </c>
      <c r="P10443" t="s">
        <v>12302</v>
      </c>
      <c r="Q10443" t="s">
        <v>87</v>
      </c>
    </row>
    <row r="10444" spans="1:17" hidden="1" x14ac:dyDescent="0.35">
      <c r="A10444" s="72">
        <f t="shared" si="163"/>
        <v>141223</v>
      </c>
      <c r="B10444" t="s">
        <v>6633</v>
      </c>
      <c r="C10444" s="66">
        <v>88680</v>
      </c>
      <c r="D10444" t="s">
        <v>77</v>
      </c>
      <c r="E10444" t="s">
        <v>6077</v>
      </c>
      <c r="F10444" s="66">
        <v>141223</v>
      </c>
      <c r="G10444" t="s">
        <v>78</v>
      </c>
      <c r="H10444" t="s">
        <v>6634</v>
      </c>
      <c r="I10444" t="s">
        <v>79</v>
      </c>
      <c r="K10444" t="s">
        <v>6635</v>
      </c>
      <c r="M10444" t="s">
        <v>3090</v>
      </c>
      <c r="N10444" t="s">
        <v>6071</v>
      </c>
      <c r="O10444" t="s">
        <v>18</v>
      </c>
      <c r="P10444" t="s">
        <v>6632</v>
      </c>
      <c r="Q10444" t="s">
        <v>6636</v>
      </c>
    </row>
    <row r="10445" spans="1:17" hidden="1" x14ac:dyDescent="0.35">
      <c r="A10445" s="72">
        <f t="shared" si="163"/>
        <v>141544</v>
      </c>
      <c r="B10445" t="s">
        <v>10039</v>
      </c>
      <c r="C10445" s="66">
        <v>90761</v>
      </c>
      <c r="D10445" t="s">
        <v>77</v>
      </c>
      <c r="E10445" t="s">
        <v>9751</v>
      </c>
      <c r="F10445" s="66">
        <v>141544</v>
      </c>
      <c r="G10445" t="s">
        <v>78</v>
      </c>
      <c r="I10445" t="s">
        <v>559</v>
      </c>
      <c r="K10445" t="s">
        <v>10040</v>
      </c>
      <c r="M10445" t="s">
        <v>7383</v>
      </c>
      <c r="N10445" t="s">
        <v>7384</v>
      </c>
      <c r="O10445" t="s">
        <v>18</v>
      </c>
      <c r="P10445" t="s">
        <v>10034</v>
      </c>
      <c r="Q10445" t="s">
        <v>9784</v>
      </c>
    </row>
    <row r="10446" spans="1:17" hidden="1" x14ac:dyDescent="0.35">
      <c r="A10446" s="72">
        <f t="shared" si="163"/>
        <v>141663</v>
      </c>
      <c r="B10446" t="s">
        <v>11128</v>
      </c>
      <c r="C10446" s="66">
        <v>91507</v>
      </c>
      <c r="D10446" t="s">
        <v>77</v>
      </c>
      <c r="E10446" t="s">
        <v>11096</v>
      </c>
      <c r="F10446" s="66">
        <v>141663</v>
      </c>
      <c r="G10446" t="s">
        <v>78</v>
      </c>
      <c r="I10446" t="s">
        <v>79</v>
      </c>
      <c r="K10446" t="s">
        <v>11129</v>
      </c>
      <c r="M10446" t="s">
        <v>10987</v>
      </c>
      <c r="N10446" t="s">
        <v>7398</v>
      </c>
      <c r="O10446" t="s">
        <v>18</v>
      </c>
      <c r="P10446" t="s">
        <v>10978</v>
      </c>
    </row>
    <row r="10447" spans="1:17" hidden="1" x14ac:dyDescent="0.35">
      <c r="A10447" s="72">
        <f t="shared" si="163"/>
        <v>141546</v>
      </c>
      <c r="B10447" t="s">
        <v>27374</v>
      </c>
      <c r="C10447" s="85">
        <v>90747</v>
      </c>
      <c r="D10447" t="s">
        <v>77</v>
      </c>
      <c r="E10447" t="s">
        <v>23179</v>
      </c>
      <c r="F10447" s="85">
        <v>141546</v>
      </c>
      <c r="G10447" t="s">
        <v>78</v>
      </c>
      <c r="H10447">
        <v>1664853</v>
      </c>
      <c r="I10447" t="s">
        <v>79</v>
      </c>
      <c r="K10447" t="s">
        <v>27375</v>
      </c>
      <c r="M10447" t="s">
        <v>9155</v>
      </c>
      <c r="N10447" t="s">
        <v>9526</v>
      </c>
      <c r="O10447" t="s">
        <v>18</v>
      </c>
      <c r="P10447">
        <v>78218</v>
      </c>
      <c r="Q10447">
        <v>2322</v>
      </c>
    </row>
    <row r="10448" spans="1:17" hidden="1" x14ac:dyDescent="0.35">
      <c r="A10448" s="72">
        <f t="shared" si="163"/>
        <v>141546</v>
      </c>
      <c r="B10448" t="s">
        <v>10024</v>
      </c>
      <c r="C10448" s="66">
        <v>90747</v>
      </c>
      <c r="D10448" t="s">
        <v>77</v>
      </c>
      <c r="E10448" t="s">
        <v>9849</v>
      </c>
      <c r="F10448" s="66">
        <v>141546</v>
      </c>
      <c r="G10448" t="s">
        <v>78</v>
      </c>
      <c r="H10448" t="s">
        <v>9850</v>
      </c>
      <c r="I10448" t="s">
        <v>79</v>
      </c>
      <c r="K10448" t="s">
        <v>10025</v>
      </c>
      <c r="L10448" t="s">
        <v>80</v>
      </c>
      <c r="M10448" t="s">
        <v>7383</v>
      </c>
      <c r="N10448" t="s">
        <v>7384</v>
      </c>
      <c r="O10448" t="s">
        <v>18</v>
      </c>
      <c r="P10448" t="s">
        <v>10017</v>
      </c>
      <c r="Q10448" t="s">
        <v>7154</v>
      </c>
    </row>
    <row r="10449" spans="1:17" hidden="1" x14ac:dyDescent="0.35">
      <c r="A10449" s="72">
        <f t="shared" si="163"/>
        <v>140710</v>
      </c>
      <c r="B10449" t="s">
        <v>2781</v>
      </c>
      <c r="C10449" s="66">
        <v>86799</v>
      </c>
      <c r="D10449" t="s">
        <v>77</v>
      </c>
      <c r="E10449" t="s">
        <v>2782</v>
      </c>
      <c r="F10449" s="66">
        <v>140710</v>
      </c>
      <c r="G10449" t="s">
        <v>78</v>
      </c>
      <c r="H10449" t="s">
        <v>2783</v>
      </c>
      <c r="I10449" t="s">
        <v>79</v>
      </c>
      <c r="K10449" t="s">
        <v>2784</v>
      </c>
      <c r="M10449" t="s">
        <v>2785</v>
      </c>
      <c r="N10449" t="s">
        <v>2466</v>
      </c>
      <c r="O10449" t="s">
        <v>18</v>
      </c>
      <c r="P10449" t="s">
        <v>2786</v>
      </c>
      <c r="Q10449" t="s">
        <v>1690</v>
      </c>
    </row>
    <row r="10450" spans="1:17" hidden="1" x14ac:dyDescent="0.35">
      <c r="A10450" s="72">
        <f t="shared" si="163"/>
        <v>140710</v>
      </c>
      <c r="B10450" t="s">
        <v>2787</v>
      </c>
      <c r="C10450" s="66">
        <v>86800</v>
      </c>
      <c r="D10450" t="s">
        <v>77</v>
      </c>
      <c r="E10450" t="s">
        <v>2782</v>
      </c>
      <c r="F10450" s="66">
        <v>140710</v>
      </c>
      <c r="G10450" t="s">
        <v>78</v>
      </c>
      <c r="H10450" t="s">
        <v>2783</v>
      </c>
      <c r="I10450" t="s">
        <v>79</v>
      </c>
      <c r="K10450" t="s">
        <v>2784</v>
      </c>
      <c r="M10450" t="s">
        <v>2785</v>
      </c>
      <c r="N10450" t="s">
        <v>2466</v>
      </c>
      <c r="O10450" t="s">
        <v>18</v>
      </c>
      <c r="P10450" t="s">
        <v>2786</v>
      </c>
      <c r="Q10450" t="s">
        <v>1690</v>
      </c>
    </row>
    <row r="10451" spans="1:17" hidden="1" x14ac:dyDescent="0.35">
      <c r="A10451" s="72">
        <f t="shared" si="163"/>
        <v>140710</v>
      </c>
      <c r="B10451" t="s">
        <v>20384</v>
      </c>
      <c r="C10451" s="66">
        <v>17003694</v>
      </c>
      <c r="D10451" t="s">
        <v>83</v>
      </c>
      <c r="E10451" t="s">
        <v>2782</v>
      </c>
      <c r="F10451" s="66">
        <v>140710</v>
      </c>
      <c r="G10451" t="s">
        <v>78</v>
      </c>
      <c r="H10451" t="s">
        <v>2783</v>
      </c>
      <c r="I10451" t="s">
        <v>79</v>
      </c>
      <c r="K10451" t="s">
        <v>20385</v>
      </c>
      <c r="L10451" t="s">
        <v>80</v>
      </c>
      <c r="M10451" t="s">
        <v>20386</v>
      </c>
      <c r="N10451" t="s">
        <v>20387</v>
      </c>
      <c r="O10451" t="s">
        <v>18</v>
      </c>
      <c r="P10451" t="s">
        <v>2786</v>
      </c>
      <c r="Q10451" t="s">
        <v>87</v>
      </c>
    </row>
    <row r="10452" spans="1:17" hidden="1" x14ac:dyDescent="0.35">
      <c r="A10452" s="72">
        <f t="shared" si="163"/>
        <v>140710</v>
      </c>
      <c r="B10452" t="s">
        <v>20388</v>
      </c>
      <c r="C10452" s="66">
        <v>17003695</v>
      </c>
      <c r="D10452" t="s">
        <v>83</v>
      </c>
      <c r="E10452" t="s">
        <v>2782</v>
      </c>
      <c r="F10452" s="66">
        <v>140710</v>
      </c>
      <c r="G10452" t="s">
        <v>78</v>
      </c>
      <c r="H10452" t="s">
        <v>2783</v>
      </c>
      <c r="I10452" t="s">
        <v>79</v>
      </c>
      <c r="K10452" t="s">
        <v>20385</v>
      </c>
      <c r="L10452" t="s">
        <v>80</v>
      </c>
      <c r="M10452" t="s">
        <v>20386</v>
      </c>
      <c r="N10452" t="s">
        <v>2466</v>
      </c>
      <c r="O10452" t="s">
        <v>18</v>
      </c>
      <c r="P10452" t="s">
        <v>2786</v>
      </c>
      <c r="Q10452" t="s">
        <v>87</v>
      </c>
    </row>
    <row r="10453" spans="1:17" hidden="1" x14ac:dyDescent="0.35">
      <c r="A10453" s="72">
        <f t="shared" si="163"/>
        <v>141260</v>
      </c>
      <c r="B10453" t="s">
        <v>2788</v>
      </c>
      <c r="C10453" s="66">
        <v>89270</v>
      </c>
      <c r="D10453" t="s">
        <v>77</v>
      </c>
      <c r="E10453" t="s">
        <v>7504</v>
      </c>
      <c r="F10453" s="66">
        <v>141260</v>
      </c>
      <c r="G10453" t="s">
        <v>78</v>
      </c>
      <c r="H10453" t="s">
        <v>7547</v>
      </c>
      <c r="I10453" t="s">
        <v>79</v>
      </c>
      <c r="K10453" t="s">
        <v>7548</v>
      </c>
      <c r="M10453" t="s">
        <v>7541</v>
      </c>
      <c r="N10453" t="s">
        <v>7265</v>
      </c>
      <c r="O10453" t="s">
        <v>18</v>
      </c>
      <c r="P10453" t="s">
        <v>7542</v>
      </c>
      <c r="Q10453" t="s">
        <v>7549</v>
      </c>
    </row>
    <row r="10454" spans="1:17" hidden="1" x14ac:dyDescent="0.35">
      <c r="A10454" s="72">
        <f t="shared" si="163"/>
        <v>140710</v>
      </c>
      <c r="B10454" t="s">
        <v>2788</v>
      </c>
      <c r="C10454" s="66">
        <v>86801</v>
      </c>
      <c r="D10454" t="s">
        <v>77</v>
      </c>
      <c r="E10454" t="s">
        <v>2782</v>
      </c>
      <c r="F10454" s="66">
        <v>140710</v>
      </c>
      <c r="G10454" t="s">
        <v>78</v>
      </c>
      <c r="H10454" t="s">
        <v>2783</v>
      </c>
      <c r="I10454" t="s">
        <v>79</v>
      </c>
      <c r="K10454" t="s">
        <v>2784</v>
      </c>
      <c r="M10454" t="s">
        <v>2785</v>
      </c>
      <c r="N10454" t="s">
        <v>2466</v>
      </c>
      <c r="O10454" t="s">
        <v>18</v>
      </c>
      <c r="P10454" t="s">
        <v>2786</v>
      </c>
      <c r="Q10454" t="s">
        <v>1690</v>
      </c>
    </row>
    <row r="10455" spans="1:17" hidden="1" x14ac:dyDescent="0.35">
      <c r="A10455" s="72">
        <f t="shared" si="163"/>
        <v>140710</v>
      </c>
      <c r="B10455" t="s">
        <v>2789</v>
      </c>
      <c r="C10455" s="66">
        <v>86802</v>
      </c>
      <c r="D10455" t="s">
        <v>77</v>
      </c>
      <c r="E10455" t="s">
        <v>2782</v>
      </c>
      <c r="F10455" s="66">
        <v>140710</v>
      </c>
      <c r="G10455" t="s">
        <v>78</v>
      </c>
      <c r="H10455" t="s">
        <v>2783</v>
      </c>
      <c r="I10455" t="s">
        <v>79</v>
      </c>
      <c r="K10455" t="s">
        <v>2784</v>
      </c>
      <c r="M10455" t="s">
        <v>2785</v>
      </c>
      <c r="N10455" t="s">
        <v>2466</v>
      </c>
      <c r="O10455" t="s">
        <v>18</v>
      </c>
      <c r="P10455" t="s">
        <v>2786</v>
      </c>
      <c r="Q10455" t="s">
        <v>1690</v>
      </c>
    </row>
    <row r="10456" spans="1:17" hidden="1" x14ac:dyDescent="0.35">
      <c r="A10456" s="72">
        <f t="shared" si="163"/>
        <v>140477</v>
      </c>
      <c r="B10456" t="s">
        <v>1786</v>
      </c>
      <c r="C10456" s="66">
        <v>86352</v>
      </c>
      <c r="D10456" t="s">
        <v>77</v>
      </c>
      <c r="E10456" t="s">
        <v>450</v>
      </c>
      <c r="F10456" s="66">
        <v>140477</v>
      </c>
      <c r="G10456" t="s">
        <v>78</v>
      </c>
      <c r="I10456" t="s">
        <v>79</v>
      </c>
      <c r="K10456" t="s">
        <v>1787</v>
      </c>
      <c r="M10456" t="s">
        <v>189</v>
      </c>
      <c r="N10456" t="s">
        <v>189</v>
      </c>
      <c r="O10456" t="s">
        <v>18</v>
      </c>
      <c r="P10456" t="s">
        <v>1779</v>
      </c>
      <c r="Q10456" t="s">
        <v>1788</v>
      </c>
    </row>
    <row r="10457" spans="1:17" hidden="1" x14ac:dyDescent="0.35">
      <c r="A10457" s="72">
        <f t="shared" si="163"/>
        <v>140890</v>
      </c>
      <c r="B10457" t="s">
        <v>19935</v>
      </c>
      <c r="C10457" s="66">
        <v>16068468</v>
      </c>
      <c r="D10457" t="s">
        <v>83</v>
      </c>
      <c r="E10457" t="s">
        <v>4074</v>
      </c>
      <c r="F10457" s="66">
        <v>140890</v>
      </c>
      <c r="G10457" t="s">
        <v>78</v>
      </c>
      <c r="H10457" t="s">
        <v>350</v>
      </c>
      <c r="I10457" t="s">
        <v>79</v>
      </c>
      <c r="K10457" t="s">
        <v>19936</v>
      </c>
      <c r="L10457" t="s">
        <v>80</v>
      </c>
      <c r="M10457" t="s">
        <v>4080</v>
      </c>
      <c r="N10457" t="s">
        <v>573</v>
      </c>
      <c r="O10457" t="s">
        <v>18</v>
      </c>
      <c r="P10457" t="s">
        <v>4072</v>
      </c>
      <c r="Q10457" t="s">
        <v>87</v>
      </c>
    </row>
    <row r="10458" spans="1:17" hidden="1" x14ac:dyDescent="0.35">
      <c r="A10458" s="72">
        <f t="shared" si="163"/>
        <v>140890</v>
      </c>
      <c r="B10458" t="s">
        <v>25020</v>
      </c>
      <c r="C10458" s="85">
        <v>140890</v>
      </c>
      <c r="D10458" t="s">
        <v>78</v>
      </c>
      <c r="E10458" t="s">
        <v>23238</v>
      </c>
      <c r="F10458" s="85">
        <v>17002993</v>
      </c>
      <c r="G10458" t="s">
        <v>1750</v>
      </c>
      <c r="H10458">
        <v>7558471</v>
      </c>
      <c r="I10458" t="s">
        <v>79</v>
      </c>
      <c r="J10458" t="s">
        <v>200</v>
      </c>
      <c r="K10458" t="s">
        <v>25021</v>
      </c>
      <c r="M10458" t="s">
        <v>20648</v>
      </c>
      <c r="N10458" t="s">
        <v>571</v>
      </c>
      <c r="O10458" t="s">
        <v>18</v>
      </c>
      <c r="P10458">
        <v>76108</v>
      </c>
    </row>
    <row r="10459" spans="1:17" hidden="1" x14ac:dyDescent="0.35">
      <c r="A10459" s="72">
        <f t="shared" si="163"/>
        <v>140890</v>
      </c>
      <c r="B10459" t="s">
        <v>19675</v>
      </c>
      <c r="C10459" s="66">
        <v>16054167</v>
      </c>
      <c r="D10459" t="s">
        <v>83</v>
      </c>
      <c r="E10459" t="s">
        <v>4074</v>
      </c>
      <c r="F10459" s="66">
        <v>140890</v>
      </c>
      <c r="G10459" t="s">
        <v>78</v>
      </c>
      <c r="I10459" t="s">
        <v>79</v>
      </c>
      <c r="K10459" t="s">
        <v>15035</v>
      </c>
      <c r="M10459" t="s">
        <v>4080</v>
      </c>
      <c r="N10459" t="s">
        <v>573</v>
      </c>
      <c r="O10459" t="s">
        <v>18</v>
      </c>
      <c r="P10459" t="s">
        <v>4072</v>
      </c>
      <c r="Q10459" t="s">
        <v>11603</v>
      </c>
    </row>
    <row r="10460" spans="1:17" hidden="1" x14ac:dyDescent="0.35">
      <c r="A10460" s="72">
        <f t="shared" si="163"/>
        <v>140890</v>
      </c>
      <c r="B10460" t="s">
        <v>17122</v>
      </c>
      <c r="C10460" s="66">
        <v>16054168</v>
      </c>
      <c r="D10460" t="s">
        <v>77</v>
      </c>
      <c r="E10460" t="s">
        <v>4074</v>
      </c>
      <c r="F10460" s="66">
        <v>140890</v>
      </c>
      <c r="G10460" t="s">
        <v>78</v>
      </c>
      <c r="I10460" t="s">
        <v>79</v>
      </c>
      <c r="K10460" t="s">
        <v>17123</v>
      </c>
      <c r="M10460" t="s">
        <v>4080</v>
      </c>
      <c r="N10460" t="s">
        <v>573</v>
      </c>
      <c r="O10460" t="s">
        <v>18</v>
      </c>
      <c r="P10460" t="s">
        <v>4072</v>
      </c>
    </row>
    <row r="10461" spans="1:17" hidden="1" x14ac:dyDescent="0.35">
      <c r="A10461" s="72">
        <f t="shared" si="163"/>
        <v>141978</v>
      </c>
      <c r="B10461" t="s">
        <v>12666</v>
      </c>
      <c r="C10461" s="66">
        <v>92511</v>
      </c>
      <c r="D10461" t="s">
        <v>83</v>
      </c>
      <c r="E10461" t="s">
        <v>12661</v>
      </c>
      <c r="F10461" s="66">
        <v>141978</v>
      </c>
      <c r="G10461" t="s">
        <v>78</v>
      </c>
      <c r="H10461" t="s">
        <v>12667</v>
      </c>
      <c r="I10461" t="s">
        <v>79</v>
      </c>
      <c r="K10461" t="s">
        <v>12668</v>
      </c>
      <c r="M10461" t="s">
        <v>12664</v>
      </c>
      <c r="N10461" t="s">
        <v>12429</v>
      </c>
      <c r="O10461" t="s">
        <v>18</v>
      </c>
      <c r="P10461" t="s">
        <v>12665</v>
      </c>
    </row>
    <row r="10462" spans="1:17" hidden="1" x14ac:dyDescent="0.35">
      <c r="A10462" s="72">
        <f t="shared" si="163"/>
        <v>141978</v>
      </c>
      <c r="B10462" t="s">
        <v>12660</v>
      </c>
      <c r="C10462" s="66">
        <v>92510</v>
      </c>
      <c r="D10462" t="s">
        <v>77</v>
      </c>
      <c r="E10462" t="s">
        <v>12661</v>
      </c>
      <c r="F10462" s="66">
        <v>141978</v>
      </c>
      <c r="G10462" t="s">
        <v>78</v>
      </c>
      <c r="H10462" t="s">
        <v>12662</v>
      </c>
      <c r="I10462" t="s">
        <v>79</v>
      </c>
      <c r="K10462" t="s">
        <v>12663</v>
      </c>
      <c r="M10462" t="s">
        <v>12664</v>
      </c>
      <c r="N10462" t="s">
        <v>12429</v>
      </c>
      <c r="O10462" t="s">
        <v>18</v>
      </c>
      <c r="P10462" t="s">
        <v>12665</v>
      </c>
    </row>
    <row r="10463" spans="1:17" hidden="1" x14ac:dyDescent="0.35">
      <c r="A10463" s="72">
        <f t="shared" si="163"/>
        <v>140696</v>
      </c>
      <c r="B10463" t="s">
        <v>20595</v>
      </c>
      <c r="C10463" s="66">
        <v>17006169</v>
      </c>
      <c r="D10463" t="s">
        <v>83</v>
      </c>
      <c r="E10463" t="s">
        <v>13674</v>
      </c>
      <c r="F10463" s="66">
        <v>140696</v>
      </c>
      <c r="G10463" t="s">
        <v>77</v>
      </c>
      <c r="I10463" t="s">
        <v>79</v>
      </c>
      <c r="K10463" t="s">
        <v>20596</v>
      </c>
      <c r="M10463" t="s">
        <v>3037</v>
      </c>
      <c r="N10463" t="s">
        <v>2797</v>
      </c>
      <c r="O10463" t="s">
        <v>18</v>
      </c>
      <c r="P10463" t="s">
        <v>3038</v>
      </c>
    </row>
    <row r="10464" spans="1:17" hidden="1" x14ac:dyDescent="0.35">
      <c r="A10464" s="72">
        <f t="shared" si="163"/>
        <v>140696</v>
      </c>
      <c r="B10464" t="s">
        <v>20597</v>
      </c>
      <c r="C10464" s="66">
        <v>17006170</v>
      </c>
      <c r="D10464" t="s">
        <v>83</v>
      </c>
      <c r="E10464" t="s">
        <v>13674</v>
      </c>
      <c r="F10464" s="66">
        <v>140696</v>
      </c>
      <c r="G10464" t="s">
        <v>77</v>
      </c>
      <c r="I10464" t="s">
        <v>79</v>
      </c>
      <c r="K10464" t="s">
        <v>3044</v>
      </c>
      <c r="M10464" t="s">
        <v>3041</v>
      </c>
      <c r="N10464" t="s">
        <v>2797</v>
      </c>
      <c r="O10464" t="s">
        <v>18</v>
      </c>
      <c r="P10464" t="s">
        <v>3038</v>
      </c>
      <c r="Q10464" t="s">
        <v>1714</v>
      </c>
    </row>
    <row r="10465" spans="1:17" hidden="1" x14ac:dyDescent="0.35">
      <c r="A10465" s="72">
        <f t="shared" si="163"/>
        <v>140749</v>
      </c>
      <c r="B10465" t="s">
        <v>3039</v>
      </c>
      <c r="C10465" s="66">
        <v>86913</v>
      </c>
      <c r="D10465" t="s">
        <v>77</v>
      </c>
      <c r="E10465" t="s">
        <v>3033</v>
      </c>
      <c r="F10465" s="66">
        <v>140749</v>
      </c>
      <c r="G10465" t="s">
        <v>78</v>
      </c>
      <c r="H10465" t="s">
        <v>3034</v>
      </c>
      <c r="I10465" t="s">
        <v>79</v>
      </c>
      <c r="K10465" t="s">
        <v>3040</v>
      </c>
      <c r="M10465" t="s">
        <v>3041</v>
      </c>
      <c r="N10465" t="s">
        <v>2791</v>
      </c>
      <c r="O10465" t="s">
        <v>18</v>
      </c>
      <c r="P10465" t="s">
        <v>3038</v>
      </c>
      <c r="Q10465" t="s">
        <v>3042</v>
      </c>
    </row>
    <row r="10466" spans="1:17" hidden="1" x14ac:dyDescent="0.35">
      <c r="A10466" s="72">
        <f t="shared" si="163"/>
        <v>140749</v>
      </c>
      <c r="B10466" t="s">
        <v>18853</v>
      </c>
      <c r="C10466" s="66">
        <v>16037080</v>
      </c>
      <c r="D10466" t="s">
        <v>83</v>
      </c>
      <c r="E10466" t="s">
        <v>3033</v>
      </c>
      <c r="F10466" s="66">
        <v>140749</v>
      </c>
      <c r="G10466" t="s">
        <v>78</v>
      </c>
      <c r="H10466" t="s">
        <v>3034</v>
      </c>
      <c r="I10466" t="s">
        <v>79</v>
      </c>
      <c r="K10466" t="s">
        <v>18854</v>
      </c>
      <c r="M10466" t="s">
        <v>3041</v>
      </c>
      <c r="N10466" t="s">
        <v>2791</v>
      </c>
      <c r="O10466" t="s">
        <v>18</v>
      </c>
      <c r="P10466" t="s">
        <v>3038</v>
      </c>
    </row>
    <row r="10467" spans="1:17" hidden="1" x14ac:dyDescent="0.35">
      <c r="A10467" s="72">
        <f t="shared" si="163"/>
        <v>140749</v>
      </c>
      <c r="B10467" t="s">
        <v>18845</v>
      </c>
      <c r="C10467" s="66">
        <v>16037073</v>
      </c>
      <c r="D10467" t="s">
        <v>83</v>
      </c>
      <c r="E10467" t="s">
        <v>3033</v>
      </c>
      <c r="F10467" s="66">
        <v>140749</v>
      </c>
      <c r="G10467" t="s">
        <v>78</v>
      </c>
      <c r="H10467" t="s">
        <v>3034</v>
      </c>
      <c r="I10467" t="s">
        <v>79</v>
      </c>
      <c r="K10467" t="s">
        <v>18846</v>
      </c>
      <c r="M10467" t="s">
        <v>3041</v>
      </c>
      <c r="N10467" t="s">
        <v>2791</v>
      </c>
      <c r="O10467" t="s">
        <v>18</v>
      </c>
      <c r="P10467" t="s">
        <v>3038</v>
      </c>
    </row>
    <row r="10468" spans="1:17" hidden="1" x14ac:dyDescent="0.35">
      <c r="A10468" s="72">
        <f t="shared" si="163"/>
        <v>140749</v>
      </c>
      <c r="B10468" t="s">
        <v>18851</v>
      </c>
      <c r="C10468" s="66">
        <v>16037079</v>
      </c>
      <c r="D10468" t="s">
        <v>83</v>
      </c>
      <c r="E10468" t="s">
        <v>3033</v>
      </c>
      <c r="F10468" s="66">
        <v>140749</v>
      </c>
      <c r="G10468" t="s">
        <v>78</v>
      </c>
      <c r="H10468" t="s">
        <v>3034</v>
      </c>
      <c r="I10468" t="s">
        <v>79</v>
      </c>
      <c r="K10468" t="s">
        <v>18852</v>
      </c>
      <c r="M10468" t="s">
        <v>3041</v>
      </c>
      <c r="N10468" t="s">
        <v>2791</v>
      </c>
      <c r="O10468" t="s">
        <v>18</v>
      </c>
      <c r="P10468" t="s">
        <v>3038</v>
      </c>
    </row>
    <row r="10469" spans="1:17" hidden="1" x14ac:dyDescent="0.35">
      <c r="A10469" s="72">
        <f t="shared" si="163"/>
        <v>140749</v>
      </c>
      <c r="B10469" t="s">
        <v>18847</v>
      </c>
      <c r="C10469" s="66">
        <v>16037075</v>
      </c>
      <c r="D10469" t="s">
        <v>83</v>
      </c>
      <c r="E10469" t="s">
        <v>3033</v>
      </c>
      <c r="F10469" s="66">
        <v>140749</v>
      </c>
      <c r="G10469" t="s">
        <v>78</v>
      </c>
      <c r="H10469" t="s">
        <v>3034</v>
      </c>
      <c r="I10469" t="s">
        <v>79</v>
      </c>
      <c r="K10469" t="s">
        <v>18848</v>
      </c>
      <c r="M10469" t="s">
        <v>3041</v>
      </c>
      <c r="N10469" t="s">
        <v>2791</v>
      </c>
      <c r="O10469" t="s">
        <v>18</v>
      </c>
      <c r="P10469" t="s">
        <v>3038</v>
      </c>
    </row>
    <row r="10470" spans="1:17" hidden="1" x14ac:dyDescent="0.35">
      <c r="A10470" s="72">
        <f t="shared" si="163"/>
        <v>140749</v>
      </c>
      <c r="B10470" t="s">
        <v>18849</v>
      </c>
      <c r="C10470" s="66">
        <v>16037077</v>
      </c>
      <c r="D10470" t="s">
        <v>83</v>
      </c>
      <c r="E10470" t="s">
        <v>3033</v>
      </c>
      <c r="F10470" s="66">
        <v>140749</v>
      </c>
      <c r="G10470" t="s">
        <v>78</v>
      </c>
      <c r="H10470" t="s">
        <v>3034</v>
      </c>
      <c r="I10470" t="s">
        <v>79</v>
      </c>
      <c r="K10470" t="s">
        <v>18850</v>
      </c>
      <c r="M10470" t="s">
        <v>3041</v>
      </c>
      <c r="N10470" t="s">
        <v>2791</v>
      </c>
      <c r="O10470" t="s">
        <v>18</v>
      </c>
      <c r="P10470" t="s">
        <v>3038</v>
      </c>
    </row>
    <row r="10471" spans="1:17" hidden="1" x14ac:dyDescent="0.35">
      <c r="A10471" s="72">
        <f t="shared" si="163"/>
        <v>140749</v>
      </c>
      <c r="B10471" t="s">
        <v>21799</v>
      </c>
      <c r="C10471" s="66">
        <v>17018253</v>
      </c>
      <c r="D10471" t="s">
        <v>83</v>
      </c>
      <c r="E10471" t="s">
        <v>3033</v>
      </c>
      <c r="F10471" s="66">
        <v>140749</v>
      </c>
      <c r="G10471" t="s">
        <v>78</v>
      </c>
      <c r="I10471" t="s">
        <v>79</v>
      </c>
      <c r="K10471" t="s">
        <v>21800</v>
      </c>
      <c r="M10471" t="s">
        <v>2791</v>
      </c>
      <c r="O10471" t="s">
        <v>18</v>
      </c>
      <c r="P10471" t="s">
        <v>3038</v>
      </c>
      <c r="Q10471" t="s">
        <v>3042</v>
      </c>
    </row>
    <row r="10472" spans="1:17" hidden="1" x14ac:dyDescent="0.35">
      <c r="A10472" s="72">
        <f t="shared" si="163"/>
        <v>140749</v>
      </c>
      <c r="B10472" t="s">
        <v>15114</v>
      </c>
      <c r="C10472" s="66">
        <v>228574</v>
      </c>
      <c r="D10472" t="s">
        <v>77</v>
      </c>
      <c r="E10472" t="s">
        <v>3033</v>
      </c>
      <c r="F10472" s="66">
        <v>140749</v>
      </c>
      <c r="G10472" t="s">
        <v>78</v>
      </c>
      <c r="H10472" t="s">
        <v>3034</v>
      </c>
      <c r="I10472" t="s">
        <v>79</v>
      </c>
      <c r="K10472" t="s">
        <v>15115</v>
      </c>
      <c r="M10472" t="s">
        <v>3041</v>
      </c>
      <c r="N10472" t="s">
        <v>2791</v>
      </c>
      <c r="O10472" t="s">
        <v>18</v>
      </c>
      <c r="P10472" t="s">
        <v>3038</v>
      </c>
      <c r="Q10472" t="s">
        <v>3042</v>
      </c>
    </row>
    <row r="10473" spans="1:17" hidden="1" x14ac:dyDescent="0.35">
      <c r="A10473" s="72">
        <f t="shared" si="163"/>
        <v>140954</v>
      </c>
      <c r="B10473" t="s">
        <v>4626</v>
      </c>
      <c r="C10473" s="66">
        <v>87753</v>
      </c>
      <c r="D10473" t="s">
        <v>77</v>
      </c>
      <c r="E10473" t="s">
        <v>4621</v>
      </c>
      <c r="F10473" s="66">
        <v>140954</v>
      </c>
      <c r="G10473" t="s">
        <v>78</v>
      </c>
      <c r="I10473" t="s">
        <v>79</v>
      </c>
      <c r="K10473" t="s">
        <v>4625</v>
      </c>
      <c r="M10473" t="s">
        <v>4623</v>
      </c>
      <c r="N10473" t="s">
        <v>240</v>
      </c>
      <c r="O10473" t="s">
        <v>18</v>
      </c>
      <c r="P10473" t="s">
        <v>4624</v>
      </c>
      <c r="Q10473" t="s">
        <v>2382</v>
      </c>
    </row>
    <row r="10474" spans="1:17" hidden="1" x14ac:dyDescent="0.35">
      <c r="A10474" s="72">
        <f t="shared" si="163"/>
        <v>140954</v>
      </c>
      <c r="B10474" t="s">
        <v>24955</v>
      </c>
      <c r="C10474" s="85">
        <v>140954</v>
      </c>
      <c r="D10474" t="s">
        <v>78</v>
      </c>
      <c r="E10474" t="s">
        <v>23240</v>
      </c>
      <c r="F10474" s="85">
        <v>16048959</v>
      </c>
      <c r="G10474" t="s">
        <v>1750</v>
      </c>
      <c r="H10474">
        <v>11971835</v>
      </c>
      <c r="I10474" t="s">
        <v>79</v>
      </c>
      <c r="J10474" t="s">
        <v>200</v>
      </c>
      <c r="K10474" t="s">
        <v>24956</v>
      </c>
      <c r="M10474" t="s">
        <v>24957</v>
      </c>
      <c r="N10474" t="s">
        <v>242</v>
      </c>
      <c r="O10474" t="s">
        <v>18</v>
      </c>
      <c r="P10474">
        <v>76273</v>
      </c>
      <c r="Q10474">
        <v>1001</v>
      </c>
    </row>
    <row r="10475" spans="1:17" hidden="1" x14ac:dyDescent="0.35">
      <c r="A10475" s="72">
        <f t="shared" si="163"/>
        <v>140954</v>
      </c>
      <c r="B10475" t="s">
        <v>4620</v>
      </c>
      <c r="C10475" s="66">
        <v>87752</v>
      </c>
      <c r="D10475" t="s">
        <v>77</v>
      </c>
      <c r="E10475" t="s">
        <v>4621</v>
      </c>
      <c r="F10475" s="66">
        <v>140954</v>
      </c>
      <c r="G10475" t="s">
        <v>78</v>
      </c>
      <c r="I10475" t="s">
        <v>79</v>
      </c>
      <c r="K10475" t="s">
        <v>4622</v>
      </c>
      <c r="M10475" t="s">
        <v>4623</v>
      </c>
      <c r="N10475" t="s">
        <v>240</v>
      </c>
      <c r="O10475" t="s">
        <v>18</v>
      </c>
      <c r="P10475" t="s">
        <v>4624</v>
      </c>
    </row>
    <row r="10476" spans="1:17" hidden="1" x14ac:dyDescent="0.35">
      <c r="A10476" s="72">
        <f t="shared" si="163"/>
        <v>140954</v>
      </c>
      <c r="B10476" t="s">
        <v>4627</v>
      </c>
      <c r="C10476" s="66">
        <v>87754</v>
      </c>
      <c r="D10476" t="s">
        <v>77</v>
      </c>
      <c r="E10476" t="s">
        <v>4621</v>
      </c>
      <c r="F10476" s="66">
        <v>140954</v>
      </c>
      <c r="G10476" t="s">
        <v>78</v>
      </c>
      <c r="I10476" t="s">
        <v>79</v>
      </c>
      <c r="K10476" t="s">
        <v>4625</v>
      </c>
      <c r="M10476" t="s">
        <v>4623</v>
      </c>
      <c r="N10476" t="s">
        <v>240</v>
      </c>
      <c r="O10476" t="s">
        <v>18</v>
      </c>
      <c r="P10476" t="s">
        <v>4624</v>
      </c>
      <c r="Q10476" t="s">
        <v>2382</v>
      </c>
    </row>
    <row r="10477" spans="1:17" hidden="1" x14ac:dyDescent="0.35">
      <c r="A10477" s="72">
        <f t="shared" si="163"/>
        <v>141986</v>
      </c>
      <c r="B10477" t="s">
        <v>12846</v>
      </c>
      <c r="C10477" s="66">
        <v>92592</v>
      </c>
      <c r="D10477" t="s">
        <v>77</v>
      </c>
      <c r="E10477" t="s">
        <v>12702</v>
      </c>
      <c r="F10477" s="66">
        <v>141986</v>
      </c>
      <c r="G10477" t="s">
        <v>78</v>
      </c>
      <c r="H10477" t="s">
        <v>12847</v>
      </c>
      <c r="I10477" t="s">
        <v>79</v>
      </c>
      <c r="K10477" t="s">
        <v>12848</v>
      </c>
      <c r="M10477" t="s">
        <v>12447</v>
      </c>
      <c r="N10477" t="s">
        <v>12609</v>
      </c>
      <c r="O10477" t="s">
        <v>18</v>
      </c>
      <c r="P10477" t="s">
        <v>12686</v>
      </c>
      <c r="Q10477" t="s">
        <v>7057</v>
      </c>
    </row>
    <row r="10478" spans="1:17" hidden="1" x14ac:dyDescent="0.35">
      <c r="A10478" s="72">
        <f t="shared" si="163"/>
        <v>141722</v>
      </c>
      <c r="B10478" t="s">
        <v>26749</v>
      </c>
      <c r="C10478" s="85">
        <v>91724</v>
      </c>
      <c r="D10478" t="s">
        <v>77</v>
      </c>
      <c r="E10478" t="s">
        <v>23194</v>
      </c>
      <c r="F10478" s="85">
        <v>141722</v>
      </c>
      <c r="G10478" t="s">
        <v>78</v>
      </c>
      <c r="H10478">
        <v>1664895</v>
      </c>
      <c r="I10478" t="s">
        <v>79</v>
      </c>
      <c r="K10478" t="s">
        <v>26750</v>
      </c>
      <c r="M10478" t="s">
        <v>19807</v>
      </c>
      <c r="N10478" t="s">
        <v>5106</v>
      </c>
      <c r="O10478" t="s">
        <v>18</v>
      </c>
      <c r="P10478">
        <v>78641</v>
      </c>
    </row>
    <row r="10479" spans="1:17" hidden="1" x14ac:dyDescent="0.35">
      <c r="A10479" s="72">
        <f t="shared" si="163"/>
        <v>141722</v>
      </c>
      <c r="B10479" t="s">
        <v>11552</v>
      </c>
      <c r="C10479" s="66">
        <v>91724</v>
      </c>
      <c r="D10479" t="s">
        <v>77</v>
      </c>
      <c r="E10479" t="s">
        <v>11379</v>
      </c>
      <c r="F10479" s="66">
        <v>141722</v>
      </c>
      <c r="G10479" t="s">
        <v>78</v>
      </c>
      <c r="H10479" t="s">
        <v>11380</v>
      </c>
      <c r="I10479" t="s">
        <v>79</v>
      </c>
      <c r="K10479" t="s">
        <v>11553</v>
      </c>
      <c r="M10479" t="s">
        <v>11485</v>
      </c>
      <c r="N10479" t="s">
        <v>5129</v>
      </c>
      <c r="O10479" t="s">
        <v>18</v>
      </c>
      <c r="P10479" t="s">
        <v>11486</v>
      </c>
    </row>
    <row r="10480" spans="1:17" hidden="1" x14ac:dyDescent="0.35">
      <c r="A10480" s="72">
        <f t="shared" si="163"/>
        <v>140625</v>
      </c>
      <c r="B10480" t="s">
        <v>28526</v>
      </c>
      <c r="C10480" s="85">
        <v>16075941</v>
      </c>
      <c r="D10480" t="s">
        <v>23281</v>
      </c>
      <c r="E10480" t="s">
        <v>23132</v>
      </c>
      <c r="F10480" s="85">
        <v>140625</v>
      </c>
      <c r="G10480" t="s">
        <v>78</v>
      </c>
      <c r="H10480">
        <v>11941473</v>
      </c>
      <c r="I10480" t="s">
        <v>79</v>
      </c>
      <c r="K10480" t="s">
        <v>28527</v>
      </c>
      <c r="M10480" t="s">
        <v>24898</v>
      </c>
      <c r="N10480" t="s">
        <v>242</v>
      </c>
      <c r="O10480" t="s">
        <v>18</v>
      </c>
      <c r="P10480">
        <v>75491</v>
      </c>
    </row>
    <row r="10481" spans="1:17" hidden="1" x14ac:dyDescent="0.35">
      <c r="A10481" s="72">
        <f t="shared" si="163"/>
        <v>140625</v>
      </c>
      <c r="B10481" t="s">
        <v>19956</v>
      </c>
      <c r="C10481" s="66">
        <v>16075941</v>
      </c>
      <c r="D10481" t="s">
        <v>83</v>
      </c>
      <c r="E10481" t="s">
        <v>2223</v>
      </c>
      <c r="F10481" s="66">
        <v>140625</v>
      </c>
      <c r="G10481" t="s">
        <v>78</v>
      </c>
      <c r="H10481" t="s">
        <v>2230</v>
      </c>
      <c r="I10481" t="s">
        <v>79</v>
      </c>
      <c r="K10481" t="s">
        <v>19957</v>
      </c>
      <c r="L10481" t="s">
        <v>80</v>
      </c>
      <c r="M10481" t="s">
        <v>2226</v>
      </c>
      <c r="N10481" t="s">
        <v>240</v>
      </c>
      <c r="O10481" t="s">
        <v>18</v>
      </c>
      <c r="P10481" t="s">
        <v>2227</v>
      </c>
      <c r="Q10481" t="s">
        <v>87</v>
      </c>
    </row>
    <row r="10482" spans="1:17" hidden="1" x14ac:dyDescent="0.35">
      <c r="A10482" s="72">
        <f t="shared" si="163"/>
        <v>140625</v>
      </c>
      <c r="B10482" t="s">
        <v>28524</v>
      </c>
      <c r="C10482" s="85">
        <v>86567</v>
      </c>
      <c r="D10482" t="s">
        <v>77</v>
      </c>
      <c r="E10482" t="s">
        <v>23132</v>
      </c>
      <c r="F10482" s="85">
        <v>140625</v>
      </c>
      <c r="G10482" t="s">
        <v>78</v>
      </c>
      <c r="H10482">
        <v>12687802</v>
      </c>
      <c r="I10482" t="s">
        <v>79</v>
      </c>
      <c r="K10482" t="s">
        <v>28525</v>
      </c>
      <c r="M10482" t="s">
        <v>24898</v>
      </c>
      <c r="N10482" t="s">
        <v>242</v>
      </c>
      <c r="O10482" t="s">
        <v>18</v>
      </c>
      <c r="P10482">
        <v>75491</v>
      </c>
      <c r="Q10482">
        <v>888</v>
      </c>
    </row>
    <row r="10483" spans="1:17" hidden="1" x14ac:dyDescent="0.35">
      <c r="A10483" s="72">
        <f t="shared" si="163"/>
        <v>140625</v>
      </c>
      <c r="B10483" t="s">
        <v>2222</v>
      </c>
      <c r="C10483" s="66">
        <v>86567</v>
      </c>
      <c r="D10483" t="s">
        <v>77</v>
      </c>
      <c r="E10483" t="s">
        <v>2223</v>
      </c>
      <c r="F10483" s="66">
        <v>140625</v>
      </c>
      <c r="G10483" t="s">
        <v>78</v>
      </c>
      <c r="H10483" t="s">
        <v>2224</v>
      </c>
      <c r="I10483" t="s">
        <v>79</v>
      </c>
      <c r="K10483" t="s">
        <v>2225</v>
      </c>
      <c r="L10483" t="s">
        <v>80</v>
      </c>
      <c r="M10483" t="s">
        <v>2226</v>
      </c>
      <c r="N10483" t="s">
        <v>240</v>
      </c>
      <c r="O10483" t="s">
        <v>18</v>
      </c>
      <c r="P10483" t="s">
        <v>2227</v>
      </c>
      <c r="Q10483" t="s">
        <v>2228</v>
      </c>
    </row>
    <row r="10484" spans="1:17" hidden="1" x14ac:dyDescent="0.35">
      <c r="A10484" s="72">
        <f t="shared" si="163"/>
        <v>140625</v>
      </c>
      <c r="B10484" t="s">
        <v>28522</v>
      </c>
      <c r="C10484" s="85">
        <v>86568</v>
      </c>
      <c r="D10484" t="s">
        <v>77</v>
      </c>
      <c r="E10484" t="s">
        <v>23132</v>
      </c>
      <c r="F10484" s="85">
        <v>140625</v>
      </c>
      <c r="G10484" t="s">
        <v>78</v>
      </c>
      <c r="H10484">
        <v>11941473</v>
      </c>
      <c r="I10484" t="s">
        <v>79</v>
      </c>
      <c r="K10484" t="s">
        <v>28523</v>
      </c>
      <c r="M10484" t="s">
        <v>24898</v>
      </c>
      <c r="N10484" t="s">
        <v>242</v>
      </c>
      <c r="O10484" t="s">
        <v>18</v>
      </c>
      <c r="P10484">
        <v>75491</v>
      </c>
    </row>
    <row r="10485" spans="1:17" hidden="1" x14ac:dyDescent="0.35">
      <c r="A10485" s="72">
        <f t="shared" si="163"/>
        <v>140625</v>
      </c>
      <c r="B10485" t="s">
        <v>2229</v>
      </c>
      <c r="C10485" s="66">
        <v>86568</v>
      </c>
      <c r="D10485" t="s">
        <v>77</v>
      </c>
      <c r="E10485" t="s">
        <v>2223</v>
      </c>
      <c r="F10485" s="66">
        <v>140625</v>
      </c>
      <c r="G10485" t="s">
        <v>78</v>
      </c>
      <c r="H10485" t="s">
        <v>2230</v>
      </c>
      <c r="I10485" t="s">
        <v>79</v>
      </c>
      <c r="K10485" t="s">
        <v>2231</v>
      </c>
      <c r="L10485" t="s">
        <v>80</v>
      </c>
      <c r="M10485" t="s">
        <v>2226</v>
      </c>
      <c r="N10485" t="s">
        <v>240</v>
      </c>
      <c r="O10485" t="s">
        <v>18</v>
      </c>
      <c r="P10485" t="s">
        <v>2227</v>
      </c>
      <c r="Q10485" t="s">
        <v>87</v>
      </c>
    </row>
    <row r="10486" spans="1:17" hidden="1" x14ac:dyDescent="0.35">
      <c r="A10486" s="72">
        <f t="shared" si="163"/>
        <v>140625</v>
      </c>
      <c r="B10486" t="s">
        <v>23132</v>
      </c>
      <c r="C10486" s="85">
        <v>140625</v>
      </c>
      <c r="D10486" t="s">
        <v>78</v>
      </c>
      <c r="E10486" t="s">
        <v>23240</v>
      </c>
      <c r="F10486" s="85">
        <v>16048959</v>
      </c>
      <c r="G10486" t="s">
        <v>1750</v>
      </c>
      <c r="H10486">
        <v>11941473</v>
      </c>
      <c r="I10486" t="s">
        <v>79</v>
      </c>
      <c r="J10486" t="s">
        <v>200</v>
      </c>
      <c r="K10486" t="s">
        <v>24897</v>
      </c>
      <c r="M10486" t="s">
        <v>24898</v>
      </c>
      <c r="N10486" t="s">
        <v>242</v>
      </c>
      <c r="O10486" t="s">
        <v>18</v>
      </c>
      <c r="P10486">
        <v>75491</v>
      </c>
    </row>
    <row r="10487" spans="1:17" hidden="1" x14ac:dyDescent="0.35">
      <c r="A10487" s="72">
        <f t="shared" si="163"/>
        <v>140625</v>
      </c>
      <c r="B10487" t="s">
        <v>28528</v>
      </c>
      <c r="C10487" s="85">
        <v>86569</v>
      </c>
      <c r="D10487" t="s">
        <v>77</v>
      </c>
      <c r="E10487" t="s">
        <v>23132</v>
      </c>
      <c r="F10487" s="85">
        <v>140625</v>
      </c>
      <c r="G10487" t="s">
        <v>78</v>
      </c>
      <c r="H10487">
        <v>12687810</v>
      </c>
      <c r="I10487" t="s">
        <v>79</v>
      </c>
      <c r="K10487" t="s">
        <v>28529</v>
      </c>
      <c r="M10487" t="s">
        <v>24898</v>
      </c>
      <c r="N10487" t="s">
        <v>242</v>
      </c>
      <c r="O10487" t="s">
        <v>18</v>
      </c>
      <c r="P10487">
        <v>75491</v>
      </c>
      <c r="Q10487">
        <v>2808</v>
      </c>
    </row>
    <row r="10488" spans="1:17" hidden="1" x14ac:dyDescent="0.35">
      <c r="A10488" s="72">
        <f t="shared" si="163"/>
        <v>140625</v>
      </c>
      <c r="B10488" t="s">
        <v>2232</v>
      </c>
      <c r="C10488" s="66">
        <v>86569</v>
      </c>
      <c r="D10488" t="s">
        <v>77</v>
      </c>
      <c r="E10488" t="s">
        <v>2223</v>
      </c>
      <c r="F10488" s="66">
        <v>140625</v>
      </c>
      <c r="G10488" t="s">
        <v>78</v>
      </c>
      <c r="H10488" t="s">
        <v>2233</v>
      </c>
      <c r="I10488" t="s">
        <v>79</v>
      </c>
      <c r="K10488" t="s">
        <v>2234</v>
      </c>
      <c r="M10488" t="s">
        <v>2226</v>
      </c>
      <c r="N10488" t="s">
        <v>240</v>
      </c>
      <c r="O10488" t="s">
        <v>18</v>
      </c>
      <c r="P10488" t="s">
        <v>2227</v>
      </c>
      <c r="Q10488" t="s">
        <v>2235</v>
      </c>
    </row>
    <row r="10489" spans="1:17" hidden="1" x14ac:dyDescent="0.35">
      <c r="A10489" s="72">
        <f t="shared" si="163"/>
        <v>141979</v>
      </c>
      <c r="B10489" t="s">
        <v>12669</v>
      </c>
      <c r="C10489" s="66">
        <v>92512</v>
      </c>
      <c r="D10489" t="s">
        <v>77</v>
      </c>
      <c r="E10489" t="s">
        <v>12670</v>
      </c>
      <c r="F10489" s="66">
        <v>141979</v>
      </c>
      <c r="G10489" t="s">
        <v>78</v>
      </c>
      <c r="I10489" t="s">
        <v>79</v>
      </c>
      <c r="K10489" t="s">
        <v>12671</v>
      </c>
      <c r="M10489" t="s">
        <v>12672</v>
      </c>
      <c r="N10489" t="s">
        <v>7836</v>
      </c>
      <c r="O10489" t="s">
        <v>18</v>
      </c>
      <c r="P10489" t="s">
        <v>12673</v>
      </c>
    </row>
    <row r="10490" spans="1:17" hidden="1" x14ac:dyDescent="0.35">
      <c r="A10490" s="72">
        <f t="shared" si="163"/>
        <v>140932</v>
      </c>
      <c r="B10490" t="s">
        <v>26587</v>
      </c>
      <c r="C10490" s="85">
        <v>87622</v>
      </c>
      <c r="D10490" t="s">
        <v>77</v>
      </c>
      <c r="E10490" t="s">
        <v>23203</v>
      </c>
      <c r="F10490" s="85">
        <v>140932</v>
      </c>
      <c r="G10490" t="s">
        <v>78</v>
      </c>
      <c r="H10490">
        <v>14296040</v>
      </c>
      <c r="I10490" t="s">
        <v>79</v>
      </c>
      <c r="K10490" t="s">
        <v>26588</v>
      </c>
      <c r="M10490" t="s">
        <v>23857</v>
      </c>
      <c r="N10490" t="s">
        <v>571</v>
      </c>
      <c r="O10490" t="s">
        <v>18</v>
      </c>
      <c r="P10490">
        <v>76148</v>
      </c>
      <c r="Q10490">
        <v>1211</v>
      </c>
    </row>
    <row r="10491" spans="1:17" hidden="1" x14ac:dyDescent="0.35">
      <c r="A10491" s="72">
        <f t="shared" si="163"/>
        <v>140932</v>
      </c>
      <c r="B10491" t="s">
        <v>4407</v>
      </c>
      <c r="C10491" s="66">
        <v>87622</v>
      </c>
      <c r="D10491" t="s">
        <v>77</v>
      </c>
      <c r="E10491" t="s">
        <v>3887</v>
      </c>
      <c r="F10491" s="66">
        <v>140932</v>
      </c>
      <c r="G10491" t="s">
        <v>78</v>
      </c>
      <c r="H10491" t="s">
        <v>3888</v>
      </c>
      <c r="I10491" t="s">
        <v>79</v>
      </c>
      <c r="K10491" t="s">
        <v>4408</v>
      </c>
      <c r="M10491" t="s">
        <v>4409</v>
      </c>
      <c r="N10491" t="s">
        <v>573</v>
      </c>
      <c r="O10491" t="s">
        <v>18</v>
      </c>
      <c r="P10491" t="s">
        <v>4410</v>
      </c>
      <c r="Q10491" t="s">
        <v>4411</v>
      </c>
    </row>
    <row r="10492" spans="1:17" hidden="1" x14ac:dyDescent="0.35">
      <c r="A10492" s="72">
        <f t="shared" si="163"/>
        <v>141134</v>
      </c>
      <c r="B10492" t="s">
        <v>21460</v>
      </c>
      <c r="C10492" s="66">
        <v>17015276</v>
      </c>
      <c r="D10492" t="s">
        <v>77</v>
      </c>
      <c r="E10492" t="s">
        <v>5524</v>
      </c>
      <c r="F10492" s="66">
        <v>141134</v>
      </c>
      <c r="G10492" t="s">
        <v>78</v>
      </c>
      <c r="H10492" t="s">
        <v>13751</v>
      </c>
      <c r="I10492" t="s">
        <v>79</v>
      </c>
      <c r="K10492" t="s">
        <v>21461</v>
      </c>
      <c r="M10492" t="s">
        <v>5526</v>
      </c>
      <c r="O10492" t="s">
        <v>18</v>
      </c>
      <c r="P10492" t="s">
        <v>5527</v>
      </c>
    </row>
    <row r="10493" spans="1:17" hidden="1" x14ac:dyDescent="0.35">
      <c r="A10493" s="72">
        <f t="shared" si="163"/>
        <v>141134</v>
      </c>
      <c r="B10493" t="s">
        <v>11145</v>
      </c>
      <c r="C10493" s="66">
        <v>175862</v>
      </c>
      <c r="D10493" t="s">
        <v>77</v>
      </c>
      <c r="E10493" t="s">
        <v>5524</v>
      </c>
      <c r="F10493" s="66">
        <v>141134</v>
      </c>
      <c r="G10493" t="s">
        <v>78</v>
      </c>
      <c r="I10493" t="s">
        <v>79</v>
      </c>
      <c r="K10493" t="s">
        <v>13962</v>
      </c>
      <c r="M10493" t="s">
        <v>5526</v>
      </c>
      <c r="N10493" t="s">
        <v>3700</v>
      </c>
      <c r="O10493" t="s">
        <v>18</v>
      </c>
      <c r="P10493" t="s">
        <v>5527</v>
      </c>
      <c r="Q10493" t="s">
        <v>5507</v>
      </c>
    </row>
    <row r="10494" spans="1:17" hidden="1" x14ac:dyDescent="0.35">
      <c r="A10494" s="72">
        <f t="shared" si="163"/>
        <v>141134</v>
      </c>
      <c r="B10494" t="s">
        <v>5523</v>
      </c>
      <c r="C10494" s="66">
        <v>88177</v>
      </c>
      <c r="D10494" t="s">
        <v>77</v>
      </c>
      <c r="E10494" t="s">
        <v>5524</v>
      </c>
      <c r="F10494" s="66">
        <v>141134</v>
      </c>
      <c r="G10494" t="s">
        <v>78</v>
      </c>
      <c r="I10494" t="s">
        <v>79</v>
      </c>
      <c r="K10494" t="s">
        <v>5525</v>
      </c>
      <c r="M10494" t="s">
        <v>5526</v>
      </c>
      <c r="N10494" t="s">
        <v>3700</v>
      </c>
      <c r="O10494" t="s">
        <v>18</v>
      </c>
      <c r="P10494" t="s">
        <v>5527</v>
      </c>
    </row>
    <row r="10495" spans="1:17" hidden="1" x14ac:dyDescent="0.35">
      <c r="A10495" s="72">
        <f t="shared" si="163"/>
        <v>141134</v>
      </c>
      <c r="B10495" t="s">
        <v>14164</v>
      </c>
      <c r="C10495" s="66">
        <v>201742</v>
      </c>
      <c r="D10495" t="s">
        <v>77</v>
      </c>
      <c r="E10495" t="s">
        <v>5524</v>
      </c>
      <c r="F10495" s="66">
        <v>141134</v>
      </c>
      <c r="G10495" t="s">
        <v>78</v>
      </c>
      <c r="H10495" t="s">
        <v>13751</v>
      </c>
      <c r="I10495" t="s">
        <v>79</v>
      </c>
      <c r="K10495" t="s">
        <v>14165</v>
      </c>
      <c r="M10495" t="s">
        <v>5526</v>
      </c>
      <c r="N10495" t="s">
        <v>3700</v>
      </c>
      <c r="O10495" t="s">
        <v>18</v>
      </c>
      <c r="P10495" t="s">
        <v>5527</v>
      </c>
    </row>
    <row r="10496" spans="1:17" hidden="1" x14ac:dyDescent="0.35">
      <c r="A10496" s="72">
        <f t="shared" si="163"/>
        <v>141134</v>
      </c>
      <c r="B10496" t="s">
        <v>5528</v>
      </c>
      <c r="C10496" s="66">
        <v>88178</v>
      </c>
      <c r="D10496" t="s">
        <v>77</v>
      </c>
      <c r="E10496" t="s">
        <v>5524</v>
      </c>
      <c r="F10496" s="66">
        <v>141134</v>
      </c>
      <c r="G10496" t="s">
        <v>78</v>
      </c>
      <c r="I10496" t="s">
        <v>79</v>
      </c>
      <c r="K10496" t="s">
        <v>5529</v>
      </c>
      <c r="M10496" t="s">
        <v>5526</v>
      </c>
      <c r="N10496" t="s">
        <v>3700</v>
      </c>
      <c r="O10496" t="s">
        <v>18</v>
      </c>
      <c r="P10496" t="s">
        <v>5527</v>
      </c>
    </row>
    <row r="10497" spans="1:17" hidden="1" x14ac:dyDescent="0.35">
      <c r="A10497" s="72">
        <f t="shared" si="163"/>
        <v>141223</v>
      </c>
      <c r="B10497" t="s">
        <v>6558</v>
      </c>
      <c r="C10497" s="66">
        <v>88637</v>
      </c>
      <c r="D10497" t="s">
        <v>77</v>
      </c>
      <c r="E10497" t="s">
        <v>6077</v>
      </c>
      <c r="F10497" s="66">
        <v>141223</v>
      </c>
      <c r="G10497" t="s">
        <v>78</v>
      </c>
      <c r="H10497" t="s">
        <v>6559</v>
      </c>
      <c r="I10497" t="s">
        <v>79</v>
      </c>
      <c r="K10497" t="s">
        <v>6560</v>
      </c>
      <c r="M10497" t="s">
        <v>3090</v>
      </c>
      <c r="N10497" t="s">
        <v>6071</v>
      </c>
      <c r="O10497" t="s">
        <v>18</v>
      </c>
      <c r="P10497" t="s">
        <v>6556</v>
      </c>
      <c r="Q10497" t="s">
        <v>6561</v>
      </c>
    </row>
    <row r="10498" spans="1:17" hidden="1" x14ac:dyDescent="0.35">
      <c r="A10498" s="72">
        <f t="shared" ref="A10498:A10561" si="164">IF(F10498="", "", IF(D10498="School District", C10498, F10498))</f>
        <v>141544</v>
      </c>
      <c r="B10498" t="s">
        <v>9756</v>
      </c>
      <c r="C10498" s="66">
        <v>90570</v>
      </c>
      <c r="D10498" t="s">
        <v>77</v>
      </c>
      <c r="E10498" t="s">
        <v>9751</v>
      </c>
      <c r="F10498" s="66">
        <v>141544</v>
      </c>
      <c r="G10498" t="s">
        <v>78</v>
      </c>
      <c r="H10498" t="s">
        <v>9752</v>
      </c>
      <c r="I10498" t="s">
        <v>79</v>
      </c>
      <c r="K10498" t="s">
        <v>9757</v>
      </c>
      <c r="M10498" t="s">
        <v>7383</v>
      </c>
      <c r="N10498" t="s">
        <v>7384</v>
      </c>
      <c r="O10498" t="s">
        <v>18</v>
      </c>
      <c r="P10498" t="s">
        <v>9750</v>
      </c>
      <c r="Q10498" t="s">
        <v>6924</v>
      </c>
    </row>
    <row r="10499" spans="1:17" hidden="1" x14ac:dyDescent="0.35">
      <c r="A10499" s="72">
        <f t="shared" si="164"/>
        <v>140879</v>
      </c>
      <c r="B10499" t="s">
        <v>28520</v>
      </c>
      <c r="C10499" s="85">
        <v>17022283</v>
      </c>
      <c r="D10499" t="s">
        <v>23281</v>
      </c>
      <c r="E10499" t="s">
        <v>23133</v>
      </c>
      <c r="F10499" s="85">
        <v>140879</v>
      </c>
      <c r="G10499" t="s">
        <v>78</v>
      </c>
      <c r="I10499" t="s">
        <v>79</v>
      </c>
      <c r="K10499" t="s">
        <v>28515</v>
      </c>
      <c r="M10499" t="s">
        <v>22224</v>
      </c>
      <c r="O10499" t="s">
        <v>18</v>
      </c>
      <c r="P10499">
        <v>76087</v>
      </c>
    </row>
    <row r="10500" spans="1:17" hidden="1" x14ac:dyDescent="0.35">
      <c r="A10500" s="72">
        <f t="shared" si="164"/>
        <v>140879</v>
      </c>
      <c r="B10500" t="s">
        <v>22323</v>
      </c>
      <c r="C10500" s="66">
        <v>17022283</v>
      </c>
      <c r="D10500" t="s">
        <v>83</v>
      </c>
      <c r="E10500" t="s">
        <v>3858</v>
      </c>
      <c r="F10500" s="66">
        <v>140879</v>
      </c>
      <c r="G10500" t="s">
        <v>78</v>
      </c>
      <c r="I10500" t="s">
        <v>79</v>
      </c>
      <c r="K10500" t="s">
        <v>22324</v>
      </c>
      <c r="M10500" t="s">
        <v>22224</v>
      </c>
      <c r="O10500" t="s">
        <v>18</v>
      </c>
      <c r="P10500" t="s">
        <v>3871</v>
      </c>
    </row>
    <row r="10501" spans="1:17" hidden="1" x14ac:dyDescent="0.35">
      <c r="A10501" s="72">
        <f t="shared" si="164"/>
        <v>87766</v>
      </c>
      <c r="B10501" t="s">
        <v>16164</v>
      </c>
      <c r="C10501" s="66">
        <v>16034957</v>
      </c>
      <c r="D10501" t="s">
        <v>77</v>
      </c>
      <c r="E10501" t="s">
        <v>4647</v>
      </c>
      <c r="F10501" s="66">
        <v>87766</v>
      </c>
      <c r="G10501" t="s">
        <v>78</v>
      </c>
      <c r="I10501" t="s">
        <v>79</v>
      </c>
      <c r="K10501" t="s">
        <v>4648</v>
      </c>
      <c r="M10501" t="s">
        <v>4632</v>
      </c>
      <c r="N10501" t="s">
        <v>4645</v>
      </c>
      <c r="O10501" t="s">
        <v>18</v>
      </c>
      <c r="P10501" t="s">
        <v>4641</v>
      </c>
    </row>
    <row r="10502" spans="1:17" hidden="1" x14ac:dyDescent="0.35">
      <c r="A10502" s="72">
        <f t="shared" si="164"/>
        <v>87766</v>
      </c>
      <c r="B10502" t="s">
        <v>16165</v>
      </c>
      <c r="C10502" s="66">
        <v>16034958</v>
      </c>
      <c r="D10502" t="s">
        <v>77</v>
      </c>
      <c r="E10502" t="s">
        <v>4647</v>
      </c>
      <c r="F10502" s="66">
        <v>87766</v>
      </c>
      <c r="G10502" t="s">
        <v>78</v>
      </c>
      <c r="I10502" t="s">
        <v>79</v>
      </c>
      <c r="K10502" t="s">
        <v>16166</v>
      </c>
      <c r="M10502" t="s">
        <v>4632</v>
      </c>
      <c r="N10502" t="s">
        <v>4645</v>
      </c>
      <c r="O10502" t="s">
        <v>18</v>
      </c>
      <c r="P10502" t="s">
        <v>4641</v>
      </c>
    </row>
    <row r="10503" spans="1:17" hidden="1" x14ac:dyDescent="0.35">
      <c r="A10503" s="72">
        <f t="shared" si="164"/>
        <v>140959</v>
      </c>
      <c r="B10503" t="s">
        <v>15953</v>
      </c>
      <c r="C10503" s="66">
        <v>16029107</v>
      </c>
      <c r="D10503" t="s">
        <v>77</v>
      </c>
      <c r="E10503" t="s">
        <v>4629</v>
      </c>
      <c r="F10503" s="66">
        <v>140959</v>
      </c>
      <c r="G10503" t="s">
        <v>78</v>
      </c>
      <c r="I10503" t="s">
        <v>79</v>
      </c>
      <c r="K10503" t="s">
        <v>15954</v>
      </c>
      <c r="M10503" t="s">
        <v>4632</v>
      </c>
      <c r="N10503" t="s">
        <v>4645</v>
      </c>
      <c r="O10503" t="s">
        <v>18</v>
      </c>
      <c r="P10503" t="s">
        <v>4661</v>
      </c>
    </row>
    <row r="10504" spans="1:17" hidden="1" x14ac:dyDescent="0.35">
      <c r="A10504" s="72">
        <f t="shared" si="164"/>
        <v>140959</v>
      </c>
      <c r="B10504" t="s">
        <v>19922</v>
      </c>
      <c r="C10504" s="66">
        <v>16068306</v>
      </c>
      <c r="D10504" t="s">
        <v>83</v>
      </c>
      <c r="E10504" t="s">
        <v>4629</v>
      </c>
      <c r="F10504" s="66">
        <v>140959</v>
      </c>
      <c r="G10504" t="s">
        <v>78</v>
      </c>
      <c r="H10504" t="s">
        <v>350</v>
      </c>
      <c r="I10504" t="s">
        <v>79</v>
      </c>
      <c r="K10504" t="s">
        <v>19923</v>
      </c>
      <c r="L10504" t="s">
        <v>80</v>
      </c>
      <c r="M10504" t="s">
        <v>4633</v>
      </c>
      <c r="N10504" t="s">
        <v>4633</v>
      </c>
      <c r="O10504" t="s">
        <v>18</v>
      </c>
      <c r="P10504" t="s">
        <v>4634</v>
      </c>
      <c r="Q10504" t="s">
        <v>87</v>
      </c>
    </row>
    <row r="10505" spans="1:17" hidden="1" x14ac:dyDescent="0.35">
      <c r="A10505" s="72">
        <f t="shared" si="164"/>
        <v>140959</v>
      </c>
      <c r="B10505" t="s">
        <v>4693</v>
      </c>
      <c r="C10505" s="66">
        <v>87787</v>
      </c>
      <c r="D10505" t="s">
        <v>77</v>
      </c>
      <c r="E10505" t="s">
        <v>4629</v>
      </c>
      <c r="F10505" s="66">
        <v>140959</v>
      </c>
      <c r="G10505" t="s">
        <v>78</v>
      </c>
      <c r="I10505" t="s">
        <v>79</v>
      </c>
      <c r="K10505" t="s">
        <v>4694</v>
      </c>
      <c r="M10505" t="s">
        <v>4632</v>
      </c>
      <c r="N10505" t="s">
        <v>4645</v>
      </c>
      <c r="O10505" t="s">
        <v>18</v>
      </c>
      <c r="P10505" t="s">
        <v>4691</v>
      </c>
      <c r="Q10505" t="s">
        <v>4695</v>
      </c>
    </row>
    <row r="10506" spans="1:17" hidden="1" x14ac:dyDescent="0.35">
      <c r="A10506" s="72">
        <f t="shared" si="164"/>
        <v>140959</v>
      </c>
      <c r="B10506" t="s">
        <v>19924</v>
      </c>
      <c r="C10506" s="66">
        <v>16068307</v>
      </c>
      <c r="D10506" t="s">
        <v>83</v>
      </c>
      <c r="E10506" t="s">
        <v>4629</v>
      </c>
      <c r="F10506" s="66">
        <v>140959</v>
      </c>
      <c r="G10506" t="s">
        <v>78</v>
      </c>
      <c r="I10506" t="s">
        <v>79</v>
      </c>
      <c r="K10506" t="s">
        <v>19925</v>
      </c>
      <c r="M10506" t="s">
        <v>4633</v>
      </c>
      <c r="N10506" t="s">
        <v>4633</v>
      </c>
      <c r="O10506" t="s">
        <v>18</v>
      </c>
      <c r="P10506" t="s">
        <v>4634</v>
      </c>
    </row>
    <row r="10507" spans="1:17" hidden="1" x14ac:dyDescent="0.35">
      <c r="A10507" s="72">
        <f t="shared" si="164"/>
        <v>141739</v>
      </c>
      <c r="B10507" t="s">
        <v>23765</v>
      </c>
      <c r="C10507" s="85">
        <v>91893</v>
      </c>
      <c r="D10507" t="s">
        <v>77</v>
      </c>
      <c r="E10507" t="s">
        <v>23266</v>
      </c>
      <c r="F10507" s="85">
        <v>141739</v>
      </c>
      <c r="G10507" t="s">
        <v>78</v>
      </c>
      <c r="H10507">
        <v>12689006</v>
      </c>
      <c r="I10507" t="s">
        <v>79</v>
      </c>
      <c r="K10507" t="s">
        <v>23766</v>
      </c>
      <c r="M10507" t="s">
        <v>125</v>
      </c>
      <c r="N10507" t="s">
        <v>137</v>
      </c>
      <c r="O10507" t="s">
        <v>18</v>
      </c>
      <c r="P10507">
        <v>78744</v>
      </c>
      <c r="Q10507">
        <v>4614</v>
      </c>
    </row>
    <row r="10508" spans="1:17" hidden="1" x14ac:dyDescent="0.35">
      <c r="A10508" s="72">
        <f t="shared" si="164"/>
        <v>141532</v>
      </c>
      <c r="B10508" t="s">
        <v>28270</v>
      </c>
      <c r="C10508" s="85">
        <v>90536</v>
      </c>
      <c r="D10508" t="s">
        <v>77</v>
      </c>
      <c r="E10508" t="s">
        <v>23152</v>
      </c>
      <c r="F10508" s="85">
        <v>141532</v>
      </c>
      <c r="G10508" t="s">
        <v>78</v>
      </c>
      <c r="H10508">
        <v>9980335</v>
      </c>
      <c r="I10508" t="s">
        <v>79</v>
      </c>
      <c r="K10508" t="s">
        <v>28271</v>
      </c>
      <c r="M10508" t="s">
        <v>20325</v>
      </c>
      <c r="N10508" t="s">
        <v>9697</v>
      </c>
      <c r="O10508" t="s">
        <v>18</v>
      </c>
      <c r="P10508">
        <v>78108</v>
      </c>
      <c r="Q10508">
        <v>560</v>
      </c>
    </row>
    <row r="10509" spans="1:17" hidden="1" x14ac:dyDescent="0.35">
      <c r="A10509" s="72">
        <f t="shared" si="164"/>
        <v>141532</v>
      </c>
      <c r="B10509" t="s">
        <v>9706</v>
      </c>
      <c r="C10509" s="66">
        <v>90536</v>
      </c>
      <c r="D10509" t="s">
        <v>77</v>
      </c>
      <c r="E10509" t="s">
        <v>9507</v>
      </c>
      <c r="F10509" s="66">
        <v>141532</v>
      </c>
      <c r="G10509" t="s">
        <v>78</v>
      </c>
      <c r="H10509" t="s">
        <v>9508</v>
      </c>
      <c r="I10509" t="s">
        <v>79</v>
      </c>
      <c r="K10509" t="s">
        <v>9707</v>
      </c>
      <c r="M10509" t="s">
        <v>9510</v>
      </c>
      <c r="N10509" t="s">
        <v>9697</v>
      </c>
      <c r="O10509" t="s">
        <v>18</v>
      </c>
      <c r="P10509" t="s">
        <v>9512</v>
      </c>
      <c r="Q10509" t="s">
        <v>9708</v>
      </c>
    </row>
    <row r="10510" spans="1:17" hidden="1" x14ac:dyDescent="0.35">
      <c r="A10510" s="72">
        <f t="shared" si="164"/>
        <v>141729</v>
      </c>
      <c r="B10510" t="s">
        <v>27607</v>
      </c>
      <c r="C10510" s="85">
        <v>16046243</v>
      </c>
      <c r="D10510" t="s">
        <v>77</v>
      </c>
      <c r="E10510" t="s">
        <v>23173</v>
      </c>
      <c r="F10510" s="85">
        <v>141729</v>
      </c>
      <c r="G10510" t="s">
        <v>78</v>
      </c>
      <c r="H10510">
        <v>12029880</v>
      </c>
      <c r="I10510" t="s">
        <v>79</v>
      </c>
      <c r="K10510" t="s">
        <v>27608</v>
      </c>
      <c r="M10510" t="s">
        <v>22028</v>
      </c>
      <c r="N10510" t="s">
        <v>137</v>
      </c>
      <c r="O10510" t="s">
        <v>18</v>
      </c>
      <c r="P10510">
        <v>78660</v>
      </c>
    </row>
    <row r="10511" spans="1:17" hidden="1" x14ac:dyDescent="0.35">
      <c r="A10511" s="72">
        <f t="shared" si="164"/>
        <v>141729</v>
      </c>
      <c r="B10511" t="s">
        <v>16670</v>
      </c>
      <c r="C10511" s="66">
        <v>16046243</v>
      </c>
      <c r="D10511" t="s">
        <v>77</v>
      </c>
      <c r="E10511" t="s">
        <v>11585</v>
      </c>
      <c r="F10511" s="66">
        <v>141729</v>
      </c>
      <c r="G10511" t="s">
        <v>78</v>
      </c>
      <c r="H10511" t="s">
        <v>11586</v>
      </c>
      <c r="I10511" t="s">
        <v>79</v>
      </c>
      <c r="K10511" t="s">
        <v>16671</v>
      </c>
      <c r="M10511" t="s">
        <v>11588</v>
      </c>
      <c r="N10511" t="s">
        <v>137</v>
      </c>
      <c r="O10511" t="s">
        <v>18</v>
      </c>
      <c r="P10511" t="s">
        <v>11589</v>
      </c>
    </row>
    <row r="10512" spans="1:17" hidden="1" x14ac:dyDescent="0.35">
      <c r="A10512" s="72">
        <f t="shared" si="164"/>
        <v>142118</v>
      </c>
      <c r="B10512" t="s">
        <v>13365</v>
      </c>
      <c r="C10512" s="66">
        <v>92974</v>
      </c>
      <c r="D10512" t="s">
        <v>77</v>
      </c>
      <c r="E10512" t="s">
        <v>13343</v>
      </c>
      <c r="F10512" s="66">
        <v>142118</v>
      </c>
      <c r="G10512" t="s">
        <v>78</v>
      </c>
      <c r="H10512" t="s">
        <v>13366</v>
      </c>
      <c r="I10512" t="s">
        <v>79</v>
      </c>
      <c r="K10512" t="s">
        <v>13367</v>
      </c>
      <c r="M10512" t="s">
        <v>7395</v>
      </c>
      <c r="N10512" t="s">
        <v>13252</v>
      </c>
      <c r="O10512" t="s">
        <v>18</v>
      </c>
      <c r="P10512" t="s">
        <v>13353</v>
      </c>
      <c r="Q10512" t="s">
        <v>898</v>
      </c>
    </row>
    <row r="10513" spans="1:17" hidden="1" x14ac:dyDescent="0.35">
      <c r="A10513" s="72">
        <f t="shared" si="164"/>
        <v>141669</v>
      </c>
      <c r="B10513" t="s">
        <v>15831</v>
      </c>
      <c r="C10513" s="66">
        <v>16024199</v>
      </c>
      <c r="D10513" t="s">
        <v>77</v>
      </c>
      <c r="E10513" t="s">
        <v>4612</v>
      </c>
      <c r="F10513" s="66">
        <v>141669</v>
      </c>
      <c r="G10513" t="s">
        <v>78</v>
      </c>
      <c r="H10513" t="s">
        <v>11152</v>
      </c>
      <c r="I10513" t="s">
        <v>79</v>
      </c>
      <c r="K10513" t="s">
        <v>15832</v>
      </c>
      <c r="M10513" t="s">
        <v>7398</v>
      </c>
      <c r="N10513" t="s">
        <v>10782</v>
      </c>
      <c r="O10513" t="s">
        <v>18</v>
      </c>
      <c r="P10513" t="s">
        <v>10940</v>
      </c>
    </row>
    <row r="10514" spans="1:17" hidden="1" x14ac:dyDescent="0.35">
      <c r="A10514" s="72">
        <f t="shared" si="164"/>
        <v>141234</v>
      </c>
      <c r="B10514" t="s">
        <v>6980</v>
      </c>
      <c r="C10514" s="66">
        <v>88909</v>
      </c>
      <c r="D10514" t="s">
        <v>77</v>
      </c>
      <c r="E10514" t="s">
        <v>6473</v>
      </c>
      <c r="F10514" s="66">
        <v>141234</v>
      </c>
      <c r="G10514" t="s">
        <v>78</v>
      </c>
      <c r="I10514" t="s">
        <v>79</v>
      </c>
      <c r="K10514" t="s">
        <v>6981</v>
      </c>
      <c r="M10514" t="s">
        <v>3090</v>
      </c>
      <c r="N10514" t="s">
        <v>6073</v>
      </c>
      <c r="O10514" t="s">
        <v>18</v>
      </c>
      <c r="P10514" t="s">
        <v>6971</v>
      </c>
      <c r="Q10514" t="s">
        <v>6982</v>
      </c>
    </row>
    <row r="10515" spans="1:17" hidden="1" x14ac:dyDescent="0.35">
      <c r="A10515" s="72">
        <f t="shared" si="164"/>
        <v>141234</v>
      </c>
      <c r="B10515" t="s">
        <v>15460</v>
      </c>
      <c r="C10515" s="66">
        <v>232390</v>
      </c>
      <c r="D10515" t="s">
        <v>77</v>
      </c>
      <c r="E10515" t="s">
        <v>6473</v>
      </c>
      <c r="F10515" s="66">
        <v>141234</v>
      </c>
      <c r="G10515" t="s">
        <v>78</v>
      </c>
      <c r="I10515" t="s">
        <v>79</v>
      </c>
      <c r="K10515" t="s">
        <v>15461</v>
      </c>
      <c r="M10515" t="s">
        <v>3090</v>
      </c>
      <c r="N10515" t="s">
        <v>6073</v>
      </c>
      <c r="O10515" t="s">
        <v>18</v>
      </c>
      <c r="P10515" t="s">
        <v>6471</v>
      </c>
    </row>
    <row r="10516" spans="1:17" hidden="1" x14ac:dyDescent="0.35">
      <c r="A10516" s="72">
        <f t="shared" si="164"/>
        <v>141546</v>
      </c>
      <c r="B10516" t="s">
        <v>27364</v>
      </c>
      <c r="C10516" s="85">
        <v>16029651</v>
      </c>
      <c r="D10516" t="s">
        <v>77</v>
      </c>
      <c r="E10516" t="s">
        <v>23179</v>
      </c>
      <c r="F10516" s="85">
        <v>141546</v>
      </c>
      <c r="G10516" t="s">
        <v>78</v>
      </c>
      <c r="H10516">
        <v>1664853</v>
      </c>
      <c r="I10516" t="s">
        <v>79</v>
      </c>
      <c r="K10516" t="s">
        <v>27365</v>
      </c>
      <c r="M10516" t="s">
        <v>9155</v>
      </c>
      <c r="N10516" t="s">
        <v>9526</v>
      </c>
      <c r="O10516" t="s">
        <v>18</v>
      </c>
      <c r="P10516">
        <v>78258</v>
      </c>
      <c r="Q10516">
        <v>2633</v>
      </c>
    </row>
    <row r="10517" spans="1:17" hidden="1" x14ac:dyDescent="0.35">
      <c r="A10517" s="72">
        <f t="shared" si="164"/>
        <v>141546</v>
      </c>
      <c r="B10517" t="s">
        <v>15961</v>
      </c>
      <c r="C10517" s="66">
        <v>16029651</v>
      </c>
      <c r="D10517" t="s">
        <v>77</v>
      </c>
      <c r="E10517" t="s">
        <v>9849</v>
      </c>
      <c r="F10517" s="66">
        <v>141546</v>
      </c>
      <c r="G10517" t="s">
        <v>78</v>
      </c>
      <c r="H10517" t="s">
        <v>9850</v>
      </c>
      <c r="I10517" t="s">
        <v>79</v>
      </c>
      <c r="K10517" t="s">
        <v>15962</v>
      </c>
      <c r="M10517" t="s">
        <v>7383</v>
      </c>
      <c r="N10517" t="s">
        <v>9526</v>
      </c>
      <c r="O10517" t="s">
        <v>18</v>
      </c>
      <c r="P10517" t="s">
        <v>10443</v>
      </c>
      <c r="Q10517" t="s">
        <v>15963</v>
      </c>
    </row>
    <row r="10518" spans="1:17" hidden="1" x14ac:dyDescent="0.35">
      <c r="A10518" s="72">
        <f t="shared" si="164"/>
        <v>141886</v>
      </c>
      <c r="B10518" t="s">
        <v>12307</v>
      </c>
      <c r="C10518" s="66">
        <v>92275</v>
      </c>
      <c r="D10518" t="s">
        <v>77</v>
      </c>
      <c r="E10518" t="s">
        <v>12308</v>
      </c>
      <c r="F10518" s="66">
        <v>141886</v>
      </c>
      <c r="G10518" t="s">
        <v>78</v>
      </c>
      <c r="I10518" t="s">
        <v>79</v>
      </c>
      <c r="K10518" t="s">
        <v>12309</v>
      </c>
      <c r="M10518" t="s">
        <v>12310</v>
      </c>
      <c r="N10518" t="s">
        <v>11970</v>
      </c>
      <c r="O10518" t="s">
        <v>18</v>
      </c>
      <c r="P10518" t="s">
        <v>12311</v>
      </c>
    </row>
    <row r="10519" spans="1:17" hidden="1" x14ac:dyDescent="0.35">
      <c r="A10519" s="72">
        <f t="shared" si="164"/>
        <v>141267</v>
      </c>
      <c r="B10519" t="s">
        <v>18399</v>
      </c>
      <c r="C10519" s="66">
        <v>16080732</v>
      </c>
      <c r="D10519" t="s">
        <v>77</v>
      </c>
      <c r="E10519" t="s">
        <v>7612</v>
      </c>
      <c r="F10519" s="66">
        <v>141267</v>
      </c>
      <c r="G10519" t="s">
        <v>78</v>
      </c>
      <c r="I10519" t="s">
        <v>79</v>
      </c>
      <c r="K10519" t="s">
        <v>18400</v>
      </c>
      <c r="M10519" t="s">
        <v>7609</v>
      </c>
      <c r="N10519" t="s">
        <v>6071</v>
      </c>
      <c r="O10519" t="s">
        <v>18</v>
      </c>
      <c r="P10519" t="s">
        <v>14172</v>
      </c>
    </row>
    <row r="10520" spans="1:17" hidden="1" x14ac:dyDescent="0.35">
      <c r="A10520" s="72">
        <f t="shared" si="164"/>
        <v>141729</v>
      </c>
      <c r="B10520" t="s">
        <v>27603</v>
      </c>
      <c r="C10520" s="85">
        <v>235163</v>
      </c>
      <c r="D10520" t="s">
        <v>77</v>
      </c>
      <c r="E10520" t="s">
        <v>23173</v>
      </c>
      <c r="F10520" s="85">
        <v>141729</v>
      </c>
      <c r="G10520" t="s">
        <v>78</v>
      </c>
      <c r="H10520">
        <v>12029880</v>
      </c>
      <c r="I10520" t="s">
        <v>79</v>
      </c>
      <c r="K10520" t="s">
        <v>27604</v>
      </c>
      <c r="M10520" t="s">
        <v>125</v>
      </c>
      <c r="N10520" t="s">
        <v>137</v>
      </c>
      <c r="O10520" t="s">
        <v>18</v>
      </c>
      <c r="P10520">
        <v>78754</v>
      </c>
      <c r="Q10520">
        <v>1834</v>
      </c>
    </row>
    <row r="10521" spans="1:17" hidden="1" x14ac:dyDescent="0.35">
      <c r="A10521" s="72">
        <f t="shared" si="164"/>
        <v>141729</v>
      </c>
      <c r="B10521" t="s">
        <v>15608</v>
      </c>
      <c r="C10521" s="66">
        <v>235163</v>
      </c>
      <c r="D10521" t="s">
        <v>77</v>
      </c>
      <c r="E10521" t="s">
        <v>11585</v>
      </c>
      <c r="F10521" s="66">
        <v>141729</v>
      </c>
      <c r="G10521" t="s">
        <v>78</v>
      </c>
      <c r="H10521" t="s">
        <v>11586</v>
      </c>
      <c r="I10521" t="s">
        <v>79</v>
      </c>
      <c r="K10521" t="s">
        <v>15609</v>
      </c>
      <c r="M10521" t="s">
        <v>126</v>
      </c>
      <c r="N10521" t="s">
        <v>137</v>
      </c>
      <c r="O10521" t="s">
        <v>18</v>
      </c>
      <c r="P10521" t="s">
        <v>141</v>
      </c>
      <c r="Q10521" t="s">
        <v>6451</v>
      </c>
    </row>
    <row r="10522" spans="1:17" hidden="1" x14ac:dyDescent="0.35">
      <c r="A10522" s="72">
        <f t="shared" si="164"/>
        <v>140521</v>
      </c>
      <c r="B10522" t="s">
        <v>1372</v>
      </c>
      <c r="C10522" s="66">
        <v>85950</v>
      </c>
      <c r="D10522" t="s">
        <v>77</v>
      </c>
      <c r="E10522" t="s">
        <v>511</v>
      </c>
      <c r="F10522" s="66">
        <v>140521</v>
      </c>
      <c r="G10522" t="s">
        <v>78</v>
      </c>
      <c r="H10522" t="s">
        <v>1373</v>
      </c>
      <c r="I10522" t="s">
        <v>79</v>
      </c>
      <c r="K10522" t="s">
        <v>1374</v>
      </c>
      <c r="M10522" t="s">
        <v>1375</v>
      </c>
      <c r="N10522" t="s">
        <v>232</v>
      </c>
      <c r="O10522" t="s">
        <v>18</v>
      </c>
      <c r="P10522" t="s">
        <v>1376</v>
      </c>
      <c r="Q10522" t="s">
        <v>1377</v>
      </c>
    </row>
    <row r="10523" spans="1:17" hidden="1" x14ac:dyDescent="0.35">
      <c r="A10523" s="72">
        <f t="shared" si="164"/>
        <v>140503</v>
      </c>
      <c r="B10523" t="s">
        <v>25251</v>
      </c>
      <c r="C10523" s="85">
        <v>17028342</v>
      </c>
      <c r="D10523" t="s">
        <v>77</v>
      </c>
      <c r="E10523" t="s">
        <v>23232</v>
      </c>
      <c r="F10523" s="85">
        <v>140503</v>
      </c>
      <c r="G10523" t="s">
        <v>78</v>
      </c>
      <c r="I10523" t="s">
        <v>79</v>
      </c>
      <c r="K10523" t="s">
        <v>25252</v>
      </c>
      <c r="M10523" t="s">
        <v>20811</v>
      </c>
      <c r="N10523" t="s">
        <v>1182</v>
      </c>
      <c r="O10523" t="s">
        <v>18</v>
      </c>
      <c r="P10523">
        <v>75126</v>
      </c>
      <c r="Q10523">
        <v>9683</v>
      </c>
    </row>
    <row r="10524" spans="1:17" hidden="1" x14ac:dyDescent="0.35">
      <c r="A10524" s="72">
        <f t="shared" si="164"/>
        <v>140503</v>
      </c>
      <c r="B10524" t="s">
        <v>22992</v>
      </c>
      <c r="C10524" s="66">
        <v>17028342</v>
      </c>
      <c r="D10524" t="s">
        <v>77</v>
      </c>
      <c r="E10524" t="s">
        <v>1244</v>
      </c>
      <c r="F10524" s="66">
        <v>140503</v>
      </c>
      <c r="G10524" t="s">
        <v>78</v>
      </c>
      <c r="I10524" t="s">
        <v>79</v>
      </c>
      <c r="K10524" t="s">
        <v>22993</v>
      </c>
      <c r="M10524" t="s">
        <v>1247</v>
      </c>
      <c r="N10524" t="s">
        <v>1182</v>
      </c>
      <c r="O10524" t="s">
        <v>18</v>
      </c>
      <c r="P10524" t="s">
        <v>1249</v>
      </c>
    </row>
    <row r="10525" spans="1:17" hidden="1" x14ac:dyDescent="0.35">
      <c r="A10525" s="72">
        <f t="shared" si="164"/>
        <v>141652</v>
      </c>
      <c r="B10525" t="s">
        <v>10952</v>
      </c>
      <c r="C10525" s="66">
        <v>91443</v>
      </c>
      <c r="D10525" t="s">
        <v>77</v>
      </c>
      <c r="E10525" t="s">
        <v>10953</v>
      </c>
      <c r="F10525" s="66">
        <v>141652</v>
      </c>
      <c r="G10525" t="s">
        <v>78</v>
      </c>
      <c r="I10525" t="s">
        <v>79</v>
      </c>
      <c r="K10525" t="s">
        <v>10954</v>
      </c>
      <c r="M10525" t="s">
        <v>10955</v>
      </c>
      <c r="N10525" t="s">
        <v>5082</v>
      </c>
      <c r="O10525" t="s">
        <v>18</v>
      </c>
      <c r="P10525" t="s">
        <v>10956</v>
      </c>
    </row>
    <row r="10526" spans="1:17" hidden="1" x14ac:dyDescent="0.35">
      <c r="A10526" s="72">
        <f t="shared" si="164"/>
        <v>140464</v>
      </c>
      <c r="B10526" t="s">
        <v>25917</v>
      </c>
      <c r="C10526" s="85">
        <v>85581</v>
      </c>
      <c r="D10526" t="s">
        <v>77</v>
      </c>
      <c r="E10526" t="s">
        <v>23223</v>
      </c>
      <c r="F10526" s="85">
        <v>140464</v>
      </c>
      <c r="G10526" t="s">
        <v>78</v>
      </c>
      <c r="H10526">
        <v>14512545</v>
      </c>
      <c r="I10526" t="s">
        <v>79</v>
      </c>
      <c r="K10526" t="s">
        <v>25918</v>
      </c>
      <c r="M10526" t="s">
        <v>18305</v>
      </c>
      <c r="N10526" t="s">
        <v>232</v>
      </c>
      <c r="O10526" t="s">
        <v>18</v>
      </c>
      <c r="P10526">
        <v>75050</v>
      </c>
      <c r="Q10526">
        <v>5903</v>
      </c>
    </row>
    <row r="10527" spans="1:17" hidden="1" x14ac:dyDescent="0.35">
      <c r="A10527" s="72">
        <f t="shared" si="164"/>
        <v>140464</v>
      </c>
      <c r="B10527" t="s">
        <v>564</v>
      </c>
      <c r="C10527" s="66">
        <v>85581</v>
      </c>
      <c r="D10527" t="s">
        <v>77</v>
      </c>
      <c r="E10527" t="s">
        <v>541</v>
      </c>
      <c r="F10527" s="66">
        <v>140464</v>
      </c>
      <c r="G10527" t="s">
        <v>78</v>
      </c>
      <c r="H10527" t="s">
        <v>542</v>
      </c>
      <c r="I10527" t="s">
        <v>79</v>
      </c>
      <c r="K10527" t="s">
        <v>565</v>
      </c>
      <c r="M10527" t="s">
        <v>544</v>
      </c>
      <c r="N10527" t="s">
        <v>189</v>
      </c>
      <c r="O10527" t="s">
        <v>18</v>
      </c>
      <c r="P10527" t="s">
        <v>545</v>
      </c>
      <c r="Q10527" t="s">
        <v>566</v>
      </c>
    </row>
    <row r="10528" spans="1:17" hidden="1" x14ac:dyDescent="0.35">
      <c r="A10528" s="72">
        <f t="shared" si="164"/>
        <v>142116</v>
      </c>
      <c r="B10528" t="s">
        <v>13614</v>
      </c>
      <c r="C10528" s="66">
        <v>93157</v>
      </c>
      <c r="D10528" t="s">
        <v>77</v>
      </c>
      <c r="E10528" t="s">
        <v>13524</v>
      </c>
      <c r="F10528" s="66">
        <v>142116</v>
      </c>
      <c r="G10528" t="s">
        <v>78</v>
      </c>
      <c r="H10528" t="s">
        <v>13615</v>
      </c>
      <c r="I10528" t="s">
        <v>79</v>
      </c>
      <c r="K10528" t="s">
        <v>13616</v>
      </c>
      <c r="L10528" t="s">
        <v>80</v>
      </c>
      <c r="M10528" t="s">
        <v>7395</v>
      </c>
      <c r="N10528" t="s">
        <v>7395</v>
      </c>
      <c r="O10528" t="s">
        <v>18</v>
      </c>
      <c r="P10528" t="s">
        <v>13598</v>
      </c>
      <c r="Q10528" t="s">
        <v>87</v>
      </c>
    </row>
    <row r="10529" spans="1:17" hidden="1" x14ac:dyDescent="0.35">
      <c r="A10529" s="72">
        <f t="shared" si="164"/>
        <v>140688</v>
      </c>
      <c r="B10529" t="s">
        <v>16845</v>
      </c>
      <c r="C10529" s="66">
        <v>16049448</v>
      </c>
      <c r="D10529" t="s">
        <v>77</v>
      </c>
      <c r="E10529" t="s">
        <v>2643</v>
      </c>
      <c r="F10529" s="66">
        <v>140688</v>
      </c>
      <c r="G10529" t="s">
        <v>78</v>
      </c>
      <c r="I10529" t="s">
        <v>79</v>
      </c>
      <c r="K10529" t="s">
        <v>16846</v>
      </c>
      <c r="M10529" t="s">
        <v>1223</v>
      </c>
      <c r="N10529" t="s">
        <v>2645</v>
      </c>
      <c r="O10529" t="s">
        <v>18</v>
      </c>
      <c r="P10529" t="s">
        <v>2650</v>
      </c>
    </row>
    <row r="10530" spans="1:17" hidden="1" x14ac:dyDescent="0.35">
      <c r="A10530" s="72">
        <f t="shared" si="164"/>
        <v>141314</v>
      </c>
      <c r="B10530" t="s">
        <v>21625</v>
      </c>
      <c r="C10530" s="66">
        <v>17016538</v>
      </c>
      <c r="D10530" t="s">
        <v>77</v>
      </c>
      <c r="E10530" t="s">
        <v>8293</v>
      </c>
      <c r="F10530" s="66">
        <v>141314</v>
      </c>
      <c r="G10530" t="s">
        <v>78</v>
      </c>
      <c r="H10530" t="s">
        <v>13790</v>
      </c>
      <c r="I10530" t="s">
        <v>79</v>
      </c>
      <c r="K10530" t="s">
        <v>21626</v>
      </c>
      <c r="M10530" t="s">
        <v>8296</v>
      </c>
      <c r="N10530" t="s">
        <v>8314</v>
      </c>
      <c r="O10530" t="s">
        <v>18</v>
      </c>
      <c r="P10530" t="s">
        <v>8297</v>
      </c>
    </row>
    <row r="10531" spans="1:17" hidden="1" x14ac:dyDescent="0.35">
      <c r="A10531" s="72">
        <f t="shared" si="164"/>
        <v>141722</v>
      </c>
      <c r="B10531" t="s">
        <v>26817</v>
      </c>
      <c r="C10531" s="85">
        <v>16035690</v>
      </c>
      <c r="D10531" t="s">
        <v>77</v>
      </c>
      <c r="E10531" t="s">
        <v>23194</v>
      </c>
      <c r="F10531" s="85">
        <v>141722</v>
      </c>
      <c r="G10531" t="s">
        <v>78</v>
      </c>
      <c r="H10531">
        <v>1664895</v>
      </c>
      <c r="I10531" t="s">
        <v>79</v>
      </c>
      <c r="K10531" t="s">
        <v>26818</v>
      </c>
      <c r="M10531" t="s">
        <v>19807</v>
      </c>
      <c r="N10531" t="s">
        <v>5106</v>
      </c>
      <c r="O10531" t="s">
        <v>18</v>
      </c>
      <c r="P10531">
        <v>78641</v>
      </c>
    </row>
    <row r="10532" spans="1:17" hidden="1" x14ac:dyDescent="0.35">
      <c r="A10532" s="72">
        <f t="shared" si="164"/>
        <v>141722</v>
      </c>
      <c r="B10532" t="s">
        <v>16241</v>
      </c>
      <c r="C10532" s="66">
        <v>16035690</v>
      </c>
      <c r="D10532" t="s">
        <v>77</v>
      </c>
      <c r="E10532" t="s">
        <v>11379</v>
      </c>
      <c r="F10532" s="66">
        <v>141722</v>
      </c>
      <c r="G10532" t="s">
        <v>78</v>
      </c>
      <c r="H10532" t="s">
        <v>11380</v>
      </c>
      <c r="I10532" t="s">
        <v>79</v>
      </c>
      <c r="K10532" t="s">
        <v>16242</v>
      </c>
      <c r="M10532" t="s">
        <v>11485</v>
      </c>
      <c r="N10532" t="s">
        <v>5129</v>
      </c>
      <c r="O10532" t="s">
        <v>18</v>
      </c>
      <c r="P10532" t="s">
        <v>11486</v>
      </c>
    </row>
    <row r="10533" spans="1:17" hidden="1" x14ac:dyDescent="0.35">
      <c r="A10533" s="72">
        <f t="shared" si="164"/>
        <v>141555</v>
      </c>
      <c r="B10533" t="s">
        <v>17145</v>
      </c>
      <c r="C10533" s="66">
        <v>16055178</v>
      </c>
      <c r="D10533" t="s">
        <v>77</v>
      </c>
      <c r="E10533" t="s">
        <v>4810</v>
      </c>
      <c r="F10533" s="66">
        <v>141555</v>
      </c>
      <c r="G10533" t="s">
        <v>78</v>
      </c>
      <c r="I10533" t="s">
        <v>79</v>
      </c>
      <c r="K10533" t="s">
        <v>17146</v>
      </c>
      <c r="M10533" t="s">
        <v>7383</v>
      </c>
      <c r="N10533" t="s">
        <v>7384</v>
      </c>
      <c r="O10533" t="s">
        <v>18</v>
      </c>
      <c r="P10533" t="s">
        <v>10431</v>
      </c>
    </row>
    <row r="10534" spans="1:17" hidden="1" x14ac:dyDescent="0.35">
      <c r="A10534" s="72">
        <f t="shared" si="164"/>
        <v>141653</v>
      </c>
      <c r="B10534" t="s">
        <v>15971</v>
      </c>
      <c r="C10534" s="66">
        <v>16030146</v>
      </c>
      <c r="D10534" t="s">
        <v>77</v>
      </c>
      <c r="E10534" t="s">
        <v>10969</v>
      </c>
      <c r="F10534" s="66">
        <v>141653</v>
      </c>
      <c r="G10534" t="s">
        <v>78</v>
      </c>
      <c r="H10534" t="s">
        <v>15972</v>
      </c>
      <c r="I10534" t="s">
        <v>79</v>
      </c>
      <c r="K10534" t="s">
        <v>15973</v>
      </c>
      <c r="M10534" t="s">
        <v>10994</v>
      </c>
      <c r="N10534" t="s">
        <v>7398</v>
      </c>
      <c r="O10534" t="s">
        <v>18</v>
      </c>
      <c r="P10534" t="s">
        <v>10995</v>
      </c>
    </row>
    <row r="10535" spans="1:17" hidden="1" x14ac:dyDescent="0.35">
      <c r="A10535" s="72">
        <f t="shared" si="164"/>
        <v>141268</v>
      </c>
      <c r="B10535" t="s">
        <v>17066</v>
      </c>
      <c r="C10535" s="66">
        <v>16053640</v>
      </c>
      <c r="D10535" t="s">
        <v>77</v>
      </c>
      <c r="E10535" t="s">
        <v>7628</v>
      </c>
      <c r="F10535" s="66">
        <v>141268</v>
      </c>
      <c r="G10535" t="s">
        <v>78</v>
      </c>
      <c r="H10535" t="s">
        <v>7629</v>
      </c>
      <c r="I10535" t="s">
        <v>79</v>
      </c>
      <c r="K10535" t="s">
        <v>17067</v>
      </c>
      <c r="M10535" t="s">
        <v>7631</v>
      </c>
      <c r="N10535" t="s">
        <v>7507</v>
      </c>
      <c r="O10535" t="s">
        <v>18</v>
      </c>
      <c r="P10535" t="s">
        <v>15835</v>
      </c>
    </row>
    <row r="10536" spans="1:17" hidden="1" x14ac:dyDescent="0.35">
      <c r="A10536" s="72">
        <f t="shared" si="164"/>
        <v>141550</v>
      </c>
      <c r="B10536" t="s">
        <v>26458</v>
      </c>
      <c r="C10536" s="85">
        <v>212373</v>
      </c>
      <c r="D10536" t="s">
        <v>77</v>
      </c>
      <c r="E10536" t="s">
        <v>23206</v>
      </c>
      <c r="F10536" s="85">
        <v>141550</v>
      </c>
      <c r="G10536" t="s">
        <v>78</v>
      </c>
      <c r="H10536">
        <v>10499812</v>
      </c>
      <c r="I10536" t="s">
        <v>79</v>
      </c>
      <c r="K10536" t="s">
        <v>26459</v>
      </c>
      <c r="M10536" t="s">
        <v>9155</v>
      </c>
      <c r="N10536" t="s">
        <v>9526</v>
      </c>
      <c r="O10536" t="s">
        <v>18</v>
      </c>
      <c r="P10536">
        <v>78244</v>
      </c>
    </row>
    <row r="10537" spans="1:17" hidden="1" x14ac:dyDescent="0.35">
      <c r="A10537" s="72">
        <f t="shared" si="164"/>
        <v>141547</v>
      </c>
      <c r="B10537" t="s">
        <v>10074</v>
      </c>
      <c r="C10537" s="66">
        <v>90784</v>
      </c>
      <c r="D10537" t="s">
        <v>77</v>
      </c>
      <c r="E10537" t="s">
        <v>10069</v>
      </c>
      <c r="F10537" s="66">
        <v>141547</v>
      </c>
      <c r="G10537" t="s">
        <v>78</v>
      </c>
      <c r="I10537" t="s">
        <v>79</v>
      </c>
      <c r="K10537" t="s">
        <v>10075</v>
      </c>
      <c r="M10537" t="s">
        <v>7383</v>
      </c>
      <c r="N10537" t="s">
        <v>9526</v>
      </c>
      <c r="O10537" t="s">
        <v>18</v>
      </c>
      <c r="P10537" t="s">
        <v>9966</v>
      </c>
      <c r="Q10537" t="s">
        <v>10076</v>
      </c>
    </row>
    <row r="10538" spans="1:17" hidden="1" x14ac:dyDescent="0.35">
      <c r="A10538" s="72">
        <f t="shared" si="164"/>
        <v>140849</v>
      </c>
      <c r="B10538" t="s">
        <v>24297</v>
      </c>
      <c r="C10538" s="85">
        <v>214705</v>
      </c>
      <c r="D10538" t="s">
        <v>77</v>
      </c>
      <c r="E10538" t="s">
        <v>23256</v>
      </c>
      <c r="F10538" s="85">
        <v>140849</v>
      </c>
      <c r="G10538" t="s">
        <v>78</v>
      </c>
      <c r="H10538">
        <v>1655828</v>
      </c>
      <c r="I10538" t="s">
        <v>79</v>
      </c>
      <c r="K10538" t="s">
        <v>24298</v>
      </c>
      <c r="M10538" t="s">
        <v>8911</v>
      </c>
      <c r="N10538" t="s">
        <v>3419</v>
      </c>
      <c r="O10538" t="s">
        <v>18</v>
      </c>
      <c r="P10538">
        <v>76028</v>
      </c>
    </row>
    <row r="10539" spans="1:17" hidden="1" x14ac:dyDescent="0.35">
      <c r="A10539" s="72">
        <f t="shared" si="164"/>
        <v>141295</v>
      </c>
      <c r="B10539" t="s">
        <v>16421</v>
      </c>
      <c r="C10539" s="66">
        <v>16038965</v>
      </c>
      <c r="D10539" t="s">
        <v>77</v>
      </c>
      <c r="E10539" t="s">
        <v>7764</v>
      </c>
      <c r="F10539" s="66">
        <v>141295</v>
      </c>
      <c r="G10539" t="s">
        <v>78</v>
      </c>
      <c r="I10539" t="s">
        <v>79</v>
      </c>
      <c r="K10539" t="s">
        <v>16422</v>
      </c>
      <c r="M10539" t="s">
        <v>7391</v>
      </c>
      <c r="N10539" t="s">
        <v>7262</v>
      </c>
      <c r="O10539" t="s">
        <v>18</v>
      </c>
      <c r="P10539" t="s">
        <v>7959</v>
      </c>
    </row>
    <row r="10540" spans="1:17" hidden="1" x14ac:dyDescent="0.35">
      <c r="A10540" s="72">
        <f t="shared" si="164"/>
        <v>141223</v>
      </c>
      <c r="B10540" t="s">
        <v>6350</v>
      </c>
      <c r="C10540" s="66">
        <v>88537</v>
      </c>
      <c r="D10540" t="s">
        <v>77</v>
      </c>
      <c r="E10540" t="s">
        <v>6077</v>
      </c>
      <c r="F10540" s="66">
        <v>141223</v>
      </c>
      <c r="G10540" t="s">
        <v>78</v>
      </c>
      <c r="H10540" t="s">
        <v>6351</v>
      </c>
      <c r="I10540" t="s">
        <v>79</v>
      </c>
      <c r="K10540" t="s">
        <v>6352</v>
      </c>
      <c r="M10540" t="s">
        <v>3090</v>
      </c>
      <c r="N10540" t="s">
        <v>6071</v>
      </c>
      <c r="O10540" t="s">
        <v>18</v>
      </c>
      <c r="P10540" t="s">
        <v>6349</v>
      </c>
      <c r="Q10540" t="s">
        <v>6353</v>
      </c>
    </row>
    <row r="10541" spans="1:17" hidden="1" x14ac:dyDescent="0.35">
      <c r="A10541" s="72">
        <f t="shared" si="164"/>
        <v>140841</v>
      </c>
      <c r="B10541" t="s">
        <v>23505</v>
      </c>
      <c r="C10541" s="85">
        <v>87199</v>
      </c>
      <c r="D10541" t="s">
        <v>77</v>
      </c>
      <c r="E10541" t="s">
        <v>23268</v>
      </c>
      <c r="F10541" s="85">
        <v>140841</v>
      </c>
      <c r="G10541" t="s">
        <v>78</v>
      </c>
      <c r="H10541">
        <v>12691788</v>
      </c>
      <c r="I10541" t="s">
        <v>79</v>
      </c>
      <c r="K10541" t="s">
        <v>23506</v>
      </c>
      <c r="M10541" t="s">
        <v>19690</v>
      </c>
      <c r="N10541" t="s">
        <v>571</v>
      </c>
      <c r="O10541" t="s">
        <v>18</v>
      </c>
      <c r="P10541">
        <v>76018</v>
      </c>
      <c r="Q10541">
        <v>1425</v>
      </c>
    </row>
    <row r="10542" spans="1:17" hidden="1" x14ac:dyDescent="0.35">
      <c r="A10542" s="72">
        <f t="shared" si="164"/>
        <v>141739</v>
      </c>
      <c r="B10542" t="s">
        <v>23505</v>
      </c>
      <c r="C10542" s="85">
        <v>91920</v>
      </c>
      <c r="D10542" t="s">
        <v>77</v>
      </c>
      <c r="E10542" t="s">
        <v>23266</v>
      </c>
      <c r="F10542" s="85">
        <v>141739</v>
      </c>
      <c r="G10542" t="s">
        <v>78</v>
      </c>
      <c r="H10542">
        <v>12689014</v>
      </c>
      <c r="I10542" t="s">
        <v>79</v>
      </c>
      <c r="K10542" t="s">
        <v>23618</v>
      </c>
      <c r="M10542" t="s">
        <v>125</v>
      </c>
      <c r="N10542" t="s">
        <v>137</v>
      </c>
      <c r="O10542" t="s">
        <v>18</v>
      </c>
      <c r="P10542">
        <v>78748</v>
      </c>
      <c r="Q10542">
        <v>5456</v>
      </c>
    </row>
    <row r="10543" spans="1:17" hidden="1" x14ac:dyDescent="0.35">
      <c r="A10543" s="72">
        <f t="shared" si="164"/>
        <v>140461</v>
      </c>
      <c r="B10543" t="s">
        <v>23505</v>
      </c>
      <c r="C10543" s="85">
        <v>85549</v>
      </c>
      <c r="D10543" t="s">
        <v>77</v>
      </c>
      <c r="E10543" t="s">
        <v>23227</v>
      </c>
      <c r="F10543" s="85">
        <v>140461</v>
      </c>
      <c r="G10543" t="s">
        <v>78</v>
      </c>
      <c r="H10543">
        <v>1647890</v>
      </c>
      <c r="I10543" t="s">
        <v>79</v>
      </c>
      <c r="K10543" t="s">
        <v>25729</v>
      </c>
      <c r="M10543" t="s">
        <v>20923</v>
      </c>
      <c r="N10543" t="s">
        <v>232</v>
      </c>
      <c r="O10543" t="s">
        <v>18</v>
      </c>
      <c r="P10543">
        <v>75042</v>
      </c>
      <c r="Q10543">
        <v>8399</v>
      </c>
    </row>
    <row r="10544" spans="1:17" hidden="1" x14ac:dyDescent="0.35">
      <c r="A10544" s="72">
        <f t="shared" si="164"/>
        <v>140461</v>
      </c>
      <c r="B10544" t="s">
        <v>93</v>
      </c>
      <c r="C10544" s="66">
        <v>85549</v>
      </c>
      <c r="D10544" t="s">
        <v>77</v>
      </c>
      <c r="E10544" t="s">
        <v>371</v>
      </c>
      <c r="F10544" s="66">
        <v>140461</v>
      </c>
      <c r="G10544" t="s">
        <v>78</v>
      </c>
      <c r="H10544" t="s">
        <v>372</v>
      </c>
      <c r="I10544" t="s">
        <v>79</v>
      </c>
      <c r="K10544" t="s">
        <v>476</v>
      </c>
      <c r="M10544" t="s">
        <v>374</v>
      </c>
      <c r="N10544" t="s">
        <v>189</v>
      </c>
      <c r="O10544" t="s">
        <v>18</v>
      </c>
      <c r="P10544" t="s">
        <v>448</v>
      </c>
      <c r="Q10544" t="s">
        <v>477</v>
      </c>
    </row>
    <row r="10545" spans="1:17" hidden="1" x14ac:dyDescent="0.35">
      <c r="A10545" s="72">
        <f t="shared" si="164"/>
        <v>141707</v>
      </c>
      <c r="B10545" t="s">
        <v>93</v>
      </c>
      <c r="C10545" s="66">
        <v>17018656</v>
      </c>
      <c r="D10545" t="s">
        <v>83</v>
      </c>
      <c r="E10545" t="s">
        <v>11428</v>
      </c>
      <c r="F10545" s="66">
        <v>141707</v>
      </c>
      <c r="G10545" t="s">
        <v>78</v>
      </c>
      <c r="I10545" t="s">
        <v>79</v>
      </c>
      <c r="K10545" t="s">
        <v>11446</v>
      </c>
      <c r="M10545" t="s">
        <v>11425</v>
      </c>
      <c r="N10545" t="s">
        <v>5129</v>
      </c>
      <c r="O10545" t="s">
        <v>18</v>
      </c>
      <c r="P10545" t="s">
        <v>11426</v>
      </c>
    </row>
    <row r="10546" spans="1:17" hidden="1" x14ac:dyDescent="0.35">
      <c r="A10546" s="72">
        <f t="shared" si="164"/>
        <v>141295</v>
      </c>
      <c r="B10546" t="s">
        <v>93</v>
      </c>
      <c r="C10546" s="66">
        <v>89507</v>
      </c>
      <c r="D10546" t="s">
        <v>77</v>
      </c>
      <c r="E10546" t="s">
        <v>7764</v>
      </c>
      <c r="F10546" s="66">
        <v>141295</v>
      </c>
      <c r="G10546" t="s">
        <v>78</v>
      </c>
      <c r="H10546" t="s">
        <v>7974</v>
      </c>
      <c r="I10546" t="s">
        <v>79</v>
      </c>
      <c r="K10546" t="s">
        <v>7975</v>
      </c>
      <c r="M10546" t="s">
        <v>7391</v>
      </c>
      <c r="N10546" t="s">
        <v>7262</v>
      </c>
      <c r="O10546" t="s">
        <v>18</v>
      </c>
      <c r="P10546" t="s">
        <v>7959</v>
      </c>
      <c r="Q10546" t="s">
        <v>7976</v>
      </c>
    </row>
    <row r="10547" spans="1:17" hidden="1" x14ac:dyDescent="0.35">
      <c r="A10547" s="72">
        <f t="shared" si="164"/>
        <v>141986</v>
      </c>
      <c r="B10547" t="s">
        <v>93</v>
      </c>
      <c r="C10547" s="66">
        <v>92574</v>
      </c>
      <c r="D10547" t="s">
        <v>77</v>
      </c>
      <c r="E10547" t="s">
        <v>12702</v>
      </c>
      <c r="F10547" s="66">
        <v>141986</v>
      </c>
      <c r="G10547" t="s">
        <v>78</v>
      </c>
      <c r="H10547" t="s">
        <v>12806</v>
      </c>
      <c r="I10547" t="s">
        <v>79</v>
      </c>
      <c r="K10547" t="s">
        <v>12807</v>
      </c>
      <c r="M10547" t="s">
        <v>12447</v>
      </c>
      <c r="N10547" t="s">
        <v>12609</v>
      </c>
      <c r="O10547" t="s">
        <v>18</v>
      </c>
      <c r="P10547" t="s">
        <v>12802</v>
      </c>
      <c r="Q10547" t="s">
        <v>12808</v>
      </c>
    </row>
    <row r="10548" spans="1:17" hidden="1" x14ac:dyDescent="0.35">
      <c r="A10548" s="72">
        <f t="shared" si="164"/>
        <v>141312</v>
      </c>
      <c r="B10548" t="s">
        <v>93</v>
      </c>
      <c r="C10548" s="66">
        <v>89616</v>
      </c>
      <c r="D10548" t="s">
        <v>77</v>
      </c>
      <c r="E10548" t="s">
        <v>6602</v>
      </c>
      <c r="F10548" s="66">
        <v>141312</v>
      </c>
      <c r="G10548" t="s">
        <v>78</v>
      </c>
      <c r="H10548" t="s">
        <v>8197</v>
      </c>
      <c r="I10548" t="s">
        <v>79</v>
      </c>
      <c r="K10548" t="s">
        <v>8198</v>
      </c>
      <c r="M10548" t="s">
        <v>8194</v>
      </c>
      <c r="N10548" t="s">
        <v>6071</v>
      </c>
      <c r="O10548" t="s">
        <v>18</v>
      </c>
      <c r="P10548" t="s">
        <v>8195</v>
      </c>
      <c r="Q10548" t="s">
        <v>8199</v>
      </c>
    </row>
    <row r="10549" spans="1:17" hidden="1" x14ac:dyDescent="0.35">
      <c r="A10549" s="72">
        <f t="shared" si="164"/>
        <v>140473</v>
      </c>
      <c r="B10549" t="s">
        <v>27730</v>
      </c>
      <c r="C10549" s="85">
        <v>85718</v>
      </c>
      <c r="D10549" t="s">
        <v>77</v>
      </c>
      <c r="E10549" t="s">
        <v>23171</v>
      </c>
      <c r="F10549" s="85">
        <v>140473</v>
      </c>
      <c r="G10549" t="s">
        <v>78</v>
      </c>
      <c r="I10549" t="s">
        <v>79</v>
      </c>
      <c r="K10549" t="s">
        <v>27731</v>
      </c>
      <c r="M10549" t="s">
        <v>20750</v>
      </c>
      <c r="N10549" t="s">
        <v>176</v>
      </c>
      <c r="O10549" t="s">
        <v>18</v>
      </c>
      <c r="P10549">
        <v>75074</v>
      </c>
      <c r="Q10549">
        <v>6414</v>
      </c>
    </row>
    <row r="10550" spans="1:17" hidden="1" x14ac:dyDescent="0.35">
      <c r="A10550" s="72">
        <f t="shared" si="164"/>
        <v>140473</v>
      </c>
      <c r="B10550" t="s">
        <v>903</v>
      </c>
      <c r="C10550" s="66">
        <v>85718</v>
      </c>
      <c r="D10550" t="s">
        <v>77</v>
      </c>
      <c r="E10550" t="s">
        <v>252</v>
      </c>
      <c r="F10550" s="66">
        <v>140473</v>
      </c>
      <c r="G10550" t="s">
        <v>78</v>
      </c>
      <c r="I10550" t="s">
        <v>79</v>
      </c>
      <c r="K10550" t="s">
        <v>904</v>
      </c>
      <c r="M10550" t="s">
        <v>254</v>
      </c>
      <c r="N10550" t="s">
        <v>185</v>
      </c>
      <c r="O10550" t="s">
        <v>18</v>
      </c>
      <c r="P10550" t="s">
        <v>881</v>
      </c>
      <c r="Q10550" t="s">
        <v>905</v>
      </c>
    </row>
    <row r="10551" spans="1:17" hidden="1" x14ac:dyDescent="0.35">
      <c r="A10551" s="72">
        <f t="shared" si="164"/>
        <v>140480</v>
      </c>
      <c r="B10551" t="s">
        <v>1046</v>
      </c>
      <c r="C10551" s="66">
        <v>85776</v>
      </c>
      <c r="D10551" t="s">
        <v>77</v>
      </c>
      <c r="E10551" t="s">
        <v>1041</v>
      </c>
      <c r="F10551" s="66">
        <v>140480</v>
      </c>
      <c r="G10551" t="s">
        <v>78</v>
      </c>
      <c r="I10551" t="s">
        <v>79</v>
      </c>
      <c r="K10551" t="s">
        <v>1047</v>
      </c>
      <c r="M10551" t="s">
        <v>1048</v>
      </c>
      <c r="N10551" t="s">
        <v>1048</v>
      </c>
      <c r="O10551" t="s">
        <v>18</v>
      </c>
      <c r="P10551" t="s">
        <v>1049</v>
      </c>
      <c r="Q10551" t="s">
        <v>1050</v>
      </c>
    </row>
    <row r="10552" spans="1:17" hidden="1" x14ac:dyDescent="0.35">
      <c r="A10552" s="72">
        <f t="shared" si="164"/>
        <v>140461</v>
      </c>
      <c r="B10552" t="s">
        <v>25799</v>
      </c>
      <c r="C10552" s="85">
        <v>17009895</v>
      </c>
      <c r="D10552" t="s">
        <v>23281</v>
      </c>
      <c r="E10552" t="s">
        <v>23227</v>
      </c>
      <c r="F10552" s="85">
        <v>140461</v>
      </c>
      <c r="G10552" t="s">
        <v>78</v>
      </c>
      <c r="I10552" t="s">
        <v>79</v>
      </c>
      <c r="K10552" t="s">
        <v>20940</v>
      </c>
      <c r="M10552" t="s">
        <v>20923</v>
      </c>
      <c r="O10552" t="s">
        <v>18</v>
      </c>
      <c r="P10552">
        <v>75040</v>
      </c>
    </row>
    <row r="10553" spans="1:17" hidden="1" x14ac:dyDescent="0.35">
      <c r="A10553" s="72">
        <f t="shared" si="164"/>
        <v>140461</v>
      </c>
      <c r="B10553" t="s">
        <v>20939</v>
      </c>
      <c r="C10553" s="66">
        <v>17009895</v>
      </c>
      <c r="D10553" t="s">
        <v>83</v>
      </c>
      <c r="E10553" t="s">
        <v>371</v>
      </c>
      <c r="F10553" s="66">
        <v>140461</v>
      </c>
      <c r="G10553" t="s">
        <v>78</v>
      </c>
      <c r="I10553" t="s">
        <v>79</v>
      </c>
      <c r="K10553" t="s">
        <v>20940</v>
      </c>
      <c r="M10553" t="s">
        <v>20923</v>
      </c>
      <c r="O10553" t="s">
        <v>18</v>
      </c>
      <c r="P10553" t="s">
        <v>375</v>
      </c>
    </row>
    <row r="10554" spans="1:17" hidden="1" x14ac:dyDescent="0.35">
      <c r="A10554" s="72">
        <f t="shared" si="164"/>
        <v>141337</v>
      </c>
      <c r="B10554" t="s">
        <v>16245</v>
      </c>
      <c r="C10554" s="66">
        <v>16035718</v>
      </c>
      <c r="D10554" t="s">
        <v>77</v>
      </c>
      <c r="E10554" t="s">
        <v>6256</v>
      </c>
      <c r="F10554" s="66">
        <v>141337</v>
      </c>
      <c r="G10554" t="s">
        <v>78</v>
      </c>
      <c r="I10554" t="s">
        <v>79</v>
      </c>
      <c r="K10554" t="s">
        <v>16246</v>
      </c>
      <c r="M10554" t="s">
        <v>3090</v>
      </c>
      <c r="N10554" t="s">
        <v>6073</v>
      </c>
      <c r="O10554" t="s">
        <v>18</v>
      </c>
      <c r="P10554" t="s">
        <v>6734</v>
      </c>
    </row>
    <row r="10555" spans="1:17" hidden="1" x14ac:dyDescent="0.35">
      <c r="A10555" s="72">
        <f t="shared" si="164"/>
        <v>141722</v>
      </c>
      <c r="B10555" t="s">
        <v>26760</v>
      </c>
      <c r="C10555" s="85">
        <v>226663</v>
      </c>
      <c r="D10555" t="s">
        <v>77</v>
      </c>
      <c r="E10555" t="s">
        <v>23194</v>
      </c>
      <c r="F10555" s="85">
        <v>141722</v>
      </c>
      <c r="G10555" t="s">
        <v>78</v>
      </c>
      <c r="H10555">
        <v>1664895</v>
      </c>
      <c r="I10555" t="s">
        <v>79</v>
      </c>
      <c r="K10555" t="s">
        <v>26411</v>
      </c>
      <c r="M10555" t="s">
        <v>20074</v>
      </c>
      <c r="N10555" t="s">
        <v>5106</v>
      </c>
      <c r="O10555" t="s">
        <v>18</v>
      </c>
      <c r="P10555">
        <v>78626</v>
      </c>
    </row>
    <row r="10556" spans="1:17" hidden="1" x14ac:dyDescent="0.35">
      <c r="A10556" s="72">
        <f t="shared" si="164"/>
        <v>141722</v>
      </c>
      <c r="B10556" t="s">
        <v>15039</v>
      </c>
      <c r="C10556" s="66">
        <v>226663</v>
      </c>
      <c r="D10556" t="s">
        <v>77</v>
      </c>
      <c r="E10556" t="s">
        <v>11379</v>
      </c>
      <c r="F10556" s="66">
        <v>141722</v>
      </c>
      <c r="G10556" t="s">
        <v>78</v>
      </c>
      <c r="H10556" t="s">
        <v>11380</v>
      </c>
      <c r="I10556" t="s">
        <v>79</v>
      </c>
      <c r="K10556" t="s">
        <v>15040</v>
      </c>
      <c r="M10556" t="s">
        <v>11425</v>
      </c>
      <c r="N10556" t="s">
        <v>5106</v>
      </c>
      <c r="O10556" t="s">
        <v>18</v>
      </c>
      <c r="P10556" t="s">
        <v>11426</v>
      </c>
    </row>
    <row r="10557" spans="1:17" hidden="1" x14ac:dyDescent="0.35">
      <c r="A10557" s="72">
        <f t="shared" si="164"/>
        <v>141081</v>
      </c>
      <c r="B10557" t="s">
        <v>15039</v>
      </c>
      <c r="C10557" s="66">
        <v>226668</v>
      </c>
      <c r="D10557" t="s">
        <v>77</v>
      </c>
      <c r="E10557" t="s">
        <v>5318</v>
      </c>
      <c r="F10557" s="66">
        <v>141081</v>
      </c>
      <c r="G10557" t="s">
        <v>78</v>
      </c>
      <c r="I10557" t="s">
        <v>79</v>
      </c>
      <c r="K10557" t="s">
        <v>15041</v>
      </c>
      <c r="M10557" t="s">
        <v>5320</v>
      </c>
      <c r="N10557" t="s">
        <v>5106</v>
      </c>
      <c r="O10557" t="s">
        <v>18</v>
      </c>
      <c r="P10557" t="s">
        <v>5321</v>
      </c>
      <c r="Q10557" t="s">
        <v>153</v>
      </c>
    </row>
    <row r="10558" spans="1:17" hidden="1" x14ac:dyDescent="0.35">
      <c r="A10558" s="72">
        <f t="shared" si="164"/>
        <v>141722</v>
      </c>
      <c r="B10558" t="s">
        <v>21060</v>
      </c>
      <c r="C10558" s="85">
        <v>17011653</v>
      </c>
      <c r="D10558" t="s">
        <v>77</v>
      </c>
      <c r="E10558" t="s">
        <v>23194</v>
      </c>
      <c r="F10558" s="85">
        <v>141722</v>
      </c>
      <c r="G10558" t="s">
        <v>78</v>
      </c>
      <c r="H10558">
        <v>1664895</v>
      </c>
      <c r="I10558" t="s">
        <v>79</v>
      </c>
      <c r="K10558" t="s">
        <v>26411</v>
      </c>
      <c r="M10558" t="s">
        <v>20074</v>
      </c>
      <c r="N10558" t="s">
        <v>5106</v>
      </c>
      <c r="O10558" t="s">
        <v>18</v>
      </c>
      <c r="P10558">
        <v>78626</v>
      </c>
    </row>
    <row r="10559" spans="1:17" hidden="1" x14ac:dyDescent="0.35">
      <c r="A10559" s="72">
        <f t="shared" si="164"/>
        <v>141722</v>
      </c>
      <c r="B10559" t="s">
        <v>21060</v>
      </c>
      <c r="C10559" s="66">
        <v>17011653</v>
      </c>
      <c r="D10559" t="s">
        <v>77</v>
      </c>
      <c r="E10559" t="s">
        <v>11379</v>
      </c>
      <c r="F10559" s="66">
        <v>141722</v>
      </c>
      <c r="G10559" t="s">
        <v>78</v>
      </c>
      <c r="H10559" t="s">
        <v>11380</v>
      </c>
      <c r="I10559" t="s">
        <v>79</v>
      </c>
      <c r="K10559" t="s">
        <v>21061</v>
      </c>
      <c r="M10559" t="s">
        <v>20074</v>
      </c>
      <c r="N10559" t="s">
        <v>5106</v>
      </c>
      <c r="O10559" t="s">
        <v>18</v>
      </c>
      <c r="P10559" t="s">
        <v>11426</v>
      </c>
    </row>
    <row r="10560" spans="1:17" hidden="1" x14ac:dyDescent="0.35">
      <c r="A10560" s="72">
        <f t="shared" si="164"/>
        <v>141063</v>
      </c>
      <c r="B10560" t="s">
        <v>26410</v>
      </c>
      <c r="C10560" s="85">
        <v>17016855</v>
      </c>
      <c r="D10560" t="s">
        <v>77</v>
      </c>
      <c r="E10560" t="s">
        <v>23207</v>
      </c>
      <c r="F10560" s="85">
        <v>141063</v>
      </c>
      <c r="G10560" t="s">
        <v>78</v>
      </c>
      <c r="I10560" t="s">
        <v>79</v>
      </c>
      <c r="K10560" t="s">
        <v>26411</v>
      </c>
      <c r="M10560" t="s">
        <v>20074</v>
      </c>
      <c r="N10560" t="s">
        <v>5106</v>
      </c>
      <c r="O10560" t="s">
        <v>18</v>
      </c>
      <c r="P10560">
        <v>78626</v>
      </c>
    </row>
    <row r="10561" spans="1:17" hidden="1" x14ac:dyDescent="0.35">
      <c r="A10561" s="72">
        <f t="shared" si="164"/>
        <v>141063</v>
      </c>
      <c r="B10561" t="s">
        <v>21677</v>
      </c>
      <c r="C10561" s="66">
        <v>17016855</v>
      </c>
      <c r="D10561" t="s">
        <v>77</v>
      </c>
      <c r="E10561" t="s">
        <v>5151</v>
      </c>
      <c r="F10561" s="66">
        <v>141063</v>
      </c>
      <c r="G10561" t="s">
        <v>78</v>
      </c>
      <c r="I10561" t="s">
        <v>79</v>
      </c>
      <c r="K10561" t="s">
        <v>15040</v>
      </c>
      <c r="M10561" t="s">
        <v>11425</v>
      </c>
      <c r="N10561" t="s">
        <v>5106</v>
      </c>
      <c r="O10561" t="s">
        <v>18</v>
      </c>
      <c r="P10561" t="s">
        <v>11426</v>
      </c>
    </row>
    <row r="10562" spans="1:17" hidden="1" x14ac:dyDescent="0.35">
      <c r="A10562" s="72">
        <f t="shared" ref="A10562:A10625" si="165">IF(F10562="", "", IF(D10562="School District", C10562, F10562))</f>
        <v>140867</v>
      </c>
      <c r="B10562" t="s">
        <v>27174</v>
      </c>
      <c r="C10562" s="85">
        <v>156741</v>
      </c>
      <c r="D10562" t="s">
        <v>77</v>
      </c>
      <c r="E10562" t="s">
        <v>23184</v>
      </c>
      <c r="F10562" s="85">
        <v>140867</v>
      </c>
      <c r="G10562" t="s">
        <v>78</v>
      </c>
      <c r="I10562" t="s">
        <v>79</v>
      </c>
      <c r="K10562" t="s">
        <v>27175</v>
      </c>
      <c r="M10562" t="s">
        <v>21981</v>
      </c>
      <c r="N10562" t="s">
        <v>571</v>
      </c>
      <c r="O10562" t="s">
        <v>18</v>
      </c>
      <c r="P10562">
        <v>76063</v>
      </c>
    </row>
    <row r="10563" spans="1:17" hidden="1" x14ac:dyDescent="0.35">
      <c r="A10563" s="72">
        <f t="shared" si="165"/>
        <v>140867</v>
      </c>
      <c r="B10563" t="s">
        <v>13910</v>
      </c>
      <c r="C10563" s="66">
        <v>156741</v>
      </c>
      <c r="D10563" t="s">
        <v>77</v>
      </c>
      <c r="E10563" t="s">
        <v>3405</v>
      </c>
      <c r="F10563" s="66">
        <v>140867</v>
      </c>
      <c r="G10563" t="s">
        <v>78</v>
      </c>
      <c r="I10563" t="s">
        <v>79</v>
      </c>
      <c r="K10563" t="s">
        <v>13911</v>
      </c>
      <c r="M10563" t="s">
        <v>3741</v>
      </c>
      <c r="N10563" t="s">
        <v>571</v>
      </c>
      <c r="O10563" t="s">
        <v>18</v>
      </c>
      <c r="P10563" t="s">
        <v>3742</v>
      </c>
    </row>
    <row r="10564" spans="1:17" hidden="1" x14ac:dyDescent="0.35">
      <c r="A10564" s="72">
        <f t="shared" si="165"/>
        <v>141258</v>
      </c>
      <c r="B10564" t="s">
        <v>7474</v>
      </c>
      <c r="C10564" s="66">
        <v>89244</v>
      </c>
      <c r="D10564" t="s">
        <v>77</v>
      </c>
      <c r="E10564" t="s">
        <v>7475</v>
      </c>
      <c r="F10564" s="66">
        <v>141258</v>
      </c>
      <c r="G10564" t="s">
        <v>78</v>
      </c>
      <c r="I10564" t="s">
        <v>79</v>
      </c>
      <c r="K10564" t="s">
        <v>7476</v>
      </c>
      <c r="M10564" t="s">
        <v>7477</v>
      </c>
      <c r="N10564" t="s">
        <v>7265</v>
      </c>
      <c r="O10564" t="s">
        <v>18</v>
      </c>
      <c r="P10564" t="s">
        <v>7478</v>
      </c>
    </row>
    <row r="10565" spans="1:17" hidden="1" x14ac:dyDescent="0.35">
      <c r="A10565" s="72">
        <f t="shared" si="165"/>
        <v>141268</v>
      </c>
      <c r="B10565" t="s">
        <v>7633</v>
      </c>
      <c r="C10565" s="66">
        <v>89304</v>
      </c>
      <c r="D10565" t="s">
        <v>77</v>
      </c>
      <c r="E10565" t="s">
        <v>7628</v>
      </c>
      <c r="F10565" s="66">
        <v>141268</v>
      </c>
      <c r="G10565" t="s">
        <v>78</v>
      </c>
      <c r="H10565" t="s">
        <v>7629</v>
      </c>
      <c r="I10565" t="s">
        <v>79</v>
      </c>
      <c r="K10565" t="s">
        <v>7634</v>
      </c>
      <c r="M10565" t="s">
        <v>7631</v>
      </c>
      <c r="N10565" t="s">
        <v>7268</v>
      </c>
      <c r="O10565" t="s">
        <v>18</v>
      </c>
      <c r="P10565" t="s">
        <v>7632</v>
      </c>
    </row>
    <row r="10566" spans="1:17" hidden="1" x14ac:dyDescent="0.35">
      <c r="A10566" s="72">
        <f t="shared" si="165"/>
        <v>140932</v>
      </c>
      <c r="B10566" t="s">
        <v>26576</v>
      </c>
      <c r="C10566" s="85">
        <v>87712</v>
      </c>
      <c r="D10566" t="s">
        <v>77</v>
      </c>
      <c r="E10566" t="s">
        <v>23203</v>
      </c>
      <c r="F10566" s="85">
        <v>140932</v>
      </c>
      <c r="G10566" t="s">
        <v>78</v>
      </c>
      <c r="H10566">
        <v>14296040</v>
      </c>
      <c r="I10566" t="s">
        <v>79</v>
      </c>
      <c r="K10566" t="s">
        <v>26577</v>
      </c>
      <c r="M10566" t="s">
        <v>21066</v>
      </c>
      <c r="N10566" t="s">
        <v>571</v>
      </c>
      <c r="O10566" t="s">
        <v>18</v>
      </c>
      <c r="P10566">
        <v>76248</v>
      </c>
      <c r="Q10566">
        <v>3126</v>
      </c>
    </row>
    <row r="10567" spans="1:17" hidden="1" x14ac:dyDescent="0.35">
      <c r="A10567" s="72">
        <f t="shared" si="165"/>
        <v>140932</v>
      </c>
      <c r="B10567" t="s">
        <v>4489</v>
      </c>
      <c r="C10567" s="66">
        <v>87712</v>
      </c>
      <c r="D10567" t="s">
        <v>77</v>
      </c>
      <c r="E10567" t="s">
        <v>3887</v>
      </c>
      <c r="F10567" s="66">
        <v>140932</v>
      </c>
      <c r="G10567" t="s">
        <v>78</v>
      </c>
      <c r="H10567" t="s">
        <v>3888</v>
      </c>
      <c r="I10567" t="s">
        <v>79</v>
      </c>
      <c r="K10567" t="s">
        <v>4490</v>
      </c>
      <c r="L10567" t="s">
        <v>80</v>
      </c>
      <c r="M10567" t="s">
        <v>4480</v>
      </c>
      <c r="N10567" t="s">
        <v>573</v>
      </c>
      <c r="O10567" t="s">
        <v>18</v>
      </c>
      <c r="P10567" t="s">
        <v>4481</v>
      </c>
      <c r="Q10567" t="s">
        <v>4491</v>
      </c>
    </row>
    <row r="10568" spans="1:17" hidden="1" x14ac:dyDescent="0.35">
      <c r="A10568" s="72">
        <f t="shared" si="165"/>
        <v>141268</v>
      </c>
      <c r="B10568" t="s">
        <v>20269</v>
      </c>
      <c r="C10568" s="66">
        <v>17003144</v>
      </c>
      <c r="D10568" t="s">
        <v>83</v>
      </c>
      <c r="E10568" t="s">
        <v>7628</v>
      </c>
      <c r="F10568" s="66">
        <v>141268</v>
      </c>
      <c r="G10568" t="s">
        <v>78</v>
      </c>
      <c r="I10568" t="s">
        <v>79</v>
      </c>
      <c r="K10568" t="s">
        <v>20270</v>
      </c>
      <c r="M10568" t="s">
        <v>20268</v>
      </c>
      <c r="N10568" t="s">
        <v>7268</v>
      </c>
      <c r="O10568" t="s">
        <v>18</v>
      </c>
      <c r="P10568" t="s">
        <v>7632</v>
      </c>
    </row>
    <row r="10569" spans="1:17" hidden="1" x14ac:dyDescent="0.35">
      <c r="A10569" s="72">
        <f t="shared" si="165"/>
        <v>141268</v>
      </c>
      <c r="B10569" t="s">
        <v>21152</v>
      </c>
      <c r="C10569" s="66">
        <v>17012130</v>
      </c>
      <c r="D10569" t="s">
        <v>77</v>
      </c>
      <c r="E10569" t="s">
        <v>7628</v>
      </c>
      <c r="F10569" s="66">
        <v>141268</v>
      </c>
      <c r="G10569" t="s">
        <v>78</v>
      </c>
      <c r="H10569" t="s">
        <v>7629</v>
      </c>
      <c r="I10569" t="s">
        <v>79</v>
      </c>
      <c r="K10569" t="s">
        <v>21153</v>
      </c>
      <c r="M10569" t="s">
        <v>21154</v>
      </c>
      <c r="N10569" t="s">
        <v>7507</v>
      </c>
      <c r="O10569" t="s">
        <v>18</v>
      </c>
      <c r="P10569" t="s">
        <v>7273</v>
      </c>
    </row>
    <row r="10570" spans="1:17" hidden="1" x14ac:dyDescent="0.35">
      <c r="A10570" s="72">
        <f t="shared" si="165"/>
        <v>141268</v>
      </c>
      <c r="B10570" t="s">
        <v>20271</v>
      </c>
      <c r="C10570" s="66">
        <v>17003145</v>
      </c>
      <c r="D10570" t="s">
        <v>83</v>
      </c>
      <c r="E10570" t="s">
        <v>7628</v>
      </c>
      <c r="F10570" s="66">
        <v>141268</v>
      </c>
      <c r="G10570" t="s">
        <v>78</v>
      </c>
      <c r="I10570" t="s">
        <v>79</v>
      </c>
      <c r="K10570" t="s">
        <v>20272</v>
      </c>
      <c r="M10570" t="s">
        <v>20268</v>
      </c>
      <c r="N10570" t="s">
        <v>7268</v>
      </c>
      <c r="O10570" t="s">
        <v>18</v>
      </c>
      <c r="P10570" t="s">
        <v>7632</v>
      </c>
    </row>
    <row r="10571" spans="1:17" hidden="1" x14ac:dyDescent="0.35">
      <c r="A10571" s="72">
        <f t="shared" si="165"/>
        <v>141268</v>
      </c>
      <c r="B10571" t="s">
        <v>20266</v>
      </c>
      <c r="C10571" s="66">
        <v>17003143</v>
      </c>
      <c r="D10571" t="s">
        <v>83</v>
      </c>
      <c r="E10571" t="s">
        <v>7628</v>
      </c>
      <c r="F10571" s="66">
        <v>141268</v>
      </c>
      <c r="G10571" t="s">
        <v>78</v>
      </c>
      <c r="I10571" t="s">
        <v>79</v>
      </c>
      <c r="K10571" t="s">
        <v>20267</v>
      </c>
      <c r="M10571" t="s">
        <v>20268</v>
      </c>
      <c r="N10571" t="s">
        <v>7268</v>
      </c>
      <c r="O10571" t="s">
        <v>18</v>
      </c>
      <c r="P10571" t="s">
        <v>7632</v>
      </c>
    </row>
    <row r="10572" spans="1:17" hidden="1" x14ac:dyDescent="0.35">
      <c r="A10572" s="72">
        <f t="shared" si="165"/>
        <v>140887</v>
      </c>
      <c r="B10572" t="s">
        <v>25498</v>
      </c>
      <c r="C10572" s="85">
        <v>203643</v>
      </c>
      <c r="D10572" t="s">
        <v>77</v>
      </c>
      <c r="E10572" t="s">
        <v>23231</v>
      </c>
      <c r="F10572" s="85">
        <v>140887</v>
      </c>
      <c r="G10572" t="s">
        <v>78</v>
      </c>
      <c r="H10572">
        <v>12027249</v>
      </c>
      <c r="I10572" t="s">
        <v>79</v>
      </c>
      <c r="K10572" t="s">
        <v>25499</v>
      </c>
      <c r="M10572" t="s">
        <v>20648</v>
      </c>
      <c r="N10572" t="s">
        <v>571</v>
      </c>
      <c r="O10572" t="s">
        <v>18</v>
      </c>
      <c r="P10572">
        <v>76116</v>
      </c>
      <c r="Q10572">
        <v>6322</v>
      </c>
    </row>
    <row r="10573" spans="1:17" hidden="1" x14ac:dyDescent="0.35">
      <c r="A10573" s="72">
        <f t="shared" si="165"/>
        <v>140887</v>
      </c>
      <c r="B10573" t="s">
        <v>14257</v>
      </c>
      <c r="C10573" s="66">
        <v>203643</v>
      </c>
      <c r="D10573" t="s">
        <v>77</v>
      </c>
      <c r="E10573" t="s">
        <v>3907</v>
      </c>
      <c r="F10573" s="66">
        <v>140887</v>
      </c>
      <c r="G10573" t="s">
        <v>78</v>
      </c>
      <c r="H10573" t="s">
        <v>14248</v>
      </c>
      <c r="I10573" t="s">
        <v>79</v>
      </c>
      <c r="K10573" t="s">
        <v>14258</v>
      </c>
      <c r="M10573" t="s">
        <v>3904</v>
      </c>
      <c r="N10573" t="s">
        <v>571</v>
      </c>
      <c r="O10573" t="s">
        <v>18</v>
      </c>
      <c r="P10573" t="s">
        <v>4224</v>
      </c>
      <c r="Q10573" t="s">
        <v>6644</v>
      </c>
    </row>
    <row r="10574" spans="1:17" hidden="1" x14ac:dyDescent="0.35">
      <c r="A10574" s="72">
        <f t="shared" si="165"/>
        <v>141982</v>
      </c>
      <c r="B10574" t="s">
        <v>25622</v>
      </c>
      <c r="C10574" s="85">
        <v>16033675</v>
      </c>
      <c r="D10574" t="s">
        <v>77</v>
      </c>
      <c r="E10574" t="s">
        <v>23230</v>
      </c>
      <c r="F10574" s="85">
        <v>141982</v>
      </c>
      <c r="G10574" t="s">
        <v>78</v>
      </c>
      <c r="I10574" t="s">
        <v>79</v>
      </c>
      <c r="K10574" t="s">
        <v>25623</v>
      </c>
      <c r="M10574" t="s">
        <v>12609</v>
      </c>
      <c r="N10574" t="s">
        <v>12609</v>
      </c>
      <c r="O10574" t="s">
        <v>18</v>
      </c>
      <c r="P10574">
        <v>79416</v>
      </c>
    </row>
    <row r="10575" spans="1:17" hidden="1" x14ac:dyDescent="0.35">
      <c r="A10575" s="72">
        <f t="shared" si="165"/>
        <v>141982</v>
      </c>
      <c r="B10575" t="s">
        <v>16113</v>
      </c>
      <c r="C10575" s="66">
        <v>16033675</v>
      </c>
      <c r="D10575" t="s">
        <v>77</v>
      </c>
      <c r="E10575" t="s">
        <v>12679</v>
      </c>
      <c r="F10575" s="66">
        <v>141982</v>
      </c>
      <c r="G10575" t="s">
        <v>78</v>
      </c>
      <c r="I10575" t="s">
        <v>79</v>
      </c>
      <c r="K10575" t="s">
        <v>16114</v>
      </c>
      <c r="M10575" t="s">
        <v>12447</v>
      </c>
      <c r="N10575" t="s">
        <v>12609</v>
      </c>
      <c r="O10575" t="s">
        <v>18</v>
      </c>
      <c r="P10575" t="s">
        <v>12692</v>
      </c>
    </row>
    <row r="10576" spans="1:17" hidden="1" x14ac:dyDescent="0.35">
      <c r="A10576" s="72">
        <f t="shared" si="165"/>
        <v>140906</v>
      </c>
      <c r="B10576" t="s">
        <v>24673</v>
      </c>
      <c r="C10576" s="85">
        <v>16064236</v>
      </c>
      <c r="D10576" t="s">
        <v>77</v>
      </c>
      <c r="E10576" t="s">
        <v>23244</v>
      </c>
      <c r="F10576" s="85">
        <v>140906</v>
      </c>
      <c r="G10576" t="s">
        <v>78</v>
      </c>
      <c r="H10576">
        <v>13850763</v>
      </c>
      <c r="I10576" t="s">
        <v>79</v>
      </c>
      <c r="K10576" t="s">
        <v>24674</v>
      </c>
      <c r="M10576" t="s">
        <v>24662</v>
      </c>
      <c r="N10576" t="s">
        <v>571</v>
      </c>
      <c r="O10576" t="s">
        <v>18</v>
      </c>
      <c r="P10576">
        <v>76179</v>
      </c>
      <c r="Q10576">
        <v>3476</v>
      </c>
    </row>
    <row r="10577" spans="1:17" hidden="1" x14ac:dyDescent="0.35">
      <c r="A10577" s="72">
        <f t="shared" si="165"/>
        <v>141252</v>
      </c>
      <c r="B10577" t="s">
        <v>7415</v>
      </c>
      <c r="C10577" s="66">
        <v>89224</v>
      </c>
      <c r="D10577" t="s">
        <v>77</v>
      </c>
      <c r="E10577" t="s">
        <v>7310</v>
      </c>
      <c r="F10577" s="66">
        <v>141252</v>
      </c>
      <c r="G10577" t="s">
        <v>78</v>
      </c>
      <c r="H10577" t="s">
        <v>7416</v>
      </c>
      <c r="I10577" t="s">
        <v>79</v>
      </c>
      <c r="K10577" t="s">
        <v>7417</v>
      </c>
      <c r="M10577" t="s">
        <v>7322</v>
      </c>
      <c r="N10577" t="s">
        <v>6073</v>
      </c>
      <c r="O10577" t="s">
        <v>18</v>
      </c>
      <c r="P10577" t="s">
        <v>7405</v>
      </c>
      <c r="Q10577" t="s">
        <v>7418</v>
      </c>
    </row>
    <row r="10578" spans="1:17" hidden="1" x14ac:dyDescent="0.35">
      <c r="A10578" s="72">
        <f t="shared" si="165"/>
        <v>141267</v>
      </c>
      <c r="B10578" t="s">
        <v>7415</v>
      </c>
      <c r="C10578" s="66">
        <v>201943</v>
      </c>
      <c r="D10578" t="s">
        <v>77</v>
      </c>
      <c r="E10578" t="s">
        <v>7612</v>
      </c>
      <c r="F10578" s="66">
        <v>141267</v>
      </c>
      <c r="G10578" t="s">
        <v>78</v>
      </c>
      <c r="I10578" t="s">
        <v>79</v>
      </c>
      <c r="K10578" t="s">
        <v>14170</v>
      </c>
      <c r="M10578" t="s">
        <v>14171</v>
      </c>
      <c r="N10578" t="s">
        <v>6071</v>
      </c>
      <c r="O10578" t="s">
        <v>18</v>
      </c>
      <c r="P10578" t="s">
        <v>14172</v>
      </c>
    </row>
    <row r="10579" spans="1:17" hidden="1" x14ac:dyDescent="0.35">
      <c r="A10579" s="72">
        <f t="shared" si="165"/>
        <v>141065</v>
      </c>
      <c r="B10579" t="s">
        <v>5176</v>
      </c>
      <c r="C10579" s="66">
        <v>88016</v>
      </c>
      <c r="D10579" t="s">
        <v>77</v>
      </c>
      <c r="E10579" t="s">
        <v>5158</v>
      </c>
      <c r="F10579" s="66">
        <v>141065</v>
      </c>
      <c r="G10579" t="s">
        <v>78</v>
      </c>
      <c r="I10579" t="s">
        <v>79</v>
      </c>
      <c r="K10579" t="s">
        <v>5177</v>
      </c>
      <c r="M10579" t="s">
        <v>5156</v>
      </c>
      <c r="N10579" t="s">
        <v>5040</v>
      </c>
      <c r="O10579" t="s">
        <v>18</v>
      </c>
      <c r="P10579" t="s">
        <v>5171</v>
      </c>
      <c r="Q10579" t="s">
        <v>5178</v>
      </c>
    </row>
    <row r="10580" spans="1:17" hidden="1" x14ac:dyDescent="0.35">
      <c r="A10580" s="72">
        <f t="shared" si="165"/>
        <v>140441</v>
      </c>
      <c r="B10580" t="s">
        <v>17803</v>
      </c>
      <c r="C10580" s="66">
        <v>16071037</v>
      </c>
      <c r="D10580" t="s">
        <v>77</v>
      </c>
      <c r="E10580" t="s">
        <v>182</v>
      </c>
      <c r="F10580" s="66">
        <v>140441</v>
      </c>
      <c r="G10580" t="s">
        <v>78</v>
      </c>
      <c r="I10580" t="s">
        <v>79</v>
      </c>
      <c r="K10580" t="s">
        <v>17804</v>
      </c>
      <c r="M10580" t="s">
        <v>15304</v>
      </c>
      <c r="N10580" t="s">
        <v>185</v>
      </c>
      <c r="O10580" t="s">
        <v>18</v>
      </c>
      <c r="P10580" t="s">
        <v>177</v>
      </c>
    </row>
    <row r="10581" spans="1:17" hidden="1" x14ac:dyDescent="0.35">
      <c r="A10581" s="72">
        <f t="shared" si="165"/>
        <v>141892</v>
      </c>
      <c r="B10581" t="s">
        <v>12318</v>
      </c>
      <c r="C10581" s="66">
        <v>92320</v>
      </c>
      <c r="D10581" t="s">
        <v>77</v>
      </c>
      <c r="E10581" t="s">
        <v>12314</v>
      </c>
      <c r="F10581" s="66">
        <v>141892</v>
      </c>
      <c r="G10581" t="s">
        <v>78</v>
      </c>
      <c r="H10581" t="s">
        <v>12319</v>
      </c>
      <c r="I10581" t="s">
        <v>79</v>
      </c>
      <c r="K10581" t="s">
        <v>12320</v>
      </c>
      <c r="M10581" t="s">
        <v>7380</v>
      </c>
      <c r="N10581" t="s">
        <v>7381</v>
      </c>
      <c r="O10581" t="s">
        <v>18</v>
      </c>
      <c r="P10581" t="s">
        <v>12317</v>
      </c>
      <c r="Q10581" t="s">
        <v>8362</v>
      </c>
    </row>
    <row r="10582" spans="1:17" hidden="1" x14ac:dyDescent="0.35">
      <c r="A10582" s="72">
        <f t="shared" si="165"/>
        <v>140595</v>
      </c>
      <c r="B10582" t="s">
        <v>22879</v>
      </c>
      <c r="C10582" s="66">
        <v>17027204</v>
      </c>
      <c r="D10582" t="s">
        <v>77</v>
      </c>
      <c r="E10582" t="s">
        <v>2012</v>
      </c>
      <c r="F10582" s="66">
        <v>140595</v>
      </c>
      <c r="G10582" t="s">
        <v>78</v>
      </c>
      <c r="I10582" t="s">
        <v>79</v>
      </c>
      <c r="K10582" t="s">
        <v>22880</v>
      </c>
      <c r="M10582" t="s">
        <v>14204</v>
      </c>
      <c r="N10582" t="s">
        <v>176</v>
      </c>
      <c r="O10582" t="s">
        <v>18</v>
      </c>
      <c r="P10582" t="s">
        <v>869</v>
      </c>
    </row>
    <row r="10583" spans="1:17" hidden="1" x14ac:dyDescent="0.35">
      <c r="A10583" s="72">
        <f t="shared" si="165"/>
        <v>141267</v>
      </c>
      <c r="B10583" t="s">
        <v>15540</v>
      </c>
      <c r="C10583" s="66">
        <v>234122</v>
      </c>
      <c r="D10583" t="s">
        <v>77</v>
      </c>
      <c r="E10583" t="s">
        <v>7612</v>
      </c>
      <c r="F10583" s="66">
        <v>141267</v>
      </c>
      <c r="G10583" t="s">
        <v>78</v>
      </c>
      <c r="I10583" t="s">
        <v>79</v>
      </c>
      <c r="K10583" t="s">
        <v>15541</v>
      </c>
      <c r="M10583" t="s">
        <v>7609</v>
      </c>
      <c r="N10583" t="s">
        <v>6073</v>
      </c>
      <c r="O10583" t="s">
        <v>18</v>
      </c>
      <c r="P10583" t="s">
        <v>14172</v>
      </c>
    </row>
    <row r="10584" spans="1:17" hidden="1" x14ac:dyDescent="0.35">
      <c r="A10584" s="72">
        <f t="shared" si="165"/>
        <v>141307</v>
      </c>
      <c r="B10584" t="s">
        <v>6774</v>
      </c>
      <c r="C10584" s="66">
        <v>88774</v>
      </c>
      <c r="D10584" t="s">
        <v>77</v>
      </c>
      <c r="E10584" t="s">
        <v>6769</v>
      </c>
      <c r="F10584" s="66">
        <v>141307</v>
      </c>
      <c r="G10584" t="s">
        <v>78</v>
      </c>
      <c r="I10584" t="s">
        <v>79</v>
      </c>
      <c r="K10584" t="s">
        <v>6775</v>
      </c>
      <c r="M10584" t="s">
        <v>3090</v>
      </c>
      <c r="N10584" t="s">
        <v>6771</v>
      </c>
      <c r="O10584" t="s">
        <v>18</v>
      </c>
      <c r="P10584" t="s">
        <v>6772</v>
      </c>
      <c r="Q10584" t="s">
        <v>895</v>
      </c>
    </row>
    <row r="10585" spans="1:17" hidden="1" x14ac:dyDescent="0.35">
      <c r="A10585" s="72">
        <f t="shared" si="165"/>
        <v>140532</v>
      </c>
      <c r="B10585" t="s">
        <v>28536</v>
      </c>
      <c r="C10585" s="85">
        <v>195004</v>
      </c>
      <c r="D10585" t="s">
        <v>77</v>
      </c>
      <c r="E10585" t="s">
        <v>23131</v>
      </c>
      <c r="F10585" s="85">
        <v>140532</v>
      </c>
      <c r="G10585" t="s">
        <v>78</v>
      </c>
      <c r="H10585">
        <v>11834355</v>
      </c>
      <c r="I10585" t="s">
        <v>79</v>
      </c>
      <c r="K10585" t="s">
        <v>28537</v>
      </c>
      <c r="M10585" t="s">
        <v>20391</v>
      </c>
      <c r="N10585" t="s">
        <v>1160</v>
      </c>
      <c r="O10585" t="s">
        <v>18</v>
      </c>
      <c r="P10585">
        <v>75169</v>
      </c>
      <c r="Q10585">
        <v>9534</v>
      </c>
    </row>
    <row r="10586" spans="1:17" hidden="1" x14ac:dyDescent="0.35">
      <c r="A10586" s="72">
        <f t="shared" si="165"/>
        <v>140532</v>
      </c>
      <c r="B10586" t="s">
        <v>14087</v>
      </c>
      <c r="C10586" s="66">
        <v>195004</v>
      </c>
      <c r="D10586" t="s">
        <v>77</v>
      </c>
      <c r="E10586" t="s">
        <v>1596</v>
      </c>
      <c r="F10586" s="66">
        <v>140532</v>
      </c>
      <c r="G10586" t="s">
        <v>78</v>
      </c>
      <c r="H10586" t="s">
        <v>1597</v>
      </c>
      <c r="I10586" t="s">
        <v>79</v>
      </c>
      <c r="K10586" t="s">
        <v>14088</v>
      </c>
      <c r="M10586" t="s">
        <v>1599</v>
      </c>
      <c r="N10586" t="s">
        <v>1160</v>
      </c>
      <c r="O10586" t="s">
        <v>18</v>
      </c>
      <c r="P10586" t="s">
        <v>1600</v>
      </c>
      <c r="Q10586" t="s">
        <v>1609</v>
      </c>
    </row>
    <row r="10587" spans="1:17" hidden="1" x14ac:dyDescent="0.35">
      <c r="A10587" s="72">
        <f t="shared" si="165"/>
        <v>140696</v>
      </c>
      <c r="B10587" t="s">
        <v>20598</v>
      </c>
      <c r="C10587" s="66">
        <v>17006171</v>
      </c>
      <c r="D10587" t="s">
        <v>83</v>
      </c>
      <c r="E10587" t="s">
        <v>13674</v>
      </c>
      <c r="F10587" s="66">
        <v>140696</v>
      </c>
      <c r="G10587" t="s">
        <v>77</v>
      </c>
      <c r="I10587" t="s">
        <v>79</v>
      </c>
      <c r="K10587" t="s">
        <v>1598</v>
      </c>
      <c r="M10587" t="s">
        <v>1599</v>
      </c>
      <c r="N10587" t="s">
        <v>1160</v>
      </c>
      <c r="O10587" t="s">
        <v>18</v>
      </c>
      <c r="P10587" t="s">
        <v>1600</v>
      </c>
      <c r="Q10587" t="s">
        <v>1601</v>
      </c>
    </row>
    <row r="10588" spans="1:17" hidden="1" x14ac:dyDescent="0.35">
      <c r="A10588" s="72">
        <f t="shared" si="165"/>
        <v>140532</v>
      </c>
      <c r="B10588" t="s">
        <v>28530</v>
      </c>
      <c r="C10588" s="85">
        <v>86028</v>
      </c>
      <c r="D10588" t="s">
        <v>77</v>
      </c>
      <c r="E10588" t="s">
        <v>23131</v>
      </c>
      <c r="F10588" s="85">
        <v>140532</v>
      </c>
      <c r="G10588" t="s">
        <v>78</v>
      </c>
      <c r="H10588">
        <v>11834355</v>
      </c>
      <c r="I10588" t="s">
        <v>79</v>
      </c>
      <c r="K10588" t="s">
        <v>28531</v>
      </c>
      <c r="M10588" t="s">
        <v>20391</v>
      </c>
      <c r="N10588" t="s">
        <v>1160</v>
      </c>
      <c r="O10588" t="s">
        <v>18</v>
      </c>
      <c r="P10588">
        <v>75169</v>
      </c>
      <c r="Q10588">
        <v>2351</v>
      </c>
    </row>
    <row r="10589" spans="1:17" hidden="1" x14ac:dyDescent="0.35">
      <c r="A10589" s="72">
        <f t="shared" si="165"/>
        <v>140532</v>
      </c>
      <c r="B10589" t="s">
        <v>1602</v>
      </c>
      <c r="C10589" s="66">
        <v>86028</v>
      </c>
      <c r="D10589" t="s">
        <v>77</v>
      </c>
      <c r="E10589" t="s">
        <v>1596</v>
      </c>
      <c r="F10589" s="66">
        <v>140532</v>
      </c>
      <c r="G10589" t="s">
        <v>78</v>
      </c>
      <c r="H10589" t="s">
        <v>1597</v>
      </c>
      <c r="I10589" t="s">
        <v>79</v>
      </c>
      <c r="K10589" t="s">
        <v>1603</v>
      </c>
      <c r="M10589" t="s">
        <v>1599</v>
      </c>
      <c r="N10589" t="s">
        <v>1156</v>
      </c>
      <c r="O10589" t="s">
        <v>18</v>
      </c>
      <c r="P10589" t="s">
        <v>1600</v>
      </c>
      <c r="Q10589" t="s">
        <v>496</v>
      </c>
    </row>
    <row r="10590" spans="1:17" hidden="1" x14ac:dyDescent="0.35">
      <c r="A10590" s="72">
        <f t="shared" si="165"/>
        <v>140532</v>
      </c>
      <c r="B10590" t="s">
        <v>23131</v>
      </c>
      <c r="C10590" s="85">
        <v>140532</v>
      </c>
      <c r="D10590" t="s">
        <v>78</v>
      </c>
      <c r="E10590" t="s">
        <v>23240</v>
      </c>
      <c r="F10590" s="85">
        <v>16048959</v>
      </c>
      <c r="G10590" t="s">
        <v>1750</v>
      </c>
      <c r="H10590">
        <v>11834355</v>
      </c>
      <c r="I10590" t="s">
        <v>79</v>
      </c>
      <c r="J10590" t="s">
        <v>200</v>
      </c>
      <c r="K10590" t="s">
        <v>24856</v>
      </c>
      <c r="M10590" t="s">
        <v>20391</v>
      </c>
      <c r="N10590" t="s">
        <v>1160</v>
      </c>
      <c r="O10590" t="s">
        <v>18</v>
      </c>
      <c r="P10590">
        <v>75169</v>
      </c>
      <c r="Q10590">
        <v>2504</v>
      </c>
    </row>
    <row r="10591" spans="1:17" hidden="1" x14ac:dyDescent="0.35">
      <c r="A10591" s="72">
        <f t="shared" si="165"/>
        <v>140532</v>
      </c>
      <c r="B10591" t="s">
        <v>28545</v>
      </c>
      <c r="C10591" s="85">
        <v>16037593</v>
      </c>
      <c r="D10591" t="s">
        <v>23281</v>
      </c>
      <c r="E10591" t="s">
        <v>23131</v>
      </c>
      <c r="F10591" s="85">
        <v>140532</v>
      </c>
      <c r="G10591" t="s">
        <v>78</v>
      </c>
      <c r="H10591">
        <v>11834355</v>
      </c>
      <c r="I10591" t="s">
        <v>79</v>
      </c>
      <c r="K10591" t="s">
        <v>28546</v>
      </c>
      <c r="M10591" t="s">
        <v>28547</v>
      </c>
      <c r="N10591" t="s">
        <v>1160</v>
      </c>
      <c r="O10591" t="s">
        <v>18</v>
      </c>
      <c r="P10591">
        <v>75169</v>
      </c>
    </row>
    <row r="10592" spans="1:17" hidden="1" x14ac:dyDescent="0.35">
      <c r="A10592" s="72">
        <f t="shared" si="165"/>
        <v>140532</v>
      </c>
      <c r="B10592" t="s">
        <v>18921</v>
      </c>
      <c r="C10592" s="66">
        <v>16037593</v>
      </c>
      <c r="D10592" t="s">
        <v>83</v>
      </c>
      <c r="E10592" t="s">
        <v>1596</v>
      </c>
      <c r="F10592" s="66">
        <v>140532</v>
      </c>
      <c r="G10592" t="s">
        <v>78</v>
      </c>
      <c r="H10592" t="s">
        <v>1597</v>
      </c>
      <c r="I10592" t="s">
        <v>79</v>
      </c>
      <c r="K10592" t="s">
        <v>18922</v>
      </c>
      <c r="M10592" t="s">
        <v>18923</v>
      </c>
      <c r="N10592" t="s">
        <v>1156</v>
      </c>
      <c r="O10592" t="s">
        <v>18</v>
      </c>
      <c r="P10592" t="s">
        <v>1600</v>
      </c>
    </row>
    <row r="10593" spans="1:17" hidden="1" x14ac:dyDescent="0.35">
      <c r="A10593" s="72">
        <f t="shared" si="165"/>
        <v>140532</v>
      </c>
      <c r="B10593" t="s">
        <v>28541</v>
      </c>
      <c r="C10593" s="85">
        <v>16039009</v>
      </c>
      <c r="D10593" t="s">
        <v>23281</v>
      </c>
      <c r="E10593" t="s">
        <v>23131</v>
      </c>
      <c r="F10593" s="85">
        <v>140532</v>
      </c>
      <c r="G10593" t="s">
        <v>78</v>
      </c>
      <c r="H10593">
        <v>11834355</v>
      </c>
      <c r="I10593" t="s">
        <v>79</v>
      </c>
      <c r="K10593" t="s">
        <v>28542</v>
      </c>
      <c r="M10593" t="s">
        <v>20391</v>
      </c>
      <c r="N10593" t="s">
        <v>1160</v>
      </c>
      <c r="O10593" t="s">
        <v>18</v>
      </c>
      <c r="P10593">
        <v>75169</v>
      </c>
    </row>
    <row r="10594" spans="1:17" hidden="1" x14ac:dyDescent="0.35">
      <c r="A10594" s="72">
        <f t="shared" si="165"/>
        <v>140532</v>
      </c>
      <c r="B10594" t="s">
        <v>19668</v>
      </c>
      <c r="C10594" s="66">
        <v>16039009</v>
      </c>
      <c r="D10594" t="s">
        <v>83</v>
      </c>
      <c r="E10594" t="s">
        <v>1596</v>
      </c>
      <c r="F10594" s="66">
        <v>140532</v>
      </c>
      <c r="G10594" t="s">
        <v>78</v>
      </c>
      <c r="H10594" t="s">
        <v>1597</v>
      </c>
      <c r="I10594" t="s">
        <v>79</v>
      </c>
      <c r="K10594" t="s">
        <v>19669</v>
      </c>
      <c r="M10594" t="s">
        <v>1599</v>
      </c>
      <c r="N10594" t="s">
        <v>1156</v>
      </c>
      <c r="O10594" t="s">
        <v>18</v>
      </c>
      <c r="P10594" t="s">
        <v>1600</v>
      </c>
    </row>
    <row r="10595" spans="1:17" hidden="1" x14ac:dyDescent="0.35">
      <c r="A10595" s="72">
        <f t="shared" si="165"/>
        <v>140532</v>
      </c>
      <c r="B10595" t="s">
        <v>28548</v>
      </c>
      <c r="C10595" s="85">
        <v>16039008</v>
      </c>
      <c r="D10595" t="s">
        <v>23281</v>
      </c>
      <c r="E10595" t="s">
        <v>23131</v>
      </c>
      <c r="F10595" s="85">
        <v>140532</v>
      </c>
      <c r="G10595" t="s">
        <v>78</v>
      </c>
      <c r="H10595">
        <v>11834355</v>
      </c>
      <c r="I10595" t="s">
        <v>79</v>
      </c>
      <c r="K10595" t="s">
        <v>28549</v>
      </c>
      <c r="M10595" t="s">
        <v>20391</v>
      </c>
      <c r="N10595" t="s">
        <v>1160</v>
      </c>
      <c r="O10595" t="s">
        <v>18</v>
      </c>
      <c r="P10595">
        <v>75169</v>
      </c>
    </row>
    <row r="10596" spans="1:17" hidden="1" x14ac:dyDescent="0.35">
      <c r="A10596" s="72">
        <f t="shared" si="165"/>
        <v>140532</v>
      </c>
      <c r="B10596" t="s">
        <v>19666</v>
      </c>
      <c r="C10596" s="66">
        <v>16039008</v>
      </c>
      <c r="D10596" t="s">
        <v>83</v>
      </c>
      <c r="E10596" t="s">
        <v>1596</v>
      </c>
      <c r="F10596" s="66">
        <v>140532</v>
      </c>
      <c r="G10596" t="s">
        <v>78</v>
      </c>
      <c r="H10596" t="s">
        <v>1597</v>
      </c>
      <c r="I10596" t="s">
        <v>79</v>
      </c>
      <c r="K10596" t="s">
        <v>19667</v>
      </c>
      <c r="M10596" t="s">
        <v>1599</v>
      </c>
      <c r="N10596" t="s">
        <v>1156</v>
      </c>
      <c r="O10596" t="s">
        <v>18</v>
      </c>
      <c r="P10596" t="s">
        <v>1600</v>
      </c>
    </row>
    <row r="10597" spans="1:17" hidden="1" x14ac:dyDescent="0.35">
      <c r="A10597" s="72">
        <f t="shared" si="165"/>
        <v>140532</v>
      </c>
      <c r="B10597" t="s">
        <v>28543</v>
      </c>
      <c r="C10597" s="85">
        <v>16039000</v>
      </c>
      <c r="D10597" t="s">
        <v>23281</v>
      </c>
      <c r="E10597" t="s">
        <v>23131</v>
      </c>
      <c r="F10597" s="85">
        <v>140532</v>
      </c>
      <c r="G10597" t="s">
        <v>78</v>
      </c>
      <c r="H10597">
        <v>11834355</v>
      </c>
      <c r="I10597" t="s">
        <v>79</v>
      </c>
      <c r="K10597" t="s">
        <v>28544</v>
      </c>
      <c r="M10597" t="s">
        <v>20391</v>
      </c>
      <c r="N10597" t="s">
        <v>1160</v>
      </c>
      <c r="O10597" t="s">
        <v>18</v>
      </c>
      <c r="P10597">
        <v>75169</v>
      </c>
    </row>
    <row r="10598" spans="1:17" hidden="1" x14ac:dyDescent="0.35">
      <c r="A10598" s="72">
        <f t="shared" si="165"/>
        <v>140532</v>
      </c>
      <c r="B10598" t="s">
        <v>19662</v>
      </c>
      <c r="C10598" s="66">
        <v>16039000</v>
      </c>
      <c r="D10598" t="s">
        <v>83</v>
      </c>
      <c r="E10598" t="s">
        <v>1596</v>
      </c>
      <c r="F10598" s="66">
        <v>140532</v>
      </c>
      <c r="G10598" t="s">
        <v>78</v>
      </c>
      <c r="H10598" t="s">
        <v>1597</v>
      </c>
      <c r="I10598" t="s">
        <v>79</v>
      </c>
      <c r="K10598" t="s">
        <v>19663</v>
      </c>
      <c r="M10598" t="s">
        <v>1599</v>
      </c>
      <c r="N10598" t="s">
        <v>1156</v>
      </c>
      <c r="O10598" t="s">
        <v>18</v>
      </c>
      <c r="P10598" t="s">
        <v>1600</v>
      </c>
    </row>
    <row r="10599" spans="1:17" hidden="1" x14ac:dyDescent="0.35">
      <c r="A10599" s="72">
        <f t="shared" si="165"/>
        <v>140532</v>
      </c>
      <c r="B10599" t="s">
        <v>28551</v>
      </c>
      <c r="C10599" s="85">
        <v>16039006</v>
      </c>
      <c r="D10599" t="s">
        <v>23281</v>
      </c>
      <c r="E10599" t="s">
        <v>23131</v>
      </c>
      <c r="F10599" s="85">
        <v>140532</v>
      </c>
      <c r="G10599" t="s">
        <v>78</v>
      </c>
      <c r="H10599">
        <v>11834355</v>
      </c>
      <c r="I10599" t="s">
        <v>79</v>
      </c>
      <c r="K10599" t="s">
        <v>28552</v>
      </c>
      <c r="M10599" t="s">
        <v>20391</v>
      </c>
      <c r="N10599" t="s">
        <v>1160</v>
      </c>
      <c r="O10599" t="s">
        <v>18</v>
      </c>
      <c r="P10599">
        <v>75169</v>
      </c>
    </row>
    <row r="10600" spans="1:17" hidden="1" x14ac:dyDescent="0.35">
      <c r="A10600" s="72">
        <f t="shared" si="165"/>
        <v>140532</v>
      </c>
      <c r="B10600" t="s">
        <v>19664</v>
      </c>
      <c r="C10600" s="66">
        <v>16039006</v>
      </c>
      <c r="D10600" t="s">
        <v>83</v>
      </c>
      <c r="E10600" t="s">
        <v>1596</v>
      </c>
      <c r="F10600" s="66">
        <v>140532</v>
      </c>
      <c r="G10600" t="s">
        <v>78</v>
      </c>
      <c r="H10600" t="s">
        <v>1597</v>
      </c>
      <c r="I10600" t="s">
        <v>79</v>
      </c>
      <c r="K10600" t="s">
        <v>19665</v>
      </c>
      <c r="M10600" t="s">
        <v>1599</v>
      </c>
      <c r="N10600" t="s">
        <v>1156</v>
      </c>
      <c r="O10600" t="s">
        <v>18</v>
      </c>
      <c r="P10600" t="s">
        <v>1600</v>
      </c>
    </row>
    <row r="10601" spans="1:17" hidden="1" x14ac:dyDescent="0.35">
      <c r="A10601" s="72">
        <f t="shared" si="165"/>
        <v>140532</v>
      </c>
      <c r="B10601" t="s">
        <v>28532</v>
      </c>
      <c r="C10601" s="85">
        <v>86029</v>
      </c>
      <c r="D10601" t="s">
        <v>77</v>
      </c>
      <c r="E10601" t="s">
        <v>23131</v>
      </c>
      <c r="F10601" s="85">
        <v>140532</v>
      </c>
      <c r="G10601" t="s">
        <v>78</v>
      </c>
      <c r="H10601">
        <v>11834355</v>
      </c>
      <c r="I10601" t="s">
        <v>79</v>
      </c>
      <c r="K10601" t="s">
        <v>28533</v>
      </c>
      <c r="M10601" t="s">
        <v>20391</v>
      </c>
      <c r="N10601" t="s">
        <v>1160</v>
      </c>
      <c r="O10601" t="s">
        <v>18</v>
      </c>
      <c r="P10601">
        <v>75169</v>
      </c>
      <c r="Q10601">
        <v>2440</v>
      </c>
    </row>
    <row r="10602" spans="1:17" hidden="1" x14ac:dyDescent="0.35">
      <c r="A10602" s="72">
        <f t="shared" si="165"/>
        <v>140532</v>
      </c>
      <c r="B10602" t="s">
        <v>1604</v>
      </c>
      <c r="C10602" s="66">
        <v>86029</v>
      </c>
      <c r="D10602" t="s">
        <v>77</v>
      </c>
      <c r="E10602" t="s">
        <v>1596</v>
      </c>
      <c r="F10602" s="66">
        <v>140532</v>
      </c>
      <c r="G10602" t="s">
        <v>78</v>
      </c>
      <c r="H10602" t="s">
        <v>1597</v>
      </c>
      <c r="I10602" t="s">
        <v>79</v>
      </c>
      <c r="K10602" t="s">
        <v>1605</v>
      </c>
      <c r="M10602" t="s">
        <v>1599</v>
      </c>
      <c r="N10602" t="s">
        <v>1156</v>
      </c>
      <c r="O10602" t="s">
        <v>18</v>
      </c>
      <c r="P10602" t="s">
        <v>1600</v>
      </c>
      <c r="Q10602" t="s">
        <v>1606</v>
      </c>
    </row>
    <row r="10603" spans="1:17" hidden="1" x14ac:dyDescent="0.35">
      <c r="A10603" s="72">
        <f t="shared" si="165"/>
        <v>140532</v>
      </c>
      <c r="B10603" t="s">
        <v>28538</v>
      </c>
      <c r="C10603" s="85">
        <v>86027</v>
      </c>
      <c r="D10603" t="s">
        <v>77</v>
      </c>
      <c r="E10603" t="s">
        <v>23131</v>
      </c>
      <c r="F10603" s="85">
        <v>140532</v>
      </c>
      <c r="G10603" t="s">
        <v>78</v>
      </c>
      <c r="H10603">
        <v>11834355</v>
      </c>
      <c r="I10603" t="s">
        <v>79</v>
      </c>
      <c r="K10603" t="s">
        <v>28539</v>
      </c>
      <c r="M10603" t="s">
        <v>20391</v>
      </c>
      <c r="N10603" t="s">
        <v>1160</v>
      </c>
      <c r="O10603" t="s">
        <v>18</v>
      </c>
      <c r="P10603">
        <v>75169</v>
      </c>
      <c r="Q10603">
        <v>2323</v>
      </c>
    </row>
    <row r="10604" spans="1:17" hidden="1" x14ac:dyDescent="0.35">
      <c r="A10604" s="72">
        <f t="shared" si="165"/>
        <v>140532</v>
      </c>
      <c r="B10604" t="s">
        <v>1595</v>
      </c>
      <c r="C10604" s="66">
        <v>86027</v>
      </c>
      <c r="D10604" t="s">
        <v>77</v>
      </c>
      <c r="E10604" t="s">
        <v>1596</v>
      </c>
      <c r="F10604" s="66">
        <v>140532</v>
      </c>
      <c r="G10604" t="s">
        <v>78</v>
      </c>
      <c r="H10604" t="s">
        <v>1597</v>
      </c>
      <c r="I10604" t="s">
        <v>79</v>
      </c>
      <c r="K10604" t="s">
        <v>1598</v>
      </c>
      <c r="M10604" t="s">
        <v>1599</v>
      </c>
      <c r="N10604" t="s">
        <v>1156</v>
      </c>
      <c r="O10604" t="s">
        <v>18</v>
      </c>
      <c r="P10604" t="s">
        <v>1600</v>
      </c>
      <c r="Q10604" t="s">
        <v>1601</v>
      </c>
    </row>
    <row r="10605" spans="1:17" hidden="1" x14ac:dyDescent="0.35">
      <c r="A10605" s="72">
        <f t="shared" si="165"/>
        <v>140471</v>
      </c>
      <c r="B10605" t="s">
        <v>15900</v>
      </c>
      <c r="C10605" s="66">
        <v>16026900</v>
      </c>
      <c r="D10605" t="s">
        <v>77</v>
      </c>
      <c r="E10605" t="s">
        <v>833</v>
      </c>
      <c r="F10605" s="66">
        <v>140471</v>
      </c>
      <c r="G10605" t="s">
        <v>78</v>
      </c>
      <c r="H10605" t="s">
        <v>15901</v>
      </c>
      <c r="I10605" t="s">
        <v>79</v>
      </c>
      <c r="K10605" t="s">
        <v>15902</v>
      </c>
      <c r="M10605" t="s">
        <v>841</v>
      </c>
      <c r="N10605" t="s">
        <v>185</v>
      </c>
      <c r="O10605" t="s">
        <v>18</v>
      </c>
      <c r="P10605" t="s">
        <v>869</v>
      </c>
    </row>
    <row r="10606" spans="1:17" hidden="1" x14ac:dyDescent="0.35">
      <c r="A10606" s="72">
        <f t="shared" si="165"/>
        <v>140845</v>
      </c>
      <c r="B10606" t="s">
        <v>26274</v>
      </c>
      <c r="C10606" s="85">
        <v>87271</v>
      </c>
      <c r="D10606" t="s">
        <v>77</v>
      </c>
      <c r="E10606" t="s">
        <v>23211</v>
      </c>
      <c r="F10606" s="85">
        <v>140845</v>
      </c>
      <c r="G10606" t="s">
        <v>78</v>
      </c>
      <c r="H10606">
        <v>14357479</v>
      </c>
      <c r="I10606" t="s">
        <v>79</v>
      </c>
      <c r="K10606" t="s">
        <v>26275</v>
      </c>
      <c r="M10606" t="s">
        <v>21069</v>
      </c>
      <c r="N10606" t="s">
        <v>571</v>
      </c>
      <c r="O10606" t="s">
        <v>18</v>
      </c>
      <c r="P10606">
        <v>76040</v>
      </c>
      <c r="Q10606">
        <v>4149</v>
      </c>
    </row>
    <row r="10607" spans="1:17" hidden="1" x14ac:dyDescent="0.35">
      <c r="A10607" s="72">
        <f t="shared" si="165"/>
        <v>141546</v>
      </c>
      <c r="B10607" t="s">
        <v>26274</v>
      </c>
      <c r="C10607" s="85">
        <v>90753</v>
      </c>
      <c r="D10607" t="s">
        <v>77</v>
      </c>
      <c r="E10607" t="s">
        <v>23179</v>
      </c>
      <c r="F10607" s="85">
        <v>141546</v>
      </c>
      <c r="G10607" t="s">
        <v>78</v>
      </c>
      <c r="H10607">
        <v>1664853</v>
      </c>
      <c r="I10607" t="s">
        <v>79</v>
      </c>
      <c r="K10607" t="s">
        <v>27367</v>
      </c>
      <c r="M10607" t="s">
        <v>9155</v>
      </c>
      <c r="N10607" t="s">
        <v>9526</v>
      </c>
      <c r="O10607" t="s">
        <v>18</v>
      </c>
      <c r="P10607">
        <v>78218</v>
      </c>
      <c r="Q10607">
        <v>4210</v>
      </c>
    </row>
    <row r="10608" spans="1:17" hidden="1" x14ac:dyDescent="0.35">
      <c r="A10608" s="72">
        <f t="shared" si="165"/>
        <v>140845</v>
      </c>
      <c r="B10608" t="s">
        <v>3552</v>
      </c>
      <c r="C10608" s="66">
        <v>87271</v>
      </c>
      <c r="D10608" t="s">
        <v>77</v>
      </c>
      <c r="E10608" t="s">
        <v>3465</v>
      </c>
      <c r="F10608" s="66">
        <v>140845</v>
      </c>
      <c r="G10608" t="s">
        <v>78</v>
      </c>
      <c r="H10608" t="s">
        <v>3466</v>
      </c>
      <c r="I10608" t="s">
        <v>79</v>
      </c>
      <c r="K10608" t="s">
        <v>3553</v>
      </c>
      <c r="L10608" t="s">
        <v>80</v>
      </c>
      <c r="M10608" t="s">
        <v>3537</v>
      </c>
      <c r="N10608" t="s">
        <v>573</v>
      </c>
      <c r="O10608" t="s">
        <v>18</v>
      </c>
      <c r="P10608" t="s">
        <v>3554</v>
      </c>
      <c r="Q10608" t="s">
        <v>3555</v>
      </c>
    </row>
    <row r="10609" spans="1:17" hidden="1" x14ac:dyDescent="0.35">
      <c r="A10609" s="72">
        <f t="shared" si="165"/>
        <v>141546</v>
      </c>
      <c r="B10609" t="s">
        <v>3552</v>
      </c>
      <c r="C10609" s="66">
        <v>90753</v>
      </c>
      <c r="D10609" t="s">
        <v>77</v>
      </c>
      <c r="E10609" t="s">
        <v>9849</v>
      </c>
      <c r="F10609" s="66">
        <v>141546</v>
      </c>
      <c r="G10609" t="s">
        <v>78</v>
      </c>
      <c r="H10609" t="s">
        <v>9850</v>
      </c>
      <c r="I10609" t="s">
        <v>79</v>
      </c>
      <c r="K10609" t="s">
        <v>10030</v>
      </c>
      <c r="L10609" t="s">
        <v>80</v>
      </c>
      <c r="M10609" t="s">
        <v>7383</v>
      </c>
      <c r="N10609" t="s">
        <v>7384</v>
      </c>
      <c r="O10609" t="s">
        <v>18</v>
      </c>
      <c r="P10609" t="s">
        <v>10017</v>
      </c>
      <c r="Q10609" t="s">
        <v>1187</v>
      </c>
    </row>
    <row r="10610" spans="1:17" hidden="1" x14ac:dyDescent="0.35">
      <c r="A10610" s="72">
        <f t="shared" si="165"/>
        <v>141508</v>
      </c>
      <c r="B10610" t="s">
        <v>25236</v>
      </c>
      <c r="C10610" s="85">
        <v>226727</v>
      </c>
      <c r="D10610" t="s">
        <v>77</v>
      </c>
      <c r="E10610" t="s">
        <v>23233</v>
      </c>
      <c r="F10610" s="85">
        <v>141508</v>
      </c>
      <c r="G10610" t="s">
        <v>78</v>
      </c>
      <c r="I10610" t="s">
        <v>79</v>
      </c>
      <c r="K10610" t="s">
        <v>25237</v>
      </c>
      <c r="M10610" t="s">
        <v>22886</v>
      </c>
      <c r="N10610" t="s">
        <v>9674</v>
      </c>
      <c r="O10610" t="s">
        <v>18</v>
      </c>
      <c r="P10610">
        <v>78114</v>
      </c>
      <c r="Q10610">
        <v>1852</v>
      </c>
    </row>
    <row r="10611" spans="1:17" hidden="1" x14ac:dyDescent="0.35">
      <c r="A10611" s="72">
        <f t="shared" si="165"/>
        <v>141508</v>
      </c>
      <c r="B10611" t="s">
        <v>15053</v>
      </c>
      <c r="C10611" s="66">
        <v>226727</v>
      </c>
      <c r="D10611" t="s">
        <v>77</v>
      </c>
      <c r="E10611" t="s">
        <v>9531</v>
      </c>
      <c r="F10611" s="66">
        <v>141508</v>
      </c>
      <c r="G10611" t="s">
        <v>78</v>
      </c>
      <c r="I10611" t="s">
        <v>79</v>
      </c>
      <c r="K10611" t="s">
        <v>9542</v>
      </c>
      <c r="M10611" t="s">
        <v>9523</v>
      </c>
      <c r="N10611" t="s">
        <v>9674</v>
      </c>
      <c r="O10611" t="s">
        <v>18</v>
      </c>
      <c r="P10611" t="s">
        <v>9525</v>
      </c>
      <c r="Q10611" t="s">
        <v>7422</v>
      </c>
    </row>
    <row r="10612" spans="1:17" hidden="1" x14ac:dyDescent="0.35">
      <c r="A10612" s="72">
        <f t="shared" si="165"/>
        <v>141515</v>
      </c>
      <c r="B10612" t="s">
        <v>26654</v>
      </c>
      <c r="C10612" s="85">
        <v>17016614</v>
      </c>
      <c r="D10612" t="s">
        <v>77</v>
      </c>
      <c r="E10612" t="s">
        <v>23198</v>
      </c>
      <c r="F10612" s="85">
        <v>141515</v>
      </c>
      <c r="G10612" t="s">
        <v>78</v>
      </c>
      <c r="I10612" t="s">
        <v>79</v>
      </c>
      <c r="K10612" t="s">
        <v>26655</v>
      </c>
      <c r="M10612" t="s">
        <v>22886</v>
      </c>
      <c r="N10612" t="s">
        <v>9674</v>
      </c>
      <c r="O10612" t="s">
        <v>18</v>
      </c>
      <c r="P10612">
        <v>78114</v>
      </c>
    </row>
    <row r="10613" spans="1:17" hidden="1" x14ac:dyDescent="0.35">
      <c r="A10613" s="72">
        <f t="shared" si="165"/>
        <v>141515</v>
      </c>
      <c r="B10613" t="s">
        <v>21630</v>
      </c>
      <c r="C10613" s="66">
        <v>17016614</v>
      </c>
      <c r="D10613" t="s">
        <v>77</v>
      </c>
      <c r="E10613" t="s">
        <v>9575</v>
      </c>
      <c r="F10613" s="66">
        <v>141515</v>
      </c>
      <c r="G10613" t="s">
        <v>78</v>
      </c>
      <c r="I10613" t="s">
        <v>79</v>
      </c>
      <c r="K10613" t="s">
        <v>21631</v>
      </c>
      <c r="M10613" t="s">
        <v>9523</v>
      </c>
      <c r="N10613" t="s">
        <v>9674</v>
      </c>
      <c r="O10613" t="s">
        <v>18</v>
      </c>
      <c r="P10613" t="s">
        <v>9525</v>
      </c>
    </row>
    <row r="10614" spans="1:17" hidden="1" x14ac:dyDescent="0.35">
      <c r="A10614" s="72">
        <f t="shared" si="165"/>
        <v>141649</v>
      </c>
      <c r="B10614" t="s">
        <v>26016</v>
      </c>
      <c r="C10614" s="85">
        <v>91437</v>
      </c>
      <c r="D10614" t="s">
        <v>77</v>
      </c>
      <c r="E10614" t="s">
        <v>23220</v>
      </c>
      <c r="F10614" s="85">
        <v>141649</v>
      </c>
      <c r="G10614" t="s">
        <v>78</v>
      </c>
      <c r="H10614">
        <v>13061478</v>
      </c>
      <c r="I10614" t="s">
        <v>79</v>
      </c>
      <c r="K10614" t="s">
        <v>26017</v>
      </c>
      <c r="M10614" t="s">
        <v>20012</v>
      </c>
      <c r="N10614" t="s">
        <v>10825</v>
      </c>
      <c r="O10614" t="s">
        <v>18</v>
      </c>
      <c r="P10614">
        <v>78552</v>
      </c>
      <c r="Q10614">
        <v>4188</v>
      </c>
    </row>
    <row r="10615" spans="1:17" hidden="1" x14ac:dyDescent="0.35">
      <c r="A10615" s="72">
        <f t="shared" si="165"/>
        <v>141649</v>
      </c>
      <c r="B10615" t="s">
        <v>235</v>
      </c>
      <c r="C10615" s="66">
        <v>91437</v>
      </c>
      <c r="D10615" t="s">
        <v>77</v>
      </c>
      <c r="E10615" t="s">
        <v>10836</v>
      </c>
      <c r="F10615" s="66">
        <v>141649</v>
      </c>
      <c r="G10615" t="s">
        <v>78</v>
      </c>
      <c r="H10615" t="s">
        <v>10933</v>
      </c>
      <c r="I10615" t="s">
        <v>79</v>
      </c>
      <c r="K10615" t="s">
        <v>10934</v>
      </c>
      <c r="M10615" t="s">
        <v>10876</v>
      </c>
      <c r="N10615" t="s">
        <v>5082</v>
      </c>
      <c r="O10615" t="s">
        <v>18</v>
      </c>
      <c r="P10615" t="s">
        <v>10921</v>
      </c>
      <c r="Q10615" t="s">
        <v>10935</v>
      </c>
    </row>
    <row r="10616" spans="1:17" hidden="1" x14ac:dyDescent="0.35">
      <c r="A10616" s="72">
        <f t="shared" si="165"/>
        <v>141986</v>
      </c>
      <c r="B10616" t="s">
        <v>235</v>
      </c>
      <c r="C10616" s="66">
        <v>92550</v>
      </c>
      <c r="D10616" t="s">
        <v>77</v>
      </c>
      <c r="E10616" t="s">
        <v>12702</v>
      </c>
      <c r="F10616" s="66">
        <v>141986</v>
      </c>
      <c r="G10616" t="s">
        <v>78</v>
      </c>
      <c r="H10616" t="s">
        <v>12747</v>
      </c>
      <c r="I10616" t="s">
        <v>79</v>
      </c>
      <c r="K10616" t="s">
        <v>12748</v>
      </c>
      <c r="M10616" t="s">
        <v>12447</v>
      </c>
      <c r="N10616" t="s">
        <v>12609</v>
      </c>
      <c r="O10616" t="s">
        <v>18</v>
      </c>
      <c r="P10616" t="s">
        <v>12749</v>
      </c>
      <c r="Q10616" t="s">
        <v>12750</v>
      </c>
    </row>
    <row r="10617" spans="1:17" hidden="1" x14ac:dyDescent="0.35">
      <c r="A10617" s="72">
        <f t="shared" si="165"/>
        <v>141633</v>
      </c>
      <c r="B10617" t="s">
        <v>235</v>
      </c>
      <c r="C10617" s="66">
        <v>91265</v>
      </c>
      <c r="D10617" t="s">
        <v>77</v>
      </c>
      <c r="E10617" t="s">
        <v>10736</v>
      </c>
      <c r="F10617" s="66">
        <v>141633</v>
      </c>
      <c r="G10617" t="s">
        <v>78</v>
      </c>
      <c r="H10617" t="s">
        <v>10746</v>
      </c>
      <c r="I10617" t="s">
        <v>79</v>
      </c>
      <c r="K10617" t="s">
        <v>10747</v>
      </c>
      <c r="M10617" t="s">
        <v>10734</v>
      </c>
      <c r="N10617" t="s">
        <v>10739</v>
      </c>
      <c r="O10617" t="s">
        <v>18</v>
      </c>
      <c r="P10617" t="s">
        <v>10735</v>
      </c>
    </row>
    <row r="10618" spans="1:17" hidden="1" x14ac:dyDescent="0.35">
      <c r="A10618" s="72">
        <f t="shared" si="165"/>
        <v>141856</v>
      </c>
      <c r="B10618" t="s">
        <v>235</v>
      </c>
      <c r="C10618" s="66">
        <v>92215</v>
      </c>
      <c r="D10618" t="s">
        <v>77</v>
      </c>
      <c r="E10618" t="s">
        <v>12154</v>
      </c>
      <c r="F10618" s="66">
        <v>141856</v>
      </c>
      <c r="G10618" t="s">
        <v>78</v>
      </c>
      <c r="H10618" t="s">
        <v>12167</v>
      </c>
      <c r="I10618" t="s">
        <v>79</v>
      </c>
      <c r="K10618" t="s">
        <v>12168</v>
      </c>
      <c r="M10618" t="s">
        <v>12156</v>
      </c>
      <c r="N10618" t="s">
        <v>12128</v>
      </c>
      <c r="O10618" t="s">
        <v>18</v>
      </c>
      <c r="P10618" t="s">
        <v>12157</v>
      </c>
      <c r="Q10618" t="s">
        <v>12169</v>
      </c>
    </row>
    <row r="10619" spans="1:17" hidden="1" x14ac:dyDescent="0.35">
      <c r="A10619" s="72">
        <f t="shared" si="165"/>
        <v>141544</v>
      </c>
      <c r="B10619" t="s">
        <v>235</v>
      </c>
      <c r="C10619" s="66">
        <v>90573</v>
      </c>
      <c r="D10619" t="s">
        <v>77</v>
      </c>
      <c r="E10619" t="s">
        <v>9751</v>
      </c>
      <c r="F10619" s="66">
        <v>141544</v>
      </c>
      <c r="G10619" t="s">
        <v>78</v>
      </c>
      <c r="H10619" t="s">
        <v>9752</v>
      </c>
      <c r="I10619" t="s">
        <v>79</v>
      </c>
      <c r="K10619" t="s">
        <v>9758</v>
      </c>
      <c r="M10619" t="s">
        <v>7383</v>
      </c>
      <c r="N10619" t="s">
        <v>7384</v>
      </c>
      <c r="O10619" t="s">
        <v>18</v>
      </c>
      <c r="P10619" t="s">
        <v>9750</v>
      </c>
      <c r="Q10619" t="s">
        <v>9693</v>
      </c>
    </row>
    <row r="10620" spans="1:17" hidden="1" x14ac:dyDescent="0.35">
      <c r="A10620" s="72">
        <f t="shared" si="165"/>
        <v>140473</v>
      </c>
      <c r="B10620" t="s">
        <v>27726</v>
      </c>
      <c r="C10620" s="85">
        <v>85733</v>
      </c>
      <c r="D10620" t="s">
        <v>77</v>
      </c>
      <c r="E10620" t="s">
        <v>23171</v>
      </c>
      <c r="F10620" s="85">
        <v>140473</v>
      </c>
      <c r="G10620" t="s">
        <v>78</v>
      </c>
      <c r="I10620" t="s">
        <v>79</v>
      </c>
      <c r="K10620" t="s">
        <v>27727</v>
      </c>
      <c r="M10620" t="s">
        <v>20750</v>
      </c>
      <c r="N10620" t="s">
        <v>176</v>
      </c>
      <c r="O10620" t="s">
        <v>18</v>
      </c>
      <c r="P10620">
        <v>75075</v>
      </c>
      <c r="Q10620">
        <v>8309</v>
      </c>
    </row>
    <row r="10621" spans="1:17" hidden="1" x14ac:dyDescent="0.35">
      <c r="A10621" s="72">
        <f t="shared" si="165"/>
        <v>141370</v>
      </c>
      <c r="B10621" t="s">
        <v>935</v>
      </c>
      <c r="C10621" s="66">
        <v>89955</v>
      </c>
      <c r="D10621" t="s">
        <v>77</v>
      </c>
      <c r="E10621" t="s">
        <v>8670</v>
      </c>
      <c r="F10621" s="66">
        <v>141370</v>
      </c>
      <c r="G10621" t="s">
        <v>78</v>
      </c>
      <c r="H10621" t="s">
        <v>8690</v>
      </c>
      <c r="I10621" t="s">
        <v>79</v>
      </c>
      <c r="K10621" t="s">
        <v>8691</v>
      </c>
      <c r="M10621" t="s">
        <v>8673</v>
      </c>
      <c r="N10621" t="s">
        <v>2669</v>
      </c>
      <c r="O10621" t="s">
        <v>18</v>
      </c>
      <c r="P10621" t="s">
        <v>8674</v>
      </c>
    </row>
    <row r="10622" spans="1:17" hidden="1" x14ac:dyDescent="0.35">
      <c r="A10622" s="72">
        <f t="shared" si="165"/>
        <v>140473</v>
      </c>
      <c r="B10622" t="s">
        <v>935</v>
      </c>
      <c r="C10622" s="66">
        <v>85733</v>
      </c>
      <c r="D10622" t="s">
        <v>77</v>
      </c>
      <c r="E10622" t="s">
        <v>252</v>
      </c>
      <c r="F10622" s="66">
        <v>140473</v>
      </c>
      <c r="G10622" t="s">
        <v>78</v>
      </c>
      <c r="I10622" t="s">
        <v>79</v>
      </c>
      <c r="K10622" t="s">
        <v>936</v>
      </c>
      <c r="M10622" t="s">
        <v>254</v>
      </c>
      <c r="N10622" t="s">
        <v>185</v>
      </c>
      <c r="O10622" t="s">
        <v>18</v>
      </c>
      <c r="P10622" t="s">
        <v>911</v>
      </c>
      <c r="Q10622" t="s">
        <v>937</v>
      </c>
    </row>
    <row r="10623" spans="1:17" hidden="1" x14ac:dyDescent="0.35">
      <c r="A10623" s="72">
        <f t="shared" si="165"/>
        <v>141980</v>
      </c>
      <c r="B10623" t="s">
        <v>12674</v>
      </c>
      <c r="C10623" s="66">
        <v>92513</v>
      </c>
      <c r="D10623" t="s">
        <v>77</v>
      </c>
      <c r="E10623" t="s">
        <v>12675</v>
      </c>
      <c r="F10623" s="66">
        <v>141980</v>
      </c>
      <c r="G10623" t="s">
        <v>78</v>
      </c>
      <c r="H10623" t="s">
        <v>350</v>
      </c>
      <c r="I10623" t="s">
        <v>79</v>
      </c>
      <c r="K10623" t="s">
        <v>12676</v>
      </c>
      <c r="L10623" t="s">
        <v>80</v>
      </c>
      <c r="M10623" t="s">
        <v>9524</v>
      </c>
      <c r="N10623" t="s">
        <v>12556</v>
      </c>
      <c r="O10623" t="s">
        <v>18</v>
      </c>
      <c r="P10623" t="s">
        <v>12677</v>
      </c>
      <c r="Q10623" t="s">
        <v>87</v>
      </c>
    </row>
    <row r="10624" spans="1:17" hidden="1" x14ac:dyDescent="0.35">
      <c r="A10624" s="72">
        <f t="shared" si="165"/>
        <v>141735</v>
      </c>
      <c r="B10624" t="s">
        <v>11654</v>
      </c>
      <c r="C10624" s="66">
        <v>91773</v>
      </c>
      <c r="D10624" t="s">
        <v>77</v>
      </c>
      <c r="E10624" t="s">
        <v>11655</v>
      </c>
      <c r="F10624" s="66">
        <v>141735</v>
      </c>
      <c r="G10624" t="s">
        <v>78</v>
      </c>
      <c r="H10624" t="s">
        <v>11656</v>
      </c>
      <c r="I10624" t="s">
        <v>79</v>
      </c>
      <c r="K10624" t="s">
        <v>11657</v>
      </c>
      <c r="M10624" t="s">
        <v>11652</v>
      </c>
      <c r="N10624" t="s">
        <v>11364</v>
      </c>
      <c r="O10624" t="s">
        <v>18</v>
      </c>
      <c r="P10624" t="s">
        <v>11653</v>
      </c>
    </row>
    <row r="10625" spans="1:17" hidden="1" x14ac:dyDescent="0.35">
      <c r="A10625" s="72">
        <f t="shared" si="165"/>
        <v>141735</v>
      </c>
      <c r="B10625" t="s">
        <v>11651</v>
      </c>
      <c r="C10625" s="66">
        <v>192025</v>
      </c>
      <c r="D10625" t="s">
        <v>77</v>
      </c>
      <c r="E10625" t="s">
        <v>11655</v>
      </c>
      <c r="F10625" s="66">
        <v>141735</v>
      </c>
      <c r="G10625" t="s">
        <v>78</v>
      </c>
      <c r="H10625" t="s">
        <v>14051</v>
      </c>
      <c r="I10625" t="s">
        <v>79</v>
      </c>
      <c r="K10625" t="s">
        <v>14052</v>
      </c>
      <c r="M10625" t="s">
        <v>14053</v>
      </c>
      <c r="O10625" t="s">
        <v>18</v>
      </c>
      <c r="P10625" t="s">
        <v>11653</v>
      </c>
    </row>
    <row r="10626" spans="1:17" hidden="1" x14ac:dyDescent="0.35">
      <c r="A10626" s="72">
        <f t="shared" ref="A10626:A10689" si="166">IF(F10626="", "", IF(D10626="School District", C10626, F10626))</f>
        <v>140841</v>
      </c>
      <c r="B10626" t="s">
        <v>23486</v>
      </c>
      <c r="C10626" s="85">
        <v>87153</v>
      </c>
      <c r="D10626" t="s">
        <v>77</v>
      </c>
      <c r="E10626" t="s">
        <v>23268</v>
      </c>
      <c r="F10626" s="85">
        <v>140841</v>
      </c>
      <c r="G10626" t="s">
        <v>78</v>
      </c>
      <c r="H10626">
        <v>12691796</v>
      </c>
      <c r="I10626" t="s">
        <v>79</v>
      </c>
      <c r="K10626" t="s">
        <v>23487</v>
      </c>
      <c r="M10626" t="s">
        <v>19690</v>
      </c>
      <c r="N10626" t="s">
        <v>571</v>
      </c>
      <c r="O10626" t="s">
        <v>18</v>
      </c>
      <c r="P10626">
        <v>76012</v>
      </c>
      <c r="Q10626">
        <v>3145</v>
      </c>
    </row>
    <row r="10627" spans="1:17" hidden="1" x14ac:dyDescent="0.35">
      <c r="A10627" s="72">
        <f t="shared" si="166"/>
        <v>141311</v>
      </c>
      <c r="B10627" t="s">
        <v>7843</v>
      </c>
      <c r="C10627" s="66">
        <v>89455</v>
      </c>
      <c r="D10627" t="s">
        <v>77</v>
      </c>
      <c r="E10627" t="s">
        <v>6973</v>
      </c>
      <c r="F10627" s="66">
        <v>141311</v>
      </c>
      <c r="G10627" t="s">
        <v>78</v>
      </c>
      <c r="H10627" t="s">
        <v>7844</v>
      </c>
      <c r="I10627" t="s">
        <v>79</v>
      </c>
      <c r="K10627" t="s">
        <v>7845</v>
      </c>
      <c r="M10627" t="s">
        <v>7841</v>
      </c>
      <c r="N10627" t="s">
        <v>6071</v>
      </c>
      <c r="O10627" t="s">
        <v>18</v>
      </c>
      <c r="P10627" t="s">
        <v>7842</v>
      </c>
      <c r="Q10627" t="s">
        <v>4728</v>
      </c>
    </row>
    <row r="10628" spans="1:17" hidden="1" x14ac:dyDescent="0.35">
      <c r="A10628" s="72">
        <f t="shared" si="166"/>
        <v>141546</v>
      </c>
      <c r="B10628" t="s">
        <v>27411</v>
      </c>
      <c r="C10628" s="85">
        <v>90917</v>
      </c>
      <c r="D10628" t="s">
        <v>77</v>
      </c>
      <c r="E10628" t="s">
        <v>23179</v>
      </c>
      <c r="F10628" s="85">
        <v>141546</v>
      </c>
      <c r="G10628" t="s">
        <v>78</v>
      </c>
      <c r="H10628">
        <v>1664853</v>
      </c>
      <c r="I10628" t="s">
        <v>79</v>
      </c>
      <c r="K10628" t="s">
        <v>27412</v>
      </c>
      <c r="M10628" t="s">
        <v>22878</v>
      </c>
      <c r="N10628" t="s">
        <v>9526</v>
      </c>
      <c r="O10628" t="s">
        <v>18</v>
      </c>
      <c r="P10628">
        <v>78239</v>
      </c>
      <c r="Q10628">
        <v>2448</v>
      </c>
    </row>
    <row r="10629" spans="1:17" hidden="1" x14ac:dyDescent="0.35">
      <c r="A10629" s="72">
        <f t="shared" si="166"/>
        <v>141546</v>
      </c>
      <c r="B10629" t="s">
        <v>10271</v>
      </c>
      <c r="C10629" s="66">
        <v>90917</v>
      </c>
      <c r="D10629" t="s">
        <v>77</v>
      </c>
      <c r="E10629" t="s">
        <v>9849</v>
      </c>
      <c r="F10629" s="66">
        <v>141546</v>
      </c>
      <c r="G10629" t="s">
        <v>78</v>
      </c>
      <c r="H10629" t="s">
        <v>9850</v>
      </c>
      <c r="I10629" t="s">
        <v>79</v>
      </c>
      <c r="K10629" t="s">
        <v>10272</v>
      </c>
      <c r="M10629" t="s">
        <v>10023</v>
      </c>
      <c r="N10629" t="s">
        <v>7384</v>
      </c>
      <c r="O10629" t="s">
        <v>18</v>
      </c>
      <c r="P10629" t="s">
        <v>10270</v>
      </c>
      <c r="Q10629" t="s">
        <v>10273</v>
      </c>
    </row>
    <row r="10630" spans="1:17" hidden="1" x14ac:dyDescent="0.35">
      <c r="A10630" s="72">
        <f t="shared" si="166"/>
        <v>141729</v>
      </c>
      <c r="B10630" t="s">
        <v>27605</v>
      </c>
      <c r="C10630" s="85">
        <v>91743</v>
      </c>
      <c r="D10630" t="s">
        <v>77</v>
      </c>
      <c r="E10630" t="s">
        <v>23173</v>
      </c>
      <c r="F10630" s="85">
        <v>141729</v>
      </c>
      <c r="G10630" t="s">
        <v>78</v>
      </c>
      <c r="H10630">
        <v>12029880</v>
      </c>
      <c r="I10630" t="s">
        <v>79</v>
      </c>
      <c r="K10630" t="s">
        <v>27606</v>
      </c>
      <c r="M10630" t="s">
        <v>22028</v>
      </c>
      <c r="N10630" t="s">
        <v>137</v>
      </c>
      <c r="O10630" t="s">
        <v>18</v>
      </c>
      <c r="P10630">
        <v>78660</v>
      </c>
      <c r="Q10630">
        <v>1860</v>
      </c>
    </row>
    <row r="10631" spans="1:17" hidden="1" x14ac:dyDescent="0.35">
      <c r="A10631" s="72">
        <f t="shared" si="166"/>
        <v>141729</v>
      </c>
      <c r="B10631" t="s">
        <v>11590</v>
      </c>
      <c r="C10631" s="66">
        <v>91743</v>
      </c>
      <c r="D10631" t="s">
        <v>77</v>
      </c>
      <c r="E10631" t="s">
        <v>11585</v>
      </c>
      <c r="F10631" s="66">
        <v>141729</v>
      </c>
      <c r="G10631" t="s">
        <v>78</v>
      </c>
      <c r="H10631" t="s">
        <v>11586</v>
      </c>
      <c r="I10631" t="s">
        <v>79</v>
      </c>
      <c r="K10631" t="s">
        <v>11591</v>
      </c>
      <c r="M10631" t="s">
        <v>11588</v>
      </c>
      <c r="N10631" t="s">
        <v>137</v>
      </c>
      <c r="O10631" t="s">
        <v>18</v>
      </c>
      <c r="P10631" t="s">
        <v>11589</v>
      </c>
      <c r="Q10631" t="s">
        <v>11592</v>
      </c>
    </row>
    <row r="10632" spans="1:17" hidden="1" x14ac:dyDescent="0.35">
      <c r="A10632" s="72">
        <f t="shared" si="166"/>
        <v>141336</v>
      </c>
      <c r="B10632" t="s">
        <v>14534</v>
      </c>
      <c r="C10632" s="66">
        <v>212096</v>
      </c>
      <c r="D10632" t="s">
        <v>77</v>
      </c>
      <c r="E10632" t="s">
        <v>8391</v>
      </c>
      <c r="F10632" s="66">
        <v>141336</v>
      </c>
      <c r="G10632" t="s">
        <v>78</v>
      </c>
      <c r="H10632" t="s">
        <v>8392</v>
      </c>
      <c r="I10632" t="s">
        <v>79</v>
      </c>
      <c r="K10632" t="s">
        <v>14535</v>
      </c>
      <c r="M10632" t="s">
        <v>8389</v>
      </c>
      <c r="N10632" t="s">
        <v>14237</v>
      </c>
      <c r="O10632" t="s">
        <v>18</v>
      </c>
      <c r="P10632" t="s">
        <v>6340</v>
      </c>
    </row>
    <row r="10633" spans="1:17" hidden="1" x14ac:dyDescent="0.35">
      <c r="A10633" s="72">
        <f t="shared" si="166"/>
        <v>140475</v>
      </c>
      <c r="B10633" t="s">
        <v>20783</v>
      </c>
      <c r="C10633" s="85">
        <v>17008627</v>
      </c>
      <c r="D10633" t="s">
        <v>77</v>
      </c>
      <c r="E10633" t="s">
        <v>23165</v>
      </c>
      <c r="F10633" s="85">
        <v>140475</v>
      </c>
      <c r="G10633" t="s">
        <v>78</v>
      </c>
      <c r="I10633" t="s">
        <v>79</v>
      </c>
      <c r="K10633" t="s">
        <v>27858</v>
      </c>
      <c r="M10633" t="s">
        <v>20785</v>
      </c>
      <c r="N10633" t="s">
        <v>205</v>
      </c>
      <c r="O10633" t="s">
        <v>18</v>
      </c>
      <c r="P10633">
        <v>75078</v>
      </c>
    </row>
    <row r="10634" spans="1:17" hidden="1" x14ac:dyDescent="0.35">
      <c r="A10634" s="72">
        <f t="shared" si="166"/>
        <v>140475</v>
      </c>
      <c r="B10634" t="s">
        <v>20783</v>
      </c>
      <c r="C10634" s="66">
        <v>17008627</v>
      </c>
      <c r="D10634" t="s">
        <v>77</v>
      </c>
      <c r="E10634" t="s">
        <v>952</v>
      </c>
      <c r="F10634" s="66">
        <v>140475</v>
      </c>
      <c r="G10634" t="s">
        <v>78</v>
      </c>
      <c r="I10634" t="s">
        <v>79</v>
      </c>
      <c r="K10634" t="s">
        <v>20784</v>
      </c>
      <c r="M10634" t="s">
        <v>20785</v>
      </c>
      <c r="N10634" t="s">
        <v>205</v>
      </c>
      <c r="O10634" t="s">
        <v>18</v>
      </c>
      <c r="P10634" t="s">
        <v>957</v>
      </c>
    </row>
    <row r="10635" spans="1:17" hidden="1" x14ac:dyDescent="0.35">
      <c r="A10635" s="72">
        <f t="shared" si="166"/>
        <v>141223</v>
      </c>
      <c r="B10635" t="s">
        <v>7076</v>
      </c>
      <c r="C10635" s="66">
        <v>88960</v>
      </c>
      <c r="D10635" t="s">
        <v>77</v>
      </c>
      <c r="E10635" t="s">
        <v>6077</v>
      </c>
      <c r="F10635" s="66">
        <v>141223</v>
      </c>
      <c r="G10635" t="s">
        <v>78</v>
      </c>
      <c r="H10635" t="s">
        <v>7077</v>
      </c>
      <c r="I10635" t="s">
        <v>79</v>
      </c>
      <c r="K10635" t="s">
        <v>7078</v>
      </c>
      <c r="M10635" t="s">
        <v>3090</v>
      </c>
      <c r="N10635" t="s">
        <v>6071</v>
      </c>
      <c r="O10635" t="s">
        <v>18</v>
      </c>
      <c r="P10635" t="s">
        <v>7074</v>
      </c>
      <c r="Q10635" t="s">
        <v>7079</v>
      </c>
    </row>
    <row r="10636" spans="1:17" hidden="1" x14ac:dyDescent="0.35">
      <c r="A10636" s="72">
        <f t="shared" si="166"/>
        <v>140987</v>
      </c>
      <c r="B10636" t="s">
        <v>4831</v>
      </c>
      <c r="C10636" s="66">
        <v>87839</v>
      </c>
      <c r="D10636" t="s">
        <v>77</v>
      </c>
      <c r="E10636" t="s">
        <v>4832</v>
      </c>
      <c r="F10636" s="66">
        <v>140987</v>
      </c>
      <c r="G10636" t="s">
        <v>78</v>
      </c>
      <c r="I10636" t="s">
        <v>79</v>
      </c>
      <c r="K10636" t="s">
        <v>4833</v>
      </c>
      <c r="M10636" t="s">
        <v>4834</v>
      </c>
      <c r="N10636" t="s">
        <v>4715</v>
      </c>
      <c r="O10636" t="s">
        <v>18</v>
      </c>
      <c r="P10636" t="s">
        <v>4835</v>
      </c>
    </row>
    <row r="10637" spans="1:17" hidden="1" x14ac:dyDescent="0.35">
      <c r="A10637" s="72">
        <f t="shared" si="166"/>
        <v>140987</v>
      </c>
      <c r="B10637" t="s">
        <v>4836</v>
      </c>
      <c r="C10637" s="66">
        <v>87840</v>
      </c>
      <c r="D10637" t="s">
        <v>77</v>
      </c>
      <c r="E10637" t="s">
        <v>4832</v>
      </c>
      <c r="F10637" s="66">
        <v>140987</v>
      </c>
      <c r="G10637" t="s">
        <v>78</v>
      </c>
      <c r="I10637" t="s">
        <v>79</v>
      </c>
      <c r="K10637" t="s">
        <v>4833</v>
      </c>
      <c r="M10637" t="s">
        <v>4834</v>
      </c>
      <c r="N10637" t="s">
        <v>4715</v>
      </c>
      <c r="O10637" t="s">
        <v>18</v>
      </c>
      <c r="P10637" t="s">
        <v>4835</v>
      </c>
    </row>
    <row r="10638" spans="1:17" hidden="1" x14ac:dyDescent="0.35">
      <c r="A10638" s="72">
        <f t="shared" si="166"/>
        <v>140987</v>
      </c>
      <c r="B10638" t="s">
        <v>17957</v>
      </c>
      <c r="C10638" s="66">
        <v>16075737</v>
      </c>
      <c r="D10638" t="s">
        <v>77</v>
      </c>
      <c r="E10638" t="s">
        <v>4832</v>
      </c>
      <c r="F10638" s="66">
        <v>140987</v>
      </c>
      <c r="G10638" t="s">
        <v>78</v>
      </c>
      <c r="I10638" t="s">
        <v>79</v>
      </c>
      <c r="K10638" t="s">
        <v>17958</v>
      </c>
      <c r="M10638" t="s">
        <v>4834</v>
      </c>
      <c r="N10638" t="s">
        <v>4715</v>
      </c>
      <c r="O10638" t="s">
        <v>18</v>
      </c>
      <c r="P10638" t="s">
        <v>4835</v>
      </c>
    </row>
    <row r="10639" spans="1:17" hidden="1" x14ac:dyDescent="0.35">
      <c r="A10639" s="72">
        <f t="shared" si="166"/>
        <v>140626</v>
      </c>
      <c r="B10639" t="s">
        <v>2236</v>
      </c>
      <c r="C10639" s="66">
        <v>86570</v>
      </c>
      <c r="D10639" t="s">
        <v>77</v>
      </c>
      <c r="E10639" t="s">
        <v>2237</v>
      </c>
      <c r="F10639" s="66">
        <v>140626</v>
      </c>
      <c r="G10639" t="s">
        <v>78</v>
      </c>
      <c r="H10639" t="s">
        <v>2238</v>
      </c>
      <c r="I10639" t="s">
        <v>79</v>
      </c>
      <c r="K10639" t="s">
        <v>2239</v>
      </c>
      <c r="M10639" t="s">
        <v>2240</v>
      </c>
      <c r="N10639" t="s">
        <v>2018</v>
      </c>
      <c r="O10639" t="s">
        <v>18</v>
      </c>
      <c r="P10639" t="s">
        <v>2241</v>
      </c>
      <c r="Q10639" t="s">
        <v>2242</v>
      </c>
    </row>
    <row r="10640" spans="1:17" hidden="1" x14ac:dyDescent="0.35">
      <c r="A10640" s="72">
        <f t="shared" si="166"/>
        <v>17001610</v>
      </c>
      <c r="B10640" t="s">
        <v>20076</v>
      </c>
      <c r="C10640" s="85">
        <v>17001582</v>
      </c>
      <c r="D10640" t="s">
        <v>23281</v>
      </c>
      <c r="E10640" t="s">
        <v>20077</v>
      </c>
      <c r="F10640" s="85">
        <v>17001610</v>
      </c>
      <c r="G10640" t="s">
        <v>78</v>
      </c>
      <c r="H10640">
        <v>25056417</v>
      </c>
      <c r="I10640" t="s">
        <v>79</v>
      </c>
      <c r="K10640" t="s">
        <v>20078</v>
      </c>
      <c r="L10640" t="s">
        <v>20079</v>
      </c>
      <c r="M10640" t="s">
        <v>20080</v>
      </c>
      <c r="N10640" t="s">
        <v>232</v>
      </c>
      <c r="O10640" t="s">
        <v>18</v>
      </c>
      <c r="P10640">
        <v>75006</v>
      </c>
    </row>
    <row r="10641" spans="1:17" hidden="1" x14ac:dyDescent="0.35">
      <c r="A10641" s="72">
        <f t="shared" si="166"/>
        <v>17001610</v>
      </c>
      <c r="B10641" t="s">
        <v>20076</v>
      </c>
      <c r="C10641" s="66">
        <v>17001582</v>
      </c>
      <c r="D10641" t="s">
        <v>83</v>
      </c>
      <c r="E10641" t="s">
        <v>20077</v>
      </c>
      <c r="F10641" s="66">
        <v>17001610</v>
      </c>
      <c r="G10641" t="s">
        <v>78</v>
      </c>
      <c r="H10641" t="s">
        <v>15735</v>
      </c>
      <c r="I10641" t="s">
        <v>79</v>
      </c>
      <c r="K10641" t="s">
        <v>20078</v>
      </c>
      <c r="L10641" t="s">
        <v>20079</v>
      </c>
      <c r="M10641" t="s">
        <v>20080</v>
      </c>
      <c r="N10641" t="s">
        <v>232</v>
      </c>
      <c r="O10641" t="s">
        <v>18</v>
      </c>
      <c r="P10641" t="s">
        <v>190</v>
      </c>
    </row>
    <row r="10642" spans="1:17" hidden="1" x14ac:dyDescent="0.35">
      <c r="A10642" s="72">
        <f t="shared" si="166"/>
        <v>17001610</v>
      </c>
      <c r="B10642" t="s">
        <v>20077</v>
      </c>
      <c r="C10642" s="85">
        <v>17001610</v>
      </c>
      <c r="D10642" t="s">
        <v>78</v>
      </c>
      <c r="E10642" t="s">
        <v>23240</v>
      </c>
      <c r="F10642" s="85">
        <v>16048959</v>
      </c>
      <c r="G10642" t="s">
        <v>1750</v>
      </c>
      <c r="H10642">
        <v>25056417</v>
      </c>
      <c r="I10642" t="s">
        <v>79</v>
      </c>
      <c r="J10642" t="s">
        <v>200</v>
      </c>
      <c r="K10642" t="s">
        <v>23096</v>
      </c>
      <c r="M10642" t="s">
        <v>20080</v>
      </c>
      <c r="N10642" t="s">
        <v>232</v>
      </c>
      <c r="O10642" t="s">
        <v>18</v>
      </c>
      <c r="P10642">
        <v>75006</v>
      </c>
    </row>
    <row r="10643" spans="1:17" hidden="1" x14ac:dyDescent="0.35">
      <c r="A10643" s="72">
        <f t="shared" si="166"/>
        <v>17001610</v>
      </c>
      <c r="B10643" t="s">
        <v>20088</v>
      </c>
      <c r="C10643" s="85">
        <v>17001586</v>
      </c>
      <c r="D10643" t="s">
        <v>77</v>
      </c>
      <c r="E10643" t="s">
        <v>20077</v>
      </c>
      <c r="F10643" s="85">
        <v>17001610</v>
      </c>
      <c r="G10643" t="s">
        <v>78</v>
      </c>
      <c r="H10643">
        <v>25056417</v>
      </c>
      <c r="I10643" t="s">
        <v>79</v>
      </c>
      <c r="K10643" t="s">
        <v>28554</v>
      </c>
      <c r="M10643" t="s">
        <v>232</v>
      </c>
      <c r="N10643" t="s">
        <v>232</v>
      </c>
      <c r="O10643" t="s">
        <v>18</v>
      </c>
      <c r="P10643">
        <v>75237</v>
      </c>
      <c r="Q10643">
        <v>3900</v>
      </c>
    </row>
    <row r="10644" spans="1:17" hidden="1" x14ac:dyDescent="0.35">
      <c r="A10644" s="72">
        <f t="shared" si="166"/>
        <v>17001610</v>
      </c>
      <c r="B10644" t="s">
        <v>20088</v>
      </c>
      <c r="C10644" s="66">
        <v>17001586</v>
      </c>
      <c r="D10644" t="s">
        <v>77</v>
      </c>
      <c r="E10644" t="s">
        <v>20077</v>
      </c>
      <c r="F10644" s="66">
        <v>17001610</v>
      </c>
      <c r="G10644" t="s">
        <v>78</v>
      </c>
      <c r="H10644" t="s">
        <v>15735</v>
      </c>
      <c r="I10644" t="s">
        <v>79</v>
      </c>
      <c r="K10644" t="s">
        <v>20089</v>
      </c>
      <c r="M10644" t="s">
        <v>189</v>
      </c>
      <c r="N10644" t="s">
        <v>232</v>
      </c>
      <c r="O10644" t="s">
        <v>18</v>
      </c>
      <c r="P10644" t="s">
        <v>1776</v>
      </c>
      <c r="Q10644" t="s">
        <v>4415</v>
      </c>
    </row>
    <row r="10645" spans="1:17" hidden="1" x14ac:dyDescent="0.35">
      <c r="A10645" s="72">
        <f t="shared" si="166"/>
        <v>17001610</v>
      </c>
      <c r="B10645" t="s">
        <v>22997</v>
      </c>
      <c r="C10645" s="85">
        <v>17028427</v>
      </c>
      <c r="D10645" t="s">
        <v>23281</v>
      </c>
      <c r="E10645" t="s">
        <v>20077</v>
      </c>
      <c r="F10645" s="85">
        <v>17001610</v>
      </c>
      <c r="G10645" t="s">
        <v>78</v>
      </c>
      <c r="I10645" t="s">
        <v>79</v>
      </c>
      <c r="K10645" t="s">
        <v>25932</v>
      </c>
      <c r="M10645" t="s">
        <v>232</v>
      </c>
      <c r="N10645" t="s">
        <v>232</v>
      </c>
      <c r="O10645" t="s">
        <v>18</v>
      </c>
      <c r="P10645">
        <v>75207</v>
      </c>
    </row>
    <row r="10646" spans="1:17" hidden="1" x14ac:dyDescent="0.35">
      <c r="A10646" s="72">
        <f t="shared" si="166"/>
        <v>17001610</v>
      </c>
      <c r="B10646" t="s">
        <v>22997</v>
      </c>
      <c r="C10646" s="66">
        <v>17028427</v>
      </c>
      <c r="D10646" t="s">
        <v>83</v>
      </c>
      <c r="E10646" t="s">
        <v>20077</v>
      </c>
      <c r="F10646" s="66">
        <v>17001610</v>
      </c>
      <c r="G10646" t="s">
        <v>78</v>
      </c>
      <c r="I10646" t="s">
        <v>79</v>
      </c>
      <c r="K10646" t="s">
        <v>22998</v>
      </c>
      <c r="M10646" t="s">
        <v>232</v>
      </c>
      <c r="N10646" t="s">
        <v>232</v>
      </c>
      <c r="O10646" t="s">
        <v>18</v>
      </c>
      <c r="P10646" t="s">
        <v>21506</v>
      </c>
    </row>
    <row r="10647" spans="1:17" hidden="1" x14ac:dyDescent="0.35">
      <c r="A10647" s="72">
        <f t="shared" si="166"/>
        <v>17001610</v>
      </c>
      <c r="B10647" t="s">
        <v>20090</v>
      </c>
      <c r="C10647" s="85">
        <v>17001587</v>
      </c>
      <c r="D10647" t="s">
        <v>77</v>
      </c>
      <c r="E10647" t="s">
        <v>20077</v>
      </c>
      <c r="F10647" s="85">
        <v>17001610</v>
      </c>
      <c r="G10647" t="s">
        <v>78</v>
      </c>
      <c r="H10647">
        <v>25056417</v>
      </c>
      <c r="I10647" t="s">
        <v>79</v>
      </c>
      <c r="K10647" t="s">
        <v>28558</v>
      </c>
      <c r="M10647" t="s">
        <v>18305</v>
      </c>
      <c r="N10647" t="s">
        <v>571</v>
      </c>
      <c r="O10647" t="s">
        <v>18</v>
      </c>
      <c r="P10647">
        <v>75052</v>
      </c>
    </row>
    <row r="10648" spans="1:17" hidden="1" x14ac:dyDescent="0.35">
      <c r="A10648" s="72">
        <f t="shared" si="166"/>
        <v>17001610</v>
      </c>
      <c r="B10648" t="s">
        <v>20090</v>
      </c>
      <c r="C10648" s="66">
        <v>17001587</v>
      </c>
      <c r="D10648" t="s">
        <v>77</v>
      </c>
      <c r="E10648" t="s">
        <v>20077</v>
      </c>
      <c r="F10648" s="66">
        <v>17001610</v>
      </c>
      <c r="G10648" t="s">
        <v>78</v>
      </c>
      <c r="H10648" t="s">
        <v>15735</v>
      </c>
      <c r="I10648" t="s">
        <v>79</v>
      </c>
      <c r="K10648" t="s">
        <v>20091</v>
      </c>
      <c r="M10648" t="s">
        <v>18305</v>
      </c>
      <c r="N10648" t="s">
        <v>571</v>
      </c>
      <c r="O10648" t="s">
        <v>18</v>
      </c>
      <c r="P10648" t="s">
        <v>576</v>
      </c>
    </row>
    <row r="10649" spans="1:17" hidden="1" x14ac:dyDescent="0.35">
      <c r="A10649" s="72">
        <f t="shared" si="166"/>
        <v>17001610</v>
      </c>
      <c r="B10649" t="s">
        <v>20081</v>
      </c>
      <c r="C10649" s="85">
        <v>17001583</v>
      </c>
      <c r="D10649" t="s">
        <v>77</v>
      </c>
      <c r="E10649" t="s">
        <v>20077</v>
      </c>
      <c r="F10649" s="85">
        <v>17001610</v>
      </c>
      <c r="G10649" t="s">
        <v>78</v>
      </c>
      <c r="H10649">
        <v>25056417</v>
      </c>
      <c r="I10649" t="s">
        <v>79</v>
      </c>
      <c r="K10649" t="s">
        <v>28556</v>
      </c>
      <c r="M10649" t="s">
        <v>13920</v>
      </c>
      <c r="N10649" t="s">
        <v>232</v>
      </c>
      <c r="O10649" t="s">
        <v>18</v>
      </c>
      <c r="P10649">
        <v>75038</v>
      </c>
      <c r="Q10649">
        <v>4207</v>
      </c>
    </row>
    <row r="10650" spans="1:17" hidden="1" x14ac:dyDescent="0.35">
      <c r="A10650" s="72">
        <f t="shared" si="166"/>
        <v>17001610</v>
      </c>
      <c r="B10650" t="s">
        <v>20081</v>
      </c>
      <c r="C10650" s="66">
        <v>17001583</v>
      </c>
      <c r="D10650" t="s">
        <v>77</v>
      </c>
      <c r="E10650" t="s">
        <v>20077</v>
      </c>
      <c r="F10650" s="66">
        <v>17001610</v>
      </c>
      <c r="G10650" t="s">
        <v>78</v>
      </c>
      <c r="H10650" t="s">
        <v>15735</v>
      </c>
      <c r="I10650" t="s">
        <v>79</v>
      </c>
      <c r="K10650" t="s">
        <v>20082</v>
      </c>
      <c r="M10650" t="s">
        <v>226</v>
      </c>
      <c r="N10650" t="s">
        <v>232</v>
      </c>
      <c r="O10650" t="s">
        <v>18</v>
      </c>
      <c r="P10650" t="s">
        <v>364</v>
      </c>
      <c r="Q10650" t="s">
        <v>12493</v>
      </c>
    </row>
    <row r="10651" spans="1:17" hidden="1" x14ac:dyDescent="0.35">
      <c r="A10651" s="72">
        <f t="shared" si="166"/>
        <v>17001610</v>
      </c>
      <c r="B10651" t="s">
        <v>20083</v>
      </c>
      <c r="C10651" s="85">
        <v>17001584</v>
      </c>
      <c r="D10651" t="s">
        <v>77</v>
      </c>
      <c r="E10651" t="s">
        <v>20077</v>
      </c>
      <c r="F10651" s="85">
        <v>17001610</v>
      </c>
      <c r="G10651" t="s">
        <v>78</v>
      </c>
      <c r="H10651">
        <v>25056417</v>
      </c>
      <c r="I10651" t="s">
        <v>79</v>
      </c>
      <c r="K10651" t="s">
        <v>28557</v>
      </c>
      <c r="M10651" t="s">
        <v>13635</v>
      </c>
      <c r="N10651" t="s">
        <v>205</v>
      </c>
      <c r="O10651" t="s">
        <v>18</v>
      </c>
      <c r="P10651">
        <v>75057</v>
      </c>
      <c r="Q10651">
        <v>4801</v>
      </c>
    </row>
    <row r="10652" spans="1:17" hidden="1" x14ac:dyDescent="0.35">
      <c r="A10652" s="72">
        <f t="shared" si="166"/>
        <v>17001610</v>
      </c>
      <c r="B10652" t="s">
        <v>20083</v>
      </c>
      <c r="C10652" s="66">
        <v>17001584</v>
      </c>
      <c r="D10652" t="s">
        <v>77</v>
      </c>
      <c r="E10652" t="s">
        <v>20077</v>
      </c>
      <c r="F10652" s="66">
        <v>17001610</v>
      </c>
      <c r="G10652" t="s">
        <v>78</v>
      </c>
      <c r="H10652" t="s">
        <v>15735</v>
      </c>
      <c r="I10652" t="s">
        <v>79</v>
      </c>
      <c r="K10652" t="s">
        <v>20084</v>
      </c>
      <c r="M10652" t="s">
        <v>343</v>
      </c>
      <c r="N10652" t="s">
        <v>205</v>
      </c>
      <c r="O10652" t="s">
        <v>18</v>
      </c>
      <c r="P10652" t="s">
        <v>657</v>
      </c>
      <c r="Q10652" t="s">
        <v>1862</v>
      </c>
    </row>
    <row r="10653" spans="1:17" hidden="1" x14ac:dyDescent="0.35">
      <c r="A10653" s="72">
        <f t="shared" si="166"/>
        <v>17001610</v>
      </c>
      <c r="B10653" t="s">
        <v>20092</v>
      </c>
      <c r="C10653" s="85">
        <v>17001588</v>
      </c>
      <c r="D10653" t="s">
        <v>77</v>
      </c>
      <c r="E10653" t="s">
        <v>20077</v>
      </c>
      <c r="F10653" s="85">
        <v>17001610</v>
      </c>
      <c r="G10653" t="s">
        <v>78</v>
      </c>
      <c r="H10653">
        <v>25056417</v>
      </c>
      <c r="I10653" t="s">
        <v>79</v>
      </c>
      <c r="K10653" t="s">
        <v>28553</v>
      </c>
      <c r="M10653" t="s">
        <v>20412</v>
      </c>
      <c r="N10653" t="s">
        <v>571</v>
      </c>
      <c r="O10653" t="s">
        <v>18</v>
      </c>
      <c r="P10653">
        <v>76180</v>
      </c>
      <c r="Q10653">
        <v>1588</v>
      </c>
    </row>
    <row r="10654" spans="1:17" hidden="1" x14ac:dyDescent="0.35">
      <c r="A10654" s="72">
        <f t="shared" si="166"/>
        <v>17001610</v>
      </c>
      <c r="B10654" t="s">
        <v>20092</v>
      </c>
      <c r="C10654" s="66">
        <v>17001588</v>
      </c>
      <c r="D10654" t="s">
        <v>77</v>
      </c>
      <c r="E10654" t="s">
        <v>20077</v>
      </c>
      <c r="F10654" s="66">
        <v>17001610</v>
      </c>
      <c r="G10654" t="s">
        <v>78</v>
      </c>
      <c r="H10654" t="s">
        <v>15735</v>
      </c>
      <c r="I10654" t="s">
        <v>79</v>
      </c>
      <c r="K10654" t="s">
        <v>20093</v>
      </c>
      <c r="M10654" t="s">
        <v>4418</v>
      </c>
      <c r="N10654" t="s">
        <v>571</v>
      </c>
      <c r="O10654" t="s">
        <v>18</v>
      </c>
      <c r="P10654" t="s">
        <v>4419</v>
      </c>
      <c r="Q10654" t="s">
        <v>20094</v>
      </c>
    </row>
    <row r="10655" spans="1:17" hidden="1" x14ac:dyDescent="0.35">
      <c r="A10655" s="72">
        <f t="shared" si="166"/>
        <v>17001610</v>
      </c>
      <c r="B10655" t="s">
        <v>20085</v>
      </c>
      <c r="C10655" s="85">
        <v>17001585</v>
      </c>
      <c r="D10655" t="s">
        <v>77</v>
      </c>
      <c r="E10655" t="s">
        <v>20077</v>
      </c>
      <c r="F10655" s="85">
        <v>17001610</v>
      </c>
      <c r="G10655" t="s">
        <v>78</v>
      </c>
      <c r="H10655">
        <v>25056417</v>
      </c>
      <c r="I10655" t="s">
        <v>79</v>
      </c>
      <c r="K10655" t="s">
        <v>28555</v>
      </c>
      <c r="M10655" t="s">
        <v>19118</v>
      </c>
      <c r="N10655" t="s">
        <v>232</v>
      </c>
      <c r="O10655" t="s">
        <v>18</v>
      </c>
      <c r="P10655">
        <v>75080</v>
      </c>
      <c r="Q10655">
        <v>3530</v>
      </c>
    </row>
    <row r="10656" spans="1:17" hidden="1" x14ac:dyDescent="0.35">
      <c r="A10656" s="72">
        <f t="shared" si="166"/>
        <v>17001610</v>
      </c>
      <c r="B10656" t="s">
        <v>20085</v>
      </c>
      <c r="C10656" s="66">
        <v>17001585</v>
      </c>
      <c r="D10656" t="s">
        <v>77</v>
      </c>
      <c r="E10656" t="s">
        <v>20077</v>
      </c>
      <c r="F10656" s="66">
        <v>17001610</v>
      </c>
      <c r="G10656" t="s">
        <v>78</v>
      </c>
      <c r="H10656" t="s">
        <v>15735</v>
      </c>
      <c r="I10656" t="s">
        <v>79</v>
      </c>
      <c r="K10656" t="s">
        <v>20086</v>
      </c>
      <c r="M10656" t="s">
        <v>963</v>
      </c>
      <c r="N10656" t="s">
        <v>232</v>
      </c>
      <c r="O10656" t="s">
        <v>18</v>
      </c>
      <c r="P10656" t="s">
        <v>964</v>
      </c>
      <c r="Q10656" t="s">
        <v>20087</v>
      </c>
    </row>
    <row r="10657" spans="1:17" hidden="1" x14ac:dyDescent="0.35">
      <c r="A10657" s="72">
        <f t="shared" si="166"/>
        <v>142085</v>
      </c>
      <c r="B10657" t="s">
        <v>13247</v>
      </c>
      <c r="C10657" s="66">
        <v>92900</v>
      </c>
      <c r="D10657" t="s">
        <v>77</v>
      </c>
      <c r="E10657" t="s">
        <v>13248</v>
      </c>
      <c r="F10657" s="66">
        <v>142085</v>
      </c>
      <c r="G10657" t="s">
        <v>78</v>
      </c>
      <c r="H10657" t="s">
        <v>13249</v>
      </c>
      <c r="I10657" t="s">
        <v>79</v>
      </c>
      <c r="K10657" t="s">
        <v>13250</v>
      </c>
      <c r="M10657" t="s">
        <v>13245</v>
      </c>
      <c r="N10657" t="s">
        <v>13182</v>
      </c>
      <c r="O10657" t="s">
        <v>18</v>
      </c>
      <c r="P10657" t="s">
        <v>13246</v>
      </c>
    </row>
    <row r="10658" spans="1:17" hidden="1" x14ac:dyDescent="0.35">
      <c r="A10658" s="72">
        <f t="shared" si="166"/>
        <v>142085</v>
      </c>
      <c r="B10658" t="s">
        <v>13251</v>
      </c>
      <c r="C10658" s="66">
        <v>92901</v>
      </c>
      <c r="D10658" t="s">
        <v>77</v>
      </c>
      <c r="E10658" t="s">
        <v>13248</v>
      </c>
      <c r="F10658" s="66">
        <v>142085</v>
      </c>
      <c r="G10658" t="s">
        <v>78</v>
      </c>
      <c r="H10658" t="s">
        <v>13249</v>
      </c>
      <c r="I10658" t="s">
        <v>79</v>
      </c>
      <c r="K10658" t="s">
        <v>13250</v>
      </c>
      <c r="M10658" t="s">
        <v>13245</v>
      </c>
      <c r="N10658" t="s">
        <v>13181</v>
      </c>
      <c r="O10658" t="s">
        <v>18</v>
      </c>
      <c r="P10658" t="s">
        <v>13246</v>
      </c>
    </row>
    <row r="10659" spans="1:17" hidden="1" x14ac:dyDescent="0.35">
      <c r="A10659" s="72">
        <f t="shared" si="166"/>
        <v>142085</v>
      </c>
      <c r="B10659" t="s">
        <v>19815</v>
      </c>
      <c r="C10659" s="66">
        <v>16071740</v>
      </c>
      <c r="D10659" t="s">
        <v>83</v>
      </c>
      <c r="E10659" t="s">
        <v>13248</v>
      </c>
      <c r="F10659" s="66">
        <v>142085</v>
      </c>
      <c r="G10659" t="s">
        <v>78</v>
      </c>
      <c r="H10659" t="s">
        <v>13249</v>
      </c>
      <c r="I10659" t="s">
        <v>79</v>
      </c>
      <c r="K10659" t="s">
        <v>19816</v>
      </c>
      <c r="M10659" t="s">
        <v>13245</v>
      </c>
      <c r="N10659" t="s">
        <v>13182</v>
      </c>
      <c r="O10659" t="s">
        <v>18</v>
      </c>
      <c r="P10659" t="s">
        <v>13246</v>
      </c>
    </row>
    <row r="10660" spans="1:17" hidden="1" x14ac:dyDescent="0.35">
      <c r="A10660" s="72">
        <f t="shared" si="166"/>
        <v>142085</v>
      </c>
      <c r="B10660" t="s">
        <v>24791</v>
      </c>
      <c r="C10660" s="85">
        <v>142085</v>
      </c>
      <c r="D10660" t="s">
        <v>78</v>
      </c>
      <c r="E10660" t="s">
        <v>13757</v>
      </c>
      <c r="F10660" s="85">
        <v>17019123</v>
      </c>
      <c r="G10660" t="s">
        <v>1750</v>
      </c>
      <c r="H10660">
        <v>14674816</v>
      </c>
      <c r="I10660" t="s">
        <v>79</v>
      </c>
      <c r="J10660" t="s">
        <v>200</v>
      </c>
      <c r="K10660" t="s">
        <v>24792</v>
      </c>
      <c r="M10660" t="s">
        <v>21990</v>
      </c>
      <c r="N10660" t="s">
        <v>13173</v>
      </c>
      <c r="O10660" t="s">
        <v>18</v>
      </c>
      <c r="P10660">
        <v>79789</v>
      </c>
    </row>
    <row r="10661" spans="1:17" hidden="1" x14ac:dyDescent="0.35">
      <c r="A10661" s="72">
        <f t="shared" si="166"/>
        <v>142085</v>
      </c>
      <c r="B10661" t="s">
        <v>24791</v>
      </c>
      <c r="C10661" s="85">
        <v>142085</v>
      </c>
      <c r="D10661" t="s">
        <v>78</v>
      </c>
      <c r="E10661" t="s">
        <v>23241</v>
      </c>
      <c r="F10661" s="85">
        <v>142047</v>
      </c>
      <c r="G10661" t="s">
        <v>78</v>
      </c>
      <c r="H10661">
        <v>14674816</v>
      </c>
      <c r="I10661" t="s">
        <v>79</v>
      </c>
      <c r="J10661" t="s">
        <v>200</v>
      </c>
      <c r="K10661" t="s">
        <v>24792</v>
      </c>
      <c r="M10661" t="s">
        <v>21990</v>
      </c>
      <c r="N10661" t="s">
        <v>13173</v>
      </c>
      <c r="O10661" t="s">
        <v>18</v>
      </c>
      <c r="P10661">
        <v>79789</v>
      </c>
    </row>
    <row r="10662" spans="1:17" hidden="1" x14ac:dyDescent="0.35">
      <c r="A10662" s="72">
        <f t="shared" si="166"/>
        <v>142085</v>
      </c>
      <c r="B10662" t="s">
        <v>21992</v>
      </c>
      <c r="C10662" s="66">
        <v>17019628</v>
      </c>
      <c r="D10662" t="s">
        <v>83</v>
      </c>
      <c r="E10662" t="s">
        <v>13248</v>
      </c>
      <c r="F10662" s="66">
        <v>142085</v>
      </c>
      <c r="G10662" t="s">
        <v>78</v>
      </c>
      <c r="H10662" t="s">
        <v>13249</v>
      </c>
      <c r="I10662" t="s">
        <v>79</v>
      </c>
      <c r="K10662" t="s">
        <v>21993</v>
      </c>
      <c r="M10662" t="s">
        <v>21990</v>
      </c>
      <c r="N10662" t="s">
        <v>13173</v>
      </c>
      <c r="O10662" t="s">
        <v>18</v>
      </c>
      <c r="P10662" t="s">
        <v>13246</v>
      </c>
    </row>
    <row r="10663" spans="1:17" hidden="1" x14ac:dyDescent="0.35">
      <c r="A10663" s="72">
        <f t="shared" si="166"/>
        <v>142085</v>
      </c>
      <c r="B10663" t="s">
        <v>21991</v>
      </c>
      <c r="C10663" s="66">
        <v>17019627</v>
      </c>
      <c r="D10663" t="s">
        <v>83</v>
      </c>
      <c r="E10663" t="s">
        <v>13248</v>
      </c>
      <c r="F10663" s="66">
        <v>142085</v>
      </c>
      <c r="G10663" t="s">
        <v>78</v>
      </c>
      <c r="H10663" t="s">
        <v>13249</v>
      </c>
      <c r="I10663" t="s">
        <v>79</v>
      </c>
      <c r="K10663" t="s">
        <v>21989</v>
      </c>
      <c r="M10663" t="s">
        <v>21990</v>
      </c>
      <c r="N10663" t="s">
        <v>13173</v>
      </c>
      <c r="O10663" t="s">
        <v>18</v>
      </c>
      <c r="P10663" t="s">
        <v>13246</v>
      </c>
    </row>
    <row r="10664" spans="1:17" hidden="1" x14ac:dyDescent="0.35">
      <c r="A10664" s="72">
        <f t="shared" si="166"/>
        <v>142085</v>
      </c>
      <c r="B10664" t="s">
        <v>21988</v>
      </c>
      <c r="C10664" s="66">
        <v>17019620</v>
      </c>
      <c r="D10664" t="s">
        <v>83</v>
      </c>
      <c r="E10664" t="s">
        <v>13248</v>
      </c>
      <c r="F10664" s="66">
        <v>142085</v>
      </c>
      <c r="G10664" t="s">
        <v>78</v>
      </c>
      <c r="H10664" t="s">
        <v>13249</v>
      </c>
      <c r="I10664" t="s">
        <v>79</v>
      </c>
      <c r="K10664" t="s">
        <v>21989</v>
      </c>
      <c r="M10664" t="s">
        <v>21990</v>
      </c>
      <c r="N10664" t="s">
        <v>13173</v>
      </c>
      <c r="O10664" t="s">
        <v>18</v>
      </c>
      <c r="P10664" t="s">
        <v>13246</v>
      </c>
    </row>
    <row r="10665" spans="1:17" hidden="1" x14ac:dyDescent="0.35">
      <c r="A10665" s="72">
        <f t="shared" si="166"/>
        <v>141739</v>
      </c>
      <c r="B10665" t="s">
        <v>23726</v>
      </c>
      <c r="C10665" s="85">
        <v>91849</v>
      </c>
      <c r="D10665" t="s">
        <v>77</v>
      </c>
      <c r="E10665" t="s">
        <v>23266</v>
      </c>
      <c r="F10665" s="85">
        <v>141739</v>
      </c>
      <c r="G10665" t="s">
        <v>78</v>
      </c>
      <c r="H10665">
        <v>7097322</v>
      </c>
      <c r="I10665" t="s">
        <v>79</v>
      </c>
      <c r="K10665" t="s">
        <v>23727</v>
      </c>
      <c r="M10665" t="s">
        <v>125</v>
      </c>
      <c r="N10665" t="s">
        <v>137</v>
      </c>
      <c r="O10665" t="s">
        <v>18</v>
      </c>
      <c r="P10665">
        <v>78723</v>
      </c>
      <c r="Q10665">
        <v>2899</v>
      </c>
    </row>
    <row r="10666" spans="1:17" hidden="1" x14ac:dyDescent="0.35">
      <c r="A10666" s="72">
        <f t="shared" si="166"/>
        <v>141555</v>
      </c>
      <c r="B10666" t="s">
        <v>16181</v>
      </c>
      <c r="C10666" s="66">
        <v>16035241</v>
      </c>
      <c r="D10666" t="s">
        <v>77</v>
      </c>
      <c r="E10666" t="s">
        <v>4810</v>
      </c>
      <c r="F10666" s="66">
        <v>141555</v>
      </c>
      <c r="G10666" t="s">
        <v>78</v>
      </c>
      <c r="I10666" t="s">
        <v>79</v>
      </c>
      <c r="K10666" t="s">
        <v>16182</v>
      </c>
      <c r="M10666" t="s">
        <v>7383</v>
      </c>
      <c r="N10666" t="s">
        <v>9526</v>
      </c>
      <c r="O10666" t="s">
        <v>18</v>
      </c>
      <c r="P10666" t="s">
        <v>10396</v>
      </c>
    </row>
    <row r="10667" spans="1:17" hidden="1" x14ac:dyDescent="0.35">
      <c r="A10667" s="72">
        <f t="shared" si="166"/>
        <v>140696</v>
      </c>
      <c r="B10667" t="s">
        <v>20599</v>
      </c>
      <c r="C10667" s="66">
        <v>17006172</v>
      </c>
      <c r="D10667" t="s">
        <v>83</v>
      </c>
      <c r="E10667" t="s">
        <v>13674</v>
      </c>
      <c r="F10667" s="66">
        <v>140696</v>
      </c>
      <c r="G10667" t="s">
        <v>77</v>
      </c>
      <c r="I10667" t="s">
        <v>79</v>
      </c>
      <c r="K10667" t="s">
        <v>2246</v>
      </c>
      <c r="M10667" t="s">
        <v>2247</v>
      </c>
      <c r="N10667" t="s">
        <v>2252</v>
      </c>
      <c r="O10667" t="s">
        <v>18</v>
      </c>
      <c r="P10667" t="s">
        <v>2248</v>
      </c>
      <c r="Q10667" t="s">
        <v>1748</v>
      </c>
    </row>
    <row r="10668" spans="1:17" hidden="1" x14ac:dyDescent="0.35">
      <c r="A10668" s="72">
        <f t="shared" si="166"/>
        <v>140628</v>
      </c>
      <c r="B10668" t="s">
        <v>2243</v>
      </c>
      <c r="C10668" s="66">
        <v>86571</v>
      </c>
      <c r="D10668" t="s">
        <v>77</v>
      </c>
      <c r="E10668" t="s">
        <v>2244</v>
      </c>
      <c r="F10668" s="66">
        <v>140628</v>
      </c>
      <c r="G10668" t="s">
        <v>78</v>
      </c>
      <c r="H10668" t="s">
        <v>2245</v>
      </c>
      <c r="I10668" t="s">
        <v>79</v>
      </c>
      <c r="K10668" t="s">
        <v>2246</v>
      </c>
      <c r="M10668" t="s">
        <v>2247</v>
      </c>
      <c r="N10668" t="s">
        <v>1894</v>
      </c>
      <c r="O10668" t="s">
        <v>18</v>
      </c>
      <c r="P10668" t="s">
        <v>2248</v>
      </c>
      <c r="Q10668" t="s">
        <v>1748</v>
      </c>
    </row>
    <row r="10669" spans="1:17" hidden="1" x14ac:dyDescent="0.35">
      <c r="A10669" s="72">
        <f t="shared" si="166"/>
        <v>140628</v>
      </c>
      <c r="B10669" t="s">
        <v>2249</v>
      </c>
      <c r="C10669" s="66">
        <v>86572</v>
      </c>
      <c r="D10669" t="s">
        <v>77</v>
      </c>
      <c r="E10669" t="s">
        <v>2244</v>
      </c>
      <c r="F10669" s="66">
        <v>140628</v>
      </c>
      <c r="G10669" t="s">
        <v>78</v>
      </c>
      <c r="H10669" t="s">
        <v>2250</v>
      </c>
      <c r="I10669" t="s">
        <v>79</v>
      </c>
      <c r="K10669" t="s">
        <v>2251</v>
      </c>
      <c r="M10669" t="s">
        <v>2247</v>
      </c>
      <c r="N10669" t="s">
        <v>2252</v>
      </c>
      <c r="O10669" t="s">
        <v>18</v>
      </c>
      <c r="P10669" t="s">
        <v>2248</v>
      </c>
      <c r="Q10669" t="s">
        <v>2253</v>
      </c>
    </row>
    <row r="10670" spans="1:17" hidden="1" x14ac:dyDescent="0.35">
      <c r="A10670" s="72">
        <f t="shared" si="166"/>
        <v>140628</v>
      </c>
      <c r="B10670" t="s">
        <v>20199</v>
      </c>
      <c r="C10670" s="66">
        <v>17002582</v>
      </c>
      <c r="D10670" t="s">
        <v>83</v>
      </c>
      <c r="E10670" t="s">
        <v>2244</v>
      </c>
      <c r="F10670" s="66">
        <v>140628</v>
      </c>
      <c r="G10670" t="s">
        <v>78</v>
      </c>
      <c r="H10670" t="s">
        <v>350</v>
      </c>
      <c r="I10670" t="s">
        <v>79</v>
      </c>
      <c r="K10670" t="s">
        <v>20200</v>
      </c>
      <c r="L10670" t="s">
        <v>80</v>
      </c>
      <c r="M10670" t="s">
        <v>20201</v>
      </c>
      <c r="N10670" t="s">
        <v>2252</v>
      </c>
      <c r="O10670" t="s">
        <v>18</v>
      </c>
      <c r="P10670" t="s">
        <v>2248</v>
      </c>
      <c r="Q10670" t="s">
        <v>87</v>
      </c>
    </row>
    <row r="10671" spans="1:17" hidden="1" x14ac:dyDescent="0.35">
      <c r="A10671" s="72">
        <f t="shared" si="166"/>
        <v>140628</v>
      </c>
      <c r="B10671" t="s">
        <v>20202</v>
      </c>
      <c r="C10671" s="66">
        <v>17002583</v>
      </c>
      <c r="D10671" t="s">
        <v>83</v>
      </c>
      <c r="E10671" t="s">
        <v>2244</v>
      </c>
      <c r="F10671" s="66">
        <v>140628</v>
      </c>
      <c r="G10671" t="s">
        <v>78</v>
      </c>
      <c r="H10671" t="s">
        <v>350</v>
      </c>
      <c r="I10671" t="s">
        <v>79</v>
      </c>
      <c r="K10671" t="s">
        <v>20203</v>
      </c>
      <c r="L10671" t="s">
        <v>80</v>
      </c>
      <c r="M10671" t="s">
        <v>20201</v>
      </c>
      <c r="N10671" t="s">
        <v>2252</v>
      </c>
      <c r="O10671" t="s">
        <v>18</v>
      </c>
      <c r="P10671" t="s">
        <v>2248</v>
      </c>
      <c r="Q10671" t="s">
        <v>87</v>
      </c>
    </row>
    <row r="10672" spans="1:17" hidden="1" x14ac:dyDescent="0.35">
      <c r="A10672" s="72">
        <f t="shared" si="166"/>
        <v>140628</v>
      </c>
      <c r="B10672" t="s">
        <v>2254</v>
      </c>
      <c r="C10672" s="66">
        <v>86573</v>
      </c>
      <c r="D10672" t="s">
        <v>77</v>
      </c>
      <c r="E10672" t="s">
        <v>2244</v>
      </c>
      <c r="F10672" s="66">
        <v>140628</v>
      </c>
      <c r="G10672" t="s">
        <v>78</v>
      </c>
      <c r="H10672" t="s">
        <v>2255</v>
      </c>
      <c r="I10672" t="s">
        <v>79</v>
      </c>
      <c r="K10672" t="s">
        <v>2256</v>
      </c>
      <c r="M10672" t="s">
        <v>2247</v>
      </c>
      <c r="N10672" t="s">
        <v>2252</v>
      </c>
      <c r="O10672" t="s">
        <v>18</v>
      </c>
      <c r="P10672" t="s">
        <v>2248</v>
      </c>
    </row>
    <row r="10673" spans="1:17" hidden="1" x14ac:dyDescent="0.35">
      <c r="A10673" s="72">
        <f t="shared" si="166"/>
        <v>140628</v>
      </c>
      <c r="B10673" t="s">
        <v>22747</v>
      </c>
      <c r="C10673" s="66">
        <v>17026353</v>
      </c>
      <c r="D10673" t="s">
        <v>77</v>
      </c>
      <c r="E10673" t="s">
        <v>2244</v>
      </c>
      <c r="F10673" s="66">
        <v>140628</v>
      </c>
      <c r="G10673" t="s">
        <v>78</v>
      </c>
      <c r="I10673" t="s">
        <v>79</v>
      </c>
      <c r="K10673" t="s">
        <v>22748</v>
      </c>
      <c r="M10673" t="s">
        <v>20201</v>
      </c>
      <c r="N10673" t="s">
        <v>2252</v>
      </c>
      <c r="O10673" t="s">
        <v>18</v>
      </c>
      <c r="P10673" t="s">
        <v>2248</v>
      </c>
    </row>
    <row r="10674" spans="1:17" hidden="1" x14ac:dyDescent="0.35">
      <c r="A10674" s="72">
        <f t="shared" si="166"/>
        <v>140750</v>
      </c>
      <c r="B10674" t="s">
        <v>3051</v>
      </c>
      <c r="C10674" s="66">
        <v>86918</v>
      </c>
      <c r="D10674" t="s">
        <v>77</v>
      </c>
      <c r="E10674" t="s">
        <v>3052</v>
      </c>
      <c r="F10674" s="66">
        <v>140750</v>
      </c>
      <c r="G10674" t="s">
        <v>78</v>
      </c>
      <c r="I10674" t="s">
        <v>79</v>
      </c>
      <c r="K10674" t="s">
        <v>3053</v>
      </c>
      <c r="M10674" t="s">
        <v>3054</v>
      </c>
      <c r="N10674" t="s">
        <v>2791</v>
      </c>
      <c r="O10674" t="s">
        <v>18</v>
      </c>
      <c r="P10674" t="s">
        <v>3055</v>
      </c>
    </row>
    <row r="10675" spans="1:17" hidden="1" x14ac:dyDescent="0.35">
      <c r="A10675" s="72">
        <f t="shared" si="166"/>
        <v>140750</v>
      </c>
      <c r="B10675" t="s">
        <v>3056</v>
      </c>
      <c r="C10675" s="66">
        <v>86919</v>
      </c>
      <c r="D10675" t="s">
        <v>77</v>
      </c>
      <c r="E10675" t="s">
        <v>3052</v>
      </c>
      <c r="F10675" s="66">
        <v>140750</v>
      </c>
      <c r="G10675" t="s">
        <v>78</v>
      </c>
      <c r="I10675" t="s">
        <v>79</v>
      </c>
      <c r="K10675" t="s">
        <v>3053</v>
      </c>
      <c r="M10675" t="s">
        <v>3054</v>
      </c>
      <c r="N10675" t="s">
        <v>2791</v>
      </c>
      <c r="O10675" t="s">
        <v>18</v>
      </c>
      <c r="P10675" t="s">
        <v>3055</v>
      </c>
    </row>
    <row r="10676" spans="1:17" hidden="1" x14ac:dyDescent="0.35">
      <c r="A10676" s="72">
        <f t="shared" si="166"/>
        <v>140750</v>
      </c>
      <c r="B10676" t="s">
        <v>3057</v>
      </c>
      <c r="C10676" s="66">
        <v>86920</v>
      </c>
      <c r="D10676" t="s">
        <v>77</v>
      </c>
      <c r="E10676" t="s">
        <v>3052</v>
      </c>
      <c r="F10676" s="66">
        <v>140750</v>
      </c>
      <c r="G10676" t="s">
        <v>78</v>
      </c>
      <c r="I10676" t="s">
        <v>79</v>
      </c>
      <c r="K10676" t="s">
        <v>3053</v>
      </c>
      <c r="M10676" t="s">
        <v>3054</v>
      </c>
      <c r="N10676" t="s">
        <v>2791</v>
      </c>
      <c r="O10676" t="s">
        <v>18</v>
      </c>
      <c r="P10676" t="s">
        <v>3055</v>
      </c>
    </row>
    <row r="10677" spans="1:17" hidden="1" x14ac:dyDescent="0.35">
      <c r="A10677" s="72">
        <f t="shared" si="166"/>
        <v>141231</v>
      </c>
      <c r="B10677" t="s">
        <v>7588</v>
      </c>
      <c r="C10677" s="66">
        <v>89283</v>
      </c>
      <c r="D10677" t="s">
        <v>77</v>
      </c>
      <c r="E10677" t="s">
        <v>6244</v>
      </c>
      <c r="F10677" s="66">
        <v>141231</v>
      </c>
      <c r="G10677" t="s">
        <v>78</v>
      </c>
      <c r="H10677" t="s">
        <v>7589</v>
      </c>
      <c r="I10677" t="s">
        <v>79</v>
      </c>
      <c r="K10677" t="s">
        <v>7590</v>
      </c>
      <c r="L10677" t="s">
        <v>80</v>
      </c>
      <c r="M10677" t="s">
        <v>7579</v>
      </c>
      <c r="N10677" t="s">
        <v>6073</v>
      </c>
      <c r="O10677" t="s">
        <v>18</v>
      </c>
      <c r="P10677" t="s">
        <v>7580</v>
      </c>
      <c r="Q10677" t="s">
        <v>813</v>
      </c>
    </row>
    <row r="10678" spans="1:17" hidden="1" x14ac:dyDescent="0.35">
      <c r="A10678" s="72">
        <f t="shared" si="166"/>
        <v>142036</v>
      </c>
      <c r="B10678" t="s">
        <v>21572</v>
      </c>
      <c r="C10678" s="85">
        <v>17016346</v>
      </c>
      <c r="D10678" t="s">
        <v>23281</v>
      </c>
      <c r="E10678" t="s">
        <v>23130</v>
      </c>
      <c r="F10678" s="85">
        <v>142036</v>
      </c>
      <c r="G10678" t="s">
        <v>78</v>
      </c>
      <c r="I10678" t="s">
        <v>79</v>
      </c>
      <c r="K10678" t="s">
        <v>28568</v>
      </c>
      <c r="M10678" t="s">
        <v>21574</v>
      </c>
      <c r="N10678" t="s">
        <v>5799</v>
      </c>
      <c r="O10678" t="s">
        <v>18</v>
      </c>
      <c r="P10678">
        <v>79567</v>
      </c>
    </row>
    <row r="10679" spans="1:17" hidden="1" x14ac:dyDescent="0.35">
      <c r="A10679" s="72">
        <f t="shared" si="166"/>
        <v>142036</v>
      </c>
      <c r="B10679" t="s">
        <v>21572</v>
      </c>
      <c r="C10679" s="66">
        <v>17016346</v>
      </c>
      <c r="D10679" t="s">
        <v>83</v>
      </c>
      <c r="E10679" t="s">
        <v>13028</v>
      </c>
      <c r="F10679" s="66">
        <v>142036</v>
      </c>
      <c r="G10679" t="s">
        <v>78</v>
      </c>
      <c r="I10679" t="s">
        <v>79</v>
      </c>
      <c r="K10679" t="s">
        <v>21573</v>
      </c>
      <c r="M10679" t="s">
        <v>21574</v>
      </c>
      <c r="N10679" t="s">
        <v>5799</v>
      </c>
      <c r="O10679" t="s">
        <v>18</v>
      </c>
      <c r="P10679" t="s">
        <v>13027</v>
      </c>
    </row>
    <row r="10680" spans="1:17" hidden="1" x14ac:dyDescent="0.35">
      <c r="A10680" s="72">
        <f t="shared" si="166"/>
        <v>142036</v>
      </c>
      <c r="B10680" t="s">
        <v>21575</v>
      </c>
      <c r="C10680" s="85">
        <v>17016347</v>
      </c>
      <c r="D10680" t="s">
        <v>23281</v>
      </c>
      <c r="E10680" t="s">
        <v>23130</v>
      </c>
      <c r="F10680" s="85">
        <v>142036</v>
      </c>
      <c r="G10680" t="s">
        <v>78</v>
      </c>
      <c r="I10680" t="s">
        <v>79</v>
      </c>
      <c r="K10680" t="s">
        <v>28568</v>
      </c>
      <c r="M10680" t="s">
        <v>21574</v>
      </c>
      <c r="N10680" t="s">
        <v>5799</v>
      </c>
      <c r="O10680" t="s">
        <v>18</v>
      </c>
      <c r="P10680">
        <v>79567</v>
      </c>
    </row>
    <row r="10681" spans="1:17" hidden="1" x14ac:dyDescent="0.35">
      <c r="A10681" s="72">
        <f t="shared" si="166"/>
        <v>142036</v>
      </c>
      <c r="B10681" t="s">
        <v>21575</v>
      </c>
      <c r="C10681" s="66">
        <v>17016347</v>
      </c>
      <c r="D10681" t="s">
        <v>83</v>
      </c>
      <c r="E10681" t="s">
        <v>13028</v>
      </c>
      <c r="F10681" s="66">
        <v>142036</v>
      </c>
      <c r="G10681" t="s">
        <v>78</v>
      </c>
      <c r="I10681" t="s">
        <v>79</v>
      </c>
      <c r="K10681" t="s">
        <v>21573</v>
      </c>
      <c r="M10681" t="s">
        <v>21574</v>
      </c>
      <c r="N10681" t="s">
        <v>21576</v>
      </c>
      <c r="O10681" t="s">
        <v>18</v>
      </c>
      <c r="P10681" t="s">
        <v>13027</v>
      </c>
    </row>
    <row r="10682" spans="1:17" hidden="1" x14ac:dyDescent="0.35">
      <c r="A10682" s="72">
        <f t="shared" si="166"/>
        <v>142036</v>
      </c>
      <c r="B10682" t="s">
        <v>28573</v>
      </c>
      <c r="C10682" s="85">
        <v>17016349</v>
      </c>
      <c r="D10682" t="s">
        <v>23281</v>
      </c>
      <c r="E10682" t="s">
        <v>23130</v>
      </c>
      <c r="F10682" s="85">
        <v>142036</v>
      </c>
      <c r="G10682" t="s">
        <v>78</v>
      </c>
      <c r="I10682" t="s">
        <v>79</v>
      </c>
      <c r="K10682" t="s">
        <v>28574</v>
      </c>
      <c r="M10682" t="s">
        <v>21574</v>
      </c>
      <c r="N10682" t="s">
        <v>5799</v>
      </c>
      <c r="O10682" t="s">
        <v>18</v>
      </c>
      <c r="P10682">
        <v>79567</v>
      </c>
    </row>
    <row r="10683" spans="1:17" hidden="1" x14ac:dyDescent="0.35">
      <c r="A10683" s="72">
        <f t="shared" si="166"/>
        <v>142036</v>
      </c>
      <c r="B10683" t="s">
        <v>21579</v>
      </c>
      <c r="C10683" s="66">
        <v>17016349</v>
      </c>
      <c r="D10683" t="s">
        <v>83</v>
      </c>
      <c r="E10683" t="s">
        <v>13028</v>
      </c>
      <c r="F10683" s="66">
        <v>142036</v>
      </c>
      <c r="G10683" t="s">
        <v>78</v>
      </c>
      <c r="I10683" t="s">
        <v>79</v>
      </c>
      <c r="K10683" t="s">
        <v>21580</v>
      </c>
      <c r="M10683" t="s">
        <v>21574</v>
      </c>
      <c r="N10683" t="s">
        <v>21576</v>
      </c>
      <c r="O10683" t="s">
        <v>18</v>
      </c>
      <c r="P10683" t="s">
        <v>13027</v>
      </c>
    </row>
    <row r="10684" spans="1:17" hidden="1" x14ac:dyDescent="0.35">
      <c r="A10684" s="72">
        <f t="shared" si="166"/>
        <v>142036</v>
      </c>
      <c r="B10684" t="s">
        <v>21577</v>
      </c>
      <c r="C10684" s="85">
        <v>17016348</v>
      </c>
      <c r="D10684" t="s">
        <v>23281</v>
      </c>
      <c r="E10684" t="s">
        <v>23130</v>
      </c>
      <c r="F10684" s="85">
        <v>142036</v>
      </c>
      <c r="G10684" t="s">
        <v>78</v>
      </c>
      <c r="I10684" t="s">
        <v>79</v>
      </c>
      <c r="K10684" t="s">
        <v>28578</v>
      </c>
      <c r="M10684" t="s">
        <v>21574</v>
      </c>
      <c r="N10684" t="s">
        <v>5799</v>
      </c>
      <c r="O10684" t="s">
        <v>18</v>
      </c>
      <c r="P10684">
        <v>79567</v>
      </c>
    </row>
    <row r="10685" spans="1:17" hidden="1" x14ac:dyDescent="0.35">
      <c r="A10685" s="72">
        <f t="shared" si="166"/>
        <v>142036</v>
      </c>
      <c r="B10685" t="s">
        <v>21577</v>
      </c>
      <c r="C10685" s="66">
        <v>17016348</v>
      </c>
      <c r="D10685" t="s">
        <v>83</v>
      </c>
      <c r="E10685" t="s">
        <v>13028</v>
      </c>
      <c r="F10685" s="66">
        <v>142036</v>
      </c>
      <c r="G10685" t="s">
        <v>78</v>
      </c>
      <c r="I10685" t="s">
        <v>79</v>
      </c>
      <c r="K10685" t="s">
        <v>21578</v>
      </c>
      <c r="M10685" t="s">
        <v>21574</v>
      </c>
      <c r="N10685" t="s">
        <v>5799</v>
      </c>
      <c r="O10685" t="s">
        <v>18</v>
      </c>
      <c r="P10685" t="s">
        <v>13027</v>
      </c>
    </row>
    <row r="10686" spans="1:17" hidden="1" x14ac:dyDescent="0.35">
      <c r="A10686" s="72">
        <f t="shared" si="166"/>
        <v>142036</v>
      </c>
      <c r="B10686" t="s">
        <v>21581</v>
      </c>
      <c r="C10686" s="85">
        <v>17016350</v>
      </c>
      <c r="D10686" t="s">
        <v>23281</v>
      </c>
      <c r="E10686" t="s">
        <v>23130</v>
      </c>
      <c r="F10686" s="85">
        <v>142036</v>
      </c>
      <c r="G10686" t="s">
        <v>78</v>
      </c>
      <c r="I10686" t="s">
        <v>79</v>
      </c>
      <c r="K10686" t="s">
        <v>28576</v>
      </c>
      <c r="M10686" t="s">
        <v>21574</v>
      </c>
      <c r="N10686" t="s">
        <v>5799</v>
      </c>
      <c r="O10686" t="s">
        <v>18</v>
      </c>
      <c r="P10686">
        <v>79567</v>
      </c>
    </row>
    <row r="10687" spans="1:17" hidden="1" x14ac:dyDescent="0.35">
      <c r="A10687" s="72">
        <f t="shared" si="166"/>
        <v>142036</v>
      </c>
      <c r="B10687" t="s">
        <v>21581</v>
      </c>
      <c r="C10687" s="66">
        <v>17016350</v>
      </c>
      <c r="D10687" t="s">
        <v>83</v>
      </c>
      <c r="E10687" t="s">
        <v>13028</v>
      </c>
      <c r="F10687" s="66">
        <v>142036</v>
      </c>
      <c r="G10687" t="s">
        <v>78</v>
      </c>
      <c r="I10687" t="s">
        <v>79</v>
      </c>
      <c r="K10687" t="s">
        <v>21582</v>
      </c>
      <c r="M10687" t="s">
        <v>21574</v>
      </c>
      <c r="N10687" t="s">
        <v>21576</v>
      </c>
      <c r="O10687" t="s">
        <v>18</v>
      </c>
      <c r="P10687" t="s">
        <v>13027</v>
      </c>
    </row>
    <row r="10688" spans="1:17" hidden="1" x14ac:dyDescent="0.35">
      <c r="A10688" s="72">
        <f t="shared" si="166"/>
        <v>142036</v>
      </c>
      <c r="B10688" t="s">
        <v>21583</v>
      </c>
      <c r="C10688" s="85">
        <v>17016351</v>
      </c>
      <c r="D10688" t="s">
        <v>23281</v>
      </c>
      <c r="E10688" t="s">
        <v>23130</v>
      </c>
      <c r="F10688" s="85">
        <v>142036</v>
      </c>
      <c r="G10688" t="s">
        <v>78</v>
      </c>
      <c r="I10688" t="s">
        <v>79</v>
      </c>
      <c r="K10688" t="s">
        <v>28577</v>
      </c>
      <c r="M10688" t="s">
        <v>21574</v>
      </c>
      <c r="N10688" t="s">
        <v>5799</v>
      </c>
      <c r="O10688" t="s">
        <v>18</v>
      </c>
      <c r="P10688">
        <v>79567</v>
      </c>
    </row>
    <row r="10689" spans="1:16" hidden="1" x14ac:dyDescent="0.35">
      <c r="A10689" s="72">
        <f t="shared" si="166"/>
        <v>142036</v>
      </c>
      <c r="B10689" t="s">
        <v>21583</v>
      </c>
      <c r="C10689" s="66">
        <v>17016351</v>
      </c>
      <c r="D10689" t="s">
        <v>83</v>
      </c>
      <c r="E10689" t="s">
        <v>13028</v>
      </c>
      <c r="F10689" s="66">
        <v>142036</v>
      </c>
      <c r="G10689" t="s">
        <v>78</v>
      </c>
      <c r="I10689" t="s">
        <v>79</v>
      </c>
      <c r="K10689" t="s">
        <v>21584</v>
      </c>
      <c r="M10689" t="s">
        <v>21574</v>
      </c>
      <c r="N10689" t="s">
        <v>5799</v>
      </c>
      <c r="O10689" t="s">
        <v>18</v>
      </c>
      <c r="P10689" t="s">
        <v>13027</v>
      </c>
    </row>
    <row r="10690" spans="1:16" hidden="1" x14ac:dyDescent="0.35">
      <c r="A10690" s="72">
        <f t="shared" ref="A10690:A10753" si="167">IF(F10690="", "", IF(D10690="School District", C10690, F10690))</f>
        <v>142036</v>
      </c>
      <c r="B10690" t="s">
        <v>28565</v>
      </c>
      <c r="C10690" s="85">
        <v>92677</v>
      </c>
      <c r="D10690" t="s">
        <v>77</v>
      </c>
      <c r="E10690" t="s">
        <v>23130</v>
      </c>
      <c r="F10690" s="85">
        <v>142036</v>
      </c>
      <c r="G10690" t="s">
        <v>78</v>
      </c>
      <c r="I10690" t="s">
        <v>79</v>
      </c>
      <c r="K10690" t="s">
        <v>28566</v>
      </c>
      <c r="M10690" t="s">
        <v>21574</v>
      </c>
      <c r="N10690" t="s">
        <v>5799</v>
      </c>
      <c r="O10690" t="s">
        <v>18</v>
      </c>
      <c r="P10690">
        <v>79567</v>
      </c>
    </row>
    <row r="10691" spans="1:16" hidden="1" x14ac:dyDescent="0.35">
      <c r="A10691" s="72">
        <f t="shared" si="167"/>
        <v>141188</v>
      </c>
      <c r="B10691" t="s">
        <v>13024</v>
      </c>
      <c r="C10691" s="66">
        <v>92677</v>
      </c>
      <c r="D10691" t="s">
        <v>77</v>
      </c>
      <c r="E10691" t="s">
        <v>5662</v>
      </c>
      <c r="F10691" s="66">
        <v>141188</v>
      </c>
      <c r="G10691" t="s">
        <v>77</v>
      </c>
      <c r="I10691" t="s">
        <v>79</v>
      </c>
      <c r="K10691" t="s">
        <v>13025</v>
      </c>
      <c r="M10691" t="s">
        <v>13026</v>
      </c>
      <c r="N10691" t="s">
        <v>5695</v>
      </c>
      <c r="O10691" t="s">
        <v>18</v>
      </c>
      <c r="P10691" t="s">
        <v>13027</v>
      </c>
    </row>
    <row r="10692" spans="1:16" hidden="1" x14ac:dyDescent="0.35">
      <c r="A10692" s="72">
        <f t="shared" si="167"/>
        <v>142036</v>
      </c>
      <c r="B10692" t="s">
        <v>13024</v>
      </c>
      <c r="C10692" s="66">
        <v>92677</v>
      </c>
      <c r="D10692" t="s">
        <v>77</v>
      </c>
      <c r="E10692" t="s">
        <v>13028</v>
      </c>
      <c r="F10692" s="66">
        <v>142036</v>
      </c>
      <c r="G10692" t="s">
        <v>78</v>
      </c>
      <c r="I10692" t="s">
        <v>79</v>
      </c>
      <c r="K10692" t="s">
        <v>13025</v>
      </c>
      <c r="M10692" t="s">
        <v>13026</v>
      </c>
      <c r="N10692" t="s">
        <v>5695</v>
      </c>
      <c r="O10692" t="s">
        <v>18</v>
      </c>
      <c r="P10692" t="s">
        <v>13027</v>
      </c>
    </row>
    <row r="10693" spans="1:16" hidden="1" x14ac:dyDescent="0.35">
      <c r="A10693" s="72">
        <f t="shared" si="167"/>
        <v>142036</v>
      </c>
      <c r="B10693" t="s">
        <v>21585</v>
      </c>
      <c r="C10693" s="85">
        <v>17016353</v>
      </c>
      <c r="D10693" t="s">
        <v>23281</v>
      </c>
      <c r="E10693" t="s">
        <v>23130</v>
      </c>
      <c r="F10693" s="85">
        <v>142036</v>
      </c>
      <c r="G10693" t="s">
        <v>78</v>
      </c>
      <c r="I10693" t="s">
        <v>79</v>
      </c>
      <c r="K10693" t="s">
        <v>28575</v>
      </c>
      <c r="M10693" t="s">
        <v>21574</v>
      </c>
      <c r="N10693" t="s">
        <v>5799</v>
      </c>
      <c r="O10693" t="s">
        <v>18</v>
      </c>
      <c r="P10693">
        <v>79567</v>
      </c>
    </row>
    <row r="10694" spans="1:16" hidden="1" x14ac:dyDescent="0.35">
      <c r="A10694" s="72">
        <f t="shared" si="167"/>
        <v>142036</v>
      </c>
      <c r="B10694" t="s">
        <v>21585</v>
      </c>
      <c r="C10694" s="66">
        <v>17016353</v>
      </c>
      <c r="D10694" t="s">
        <v>83</v>
      </c>
      <c r="E10694" t="s">
        <v>13028</v>
      </c>
      <c r="F10694" s="66">
        <v>142036</v>
      </c>
      <c r="G10694" t="s">
        <v>78</v>
      </c>
      <c r="I10694" t="s">
        <v>79</v>
      </c>
      <c r="K10694" t="s">
        <v>21586</v>
      </c>
      <c r="M10694" t="s">
        <v>21574</v>
      </c>
      <c r="N10694" t="s">
        <v>5799</v>
      </c>
      <c r="O10694" t="s">
        <v>18</v>
      </c>
      <c r="P10694" t="s">
        <v>13027</v>
      </c>
    </row>
    <row r="10695" spans="1:16" hidden="1" x14ac:dyDescent="0.35">
      <c r="A10695" s="72">
        <f t="shared" si="167"/>
        <v>142036</v>
      </c>
      <c r="B10695" t="s">
        <v>28563</v>
      </c>
      <c r="C10695" s="85">
        <v>92678</v>
      </c>
      <c r="D10695" t="s">
        <v>77</v>
      </c>
      <c r="E10695" t="s">
        <v>23130</v>
      </c>
      <c r="F10695" s="85">
        <v>142036</v>
      </c>
      <c r="G10695" t="s">
        <v>78</v>
      </c>
      <c r="I10695" t="s">
        <v>79</v>
      </c>
      <c r="K10695" t="s">
        <v>28564</v>
      </c>
      <c r="M10695" t="s">
        <v>21574</v>
      </c>
      <c r="N10695" t="s">
        <v>5799</v>
      </c>
      <c r="O10695" t="s">
        <v>18</v>
      </c>
      <c r="P10695">
        <v>79567</v>
      </c>
    </row>
    <row r="10696" spans="1:16" hidden="1" x14ac:dyDescent="0.35">
      <c r="A10696" s="72">
        <f t="shared" si="167"/>
        <v>141188</v>
      </c>
      <c r="B10696" t="s">
        <v>13029</v>
      </c>
      <c r="C10696" s="66">
        <v>92678</v>
      </c>
      <c r="D10696" t="s">
        <v>77</v>
      </c>
      <c r="E10696" t="s">
        <v>5662</v>
      </c>
      <c r="F10696" s="66">
        <v>141188</v>
      </c>
      <c r="G10696" t="s">
        <v>77</v>
      </c>
      <c r="I10696" t="s">
        <v>79</v>
      </c>
      <c r="K10696" t="s">
        <v>13030</v>
      </c>
      <c r="M10696" t="s">
        <v>13026</v>
      </c>
      <c r="N10696" t="s">
        <v>5695</v>
      </c>
      <c r="O10696" t="s">
        <v>18</v>
      </c>
      <c r="P10696" t="s">
        <v>13027</v>
      </c>
    </row>
    <row r="10697" spans="1:16" hidden="1" x14ac:dyDescent="0.35">
      <c r="A10697" s="72">
        <f t="shared" si="167"/>
        <v>142036</v>
      </c>
      <c r="B10697" t="s">
        <v>13029</v>
      </c>
      <c r="C10697" s="66">
        <v>92678</v>
      </c>
      <c r="D10697" t="s">
        <v>77</v>
      </c>
      <c r="E10697" t="s">
        <v>13028</v>
      </c>
      <c r="F10697" s="66">
        <v>142036</v>
      </c>
      <c r="G10697" t="s">
        <v>78</v>
      </c>
      <c r="I10697" t="s">
        <v>79</v>
      </c>
      <c r="K10697" t="s">
        <v>13030</v>
      </c>
      <c r="M10697" t="s">
        <v>13026</v>
      </c>
      <c r="N10697" t="s">
        <v>5695</v>
      </c>
      <c r="O10697" t="s">
        <v>18</v>
      </c>
      <c r="P10697" t="s">
        <v>13027</v>
      </c>
    </row>
    <row r="10698" spans="1:16" hidden="1" x14ac:dyDescent="0.35">
      <c r="A10698" s="72">
        <f t="shared" si="167"/>
        <v>142036</v>
      </c>
      <c r="B10698" t="s">
        <v>28569</v>
      </c>
      <c r="C10698" s="85">
        <v>17016355</v>
      </c>
      <c r="D10698" t="s">
        <v>23281</v>
      </c>
      <c r="E10698" t="s">
        <v>23130</v>
      </c>
      <c r="F10698" s="85">
        <v>142036</v>
      </c>
      <c r="G10698" t="s">
        <v>78</v>
      </c>
      <c r="I10698" t="s">
        <v>79</v>
      </c>
      <c r="K10698" t="s">
        <v>28570</v>
      </c>
      <c r="M10698" t="s">
        <v>21574</v>
      </c>
      <c r="N10698" t="s">
        <v>5799</v>
      </c>
      <c r="O10698" t="s">
        <v>18</v>
      </c>
      <c r="P10698">
        <v>79567</v>
      </c>
    </row>
    <row r="10699" spans="1:16" hidden="1" x14ac:dyDescent="0.35">
      <c r="A10699" s="72">
        <f t="shared" si="167"/>
        <v>142036</v>
      </c>
      <c r="B10699" t="s">
        <v>21589</v>
      </c>
      <c r="C10699" s="66">
        <v>17016355</v>
      </c>
      <c r="D10699" t="s">
        <v>83</v>
      </c>
      <c r="E10699" t="s">
        <v>13028</v>
      </c>
      <c r="F10699" s="66">
        <v>142036</v>
      </c>
      <c r="G10699" t="s">
        <v>78</v>
      </c>
      <c r="I10699" t="s">
        <v>79</v>
      </c>
      <c r="K10699" t="s">
        <v>21590</v>
      </c>
      <c r="M10699" t="s">
        <v>21574</v>
      </c>
      <c r="N10699" t="s">
        <v>5799</v>
      </c>
      <c r="O10699" t="s">
        <v>18</v>
      </c>
      <c r="P10699" t="s">
        <v>13027</v>
      </c>
    </row>
    <row r="10700" spans="1:16" hidden="1" x14ac:dyDescent="0.35">
      <c r="A10700" s="72">
        <f t="shared" si="167"/>
        <v>142036</v>
      </c>
      <c r="B10700" t="s">
        <v>28571</v>
      </c>
      <c r="C10700" s="85">
        <v>17016362</v>
      </c>
      <c r="D10700" t="s">
        <v>23281</v>
      </c>
      <c r="E10700" t="s">
        <v>23130</v>
      </c>
      <c r="F10700" s="85">
        <v>142036</v>
      </c>
      <c r="G10700" t="s">
        <v>78</v>
      </c>
      <c r="I10700" t="s">
        <v>79</v>
      </c>
      <c r="K10700" t="s">
        <v>28572</v>
      </c>
      <c r="M10700" t="s">
        <v>21574</v>
      </c>
      <c r="N10700" t="s">
        <v>5799</v>
      </c>
      <c r="O10700" t="s">
        <v>18</v>
      </c>
      <c r="P10700">
        <v>79567</v>
      </c>
    </row>
    <row r="10701" spans="1:16" hidden="1" x14ac:dyDescent="0.35">
      <c r="A10701" s="72">
        <f t="shared" si="167"/>
        <v>142036</v>
      </c>
      <c r="B10701" t="s">
        <v>21600</v>
      </c>
      <c r="C10701" s="66">
        <v>17016362</v>
      </c>
      <c r="D10701" t="s">
        <v>83</v>
      </c>
      <c r="E10701" t="s">
        <v>13028</v>
      </c>
      <c r="F10701" s="66">
        <v>142036</v>
      </c>
      <c r="G10701" t="s">
        <v>78</v>
      </c>
      <c r="I10701" t="s">
        <v>79</v>
      </c>
      <c r="K10701" t="s">
        <v>21601</v>
      </c>
      <c r="M10701" t="s">
        <v>21574</v>
      </c>
      <c r="N10701" t="s">
        <v>5799</v>
      </c>
      <c r="O10701" t="s">
        <v>18</v>
      </c>
      <c r="P10701" t="s">
        <v>13027</v>
      </c>
    </row>
    <row r="10702" spans="1:16" hidden="1" x14ac:dyDescent="0.35">
      <c r="A10702" s="72">
        <f t="shared" si="167"/>
        <v>142036</v>
      </c>
      <c r="B10702" t="s">
        <v>28579</v>
      </c>
      <c r="C10702" s="85">
        <v>17016363</v>
      </c>
      <c r="D10702" t="s">
        <v>23281</v>
      </c>
      <c r="E10702" t="s">
        <v>23130</v>
      </c>
      <c r="F10702" s="85">
        <v>142036</v>
      </c>
      <c r="G10702" t="s">
        <v>78</v>
      </c>
      <c r="I10702" t="s">
        <v>79</v>
      </c>
      <c r="K10702" t="s">
        <v>28580</v>
      </c>
      <c r="M10702" t="s">
        <v>21574</v>
      </c>
      <c r="N10702" t="s">
        <v>5799</v>
      </c>
      <c r="O10702" t="s">
        <v>18</v>
      </c>
      <c r="P10702">
        <v>79567</v>
      </c>
    </row>
    <row r="10703" spans="1:16" hidden="1" x14ac:dyDescent="0.35">
      <c r="A10703" s="72">
        <f t="shared" si="167"/>
        <v>142036</v>
      </c>
      <c r="B10703" t="s">
        <v>21602</v>
      </c>
      <c r="C10703" s="66">
        <v>17016363</v>
      </c>
      <c r="D10703" t="s">
        <v>83</v>
      </c>
      <c r="E10703" t="s">
        <v>13028</v>
      </c>
      <c r="F10703" s="66">
        <v>142036</v>
      </c>
      <c r="G10703" t="s">
        <v>78</v>
      </c>
      <c r="I10703" t="s">
        <v>79</v>
      </c>
      <c r="K10703" t="s">
        <v>21603</v>
      </c>
      <c r="M10703" t="s">
        <v>21574</v>
      </c>
      <c r="N10703" t="s">
        <v>5799</v>
      </c>
      <c r="O10703" t="s">
        <v>18</v>
      </c>
      <c r="P10703" t="s">
        <v>13027</v>
      </c>
    </row>
    <row r="10704" spans="1:16" hidden="1" x14ac:dyDescent="0.35">
      <c r="A10704" s="72">
        <f t="shared" si="167"/>
        <v>142036</v>
      </c>
      <c r="B10704" t="s">
        <v>28581</v>
      </c>
      <c r="C10704" s="85">
        <v>17016354</v>
      </c>
      <c r="D10704" t="s">
        <v>23281</v>
      </c>
      <c r="E10704" t="s">
        <v>23130</v>
      </c>
      <c r="F10704" s="85">
        <v>142036</v>
      </c>
      <c r="G10704" t="s">
        <v>78</v>
      </c>
      <c r="I10704" t="s">
        <v>79</v>
      </c>
      <c r="K10704" t="s">
        <v>28582</v>
      </c>
      <c r="M10704" t="s">
        <v>21574</v>
      </c>
      <c r="N10704" t="s">
        <v>5799</v>
      </c>
      <c r="O10704" t="s">
        <v>18</v>
      </c>
      <c r="P10704">
        <v>79567</v>
      </c>
    </row>
    <row r="10705" spans="1:17" hidden="1" x14ac:dyDescent="0.35">
      <c r="A10705" s="72">
        <f t="shared" si="167"/>
        <v>142036</v>
      </c>
      <c r="B10705" t="s">
        <v>21587</v>
      </c>
      <c r="C10705" s="66">
        <v>17016354</v>
      </c>
      <c r="D10705" t="s">
        <v>83</v>
      </c>
      <c r="E10705" t="s">
        <v>13028</v>
      </c>
      <c r="F10705" s="66">
        <v>142036</v>
      </c>
      <c r="G10705" t="s">
        <v>78</v>
      </c>
      <c r="I10705" t="s">
        <v>79</v>
      </c>
      <c r="K10705" t="s">
        <v>21588</v>
      </c>
      <c r="M10705" t="s">
        <v>21574</v>
      </c>
      <c r="N10705" t="s">
        <v>5799</v>
      </c>
      <c r="O10705" t="s">
        <v>18</v>
      </c>
      <c r="P10705" t="s">
        <v>13027</v>
      </c>
    </row>
    <row r="10706" spans="1:17" hidden="1" x14ac:dyDescent="0.35">
      <c r="A10706" s="72">
        <f t="shared" si="167"/>
        <v>142036</v>
      </c>
      <c r="B10706" t="s">
        <v>28559</v>
      </c>
      <c r="C10706" s="85">
        <v>187929</v>
      </c>
      <c r="D10706" t="s">
        <v>77</v>
      </c>
      <c r="E10706" t="s">
        <v>23130</v>
      </c>
      <c r="F10706" s="85">
        <v>142036</v>
      </c>
      <c r="G10706" t="s">
        <v>78</v>
      </c>
      <c r="I10706" t="s">
        <v>79</v>
      </c>
      <c r="K10706" t="s">
        <v>28560</v>
      </c>
      <c r="M10706" t="s">
        <v>21574</v>
      </c>
      <c r="N10706" t="s">
        <v>5799</v>
      </c>
      <c r="O10706" t="s">
        <v>18</v>
      </c>
      <c r="P10706">
        <v>79567</v>
      </c>
    </row>
    <row r="10707" spans="1:17" hidden="1" x14ac:dyDescent="0.35">
      <c r="A10707" s="72">
        <f t="shared" si="167"/>
        <v>141188</v>
      </c>
      <c r="B10707" t="s">
        <v>14013</v>
      </c>
      <c r="C10707" s="66">
        <v>187929</v>
      </c>
      <c r="D10707" t="s">
        <v>77</v>
      </c>
      <c r="E10707" t="s">
        <v>5662</v>
      </c>
      <c r="F10707" s="66">
        <v>141188</v>
      </c>
      <c r="G10707" t="s">
        <v>77</v>
      </c>
      <c r="I10707" t="s">
        <v>79</v>
      </c>
      <c r="K10707" t="s">
        <v>14014</v>
      </c>
      <c r="M10707" t="s">
        <v>13026</v>
      </c>
      <c r="N10707" t="s">
        <v>5799</v>
      </c>
      <c r="O10707" t="s">
        <v>18</v>
      </c>
      <c r="P10707" t="s">
        <v>13027</v>
      </c>
    </row>
    <row r="10708" spans="1:17" hidden="1" x14ac:dyDescent="0.35">
      <c r="A10708" s="72">
        <f t="shared" si="167"/>
        <v>142036</v>
      </c>
      <c r="B10708" t="s">
        <v>14013</v>
      </c>
      <c r="C10708" s="66">
        <v>187929</v>
      </c>
      <c r="D10708" t="s">
        <v>77</v>
      </c>
      <c r="E10708" t="s">
        <v>13028</v>
      </c>
      <c r="F10708" s="66">
        <v>142036</v>
      </c>
      <c r="G10708" t="s">
        <v>78</v>
      </c>
      <c r="I10708" t="s">
        <v>79</v>
      </c>
      <c r="K10708" t="s">
        <v>14014</v>
      </c>
      <c r="M10708" t="s">
        <v>13026</v>
      </c>
      <c r="N10708" t="s">
        <v>5799</v>
      </c>
      <c r="O10708" t="s">
        <v>18</v>
      </c>
      <c r="P10708" t="s">
        <v>13027</v>
      </c>
    </row>
    <row r="10709" spans="1:17" hidden="1" x14ac:dyDescent="0.35">
      <c r="A10709" s="72">
        <f t="shared" si="167"/>
        <v>142036</v>
      </c>
      <c r="B10709" t="s">
        <v>28561</v>
      </c>
      <c r="C10709" s="85">
        <v>17023160</v>
      </c>
      <c r="D10709" t="s">
        <v>77</v>
      </c>
      <c r="E10709" t="s">
        <v>23130</v>
      </c>
      <c r="F10709" s="85">
        <v>142036</v>
      </c>
      <c r="G10709" t="s">
        <v>78</v>
      </c>
      <c r="I10709" t="s">
        <v>79</v>
      </c>
      <c r="K10709" t="s">
        <v>28562</v>
      </c>
      <c r="M10709" t="s">
        <v>28119</v>
      </c>
      <c r="N10709" t="s">
        <v>5875</v>
      </c>
      <c r="O10709" t="s">
        <v>18</v>
      </c>
      <c r="P10709">
        <v>76904</v>
      </c>
    </row>
    <row r="10710" spans="1:17" hidden="1" x14ac:dyDescent="0.35">
      <c r="A10710" s="72">
        <f t="shared" si="167"/>
        <v>142036</v>
      </c>
      <c r="B10710" t="s">
        <v>22477</v>
      </c>
      <c r="C10710" s="66">
        <v>17023160</v>
      </c>
      <c r="D10710" t="s">
        <v>77</v>
      </c>
      <c r="E10710" t="s">
        <v>13028</v>
      </c>
      <c r="F10710" s="66">
        <v>142036</v>
      </c>
      <c r="G10710" t="s">
        <v>78</v>
      </c>
      <c r="I10710" t="s">
        <v>79</v>
      </c>
      <c r="K10710" t="s">
        <v>22478</v>
      </c>
      <c r="M10710" t="s">
        <v>5874</v>
      </c>
      <c r="N10710" t="s">
        <v>5875</v>
      </c>
      <c r="O10710" t="s">
        <v>18</v>
      </c>
      <c r="P10710" t="s">
        <v>5957</v>
      </c>
    </row>
    <row r="10711" spans="1:17" hidden="1" x14ac:dyDescent="0.35">
      <c r="A10711" s="72">
        <f t="shared" si="167"/>
        <v>141223</v>
      </c>
      <c r="B10711" t="s">
        <v>6821</v>
      </c>
      <c r="C10711" s="66">
        <v>88801</v>
      </c>
      <c r="D10711" t="s">
        <v>77</v>
      </c>
      <c r="E10711" t="s">
        <v>6077</v>
      </c>
      <c r="F10711" s="66">
        <v>141223</v>
      </c>
      <c r="G10711" t="s">
        <v>78</v>
      </c>
      <c r="H10711" t="s">
        <v>6822</v>
      </c>
      <c r="I10711" t="s">
        <v>79</v>
      </c>
      <c r="K10711" t="s">
        <v>6823</v>
      </c>
      <c r="M10711" t="s">
        <v>3090</v>
      </c>
      <c r="N10711" t="s">
        <v>6071</v>
      </c>
      <c r="O10711" t="s">
        <v>18</v>
      </c>
      <c r="P10711" t="s">
        <v>6813</v>
      </c>
      <c r="Q10711" t="s">
        <v>6824</v>
      </c>
    </row>
    <row r="10712" spans="1:17" hidden="1" x14ac:dyDescent="0.35">
      <c r="A10712" s="72">
        <f t="shared" si="167"/>
        <v>141707</v>
      </c>
      <c r="B10712" t="s">
        <v>22666</v>
      </c>
      <c r="C10712" s="66">
        <v>17025644</v>
      </c>
      <c r="D10712" t="s">
        <v>77</v>
      </c>
      <c r="E10712" t="s">
        <v>11428</v>
      </c>
      <c r="F10712" s="66">
        <v>141707</v>
      </c>
      <c r="G10712" t="s">
        <v>78</v>
      </c>
      <c r="I10712" t="s">
        <v>79</v>
      </c>
      <c r="K10712" t="s">
        <v>22667</v>
      </c>
      <c r="M10712" t="s">
        <v>20074</v>
      </c>
      <c r="N10712" t="s">
        <v>14397</v>
      </c>
      <c r="O10712" t="s">
        <v>18</v>
      </c>
      <c r="P10712" t="s">
        <v>11426</v>
      </c>
    </row>
    <row r="10713" spans="1:17" hidden="1" x14ac:dyDescent="0.35">
      <c r="A10713" s="72">
        <f t="shared" si="167"/>
        <v>140632</v>
      </c>
      <c r="B10713" t="s">
        <v>24907</v>
      </c>
      <c r="C10713" s="85">
        <v>140632</v>
      </c>
      <c r="D10713" t="s">
        <v>78</v>
      </c>
      <c r="E10713" t="s">
        <v>23240</v>
      </c>
      <c r="F10713" s="85">
        <v>16048959</v>
      </c>
      <c r="G10713" t="s">
        <v>1750</v>
      </c>
      <c r="H10713">
        <v>1646496</v>
      </c>
      <c r="I10713" t="s">
        <v>79</v>
      </c>
      <c r="K10713" t="s">
        <v>24908</v>
      </c>
      <c r="M10713" t="s">
        <v>24909</v>
      </c>
      <c r="N10713" t="s">
        <v>1914</v>
      </c>
      <c r="O10713" t="s">
        <v>18</v>
      </c>
      <c r="P10713">
        <v>75496</v>
      </c>
    </row>
    <row r="10714" spans="1:17" hidden="1" x14ac:dyDescent="0.35">
      <c r="A10714" s="72">
        <f t="shared" si="167"/>
        <v>141311</v>
      </c>
      <c r="B10714" t="s">
        <v>6972</v>
      </c>
      <c r="C10714" s="66">
        <v>88907</v>
      </c>
      <c r="D10714" t="s">
        <v>77</v>
      </c>
      <c r="E10714" t="s">
        <v>6973</v>
      </c>
      <c r="F10714" s="66">
        <v>141311</v>
      </c>
      <c r="G10714" t="s">
        <v>78</v>
      </c>
      <c r="H10714" t="s">
        <v>6974</v>
      </c>
      <c r="I10714" t="s">
        <v>79</v>
      </c>
      <c r="K10714" t="s">
        <v>6975</v>
      </c>
      <c r="M10714" t="s">
        <v>3090</v>
      </c>
      <c r="N10714" t="s">
        <v>6071</v>
      </c>
      <c r="O10714" t="s">
        <v>18</v>
      </c>
      <c r="P10714" t="s">
        <v>6971</v>
      </c>
      <c r="Q10714" t="s">
        <v>6976</v>
      </c>
    </row>
    <row r="10715" spans="1:17" hidden="1" x14ac:dyDescent="0.35">
      <c r="A10715" s="72">
        <f t="shared" si="167"/>
        <v>141986</v>
      </c>
      <c r="B10715" t="s">
        <v>12809</v>
      </c>
      <c r="C10715" s="66">
        <v>92575</v>
      </c>
      <c r="D10715" t="s">
        <v>77</v>
      </c>
      <c r="E10715" t="s">
        <v>12702</v>
      </c>
      <c r="F10715" s="66">
        <v>141986</v>
      </c>
      <c r="G10715" t="s">
        <v>78</v>
      </c>
      <c r="H10715" t="s">
        <v>12810</v>
      </c>
      <c r="I10715" t="s">
        <v>79</v>
      </c>
      <c r="K10715" t="s">
        <v>12811</v>
      </c>
      <c r="M10715" t="s">
        <v>12447</v>
      </c>
      <c r="N10715" t="s">
        <v>12609</v>
      </c>
      <c r="O10715" t="s">
        <v>18</v>
      </c>
      <c r="P10715" t="s">
        <v>12812</v>
      </c>
      <c r="Q10715" t="s">
        <v>12813</v>
      </c>
    </row>
    <row r="10716" spans="1:17" hidden="1" x14ac:dyDescent="0.35">
      <c r="A10716" s="72">
        <f t="shared" si="167"/>
        <v>140471</v>
      </c>
      <c r="B10716" t="s">
        <v>14351</v>
      </c>
      <c r="C10716" s="66">
        <v>208758</v>
      </c>
      <c r="D10716" t="s">
        <v>77</v>
      </c>
      <c r="E10716" t="s">
        <v>833</v>
      </c>
      <c r="F10716" s="66">
        <v>140471</v>
      </c>
      <c r="G10716" t="s">
        <v>78</v>
      </c>
      <c r="H10716" t="s">
        <v>14352</v>
      </c>
      <c r="I10716" t="s">
        <v>79</v>
      </c>
      <c r="K10716" t="s">
        <v>14353</v>
      </c>
      <c r="M10716" t="s">
        <v>841</v>
      </c>
      <c r="N10716" t="s">
        <v>176</v>
      </c>
      <c r="O10716" t="s">
        <v>18</v>
      </c>
      <c r="P10716" t="s">
        <v>842</v>
      </c>
    </row>
    <row r="10717" spans="1:17" hidden="1" x14ac:dyDescent="0.35">
      <c r="A10717" s="72">
        <f t="shared" si="167"/>
        <v>141314</v>
      </c>
      <c r="B10717" t="s">
        <v>8307</v>
      </c>
      <c r="C10717" s="66">
        <v>89658</v>
      </c>
      <c r="D10717" t="s">
        <v>77</v>
      </c>
      <c r="E10717" t="s">
        <v>8293</v>
      </c>
      <c r="F10717" s="66">
        <v>141314</v>
      </c>
      <c r="G10717" t="s">
        <v>78</v>
      </c>
      <c r="H10717" t="s">
        <v>8308</v>
      </c>
      <c r="I10717" t="s">
        <v>79</v>
      </c>
      <c r="K10717" t="s">
        <v>8309</v>
      </c>
      <c r="M10717" t="s">
        <v>8296</v>
      </c>
      <c r="N10717" t="s">
        <v>6827</v>
      </c>
      <c r="O10717" t="s">
        <v>18</v>
      </c>
      <c r="P10717" t="s">
        <v>8297</v>
      </c>
    </row>
    <row r="10718" spans="1:17" hidden="1" x14ac:dyDescent="0.35">
      <c r="A10718" s="72">
        <f t="shared" si="167"/>
        <v>140887</v>
      </c>
      <c r="B10718" t="s">
        <v>25402</v>
      </c>
      <c r="C10718" s="85">
        <v>203633</v>
      </c>
      <c r="D10718" t="s">
        <v>77</v>
      </c>
      <c r="E10718" t="s">
        <v>23231</v>
      </c>
      <c r="F10718" s="85">
        <v>140887</v>
      </c>
      <c r="G10718" t="s">
        <v>78</v>
      </c>
      <c r="H10718">
        <v>12027249</v>
      </c>
      <c r="I10718" t="s">
        <v>79</v>
      </c>
      <c r="K10718" t="s">
        <v>25403</v>
      </c>
      <c r="M10718" t="s">
        <v>19756</v>
      </c>
      <c r="N10718" t="s">
        <v>571</v>
      </c>
      <c r="O10718" t="s">
        <v>18</v>
      </c>
      <c r="P10718">
        <v>76107</v>
      </c>
      <c r="Q10718">
        <v>3062</v>
      </c>
    </row>
    <row r="10719" spans="1:17" hidden="1" x14ac:dyDescent="0.35">
      <c r="A10719" s="72">
        <f t="shared" si="167"/>
        <v>140887</v>
      </c>
      <c r="B10719" t="s">
        <v>14247</v>
      </c>
      <c r="C10719" s="66">
        <v>203633</v>
      </c>
      <c r="D10719" t="s">
        <v>77</v>
      </c>
      <c r="E10719" t="s">
        <v>3907</v>
      </c>
      <c r="F10719" s="66">
        <v>140887</v>
      </c>
      <c r="G10719" t="s">
        <v>78</v>
      </c>
      <c r="H10719" t="s">
        <v>14248</v>
      </c>
      <c r="I10719" t="s">
        <v>79</v>
      </c>
      <c r="K10719" t="s">
        <v>14249</v>
      </c>
      <c r="M10719" t="s">
        <v>14250</v>
      </c>
      <c r="N10719" t="s">
        <v>571</v>
      </c>
      <c r="O10719" t="s">
        <v>18</v>
      </c>
      <c r="P10719" t="s">
        <v>3978</v>
      </c>
      <c r="Q10719" t="s">
        <v>9115</v>
      </c>
    </row>
    <row r="10720" spans="1:17" hidden="1" x14ac:dyDescent="0.35">
      <c r="A10720" s="72">
        <f t="shared" si="167"/>
        <v>141307</v>
      </c>
      <c r="B10720" t="s">
        <v>8045</v>
      </c>
      <c r="C10720" s="66">
        <v>89542</v>
      </c>
      <c r="D10720" t="s">
        <v>77</v>
      </c>
      <c r="E10720" t="s">
        <v>6769</v>
      </c>
      <c r="F10720" s="66">
        <v>141307</v>
      </c>
      <c r="G10720" t="s">
        <v>78</v>
      </c>
      <c r="I10720" t="s">
        <v>79</v>
      </c>
      <c r="K10720" t="s">
        <v>8046</v>
      </c>
      <c r="M10720" t="s">
        <v>8036</v>
      </c>
      <c r="N10720" t="s">
        <v>7262</v>
      </c>
      <c r="O10720" t="s">
        <v>18</v>
      </c>
      <c r="P10720" t="s">
        <v>8037</v>
      </c>
    </row>
    <row r="10721" spans="1:17" hidden="1" x14ac:dyDescent="0.35">
      <c r="A10721" s="72" t="str">
        <f t="shared" si="167"/>
        <v/>
      </c>
      <c r="B10721" t="s">
        <v>13651</v>
      </c>
      <c r="C10721" s="66">
        <v>140742</v>
      </c>
      <c r="D10721" t="s">
        <v>1750</v>
      </c>
      <c r="H10721" t="s">
        <v>13688</v>
      </c>
      <c r="I10721" t="s">
        <v>79</v>
      </c>
      <c r="K10721" t="s">
        <v>13689</v>
      </c>
      <c r="M10721" t="s">
        <v>2988</v>
      </c>
      <c r="N10721" t="s">
        <v>1894</v>
      </c>
      <c r="O10721" t="s">
        <v>18</v>
      </c>
      <c r="P10721" t="s">
        <v>2989</v>
      </c>
    </row>
    <row r="10722" spans="1:17" hidden="1" x14ac:dyDescent="0.35">
      <c r="A10722" s="72" t="str">
        <f t="shared" si="167"/>
        <v/>
      </c>
      <c r="B10722" t="s">
        <v>21442</v>
      </c>
      <c r="C10722" s="66">
        <v>17014581</v>
      </c>
      <c r="D10722" t="s">
        <v>1750</v>
      </c>
      <c r="H10722" t="s">
        <v>13688</v>
      </c>
      <c r="I10722" t="s">
        <v>79</v>
      </c>
      <c r="K10722" t="s">
        <v>21443</v>
      </c>
      <c r="M10722" t="s">
        <v>20450</v>
      </c>
      <c r="O10722" t="s">
        <v>18</v>
      </c>
      <c r="P10722" t="s">
        <v>2989</v>
      </c>
    </row>
    <row r="10723" spans="1:17" hidden="1" x14ac:dyDescent="0.35">
      <c r="A10723" s="72">
        <f t="shared" si="167"/>
        <v>141252</v>
      </c>
      <c r="B10723" t="s">
        <v>17215</v>
      </c>
      <c r="C10723" s="66">
        <v>16056757</v>
      </c>
      <c r="D10723" t="s">
        <v>77</v>
      </c>
      <c r="E10723" t="s">
        <v>7310</v>
      </c>
      <c r="F10723" s="66">
        <v>141252</v>
      </c>
      <c r="G10723" t="s">
        <v>78</v>
      </c>
      <c r="I10723" t="s">
        <v>79</v>
      </c>
      <c r="K10723" t="s">
        <v>17216</v>
      </c>
      <c r="M10723" t="s">
        <v>3090</v>
      </c>
      <c r="N10723" t="s">
        <v>6073</v>
      </c>
      <c r="O10723" t="s">
        <v>18</v>
      </c>
      <c r="P10723" t="s">
        <v>6682</v>
      </c>
    </row>
    <row r="10724" spans="1:17" hidden="1" x14ac:dyDescent="0.35">
      <c r="A10724" s="72">
        <f t="shared" si="167"/>
        <v>140841</v>
      </c>
      <c r="B10724" t="s">
        <v>23517</v>
      </c>
      <c r="C10724" s="85">
        <v>87190</v>
      </c>
      <c r="D10724" t="s">
        <v>77</v>
      </c>
      <c r="E10724" t="s">
        <v>23268</v>
      </c>
      <c r="F10724" s="85">
        <v>140841</v>
      </c>
      <c r="G10724" t="s">
        <v>78</v>
      </c>
      <c r="H10724">
        <v>12691804</v>
      </c>
      <c r="I10724" t="s">
        <v>79</v>
      </c>
      <c r="K10724" t="s">
        <v>23518</v>
      </c>
      <c r="M10724" t="s">
        <v>19690</v>
      </c>
      <c r="N10724" t="s">
        <v>571</v>
      </c>
      <c r="O10724" t="s">
        <v>18</v>
      </c>
      <c r="P10724">
        <v>76017</v>
      </c>
      <c r="Q10724">
        <v>2446</v>
      </c>
    </row>
    <row r="10725" spans="1:17" hidden="1" x14ac:dyDescent="0.35">
      <c r="A10725" s="72">
        <f t="shared" si="167"/>
        <v>141546</v>
      </c>
      <c r="B10725" t="s">
        <v>27334</v>
      </c>
      <c r="C10725" s="85">
        <v>90886</v>
      </c>
      <c r="D10725" t="s">
        <v>77</v>
      </c>
      <c r="E10725" t="s">
        <v>23179</v>
      </c>
      <c r="F10725" s="85">
        <v>141546</v>
      </c>
      <c r="G10725" t="s">
        <v>78</v>
      </c>
      <c r="H10725">
        <v>1664853</v>
      </c>
      <c r="I10725" t="s">
        <v>79</v>
      </c>
      <c r="K10725" t="s">
        <v>27335</v>
      </c>
      <c r="M10725" t="s">
        <v>9155</v>
      </c>
      <c r="N10725" t="s">
        <v>9526</v>
      </c>
      <c r="O10725" t="s">
        <v>18</v>
      </c>
      <c r="P10725">
        <v>78233</v>
      </c>
      <c r="Q10725">
        <v>4436</v>
      </c>
    </row>
    <row r="10726" spans="1:17" hidden="1" x14ac:dyDescent="0.35">
      <c r="A10726" s="72">
        <f t="shared" si="167"/>
        <v>141546</v>
      </c>
      <c r="B10726" t="s">
        <v>10231</v>
      </c>
      <c r="C10726" s="66">
        <v>90886</v>
      </c>
      <c r="D10726" t="s">
        <v>77</v>
      </c>
      <c r="E10726" t="s">
        <v>9849</v>
      </c>
      <c r="F10726" s="66">
        <v>141546</v>
      </c>
      <c r="G10726" t="s">
        <v>78</v>
      </c>
      <c r="H10726" t="s">
        <v>9850</v>
      </c>
      <c r="I10726" t="s">
        <v>79</v>
      </c>
      <c r="K10726" t="s">
        <v>10232</v>
      </c>
      <c r="L10726" t="s">
        <v>80</v>
      </c>
      <c r="M10726" t="s">
        <v>7383</v>
      </c>
      <c r="N10726" t="s">
        <v>7384</v>
      </c>
      <c r="O10726" t="s">
        <v>18</v>
      </c>
      <c r="P10726" t="s">
        <v>10230</v>
      </c>
      <c r="Q10726" t="s">
        <v>4416</v>
      </c>
    </row>
    <row r="10727" spans="1:17" hidden="1" x14ac:dyDescent="0.35">
      <c r="A10727" s="72">
        <f t="shared" si="167"/>
        <v>141311</v>
      </c>
      <c r="B10727" t="s">
        <v>16502</v>
      </c>
      <c r="C10727" s="66">
        <v>16041787</v>
      </c>
      <c r="D10727" t="s">
        <v>77</v>
      </c>
      <c r="E10727" t="s">
        <v>6973</v>
      </c>
      <c r="F10727" s="66">
        <v>141311</v>
      </c>
      <c r="G10727" t="s">
        <v>78</v>
      </c>
      <c r="I10727" t="s">
        <v>79</v>
      </c>
      <c r="K10727" t="s">
        <v>16503</v>
      </c>
      <c r="M10727" t="s">
        <v>7841</v>
      </c>
      <c r="N10727" t="s">
        <v>7264</v>
      </c>
      <c r="O10727" t="s">
        <v>18</v>
      </c>
      <c r="P10727" t="s">
        <v>8177</v>
      </c>
    </row>
    <row r="10728" spans="1:17" hidden="1" x14ac:dyDescent="0.35">
      <c r="A10728" s="72">
        <f t="shared" si="167"/>
        <v>141311</v>
      </c>
      <c r="B10728" t="s">
        <v>16707</v>
      </c>
      <c r="C10728" s="66">
        <v>16047466</v>
      </c>
      <c r="D10728" t="s">
        <v>77</v>
      </c>
      <c r="E10728" t="s">
        <v>6973</v>
      </c>
      <c r="F10728" s="66">
        <v>141311</v>
      </c>
      <c r="G10728" t="s">
        <v>78</v>
      </c>
      <c r="I10728" t="s">
        <v>79</v>
      </c>
      <c r="K10728" t="s">
        <v>16708</v>
      </c>
      <c r="M10728" t="s">
        <v>7841</v>
      </c>
      <c r="N10728" t="s">
        <v>6771</v>
      </c>
      <c r="O10728" t="s">
        <v>18</v>
      </c>
      <c r="P10728" t="s">
        <v>8177</v>
      </c>
    </row>
    <row r="10729" spans="1:17" hidden="1" x14ac:dyDescent="0.35">
      <c r="A10729" s="72">
        <f t="shared" si="167"/>
        <v>141379</v>
      </c>
      <c r="B10729" t="s">
        <v>8781</v>
      </c>
      <c r="C10729" s="66">
        <v>90000</v>
      </c>
      <c r="D10729" t="s">
        <v>77</v>
      </c>
      <c r="E10729" t="s">
        <v>8633</v>
      </c>
      <c r="F10729" s="66">
        <v>141379</v>
      </c>
      <c r="G10729" t="s">
        <v>78</v>
      </c>
      <c r="H10729" t="s">
        <v>8782</v>
      </c>
      <c r="I10729" t="s">
        <v>79</v>
      </c>
      <c r="K10729" t="s">
        <v>8783</v>
      </c>
      <c r="M10729" t="s">
        <v>8784</v>
      </c>
      <c r="N10729" t="s">
        <v>8635</v>
      </c>
      <c r="O10729" t="s">
        <v>18</v>
      </c>
      <c r="P10729" t="s">
        <v>8785</v>
      </c>
      <c r="Q10729" t="s">
        <v>8786</v>
      </c>
    </row>
    <row r="10730" spans="1:17" hidden="1" x14ac:dyDescent="0.35">
      <c r="A10730" s="72">
        <f t="shared" si="167"/>
        <v>140523</v>
      </c>
      <c r="B10730" t="s">
        <v>1525</v>
      </c>
      <c r="C10730" s="66">
        <v>85996</v>
      </c>
      <c r="D10730" t="s">
        <v>77</v>
      </c>
      <c r="E10730" t="s">
        <v>1505</v>
      </c>
      <c r="F10730" s="66">
        <v>140523</v>
      </c>
      <c r="G10730" t="s">
        <v>78</v>
      </c>
      <c r="H10730" t="s">
        <v>1526</v>
      </c>
      <c r="I10730" t="s">
        <v>79</v>
      </c>
      <c r="K10730" t="s">
        <v>1527</v>
      </c>
      <c r="M10730" t="s">
        <v>1508</v>
      </c>
      <c r="N10730" t="s">
        <v>1197</v>
      </c>
      <c r="O10730" t="s">
        <v>18</v>
      </c>
      <c r="P10730" t="s">
        <v>1509</v>
      </c>
    </row>
    <row r="10731" spans="1:17" hidden="1" x14ac:dyDescent="0.35">
      <c r="A10731" s="72">
        <f t="shared" si="167"/>
        <v>141146</v>
      </c>
      <c r="B10731" t="s">
        <v>5645</v>
      </c>
      <c r="C10731" s="66">
        <v>88246</v>
      </c>
      <c r="D10731" t="s">
        <v>77</v>
      </c>
      <c r="E10731" t="s">
        <v>4753</v>
      </c>
      <c r="F10731" s="66">
        <v>141146</v>
      </c>
      <c r="G10731" t="s">
        <v>78</v>
      </c>
      <c r="H10731" t="s">
        <v>5646</v>
      </c>
      <c r="I10731" t="s">
        <v>79</v>
      </c>
      <c r="K10731" t="s">
        <v>5647</v>
      </c>
      <c r="M10731" t="s">
        <v>5356</v>
      </c>
      <c r="N10731" t="s">
        <v>5256</v>
      </c>
      <c r="O10731" t="s">
        <v>18</v>
      </c>
      <c r="P10731" t="s">
        <v>5644</v>
      </c>
    </row>
    <row r="10732" spans="1:17" hidden="1" x14ac:dyDescent="0.35">
      <c r="A10732" s="72">
        <f t="shared" si="167"/>
        <v>141550</v>
      </c>
      <c r="B10732" t="s">
        <v>26454</v>
      </c>
      <c r="C10732" s="85">
        <v>90934</v>
      </c>
      <c r="D10732" t="s">
        <v>77</v>
      </c>
      <c r="E10732" t="s">
        <v>23206</v>
      </c>
      <c r="F10732" s="85">
        <v>141550</v>
      </c>
      <c r="G10732" t="s">
        <v>78</v>
      </c>
      <c r="H10732">
        <v>10499812</v>
      </c>
      <c r="I10732" t="s">
        <v>79</v>
      </c>
      <c r="K10732" t="s">
        <v>26455</v>
      </c>
      <c r="M10732" t="s">
        <v>9155</v>
      </c>
      <c r="N10732" t="s">
        <v>9526</v>
      </c>
      <c r="O10732" t="s">
        <v>18</v>
      </c>
      <c r="P10732">
        <v>78244</v>
      </c>
      <c r="Q10732">
        <v>1616</v>
      </c>
    </row>
    <row r="10733" spans="1:17" hidden="1" x14ac:dyDescent="0.35">
      <c r="A10733" s="72">
        <f t="shared" si="167"/>
        <v>141550</v>
      </c>
      <c r="B10733" t="s">
        <v>26424</v>
      </c>
      <c r="C10733" s="85">
        <v>90933</v>
      </c>
      <c r="D10733" t="s">
        <v>77</v>
      </c>
      <c r="E10733" t="s">
        <v>23206</v>
      </c>
      <c r="F10733" s="85">
        <v>141550</v>
      </c>
      <c r="G10733" t="s">
        <v>78</v>
      </c>
      <c r="H10733">
        <v>10499812</v>
      </c>
      <c r="I10733" t="s">
        <v>79</v>
      </c>
      <c r="K10733" t="s">
        <v>26425</v>
      </c>
      <c r="M10733" t="s">
        <v>9155</v>
      </c>
      <c r="N10733" t="s">
        <v>9526</v>
      </c>
      <c r="O10733" t="s">
        <v>18</v>
      </c>
      <c r="P10733">
        <v>78244</v>
      </c>
      <c r="Q10733">
        <v>1465</v>
      </c>
    </row>
    <row r="10734" spans="1:17" hidden="1" x14ac:dyDescent="0.35">
      <c r="A10734" s="72">
        <f t="shared" si="167"/>
        <v>141337</v>
      </c>
      <c r="B10734" t="s">
        <v>6279</v>
      </c>
      <c r="C10734" s="66">
        <v>88496</v>
      </c>
      <c r="D10734" t="s">
        <v>77</v>
      </c>
      <c r="E10734" t="s">
        <v>6256</v>
      </c>
      <c r="F10734" s="66">
        <v>141337</v>
      </c>
      <c r="G10734" t="s">
        <v>78</v>
      </c>
      <c r="I10734" t="s">
        <v>79</v>
      </c>
      <c r="K10734" t="s">
        <v>6280</v>
      </c>
      <c r="M10734" t="s">
        <v>3090</v>
      </c>
      <c r="N10734" t="s">
        <v>6073</v>
      </c>
      <c r="O10734" t="s">
        <v>18</v>
      </c>
      <c r="P10734" t="s">
        <v>6258</v>
      </c>
      <c r="Q10734" t="s">
        <v>6281</v>
      </c>
    </row>
    <row r="10735" spans="1:17" hidden="1" x14ac:dyDescent="0.35">
      <c r="A10735" s="72">
        <f t="shared" si="167"/>
        <v>141337</v>
      </c>
      <c r="B10735" t="s">
        <v>6282</v>
      </c>
      <c r="C10735" s="66">
        <v>88497</v>
      </c>
      <c r="D10735" t="s">
        <v>77</v>
      </c>
      <c r="E10735" t="s">
        <v>6256</v>
      </c>
      <c r="F10735" s="66">
        <v>141337</v>
      </c>
      <c r="G10735" t="s">
        <v>78</v>
      </c>
      <c r="I10735" t="s">
        <v>79</v>
      </c>
      <c r="K10735" t="s">
        <v>6283</v>
      </c>
      <c r="M10735" t="s">
        <v>3090</v>
      </c>
      <c r="N10735" t="s">
        <v>6073</v>
      </c>
      <c r="O10735" t="s">
        <v>18</v>
      </c>
      <c r="P10735" t="s">
        <v>6258</v>
      </c>
      <c r="Q10735" t="s">
        <v>6284</v>
      </c>
    </row>
    <row r="10736" spans="1:17" hidden="1" x14ac:dyDescent="0.35">
      <c r="A10736" s="72">
        <f t="shared" si="167"/>
        <v>141188</v>
      </c>
      <c r="B10736" t="s">
        <v>5672</v>
      </c>
      <c r="C10736" s="66">
        <v>88258</v>
      </c>
      <c r="D10736" t="s">
        <v>77</v>
      </c>
      <c r="E10736" t="s">
        <v>5662</v>
      </c>
      <c r="F10736" s="66">
        <v>141188</v>
      </c>
      <c r="G10736" t="s">
        <v>77</v>
      </c>
      <c r="H10736" t="s">
        <v>5673</v>
      </c>
      <c r="I10736" t="s">
        <v>79</v>
      </c>
      <c r="K10736" t="s">
        <v>5674</v>
      </c>
      <c r="M10736" t="s">
        <v>5660</v>
      </c>
      <c r="N10736" t="s">
        <v>4872</v>
      </c>
      <c r="O10736" t="s">
        <v>18</v>
      </c>
      <c r="P10736" t="s">
        <v>5661</v>
      </c>
    </row>
    <row r="10737" spans="1:17" hidden="1" x14ac:dyDescent="0.35">
      <c r="A10737" s="72">
        <f t="shared" si="167"/>
        <v>141252</v>
      </c>
      <c r="B10737" t="s">
        <v>7333</v>
      </c>
      <c r="C10737" s="66">
        <v>89120</v>
      </c>
      <c r="D10737" t="s">
        <v>77</v>
      </c>
      <c r="E10737" t="s">
        <v>7310</v>
      </c>
      <c r="F10737" s="66">
        <v>141252</v>
      </c>
      <c r="G10737" t="s">
        <v>78</v>
      </c>
      <c r="H10737" t="s">
        <v>7334</v>
      </c>
      <c r="I10737" t="s">
        <v>79</v>
      </c>
      <c r="K10737" t="s">
        <v>7335</v>
      </c>
      <c r="M10737" t="s">
        <v>7322</v>
      </c>
      <c r="N10737" t="s">
        <v>6073</v>
      </c>
      <c r="O10737" t="s">
        <v>18</v>
      </c>
      <c r="P10737" t="s">
        <v>7323</v>
      </c>
      <c r="Q10737" t="s">
        <v>7336</v>
      </c>
    </row>
    <row r="10738" spans="1:17" hidden="1" x14ac:dyDescent="0.35">
      <c r="A10738" s="72">
        <f t="shared" si="167"/>
        <v>140932</v>
      </c>
      <c r="B10738" t="s">
        <v>26530</v>
      </c>
      <c r="C10738" s="85">
        <v>16025727</v>
      </c>
      <c r="D10738" t="s">
        <v>77</v>
      </c>
      <c r="E10738" t="s">
        <v>23203</v>
      </c>
      <c r="F10738" s="85">
        <v>140932</v>
      </c>
      <c r="G10738" t="s">
        <v>78</v>
      </c>
      <c r="H10738">
        <v>14296040</v>
      </c>
      <c r="I10738" t="s">
        <v>79</v>
      </c>
      <c r="K10738" t="s">
        <v>26531</v>
      </c>
      <c r="M10738" t="s">
        <v>20648</v>
      </c>
      <c r="N10738" t="s">
        <v>571</v>
      </c>
      <c r="O10738" t="s">
        <v>18</v>
      </c>
      <c r="P10738">
        <v>76244</v>
      </c>
    </row>
    <row r="10739" spans="1:17" hidden="1" x14ac:dyDescent="0.35">
      <c r="A10739" s="72">
        <f t="shared" si="167"/>
        <v>140932</v>
      </c>
      <c r="B10739" t="s">
        <v>15860</v>
      </c>
      <c r="C10739" s="66">
        <v>16025727</v>
      </c>
      <c r="D10739" t="s">
        <v>77</v>
      </c>
      <c r="E10739" t="s">
        <v>3887</v>
      </c>
      <c r="F10739" s="66">
        <v>140932</v>
      </c>
      <c r="G10739" t="s">
        <v>78</v>
      </c>
      <c r="H10739" t="s">
        <v>3888</v>
      </c>
      <c r="I10739" t="s">
        <v>79</v>
      </c>
      <c r="K10739" t="s">
        <v>15861</v>
      </c>
      <c r="M10739" t="s">
        <v>3904</v>
      </c>
      <c r="N10739" t="s">
        <v>571</v>
      </c>
      <c r="O10739" t="s">
        <v>18</v>
      </c>
      <c r="P10739" t="s">
        <v>4500</v>
      </c>
    </row>
    <row r="10740" spans="1:17" hidden="1" x14ac:dyDescent="0.35">
      <c r="A10740" s="72">
        <f t="shared" si="167"/>
        <v>141544</v>
      </c>
      <c r="B10740" t="s">
        <v>9764</v>
      </c>
      <c r="C10740" s="66">
        <v>90578</v>
      </c>
      <c r="D10740" t="s">
        <v>77</v>
      </c>
      <c r="E10740" t="s">
        <v>9751</v>
      </c>
      <c r="F10740" s="66">
        <v>141544</v>
      </c>
      <c r="G10740" t="s">
        <v>78</v>
      </c>
      <c r="H10740" t="s">
        <v>9752</v>
      </c>
      <c r="I10740" t="s">
        <v>79</v>
      </c>
      <c r="K10740" t="s">
        <v>9765</v>
      </c>
      <c r="M10740" t="s">
        <v>7383</v>
      </c>
      <c r="N10740" t="s">
        <v>7384</v>
      </c>
      <c r="O10740" t="s">
        <v>18</v>
      </c>
      <c r="P10740" t="s">
        <v>9750</v>
      </c>
      <c r="Q10740" t="s">
        <v>6437</v>
      </c>
    </row>
    <row r="10741" spans="1:17" hidden="1" x14ac:dyDescent="0.35">
      <c r="A10741" s="72">
        <f t="shared" si="167"/>
        <v>141544</v>
      </c>
      <c r="B10741" t="s">
        <v>10167</v>
      </c>
      <c r="C10741" s="66">
        <v>90842</v>
      </c>
      <c r="D10741" t="s">
        <v>77</v>
      </c>
      <c r="E10741" t="s">
        <v>9751</v>
      </c>
      <c r="F10741" s="66">
        <v>141544</v>
      </c>
      <c r="G10741" t="s">
        <v>78</v>
      </c>
      <c r="H10741" t="s">
        <v>9752</v>
      </c>
      <c r="I10741" t="s">
        <v>79</v>
      </c>
      <c r="K10741" t="s">
        <v>10168</v>
      </c>
      <c r="M10741" t="s">
        <v>7383</v>
      </c>
      <c r="N10741" t="s">
        <v>7384</v>
      </c>
      <c r="O10741" t="s">
        <v>18</v>
      </c>
      <c r="P10741" t="s">
        <v>9156</v>
      </c>
      <c r="Q10741" t="s">
        <v>4427</v>
      </c>
    </row>
    <row r="10742" spans="1:17" hidden="1" x14ac:dyDescent="0.35">
      <c r="A10742" s="72">
        <f t="shared" si="167"/>
        <v>141260</v>
      </c>
      <c r="B10742" t="s">
        <v>18405</v>
      </c>
      <c r="C10742" s="66">
        <v>16080844</v>
      </c>
      <c r="D10742" t="s">
        <v>77</v>
      </c>
      <c r="E10742" t="s">
        <v>7504</v>
      </c>
      <c r="F10742" s="66">
        <v>141260</v>
      </c>
      <c r="G10742" t="s">
        <v>78</v>
      </c>
      <c r="I10742" t="s">
        <v>79</v>
      </c>
      <c r="K10742" t="s">
        <v>18406</v>
      </c>
      <c r="M10742" t="s">
        <v>18407</v>
      </c>
      <c r="N10742" t="s">
        <v>7268</v>
      </c>
      <c r="O10742" t="s">
        <v>18</v>
      </c>
      <c r="P10742" t="s">
        <v>7542</v>
      </c>
    </row>
    <row r="10743" spans="1:17" hidden="1" x14ac:dyDescent="0.35">
      <c r="A10743" s="72">
        <f t="shared" si="167"/>
        <v>141356</v>
      </c>
      <c r="B10743" t="s">
        <v>17312</v>
      </c>
      <c r="C10743" s="66">
        <v>16058582</v>
      </c>
      <c r="D10743" t="s">
        <v>77</v>
      </c>
      <c r="E10743" t="s">
        <v>8483</v>
      </c>
      <c r="F10743" s="66">
        <v>141356</v>
      </c>
      <c r="G10743" t="s">
        <v>78</v>
      </c>
      <c r="I10743" t="s">
        <v>79</v>
      </c>
      <c r="K10743" t="s">
        <v>17313</v>
      </c>
      <c r="M10743" t="s">
        <v>8590</v>
      </c>
      <c r="N10743" t="s">
        <v>8314</v>
      </c>
      <c r="O10743" t="s">
        <v>18</v>
      </c>
      <c r="P10743" t="s">
        <v>8591</v>
      </c>
    </row>
    <row r="10744" spans="1:17" hidden="1" x14ac:dyDescent="0.35">
      <c r="A10744" s="72">
        <f t="shared" si="167"/>
        <v>141377</v>
      </c>
      <c r="B10744" t="s">
        <v>22512</v>
      </c>
      <c r="C10744" s="66">
        <v>17023427</v>
      </c>
      <c r="D10744" t="s">
        <v>77</v>
      </c>
      <c r="E10744" t="s">
        <v>8739</v>
      </c>
      <c r="F10744" s="66">
        <v>141377</v>
      </c>
      <c r="G10744" t="s">
        <v>78</v>
      </c>
      <c r="I10744" t="s">
        <v>79</v>
      </c>
      <c r="K10744" t="s">
        <v>22513</v>
      </c>
      <c r="M10744" t="s">
        <v>16361</v>
      </c>
      <c r="N10744" t="s">
        <v>8635</v>
      </c>
      <c r="O10744" t="s">
        <v>18</v>
      </c>
      <c r="P10744" t="s">
        <v>8743</v>
      </c>
    </row>
    <row r="10745" spans="1:17" hidden="1" x14ac:dyDescent="0.35">
      <c r="A10745" s="72">
        <f t="shared" si="167"/>
        <v>141223</v>
      </c>
      <c r="B10745" t="s">
        <v>6103</v>
      </c>
      <c r="C10745" s="66">
        <v>88411</v>
      </c>
      <c r="D10745" t="s">
        <v>77</v>
      </c>
      <c r="E10745" t="s">
        <v>6077</v>
      </c>
      <c r="F10745" s="66">
        <v>141223</v>
      </c>
      <c r="G10745" t="s">
        <v>78</v>
      </c>
      <c r="H10745" t="s">
        <v>6104</v>
      </c>
      <c r="I10745" t="s">
        <v>79</v>
      </c>
      <c r="K10745" t="s">
        <v>6105</v>
      </c>
      <c r="M10745" t="s">
        <v>3090</v>
      </c>
      <c r="N10745" t="s">
        <v>6071</v>
      </c>
      <c r="O10745" t="s">
        <v>18</v>
      </c>
      <c r="P10745" t="s">
        <v>6106</v>
      </c>
      <c r="Q10745" t="s">
        <v>6107</v>
      </c>
    </row>
    <row r="10746" spans="1:17" hidden="1" x14ac:dyDescent="0.35">
      <c r="A10746" s="72">
        <f t="shared" si="167"/>
        <v>140714</v>
      </c>
      <c r="B10746" t="s">
        <v>2829</v>
      </c>
      <c r="C10746" s="66">
        <v>86820</v>
      </c>
      <c r="D10746" t="s">
        <v>77</v>
      </c>
      <c r="E10746" t="s">
        <v>2794</v>
      </c>
      <c r="F10746" s="66">
        <v>140714</v>
      </c>
      <c r="G10746" t="s">
        <v>78</v>
      </c>
      <c r="H10746" t="s">
        <v>2830</v>
      </c>
      <c r="I10746" t="s">
        <v>79</v>
      </c>
      <c r="K10746" t="s">
        <v>2831</v>
      </c>
      <c r="M10746" t="s">
        <v>2790</v>
      </c>
      <c r="N10746" t="s">
        <v>2832</v>
      </c>
      <c r="O10746" t="s">
        <v>18</v>
      </c>
      <c r="P10746" t="s">
        <v>2792</v>
      </c>
    </row>
    <row r="10747" spans="1:17" hidden="1" x14ac:dyDescent="0.35">
      <c r="A10747" s="72">
        <f t="shared" si="167"/>
        <v>145196</v>
      </c>
      <c r="B10747" t="s">
        <v>26088</v>
      </c>
      <c r="C10747" s="85">
        <v>230028</v>
      </c>
      <c r="D10747" t="s">
        <v>23281</v>
      </c>
      <c r="E10747" t="s">
        <v>23216</v>
      </c>
      <c r="F10747" s="85">
        <v>145196</v>
      </c>
      <c r="G10747" t="s">
        <v>78</v>
      </c>
      <c r="H10747">
        <v>12966230</v>
      </c>
      <c r="I10747" t="s">
        <v>79</v>
      </c>
      <c r="K10747" t="s">
        <v>26089</v>
      </c>
      <c r="M10747" t="s">
        <v>26083</v>
      </c>
      <c r="O10747" t="s">
        <v>26085</v>
      </c>
      <c r="P10747">
        <v>98148</v>
      </c>
    </row>
    <row r="10748" spans="1:17" hidden="1" x14ac:dyDescent="0.35">
      <c r="A10748" s="72">
        <f t="shared" si="167"/>
        <v>141223</v>
      </c>
      <c r="B10748" t="s">
        <v>6710</v>
      </c>
      <c r="C10748" s="66">
        <v>88746</v>
      </c>
      <c r="D10748" t="s">
        <v>77</v>
      </c>
      <c r="E10748" t="s">
        <v>6077</v>
      </c>
      <c r="F10748" s="66">
        <v>141223</v>
      </c>
      <c r="G10748" t="s">
        <v>78</v>
      </c>
      <c r="H10748" t="s">
        <v>6711</v>
      </c>
      <c r="I10748" t="s">
        <v>79</v>
      </c>
      <c r="K10748" t="s">
        <v>6712</v>
      </c>
      <c r="M10748" t="s">
        <v>3090</v>
      </c>
      <c r="N10748" t="s">
        <v>6071</v>
      </c>
      <c r="O10748" t="s">
        <v>18</v>
      </c>
      <c r="P10748" t="s">
        <v>6709</v>
      </c>
      <c r="Q10748" t="s">
        <v>6713</v>
      </c>
    </row>
    <row r="10749" spans="1:17" hidden="1" x14ac:dyDescent="0.35">
      <c r="A10749" s="72">
        <f t="shared" si="167"/>
        <v>141546</v>
      </c>
      <c r="B10749" t="s">
        <v>27360</v>
      </c>
      <c r="C10749" s="85">
        <v>90888</v>
      </c>
      <c r="D10749" t="s">
        <v>77</v>
      </c>
      <c r="E10749" t="s">
        <v>23179</v>
      </c>
      <c r="F10749" s="85">
        <v>141546</v>
      </c>
      <c r="G10749" t="s">
        <v>78</v>
      </c>
      <c r="H10749">
        <v>1664853</v>
      </c>
      <c r="I10749" t="s">
        <v>79</v>
      </c>
      <c r="K10749" t="s">
        <v>27361</v>
      </c>
      <c r="M10749" t="s">
        <v>9155</v>
      </c>
      <c r="N10749" t="s">
        <v>9526</v>
      </c>
      <c r="O10749" t="s">
        <v>18</v>
      </c>
      <c r="P10749">
        <v>78233</v>
      </c>
      <c r="Q10749">
        <v>4930</v>
      </c>
    </row>
    <row r="10750" spans="1:17" hidden="1" x14ac:dyDescent="0.35">
      <c r="A10750" s="72">
        <f t="shared" si="167"/>
        <v>141546</v>
      </c>
      <c r="B10750" t="s">
        <v>10233</v>
      </c>
      <c r="C10750" s="66">
        <v>90888</v>
      </c>
      <c r="D10750" t="s">
        <v>77</v>
      </c>
      <c r="E10750" t="s">
        <v>9849</v>
      </c>
      <c r="F10750" s="66">
        <v>141546</v>
      </c>
      <c r="G10750" t="s">
        <v>78</v>
      </c>
      <c r="H10750" t="s">
        <v>9850</v>
      </c>
      <c r="I10750" t="s">
        <v>79</v>
      </c>
      <c r="K10750" t="s">
        <v>10234</v>
      </c>
      <c r="L10750" t="s">
        <v>80</v>
      </c>
      <c r="M10750" t="s">
        <v>7383</v>
      </c>
      <c r="N10750" t="s">
        <v>7384</v>
      </c>
      <c r="O10750" t="s">
        <v>18</v>
      </c>
      <c r="P10750" t="s">
        <v>10230</v>
      </c>
      <c r="Q10750" t="s">
        <v>5935</v>
      </c>
    </row>
    <row r="10751" spans="1:17" hidden="1" x14ac:dyDescent="0.35">
      <c r="A10751" s="72">
        <f t="shared" si="167"/>
        <v>141234</v>
      </c>
      <c r="B10751" t="s">
        <v>6798</v>
      </c>
      <c r="C10751" s="66">
        <v>88790</v>
      </c>
      <c r="D10751" t="s">
        <v>77</v>
      </c>
      <c r="E10751" t="s">
        <v>6473</v>
      </c>
      <c r="F10751" s="66">
        <v>141234</v>
      </c>
      <c r="G10751" t="s">
        <v>78</v>
      </c>
      <c r="I10751" t="s">
        <v>79</v>
      </c>
      <c r="K10751" t="s">
        <v>6799</v>
      </c>
      <c r="M10751" t="s">
        <v>3090</v>
      </c>
      <c r="N10751" t="s">
        <v>6073</v>
      </c>
      <c r="O10751" t="s">
        <v>18</v>
      </c>
      <c r="P10751" t="s">
        <v>6783</v>
      </c>
      <c r="Q10751" t="s">
        <v>6800</v>
      </c>
    </row>
    <row r="10752" spans="1:17" hidden="1" x14ac:dyDescent="0.35">
      <c r="A10752" s="72">
        <f t="shared" si="167"/>
        <v>140887</v>
      </c>
      <c r="B10752" t="s">
        <v>25341</v>
      </c>
      <c r="C10752" s="85">
        <v>87597</v>
      </c>
      <c r="D10752" t="s">
        <v>77</v>
      </c>
      <c r="E10752" t="s">
        <v>23231</v>
      </c>
      <c r="F10752" s="85">
        <v>140887</v>
      </c>
      <c r="G10752" t="s">
        <v>78</v>
      </c>
      <c r="H10752">
        <v>12062030</v>
      </c>
      <c r="I10752" t="s">
        <v>79</v>
      </c>
      <c r="K10752" t="s">
        <v>25342</v>
      </c>
      <c r="M10752" t="s">
        <v>20648</v>
      </c>
      <c r="N10752" t="s">
        <v>571</v>
      </c>
      <c r="O10752" t="s">
        <v>18</v>
      </c>
      <c r="P10752">
        <v>76133</v>
      </c>
      <c r="Q10752">
        <v>5542</v>
      </c>
    </row>
    <row r="10753" spans="1:17" hidden="1" x14ac:dyDescent="0.35">
      <c r="A10753" s="72">
        <f t="shared" si="167"/>
        <v>140887</v>
      </c>
      <c r="B10753" t="s">
        <v>4358</v>
      </c>
      <c r="C10753" s="66">
        <v>87597</v>
      </c>
      <c r="D10753" t="s">
        <v>77</v>
      </c>
      <c r="E10753" t="s">
        <v>3907</v>
      </c>
      <c r="F10753" s="66">
        <v>140887</v>
      </c>
      <c r="G10753" t="s">
        <v>78</v>
      </c>
      <c r="H10753" t="s">
        <v>4359</v>
      </c>
      <c r="I10753" t="s">
        <v>79</v>
      </c>
      <c r="K10753" t="s">
        <v>4360</v>
      </c>
      <c r="M10753" t="s">
        <v>3904</v>
      </c>
      <c r="N10753" t="s">
        <v>573</v>
      </c>
      <c r="O10753" t="s">
        <v>18</v>
      </c>
      <c r="P10753" t="s">
        <v>4336</v>
      </c>
      <c r="Q10753" t="s">
        <v>874</v>
      </c>
    </row>
    <row r="10754" spans="1:17" hidden="1" x14ac:dyDescent="0.35">
      <c r="A10754" s="72">
        <f t="shared" ref="A10754:A10817" si="168">IF(F10754="", "", IF(D10754="School District", C10754, F10754))</f>
        <v>141739</v>
      </c>
      <c r="B10754" t="s">
        <v>23658</v>
      </c>
      <c r="C10754" s="85">
        <v>91970</v>
      </c>
      <c r="D10754" t="s">
        <v>77</v>
      </c>
      <c r="E10754" t="s">
        <v>23266</v>
      </c>
      <c r="F10754" s="85">
        <v>141739</v>
      </c>
      <c r="G10754" t="s">
        <v>78</v>
      </c>
      <c r="H10754">
        <v>12689030</v>
      </c>
      <c r="I10754" t="s">
        <v>79</v>
      </c>
      <c r="K10754" t="s">
        <v>23659</v>
      </c>
      <c r="M10754" t="s">
        <v>125</v>
      </c>
      <c r="N10754" t="s">
        <v>137</v>
      </c>
      <c r="O10754" t="s">
        <v>18</v>
      </c>
      <c r="P10754">
        <v>78758</v>
      </c>
      <c r="Q10754">
        <v>6529</v>
      </c>
    </row>
    <row r="10755" spans="1:17" hidden="1" x14ac:dyDescent="0.35">
      <c r="A10755" s="72">
        <f t="shared" si="168"/>
        <v>141739</v>
      </c>
      <c r="B10755" t="s">
        <v>23682</v>
      </c>
      <c r="C10755" s="85">
        <v>91967</v>
      </c>
      <c r="D10755" t="s">
        <v>77</v>
      </c>
      <c r="E10755" t="s">
        <v>23266</v>
      </c>
      <c r="F10755" s="85">
        <v>141739</v>
      </c>
      <c r="G10755" t="s">
        <v>78</v>
      </c>
      <c r="H10755">
        <v>7097322</v>
      </c>
      <c r="I10755" t="s">
        <v>79</v>
      </c>
      <c r="K10755" t="s">
        <v>23683</v>
      </c>
      <c r="M10755" t="s">
        <v>125</v>
      </c>
      <c r="N10755" t="s">
        <v>137</v>
      </c>
      <c r="O10755" t="s">
        <v>18</v>
      </c>
      <c r="P10755">
        <v>78757</v>
      </c>
      <c r="Q10755">
        <v>8310</v>
      </c>
    </row>
    <row r="10756" spans="1:17" hidden="1" x14ac:dyDescent="0.35">
      <c r="A10756" s="72">
        <f t="shared" si="168"/>
        <v>140841</v>
      </c>
      <c r="B10756" t="s">
        <v>23409</v>
      </c>
      <c r="C10756" s="85">
        <v>87172</v>
      </c>
      <c r="D10756" t="s">
        <v>77</v>
      </c>
      <c r="E10756" t="s">
        <v>23268</v>
      </c>
      <c r="F10756" s="85">
        <v>140841</v>
      </c>
      <c r="G10756" t="s">
        <v>78</v>
      </c>
      <c r="H10756">
        <v>12691812</v>
      </c>
      <c r="I10756" t="s">
        <v>79</v>
      </c>
      <c r="K10756" t="s">
        <v>23410</v>
      </c>
      <c r="M10756" t="s">
        <v>19690</v>
      </c>
      <c r="N10756" t="s">
        <v>571</v>
      </c>
      <c r="O10756" t="s">
        <v>18</v>
      </c>
      <c r="P10756">
        <v>76014</v>
      </c>
      <c r="Q10756">
        <v>3240</v>
      </c>
    </row>
    <row r="10757" spans="1:17" hidden="1" x14ac:dyDescent="0.35">
      <c r="A10757" s="72">
        <f t="shared" si="168"/>
        <v>140887</v>
      </c>
      <c r="B10757" t="s">
        <v>25418</v>
      </c>
      <c r="C10757" s="85">
        <v>16076871</v>
      </c>
      <c r="D10757" t="s">
        <v>77</v>
      </c>
      <c r="E10757" t="s">
        <v>23231</v>
      </c>
      <c r="F10757" s="85">
        <v>140887</v>
      </c>
      <c r="G10757" t="s">
        <v>78</v>
      </c>
      <c r="H10757">
        <v>1647916</v>
      </c>
      <c r="I10757" t="s">
        <v>79</v>
      </c>
      <c r="K10757" t="s">
        <v>25419</v>
      </c>
      <c r="M10757" t="s">
        <v>20648</v>
      </c>
      <c r="N10757" t="s">
        <v>571</v>
      </c>
      <c r="O10757" t="s">
        <v>18</v>
      </c>
      <c r="P10757">
        <v>76104</v>
      </c>
    </row>
    <row r="10758" spans="1:17" hidden="1" x14ac:dyDescent="0.35">
      <c r="A10758" s="72">
        <f t="shared" si="168"/>
        <v>140887</v>
      </c>
      <c r="B10758" t="s">
        <v>17997</v>
      </c>
      <c r="C10758" s="66">
        <v>16076871</v>
      </c>
      <c r="D10758" t="s">
        <v>77</v>
      </c>
      <c r="E10758" t="s">
        <v>3907</v>
      </c>
      <c r="F10758" s="66">
        <v>140887</v>
      </c>
      <c r="G10758" t="s">
        <v>78</v>
      </c>
      <c r="H10758" t="s">
        <v>4215</v>
      </c>
      <c r="I10758" t="s">
        <v>79</v>
      </c>
      <c r="K10758" t="s">
        <v>17998</v>
      </c>
      <c r="M10758" t="s">
        <v>3904</v>
      </c>
      <c r="N10758" t="s">
        <v>573</v>
      </c>
      <c r="O10758" t="s">
        <v>18</v>
      </c>
      <c r="P10758" t="s">
        <v>3927</v>
      </c>
    </row>
    <row r="10759" spans="1:17" hidden="1" x14ac:dyDescent="0.35">
      <c r="A10759" s="72">
        <f t="shared" si="168"/>
        <v>140887</v>
      </c>
      <c r="B10759" t="s">
        <v>25434</v>
      </c>
      <c r="C10759" s="85">
        <v>87495</v>
      </c>
      <c r="D10759" t="s">
        <v>77</v>
      </c>
      <c r="E10759" t="s">
        <v>23231</v>
      </c>
      <c r="F10759" s="85">
        <v>140887</v>
      </c>
      <c r="G10759" t="s">
        <v>78</v>
      </c>
      <c r="H10759">
        <v>12062162</v>
      </c>
      <c r="I10759" t="s">
        <v>79</v>
      </c>
      <c r="K10759" t="s">
        <v>25435</v>
      </c>
      <c r="M10759" t="s">
        <v>20648</v>
      </c>
      <c r="N10759" t="s">
        <v>571</v>
      </c>
      <c r="O10759" t="s">
        <v>18</v>
      </c>
      <c r="P10759">
        <v>76110</v>
      </c>
      <c r="Q10759">
        <v>5522</v>
      </c>
    </row>
    <row r="10760" spans="1:17" hidden="1" x14ac:dyDescent="0.35">
      <c r="A10760" s="72">
        <f t="shared" si="168"/>
        <v>140887</v>
      </c>
      <c r="B10760" t="s">
        <v>4130</v>
      </c>
      <c r="C10760" s="66">
        <v>87495</v>
      </c>
      <c r="D10760" t="s">
        <v>77</v>
      </c>
      <c r="E10760" t="s">
        <v>3907</v>
      </c>
      <c r="F10760" s="66">
        <v>140887</v>
      </c>
      <c r="G10760" t="s">
        <v>78</v>
      </c>
      <c r="H10760" t="s">
        <v>4131</v>
      </c>
      <c r="I10760" t="s">
        <v>79</v>
      </c>
      <c r="K10760" t="s">
        <v>4132</v>
      </c>
      <c r="M10760" t="s">
        <v>3904</v>
      </c>
      <c r="N10760" t="s">
        <v>573</v>
      </c>
      <c r="O10760" t="s">
        <v>18</v>
      </c>
      <c r="P10760" t="s">
        <v>4116</v>
      </c>
      <c r="Q10760" t="s">
        <v>4133</v>
      </c>
    </row>
    <row r="10761" spans="1:17" hidden="1" x14ac:dyDescent="0.35">
      <c r="A10761" s="72">
        <f t="shared" si="168"/>
        <v>141550</v>
      </c>
      <c r="B10761" t="s">
        <v>26452</v>
      </c>
      <c r="C10761" s="85">
        <v>17013287</v>
      </c>
      <c r="D10761" t="s">
        <v>77</v>
      </c>
      <c r="E10761" t="s">
        <v>23206</v>
      </c>
      <c r="F10761" s="85">
        <v>141550</v>
      </c>
      <c r="G10761" t="s">
        <v>78</v>
      </c>
      <c r="I10761" t="s">
        <v>79</v>
      </c>
      <c r="K10761" t="s">
        <v>26453</v>
      </c>
      <c r="M10761" t="s">
        <v>9155</v>
      </c>
      <c r="N10761" t="s">
        <v>9526</v>
      </c>
      <c r="O10761" t="s">
        <v>18</v>
      </c>
      <c r="P10761">
        <v>78261</v>
      </c>
    </row>
    <row r="10762" spans="1:17" hidden="1" x14ac:dyDescent="0.35">
      <c r="A10762" s="72">
        <f t="shared" si="168"/>
        <v>141223</v>
      </c>
      <c r="B10762" t="s">
        <v>6764</v>
      </c>
      <c r="C10762" s="66">
        <v>88771</v>
      </c>
      <c r="D10762" t="s">
        <v>77</v>
      </c>
      <c r="E10762" t="s">
        <v>6077</v>
      </c>
      <c r="F10762" s="66">
        <v>141223</v>
      </c>
      <c r="G10762" t="s">
        <v>78</v>
      </c>
      <c r="H10762" t="s">
        <v>6765</v>
      </c>
      <c r="I10762" t="s">
        <v>79</v>
      </c>
      <c r="K10762" t="s">
        <v>6766</v>
      </c>
      <c r="M10762" t="s">
        <v>3090</v>
      </c>
      <c r="N10762" t="s">
        <v>6071</v>
      </c>
      <c r="O10762" t="s">
        <v>18</v>
      </c>
      <c r="P10762" t="s">
        <v>6756</v>
      </c>
      <c r="Q10762" t="s">
        <v>6767</v>
      </c>
    </row>
    <row r="10763" spans="1:17" hidden="1" x14ac:dyDescent="0.35">
      <c r="A10763" s="72">
        <f t="shared" si="168"/>
        <v>141722</v>
      </c>
      <c r="B10763" t="s">
        <v>26805</v>
      </c>
      <c r="C10763" s="85">
        <v>17003407</v>
      </c>
      <c r="D10763" t="s">
        <v>23281</v>
      </c>
      <c r="E10763" t="s">
        <v>23194</v>
      </c>
      <c r="F10763" s="85">
        <v>141722</v>
      </c>
      <c r="G10763" t="s">
        <v>78</v>
      </c>
      <c r="H10763">
        <v>1664895</v>
      </c>
      <c r="I10763" t="s">
        <v>79</v>
      </c>
      <c r="K10763" t="s">
        <v>26806</v>
      </c>
      <c r="M10763" t="s">
        <v>19807</v>
      </c>
      <c r="N10763" t="s">
        <v>137</v>
      </c>
      <c r="O10763" t="s">
        <v>18</v>
      </c>
      <c r="P10763">
        <v>78641</v>
      </c>
      <c r="Q10763">
        <v>1717</v>
      </c>
    </row>
    <row r="10764" spans="1:17" hidden="1" x14ac:dyDescent="0.35">
      <c r="A10764" s="72">
        <f t="shared" si="168"/>
        <v>141722</v>
      </c>
      <c r="B10764" t="s">
        <v>20330</v>
      </c>
      <c r="C10764" s="66">
        <v>17003407</v>
      </c>
      <c r="D10764" t="s">
        <v>83</v>
      </c>
      <c r="E10764" t="s">
        <v>11379</v>
      </c>
      <c r="F10764" s="66">
        <v>141722</v>
      </c>
      <c r="G10764" t="s">
        <v>78</v>
      </c>
      <c r="H10764" t="s">
        <v>11380</v>
      </c>
      <c r="I10764" t="s">
        <v>79</v>
      </c>
      <c r="K10764" t="s">
        <v>20331</v>
      </c>
      <c r="M10764" t="s">
        <v>11485</v>
      </c>
      <c r="N10764" t="s">
        <v>137</v>
      </c>
      <c r="O10764" t="s">
        <v>18</v>
      </c>
      <c r="P10764" t="s">
        <v>11486</v>
      </c>
      <c r="Q10764" t="s">
        <v>193</v>
      </c>
    </row>
    <row r="10765" spans="1:17" hidden="1" x14ac:dyDescent="0.35">
      <c r="A10765" s="72">
        <f t="shared" si="168"/>
        <v>141545</v>
      </c>
      <c r="B10765" t="s">
        <v>9970</v>
      </c>
      <c r="C10765" s="66">
        <v>90711</v>
      </c>
      <c r="D10765" t="s">
        <v>77</v>
      </c>
      <c r="E10765" t="s">
        <v>9891</v>
      </c>
      <c r="F10765" s="66">
        <v>141545</v>
      </c>
      <c r="G10765" t="s">
        <v>78</v>
      </c>
      <c r="H10765" t="s">
        <v>350</v>
      </c>
      <c r="I10765" t="s">
        <v>79</v>
      </c>
      <c r="K10765" t="s">
        <v>9971</v>
      </c>
      <c r="L10765" t="s">
        <v>80</v>
      </c>
      <c r="M10765" t="s">
        <v>7383</v>
      </c>
      <c r="N10765" t="s">
        <v>7384</v>
      </c>
      <c r="O10765" t="s">
        <v>18</v>
      </c>
      <c r="P10765" t="s">
        <v>9957</v>
      </c>
      <c r="Q10765" t="s">
        <v>9972</v>
      </c>
    </row>
    <row r="10766" spans="1:17" hidden="1" x14ac:dyDescent="0.35">
      <c r="A10766" s="72">
        <f t="shared" si="168"/>
        <v>141986</v>
      </c>
      <c r="B10766" t="s">
        <v>9970</v>
      </c>
      <c r="C10766" s="66">
        <v>92529</v>
      </c>
      <c r="D10766" t="s">
        <v>77</v>
      </c>
      <c r="E10766" t="s">
        <v>12702</v>
      </c>
      <c r="F10766" s="66">
        <v>141986</v>
      </c>
      <c r="G10766" t="s">
        <v>78</v>
      </c>
      <c r="H10766" t="s">
        <v>12718</v>
      </c>
      <c r="I10766" t="s">
        <v>79</v>
      </c>
      <c r="K10766" t="s">
        <v>12719</v>
      </c>
      <c r="M10766" t="s">
        <v>12447</v>
      </c>
      <c r="N10766" t="s">
        <v>12609</v>
      </c>
      <c r="O10766" t="s">
        <v>18</v>
      </c>
      <c r="P10766" t="s">
        <v>12714</v>
      </c>
      <c r="Q10766" t="s">
        <v>1667</v>
      </c>
    </row>
    <row r="10767" spans="1:17" hidden="1" x14ac:dyDescent="0.35">
      <c r="A10767" s="72">
        <f t="shared" si="168"/>
        <v>140890</v>
      </c>
      <c r="B10767" t="s">
        <v>14758</v>
      </c>
      <c r="C10767" s="66">
        <v>222126</v>
      </c>
      <c r="D10767" t="s">
        <v>83</v>
      </c>
      <c r="E10767" t="s">
        <v>4074</v>
      </c>
      <c r="F10767" s="66">
        <v>140890</v>
      </c>
      <c r="G10767" t="s">
        <v>78</v>
      </c>
      <c r="I10767" t="s">
        <v>79</v>
      </c>
      <c r="K10767" t="s">
        <v>14759</v>
      </c>
      <c r="M10767" t="s">
        <v>4080</v>
      </c>
      <c r="N10767" t="s">
        <v>573</v>
      </c>
      <c r="O10767" t="s">
        <v>18</v>
      </c>
      <c r="P10767" t="s">
        <v>4072</v>
      </c>
    </row>
    <row r="10768" spans="1:17" hidden="1" x14ac:dyDescent="0.35">
      <c r="A10768" s="72">
        <f t="shared" si="168"/>
        <v>140890</v>
      </c>
      <c r="B10768" t="s">
        <v>19933</v>
      </c>
      <c r="C10768" s="66">
        <v>16068467</v>
      </c>
      <c r="D10768" t="s">
        <v>83</v>
      </c>
      <c r="E10768" t="s">
        <v>4074</v>
      </c>
      <c r="F10768" s="66">
        <v>140890</v>
      </c>
      <c r="G10768" t="s">
        <v>78</v>
      </c>
      <c r="I10768" t="s">
        <v>79</v>
      </c>
      <c r="K10768" t="s">
        <v>19934</v>
      </c>
      <c r="M10768" t="s">
        <v>4080</v>
      </c>
      <c r="N10768" t="s">
        <v>573</v>
      </c>
      <c r="O10768" t="s">
        <v>18</v>
      </c>
      <c r="P10768" t="s">
        <v>4072</v>
      </c>
    </row>
    <row r="10769" spans="1:17" hidden="1" x14ac:dyDescent="0.35">
      <c r="A10769" s="72">
        <f t="shared" si="168"/>
        <v>140890</v>
      </c>
      <c r="B10769" t="s">
        <v>19937</v>
      </c>
      <c r="C10769" s="66">
        <v>16068469</v>
      </c>
      <c r="D10769" t="s">
        <v>83</v>
      </c>
      <c r="E10769" t="s">
        <v>4074</v>
      </c>
      <c r="F10769" s="66">
        <v>140890</v>
      </c>
      <c r="G10769" t="s">
        <v>78</v>
      </c>
      <c r="I10769" t="s">
        <v>79</v>
      </c>
      <c r="K10769" t="s">
        <v>19938</v>
      </c>
      <c r="M10769" t="s">
        <v>19939</v>
      </c>
      <c r="N10769" t="s">
        <v>573</v>
      </c>
      <c r="O10769" t="s">
        <v>18</v>
      </c>
      <c r="P10769" t="s">
        <v>4072</v>
      </c>
    </row>
    <row r="10770" spans="1:17" hidden="1" x14ac:dyDescent="0.35">
      <c r="A10770" s="72">
        <f t="shared" si="168"/>
        <v>140890</v>
      </c>
      <c r="B10770" t="s">
        <v>19931</v>
      </c>
      <c r="C10770" s="66">
        <v>16068465</v>
      </c>
      <c r="D10770" t="s">
        <v>83</v>
      </c>
      <c r="E10770" t="s">
        <v>4074</v>
      </c>
      <c r="F10770" s="66">
        <v>140890</v>
      </c>
      <c r="G10770" t="s">
        <v>78</v>
      </c>
      <c r="I10770" t="s">
        <v>79</v>
      </c>
      <c r="K10770" t="s">
        <v>19932</v>
      </c>
      <c r="M10770" t="s">
        <v>4080</v>
      </c>
      <c r="N10770" t="s">
        <v>573</v>
      </c>
      <c r="O10770" t="s">
        <v>18</v>
      </c>
      <c r="P10770" t="s">
        <v>4072</v>
      </c>
    </row>
    <row r="10771" spans="1:17" hidden="1" x14ac:dyDescent="0.35">
      <c r="A10771" s="72">
        <f t="shared" si="168"/>
        <v>141269</v>
      </c>
      <c r="B10771" t="s">
        <v>6859</v>
      </c>
      <c r="C10771" s="66">
        <v>88840</v>
      </c>
      <c r="D10771" t="s">
        <v>77</v>
      </c>
      <c r="E10771" t="s">
        <v>6855</v>
      </c>
      <c r="F10771" s="66">
        <v>141269</v>
      </c>
      <c r="G10771" t="s">
        <v>78</v>
      </c>
      <c r="H10771" t="s">
        <v>6860</v>
      </c>
      <c r="I10771" t="s">
        <v>79</v>
      </c>
      <c r="K10771" t="s">
        <v>6861</v>
      </c>
      <c r="M10771" t="s">
        <v>3090</v>
      </c>
      <c r="N10771" t="s">
        <v>6073</v>
      </c>
      <c r="O10771" t="s">
        <v>18</v>
      </c>
      <c r="P10771" t="s">
        <v>6858</v>
      </c>
      <c r="Q10771" t="s">
        <v>6862</v>
      </c>
    </row>
    <row r="10772" spans="1:17" hidden="1" x14ac:dyDescent="0.35">
      <c r="A10772" s="72">
        <f t="shared" si="168"/>
        <v>140473</v>
      </c>
      <c r="B10772" t="s">
        <v>27695</v>
      </c>
      <c r="C10772" s="85">
        <v>199405</v>
      </c>
      <c r="D10772" t="s">
        <v>77</v>
      </c>
      <c r="E10772" t="s">
        <v>23171</v>
      </c>
      <c r="F10772" s="85">
        <v>140473</v>
      </c>
      <c r="G10772" t="s">
        <v>78</v>
      </c>
      <c r="I10772" t="s">
        <v>79</v>
      </c>
      <c r="K10772" t="s">
        <v>27696</v>
      </c>
      <c r="M10772" t="s">
        <v>20750</v>
      </c>
      <c r="N10772" t="s">
        <v>176</v>
      </c>
      <c r="O10772" t="s">
        <v>18</v>
      </c>
      <c r="P10772">
        <v>75025</v>
      </c>
    </row>
    <row r="10773" spans="1:17" hidden="1" x14ac:dyDescent="0.35">
      <c r="A10773" s="72">
        <f t="shared" si="168"/>
        <v>140473</v>
      </c>
      <c r="B10773" t="s">
        <v>14125</v>
      </c>
      <c r="C10773" s="66">
        <v>199405</v>
      </c>
      <c r="D10773" t="s">
        <v>77</v>
      </c>
      <c r="E10773" t="s">
        <v>252</v>
      </c>
      <c r="F10773" s="66">
        <v>140473</v>
      </c>
      <c r="G10773" t="s">
        <v>78</v>
      </c>
      <c r="I10773" t="s">
        <v>79</v>
      </c>
      <c r="K10773" t="s">
        <v>14126</v>
      </c>
      <c r="M10773" t="s">
        <v>254</v>
      </c>
      <c r="N10773" t="s">
        <v>185</v>
      </c>
      <c r="O10773" t="s">
        <v>18</v>
      </c>
      <c r="P10773" t="s">
        <v>294</v>
      </c>
    </row>
    <row r="10774" spans="1:17" hidden="1" x14ac:dyDescent="0.35">
      <c r="A10774" s="72">
        <f t="shared" si="168"/>
        <v>140483</v>
      </c>
      <c r="B10774" t="s">
        <v>24870</v>
      </c>
      <c r="C10774" s="85">
        <v>140483</v>
      </c>
      <c r="D10774" t="s">
        <v>78</v>
      </c>
      <c r="E10774" t="s">
        <v>23240</v>
      </c>
      <c r="F10774" s="85">
        <v>16048959</v>
      </c>
      <c r="G10774" t="s">
        <v>1750</v>
      </c>
      <c r="H10774">
        <v>7942501</v>
      </c>
      <c r="I10774" t="s">
        <v>79</v>
      </c>
      <c r="J10774" t="s">
        <v>200</v>
      </c>
      <c r="K10774" t="s">
        <v>24871</v>
      </c>
      <c r="M10774" t="s">
        <v>24872</v>
      </c>
      <c r="N10774" t="s">
        <v>176</v>
      </c>
      <c r="O10774" t="s">
        <v>18</v>
      </c>
      <c r="P10774">
        <v>75098</v>
      </c>
    </row>
    <row r="10775" spans="1:17" hidden="1" x14ac:dyDescent="0.35">
      <c r="A10775" s="72">
        <f t="shared" si="168"/>
        <v>140688</v>
      </c>
      <c r="B10775" t="s">
        <v>2647</v>
      </c>
      <c r="C10775" s="66">
        <v>86737</v>
      </c>
      <c r="D10775" t="s">
        <v>77</v>
      </c>
      <c r="E10775" t="s">
        <v>2643</v>
      </c>
      <c r="F10775" s="66">
        <v>140688</v>
      </c>
      <c r="G10775" t="s">
        <v>78</v>
      </c>
      <c r="H10775" t="s">
        <v>2648</v>
      </c>
      <c r="I10775" t="s">
        <v>79</v>
      </c>
      <c r="K10775" t="s">
        <v>2649</v>
      </c>
      <c r="M10775" t="s">
        <v>1223</v>
      </c>
      <c r="N10775" t="s">
        <v>2645</v>
      </c>
      <c r="O10775" t="s">
        <v>18</v>
      </c>
      <c r="P10775" t="s">
        <v>2650</v>
      </c>
    </row>
    <row r="10776" spans="1:17" hidden="1" x14ac:dyDescent="0.35">
      <c r="A10776" s="72">
        <f t="shared" si="168"/>
        <v>141736</v>
      </c>
      <c r="B10776" t="s">
        <v>11633</v>
      </c>
      <c r="C10776" s="66">
        <v>91757</v>
      </c>
      <c r="D10776" t="s">
        <v>77</v>
      </c>
      <c r="E10776" t="s">
        <v>11615</v>
      </c>
      <c r="F10776" s="66">
        <v>141736</v>
      </c>
      <c r="G10776" t="s">
        <v>78</v>
      </c>
      <c r="I10776" t="s">
        <v>79</v>
      </c>
      <c r="K10776" t="s">
        <v>11634</v>
      </c>
      <c r="M10776" t="s">
        <v>11617</v>
      </c>
      <c r="N10776" t="s">
        <v>5106</v>
      </c>
      <c r="O10776" t="s">
        <v>18</v>
      </c>
      <c r="P10776" t="s">
        <v>11624</v>
      </c>
      <c r="Q10776" t="s">
        <v>11635</v>
      </c>
    </row>
    <row r="10777" spans="1:17" hidden="1" x14ac:dyDescent="0.35">
      <c r="A10777" s="72">
        <f t="shared" si="168"/>
        <v>140477</v>
      </c>
      <c r="B10777" t="s">
        <v>1002</v>
      </c>
      <c r="C10777" s="66">
        <v>85760</v>
      </c>
      <c r="D10777" t="s">
        <v>77</v>
      </c>
      <c r="E10777" t="s">
        <v>450</v>
      </c>
      <c r="F10777" s="66">
        <v>140477</v>
      </c>
      <c r="G10777" t="s">
        <v>78</v>
      </c>
      <c r="I10777" t="s">
        <v>79</v>
      </c>
      <c r="K10777" t="s">
        <v>1003</v>
      </c>
      <c r="M10777" t="s">
        <v>963</v>
      </c>
      <c r="N10777" t="s">
        <v>189</v>
      </c>
      <c r="O10777" t="s">
        <v>18</v>
      </c>
      <c r="P10777" t="s">
        <v>1004</v>
      </c>
      <c r="Q10777" t="s">
        <v>1005</v>
      </c>
    </row>
    <row r="10778" spans="1:17" hidden="1" x14ac:dyDescent="0.35">
      <c r="A10778" s="72">
        <f t="shared" si="168"/>
        <v>141223</v>
      </c>
      <c r="B10778" t="s">
        <v>6085</v>
      </c>
      <c r="C10778" s="66">
        <v>88400</v>
      </c>
      <c r="D10778" t="s">
        <v>77</v>
      </c>
      <c r="E10778" t="s">
        <v>6077</v>
      </c>
      <c r="F10778" s="66">
        <v>141223</v>
      </c>
      <c r="G10778" t="s">
        <v>78</v>
      </c>
      <c r="H10778" t="s">
        <v>6086</v>
      </c>
      <c r="I10778" t="s">
        <v>79</v>
      </c>
      <c r="K10778" t="s">
        <v>6087</v>
      </c>
      <c r="M10778" t="s">
        <v>3090</v>
      </c>
      <c r="N10778" t="s">
        <v>6071</v>
      </c>
      <c r="O10778" t="s">
        <v>18</v>
      </c>
      <c r="P10778" t="s">
        <v>6081</v>
      </c>
      <c r="Q10778" t="s">
        <v>4821</v>
      </c>
    </row>
    <row r="10779" spans="1:17" hidden="1" x14ac:dyDescent="0.35">
      <c r="A10779" s="72">
        <f t="shared" si="168"/>
        <v>140464</v>
      </c>
      <c r="B10779" t="s">
        <v>25875</v>
      </c>
      <c r="C10779" s="85">
        <v>85599</v>
      </c>
      <c r="D10779" t="s">
        <v>77</v>
      </c>
      <c r="E10779" t="s">
        <v>23223</v>
      </c>
      <c r="F10779" s="85">
        <v>140464</v>
      </c>
      <c r="G10779" t="s">
        <v>78</v>
      </c>
      <c r="H10779">
        <v>14512545</v>
      </c>
      <c r="I10779" t="s">
        <v>79</v>
      </c>
      <c r="K10779" t="s">
        <v>25876</v>
      </c>
      <c r="M10779" t="s">
        <v>18305</v>
      </c>
      <c r="N10779" t="s">
        <v>232</v>
      </c>
      <c r="O10779" t="s">
        <v>18</v>
      </c>
      <c r="P10779">
        <v>75051</v>
      </c>
      <c r="Q10779">
        <v>4985</v>
      </c>
    </row>
    <row r="10780" spans="1:17" hidden="1" x14ac:dyDescent="0.35">
      <c r="A10780" s="72">
        <f t="shared" si="168"/>
        <v>140464</v>
      </c>
      <c r="B10780" t="s">
        <v>608</v>
      </c>
      <c r="C10780" s="66">
        <v>85599</v>
      </c>
      <c r="D10780" t="s">
        <v>77</v>
      </c>
      <c r="E10780" t="s">
        <v>541</v>
      </c>
      <c r="F10780" s="66">
        <v>140464</v>
      </c>
      <c r="G10780" t="s">
        <v>78</v>
      </c>
      <c r="H10780" t="s">
        <v>542</v>
      </c>
      <c r="I10780" t="s">
        <v>79</v>
      </c>
      <c r="K10780" t="s">
        <v>609</v>
      </c>
      <c r="M10780" t="s">
        <v>544</v>
      </c>
      <c r="N10780" t="s">
        <v>189</v>
      </c>
      <c r="O10780" t="s">
        <v>18</v>
      </c>
      <c r="P10780" t="s">
        <v>572</v>
      </c>
      <c r="Q10780" t="s">
        <v>610</v>
      </c>
    </row>
    <row r="10781" spans="1:17" hidden="1" x14ac:dyDescent="0.35">
      <c r="A10781" s="72">
        <f t="shared" si="168"/>
        <v>140921</v>
      </c>
      <c r="B10781" t="s">
        <v>24561</v>
      </c>
      <c r="C10781" s="85">
        <v>16056609</v>
      </c>
      <c r="D10781" t="s">
        <v>77</v>
      </c>
      <c r="E10781" t="s">
        <v>23247</v>
      </c>
      <c r="F10781" s="85">
        <v>140921</v>
      </c>
      <c r="G10781" t="s">
        <v>78</v>
      </c>
      <c r="H10781">
        <v>7380116</v>
      </c>
      <c r="I10781" t="s">
        <v>79</v>
      </c>
      <c r="K10781" t="s">
        <v>24562</v>
      </c>
      <c r="M10781" t="s">
        <v>22006</v>
      </c>
      <c r="N10781" t="s">
        <v>3829</v>
      </c>
      <c r="O10781" t="s">
        <v>18</v>
      </c>
      <c r="P10781">
        <v>76234</v>
      </c>
    </row>
    <row r="10782" spans="1:17" hidden="1" x14ac:dyDescent="0.35">
      <c r="A10782" s="72">
        <f t="shared" si="168"/>
        <v>141223</v>
      </c>
      <c r="B10782" t="s">
        <v>6753</v>
      </c>
      <c r="C10782" s="66">
        <v>88767</v>
      </c>
      <c r="D10782" t="s">
        <v>77</v>
      </c>
      <c r="E10782" t="s">
        <v>6077</v>
      </c>
      <c r="F10782" s="66">
        <v>141223</v>
      </c>
      <c r="G10782" t="s">
        <v>78</v>
      </c>
      <c r="H10782" t="s">
        <v>6754</v>
      </c>
      <c r="I10782" t="s">
        <v>79</v>
      </c>
      <c r="K10782" t="s">
        <v>6755</v>
      </c>
      <c r="M10782" t="s">
        <v>3090</v>
      </c>
      <c r="N10782" t="s">
        <v>6071</v>
      </c>
      <c r="O10782" t="s">
        <v>18</v>
      </c>
      <c r="P10782" t="s">
        <v>6756</v>
      </c>
      <c r="Q10782" t="s">
        <v>6607</v>
      </c>
    </row>
    <row r="10783" spans="1:17" hidden="1" x14ac:dyDescent="0.35">
      <c r="A10783" s="72">
        <f t="shared" si="168"/>
        <v>141312</v>
      </c>
      <c r="B10783" t="s">
        <v>6753</v>
      </c>
      <c r="C10783" s="66">
        <v>89635</v>
      </c>
      <c r="D10783" t="s">
        <v>77</v>
      </c>
      <c r="E10783" t="s">
        <v>6602</v>
      </c>
      <c r="F10783" s="66">
        <v>141312</v>
      </c>
      <c r="G10783" t="s">
        <v>78</v>
      </c>
      <c r="H10783" t="s">
        <v>8244</v>
      </c>
      <c r="I10783" t="s">
        <v>79</v>
      </c>
      <c r="K10783" t="s">
        <v>8245</v>
      </c>
      <c r="M10783" t="s">
        <v>8194</v>
      </c>
      <c r="N10783" t="s">
        <v>6071</v>
      </c>
      <c r="O10783" t="s">
        <v>18</v>
      </c>
      <c r="P10783" t="s">
        <v>8240</v>
      </c>
      <c r="Q10783" t="s">
        <v>8246</v>
      </c>
    </row>
    <row r="10784" spans="1:17" hidden="1" x14ac:dyDescent="0.35">
      <c r="A10784" s="72">
        <f t="shared" si="168"/>
        <v>141964</v>
      </c>
      <c r="B10784" t="s">
        <v>6753</v>
      </c>
      <c r="C10784" s="66">
        <v>92479</v>
      </c>
      <c r="D10784" t="s">
        <v>77</v>
      </c>
      <c r="E10784" t="s">
        <v>12592</v>
      </c>
      <c r="F10784" s="66">
        <v>141964</v>
      </c>
      <c r="G10784" t="s">
        <v>78</v>
      </c>
      <c r="I10784" t="s">
        <v>79</v>
      </c>
      <c r="K10784" t="s">
        <v>12602</v>
      </c>
      <c r="M10784" t="s">
        <v>12594</v>
      </c>
      <c r="N10784" t="s">
        <v>12502</v>
      </c>
      <c r="O10784" t="s">
        <v>18</v>
      </c>
      <c r="P10784" t="s">
        <v>12595</v>
      </c>
    </row>
    <row r="10785" spans="1:17" hidden="1" x14ac:dyDescent="0.35">
      <c r="A10785" s="72">
        <f t="shared" si="168"/>
        <v>140841</v>
      </c>
      <c r="B10785" t="s">
        <v>23494</v>
      </c>
      <c r="C10785" s="85">
        <v>87179</v>
      </c>
      <c r="D10785" t="s">
        <v>77</v>
      </c>
      <c r="E10785" t="s">
        <v>23268</v>
      </c>
      <c r="F10785" s="85">
        <v>140841</v>
      </c>
      <c r="G10785" t="s">
        <v>78</v>
      </c>
      <c r="H10785">
        <v>12691820</v>
      </c>
      <c r="I10785" t="s">
        <v>79</v>
      </c>
      <c r="K10785" t="s">
        <v>23495</v>
      </c>
      <c r="M10785" t="s">
        <v>19690</v>
      </c>
      <c r="N10785" t="s">
        <v>571</v>
      </c>
      <c r="O10785" t="s">
        <v>18</v>
      </c>
      <c r="P10785">
        <v>76016</v>
      </c>
      <c r="Q10785">
        <v>2359</v>
      </c>
    </row>
    <row r="10786" spans="1:17" hidden="1" x14ac:dyDescent="0.35">
      <c r="A10786" s="72">
        <f t="shared" si="168"/>
        <v>210303</v>
      </c>
      <c r="B10786" t="s">
        <v>15234</v>
      </c>
      <c r="C10786" s="66">
        <v>230266</v>
      </c>
      <c r="D10786" t="s">
        <v>77</v>
      </c>
      <c r="E10786" t="s">
        <v>14417</v>
      </c>
      <c r="F10786" s="66">
        <v>210303</v>
      </c>
      <c r="G10786" t="s">
        <v>78</v>
      </c>
      <c r="H10786" t="s">
        <v>15235</v>
      </c>
      <c r="I10786" t="s">
        <v>79</v>
      </c>
      <c r="K10786" t="s">
        <v>15236</v>
      </c>
      <c r="M10786" t="s">
        <v>3090</v>
      </c>
      <c r="N10786" t="s">
        <v>6071</v>
      </c>
      <c r="O10786" t="s">
        <v>18</v>
      </c>
      <c r="P10786" t="s">
        <v>6813</v>
      </c>
    </row>
    <row r="10787" spans="1:17" hidden="1" x14ac:dyDescent="0.35">
      <c r="A10787" s="72">
        <f t="shared" si="168"/>
        <v>140887</v>
      </c>
      <c r="B10787" t="s">
        <v>25329</v>
      </c>
      <c r="C10787" s="85">
        <v>225795</v>
      </c>
      <c r="D10787" t="s">
        <v>77</v>
      </c>
      <c r="E10787" t="s">
        <v>23231</v>
      </c>
      <c r="F10787" s="85">
        <v>140887</v>
      </c>
      <c r="G10787" t="s">
        <v>78</v>
      </c>
      <c r="H10787">
        <v>11994464</v>
      </c>
      <c r="I10787" t="s">
        <v>79</v>
      </c>
      <c r="K10787" t="s">
        <v>25330</v>
      </c>
      <c r="M10787" t="s">
        <v>20648</v>
      </c>
      <c r="N10787" t="s">
        <v>571</v>
      </c>
      <c r="O10787" t="s">
        <v>18</v>
      </c>
      <c r="P10787">
        <v>76116</v>
      </c>
    </row>
    <row r="10788" spans="1:17" hidden="1" x14ac:dyDescent="0.35">
      <c r="A10788" s="72">
        <f t="shared" si="168"/>
        <v>140887</v>
      </c>
      <c r="B10788" t="s">
        <v>14931</v>
      </c>
      <c r="C10788" s="66">
        <v>225795</v>
      </c>
      <c r="D10788" t="s">
        <v>77</v>
      </c>
      <c r="E10788" t="s">
        <v>3907</v>
      </c>
      <c r="F10788" s="66">
        <v>140887</v>
      </c>
      <c r="G10788" t="s">
        <v>78</v>
      </c>
      <c r="H10788" t="s">
        <v>14932</v>
      </c>
      <c r="I10788" t="s">
        <v>79</v>
      </c>
      <c r="K10788" t="s">
        <v>14933</v>
      </c>
      <c r="M10788" t="s">
        <v>3904</v>
      </c>
      <c r="N10788" t="s">
        <v>573</v>
      </c>
      <c r="O10788" t="s">
        <v>18</v>
      </c>
      <c r="P10788" t="s">
        <v>4224</v>
      </c>
    </row>
    <row r="10789" spans="1:17" hidden="1" x14ac:dyDescent="0.35">
      <c r="A10789" s="72">
        <f t="shared" si="168"/>
        <v>141544</v>
      </c>
      <c r="B10789" t="s">
        <v>14931</v>
      </c>
      <c r="C10789" s="66">
        <v>17009360</v>
      </c>
      <c r="D10789" t="s">
        <v>77</v>
      </c>
      <c r="E10789" t="s">
        <v>9751</v>
      </c>
      <c r="F10789" s="66">
        <v>141544</v>
      </c>
      <c r="G10789" t="s">
        <v>78</v>
      </c>
      <c r="H10789" t="s">
        <v>9752</v>
      </c>
      <c r="I10789" t="s">
        <v>79</v>
      </c>
      <c r="K10789" t="s">
        <v>20842</v>
      </c>
      <c r="M10789" t="s">
        <v>7383</v>
      </c>
      <c r="N10789" t="s">
        <v>9526</v>
      </c>
      <c r="O10789" t="s">
        <v>18</v>
      </c>
      <c r="P10789" t="s">
        <v>10034</v>
      </c>
      <c r="Q10789" t="s">
        <v>9784</v>
      </c>
    </row>
    <row r="10790" spans="1:17" hidden="1" x14ac:dyDescent="0.35">
      <c r="A10790" s="72">
        <f t="shared" si="168"/>
        <v>140887</v>
      </c>
      <c r="B10790" t="s">
        <v>25468</v>
      </c>
      <c r="C10790" s="85">
        <v>16059097</v>
      </c>
      <c r="D10790" t="s">
        <v>77</v>
      </c>
      <c r="E10790" t="s">
        <v>23231</v>
      </c>
      <c r="F10790" s="85">
        <v>140887</v>
      </c>
      <c r="G10790" t="s">
        <v>78</v>
      </c>
      <c r="H10790">
        <v>1647916</v>
      </c>
      <c r="I10790" t="s">
        <v>79</v>
      </c>
      <c r="K10790" t="s">
        <v>25469</v>
      </c>
      <c r="M10790" t="s">
        <v>20648</v>
      </c>
      <c r="N10790" t="s">
        <v>571</v>
      </c>
      <c r="O10790" t="s">
        <v>18</v>
      </c>
      <c r="P10790">
        <v>76102</v>
      </c>
    </row>
    <row r="10791" spans="1:17" hidden="1" x14ac:dyDescent="0.35">
      <c r="A10791" s="72">
        <f t="shared" si="168"/>
        <v>140887</v>
      </c>
      <c r="B10791" t="s">
        <v>17332</v>
      </c>
      <c r="C10791" s="66">
        <v>16059097</v>
      </c>
      <c r="D10791" t="s">
        <v>77</v>
      </c>
      <c r="E10791" t="s">
        <v>3907</v>
      </c>
      <c r="F10791" s="66">
        <v>140887</v>
      </c>
      <c r="G10791" t="s">
        <v>78</v>
      </c>
      <c r="H10791" t="s">
        <v>4215</v>
      </c>
      <c r="I10791" t="s">
        <v>79</v>
      </c>
      <c r="K10791" t="s">
        <v>17333</v>
      </c>
      <c r="M10791" t="s">
        <v>3904</v>
      </c>
      <c r="N10791" t="s">
        <v>573</v>
      </c>
      <c r="O10791" t="s">
        <v>18</v>
      </c>
      <c r="P10791" t="s">
        <v>3905</v>
      </c>
    </row>
    <row r="10792" spans="1:17" hidden="1" x14ac:dyDescent="0.35">
      <c r="A10792" s="72">
        <f t="shared" si="168"/>
        <v>141223</v>
      </c>
      <c r="B10792" t="s">
        <v>17624</v>
      </c>
      <c r="C10792" s="66">
        <v>16065830</v>
      </c>
      <c r="D10792" t="s">
        <v>77</v>
      </c>
      <c r="E10792" t="s">
        <v>6077</v>
      </c>
      <c r="F10792" s="66">
        <v>141223</v>
      </c>
      <c r="G10792" t="s">
        <v>78</v>
      </c>
      <c r="I10792" t="s">
        <v>79</v>
      </c>
      <c r="K10792" t="s">
        <v>17625</v>
      </c>
      <c r="M10792" t="s">
        <v>3090</v>
      </c>
      <c r="N10792" t="s">
        <v>6071</v>
      </c>
      <c r="O10792" t="s">
        <v>18</v>
      </c>
      <c r="P10792" t="s">
        <v>6081</v>
      </c>
    </row>
    <row r="10793" spans="1:17" hidden="1" x14ac:dyDescent="0.35">
      <c r="A10793" s="72">
        <f t="shared" si="168"/>
        <v>142043</v>
      </c>
      <c r="B10793" t="s">
        <v>22207</v>
      </c>
      <c r="C10793" s="66">
        <v>17021506</v>
      </c>
      <c r="D10793" t="s">
        <v>77</v>
      </c>
      <c r="E10793" t="s">
        <v>13037</v>
      </c>
      <c r="F10793" s="66">
        <v>142043</v>
      </c>
      <c r="G10793" t="s">
        <v>78</v>
      </c>
      <c r="H10793" t="s">
        <v>13877</v>
      </c>
      <c r="I10793" t="s">
        <v>79</v>
      </c>
      <c r="K10793" t="s">
        <v>22208</v>
      </c>
      <c r="M10793" t="s">
        <v>13109</v>
      </c>
      <c r="N10793" t="s">
        <v>13109</v>
      </c>
      <c r="O10793" t="s">
        <v>18</v>
      </c>
      <c r="P10793" t="s">
        <v>13100</v>
      </c>
    </row>
    <row r="10794" spans="1:17" hidden="1" x14ac:dyDescent="0.35">
      <c r="A10794" s="72">
        <f t="shared" si="168"/>
        <v>141544</v>
      </c>
      <c r="B10794" t="s">
        <v>9760</v>
      </c>
      <c r="C10794" s="66">
        <v>90576</v>
      </c>
      <c r="D10794" t="s">
        <v>77</v>
      </c>
      <c r="E10794" t="s">
        <v>9751</v>
      </c>
      <c r="F10794" s="66">
        <v>141544</v>
      </c>
      <c r="G10794" t="s">
        <v>78</v>
      </c>
      <c r="H10794" t="s">
        <v>9752</v>
      </c>
      <c r="I10794" t="s">
        <v>79</v>
      </c>
      <c r="K10794" t="s">
        <v>9761</v>
      </c>
      <c r="M10794" t="s">
        <v>7383</v>
      </c>
      <c r="N10794" t="s">
        <v>7384</v>
      </c>
      <c r="O10794" t="s">
        <v>18</v>
      </c>
      <c r="P10794" t="s">
        <v>9750</v>
      </c>
      <c r="Q10794" t="s">
        <v>3501</v>
      </c>
    </row>
    <row r="10795" spans="1:17" hidden="1" x14ac:dyDescent="0.35">
      <c r="A10795" s="72">
        <f t="shared" si="168"/>
        <v>141544</v>
      </c>
      <c r="B10795" t="s">
        <v>9870</v>
      </c>
      <c r="C10795" s="66">
        <v>90649</v>
      </c>
      <c r="D10795" t="s">
        <v>77</v>
      </c>
      <c r="E10795" t="s">
        <v>9751</v>
      </c>
      <c r="F10795" s="66">
        <v>141544</v>
      </c>
      <c r="G10795" t="s">
        <v>78</v>
      </c>
      <c r="H10795" t="s">
        <v>9752</v>
      </c>
      <c r="I10795" t="s">
        <v>79</v>
      </c>
      <c r="K10795" t="s">
        <v>9871</v>
      </c>
      <c r="M10795" t="s">
        <v>7383</v>
      </c>
      <c r="N10795" t="s">
        <v>7384</v>
      </c>
      <c r="O10795" t="s">
        <v>18</v>
      </c>
      <c r="P10795" t="s">
        <v>9858</v>
      </c>
      <c r="Q10795" t="s">
        <v>8250</v>
      </c>
    </row>
    <row r="10796" spans="1:17" hidden="1" x14ac:dyDescent="0.35">
      <c r="A10796" s="72">
        <f t="shared" si="168"/>
        <v>142118</v>
      </c>
      <c r="B10796" t="s">
        <v>22339</v>
      </c>
      <c r="C10796" s="66">
        <v>17022448</v>
      </c>
      <c r="D10796" t="s">
        <v>77</v>
      </c>
      <c r="E10796" t="s">
        <v>13343</v>
      </c>
      <c r="F10796" s="66">
        <v>142118</v>
      </c>
      <c r="G10796" t="s">
        <v>78</v>
      </c>
      <c r="I10796" t="s">
        <v>79</v>
      </c>
      <c r="K10796" t="s">
        <v>14077</v>
      </c>
      <c r="M10796" t="s">
        <v>7395</v>
      </c>
      <c r="N10796" t="s">
        <v>13252</v>
      </c>
      <c r="O10796" t="s">
        <v>18</v>
      </c>
      <c r="P10796" t="s">
        <v>13562</v>
      </c>
    </row>
    <row r="10797" spans="1:17" hidden="1" x14ac:dyDescent="0.35">
      <c r="A10797" s="72">
        <f t="shared" si="168"/>
        <v>140464</v>
      </c>
      <c r="B10797" t="s">
        <v>25900</v>
      </c>
      <c r="C10797" s="85">
        <v>16024149</v>
      </c>
      <c r="D10797" t="s">
        <v>77</v>
      </c>
      <c r="E10797" t="s">
        <v>23223</v>
      </c>
      <c r="F10797" s="85">
        <v>140464</v>
      </c>
      <c r="G10797" t="s">
        <v>78</v>
      </c>
      <c r="H10797">
        <v>14512545</v>
      </c>
      <c r="I10797" t="s">
        <v>79</v>
      </c>
      <c r="K10797" t="s">
        <v>25901</v>
      </c>
      <c r="M10797" t="s">
        <v>18305</v>
      </c>
      <c r="N10797" t="s">
        <v>232</v>
      </c>
      <c r="O10797" t="s">
        <v>18</v>
      </c>
      <c r="P10797">
        <v>75051</v>
      </c>
      <c r="Q10797">
        <v>4253</v>
      </c>
    </row>
    <row r="10798" spans="1:17" hidden="1" x14ac:dyDescent="0.35">
      <c r="A10798" s="72">
        <f t="shared" si="168"/>
        <v>140464</v>
      </c>
      <c r="B10798" t="s">
        <v>15828</v>
      </c>
      <c r="C10798" s="66">
        <v>16024149</v>
      </c>
      <c r="D10798" t="s">
        <v>77</v>
      </c>
      <c r="E10798" t="s">
        <v>541</v>
      </c>
      <c r="F10798" s="66">
        <v>140464</v>
      </c>
      <c r="G10798" t="s">
        <v>78</v>
      </c>
      <c r="H10798" t="s">
        <v>542</v>
      </c>
      <c r="I10798" t="s">
        <v>79</v>
      </c>
      <c r="K10798" t="s">
        <v>15829</v>
      </c>
      <c r="M10798" t="s">
        <v>544</v>
      </c>
      <c r="N10798" t="s">
        <v>189</v>
      </c>
      <c r="O10798" t="s">
        <v>18</v>
      </c>
      <c r="P10798" t="s">
        <v>572</v>
      </c>
      <c r="Q10798" t="s">
        <v>15830</v>
      </c>
    </row>
    <row r="10799" spans="1:17" hidden="1" x14ac:dyDescent="0.35">
      <c r="A10799" s="72">
        <f t="shared" si="168"/>
        <v>142118</v>
      </c>
      <c r="B10799" t="s">
        <v>13470</v>
      </c>
      <c r="C10799" s="66">
        <v>93072</v>
      </c>
      <c r="D10799" t="s">
        <v>77</v>
      </c>
      <c r="E10799" t="s">
        <v>13343</v>
      </c>
      <c r="F10799" s="66">
        <v>142118</v>
      </c>
      <c r="G10799" t="s">
        <v>78</v>
      </c>
      <c r="H10799" t="s">
        <v>13471</v>
      </c>
      <c r="I10799" t="s">
        <v>79</v>
      </c>
      <c r="K10799" t="s">
        <v>13472</v>
      </c>
      <c r="M10799" t="s">
        <v>7395</v>
      </c>
      <c r="N10799" t="s">
        <v>13252</v>
      </c>
      <c r="O10799" t="s">
        <v>18</v>
      </c>
      <c r="P10799" t="s">
        <v>13469</v>
      </c>
      <c r="Q10799" t="s">
        <v>6397</v>
      </c>
    </row>
    <row r="10800" spans="1:17" hidden="1" x14ac:dyDescent="0.35">
      <c r="A10800" s="72">
        <f t="shared" si="168"/>
        <v>141486</v>
      </c>
      <c r="B10800" t="s">
        <v>26705</v>
      </c>
      <c r="C10800" s="85">
        <v>90397</v>
      </c>
      <c r="D10800" t="s">
        <v>77</v>
      </c>
      <c r="E10800" t="s">
        <v>23195</v>
      </c>
      <c r="F10800" s="85">
        <v>141486</v>
      </c>
      <c r="G10800" t="s">
        <v>78</v>
      </c>
      <c r="H10800">
        <v>12729547</v>
      </c>
      <c r="I10800" t="s">
        <v>79</v>
      </c>
      <c r="K10800" t="s">
        <v>9362</v>
      </c>
      <c r="M10800" t="s">
        <v>9223</v>
      </c>
      <c r="N10800" t="s">
        <v>20296</v>
      </c>
      <c r="O10800" t="s">
        <v>18</v>
      </c>
      <c r="P10800">
        <v>78046</v>
      </c>
      <c r="Q10800">
        <v>7030</v>
      </c>
    </row>
    <row r="10801" spans="1:17" hidden="1" x14ac:dyDescent="0.35">
      <c r="A10801" s="72">
        <f t="shared" si="168"/>
        <v>141486</v>
      </c>
      <c r="B10801" t="s">
        <v>9360</v>
      </c>
      <c r="C10801" s="66">
        <v>90397</v>
      </c>
      <c r="D10801" t="s">
        <v>77</v>
      </c>
      <c r="E10801" t="s">
        <v>9220</v>
      </c>
      <c r="F10801" s="66">
        <v>141486</v>
      </c>
      <c r="G10801" t="s">
        <v>78</v>
      </c>
      <c r="H10801" t="s">
        <v>9361</v>
      </c>
      <c r="I10801" t="s">
        <v>79</v>
      </c>
      <c r="K10801" t="s">
        <v>9362</v>
      </c>
      <c r="M10801" t="s">
        <v>9223</v>
      </c>
      <c r="N10801" t="s">
        <v>9217</v>
      </c>
      <c r="O10801" t="s">
        <v>18</v>
      </c>
      <c r="P10801" t="s">
        <v>9301</v>
      </c>
      <c r="Q10801" t="s">
        <v>9363</v>
      </c>
    </row>
    <row r="10802" spans="1:17" hidden="1" x14ac:dyDescent="0.35">
      <c r="A10802" s="72">
        <f t="shared" si="168"/>
        <v>141503</v>
      </c>
      <c r="B10802" t="s">
        <v>23129</v>
      </c>
      <c r="C10802" s="85">
        <v>141503</v>
      </c>
      <c r="D10802" t="s">
        <v>78</v>
      </c>
      <c r="E10802" t="s">
        <v>23177</v>
      </c>
      <c r="F10802" s="85">
        <v>17016080</v>
      </c>
      <c r="G10802" t="s">
        <v>1750</v>
      </c>
      <c r="H10802">
        <v>12731899</v>
      </c>
      <c r="I10802" t="s">
        <v>79</v>
      </c>
      <c r="J10802" t="s">
        <v>200</v>
      </c>
      <c r="K10802" t="s">
        <v>13816</v>
      </c>
      <c r="M10802" t="s">
        <v>9460</v>
      </c>
      <c r="N10802" t="s">
        <v>9460</v>
      </c>
      <c r="O10802" t="s">
        <v>18</v>
      </c>
      <c r="P10802">
        <v>78076</v>
      </c>
    </row>
    <row r="10803" spans="1:17" hidden="1" x14ac:dyDescent="0.35">
      <c r="A10803" s="72">
        <f t="shared" si="168"/>
        <v>141503</v>
      </c>
      <c r="B10803" t="s">
        <v>28596</v>
      </c>
      <c r="C10803" s="85">
        <v>17001930</v>
      </c>
      <c r="D10803" t="s">
        <v>77</v>
      </c>
      <c r="E10803" t="s">
        <v>23129</v>
      </c>
      <c r="F10803" s="85">
        <v>141503</v>
      </c>
      <c r="G10803" t="s">
        <v>78</v>
      </c>
      <c r="I10803" t="s">
        <v>79</v>
      </c>
      <c r="K10803" t="s">
        <v>28597</v>
      </c>
      <c r="M10803" t="s">
        <v>9460</v>
      </c>
      <c r="N10803" t="s">
        <v>9460</v>
      </c>
      <c r="O10803" t="s">
        <v>18</v>
      </c>
      <c r="P10803">
        <v>78076</v>
      </c>
      <c r="Q10803">
        <v>4135</v>
      </c>
    </row>
    <row r="10804" spans="1:17" hidden="1" x14ac:dyDescent="0.35">
      <c r="A10804" s="72">
        <f t="shared" si="168"/>
        <v>141503</v>
      </c>
      <c r="B10804" t="s">
        <v>20113</v>
      </c>
      <c r="C10804" s="66">
        <v>17001930</v>
      </c>
      <c r="D10804" t="s">
        <v>77</v>
      </c>
      <c r="E10804" t="s">
        <v>9457</v>
      </c>
      <c r="F10804" s="66">
        <v>141503</v>
      </c>
      <c r="G10804" t="s">
        <v>78</v>
      </c>
      <c r="I10804" t="s">
        <v>79</v>
      </c>
      <c r="K10804" t="s">
        <v>20114</v>
      </c>
      <c r="M10804" t="s">
        <v>9463</v>
      </c>
      <c r="N10804" t="s">
        <v>9460</v>
      </c>
      <c r="O10804" t="s">
        <v>18</v>
      </c>
      <c r="P10804" t="s">
        <v>9493</v>
      </c>
      <c r="Q10804" t="s">
        <v>8141</v>
      </c>
    </row>
    <row r="10805" spans="1:17" hidden="1" x14ac:dyDescent="0.35">
      <c r="A10805" s="72">
        <f t="shared" si="168"/>
        <v>141653</v>
      </c>
      <c r="B10805" t="s">
        <v>14887</v>
      </c>
      <c r="C10805" s="66">
        <v>224517</v>
      </c>
      <c r="D10805" t="s">
        <v>77</v>
      </c>
      <c r="E10805" t="s">
        <v>10969</v>
      </c>
      <c r="F10805" s="66">
        <v>141653</v>
      </c>
      <c r="G10805" t="s">
        <v>78</v>
      </c>
      <c r="H10805" t="s">
        <v>14888</v>
      </c>
      <c r="I10805" t="s">
        <v>79</v>
      </c>
      <c r="K10805" t="s">
        <v>14889</v>
      </c>
      <c r="M10805" t="s">
        <v>10977</v>
      </c>
      <c r="N10805" t="s">
        <v>7398</v>
      </c>
      <c r="O10805" t="s">
        <v>18</v>
      </c>
      <c r="P10805" t="s">
        <v>10978</v>
      </c>
    </row>
    <row r="10806" spans="1:17" hidden="1" x14ac:dyDescent="0.35">
      <c r="A10806" s="72">
        <f t="shared" si="168"/>
        <v>141503</v>
      </c>
      <c r="B10806" t="s">
        <v>28585</v>
      </c>
      <c r="C10806" s="85">
        <v>90444</v>
      </c>
      <c r="D10806" t="s">
        <v>77</v>
      </c>
      <c r="E10806" t="s">
        <v>23129</v>
      </c>
      <c r="F10806" s="85">
        <v>141503</v>
      </c>
      <c r="G10806" t="s">
        <v>78</v>
      </c>
      <c r="I10806" t="s">
        <v>79</v>
      </c>
      <c r="K10806" t="s">
        <v>28586</v>
      </c>
      <c r="M10806" t="s">
        <v>9460</v>
      </c>
      <c r="N10806" t="s">
        <v>9460</v>
      </c>
      <c r="O10806" t="s">
        <v>18</v>
      </c>
      <c r="P10806">
        <v>78076</v>
      </c>
      <c r="Q10806">
        <v>3962</v>
      </c>
    </row>
    <row r="10807" spans="1:17" hidden="1" x14ac:dyDescent="0.35">
      <c r="A10807" s="72">
        <f t="shared" si="168"/>
        <v>141503</v>
      </c>
      <c r="B10807" t="s">
        <v>9491</v>
      </c>
      <c r="C10807" s="66">
        <v>90444</v>
      </c>
      <c r="D10807" t="s">
        <v>77</v>
      </c>
      <c r="E10807" t="s">
        <v>9457</v>
      </c>
      <c r="F10807" s="66">
        <v>141503</v>
      </c>
      <c r="G10807" t="s">
        <v>78</v>
      </c>
      <c r="I10807" t="s">
        <v>79</v>
      </c>
      <c r="K10807" t="s">
        <v>9492</v>
      </c>
      <c r="M10807" t="s">
        <v>9463</v>
      </c>
      <c r="N10807" t="s">
        <v>9460</v>
      </c>
      <c r="O10807" t="s">
        <v>18</v>
      </c>
      <c r="P10807" t="s">
        <v>9493</v>
      </c>
      <c r="Q10807" t="s">
        <v>9494</v>
      </c>
    </row>
    <row r="10808" spans="1:17" hidden="1" x14ac:dyDescent="0.35">
      <c r="A10808" s="72">
        <f t="shared" si="168"/>
        <v>141503</v>
      </c>
      <c r="B10808" t="s">
        <v>28594</v>
      </c>
      <c r="C10808" s="85">
        <v>16047707</v>
      </c>
      <c r="D10808" t="s">
        <v>23281</v>
      </c>
      <c r="E10808" t="s">
        <v>23129</v>
      </c>
      <c r="F10808" s="85">
        <v>141503</v>
      </c>
      <c r="G10808" t="s">
        <v>78</v>
      </c>
      <c r="I10808" t="s">
        <v>79</v>
      </c>
      <c r="K10808" t="s">
        <v>28595</v>
      </c>
      <c r="M10808" t="s">
        <v>9460</v>
      </c>
      <c r="N10808" t="s">
        <v>9460</v>
      </c>
      <c r="O10808" t="s">
        <v>18</v>
      </c>
      <c r="P10808">
        <v>78076</v>
      </c>
    </row>
    <row r="10809" spans="1:17" hidden="1" x14ac:dyDescent="0.35">
      <c r="A10809" s="72">
        <f t="shared" si="168"/>
        <v>141503</v>
      </c>
      <c r="B10809" t="s">
        <v>19686</v>
      </c>
      <c r="C10809" s="66">
        <v>16047707</v>
      </c>
      <c r="D10809" t="s">
        <v>83</v>
      </c>
      <c r="E10809" t="s">
        <v>9457</v>
      </c>
      <c r="F10809" s="66">
        <v>141503</v>
      </c>
      <c r="G10809" t="s">
        <v>78</v>
      </c>
      <c r="I10809" t="s">
        <v>79</v>
      </c>
      <c r="K10809" t="s">
        <v>19687</v>
      </c>
      <c r="M10809" t="s">
        <v>9463</v>
      </c>
      <c r="N10809" t="s">
        <v>9460</v>
      </c>
      <c r="O10809" t="s">
        <v>18</v>
      </c>
      <c r="P10809" t="s">
        <v>9493</v>
      </c>
    </row>
    <row r="10810" spans="1:17" hidden="1" x14ac:dyDescent="0.35">
      <c r="A10810" s="72">
        <f t="shared" si="168"/>
        <v>141503</v>
      </c>
      <c r="B10810" t="s">
        <v>28593</v>
      </c>
      <c r="C10810" s="85">
        <v>90446</v>
      </c>
      <c r="D10810" t="s">
        <v>77</v>
      </c>
      <c r="E10810" t="s">
        <v>23129</v>
      </c>
      <c r="F10810" s="85">
        <v>141503</v>
      </c>
      <c r="G10810" t="s">
        <v>78</v>
      </c>
      <c r="I10810" t="s">
        <v>79</v>
      </c>
      <c r="K10810" t="s">
        <v>9496</v>
      </c>
      <c r="M10810" t="s">
        <v>9460</v>
      </c>
      <c r="N10810" t="s">
        <v>9460</v>
      </c>
      <c r="O10810" t="s">
        <v>18</v>
      </c>
      <c r="P10810">
        <v>78076</v>
      </c>
    </row>
    <row r="10811" spans="1:17" hidden="1" x14ac:dyDescent="0.35">
      <c r="A10811" s="72">
        <f t="shared" si="168"/>
        <v>141503</v>
      </c>
      <c r="B10811" t="s">
        <v>9495</v>
      </c>
      <c r="C10811" s="66">
        <v>90446</v>
      </c>
      <c r="D10811" t="s">
        <v>77</v>
      </c>
      <c r="E10811" t="s">
        <v>9457</v>
      </c>
      <c r="F10811" s="66">
        <v>141503</v>
      </c>
      <c r="G10811" t="s">
        <v>78</v>
      </c>
      <c r="I10811" t="s">
        <v>79</v>
      </c>
      <c r="K10811" t="s">
        <v>9496</v>
      </c>
      <c r="M10811" t="s">
        <v>9463</v>
      </c>
      <c r="N10811" t="s">
        <v>9460</v>
      </c>
      <c r="O10811" t="s">
        <v>18</v>
      </c>
      <c r="P10811" t="s">
        <v>9493</v>
      </c>
    </row>
    <row r="10812" spans="1:17" hidden="1" x14ac:dyDescent="0.35">
      <c r="A10812" s="72">
        <f t="shared" si="168"/>
        <v>141503</v>
      </c>
      <c r="B10812" t="s">
        <v>28589</v>
      </c>
      <c r="C10812" s="85">
        <v>90447</v>
      </c>
      <c r="D10812" t="s">
        <v>77</v>
      </c>
      <c r="E10812" t="s">
        <v>23129</v>
      </c>
      <c r="F10812" s="85">
        <v>141503</v>
      </c>
      <c r="G10812" t="s">
        <v>78</v>
      </c>
      <c r="I10812" t="s">
        <v>79</v>
      </c>
      <c r="K10812" t="s">
        <v>28590</v>
      </c>
      <c r="M10812" t="s">
        <v>9460</v>
      </c>
      <c r="N10812" t="s">
        <v>9460</v>
      </c>
      <c r="O10812" t="s">
        <v>18</v>
      </c>
      <c r="P10812">
        <v>78076</v>
      </c>
      <c r="Q10812">
        <v>2963</v>
      </c>
    </row>
    <row r="10813" spans="1:17" hidden="1" x14ac:dyDescent="0.35">
      <c r="A10813" s="72">
        <f t="shared" si="168"/>
        <v>141503</v>
      </c>
      <c r="B10813" t="s">
        <v>9497</v>
      </c>
      <c r="C10813" s="66">
        <v>90447</v>
      </c>
      <c r="D10813" t="s">
        <v>77</v>
      </c>
      <c r="E10813" t="s">
        <v>9457</v>
      </c>
      <c r="F10813" s="66">
        <v>141503</v>
      </c>
      <c r="G10813" t="s">
        <v>78</v>
      </c>
      <c r="I10813" t="s">
        <v>79</v>
      </c>
      <c r="K10813" t="s">
        <v>9498</v>
      </c>
      <c r="M10813" t="s">
        <v>9463</v>
      </c>
      <c r="N10813" t="s">
        <v>9460</v>
      </c>
      <c r="O10813" t="s">
        <v>18</v>
      </c>
      <c r="P10813" t="s">
        <v>9493</v>
      </c>
      <c r="Q10813" t="s">
        <v>9499</v>
      </c>
    </row>
    <row r="10814" spans="1:17" hidden="1" x14ac:dyDescent="0.35">
      <c r="A10814" s="72">
        <f t="shared" si="168"/>
        <v>141503</v>
      </c>
      <c r="B10814" t="s">
        <v>28598</v>
      </c>
      <c r="C10814" s="85">
        <v>16047698</v>
      </c>
      <c r="D10814" t="s">
        <v>23281</v>
      </c>
      <c r="E10814" t="s">
        <v>23129</v>
      </c>
      <c r="F10814" s="85">
        <v>141503</v>
      </c>
      <c r="G10814" t="s">
        <v>78</v>
      </c>
      <c r="I10814" t="s">
        <v>79</v>
      </c>
      <c r="K10814" t="s">
        <v>13816</v>
      </c>
      <c r="M10814" t="s">
        <v>9460</v>
      </c>
      <c r="N10814" t="s">
        <v>9460</v>
      </c>
      <c r="O10814" t="s">
        <v>18</v>
      </c>
      <c r="P10814">
        <v>78076</v>
      </c>
    </row>
    <row r="10815" spans="1:17" hidden="1" x14ac:dyDescent="0.35">
      <c r="A10815" s="72">
        <f t="shared" si="168"/>
        <v>141503</v>
      </c>
      <c r="B10815" t="s">
        <v>19685</v>
      </c>
      <c r="C10815" s="66">
        <v>16047698</v>
      </c>
      <c r="D10815" t="s">
        <v>83</v>
      </c>
      <c r="E10815" t="s">
        <v>9457</v>
      </c>
      <c r="F10815" s="66">
        <v>141503</v>
      </c>
      <c r="G10815" t="s">
        <v>78</v>
      </c>
      <c r="I10815" t="s">
        <v>79</v>
      </c>
      <c r="K10815" t="s">
        <v>13816</v>
      </c>
      <c r="M10815" t="s">
        <v>9463</v>
      </c>
      <c r="N10815" t="s">
        <v>9460</v>
      </c>
      <c r="O10815" t="s">
        <v>18</v>
      </c>
      <c r="P10815" t="s">
        <v>9493</v>
      </c>
    </row>
    <row r="10816" spans="1:17" hidden="1" x14ac:dyDescent="0.35">
      <c r="A10816" s="72">
        <f t="shared" si="168"/>
        <v>141503</v>
      </c>
      <c r="B10816" t="s">
        <v>28587</v>
      </c>
      <c r="C10816" s="85">
        <v>90448</v>
      </c>
      <c r="D10816" t="s">
        <v>77</v>
      </c>
      <c r="E10816" t="s">
        <v>23129</v>
      </c>
      <c r="F10816" s="85">
        <v>141503</v>
      </c>
      <c r="G10816" t="s">
        <v>78</v>
      </c>
      <c r="I10816" t="s">
        <v>79</v>
      </c>
      <c r="K10816" t="s">
        <v>28588</v>
      </c>
      <c r="M10816" t="s">
        <v>9460</v>
      </c>
      <c r="N10816" t="s">
        <v>9502</v>
      </c>
      <c r="O10816" t="s">
        <v>18</v>
      </c>
      <c r="P10816">
        <v>78076</v>
      </c>
      <c r="Q10816">
        <v>2969</v>
      </c>
    </row>
    <row r="10817" spans="1:17" hidden="1" x14ac:dyDescent="0.35">
      <c r="A10817" s="72">
        <f t="shared" si="168"/>
        <v>141503</v>
      </c>
      <c r="B10817" t="s">
        <v>9500</v>
      </c>
      <c r="C10817" s="66">
        <v>90448</v>
      </c>
      <c r="D10817" t="s">
        <v>77</v>
      </c>
      <c r="E10817" t="s">
        <v>9457</v>
      </c>
      <c r="F10817" s="66">
        <v>141503</v>
      </c>
      <c r="G10817" t="s">
        <v>78</v>
      </c>
      <c r="I10817" t="s">
        <v>79</v>
      </c>
      <c r="K10817" t="s">
        <v>9501</v>
      </c>
      <c r="M10817" t="s">
        <v>9463</v>
      </c>
      <c r="N10817" t="s">
        <v>9502</v>
      </c>
      <c r="O10817" t="s">
        <v>18</v>
      </c>
      <c r="P10817" t="s">
        <v>9493</v>
      </c>
      <c r="Q10817" t="s">
        <v>9503</v>
      </c>
    </row>
    <row r="10818" spans="1:17" hidden="1" x14ac:dyDescent="0.35">
      <c r="A10818" s="72">
        <f t="shared" ref="A10818:A10838" si="169">IF(F10818="", "", IF(D10818="School District", C10818, F10818))</f>
        <v>141739</v>
      </c>
      <c r="B10818" t="s">
        <v>23642</v>
      </c>
      <c r="C10818" s="85">
        <v>91800</v>
      </c>
      <c r="D10818" t="s">
        <v>77</v>
      </c>
      <c r="E10818" t="s">
        <v>23266</v>
      </c>
      <c r="F10818" s="85">
        <v>141739</v>
      </c>
      <c r="G10818" t="s">
        <v>78</v>
      </c>
      <c r="H10818">
        <v>7097322</v>
      </c>
      <c r="I10818" t="s">
        <v>79</v>
      </c>
      <c r="K10818" t="s">
        <v>23643</v>
      </c>
      <c r="M10818" t="s">
        <v>125</v>
      </c>
      <c r="N10818" t="s">
        <v>137</v>
      </c>
      <c r="O10818" t="s">
        <v>18</v>
      </c>
      <c r="P10818">
        <v>78702</v>
      </c>
      <c r="Q10818">
        <v>4598</v>
      </c>
    </row>
    <row r="10819" spans="1:17" hidden="1" x14ac:dyDescent="0.35">
      <c r="A10819" s="72">
        <f t="shared" si="169"/>
        <v>141649</v>
      </c>
      <c r="B10819" t="s">
        <v>23642</v>
      </c>
      <c r="C10819" s="85">
        <v>91418</v>
      </c>
      <c r="D10819" t="s">
        <v>77</v>
      </c>
      <c r="E10819" t="s">
        <v>23220</v>
      </c>
      <c r="F10819" s="85">
        <v>141649</v>
      </c>
      <c r="G10819" t="s">
        <v>78</v>
      </c>
      <c r="H10819">
        <v>13062195</v>
      </c>
      <c r="I10819" t="s">
        <v>79</v>
      </c>
      <c r="K10819" t="s">
        <v>26044</v>
      </c>
      <c r="M10819" t="s">
        <v>20012</v>
      </c>
      <c r="N10819" t="s">
        <v>10825</v>
      </c>
      <c r="O10819" t="s">
        <v>18</v>
      </c>
      <c r="P10819">
        <v>78550</v>
      </c>
      <c r="Q10819">
        <v>4835</v>
      </c>
    </row>
    <row r="10820" spans="1:17" hidden="1" x14ac:dyDescent="0.35">
      <c r="A10820" s="72">
        <f t="shared" si="169"/>
        <v>142118</v>
      </c>
      <c r="B10820" t="s">
        <v>133</v>
      </c>
      <c r="C10820" s="66">
        <v>92994</v>
      </c>
      <c r="D10820" t="s">
        <v>77</v>
      </c>
      <c r="E10820" t="s">
        <v>13343</v>
      </c>
      <c r="F10820" s="66">
        <v>142118</v>
      </c>
      <c r="G10820" t="s">
        <v>78</v>
      </c>
      <c r="H10820" t="s">
        <v>13399</v>
      </c>
      <c r="I10820" t="s">
        <v>79</v>
      </c>
      <c r="K10820" t="s">
        <v>13400</v>
      </c>
      <c r="M10820" t="s">
        <v>7395</v>
      </c>
      <c r="N10820" t="s">
        <v>13252</v>
      </c>
      <c r="O10820" t="s">
        <v>18</v>
      </c>
      <c r="P10820" t="s">
        <v>13341</v>
      </c>
      <c r="Q10820" t="s">
        <v>4678</v>
      </c>
    </row>
    <row r="10821" spans="1:17" hidden="1" x14ac:dyDescent="0.35">
      <c r="A10821" s="72">
        <f t="shared" si="169"/>
        <v>141649</v>
      </c>
      <c r="B10821" t="s">
        <v>133</v>
      </c>
      <c r="C10821" s="66">
        <v>91418</v>
      </c>
      <c r="D10821" t="s">
        <v>77</v>
      </c>
      <c r="E10821" t="s">
        <v>10836</v>
      </c>
      <c r="F10821" s="66">
        <v>141649</v>
      </c>
      <c r="G10821" t="s">
        <v>78</v>
      </c>
      <c r="H10821" t="s">
        <v>10888</v>
      </c>
      <c r="I10821" t="s">
        <v>79</v>
      </c>
      <c r="K10821" t="s">
        <v>10889</v>
      </c>
      <c r="M10821" t="s">
        <v>10876</v>
      </c>
      <c r="N10821" t="s">
        <v>5082</v>
      </c>
      <c r="O10821" t="s">
        <v>18</v>
      </c>
      <c r="P10821" t="s">
        <v>10877</v>
      </c>
      <c r="Q10821" t="s">
        <v>10890</v>
      </c>
    </row>
    <row r="10822" spans="1:17" hidden="1" x14ac:dyDescent="0.35">
      <c r="A10822" s="72">
        <f t="shared" si="169"/>
        <v>140836</v>
      </c>
      <c r="B10822" t="s">
        <v>18643</v>
      </c>
      <c r="C10822" s="66">
        <v>16023199</v>
      </c>
      <c r="D10822" t="s">
        <v>83</v>
      </c>
      <c r="E10822" t="s">
        <v>3393</v>
      </c>
      <c r="F10822" s="66">
        <v>140836</v>
      </c>
      <c r="G10822" t="s">
        <v>78</v>
      </c>
      <c r="H10822" t="s">
        <v>18644</v>
      </c>
      <c r="I10822" t="s">
        <v>79</v>
      </c>
      <c r="K10822" t="s">
        <v>18645</v>
      </c>
      <c r="M10822" t="s">
        <v>3396</v>
      </c>
      <c r="N10822" t="s">
        <v>3189</v>
      </c>
      <c r="O10822" t="s">
        <v>18</v>
      </c>
      <c r="P10822" t="s">
        <v>3397</v>
      </c>
    </row>
    <row r="10823" spans="1:17" hidden="1" x14ac:dyDescent="0.35">
      <c r="A10823" s="72">
        <f t="shared" si="169"/>
        <v>140836</v>
      </c>
      <c r="B10823" t="s">
        <v>18646</v>
      </c>
      <c r="C10823" s="66">
        <v>16023200</v>
      </c>
      <c r="D10823" t="s">
        <v>83</v>
      </c>
      <c r="E10823" t="s">
        <v>3393</v>
      </c>
      <c r="F10823" s="66">
        <v>140836</v>
      </c>
      <c r="G10823" t="s">
        <v>78</v>
      </c>
      <c r="H10823" t="s">
        <v>18647</v>
      </c>
      <c r="I10823" t="s">
        <v>79</v>
      </c>
      <c r="K10823" t="s">
        <v>18645</v>
      </c>
      <c r="M10823" t="s">
        <v>3396</v>
      </c>
      <c r="N10823" t="s">
        <v>3189</v>
      </c>
      <c r="O10823" t="s">
        <v>18</v>
      </c>
      <c r="P10823" t="s">
        <v>3397</v>
      </c>
    </row>
    <row r="10824" spans="1:17" hidden="1" x14ac:dyDescent="0.35">
      <c r="A10824" s="72">
        <f t="shared" si="169"/>
        <v>140836</v>
      </c>
      <c r="B10824" t="s">
        <v>3392</v>
      </c>
      <c r="C10824" s="66">
        <v>87105</v>
      </c>
      <c r="D10824" t="s">
        <v>77</v>
      </c>
      <c r="E10824" t="s">
        <v>3393</v>
      </c>
      <c r="F10824" s="66">
        <v>140836</v>
      </c>
      <c r="G10824" t="s">
        <v>78</v>
      </c>
      <c r="H10824" t="s">
        <v>3394</v>
      </c>
      <c r="I10824" t="s">
        <v>79</v>
      </c>
      <c r="K10824" t="s">
        <v>3395</v>
      </c>
      <c r="M10824" t="s">
        <v>3396</v>
      </c>
      <c r="N10824" t="s">
        <v>3251</v>
      </c>
      <c r="O10824" t="s">
        <v>18</v>
      </c>
      <c r="P10824" t="s">
        <v>3397</v>
      </c>
    </row>
    <row r="10825" spans="1:17" hidden="1" x14ac:dyDescent="0.35">
      <c r="A10825" s="72">
        <f t="shared" si="169"/>
        <v>140836</v>
      </c>
      <c r="B10825" t="s">
        <v>3398</v>
      </c>
      <c r="C10825" s="66">
        <v>87106</v>
      </c>
      <c r="D10825" t="s">
        <v>77</v>
      </c>
      <c r="E10825" t="s">
        <v>3393</v>
      </c>
      <c r="F10825" s="66">
        <v>140836</v>
      </c>
      <c r="G10825" t="s">
        <v>78</v>
      </c>
      <c r="H10825" t="s">
        <v>3399</v>
      </c>
      <c r="I10825" t="s">
        <v>79</v>
      </c>
      <c r="K10825" t="s">
        <v>3395</v>
      </c>
      <c r="M10825" t="s">
        <v>3396</v>
      </c>
      <c r="N10825" t="s">
        <v>3251</v>
      </c>
      <c r="O10825" t="s">
        <v>18</v>
      </c>
      <c r="P10825" t="s">
        <v>3397</v>
      </c>
    </row>
    <row r="10826" spans="1:17" hidden="1" x14ac:dyDescent="0.35">
      <c r="A10826" s="72">
        <f t="shared" si="169"/>
        <v>141667</v>
      </c>
      <c r="B10826" t="s">
        <v>17391</v>
      </c>
      <c r="C10826" s="66">
        <v>16060485</v>
      </c>
      <c r="D10826" t="s">
        <v>77</v>
      </c>
      <c r="E10826" t="s">
        <v>10820</v>
      </c>
      <c r="F10826" s="66">
        <v>141667</v>
      </c>
      <c r="G10826" t="s">
        <v>78</v>
      </c>
      <c r="H10826" t="s">
        <v>350</v>
      </c>
      <c r="I10826" t="s">
        <v>79</v>
      </c>
      <c r="K10826" t="s">
        <v>17392</v>
      </c>
      <c r="L10826" t="s">
        <v>80</v>
      </c>
      <c r="M10826" t="s">
        <v>10817</v>
      </c>
      <c r="N10826" t="s">
        <v>7398</v>
      </c>
      <c r="O10826" t="s">
        <v>18</v>
      </c>
      <c r="P10826" t="s">
        <v>10818</v>
      </c>
      <c r="Q10826" t="s">
        <v>87</v>
      </c>
    </row>
    <row r="10827" spans="1:17" hidden="1" x14ac:dyDescent="0.35">
      <c r="A10827" s="72">
        <f t="shared" si="169"/>
        <v>140470</v>
      </c>
      <c r="B10827" t="s">
        <v>27007</v>
      </c>
      <c r="C10827" s="85">
        <v>85693</v>
      </c>
      <c r="D10827" t="s">
        <v>23281</v>
      </c>
      <c r="E10827" t="s">
        <v>23189</v>
      </c>
      <c r="F10827" s="85">
        <v>140470</v>
      </c>
      <c r="G10827" t="s">
        <v>78</v>
      </c>
      <c r="H10827">
        <v>6750319</v>
      </c>
      <c r="I10827" t="s">
        <v>79</v>
      </c>
      <c r="K10827" t="s">
        <v>13636</v>
      </c>
      <c r="M10827" t="s">
        <v>21544</v>
      </c>
      <c r="N10827" t="s">
        <v>205</v>
      </c>
      <c r="O10827" t="s">
        <v>18</v>
      </c>
      <c r="P10827">
        <v>75068</v>
      </c>
    </row>
    <row r="10828" spans="1:17" hidden="1" x14ac:dyDescent="0.35">
      <c r="A10828" s="72">
        <f t="shared" si="169"/>
        <v>140470</v>
      </c>
      <c r="B10828" t="s">
        <v>830</v>
      </c>
      <c r="C10828" s="66">
        <v>85693</v>
      </c>
      <c r="D10828" t="s">
        <v>83</v>
      </c>
      <c r="E10828" t="s">
        <v>824</v>
      </c>
      <c r="F10828" s="66">
        <v>140470</v>
      </c>
      <c r="G10828" t="s">
        <v>78</v>
      </c>
      <c r="H10828" t="s">
        <v>825</v>
      </c>
      <c r="I10828" t="s">
        <v>79</v>
      </c>
      <c r="K10828" t="s">
        <v>831</v>
      </c>
      <c r="M10828" t="s">
        <v>827</v>
      </c>
      <c r="N10828" t="s">
        <v>215</v>
      </c>
      <c r="O10828" t="s">
        <v>18</v>
      </c>
      <c r="P10828" t="s">
        <v>828</v>
      </c>
    </row>
    <row r="10829" spans="1:17" hidden="1" x14ac:dyDescent="0.35">
      <c r="A10829" s="72">
        <f t="shared" si="169"/>
        <v>141188</v>
      </c>
      <c r="B10829" t="s">
        <v>5866</v>
      </c>
      <c r="C10829" s="66">
        <v>88321</v>
      </c>
      <c r="D10829" t="s">
        <v>77</v>
      </c>
      <c r="E10829" t="s">
        <v>5662</v>
      </c>
      <c r="F10829" s="66">
        <v>141188</v>
      </c>
      <c r="G10829" t="s">
        <v>77</v>
      </c>
      <c r="I10829" t="s">
        <v>79</v>
      </c>
      <c r="K10829" t="s">
        <v>5868</v>
      </c>
      <c r="M10829" t="s">
        <v>5869</v>
      </c>
      <c r="N10829" t="s">
        <v>5678</v>
      </c>
      <c r="O10829" t="s">
        <v>18</v>
      </c>
      <c r="P10829" t="s">
        <v>5870</v>
      </c>
      <c r="Q10829" t="s">
        <v>5871</v>
      </c>
    </row>
    <row r="10830" spans="1:17" hidden="1" x14ac:dyDescent="0.35">
      <c r="A10830" s="72">
        <f t="shared" si="169"/>
        <v>141186</v>
      </c>
      <c r="B10830" t="s">
        <v>5866</v>
      </c>
      <c r="C10830" s="66">
        <v>88321</v>
      </c>
      <c r="D10830" t="s">
        <v>77</v>
      </c>
      <c r="E10830" t="s">
        <v>5867</v>
      </c>
      <c r="F10830" s="66">
        <v>141186</v>
      </c>
      <c r="G10830" t="s">
        <v>78</v>
      </c>
      <c r="I10830" t="s">
        <v>79</v>
      </c>
      <c r="K10830" t="s">
        <v>5868</v>
      </c>
      <c r="M10830" t="s">
        <v>5869</v>
      </c>
      <c r="N10830" t="s">
        <v>5678</v>
      </c>
      <c r="O10830" t="s">
        <v>18</v>
      </c>
      <c r="P10830" t="s">
        <v>5870</v>
      </c>
      <c r="Q10830" t="s">
        <v>5871</v>
      </c>
    </row>
    <row r="10831" spans="1:17" hidden="1" x14ac:dyDescent="0.35">
      <c r="A10831" s="72">
        <f t="shared" si="169"/>
        <v>141739</v>
      </c>
      <c r="B10831" t="s">
        <v>23714</v>
      </c>
      <c r="C10831" s="85">
        <v>91816</v>
      </c>
      <c r="D10831" t="s">
        <v>77</v>
      </c>
      <c r="E10831" t="s">
        <v>23266</v>
      </c>
      <c r="F10831" s="85">
        <v>141739</v>
      </c>
      <c r="G10831" t="s">
        <v>78</v>
      </c>
      <c r="H10831">
        <v>12689063</v>
      </c>
      <c r="I10831" t="s">
        <v>79</v>
      </c>
      <c r="K10831" t="s">
        <v>23715</v>
      </c>
      <c r="M10831" t="s">
        <v>125</v>
      </c>
      <c r="N10831" t="s">
        <v>137</v>
      </c>
      <c r="O10831" t="s">
        <v>18</v>
      </c>
      <c r="P10831">
        <v>78704</v>
      </c>
      <c r="Q10831">
        <v>3395</v>
      </c>
    </row>
    <row r="10832" spans="1:17" hidden="1" x14ac:dyDescent="0.35">
      <c r="A10832" s="72">
        <f t="shared" si="169"/>
        <v>228218</v>
      </c>
      <c r="B10832" t="s">
        <v>20453</v>
      </c>
      <c r="C10832" s="66">
        <v>17004474</v>
      </c>
      <c r="D10832" t="s">
        <v>83</v>
      </c>
      <c r="E10832" t="s">
        <v>15104</v>
      </c>
      <c r="F10832" s="66">
        <v>228218</v>
      </c>
      <c r="G10832" t="s">
        <v>78</v>
      </c>
      <c r="H10832" t="s">
        <v>350</v>
      </c>
      <c r="I10832" t="s">
        <v>79</v>
      </c>
      <c r="K10832" t="s">
        <v>15105</v>
      </c>
      <c r="L10832" t="s">
        <v>80</v>
      </c>
      <c r="M10832" t="s">
        <v>3090</v>
      </c>
      <c r="N10832" t="s">
        <v>80</v>
      </c>
      <c r="O10832" t="s">
        <v>18</v>
      </c>
      <c r="P10832" t="s">
        <v>6396</v>
      </c>
      <c r="Q10832" t="s">
        <v>87</v>
      </c>
    </row>
    <row r="10833" spans="1:17" hidden="1" x14ac:dyDescent="0.35">
      <c r="A10833" s="72">
        <f t="shared" si="169"/>
        <v>228218</v>
      </c>
      <c r="B10833" t="s">
        <v>15751</v>
      </c>
      <c r="C10833" s="66">
        <v>16021449</v>
      </c>
      <c r="D10833" t="s">
        <v>77</v>
      </c>
      <c r="E10833" t="s">
        <v>15104</v>
      </c>
      <c r="F10833" s="66">
        <v>228218</v>
      </c>
      <c r="G10833" t="s">
        <v>78</v>
      </c>
      <c r="H10833" t="s">
        <v>15752</v>
      </c>
      <c r="I10833" t="s">
        <v>79</v>
      </c>
      <c r="K10833" t="s">
        <v>15753</v>
      </c>
      <c r="L10833" t="s">
        <v>80</v>
      </c>
      <c r="M10833" t="s">
        <v>1190</v>
      </c>
      <c r="N10833" t="s">
        <v>189</v>
      </c>
      <c r="O10833" t="s">
        <v>18</v>
      </c>
      <c r="P10833" t="s">
        <v>1191</v>
      </c>
      <c r="Q10833" t="s">
        <v>87</v>
      </c>
    </row>
    <row r="10834" spans="1:17" hidden="1" x14ac:dyDescent="0.35">
      <c r="A10834" s="72">
        <f t="shared" si="169"/>
        <v>228218</v>
      </c>
      <c r="B10834" t="s">
        <v>20454</v>
      </c>
      <c r="C10834" s="66">
        <v>17004476</v>
      </c>
      <c r="D10834" t="s">
        <v>77</v>
      </c>
      <c r="E10834" t="s">
        <v>15104</v>
      </c>
      <c r="F10834" s="66">
        <v>228218</v>
      </c>
      <c r="G10834" t="s">
        <v>78</v>
      </c>
      <c r="H10834" t="s">
        <v>350</v>
      </c>
      <c r="I10834" t="s">
        <v>79</v>
      </c>
      <c r="K10834" t="s">
        <v>15105</v>
      </c>
      <c r="L10834" t="s">
        <v>80</v>
      </c>
      <c r="M10834" t="s">
        <v>3090</v>
      </c>
      <c r="N10834" t="s">
        <v>80</v>
      </c>
      <c r="O10834" t="s">
        <v>18</v>
      </c>
      <c r="P10834" t="s">
        <v>6396</v>
      </c>
      <c r="Q10834" t="s">
        <v>12326</v>
      </c>
    </row>
    <row r="10835" spans="1:17" hidden="1" x14ac:dyDescent="0.35">
      <c r="A10835" s="72">
        <f t="shared" si="169"/>
        <v>228218</v>
      </c>
      <c r="B10835" t="s">
        <v>18535</v>
      </c>
      <c r="C10835" s="66">
        <v>16084147</v>
      </c>
      <c r="D10835" t="s">
        <v>77</v>
      </c>
      <c r="E10835" t="s">
        <v>15104</v>
      </c>
      <c r="F10835" s="66">
        <v>228218</v>
      </c>
      <c r="G10835" t="s">
        <v>78</v>
      </c>
      <c r="H10835" t="s">
        <v>350</v>
      </c>
      <c r="I10835" t="s">
        <v>79</v>
      </c>
      <c r="K10835" t="s">
        <v>18536</v>
      </c>
      <c r="L10835" t="s">
        <v>80</v>
      </c>
      <c r="M10835" t="s">
        <v>3090</v>
      </c>
      <c r="N10835" t="s">
        <v>6073</v>
      </c>
      <c r="O10835" t="s">
        <v>18</v>
      </c>
      <c r="P10835" t="s">
        <v>6081</v>
      </c>
      <c r="Q10835" t="s">
        <v>6557</v>
      </c>
    </row>
    <row r="10836" spans="1:17" hidden="1" x14ac:dyDescent="0.35">
      <c r="A10836" s="72">
        <f t="shared" si="169"/>
        <v>141336</v>
      </c>
      <c r="B10836" t="s">
        <v>8390</v>
      </c>
      <c r="C10836" s="66">
        <v>89784</v>
      </c>
      <c r="D10836" t="s">
        <v>77</v>
      </c>
      <c r="E10836" t="s">
        <v>8391</v>
      </c>
      <c r="F10836" s="66">
        <v>141336</v>
      </c>
      <c r="G10836" t="s">
        <v>78</v>
      </c>
      <c r="H10836" t="s">
        <v>8392</v>
      </c>
      <c r="I10836" t="s">
        <v>79</v>
      </c>
      <c r="K10836" t="s">
        <v>8393</v>
      </c>
      <c r="M10836" t="s">
        <v>8389</v>
      </c>
      <c r="N10836" t="s">
        <v>8314</v>
      </c>
      <c r="O10836" t="s">
        <v>18</v>
      </c>
      <c r="P10836" t="s">
        <v>6340</v>
      </c>
      <c r="Q10836" t="s">
        <v>5656</v>
      </c>
    </row>
    <row r="10837" spans="1:17" hidden="1" x14ac:dyDescent="0.35">
      <c r="A10837" s="72">
        <f t="shared" si="169"/>
        <v>140959</v>
      </c>
      <c r="B10837" t="s">
        <v>18061</v>
      </c>
      <c r="C10837" s="66">
        <v>16079355</v>
      </c>
      <c r="D10837" t="s">
        <v>77</v>
      </c>
      <c r="E10837" t="s">
        <v>4629</v>
      </c>
      <c r="F10837" s="66">
        <v>140959</v>
      </c>
      <c r="G10837" t="s">
        <v>78</v>
      </c>
      <c r="I10837" t="s">
        <v>79</v>
      </c>
      <c r="K10837" t="s">
        <v>18062</v>
      </c>
      <c r="M10837" t="s">
        <v>4632</v>
      </c>
      <c r="N10837" t="s">
        <v>4645</v>
      </c>
      <c r="O10837" t="s">
        <v>18</v>
      </c>
      <c r="P10837" t="s">
        <v>4691</v>
      </c>
      <c r="Q10837" t="s">
        <v>2400</v>
      </c>
    </row>
    <row r="10838" spans="1:17" hidden="1" x14ac:dyDescent="0.35">
      <c r="A10838" s="72">
        <f t="shared" si="169"/>
        <v>141269</v>
      </c>
      <c r="B10838" t="s">
        <v>17757</v>
      </c>
      <c r="C10838" s="66">
        <v>16070410</v>
      </c>
      <c r="D10838" t="s">
        <v>77</v>
      </c>
      <c r="E10838" t="s">
        <v>6855</v>
      </c>
      <c r="F10838" s="66">
        <v>141269</v>
      </c>
      <c r="G10838" t="s">
        <v>78</v>
      </c>
      <c r="H10838" t="s">
        <v>17758</v>
      </c>
      <c r="I10838" t="s">
        <v>79</v>
      </c>
      <c r="K10838" t="s">
        <v>17759</v>
      </c>
      <c r="L10838" t="s">
        <v>10453</v>
      </c>
      <c r="M10838" t="s">
        <v>3090</v>
      </c>
      <c r="N10838" t="s">
        <v>6073</v>
      </c>
      <c r="O10838" t="s">
        <v>18</v>
      </c>
      <c r="P10838" t="s">
        <v>7709</v>
      </c>
    </row>
    <row r="10839" spans="1:17" hidden="1" x14ac:dyDescent="0.35">
      <c r="A10839" s="65" t="str">
        <f>IF(F10839="", "", F10839)</f>
        <v/>
      </c>
      <c r="C10839"/>
    </row>
    <row r="10840" spans="1:17" hidden="1" x14ac:dyDescent="0.35">
      <c r="A10840" s="65" t="str">
        <f>IF(F10840="","",F10840)</f>
        <v/>
      </c>
      <c r="C10840"/>
    </row>
    <row r="10841" spans="1:17" hidden="1" x14ac:dyDescent="0.35">
      <c r="A10841" s="72"/>
      <c r="C10841" s="66"/>
      <c r="F10841" s="66"/>
    </row>
    <row r="10842" spans="1:17" hidden="1" x14ac:dyDescent="0.35">
      <c r="A10842" s="72"/>
      <c r="C10842" s="66"/>
      <c r="F10842" s="66"/>
    </row>
    <row r="10843" spans="1:17" hidden="1" x14ac:dyDescent="0.35">
      <c r="A10843" s="72"/>
      <c r="C10843" s="66"/>
      <c r="F10843" s="66"/>
    </row>
    <row r="10844" spans="1:17" hidden="1" x14ac:dyDescent="0.35">
      <c r="A10844" s="72"/>
      <c r="C10844" s="66"/>
      <c r="F10844" s="66"/>
    </row>
    <row r="10845" spans="1:17" hidden="1" x14ac:dyDescent="0.35">
      <c r="A10845" s="72"/>
      <c r="C10845" s="66"/>
      <c r="F10845" s="66"/>
    </row>
    <row r="10846" spans="1:17" hidden="1" x14ac:dyDescent="0.35">
      <c r="A10846" s="72"/>
      <c r="C10846" s="66"/>
      <c r="F10846" s="66"/>
    </row>
    <row r="10847" spans="1:17" hidden="1" x14ac:dyDescent="0.35">
      <c r="A10847" s="72"/>
      <c r="C10847" s="66"/>
      <c r="F10847" s="66"/>
    </row>
    <row r="10848" spans="1:17" hidden="1" x14ac:dyDescent="0.35">
      <c r="A10848" s="72"/>
      <c r="C10848" s="66"/>
      <c r="F10848" s="66"/>
    </row>
    <row r="10849" spans="1:6" hidden="1" x14ac:dyDescent="0.35">
      <c r="A10849" s="72"/>
      <c r="C10849" s="66"/>
      <c r="F10849" s="66"/>
    </row>
    <row r="10850" spans="1:6" hidden="1" x14ac:dyDescent="0.35">
      <c r="A10850" s="72"/>
      <c r="C10850" s="66"/>
      <c r="F10850" s="66"/>
    </row>
    <row r="10851" spans="1:6" hidden="1" x14ac:dyDescent="0.35">
      <c r="A10851" s="72"/>
      <c r="C10851" s="66"/>
      <c r="F10851" s="66"/>
    </row>
    <row r="10852" spans="1:6" hidden="1" x14ac:dyDescent="0.35">
      <c r="A10852" s="72"/>
      <c r="C10852" s="66"/>
      <c r="F10852" s="66"/>
    </row>
    <row r="10853" spans="1:6" hidden="1" x14ac:dyDescent="0.35">
      <c r="A10853" s="72"/>
      <c r="C10853" s="66"/>
      <c r="F10853" s="66"/>
    </row>
    <row r="10854" spans="1:6" hidden="1" x14ac:dyDescent="0.35">
      <c r="A10854" s="72"/>
      <c r="C10854" s="66"/>
      <c r="F10854" s="66"/>
    </row>
    <row r="10855" spans="1:6" hidden="1" x14ac:dyDescent="0.35">
      <c r="A10855" s="72"/>
      <c r="C10855" s="66"/>
      <c r="F10855" s="66"/>
    </row>
    <row r="10856" spans="1:6" hidden="1" x14ac:dyDescent="0.35">
      <c r="A10856" s="72"/>
      <c r="C10856" s="66"/>
      <c r="F10856" s="66"/>
    </row>
    <row r="10857" spans="1:6" hidden="1" x14ac:dyDescent="0.35">
      <c r="A10857" s="72"/>
      <c r="C10857" s="66"/>
      <c r="F10857" s="66"/>
    </row>
    <row r="10858" spans="1:6" hidden="1" x14ac:dyDescent="0.35">
      <c r="A10858" s="72"/>
      <c r="C10858" s="66"/>
      <c r="F10858" s="66"/>
    </row>
    <row r="10859" spans="1:6" hidden="1" x14ac:dyDescent="0.35">
      <c r="A10859" s="72"/>
      <c r="C10859" s="66"/>
      <c r="F10859" s="66"/>
    </row>
    <row r="10860" spans="1:6" hidden="1" x14ac:dyDescent="0.35">
      <c r="A10860" s="72"/>
      <c r="C10860" s="66"/>
      <c r="F10860" s="66"/>
    </row>
    <row r="10861" spans="1:6" hidden="1" x14ac:dyDescent="0.35">
      <c r="A10861" s="72"/>
      <c r="C10861" s="66"/>
      <c r="F10861" s="66"/>
    </row>
    <row r="10862" spans="1:6" hidden="1" x14ac:dyDescent="0.35">
      <c r="A10862" s="72"/>
      <c r="C10862" s="66"/>
      <c r="F10862" s="66"/>
    </row>
    <row r="10863" spans="1:6" hidden="1" x14ac:dyDescent="0.35">
      <c r="A10863" s="72"/>
      <c r="C10863" s="66"/>
      <c r="F10863" s="66"/>
    </row>
    <row r="10864" spans="1:6" hidden="1" x14ac:dyDescent="0.35">
      <c r="A10864" s="72"/>
      <c r="C10864" s="66"/>
      <c r="F10864" s="66"/>
    </row>
    <row r="10865" spans="1:6" hidden="1" x14ac:dyDescent="0.35">
      <c r="A10865" s="72"/>
      <c r="C10865" s="66"/>
      <c r="F10865" s="66"/>
    </row>
    <row r="10866" spans="1:6" hidden="1" x14ac:dyDescent="0.35">
      <c r="A10866" s="72"/>
      <c r="C10866" s="66"/>
      <c r="F10866" s="66"/>
    </row>
    <row r="10867" spans="1:6" hidden="1" x14ac:dyDescent="0.35">
      <c r="A10867" s="72"/>
      <c r="C10867" s="66"/>
      <c r="F10867" s="66"/>
    </row>
    <row r="10868" spans="1:6" hidden="1" x14ac:dyDescent="0.35">
      <c r="A10868" s="72"/>
      <c r="C10868" s="66"/>
      <c r="F10868" s="66"/>
    </row>
    <row r="10869" spans="1:6" hidden="1" x14ac:dyDescent="0.35">
      <c r="A10869" s="72"/>
      <c r="C10869" s="66"/>
      <c r="F10869" s="66"/>
    </row>
    <row r="10870" spans="1:6" hidden="1" x14ac:dyDescent="0.35">
      <c r="A10870" s="72"/>
      <c r="C10870" s="66"/>
      <c r="F10870" s="66"/>
    </row>
    <row r="10871" spans="1:6" hidden="1" x14ac:dyDescent="0.35">
      <c r="A10871" s="72"/>
      <c r="C10871" s="66"/>
      <c r="F10871" s="66"/>
    </row>
    <row r="10872" spans="1:6" hidden="1" x14ac:dyDescent="0.35">
      <c r="A10872" s="72"/>
      <c r="C10872" s="66"/>
      <c r="F10872" s="66"/>
    </row>
    <row r="10873" spans="1:6" hidden="1" x14ac:dyDescent="0.35">
      <c r="A10873" s="72"/>
      <c r="C10873" s="66"/>
      <c r="F10873" s="66"/>
    </row>
    <row r="10874" spans="1:6" hidden="1" x14ac:dyDescent="0.35">
      <c r="A10874" s="72"/>
      <c r="C10874" s="66"/>
      <c r="F10874" s="66"/>
    </row>
    <row r="10875" spans="1:6" hidden="1" x14ac:dyDescent="0.35">
      <c r="A10875" s="72"/>
      <c r="C10875" s="66"/>
      <c r="F10875" s="66"/>
    </row>
    <row r="10876" spans="1:6" hidden="1" x14ac:dyDescent="0.35">
      <c r="A10876" s="72"/>
      <c r="C10876" s="66"/>
      <c r="F10876" s="66"/>
    </row>
    <row r="10877" spans="1:6" hidden="1" x14ac:dyDescent="0.35">
      <c r="A10877" s="72"/>
      <c r="C10877" s="66"/>
      <c r="F10877" s="66"/>
    </row>
    <row r="10878" spans="1:6" hidden="1" x14ac:dyDescent="0.35">
      <c r="A10878" s="72"/>
      <c r="C10878" s="66"/>
      <c r="F10878" s="66"/>
    </row>
    <row r="10879" spans="1:6" hidden="1" x14ac:dyDescent="0.35">
      <c r="A10879" s="72"/>
      <c r="C10879" s="66"/>
      <c r="F10879" s="66"/>
    </row>
    <row r="10880" spans="1:6" hidden="1" x14ac:dyDescent="0.35">
      <c r="A10880" s="72"/>
      <c r="C10880" s="66"/>
      <c r="F10880" s="66"/>
    </row>
    <row r="10881" spans="1:6" hidden="1" x14ac:dyDescent="0.35">
      <c r="A10881" s="72"/>
      <c r="C10881" s="66"/>
      <c r="F10881" s="66"/>
    </row>
    <row r="10882" spans="1:6" hidden="1" x14ac:dyDescent="0.35">
      <c r="A10882" s="72"/>
      <c r="C10882" s="66"/>
      <c r="F10882" s="66"/>
    </row>
    <row r="10883" spans="1:6" hidden="1" x14ac:dyDescent="0.35">
      <c r="A10883" s="72"/>
      <c r="C10883" s="66"/>
      <c r="F10883" s="66"/>
    </row>
    <row r="10884" spans="1:6" hidden="1" x14ac:dyDescent="0.35">
      <c r="A10884" s="72"/>
      <c r="C10884" s="66"/>
      <c r="F10884" s="66"/>
    </row>
    <row r="10885" spans="1:6" hidden="1" x14ac:dyDescent="0.35">
      <c r="A10885" s="72"/>
      <c r="C10885" s="66"/>
      <c r="F10885" s="66"/>
    </row>
    <row r="10886" spans="1:6" hidden="1" x14ac:dyDescent="0.35">
      <c r="A10886" s="72"/>
      <c r="C10886" s="66"/>
      <c r="F10886" s="66"/>
    </row>
    <row r="10887" spans="1:6" hidden="1" x14ac:dyDescent="0.35">
      <c r="A10887" s="72"/>
      <c r="C10887" s="66"/>
      <c r="F10887" s="66"/>
    </row>
    <row r="10888" spans="1:6" hidden="1" x14ac:dyDescent="0.35">
      <c r="A10888" s="72"/>
      <c r="C10888" s="66"/>
      <c r="F10888" s="66"/>
    </row>
    <row r="10889" spans="1:6" hidden="1" x14ac:dyDescent="0.35">
      <c r="A10889" s="72"/>
      <c r="C10889" s="66"/>
      <c r="F10889" s="66"/>
    </row>
    <row r="10890" spans="1:6" hidden="1" x14ac:dyDescent="0.35">
      <c r="A10890" s="72"/>
      <c r="C10890" s="66"/>
      <c r="F10890" s="66"/>
    </row>
    <row r="10891" spans="1:6" hidden="1" x14ac:dyDescent="0.35">
      <c r="A10891" s="72"/>
      <c r="C10891" s="66"/>
      <c r="F10891" s="66"/>
    </row>
    <row r="10892" spans="1:6" hidden="1" x14ac:dyDescent="0.35">
      <c r="A10892" s="72"/>
      <c r="C10892" s="66"/>
      <c r="F10892" s="66"/>
    </row>
    <row r="10893" spans="1:6" hidden="1" x14ac:dyDescent="0.35">
      <c r="A10893" s="72"/>
      <c r="C10893" s="66"/>
      <c r="F10893" s="66"/>
    </row>
    <row r="10894" spans="1:6" hidden="1" x14ac:dyDescent="0.35">
      <c r="A10894" s="72"/>
      <c r="C10894" s="66"/>
      <c r="F10894" s="66"/>
    </row>
    <row r="10895" spans="1:6" hidden="1" x14ac:dyDescent="0.35">
      <c r="A10895" s="72"/>
      <c r="C10895" s="66"/>
      <c r="F10895" s="66"/>
    </row>
    <row r="10896" spans="1:6" hidden="1" x14ac:dyDescent="0.35">
      <c r="A10896" s="72"/>
      <c r="C10896" s="66"/>
      <c r="F10896" s="66"/>
    </row>
    <row r="10897" spans="1:6" hidden="1" x14ac:dyDescent="0.35">
      <c r="A10897" s="72"/>
      <c r="C10897" s="66"/>
      <c r="F10897" s="66"/>
    </row>
    <row r="10898" spans="1:6" hidden="1" x14ac:dyDescent="0.35">
      <c r="A10898" s="72"/>
      <c r="C10898" s="66"/>
      <c r="F10898" s="66"/>
    </row>
    <row r="10899" spans="1:6" hidden="1" x14ac:dyDescent="0.35">
      <c r="A10899" s="72"/>
      <c r="C10899" s="66"/>
      <c r="F10899" s="66"/>
    </row>
    <row r="10900" spans="1:6" hidden="1" x14ac:dyDescent="0.35">
      <c r="A10900" s="72"/>
      <c r="C10900" s="66"/>
      <c r="F10900" s="66"/>
    </row>
    <row r="10901" spans="1:6" hidden="1" x14ac:dyDescent="0.35">
      <c r="A10901" s="72"/>
      <c r="C10901" s="66"/>
      <c r="F10901" s="66"/>
    </row>
    <row r="10902" spans="1:6" hidden="1" x14ac:dyDescent="0.35">
      <c r="A10902" s="72"/>
      <c r="C10902" s="66"/>
      <c r="F10902" s="66"/>
    </row>
    <row r="10903" spans="1:6" hidden="1" x14ac:dyDescent="0.35">
      <c r="A10903" s="72"/>
      <c r="C10903" s="66"/>
      <c r="F10903" s="66"/>
    </row>
    <row r="10904" spans="1:6" hidden="1" x14ac:dyDescent="0.35">
      <c r="A10904" s="72"/>
      <c r="C10904" s="66"/>
      <c r="F10904" s="66"/>
    </row>
    <row r="10905" spans="1:6" hidden="1" x14ac:dyDescent="0.35">
      <c r="A10905" s="72"/>
      <c r="C10905" s="66"/>
      <c r="F10905" s="66"/>
    </row>
    <row r="10906" spans="1:6" hidden="1" x14ac:dyDescent="0.35">
      <c r="A10906" s="72"/>
      <c r="C10906" s="66"/>
      <c r="F10906" s="66"/>
    </row>
    <row r="10907" spans="1:6" hidden="1" x14ac:dyDescent="0.35">
      <c r="A10907" s="72"/>
      <c r="C10907" s="66"/>
      <c r="F10907" s="66"/>
    </row>
    <row r="10908" spans="1:6" hidden="1" x14ac:dyDescent="0.35">
      <c r="A10908" s="72"/>
      <c r="C10908" s="66"/>
      <c r="F10908" s="66"/>
    </row>
    <row r="10909" spans="1:6" hidden="1" x14ac:dyDescent="0.35">
      <c r="A10909" s="72"/>
      <c r="C10909" s="66"/>
      <c r="F10909" s="66"/>
    </row>
    <row r="10910" spans="1:6" hidden="1" x14ac:dyDescent="0.35">
      <c r="A10910" s="72"/>
      <c r="C10910" s="66"/>
      <c r="F10910" s="66"/>
    </row>
    <row r="10911" spans="1:6" hidden="1" x14ac:dyDescent="0.35">
      <c r="A10911" s="72"/>
      <c r="C10911" s="66"/>
      <c r="F10911" s="66"/>
    </row>
    <row r="10912" spans="1:6" hidden="1" x14ac:dyDescent="0.35">
      <c r="A10912" s="72"/>
      <c r="C10912" s="66"/>
      <c r="F10912" s="66"/>
    </row>
    <row r="10913" spans="1:6" hidden="1" x14ac:dyDescent="0.35">
      <c r="A10913" s="72"/>
      <c r="C10913" s="66"/>
      <c r="F10913" s="66"/>
    </row>
    <row r="10914" spans="1:6" hidden="1" x14ac:dyDescent="0.35">
      <c r="A10914" s="72"/>
      <c r="C10914" s="66"/>
      <c r="F10914" s="66"/>
    </row>
    <row r="10915" spans="1:6" hidden="1" x14ac:dyDescent="0.35">
      <c r="A10915" s="72"/>
      <c r="C10915" s="66"/>
      <c r="F10915" s="66"/>
    </row>
    <row r="10916" spans="1:6" hidden="1" x14ac:dyDescent="0.35">
      <c r="A10916" s="72"/>
      <c r="C10916" s="66"/>
      <c r="F10916" s="66"/>
    </row>
    <row r="10917" spans="1:6" hidden="1" x14ac:dyDescent="0.35">
      <c r="A10917" s="72"/>
      <c r="C10917" s="66"/>
      <c r="F10917" s="66"/>
    </row>
    <row r="10918" spans="1:6" hidden="1" x14ac:dyDescent="0.35">
      <c r="A10918" s="72"/>
      <c r="C10918" s="66"/>
      <c r="F10918" s="66"/>
    </row>
    <row r="10919" spans="1:6" hidden="1" x14ac:dyDescent="0.35">
      <c r="A10919" s="72"/>
      <c r="C10919" s="66"/>
      <c r="F10919" s="66"/>
    </row>
    <row r="10920" spans="1:6" hidden="1" x14ac:dyDescent="0.35">
      <c r="A10920" s="72"/>
      <c r="C10920" s="66"/>
      <c r="F10920" s="66"/>
    </row>
    <row r="10921" spans="1:6" hidden="1" x14ac:dyDescent="0.35">
      <c r="A10921" s="72"/>
      <c r="C10921" s="66"/>
      <c r="F10921" s="66"/>
    </row>
    <row r="10922" spans="1:6" hidden="1" x14ac:dyDescent="0.35">
      <c r="A10922" s="72"/>
      <c r="C10922" s="66"/>
      <c r="F10922" s="66"/>
    </row>
    <row r="10923" spans="1:6" hidden="1" x14ac:dyDescent="0.35">
      <c r="A10923" s="72"/>
      <c r="C10923" s="66"/>
      <c r="F10923" s="66"/>
    </row>
    <row r="10924" spans="1:6" hidden="1" x14ac:dyDescent="0.35">
      <c r="A10924" s="72"/>
      <c r="C10924" s="66"/>
      <c r="F10924" s="66"/>
    </row>
    <row r="10925" spans="1:6" hidden="1" x14ac:dyDescent="0.35">
      <c r="A10925" s="72"/>
      <c r="C10925" s="66"/>
      <c r="F10925" s="66"/>
    </row>
    <row r="10926" spans="1:6" hidden="1" x14ac:dyDescent="0.35">
      <c r="A10926" s="72"/>
      <c r="C10926" s="66"/>
      <c r="F10926" s="66"/>
    </row>
    <row r="10927" spans="1:6" hidden="1" x14ac:dyDescent="0.35">
      <c r="A10927" s="72"/>
      <c r="C10927" s="66"/>
      <c r="F10927" s="66"/>
    </row>
    <row r="10928" spans="1:6" hidden="1" x14ac:dyDescent="0.35">
      <c r="A10928" s="72"/>
      <c r="C10928" s="66"/>
      <c r="F10928" s="66"/>
    </row>
    <row r="10929" spans="1:6" hidden="1" x14ac:dyDescent="0.35">
      <c r="A10929" s="72"/>
      <c r="C10929" s="66"/>
      <c r="F10929" s="66"/>
    </row>
    <row r="10930" spans="1:6" hidden="1" x14ac:dyDescent="0.35">
      <c r="A10930" s="72"/>
      <c r="C10930" s="66"/>
      <c r="F10930" s="66"/>
    </row>
    <row r="10931" spans="1:6" hidden="1" x14ac:dyDescent="0.35">
      <c r="A10931" s="72"/>
      <c r="C10931" s="66"/>
      <c r="F10931" s="66"/>
    </row>
    <row r="10932" spans="1:6" hidden="1" x14ac:dyDescent="0.35">
      <c r="A10932" s="72"/>
      <c r="C10932" s="66"/>
      <c r="F10932" s="66"/>
    </row>
    <row r="10933" spans="1:6" hidden="1" x14ac:dyDescent="0.35">
      <c r="A10933" s="72"/>
      <c r="C10933" s="66"/>
      <c r="F10933" s="66"/>
    </row>
    <row r="10934" spans="1:6" hidden="1" x14ac:dyDescent="0.35">
      <c r="A10934" s="72"/>
      <c r="C10934" s="66"/>
      <c r="F10934" s="66"/>
    </row>
    <row r="10935" spans="1:6" hidden="1" x14ac:dyDescent="0.35">
      <c r="A10935" s="72"/>
      <c r="C10935" s="66"/>
      <c r="F10935" s="66"/>
    </row>
    <row r="10936" spans="1:6" hidden="1" x14ac:dyDescent="0.35">
      <c r="A10936" s="72"/>
      <c r="C10936" s="66"/>
      <c r="F10936" s="66"/>
    </row>
    <row r="10937" spans="1:6" hidden="1" x14ac:dyDescent="0.35">
      <c r="A10937" s="72"/>
      <c r="C10937" s="66"/>
      <c r="F10937" s="66"/>
    </row>
    <row r="10938" spans="1:6" hidden="1" x14ac:dyDescent="0.35">
      <c r="A10938" s="72"/>
      <c r="C10938" s="66"/>
      <c r="F10938" s="66"/>
    </row>
    <row r="10939" spans="1:6" hidden="1" x14ac:dyDescent="0.35">
      <c r="A10939" s="72"/>
      <c r="C10939" s="66"/>
      <c r="F10939" s="66"/>
    </row>
    <row r="10940" spans="1:6" hidden="1" x14ac:dyDescent="0.35">
      <c r="A10940" s="72"/>
      <c r="C10940" s="66"/>
      <c r="F10940" s="66"/>
    </row>
    <row r="10941" spans="1:6" hidden="1" x14ac:dyDescent="0.35">
      <c r="A10941" s="72"/>
      <c r="C10941" s="66"/>
      <c r="F10941" s="66"/>
    </row>
    <row r="10942" spans="1:6" hidden="1" x14ac:dyDescent="0.35">
      <c r="A10942" s="72"/>
      <c r="C10942" s="66"/>
      <c r="F10942" s="66"/>
    </row>
    <row r="10943" spans="1:6" hidden="1" x14ac:dyDescent="0.35">
      <c r="A10943" s="72"/>
      <c r="C10943" s="66"/>
      <c r="F10943" s="66"/>
    </row>
    <row r="10944" spans="1:6" hidden="1" x14ac:dyDescent="0.35">
      <c r="A10944" s="72"/>
      <c r="C10944" s="66"/>
      <c r="F10944" s="66"/>
    </row>
    <row r="10945" spans="1:6" hidden="1" x14ac:dyDescent="0.35">
      <c r="A10945" s="72"/>
      <c r="C10945" s="66"/>
      <c r="F10945" s="66"/>
    </row>
    <row r="10946" spans="1:6" hidden="1" x14ac:dyDescent="0.35">
      <c r="A10946" s="72"/>
      <c r="C10946" s="66"/>
      <c r="F10946" s="66"/>
    </row>
    <row r="10947" spans="1:6" hidden="1" x14ac:dyDescent="0.35">
      <c r="A10947" s="72"/>
      <c r="C10947" s="66"/>
      <c r="F10947" s="66"/>
    </row>
    <row r="10948" spans="1:6" hidden="1" x14ac:dyDescent="0.35">
      <c r="A10948" s="72"/>
      <c r="C10948" s="66"/>
      <c r="F10948" s="66"/>
    </row>
    <row r="10949" spans="1:6" hidden="1" x14ac:dyDescent="0.35">
      <c r="A10949" s="72"/>
      <c r="C10949" s="66"/>
      <c r="F10949" s="66"/>
    </row>
    <row r="10950" spans="1:6" hidden="1" x14ac:dyDescent="0.35">
      <c r="A10950" s="72"/>
      <c r="C10950" s="66"/>
      <c r="F10950" s="66"/>
    </row>
    <row r="10951" spans="1:6" hidden="1" x14ac:dyDescent="0.35">
      <c r="A10951" s="72"/>
      <c r="C10951" s="66"/>
      <c r="F10951" s="66"/>
    </row>
    <row r="10952" spans="1:6" hidden="1" x14ac:dyDescent="0.35">
      <c r="A10952" s="72"/>
      <c r="C10952" s="66"/>
      <c r="F10952" s="66"/>
    </row>
    <row r="10953" spans="1:6" hidden="1" x14ac:dyDescent="0.35">
      <c r="A10953" s="72"/>
      <c r="C10953" s="66"/>
      <c r="F10953" s="66"/>
    </row>
    <row r="10954" spans="1:6" hidden="1" x14ac:dyDescent="0.35">
      <c r="A10954" s="72"/>
      <c r="C10954" s="66"/>
      <c r="F10954" s="66"/>
    </row>
    <row r="10955" spans="1:6" hidden="1" x14ac:dyDescent="0.35">
      <c r="A10955" s="72"/>
      <c r="C10955" s="66"/>
      <c r="F10955" s="66"/>
    </row>
    <row r="10956" spans="1:6" hidden="1" x14ac:dyDescent="0.35">
      <c r="A10956" s="72"/>
      <c r="C10956" s="66"/>
      <c r="F10956" s="66"/>
    </row>
    <row r="10957" spans="1:6" hidden="1" x14ac:dyDescent="0.35">
      <c r="A10957" s="72"/>
      <c r="C10957" s="66"/>
      <c r="F10957" s="66"/>
    </row>
    <row r="10958" spans="1:6" hidden="1" x14ac:dyDescent="0.35">
      <c r="A10958" s="72"/>
      <c r="C10958" s="66"/>
      <c r="F10958" s="66"/>
    </row>
    <row r="10959" spans="1:6" hidden="1" x14ac:dyDescent="0.35">
      <c r="A10959" s="72"/>
      <c r="C10959" s="66"/>
      <c r="F10959" s="66"/>
    </row>
    <row r="10960" spans="1:6" hidden="1" x14ac:dyDescent="0.35">
      <c r="A10960" s="72"/>
      <c r="C10960" s="66"/>
      <c r="F10960" s="66"/>
    </row>
    <row r="10961" spans="1:6" hidden="1" x14ac:dyDescent="0.35">
      <c r="A10961" s="72"/>
      <c r="C10961" s="66"/>
      <c r="F10961" s="66"/>
    </row>
    <row r="10962" spans="1:6" hidden="1" x14ac:dyDescent="0.35">
      <c r="A10962" s="72"/>
      <c r="C10962" s="66"/>
      <c r="F10962" s="66"/>
    </row>
    <row r="10963" spans="1:6" hidden="1" x14ac:dyDescent="0.35">
      <c r="A10963" s="72"/>
      <c r="C10963" s="66"/>
      <c r="F10963" s="66"/>
    </row>
    <row r="10964" spans="1:6" hidden="1" x14ac:dyDescent="0.35">
      <c r="A10964" s="72"/>
      <c r="C10964" s="66"/>
      <c r="F10964" s="66"/>
    </row>
    <row r="10965" spans="1:6" hidden="1" x14ac:dyDescent="0.35">
      <c r="A10965" s="72"/>
      <c r="C10965" s="66"/>
      <c r="F10965" s="66"/>
    </row>
    <row r="10966" spans="1:6" hidden="1" x14ac:dyDescent="0.35">
      <c r="A10966" s="72"/>
      <c r="C10966" s="66"/>
      <c r="F10966" s="66"/>
    </row>
    <row r="10967" spans="1:6" hidden="1" x14ac:dyDescent="0.35">
      <c r="A10967" s="72"/>
      <c r="C10967" s="66"/>
      <c r="F10967" s="66"/>
    </row>
    <row r="10968" spans="1:6" hidden="1" x14ac:dyDescent="0.35">
      <c r="A10968" s="72"/>
      <c r="C10968" s="66"/>
      <c r="F10968" s="66"/>
    </row>
    <row r="10969" spans="1:6" hidden="1" x14ac:dyDescent="0.35">
      <c r="A10969" s="72"/>
      <c r="C10969" s="66"/>
      <c r="F10969" s="66"/>
    </row>
    <row r="10970" spans="1:6" hidden="1" x14ac:dyDescent="0.35">
      <c r="A10970" s="72"/>
      <c r="C10970" s="66"/>
      <c r="F10970" s="66"/>
    </row>
    <row r="10971" spans="1:6" hidden="1" x14ac:dyDescent="0.35">
      <c r="A10971" s="72"/>
      <c r="C10971" s="66"/>
      <c r="F10971" s="66"/>
    </row>
    <row r="10972" spans="1:6" hidden="1" x14ac:dyDescent="0.35">
      <c r="A10972" s="72"/>
      <c r="C10972" s="66"/>
      <c r="F10972" s="66"/>
    </row>
    <row r="10973" spans="1:6" hidden="1" x14ac:dyDescent="0.35">
      <c r="A10973" s="72"/>
      <c r="C10973" s="66"/>
      <c r="F10973" s="66"/>
    </row>
    <row r="10974" spans="1:6" hidden="1" x14ac:dyDescent="0.35">
      <c r="A10974" s="72"/>
      <c r="C10974" s="66"/>
      <c r="F10974" s="66"/>
    </row>
    <row r="10975" spans="1:6" hidden="1" x14ac:dyDescent="0.35">
      <c r="A10975" s="72"/>
      <c r="C10975" s="66"/>
      <c r="F10975" s="66"/>
    </row>
    <row r="10976" spans="1:6" hidden="1" x14ac:dyDescent="0.35">
      <c r="A10976" s="72"/>
      <c r="C10976" s="66"/>
      <c r="F10976" s="66"/>
    </row>
    <row r="10977" spans="1:6" hidden="1" x14ac:dyDescent="0.35">
      <c r="A10977" s="72"/>
      <c r="C10977" s="66"/>
      <c r="F10977" s="66"/>
    </row>
    <row r="10978" spans="1:6" hidden="1" x14ac:dyDescent="0.35">
      <c r="A10978" s="72"/>
      <c r="C10978" s="66"/>
      <c r="F10978" s="66"/>
    </row>
    <row r="10979" spans="1:6" hidden="1" x14ac:dyDescent="0.35">
      <c r="A10979" s="72"/>
      <c r="C10979" s="66"/>
      <c r="F10979" s="66"/>
    </row>
    <row r="10980" spans="1:6" hidden="1" x14ac:dyDescent="0.35">
      <c r="A10980" s="72"/>
      <c r="C10980" s="66"/>
      <c r="F10980" s="66"/>
    </row>
    <row r="10981" spans="1:6" hidden="1" x14ac:dyDescent="0.35">
      <c r="A10981" s="72"/>
      <c r="C10981" s="66"/>
      <c r="F10981" s="66"/>
    </row>
    <row r="10982" spans="1:6" hidden="1" x14ac:dyDescent="0.35">
      <c r="A10982" s="72"/>
      <c r="C10982" s="66"/>
      <c r="F10982" s="66"/>
    </row>
    <row r="10983" spans="1:6" hidden="1" x14ac:dyDescent="0.35">
      <c r="A10983" s="72"/>
      <c r="C10983" s="66"/>
      <c r="F10983" s="66"/>
    </row>
    <row r="10984" spans="1:6" hidden="1" x14ac:dyDescent="0.35">
      <c r="A10984" s="72"/>
      <c r="C10984" s="66"/>
      <c r="F10984" s="66"/>
    </row>
    <row r="10985" spans="1:6" hidden="1" x14ac:dyDescent="0.35">
      <c r="A10985" s="72"/>
      <c r="C10985" s="66"/>
      <c r="F10985" s="66"/>
    </row>
    <row r="10986" spans="1:6" hidden="1" x14ac:dyDescent="0.35">
      <c r="A10986" s="72"/>
      <c r="C10986" s="66"/>
      <c r="F10986" s="66"/>
    </row>
    <row r="10987" spans="1:6" hidden="1" x14ac:dyDescent="0.35">
      <c r="A10987" s="72"/>
      <c r="C10987" s="66"/>
      <c r="F10987" s="66"/>
    </row>
    <row r="10988" spans="1:6" hidden="1" x14ac:dyDescent="0.35">
      <c r="A10988" s="72"/>
      <c r="C10988" s="66"/>
      <c r="F10988" s="66"/>
    </row>
    <row r="10989" spans="1:6" hidden="1" x14ac:dyDescent="0.35">
      <c r="A10989" s="72"/>
      <c r="C10989" s="66"/>
      <c r="F10989" s="66"/>
    </row>
    <row r="10990" spans="1:6" hidden="1" x14ac:dyDescent="0.35">
      <c r="A10990" s="72"/>
      <c r="C10990" s="66"/>
      <c r="F10990" s="66"/>
    </row>
    <row r="10991" spans="1:6" hidden="1" x14ac:dyDescent="0.35">
      <c r="A10991" s="72"/>
      <c r="C10991" s="66"/>
      <c r="F10991" s="66"/>
    </row>
    <row r="10992" spans="1:6" hidden="1" x14ac:dyDescent="0.35">
      <c r="A10992" s="72"/>
      <c r="C10992" s="66"/>
      <c r="F10992" s="66"/>
    </row>
    <row r="10993" spans="1:6" hidden="1" x14ac:dyDescent="0.35">
      <c r="A10993" s="72"/>
      <c r="C10993" s="66"/>
      <c r="F10993" s="66"/>
    </row>
    <row r="10994" spans="1:6" hidden="1" x14ac:dyDescent="0.35">
      <c r="A10994" s="72"/>
      <c r="C10994" s="66"/>
      <c r="F10994" s="66"/>
    </row>
    <row r="10995" spans="1:6" hidden="1" x14ac:dyDescent="0.35">
      <c r="A10995" s="72"/>
      <c r="C10995" s="66"/>
      <c r="F10995" s="66"/>
    </row>
    <row r="10996" spans="1:6" hidden="1" x14ac:dyDescent="0.35">
      <c r="A10996" s="72"/>
      <c r="C10996" s="66"/>
      <c r="F10996" s="66"/>
    </row>
    <row r="10997" spans="1:6" hidden="1" x14ac:dyDescent="0.35">
      <c r="A10997" s="72"/>
      <c r="C10997" s="66"/>
      <c r="F10997" s="66"/>
    </row>
    <row r="10998" spans="1:6" hidden="1" x14ac:dyDescent="0.35">
      <c r="A10998" s="72"/>
      <c r="C10998" s="66"/>
      <c r="F10998" s="66"/>
    </row>
    <row r="10999" spans="1:6" hidden="1" x14ac:dyDescent="0.35">
      <c r="A10999" s="72"/>
      <c r="C10999" s="66"/>
      <c r="F10999" s="66"/>
    </row>
    <row r="11000" spans="1:6" hidden="1" x14ac:dyDescent="0.35">
      <c r="A11000" s="72"/>
      <c r="C11000" s="66"/>
      <c r="F11000" s="66"/>
    </row>
    <row r="11001" spans="1:6" hidden="1" x14ac:dyDescent="0.35">
      <c r="A11001" s="72"/>
      <c r="C11001" s="66"/>
      <c r="F11001" s="66"/>
    </row>
    <row r="11002" spans="1:6" hidden="1" x14ac:dyDescent="0.35">
      <c r="A11002" s="72"/>
      <c r="C11002" s="66"/>
      <c r="F11002" s="66"/>
    </row>
    <row r="11003" spans="1:6" hidden="1" x14ac:dyDescent="0.35">
      <c r="A11003" s="72"/>
      <c r="C11003" s="66"/>
      <c r="F11003" s="66"/>
    </row>
    <row r="11004" spans="1:6" hidden="1" x14ac:dyDescent="0.35">
      <c r="A11004" s="72"/>
      <c r="C11004" s="66"/>
      <c r="F11004" s="66"/>
    </row>
    <row r="11005" spans="1:6" hidden="1" x14ac:dyDescent="0.35">
      <c r="A11005" s="72"/>
      <c r="C11005" s="66"/>
      <c r="F11005" s="66"/>
    </row>
    <row r="11006" spans="1:6" hidden="1" x14ac:dyDescent="0.35">
      <c r="A11006" s="72"/>
      <c r="C11006" s="66"/>
      <c r="F11006" s="66"/>
    </row>
    <row r="11007" spans="1:6" hidden="1" x14ac:dyDescent="0.35">
      <c r="A11007" s="72"/>
      <c r="C11007" s="66"/>
      <c r="F11007" s="66"/>
    </row>
    <row r="11008" spans="1:6" hidden="1" x14ac:dyDescent="0.35">
      <c r="A11008" s="72"/>
      <c r="C11008" s="66"/>
      <c r="F11008" s="66"/>
    </row>
    <row r="11009" spans="1:6" hidden="1" x14ac:dyDescent="0.35">
      <c r="A11009" s="72"/>
      <c r="C11009" s="66"/>
      <c r="F11009" s="66"/>
    </row>
    <row r="11010" spans="1:6" hidden="1" x14ac:dyDescent="0.35">
      <c r="A11010" s="72"/>
      <c r="C11010" s="66"/>
      <c r="F11010" s="66"/>
    </row>
    <row r="11011" spans="1:6" hidden="1" x14ac:dyDescent="0.35">
      <c r="A11011" s="72"/>
      <c r="C11011" s="66"/>
      <c r="F11011" s="66"/>
    </row>
    <row r="11012" spans="1:6" hidden="1" x14ac:dyDescent="0.35">
      <c r="A11012" s="72"/>
      <c r="C11012" s="66"/>
      <c r="F11012" s="66"/>
    </row>
    <row r="11013" spans="1:6" hidden="1" x14ac:dyDescent="0.35">
      <c r="A11013" s="72"/>
      <c r="C11013" s="66"/>
      <c r="F11013" s="66"/>
    </row>
    <row r="11014" spans="1:6" hidden="1" x14ac:dyDescent="0.35">
      <c r="A11014" s="72"/>
      <c r="C11014" s="66"/>
      <c r="F11014" s="66"/>
    </row>
    <row r="11015" spans="1:6" hidden="1" x14ac:dyDescent="0.35">
      <c r="A11015" s="72"/>
      <c r="C11015" s="66"/>
      <c r="F11015" s="66"/>
    </row>
    <row r="11016" spans="1:6" hidden="1" x14ac:dyDescent="0.35">
      <c r="A11016" s="72"/>
      <c r="C11016" s="66"/>
      <c r="F11016" s="66"/>
    </row>
    <row r="11017" spans="1:6" hidden="1" x14ac:dyDescent="0.35">
      <c r="A11017" s="72"/>
      <c r="C11017" s="66"/>
      <c r="F11017" s="66"/>
    </row>
    <row r="11018" spans="1:6" hidden="1" x14ac:dyDescent="0.35">
      <c r="A11018" s="72"/>
      <c r="C11018" s="66"/>
      <c r="F11018" s="66"/>
    </row>
    <row r="11019" spans="1:6" hidden="1" x14ac:dyDescent="0.35">
      <c r="A11019" s="72"/>
      <c r="C11019" s="66"/>
      <c r="F11019" s="66"/>
    </row>
    <row r="11020" spans="1:6" hidden="1" x14ac:dyDescent="0.35">
      <c r="A11020" s="72"/>
      <c r="C11020" s="66"/>
      <c r="F11020" s="66"/>
    </row>
    <row r="11021" spans="1:6" hidden="1" x14ac:dyDescent="0.35">
      <c r="A11021" s="72"/>
      <c r="C11021" s="66"/>
      <c r="F11021" s="66"/>
    </row>
    <row r="11022" spans="1:6" hidden="1" x14ac:dyDescent="0.35">
      <c r="A11022" s="72"/>
      <c r="C11022" s="66"/>
      <c r="F11022" s="66"/>
    </row>
    <row r="11023" spans="1:6" hidden="1" x14ac:dyDescent="0.35">
      <c r="A11023" s="72"/>
      <c r="C11023" s="66"/>
      <c r="F11023" s="66"/>
    </row>
    <row r="11024" spans="1:6" hidden="1" x14ac:dyDescent="0.35">
      <c r="A11024" s="72"/>
      <c r="C11024" s="66"/>
      <c r="F11024" s="66"/>
    </row>
    <row r="11025" spans="1:6" hidden="1" x14ac:dyDescent="0.35">
      <c r="A11025" s="72"/>
      <c r="C11025" s="66"/>
      <c r="F11025" s="66"/>
    </row>
    <row r="11026" spans="1:6" hidden="1" x14ac:dyDescent="0.35">
      <c r="A11026" s="72"/>
      <c r="C11026" s="66"/>
      <c r="F11026" s="66"/>
    </row>
    <row r="11027" spans="1:6" hidden="1" x14ac:dyDescent="0.35">
      <c r="A11027" s="72"/>
      <c r="C11027" s="66"/>
      <c r="F11027" s="66"/>
    </row>
    <row r="11028" spans="1:6" hidden="1" x14ac:dyDescent="0.35">
      <c r="A11028" s="72"/>
      <c r="C11028" s="66"/>
      <c r="F11028" s="66"/>
    </row>
    <row r="11029" spans="1:6" hidden="1" x14ac:dyDescent="0.35">
      <c r="A11029" s="72"/>
      <c r="C11029" s="66"/>
      <c r="F11029" s="66"/>
    </row>
    <row r="11030" spans="1:6" hidden="1" x14ac:dyDescent="0.35">
      <c r="A11030" s="72"/>
      <c r="C11030" s="66"/>
      <c r="F11030" s="66"/>
    </row>
    <row r="11031" spans="1:6" hidden="1" x14ac:dyDescent="0.35">
      <c r="A11031" s="72"/>
      <c r="C11031" s="66"/>
      <c r="F11031" s="66"/>
    </row>
    <row r="11032" spans="1:6" hidden="1" x14ac:dyDescent="0.35">
      <c r="A11032" s="72"/>
      <c r="C11032" s="66"/>
      <c r="F11032" s="66"/>
    </row>
    <row r="11033" spans="1:6" hidden="1" x14ac:dyDescent="0.35">
      <c r="A11033" s="72"/>
      <c r="C11033" s="66"/>
      <c r="F11033" s="66"/>
    </row>
    <row r="11034" spans="1:6" hidden="1" x14ac:dyDescent="0.35">
      <c r="A11034" s="72"/>
      <c r="C11034" s="66"/>
      <c r="F11034" s="66"/>
    </row>
    <row r="11035" spans="1:6" hidden="1" x14ac:dyDescent="0.35">
      <c r="A11035" s="72"/>
      <c r="C11035" s="66"/>
      <c r="F11035" s="66"/>
    </row>
    <row r="11036" spans="1:6" hidden="1" x14ac:dyDescent="0.35">
      <c r="A11036" s="72"/>
      <c r="C11036" s="66"/>
      <c r="F11036" s="66"/>
    </row>
    <row r="11037" spans="1:6" hidden="1" x14ac:dyDescent="0.35">
      <c r="A11037" s="72"/>
      <c r="C11037" s="66"/>
      <c r="F11037" s="66"/>
    </row>
    <row r="11038" spans="1:6" hidden="1" x14ac:dyDescent="0.35">
      <c r="A11038" s="72"/>
      <c r="C11038" s="66"/>
      <c r="F11038" s="66"/>
    </row>
    <row r="11039" spans="1:6" hidden="1" x14ac:dyDescent="0.35">
      <c r="A11039" s="72"/>
      <c r="C11039" s="66"/>
      <c r="F11039" s="66"/>
    </row>
    <row r="11040" spans="1:6" hidden="1" x14ac:dyDescent="0.35">
      <c r="A11040" s="72"/>
      <c r="C11040" s="66"/>
      <c r="F11040" s="66"/>
    </row>
    <row r="11041" spans="1:6" hidden="1" x14ac:dyDescent="0.35">
      <c r="A11041" s="72"/>
      <c r="C11041" s="66"/>
      <c r="F11041" s="66"/>
    </row>
    <row r="11042" spans="1:6" hidden="1" x14ac:dyDescent="0.35">
      <c r="A11042" s="72"/>
      <c r="C11042" s="66"/>
      <c r="F11042" s="66"/>
    </row>
    <row r="11043" spans="1:6" hidden="1" x14ac:dyDescent="0.35">
      <c r="A11043" s="72"/>
      <c r="C11043" s="66"/>
      <c r="F11043" s="66"/>
    </row>
    <row r="11044" spans="1:6" hidden="1" x14ac:dyDescent="0.35">
      <c r="A11044" s="72"/>
      <c r="C11044" s="66"/>
      <c r="F11044" s="66"/>
    </row>
    <row r="11045" spans="1:6" hidden="1" x14ac:dyDescent="0.35">
      <c r="A11045" s="72"/>
      <c r="C11045" s="66"/>
      <c r="F11045" s="66"/>
    </row>
    <row r="11046" spans="1:6" hidden="1" x14ac:dyDescent="0.35">
      <c r="A11046" s="72"/>
      <c r="C11046" s="66"/>
      <c r="F11046" s="66"/>
    </row>
    <row r="11047" spans="1:6" hidden="1" x14ac:dyDescent="0.35">
      <c r="A11047" s="72"/>
      <c r="C11047" s="66"/>
      <c r="F11047" s="66"/>
    </row>
    <row r="11048" spans="1:6" hidden="1" x14ac:dyDescent="0.35">
      <c r="A11048" s="72"/>
      <c r="C11048" s="66"/>
      <c r="F11048" s="66"/>
    </row>
    <row r="11049" spans="1:6" hidden="1" x14ac:dyDescent="0.35">
      <c r="A11049" s="72"/>
      <c r="C11049" s="66"/>
      <c r="F11049" s="66"/>
    </row>
    <row r="11050" spans="1:6" hidden="1" x14ac:dyDescent="0.35">
      <c r="A11050" s="72"/>
      <c r="C11050" s="66"/>
      <c r="F11050" s="66"/>
    </row>
    <row r="11051" spans="1:6" hidden="1" x14ac:dyDescent="0.35">
      <c r="A11051" s="72"/>
      <c r="C11051" s="66"/>
      <c r="F11051" s="66"/>
    </row>
    <row r="11052" spans="1:6" hidden="1" x14ac:dyDescent="0.35">
      <c r="A11052" s="72"/>
      <c r="C11052" s="66"/>
      <c r="F11052" s="66"/>
    </row>
    <row r="11053" spans="1:6" hidden="1" x14ac:dyDescent="0.35">
      <c r="A11053" s="72"/>
      <c r="C11053" s="66"/>
      <c r="F11053" s="66"/>
    </row>
    <row r="11054" spans="1:6" hidden="1" x14ac:dyDescent="0.35">
      <c r="A11054" s="72"/>
      <c r="C11054" s="66"/>
      <c r="F11054" s="66"/>
    </row>
    <row r="11055" spans="1:6" hidden="1" x14ac:dyDescent="0.35">
      <c r="A11055" s="72"/>
      <c r="C11055" s="66"/>
      <c r="F11055" s="66"/>
    </row>
    <row r="11056" spans="1:6" hidden="1" x14ac:dyDescent="0.35">
      <c r="A11056" s="72"/>
      <c r="C11056" s="66"/>
      <c r="F11056" s="66"/>
    </row>
    <row r="11057" spans="1:6" hidden="1" x14ac:dyDescent="0.35">
      <c r="A11057" s="72"/>
      <c r="C11057" s="66"/>
      <c r="F11057" s="66"/>
    </row>
    <row r="11058" spans="1:6" hidden="1" x14ac:dyDescent="0.35">
      <c r="A11058" s="72"/>
      <c r="C11058" s="66"/>
      <c r="F11058" s="66"/>
    </row>
    <row r="11059" spans="1:6" hidden="1" x14ac:dyDescent="0.35">
      <c r="A11059" s="72"/>
      <c r="C11059" s="66"/>
      <c r="F11059" s="66"/>
    </row>
    <row r="11060" spans="1:6" hidden="1" x14ac:dyDescent="0.35">
      <c r="A11060" s="72"/>
      <c r="C11060" s="66"/>
      <c r="F11060" s="66"/>
    </row>
    <row r="11061" spans="1:6" hidden="1" x14ac:dyDescent="0.35">
      <c r="A11061" s="72"/>
      <c r="C11061" s="66"/>
      <c r="F11061" s="66"/>
    </row>
    <row r="11062" spans="1:6" hidden="1" x14ac:dyDescent="0.35">
      <c r="A11062" s="72"/>
      <c r="C11062" s="66"/>
      <c r="F11062" s="66"/>
    </row>
    <row r="11063" spans="1:6" hidden="1" x14ac:dyDescent="0.35">
      <c r="A11063" s="72"/>
      <c r="C11063" s="66"/>
      <c r="F11063" s="66"/>
    </row>
    <row r="11064" spans="1:6" hidden="1" x14ac:dyDescent="0.35">
      <c r="A11064" s="72"/>
      <c r="C11064" s="66"/>
      <c r="F11064" s="66"/>
    </row>
    <row r="11065" spans="1:6" hidden="1" x14ac:dyDescent="0.35">
      <c r="A11065" s="72"/>
      <c r="C11065" s="66"/>
      <c r="F11065" s="66"/>
    </row>
    <row r="11066" spans="1:6" hidden="1" x14ac:dyDescent="0.35">
      <c r="A11066" s="72"/>
      <c r="C11066" s="66"/>
      <c r="F11066" s="66"/>
    </row>
    <row r="11067" spans="1:6" hidden="1" x14ac:dyDescent="0.35">
      <c r="A11067" s="72"/>
      <c r="C11067" s="66"/>
      <c r="F11067" s="66"/>
    </row>
    <row r="11068" spans="1:6" hidden="1" x14ac:dyDescent="0.35">
      <c r="A11068" s="72"/>
      <c r="C11068" s="66"/>
      <c r="F11068" s="66"/>
    </row>
    <row r="11069" spans="1:6" hidden="1" x14ac:dyDescent="0.35">
      <c r="A11069" s="72"/>
      <c r="C11069" s="66"/>
      <c r="F11069" s="66"/>
    </row>
    <row r="11070" spans="1:6" hidden="1" x14ac:dyDescent="0.35">
      <c r="A11070" s="72"/>
      <c r="C11070" s="66"/>
      <c r="F11070" s="66"/>
    </row>
    <row r="11071" spans="1:6" hidden="1" x14ac:dyDescent="0.35">
      <c r="A11071" s="72"/>
      <c r="C11071" s="66"/>
      <c r="F11071" s="66"/>
    </row>
    <row r="11072" spans="1:6" hidden="1" x14ac:dyDescent="0.35">
      <c r="A11072" s="72"/>
      <c r="C11072" s="66"/>
      <c r="F11072" s="66"/>
    </row>
    <row r="11073" spans="1:6" hidden="1" x14ac:dyDescent="0.35">
      <c r="A11073" s="72"/>
      <c r="C11073" s="66"/>
      <c r="F11073" s="66"/>
    </row>
    <row r="11074" spans="1:6" hidden="1" x14ac:dyDescent="0.35">
      <c r="A11074" s="72"/>
      <c r="C11074" s="66"/>
      <c r="F11074" s="66"/>
    </row>
    <row r="11075" spans="1:6" hidden="1" x14ac:dyDescent="0.35">
      <c r="A11075" s="72"/>
      <c r="C11075" s="66"/>
      <c r="F11075" s="66"/>
    </row>
    <row r="11076" spans="1:6" hidden="1" x14ac:dyDescent="0.35">
      <c r="A11076" s="72"/>
      <c r="C11076" s="66"/>
      <c r="F11076" s="66"/>
    </row>
    <row r="11077" spans="1:6" hidden="1" x14ac:dyDescent="0.35">
      <c r="A11077" s="72"/>
      <c r="C11077" s="66"/>
      <c r="F11077" s="66"/>
    </row>
    <row r="11078" spans="1:6" hidden="1" x14ac:dyDescent="0.35">
      <c r="A11078" s="72"/>
      <c r="C11078" s="66"/>
      <c r="F11078" s="66"/>
    </row>
    <row r="11079" spans="1:6" hidden="1" x14ac:dyDescent="0.35">
      <c r="A11079" s="72"/>
      <c r="C11079" s="66"/>
      <c r="F11079" s="66"/>
    </row>
    <row r="11080" spans="1:6" hidden="1" x14ac:dyDescent="0.35">
      <c r="A11080" s="72"/>
      <c r="C11080" s="66"/>
      <c r="F11080" s="66"/>
    </row>
    <row r="11081" spans="1:6" hidden="1" x14ac:dyDescent="0.35">
      <c r="A11081" s="72"/>
      <c r="C11081" s="66"/>
      <c r="F11081" s="66"/>
    </row>
    <row r="11082" spans="1:6" hidden="1" x14ac:dyDescent="0.35">
      <c r="A11082" s="72"/>
      <c r="C11082" s="66"/>
      <c r="F11082" s="66"/>
    </row>
    <row r="11083" spans="1:6" hidden="1" x14ac:dyDescent="0.35">
      <c r="A11083" s="72"/>
      <c r="C11083" s="66"/>
      <c r="F11083" s="66"/>
    </row>
    <row r="11084" spans="1:6" hidden="1" x14ac:dyDescent="0.35">
      <c r="A11084" s="72"/>
      <c r="C11084" s="66"/>
      <c r="F11084" s="66"/>
    </row>
    <row r="11085" spans="1:6" hidden="1" x14ac:dyDescent="0.35">
      <c r="A11085" s="72"/>
      <c r="C11085" s="66"/>
      <c r="F11085" s="66"/>
    </row>
    <row r="11086" spans="1:6" hidden="1" x14ac:dyDescent="0.35">
      <c r="A11086" s="72"/>
      <c r="C11086" s="66"/>
      <c r="F11086" s="66"/>
    </row>
    <row r="11087" spans="1:6" hidden="1" x14ac:dyDescent="0.35">
      <c r="A11087" s="72"/>
      <c r="C11087" s="66"/>
      <c r="F11087" s="66"/>
    </row>
    <row r="11088" spans="1:6" hidden="1" x14ac:dyDescent="0.35">
      <c r="A11088" s="72"/>
      <c r="C11088" s="66"/>
      <c r="F11088" s="66"/>
    </row>
    <row r="11089" spans="1:6" hidden="1" x14ac:dyDescent="0.35">
      <c r="A11089" s="72"/>
      <c r="C11089" s="66"/>
      <c r="F11089" s="66"/>
    </row>
    <row r="11090" spans="1:6" hidden="1" x14ac:dyDescent="0.35">
      <c r="A11090" s="72"/>
      <c r="C11090" s="66"/>
      <c r="F11090" s="66"/>
    </row>
    <row r="11091" spans="1:6" hidden="1" x14ac:dyDescent="0.35">
      <c r="A11091" s="72"/>
      <c r="C11091" s="66"/>
      <c r="F11091" s="66"/>
    </row>
    <row r="11092" spans="1:6" hidden="1" x14ac:dyDescent="0.35">
      <c r="A11092" s="72"/>
      <c r="C11092" s="66"/>
      <c r="F11092" s="66"/>
    </row>
    <row r="11093" spans="1:6" hidden="1" x14ac:dyDescent="0.35">
      <c r="A11093" s="72"/>
      <c r="C11093" s="66"/>
      <c r="F11093" s="66"/>
    </row>
    <row r="11094" spans="1:6" hidden="1" x14ac:dyDescent="0.35">
      <c r="A11094" s="72"/>
      <c r="C11094" s="66"/>
      <c r="F11094" s="66"/>
    </row>
    <row r="11095" spans="1:6" hidden="1" x14ac:dyDescent="0.35">
      <c r="A11095" s="72"/>
      <c r="C11095" s="66"/>
      <c r="F11095" s="66"/>
    </row>
    <row r="11096" spans="1:6" hidden="1" x14ac:dyDescent="0.35">
      <c r="A11096" s="72"/>
      <c r="C11096" s="66"/>
      <c r="F11096" s="66"/>
    </row>
    <row r="11097" spans="1:6" hidden="1" x14ac:dyDescent="0.35">
      <c r="A11097" s="72"/>
      <c r="C11097" s="66"/>
      <c r="F11097" s="66"/>
    </row>
    <row r="11098" spans="1:6" hidden="1" x14ac:dyDescent="0.35">
      <c r="A11098" s="72"/>
      <c r="C11098" s="66"/>
      <c r="F11098" s="66"/>
    </row>
    <row r="11099" spans="1:6" hidden="1" x14ac:dyDescent="0.35">
      <c r="A11099" s="72"/>
      <c r="C11099" s="66"/>
      <c r="F11099" s="66"/>
    </row>
    <row r="11100" spans="1:6" hidden="1" x14ac:dyDescent="0.35">
      <c r="A11100" s="72"/>
      <c r="C11100" s="66"/>
      <c r="F11100" s="66"/>
    </row>
    <row r="11101" spans="1:6" hidden="1" x14ac:dyDescent="0.35">
      <c r="A11101" s="72"/>
      <c r="C11101" s="66"/>
      <c r="F11101" s="66"/>
    </row>
    <row r="11102" spans="1:6" hidden="1" x14ac:dyDescent="0.35">
      <c r="A11102" s="72"/>
      <c r="C11102" s="66"/>
      <c r="F11102" s="66"/>
    </row>
    <row r="11103" spans="1:6" hidden="1" x14ac:dyDescent="0.35">
      <c r="A11103" s="72"/>
      <c r="C11103" s="66"/>
      <c r="F11103" s="66"/>
    </row>
    <row r="11104" spans="1:6" hidden="1" x14ac:dyDescent="0.35">
      <c r="A11104" s="72"/>
      <c r="C11104" s="66"/>
      <c r="F11104" s="66"/>
    </row>
    <row r="11105" spans="1:6" hidden="1" x14ac:dyDescent="0.35">
      <c r="A11105" s="72"/>
      <c r="C11105" s="66"/>
      <c r="F11105" s="66"/>
    </row>
    <row r="11106" spans="1:6" hidden="1" x14ac:dyDescent="0.35">
      <c r="A11106" s="72"/>
      <c r="C11106" s="66"/>
      <c r="F11106" s="66"/>
    </row>
    <row r="11107" spans="1:6" hidden="1" x14ac:dyDescent="0.35">
      <c r="A11107" s="72"/>
      <c r="C11107" s="66"/>
      <c r="F11107" s="66"/>
    </row>
    <row r="11108" spans="1:6" hidden="1" x14ac:dyDescent="0.35">
      <c r="A11108" s="72"/>
      <c r="C11108" s="66"/>
      <c r="F11108" s="66"/>
    </row>
    <row r="11109" spans="1:6" hidden="1" x14ac:dyDescent="0.35">
      <c r="A11109" s="72"/>
      <c r="C11109" s="66"/>
      <c r="F11109" s="66"/>
    </row>
    <row r="11110" spans="1:6" hidden="1" x14ac:dyDescent="0.35">
      <c r="A11110" s="72"/>
      <c r="C11110" s="66"/>
      <c r="F11110" s="66"/>
    </row>
    <row r="11111" spans="1:6" hidden="1" x14ac:dyDescent="0.35">
      <c r="A11111" s="72"/>
      <c r="C11111" s="66"/>
      <c r="F11111" s="66"/>
    </row>
    <row r="11112" spans="1:6" hidden="1" x14ac:dyDescent="0.35">
      <c r="A11112" s="72"/>
      <c r="C11112" s="66"/>
      <c r="F11112" s="66"/>
    </row>
    <row r="11113" spans="1:6" hidden="1" x14ac:dyDescent="0.35">
      <c r="A11113" s="72"/>
      <c r="C11113" s="66"/>
      <c r="F11113" s="66"/>
    </row>
    <row r="11114" spans="1:6" hidden="1" x14ac:dyDescent="0.35">
      <c r="A11114" s="72"/>
      <c r="C11114" s="66"/>
      <c r="F11114" s="66"/>
    </row>
    <row r="11115" spans="1:6" hidden="1" x14ac:dyDescent="0.35">
      <c r="A11115" s="72"/>
      <c r="C11115" s="66"/>
      <c r="F11115" s="66"/>
    </row>
    <row r="11116" spans="1:6" hidden="1" x14ac:dyDescent="0.35">
      <c r="A11116" s="72"/>
      <c r="C11116" s="66"/>
      <c r="F11116" s="66"/>
    </row>
    <row r="11117" spans="1:6" hidden="1" x14ac:dyDescent="0.35">
      <c r="A11117" s="72"/>
      <c r="C11117" s="66"/>
      <c r="F11117" s="66"/>
    </row>
    <row r="11118" spans="1:6" hidden="1" x14ac:dyDescent="0.35">
      <c r="A11118" s="72"/>
      <c r="C11118" s="66"/>
      <c r="F11118" s="66"/>
    </row>
    <row r="11119" spans="1:6" hidden="1" x14ac:dyDescent="0.35">
      <c r="A11119" s="72"/>
      <c r="C11119" s="66"/>
      <c r="F11119" s="66"/>
    </row>
    <row r="11120" spans="1:6" hidden="1" x14ac:dyDescent="0.35">
      <c r="A11120" s="72"/>
      <c r="C11120" s="66"/>
      <c r="F11120" s="66"/>
    </row>
    <row r="11121" spans="1:6" hidden="1" x14ac:dyDescent="0.35">
      <c r="A11121" s="72"/>
      <c r="C11121" s="66"/>
      <c r="F11121" s="66"/>
    </row>
    <row r="11122" spans="1:6" hidden="1" x14ac:dyDescent="0.35">
      <c r="A11122" s="72"/>
      <c r="C11122" s="66"/>
      <c r="F11122" s="66"/>
    </row>
    <row r="11123" spans="1:6" hidden="1" x14ac:dyDescent="0.35">
      <c r="A11123" s="72"/>
      <c r="C11123" s="66"/>
      <c r="F11123" s="66"/>
    </row>
    <row r="11124" spans="1:6" hidden="1" x14ac:dyDescent="0.35">
      <c r="A11124" s="72"/>
      <c r="C11124" s="66"/>
      <c r="F11124" s="66"/>
    </row>
    <row r="11125" spans="1:6" hidden="1" x14ac:dyDescent="0.35">
      <c r="A11125" s="72"/>
      <c r="C11125" s="66"/>
      <c r="F11125" s="66"/>
    </row>
    <row r="11126" spans="1:6" hidden="1" x14ac:dyDescent="0.35">
      <c r="A11126" s="72"/>
      <c r="C11126" s="66"/>
      <c r="F11126" s="66"/>
    </row>
    <row r="11127" spans="1:6" hidden="1" x14ac:dyDescent="0.35">
      <c r="A11127" s="72"/>
      <c r="C11127" s="66"/>
      <c r="F11127" s="66"/>
    </row>
    <row r="11128" spans="1:6" hidden="1" x14ac:dyDescent="0.35">
      <c r="A11128" s="72"/>
      <c r="C11128" s="66"/>
      <c r="F11128" s="66"/>
    </row>
    <row r="11129" spans="1:6" hidden="1" x14ac:dyDescent="0.35">
      <c r="A11129" s="72"/>
      <c r="C11129" s="66"/>
      <c r="F11129" s="66"/>
    </row>
    <row r="11130" spans="1:6" hidden="1" x14ac:dyDescent="0.35">
      <c r="A11130" s="72"/>
      <c r="C11130" s="66"/>
      <c r="F11130" s="66"/>
    </row>
    <row r="11131" spans="1:6" hidden="1" x14ac:dyDescent="0.35">
      <c r="A11131" s="72"/>
      <c r="C11131" s="66"/>
      <c r="F11131" s="66"/>
    </row>
    <row r="11132" spans="1:6" hidden="1" x14ac:dyDescent="0.35">
      <c r="A11132" s="72"/>
      <c r="C11132" s="66"/>
      <c r="F11132" s="66"/>
    </row>
    <row r="11133" spans="1:6" hidden="1" x14ac:dyDescent="0.35">
      <c r="A11133" s="72"/>
      <c r="C11133" s="66"/>
      <c r="F11133" s="66"/>
    </row>
    <row r="11134" spans="1:6" hidden="1" x14ac:dyDescent="0.35">
      <c r="A11134" s="72"/>
      <c r="C11134" s="66"/>
      <c r="F11134" s="66"/>
    </row>
    <row r="11135" spans="1:6" hidden="1" x14ac:dyDescent="0.35">
      <c r="A11135" s="72"/>
      <c r="C11135" s="66"/>
      <c r="F11135" s="66"/>
    </row>
    <row r="11136" spans="1:6" hidden="1" x14ac:dyDescent="0.35">
      <c r="A11136" s="72"/>
      <c r="C11136" s="66"/>
      <c r="F11136" s="66"/>
    </row>
    <row r="11137" spans="1:6" hidden="1" x14ac:dyDescent="0.35">
      <c r="A11137" s="72"/>
      <c r="C11137" s="66"/>
      <c r="F11137" s="66"/>
    </row>
    <row r="11138" spans="1:6" hidden="1" x14ac:dyDescent="0.35">
      <c r="A11138" s="72"/>
      <c r="C11138" s="66"/>
      <c r="F11138" s="66"/>
    </row>
    <row r="11139" spans="1:6" hidden="1" x14ac:dyDescent="0.35">
      <c r="A11139" s="72"/>
      <c r="C11139" s="66"/>
      <c r="F11139" s="66"/>
    </row>
    <row r="11140" spans="1:6" hidden="1" x14ac:dyDescent="0.35">
      <c r="A11140" s="72"/>
      <c r="C11140" s="66"/>
      <c r="F11140" s="66"/>
    </row>
    <row r="11141" spans="1:6" hidden="1" x14ac:dyDescent="0.35">
      <c r="A11141" s="72"/>
      <c r="C11141" s="66"/>
      <c r="F11141" s="66"/>
    </row>
    <row r="11142" spans="1:6" hidden="1" x14ac:dyDescent="0.35">
      <c r="A11142" s="72"/>
      <c r="C11142" s="66"/>
      <c r="F11142" s="66"/>
    </row>
    <row r="11143" spans="1:6" hidden="1" x14ac:dyDescent="0.35">
      <c r="A11143" s="72"/>
      <c r="C11143" s="66"/>
      <c r="F11143" s="66"/>
    </row>
    <row r="11144" spans="1:6" hidden="1" x14ac:dyDescent="0.35">
      <c r="A11144" s="72"/>
      <c r="C11144" s="66"/>
      <c r="F11144" s="66"/>
    </row>
    <row r="11145" spans="1:6" hidden="1" x14ac:dyDescent="0.35">
      <c r="A11145" s="72"/>
      <c r="C11145" s="66"/>
      <c r="F11145" s="66"/>
    </row>
    <row r="11146" spans="1:6" hidden="1" x14ac:dyDescent="0.35">
      <c r="A11146" s="72"/>
      <c r="C11146" s="66"/>
      <c r="F11146" s="66"/>
    </row>
    <row r="11147" spans="1:6" hidden="1" x14ac:dyDescent="0.35">
      <c r="A11147" s="72"/>
      <c r="C11147" s="66"/>
      <c r="F11147" s="66"/>
    </row>
    <row r="11148" spans="1:6" hidden="1" x14ac:dyDescent="0.35">
      <c r="A11148" s="72"/>
      <c r="C11148" s="66"/>
      <c r="F11148" s="66"/>
    </row>
    <row r="11149" spans="1:6" hidden="1" x14ac:dyDescent="0.35">
      <c r="A11149" s="72"/>
      <c r="C11149" s="66"/>
      <c r="F11149" s="66"/>
    </row>
    <row r="11150" spans="1:6" hidden="1" x14ac:dyDescent="0.35">
      <c r="A11150" s="72"/>
      <c r="C11150" s="66"/>
      <c r="F11150" s="66"/>
    </row>
    <row r="11151" spans="1:6" hidden="1" x14ac:dyDescent="0.35">
      <c r="A11151" s="72"/>
      <c r="C11151" s="66"/>
      <c r="F11151" s="66"/>
    </row>
    <row r="11152" spans="1:6" hidden="1" x14ac:dyDescent="0.35">
      <c r="A11152" s="72"/>
      <c r="C11152" s="66"/>
      <c r="F11152" s="66"/>
    </row>
    <row r="11153" spans="1:6" hidden="1" x14ac:dyDescent="0.35">
      <c r="A11153" s="72"/>
      <c r="C11153" s="66"/>
      <c r="F11153" s="66"/>
    </row>
    <row r="11154" spans="1:6" hidden="1" x14ac:dyDescent="0.35">
      <c r="A11154" s="72"/>
      <c r="C11154" s="66"/>
      <c r="F11154" s="66"/>
    </row>
    <row r="11155" spans="1:6" hidden="1" x14ac:dyDescent="0.35">
      <c r="A11155" s="72"/>
      <c r="C11155" s="66"/>
      <c r="F11155" s="66"/>
    </row>
    <row r="11156" spans="1:6" hidden="1" x14ac:dyDescent="0.35">
      <c r="A11156" s="72"/>
      <c r="C11156" s="66"/>
      <c r="F11156" s="66"/>
    </row>
    <row r="11157" spans="1:6" hidden="1" x14ac:dyDescent="0.35">
      <c r="A11157" s="72"/>
      <c r="C11157" s="66"/>
      <c r="F11157" s="66"/>
    </row>
    <row r="11158" spans="1:6" hidden="1" x14ac:dyDescent="0.35">
      <c r="A11158" s="72"/>
      <c r="C11158" s="66"/>
      <c r="F11158" s="66"/>
    </row>
    <row r="11159" spans="1:6" hidden="1" x14ac:dyDescent="0.35">
      <c r="A11159" s="72"/>
      <c r="C11159" s="66"/>
      <c r="F11159" s="66"/>
    </row>
    <row r="11160" spans="1:6" hidden="1" x14ac:dyDescent="0.35">
      <c r="A11160" s="72"/>
      <c r="C11160" s="66"/>
      <c r="F11160" s="66"/>
    </row>
    <row r="11161" spans="1:6" hidden="1" x14ac:dyDescent="0.35">
      <c r="A11161" s="72"/>
      <c r="C11161" s="66"/>
      <c r="F11161" s="66"/>
    </row>
    <row r="11162" spans="1:6" hidden="1" x14ac:dyDescent="0.35">
      <c r="A11162" s="72"/>
      <c r="C11162" s="66"/>
      <c r="F11162" s="66"/>
    </row>
    <row r="11163" spans="1:6" hidden="1" x14ac:dyDescent="0.35">
      <c r="A11163" s="72"/>
      <c r="C11163" s="66"/>
      <c r="F11163" s="66"/>
    </row>
    <row r="11164" spans="1:6" hidden="1" x14ac:dyDescent="0.35">
      <c r="A11164" s="72"/>
      <c r="C11164" s="66"/>
      <c r="F11164" s="66"/>
    </row>
    <row r="11165" spans="1:6" hidden="1" x14ac:dyDescent="0.35">
      <c r="A11165" s="72"/>
      <c r="C11165" s="66"/>
      <c r="F11165" s="66"/>
    </row>
    <row r="11166" spans="1:6" hidden="1" x14ac:dyDescent="0.35">
      <c r="A11166" s="72"/>
      <c r="C11166" s="66"/>
      <c r="F11166" s="66"/>
    </row>
    <row r="11167" spans="1:6" hidden="1" x14ac:dyDescent="0.35">
      <c r="A11167" s="72"/>
      <c r="C11167" s="66"/>
      <c r="F11167" s="66"/>
    </row>
    <row r="11168" spans="1:6" hidden="1" x14ac:dyDescent="0.35">
      <c r="A11168" s="72"/>
      <c r="C11168" s="66"/>
      <c r="F11168" s="66"/>
    </row>
    <row r="11169" spans="1:6" hidden="1" x14ac:dyDescent="0.35">
      <c r="A11169" s="72"/>
      <c r="C11169" s="66"/>
      <c r="F11169" s="66"/>
    </row>
    <row r="11170" spans="1:6" hidden="1" x14ac:dyDescent="0.35">
      <c r="A11170" s="72"/>
      <c r="C11170" s="66"/>
      <c r="F11170" s="66"/>
    </row>
    <row r="11171" spans="1:6" hidden="1" x14ac:dyDescent="0.35">
      <c r="A11171" s="72"/>
      <c r="C11171" s="66"/>
      <c r="F11171" s="66"/>
    </row>
    <row r="11172" spans="1:6" hidden="1" x14ac:dyDescent="0.35">
      <c r="A11172" s="72"/>
      <c r="C11172" s="66"/>
      <c r="F11172" s="66"/>
    </row>
    <row r="11173" spans="1:6" hidden="1" x14ac:dyDescent="0.35">
      <c r="A11173" s="72"/>
      <c r="C11173" s="66"/>
      <c r="F11173" s="66"/>
    </row>
    <row r="11174" spans="1:6" hidden="1" x14ac:dyDescent="0.35">
      <c r="A11174" s="72"/>
      <c r="C11174" s="66"/>
      <c r="F11174" s="66"/>
    </row>
    <row r="11175" spans="1:6" hidden="1" x14ac:dyDescent="0.35">
      <c r="A11175" s="72"/>
      <c r="C11175" s="66"/>
      <c r="F11175" s="66"/>
    </row>
    <row r="11176" spans="1:6" hidden="1" x14ac:dyDescent="0.35">
      <c r="A11176" s="72"/>
      <c r="C11176" s="66"/>
      <c r="F11176" s="66"/>
    </row>
    <row r="11177" spans="1:6" hidden="1" x14ac:dyDescent="0.35">
      <c r="A11177" s="72"/>
      <c r="C11177" s="66"/>
      <c r="F11177" s="66"/>
    </row>
    <row r="11178" spans="1:6" hidden="1" x14ac:dyDescent="0.35">
      <c r="A11178" s="72"/>
      <c r="C11178" s="66"/>
      <c r="F11178" s="66"/>
    </row>
    <row r="11179" spans="1:6" hidden="1" x14ac:dyDescent="0.35">
      <c r="A11179" s="72"/>
      <c r="C11179" s="66"/>
      <c r="F11179" s="66"/>
    </row>
    <row r="11180" spans="1:6" hidden="1" x14ac:dyDescent="0.35">
      <c r="A11180" s="72"/>
      <c r="C11180" s="66"/>
      <c r="F11180" s="66"/>
    </row>
    <row r="11181" spans="1:6" hidden="1" x14ac:dyDescent="0.35">
      <c r="A11181" s="72"/>
      <c r="C11181" s="66"/>
      <c r="F11181" s="66"/>
    </row>
    <row r="11182" spans="1:6" hidden="1" x14ac:dyDescent="0.35">
      <c r="A11182" s="72"/>
      <c r="C11182" s="66"/>
      <c r="F11182" s="66"/>
    </row>
    <row r="11183" spans="1:6" hidden="1" x14ac:dyDescent="0.35">
      <c r="A11183" s="72"/>
      <c r="C11183" s="66"/>
      <c r="F11183" s="66"/>
    </row>
    <row r="11184" spans="1:6" hidden="1" x14ac:dyDescent="0.35">
      <c r="A11184" s="72"/>
      <c r="C11184" s="66"/>
      <c r="F11184" s="66"/>
    </row>
    <row r="11185" spans="1:6" hidden="1" x14ac:dyDescent="0.35">
      <c r="A11185" s="72"/>
      <c r="C11185" s="66"/>
      <c r="F11185" s="66"/>
    </row>
    <row r="11186" spans="1:6" hidden="1" x14ac:dyDescent="0.35">
      <c r="A11186" s="72"/>
      <c r="C11186" s="66"/>
      <c r="F11186" s="66"/>
    </row>
    <row r="11187" spans="1:6" hidden="1" x14ac:dyDescent="0.35">
      <c r="A11187" s="72"/>
      <c r="C11187" s="66"/>
      <c r="F11187" s="66"/>
    </row>
    <row r="11188" spans="1:6" hidden="1" x14ac:dyDescent="0.35">
      <c r="A11188" s="72"/>
      <c r="C11188" s="66"/>
      <c r="F11188" s="66"/>
    </row>
    <row r="11189" spans="1:6" hidden="1" x14ac:dyDescent="0.35">
      <c r="A11189" s="72"/>
      <c r="C11189" s="66"/>
      <c r="F11189" s="66"/>
    </row>
    <row r="11190" spans="1:6" hidden="1" x14ac:dyDescent="0.35">
      <c r="A11190" s="72"/>
      <c r="C11190" s="66"/>
      <c r="F11190" s="66"/>
    </row>
    <row r="11191" spans="1:6" hidden="1" x14ac:dyDescent="0.35">
      <c r="A11191" s="72"/>
      <c r="C11191" s="66"/>
      <c r="F11191" s="66"/>
    </row>
    <row r="11192" spans="1:6" hidden="1" x14ac:dyDescent="0.35">
      <c r="A11192" s="72"/>
      <c r="C11192" s="66"/>
      <c r="F11192" s="66"/>
    </row>
    <row r="11193" spans="1:6" hidden="1" x14ac:dyDescent="0.35">
      <c r="A11193" s="72"/>
      <c r="C11193" s="66"/>
      <c r="F11193" s="66"/>
    </row>
    <row r="11194" spans="1:6" hidden="1" x14ac:dyDescent="0.35">
      <c r="A11194" s="72"/>
      <c r="C11194" s="66"/>
      <c r="F11194" s="66"/>
    </row>
    <row r="11195" spans="1:6" hidden="1" x14ac:dyDescent="0.35">
      <c r="A11195" s="72"/>
      <c r="C11195" s="66"/>
      <c r="F11195" s="66"/>
    </row>
    <row r="11196" spans="1:6" hidden="1" x14ac:dyDescent="0.35">
      <c r="A11196" s="72"/>
      <c r="C11196" s="66"/>
      <c r="F11196" s="66"/>
    </row>
    <row r="11197" spans="1:6" hidden="1" x14ac:dyDescent="0.35">
      <c r="A11197" s="72"/>
      <c r="C11197" s="66"/>
      <c r="F11197" s="66"/>
    </row>
    <row r="11198" spans="1:6" hidden="1" x14ac:dyDescent="0.35">
      <c r="A11198" s="72"/>
      <c r="C11198" s="66"/>
      <c r="F11198" s="66"/>
    </row>
    <row r="11199" spans="1:6" hidden="1" x14ac:dyDescent="0.35">
      <c r="A11199" s="72"/>
      <c r="C11199" s="66"/>
      <c r="F11199" s="66"/>
    </row>
    <row r="11200" spans="1:6" hidden="1" x14ac:dyDescent="0.35">
      <c r="A11200" s="72"/>
      <c r="C11200" s="66"/>
      <c r="F11200" s="66"/>
    </row>
    <row r="11201" spans="1:6" hidden="1" x14ac:dyDescent="0.35">
      <c r="A11201" s="72"/>
      <c r="C11201" s="66"/>
      <c r="F11201" s="66"/>
    </row>
    <row r="11202" spans="1:6" hidden="1" x14ac:dyDescent="0.35">
      <c r="A11202" s="72"/>
      <c r="C11202" s="66"/>
      <c r="F11202" s="66"/>
    </row>
    <row r="11203" spans="1:6" hidden="1" x14ac:dyDescent="0.35">
      <c r="A11203" s="72"/>
      <c r="C11203" s="66"/>
      <c r="F11203" s="66"/>
    </row>
    <row r="11204" spans="1:6" hidden="1" x14ac:dyDescent="0.35">
      <c r="A11204" s="72"/>
      <c r="C11204" s="66"/>
      <c r="F11204" s="66"/>
    </row>
    <row r="11205" spans="1:6" hidden="1" x14ac:dyDescent="0.35">
      <c r="A11205" s="72"/>
      <c r="C11205" s="66"/>
      <c r="F11205" s="66"/>
    </row>
    <row r="11206" spans="1:6" hidden="1" x14ac:dyDescent="0.35">
      <c r="A11206" s="72"/>
      <c r="C11206" s="66"/>
      <c r="F11206" s="66"/>
    </row>
    <row r="11207" spans="1:6" hidden="1" x14ac:dyDescent="0.35">
      <c r="A11207" s="72"/>
      <c r="C11207" s="66"/>
      <c r="F11207" s="66"/>
    </row>
    <row r="11208" spans="1:6" hidden="1" x14ac:dyDescent="0.35">
      <c r="A11208" s="72"/>
      <c r="C11208" s="66"/>
      <c r="F11208" s="66"/>
    </row>
    <row r="11209" spans="1:6" hidden="1" x14ac:dyDescent="0.35">
      <c r="A11209" s="72"/>
      <c r="C11209" s="66"/>
      <c r="F11209" s="66"/>
    </row>
    <row r="11210" spans="1:6" hidden="1" x14ac:dyDescent="0.35">
      <c r="A11210" s="72"/>
      <c r="C11210" s="66"/>
      <c r="F11210" s="66"/>
    </row>
    <row r="11211" spans="1:6" hidden="1" x14ac:dyDescent="0.35">
      <c r="A11211" s="72"/>
      <c r="C11211" s="66"/>
      <c r="F11211" s="66"/>
    </row>
    <row r="11212" spans="1:6" hidden="1" x14ac:dyDescent="0.35">
      <c r="A11212" s="72"/>
      <c r="C11212" s="66"/>
      <c r="F11212" s="66"/>
    </row>
    <row r="11213" spans="1:6" hidden="1" x14ac:dyDescent="0.35">
      <c r="A11213" s="72"/>
      <c r="C11213" s="66"/>
      <c r="F11213" s="66"/>
    </row>
    <row r="11214" spans="1:6" hidden="1" x14ac:dyDescent="0.35">
      <c r="A11214" s="72"/>
      <c r="C11214" s="66"/>
      <c r="F11214" s="66"/>
    </row>
    <row r="11215" spans="1:6" hidden="1" x14ac:dyDescent="0.35">
      <c r="A11215" s="72"/>
      <c r="C11215" s="66"/>
      <c r="F11215" s="66"/>
    </row>
    <row r="11216" spans="1:6" hidden="1" x14ac:dyDescent="0.35">
      <c r="A11216" s="72"/>
      <c r="C11216" s="66"/>
      <c r="F11216" s="66"/>
    </row>
    <row r="11217" spans="1:6" hidden="1" x14ac:dyDescent="0.35">
      <c r="A11217" s="72"/>
      <c r="C11217" s="66"/>
      <c r="F11217" s="66"/>
    </row>
    <row r="11218" spans="1:6" hidden="1" x14ac:dyDescent="0.35">
      <c r="A11218" s="72"/>
      <c r="C11218" s="66"/>
      <c r="F11218" s="66"/>
    </row>
    <row r="11219" spans="1:6" hidden="1" x14ac:dyDescent="0.35">
      <c r="A11219" s="72"/>
      <c r="C11219" s="66"/>
      <c r="F11219" s="66"/>
    </row>
    <row r="11220" spans="1:6" hidden="1" x14ac:dyDescent="0.35">
      <c r="A11220" s="72"/>
      <c r="C11220" s="66"/>
      <c r="F11220" s="66"/>
    </row>
    <row r="11221" spans="1:6" hidden="1" x14ac:dyDescent="0.35">
      <c r="A11221" s="72"/>
      <c r="C11221" s="66"/>
      <c r="F11221" s="66"/>
    </row>
    <row r="11222" spans="1:6" hidden="1" x14ac:dyDescent="0.35">
      <c r="A11222" s="72"/>
      <c r="C11222" s="66"/>
      <c r="F11222" s="66"/>
    </row>
    <row r="11223" spans="1:6" hidden="1" x14ac:dyDescent="0.35">
      <c r="A11223" s="72"/>
      <c r="C11223" s="66"/>
      <c r="F11223" s="66"/>
    </row>
    <row r="11224" spans="1:6" hidden="1" x14ac:dyDescent="0.35">
      <c r="A11224" s="72"/>
      <c r="C11224" s="66"/>
      <c r="F11224" s="66"/>
    </row>
    <row r="11225" spans="1:6" hidden="1" x14ac:dyDescent="0.35">
      <c r="A11225" s="72"/>
      <c r="C11225" s="66"/>
      <c r="F11225" s="66"/>
    </row>
    <row r="11226" spans="1:6" hidden="1" x14ac:dyDescent="0.35">
      <c r="A11226" s="72"/>
      <c r="C11226" s="66"/>
      <c r="F11226" s="66"/>
    </row>
    <row r="11227" spans="1:6" hidden="1" x14ac:dyDescent="0.35">
      <c r="A11227" s="72"/>
      <c r="C11227" s="66"/>
      <c r="F11227" s="66"/>
    </row>
    <row r="11228" spans="1:6" hidden="1" x14ac:dyDescent="0.35">
      <c r="A11228" s="72"/>
      <c r="C11228" s="66"/>
      <c r="F11228" s="66"/>
    </row>
    <row r="11229" spans="1:6" hidden="1" x14ac:dyDescent="0.35">
      <c r="A11229" s="72"/>
      <c r="C11229" s="66"/>
      <c r="F11229" s="66"/>
    </row>
    <row r="11230" spans="1:6" hidden="1" x14ac:dyDescent="0.35">
      <c r="A11230" s="72"/>
      <c r="C11230" s="66"/>
      <c r="F11230" s="66"/>
    </row>
    <row r="11231" spans="1:6" hidden="1" x14ac:dyDescent="0.35">
      <c r="A11231" s="72"/>
      <c r="C11231" s="66"/>
      <c r="F11231" s="66"/>
    </row>
    <row r="11232" spans="1:6" hidden="1" x14ac:dyDescent="0.35">
      <c r="A11232" s="72"/>
      <c r="C11232" s="66"/>
      <c r="F11232" s="66"/>
    </row>
    <row r="11233" spans="1:6" hidden="1" x14ac:dyDescent="0.35">
      <c r="A11233" s="72"/>
      <c r="C11233" s="66"/>
      <c r="F11233" s="66"/>
    </row>
    <row r="11234" spans="1:6" hidden="1" x14ac:dyDescent="0.35">
      <c r="A11234" s="72"/>
      <c r="C11234" s="66"/>
      <c r="F11234" s="66"/>
    </row>
    <row r="11235" spans="1:6" hidden="1" x14ac:dyDescent="0.35">
      <c r="A11235" s="72"/>
      <c r="C11235" s="66"/>
      <c r="F11235" s="66"/>
    </row>
    <row r="11236" spans="1:6" hidden="1" x14ac:dyDescent="0.35">
      <c r="A11236" s="72"/>
      <c r="C11236" s="66"/>
      <c r="F11236" s="66"/>
    </row>
    <row r="11237" spans="1:6" hidden="1" x14ac:dyDescent="0.35">
      <c r="A11237" s="72"/>
      <c r="C11237" s="66"/>
      <c r="F11237" s="66"/>
    </row>
    <row r="11238" spans="1:6" hidden="1" x14ac:dyDescent="0.35">
      <c r="A11238" s="72"/>
      <c r="C11238" s="66"/>
      <c r="F11238" s="66"/>
    </row>
    <row r="11239" spans="1:6" hidden="1" x14ac:dyDescent="0.35">
      <c r="A11239" s="72"/>
      <c r="C11239" s="66"/>
      <c r="F11239" s="66"/>
    </row>
    <row r="11240" spans="1:6" hidden="1" x14ac:dyDescent="0.35">
      <c r="A11240" s="72"/>
      <c r="C11240" s="66"/>
      <c r="F11240" s="66"/>
    </row>
    <row r="11241" spans="1:6" hidden="1" x14ac:dyDescent="0.35">
      <c r="A11241" s="72"/>
      <c r="C11241" s="66"/>
      <c r="F11241" s="66"/>
    </row>
    <row r="11242" spans="1:6" hidden="1" x14ac:dyDescent="0.35">
      <c r="A11242" s="72"/>
      <c r="C11242" s="66"/>
      <c r="F11242" s="66"/>
    </row>
    <row r="11243" spans="1:6" hidden="1" x14ac:dyDescent="0.35">
      <c r="A11243" s="72"/>
      <c r="C11243" s="66"/>
      <c r="F11243" s="66"/>
    </row>
    <row r="11244" spans="1:6" hidden="1" x14ac:dyDescent="0.35">
      <c r="A11244" s="72"/>
      <c r="C11244" s="66"/>
      <c r="F11244" s="66"/>
    </row>
    <row r="11245" spans="1:6" hidden="1" x14ac:dyDescent="0.35">
      <c r="A11245" s="72"/>
      <c r="C11245" s="66"/>
      <c r="F11245" s="66"/>
    </row>
    <row r="11246" spans="1:6" hidden="1" x14ac:dyDescent="0.35">
      <c r="A11246" s="72"/>
      <c r="C11246" s="66"/>
      <c r="F11246" s="66"/>
    </row>
    <row r="11247" spans="1:6" hidden="1" x14ac:dyDescent="0.35">
      <c r="A11247" s="72"/>
      <c r="C11247" s="66"/>
      <c r="F11247" s="66"/>
    </row>
    <row r="11248" spans="1:6" hidden="1" x14ac:dyDescent="0.35">
      <c r="A11248" s="72"/>
      <c r="C11248" s="66"/>
      <c r="F11248" s="66"/>
    </row>
    <row r="11249" spans="1:6" hidden="1" x14ac:dyDescent="0.35">
      <c r="A11249" s="72"/>
      <c r="C11249" s="66"/>
      <c r="F11249" s="66"/>
    </row>
    <row r="11250" spans="1:6" hidden="1" x14ac:dyDescent="0.35">
      <c r="A11250" s="72"/>
      <c r="C11250" s="66"/>
      <c r="F11250" s="66"/>
    </row>
    <row r="11251" spans="1:6" hidden="1" x14ac:dyDescent="0.35">
      <c r="A11251" s="72"/>
      <c r="C11251" s="66"/>
      <c r="F11251" s="66"/>
    </row>
    <row r="11252" spans="1:6" hidden="1" x14ac:dyDescent="0.35">
      <c r="A11252" s="72"/>
      <c r="C11252" s="66"/>
      <c r="F11252" s="66"/>
    </row>
    <row r="11253" spans="1:6" hidden="1" x14ac:dyDescent="0.35">
      <c r="A11253" s="72"/>
      <c r="C11253" s="66"/>
      <c r="F11253" s="66"/>
    </row>
    <row r="11254" spans="1:6" hidden="1" x14ac:dyDescent="0.35">
      <c r="A11254" s="72"/>
      <c r="C11254" s="66"/>
      <c r="F11254" s="66"/>
    </row>
    <row r="11255" spans="1:6" hidden="1" x14ac:dyDescent="0.35">
      <c r="A11255" s="72"/>
      <c r="C11255" s="66"/>
      <c r="F11255" s="66"/>
    </row>
    <row r="11256" spans="1:6" hidden="1" x14ac:dyDescent="0.35">
      <c r="A11256" s="72"/>
      <c r="C11256" s="66"/>
      <c r="F11256" s="66"/>
    </row>
    <row r="11257" spans="1:6" hidden="1" x14ac:dyDescent="0.35">
      <c r="A11257" s="72"/>
      <c r="C11257" s="66"/>
      <c r="F11257" s="66"/>
    </row>
    <row r="11258" spans="1:6" hidden="1" x14ac:dyDescent="0.35">
      <c r="A11258" s="72"/>
      <c r="C11258" s="66"/>
      <c r="F11258" s="66"/>
    </row>
    <row r="11259" spans="1:6" hidden="1" x14ac:dyDescent="0.35">
      <c r="A11259" s="72"/>
      <c r="C11259" s="66"/>
      <c r="F11259" s="66"/>
    </row>
    <row r="11260" spans="1:6" hidden="1" x14ac:dyDescent="0.35">
      <c r="A11260" s="72"/>
      <c r="C11260" s="66"/>
      <c r="F11260" s="66"/>
    </row>
    <row r="11261" spans="1:6" hidden="1" x14ac:dyDescent="0.35">
      <c r="A11261" s="72"/>
      <c r="C11261" s="66"/>
      <c r="F11261" s="66"/>
    </row>
    <row r="11262" spans="1:6" hidden="1" x14ac:dyDescent="0.35">
      <c r="A11262" s="72"/>
      <c r="C11262" s="66"/>
      <c r="F11262" s="66"/>
    </row>
    <row r="11263" spans="1:6" hidden="1" x14ac:dyDescent="0.35">
      <c r="A11263" s="72"/>
      <c r="C11263" s="66"/>
      <c r="F11263" s="66"/>
    </row>
    <row r="11264" spans="1:6" hidden="1" x14ac:dyDescent="0.35">
      <c r="A11264" s="72"/>
      <c r="C11264" s="66"/>
      <c r="F11264" s="66"/>
    </row>
    <row r="11265" spans="1:6" hidden="1" x14ac:dyDescent="0.35">
      <c r="A11265" s="72"/>
      <c r="C11265" s="66"/>
      <c r="F11265" s="66"/>
    </row>
    <row r="11266" spans="1:6" hidden="1" x14ac:dyDescent="0.35">
      <c r="A11266" s="72"/>
      <c r="C11266" s="66"/>
      <c r="F11266" s="66"/>
    </row>
    <row r="11267" spans="1:6" hidden="1" x14ac:dyDescent="0.35">
      <c r="A11267" s="72"/>
      <c r="C11267" s="66"/>
      <c r="F11267" s="66"/>
    </row>
    <row r="11268" spans="1:6" hidden="1" x14ac:dyDescent="0.35">
      <c r="A11268" s="72"/>
      <c r="C11268" s="66"/>
      <c r="F11268" s="66"/>
    </row>
    <row r="11269" spans="1:6" hidden="1" x14ac:dyDescent="0.35">
      <c r="A11269" s="72"/>
      <c r="C11269" s="66"/>
      <c r="F11269" s="66"/>
    </row>
    <row r="11270" spans="1:6" hidden="1" x14ac:dyDescent="0.35">
      <c r="A11270" s="72"/>
      <c r="C11270" s="66"/>
      <c r="F11270" s="66"/>
    </row>
    <row r="11271" spans="1:6" hidden="1" x14ac:dyDescent="0.35">
      <c r="A11271" s="72"/>
      <c r="C11271" s="66"/>
      <c r="F11271" s="66"/>
    </row>
    <row r="11272" spans="1:6" hidden="1" x14ac:dyDescent="0.35">
      <c r="A11272" s="72"/>
      <c r="C11272" s="66"/>
      <c r="F11272" s="66"/>
    </row>
    <row r="11273" spans="1:6" hidden="1" x14ac:dyDescent="0.35">
      <c r="A11273" s="72"/>
      <c r="C11273" s="66"/>
      <c r="F11273" s="66"/>
    </row>
    <row r="11274" spans="1:6" hidden="1" x14ac:dyDescent="0.35">
      <c r="A11274" s="72"/>
      <c r="C11274" s="66"/>
      <c r="F11274" s="66"/>
    </row>
    <row r="11275" spans="1:6" hidden="1" x14ac:dyDescent="0.35">
      <c r="A11275" s="72"/>
      <c r="C11275" s="66"/>
      <c r="F11275" s="66"/>
    </row>
    <row r="11276" spans="1:6" hidden="1" x14ac:dyDescent="0.35">
      <c r="A11276" s="72"/>
      <c r="C11276" s="66"/>
      <c r="F11276" s="66"/>
    </row>
    <row r="11277" spans="1:6" hidden="1" x14ac:dyDescent="0.35">
      <c r="A11277" s="72"/>
      <c r="C11277" s="66"/>
      <c r="F11277" s="66"/>
    </row>
    <row r="11278" spans="1:6" hidden="1" x14ac:dyDescent="0.35">
      <c r="A11278" s="72"/>
      <c r="C11278" s="66"/>
      <c r="F11278" s="66"/>
    </row>
    <row r="11279" spans="1:6" hidden="1" x14ac:dyDescent="0.35">
      <c r="A11279" s="72"/>
      <c r="C11279" s="66"/>
      <c r="F11279" s="66"/>
    </row>
    <row r="11280" spans="1:6" hidden="1" x14ac:dyDescent="0.35">
      <c r="A11280" s="72"/>
      <c r="C11280" s="66"/>
      <c r="F11280" s="66"/>
    </row>
    <row r="11281" spans="1:6" hidden="1" x14ac:dyDescent="0.35">
      <c r="A11281" s="72"/>
      <c r="C11281" s="66"/>
      <c r="F11281" s="66"/>
    </row>
    <row r="11282" spans="1:6" hidden="1" x14ac:dyDescent="0.35">
      <c r="A11282" s="72"/>
      <c r="C11282" s="66"/>
      <c r="F11282" s="66"/>
    </row>
    <row r="11283" spans="1:6" hidden="1" x14ac:dyDescent="0.35">
      <c r="A11283" s="72"/>
      <c r="C11283" s="66"/>
      <c r="F11283" s="66"/>
    </row>
    <row r="11284" spans="1:6" hidden="1" x14ac:dyDescent="0.35">
      <c r="A11284" s="72"/>
      <c r="C11284" s="66"/>
      <c r="F11284" s="66"/>
    </row>
    <row r="11285" spans="1:6" hidden="1" x14ac:dyDescent="0.35">
      <c r="A11285" s="72"/>
      <c r="C11285" s="66"/>
      <c r="F11285" s="66"/>
    </row>
    <row r="11286" spans="1:6" hidden="1" x14ac:dyDescent="0.35">
      <c r="A11286" s="72"/>
      <c r="C11286" s="66"/>
      <c r="F11286" s="66"/>
    </row>
    <row r="11287" spans="1:6" hidden="1" x14ac:dyDescent="0.35">
      <c r="A11287" s="72"/>
      <c r="C11287" s="66"/>
      <c r="F11287" s="66"/>
    </row>
    <row r="11288" spans="1:6" hidden="1" x14ac:dyDescent="0.35">
      <c r="A11288" s="72"/>
      <c r="C11288" s="66"/>
      <c r="F11288" s="66"/>
    </row>
    <row r="11289" spans="1:6" hidden="1" x14ac:dyDescent="0.35">
      <c r="A11289" s="72"/>
      <c r="C11289" s="66"/>
      <c r="F11289" s="66"/>
    </row>
    <row r="11290" spans="1:6" hidden="1" x14ac:dyDescent="0.35">
      <c r="A11290" s="72"/>
      <c r="C11290" s="66"/>
      <c r="F11290" s="66"/>
    </row>
    <row r="11291" spans="1:6" hidden="1" x14ac:dyDescent="0.35">
      <c r="A11291" s="72"/>
      <c r="C11291" s="66"/>
      <c r="F11291" s="66"/>
    </row>
    <row r="11292" spans="1:6" hidden="1" x14ac:dyDescent="0.35">
      <c r="A11292" s="72"/>
      <c r="C11292" s="66"/>
      <c r="F11292" s="66"/>
    </row>
    <row r="11293" spans="1:6" hidden="1" x14ac:dyDescent="0.35">
      <c r="A11293" s="72"/>
      <c r="C11293" s="66"/>
      <c r="F11293" s="66"/>
    </row>
    <row r="11294" spans="1:6" hidden="1" x14ac:dyDescent="0.35">
      <c r="A11294" s="72"/>
      <c r="C11294" s="66"/>
      <c r="F11294" s="66"/>
    </row>
    <row r="11295" spans="1:6" hidden="1" x14ac:dyDescent="0.35">
      <c r="A11295" s="72"/>
      <c r="C11295" s="66"/>
      <c r="F11295" s="66"/>
    </row>
    <row r="11296" spans="1:6" hidden="1" x14ac:dyDescent="0.35">
      <c r="A11296" s="72"/>
      <c r="C11296" s="66"/>
      <c r="F11296" s="66"/>
    </row>
    <row r="11297" spans="1:6" hidden="1" x14ac:dyDescent="0.35">
      <c r="A11297" s="72"/>
      <c r="C11297" s="66"/>
      <c r="F11297" s="66"/>
    </row>
    <row r="11298" spans="1:6" hidden="1" x14ac:dyDescent="0.35">
      <c r="A11298" s="72"/>
      <c r="C11298" s="66"/>
      <c r="F11298" s="66"/>
    </row>
    <row r="11299" spans="1:6" hidden="1" x14ac:dyDescent="0.35">
      <c r="A11299" s="72"/>
      <c r="C11299" s="66"/>
      <c r="F11299" s="66"/>
    </row>
    <row r="11300" spans="1:6" hidden="1" x14ac:dyDescent="0.35">
      <c r="A11300" s="72"/>
      <c r="C11300" s="66"/>
      <c r="F11300" s="66"/>
    </row>
    <row r="11301" spans="1:6" hidden="1" x14ac:dyDescent="0.35">
      <c r="A11301" s="72"/>
      <c r="C11301" s="66"/>
      <c r="F11301" s="66"/>
    </row>
    <row r="11302" spans="1:6" hidden="1" x14ac:dyDescent="0.35">
      <c r="A11302" s="72"/>
      <c r="C11302" s="66"/>
      <c r="F11302" s="66"/>
    </row>
    <row r="11303" spans="1:6" hidden="1" x14ac:dyDescent="0.35">
      <c r="A11303" s="72"/>
      <c r="C11303" s="66"/>
      <c r="F11303" s="66"/>
    </row>
    <row r="11304" spans="1:6" hidden="1" x14ac:dyDescent="0.35">
      <c r="A11304" s="72"/>
      <c r="C11304" s="66"/>
      <c r="F11304" s="66"/>
    </row>
    <row r="11305" spans="1:6" hidden="1" x14ac:dyDescent="0.35">
      <c r="A11305" s="72"/>
      <c r="C11305" s="66"/>
      <c r="F11305" s="66"/>
    </row>
    <row r="11306" spans="1:6" hidden="1" x14ac:dyDescent="0.35">
      <c r="A11306" s="72"/>
      <c r="C11306" s="66"/>
      <c r="F11306" s="66"/>
    </row>
    <row r="11307" spans="1:6" hidden="1" x14ac:dyDescent="0.35">
      <c r="A11307" s="72"/>
      <c r="C11307" s="66"/>
      <c r="F11307" s="66"/>
    </row>
    <row r="11308" spans="1:6" hidden="1" x14ac:dyDescent="0.35">
      <c r="A11308" s="72"/>
      <c r="C11308" s="66"/>
      <c r="F11308" s="66"/>
    </row>
    <row r="11309" spans="1:6" hidden="1" x14ac:dyDescent="0.35">
      <c r="A11309" s="72"/>
      <c r="C11309" s="66"/>
      <c r="F11309" s="66"/>
    </row>
    <row r="11310" spans="1:6" hidden="1" x14ac:dyDescent="0.35">
      <c r="A11310" s="72"/>
      <c r="C11310" s="66"/>
      <c r="F11310" s="66"/>
    </row>
    <row r="11311" spans="1:6" hidden="1" x14ac:dyDescent="0.35">
      <c r="A11311" s="72"/>
      <c r="C11311" s="66"/>
      <c r="F11311" s="66"/>
    </row>
    <row r="11312" spans="1:6" hidden="1" x14ac:dyDescent="0.35">
      <c r="A11312" s="72"/>
      <c r="C11312" s="66"/>
      <c r="F11312" s="66"/>
    </row>
    <row r="11313" spans="1:6" hidden="1" x14ac:dyDescent="0.35">
      <c r="A11313" s="72"/>
      <c r="C11313" s="66"/>
      <c r="F11313" s="66"/>
    </row>
    <row r="11314" spans="1:6" hidden="1" x14ac:dyDescent="0.35">
      <c r="A11314" s="72"/>
      <c r="C11314" s="66"/>
      <c r="F11314" s="66"/>
    </row>
    <row r="11315" spans="1:6" hidden="1" x14ac:dyDescent="0.35">
      <c r="A11315" s="72"/>
      <c r="C11315" s="66"/>
      <c r="F11315" s="66"/>
    </row>
    <row r="11316" spans="1:6" hidden="1" x14ac:dyDescent="0.35">
      <c r="A11316" s="72"/>
      <c r="C11316" s="66"/>
      <c r="F11316" s="66"/>
    </row>
    <row r="11317" spans="1:6" hidden="1" x14ac:dyDescent="0.35">
      <c r="A11317" s="72"/>
      <c r="C11317" s="66"/>
      <c r="F11317" s="66"/>
    </row>
    <row r="11318" spans="1:6" hidden="1" x14ac:dyDescent="0.35">
      <c r="A11318" s="72"/>
      <c r="C11318" s="66"/>
      <c r="F11318" s="66"/>
    </row>
    <row r="11319" spans="1:6" hidden="1" x14ac:dyDescent="0.35">
      <c r="A11319" s="72"/>
      <c r="C11319" s="66"/>
      <c r="F11319" s="66"/>
    </row>
    <row r="11320" spans="1:6" hidden="1" x14ac:dyDescent="0.35">
      <c r="A11320" s="72"/>
      <c r="C11320" s="66"/>
      <c r="F11320" s="66"/>
    </row>
    <row r="11321" spans="1:6" hidden="1" x14ac:dyDescent="0.35">
      <c r="A11321" s="72"/>
      <c r="C11321" s="66"/>
      <c r="F11321" s="66"/>
    </row>
    <row r="11322" spans="1:6" hidden="1" x14ac:dyDescent="0.35">
      <c r="A11322" s="72"/>
      <c r="C11322" s="66"/>
      <c r="F11322" s="66"/>
    </row>
    <row r="11323" spans="1:6" hidden="1" x14ac:dyDescent="0.35">
      <c r="A11323" s="72"/>
      <c r="C11323" s="66"/>
      <c r="F11323" s="66"/>
    </row>
    <row r="11324" spans="1:6" hidden="1" x14ac:dyDescent="0.35">
      <c r="A11324" s="72"/>
      <c r="C11324" s="66"/>
      <c r="F11324" s="66"/>
    </row>
    <row r="11325" spans="1:6" hidden="1" x14ac:dyDescent="0.35">
      <c r="A11325" s="72"/>
      <c r="C11325" s="66"/>
      <c r="F11325" s="66"/>
    </row>
    <row r="11326" spans="1:6" hidden="1" x14ac:dyDescent="0.35">
      <c r="A11326" s="72"/>
      <c r="C11326" s="66"/>
      <c r="F11326" s="66"/>
    </row>
    <row r="11327" spans="1:6" hidden="1" x14ac:dyDescent="0.35">
      <c r="A11327" s="72"/>
      <c r="C11327" s="66"/>
      <c r="F11327" s="66"/>
    </row>
    <row r="11328" spans="1:6" hidden="1" x14ac:dyDescent="0.35">
      <c r="A11328" s="72"/>
      <c r="C11328" s="66"/>
      <c r="F11328" s="66"/>
    </row>
    <row r="11329" spans="1:6" hidden="1" x14ac:dyDescent="0.35">
      <c r="A11329" s="72"/>
      <c r="C11329" s="66"/>
      <c r="F11329" s="66"/>
    </row>
    <row r="11330" spans="1:6" hidden="1" x14ac:dyDescent="0.35">
      <c r="A11330" s="72"/>
      <c r="C11330" s="66"/>
      <c r="F11330" s="66"/>
    </row>
    <row r="11331" spans="1:6" hidden="1" x14ac:dyDescent="0.35">
      <c r="A11331" s="72"/>
      <c r="C11331" s="66"/>
      <c r="F11331" s="66"/>
    </row>
    <row r="11332" spans="1:6" hidden="1" x14ac:dyDescent="0.35">
      <c r="A11332" s="72"/>
      <c r="C11332" s="66"/>
      <c r="F11332" s="66"/>
    </row>
    <row r="11333" spans="1:6" hidden="1" x14ac:dyDescent="0.35">
      <c r="A11333" s="72"/>
      <c r="C11333" s="66"/>
      <c r="F11333" s="66"/>
    </row>
    <row r="11334" spans="1:6" hidden="1" x14ac:dyDescent="0.35">
      <c r="A11334" s="72"/>
      <c r="C11334" s="66"/>
      <c r="F11334" s="66"/>
    </row>
    <row r="11335" spans="1:6" hidden="1" x14ac:dyDescent="0.35">
      <c r="A11335" s="72"/>
      <c r="C11335" s="66"/>
      <c r="F11335" s="66"/>
    </row>
    <row r="11336" spans="1:6" hidden="1" x14ac:dyDescent="0.35">
      <c r="A11336" s="72"/>
      <c r="C11336" s="66"/>
      <c r="F11336" s="66"/>
    </row>
    <row r="11337" spans="1:6" hidden="1" x14ac:dyDescent="0.35">
      <c r="A11337" s="72"/>
      <c r="C11337" s="66"/>
      <c r="F11337" s="66"/>
    </row>
    <row r="11338" spans="1:6" hidden="1" x14ac:dyDescent="0.35">
      <c r="A11338" s="72"/>
      <c r="C11338" s="66"/>
      <c r="F11338" s="66"/>
    </row>
    <row r="11339" spans="1:6" hidden="1" x14ac:dyDescent="0.35">
      <c r="A11339" s="72"/>
      <c r="C11339" s="66"/>
      <c r="F11339" s="66"/>
    </row>
    <row r="11340" spans="1:6" hidden="1" x14ac:dyDescent="0.35">
      <c r="A11340" s="72"/>
      <c r="C11340" s="66"/>
      <c r="F11340" s="66"/>
    </row>
    <row r="11341" spans="1:6" hidden="1" x14ac:dyDescent="0.35">
      <c r="A11341" s="72"/>
      <c r="C11341" s="66"/>
      <c r="F11341" s="66"/>
    </row>
    <row r="11342" spans="1:6" hidden="1" x14ac:dyDescent="0.35">
      <c r="A11342" s="72"/>
      <c r="C11342" s="66"/>
      <c r="F11342" s="66"/>
    </row>
    <row r="11343" spans="1:6" hidden="1" x14ac:dyDescent="0.35">
      <c r="A11343" s="72"/>
      <c r="C11343" s="66"/>
      <c r="F11343" s="66"/>
    </row>
    <row r="11344" spans="1:6" hidden="1" x14ac:dyDescent="0.35">
      <c r="A11344" s="72"/>
      <c r="C11344" s="66"/>
      <c r="F11344" s="66"/>
    </row>
    <row r="11345" spans="1:6" hidden="1" x14ac:dyDescent="0.35">
      <c r="A11345" s="72"/>
      <c r="C11345" s="66"/>
      <c r="F11345" s="66"/>
    </row>
    <row r="11346" spans="1:6" hidden="1" x14ac:dyDescent="0.35">
      <c r="A11346" s="72"/>
      <c r="C11346" s="66"/>
      <c r="F11346" s="66"/>
    </row>
    <row r="11347" spans="1:6" hidden="1" x14ac:dyDescent="0.35">
      <c r="A11347" s="72"/>
      <c r="C11347" s="66"/>
      <c r="F11347" s="66"/>
    </row>
    <row r="11348" spans="1:6" hidden="1" x14ac:dyDescent="0.35">
      <c r="A11348" s="72"/>
      <c r="C11348" s="66"/>
      <c r="F11348" s="66"/>
    </row>
    <row r="11349" spans="1:6" hidden="1" x14ac:dyDescent="0.35">
      <c r="A11349" s="72"/>
      <c r="C11349" s="66"/>
      <c r="F11349" s="66"/>
    </row>
    <row r="11350" spans="1:6" hidden="1" x14ac:dyDescent="0.35">
      <c r="A11350" s="72"/>
      <c r="C11350" s="66"/>
      <c r="F11350" s="66"/>
    </row>
    <row r="11351" spans="1:6" hidden="1" x14ac:dyDescent="0.35">
      <c r="A11351" s="72"/>
      <c r="C11351" s="66"/>
      <c r="F11351" s="66"/>
    </row>
    <row r="11352" spans="1:6" hidden="1" x14ac:dyDescent="0.35">
      <c r="A11352" s="72"/>
      <c r="C11352" s="66"/>
      <c r="F11352" s="66"/>
    </row>
    <row r="11353" spans="1:6" hidden="1" x14ac:dyDescent="0.35">
      <c r="A11353" s="72"/>
      <c r="C11353" s="66"/>
      <c r="F11353" s="66"/>
    </row>
    <row r="11354" spans="1:6" hidden="1" x14ac:dyDescent="0.35">
      <c r="A11354" s="72"/>
      <c r="C11354" s="66"/>
      <c r="F11354" s="66"/>
    </row>
    <row r="11355" spans="1:6" hidden="1" x14ac:dyDescent="0.35">
      <c r="A11355" s="72"/>
      <c r="C11355" s="66"/>
      <c r="F11355" s="66"/>
    </row>
    <row r="11356" spans="1:6" hidden="1" x14ac:dyDescent="0.35">
      <c r="A11356" s="72"/>
      <c r="C11356" s="66"/>
      <c r="F11356" s="66"/>
    </row>
    <row r="11357" spans="1:6" hidden="1" x14ac:dyDescent="0.35">
      <c r="A11357" s="72"/>
      <c r="C11357" s="66"/>
      <c r="F11357" s="66"/>
    </row>
    <row r="11358" spans="1:6" hidden="1" x14ac:dyDescent="0.35">
      <c r="A11358" s="72"/>
      <c r="C11358" s="66"/>
      <c r="F11358" s="66"/>
    </row>
    <row r="11359" spans="1:6" hidden="1" x14ac:dyDescent="0.35">
      <c r="A11359" s="72"/>
      <c r="C11359" s="66"/>
      <c r="F11359" s="66"/>
    </row>
    <row r="11360" spans="1:6" hidden="1" x14ac:dyDescent="0.35">
      <c r="A11360" s="72"/>
      <c r="C11360" s="66"/>
      <c r="F11360" s="66"/>
    </row>
    <row r="11361" spans="1:6" hidden="1" x14ac:dyDescent="0.35">
      <c r="A11361" s="72"/>
      <c r="C11361" s="66"/>
      <c r="F11361" s="66"/>
    </row>
    <row r="11362" spans="1:6" hidden="1" x14ac:dyDescent="0.35">
      <c r="A11362" s="72"/>
      <c r="C11362" s="66"/>
      <c r="F11362" s="66"/>
    </row>
    <row r="11363" spans="1:6" hidden="1" x14ac:dyDescent="0.35">
      <c r="A11363" s="72"/>
      <c r="C11363" s="66"/>
      <c r="F11363" s="66"/>
    </row>
    <row r="11364" spans="1:6" hidden="1" x14ac:dyDescent="0.35">
      <c r="A11364" s="72"/>
      <c r="C11364" s="66"/>
      <c r="F11364" s="66"/>
    </row>
    <row r="11365" spans="1:6" hidden="1" x14ac:dyDescent="0.35">
      <c r="A11365" s="72"/>
      <c r="C11365" s="66"/>
      <c r="F11365" s="66"/>
    </row>
    <row r="11366" spans="1:6" hidden="1" x14ac:dyDescent="0.35">
      <c r="A11366" s="72"/>
      <c r="C11366" s="66"/>
      <c r="F11366" s="66"/>
    </row>
    <row r="11367" spans="1:6" hidden="1" x14ac:dyDescent="0.35">
      <c r="A11367" s="72"/>
      <c r="C11367" s="66"/>
      <c r="F11367" s="66"/>
    </row>
    <row r="11368" spans="1:6" hidden="1" x14ac:dyDescent="0.35">
      <c r="A11368" s="72"/>
      <c r="C11368" s="66"/>
      <c r="F11368" s="66"/>
    </row>
    <row r="11369" spans="1:6" hidden="1" x14ac:dyDescent="0.35">
      <c r="A11369" s="72"/>
      <c r="C11369" s="66"/>
      <c r="F11369" s="66"/>
    </row>
    <row r="11370" spans="1:6" hidden="1" x14ac:dyDescent="0.35">
      <c r="A11370" s="72"/>
      <c r="C11370" s="66"/>
      <c r="F11370" s="66"/>
    </row>
    <row r="11371" spans="1:6" hidden="1" x14ac:dyDescent="0.35">
      <c r="A11371" s="72"/>
      <c r="C11371" s="66"/>
      <c r="F11371" s="66"/>
    </row>
    <row r="11372" spans="1:6" hidden="1" x14ac:dyDescent="0.35">
      <c r="A11372" s="72"/>
      <c r="C11372" s="66"/>
      <c r="F11372" s="66"/>
    </row>
    <row r="11373" spans="1:6" hidden="1" x14ac:dyDescent="0.35">
      <c r="A11373" s="72"/>
      <c r="C11373" s="66"/>
      <c r="F11373" s="66"/>
    </row>
    <row r="11374" spans="1:6" hidden="1" x14ac:dyDescent="0.35">
      <c r="A11374" s="72"/>
      <c r="C11374" s="66"/>
      <c r="F11374" s="66"/>
    </row>
    <row r="11375" spans="1:6" hidden="1" x14ac:dyDescent="0.35">
      <c r="A11375" s="72"/>
      <c r="C11375" s="66"/>
      <c r="F11375" s="66"/>
    </row>
    <row r="11376" spans="1:6" hidden="1" x14ac:dyDescent="0.35">
      <c r="A11376" s="72"/>
      <c r="C11376" s="66"/>
      <c r="F11376" s="66"/>
    </row>
    <row r="11377" spans="1:6" hidden="1" x14ac:dyDescent="0.35">
      <c r="A11377" s="72"/>
      <c r="C11377" s="66"/>
      <c r="F11377" s="66"/>
    </row>
    <row r="11378" spans="1:6" hidden="1" x14ac:dyDescent="0.35">
      <c r="A11378" s="72"/>
      <c r="C11378" s="66"/>
      <c r="F11378" s="66"/>
    </row>
    <row r="11379" spans="1:6" hidden="1" x14ac:dyDescent="0.35">
      <c r="A11379" s="72"/>
      <c r="C11379" s="66"/>
      <c r="F11379" s="66"/>
    </row>
    <row r="11380" spans="1:6" hidden="1" x14ac:dyDescent="0.35">
      <c r="A11380" s="72"/>
      <c r="C11380" s="66"/>
      <c r="F11380" s="66"/>
    </row>
    <row r="11381" spans="1:6" hidden="1" x14ac:dyDescent="0.35">
      <c r="A11381" s="72"/>
      <c r="C11381" s="66"/>
      <c r="F11381" s="66"/>
    </row>
    <row r="11382" spans="1:6" hidden="1" x14ac:dyDescent="0.35">
      <c r="A11382" s="72"/>
      <c r="C11382" s="66"/>
      <c r="F11382" s="66"/>
    </row>
    <row r="11383" spans="1:6" hidden="1" x14ac:dyDescent="0.35">
      <c r="A11383" s="72"/>
      <c r="C11383" s="66"/>
      <c r="F11383" s="66"/>
    </row>
    <row r="11384" spans="1:6" hidden="1" x14ac:dyDescent="0.35">
      <c r="A11384" s="72"/>
      <c r="C11384" s="66"/>
      <c r="F11384" s="66"/>
    </row>
    <row r="11385" spans="1:6" hidden="1" x14ac:dyDescent="0.35">
      <c r="A11385" s="72"/>
      <c r="C11385" s="66"/>
      <c r="F11385" s="66"/>
    </row>
    <row r="11386" spans="1:6" hidden="1" x14ac:dyDescent="0.35">
      <c r="A11386" s="72"/>
      <c r="C11386" s="66"/>
      <c r="F11386" s="66"/>
    </row>
    <row r="11387" spans="1:6" hidden="1" x14ac:dyDescent="0.35">
      <c r="A11387" s="72"/>
      <c r="C11387" s="66"/>
      <c r="F11387" s="66"/>
    </row>
    <row r="11388" spans="1:6" hidden="1" x14ac:dyDescent="0.35">
      <c r="A11388" s="72"/>
      <c r="C11388" s="66"/>
      <c r="F11388" s="66"/>
    </row>
    <row r="11389" spans="1:6" hidden="1" x14ac:dyDescent="0.35">
      <c r="A11389" s="72"/>
      <c r="C11389" s="66"/>
      <c r="F11389" s="66"/>
    </row>
    <row r="11390" spans="1:6" hidden="1" x14ac:dyDescent="0.35">
      <c r="A11390" s="72"/>
      <c r="C11390" s="66"/>
      <c r="F11390" s="66"/>
    </row>
    <row r="11391" spans="1:6" hidden="1" x14ac:dyDescent="0.35">
      <c r="A11391" s="72"/>
      <c r="C11391" s="66"/>
      <c r="F11391" s="66"/>
    </row>
    <row r="11392" spans="1:6" hidden="1" x14ac:dyDescent="0.35">
      <c r="A11392" s="72"/>
      <c r="C11392" s="66"/>
      <c r="F11392" s="66"/>
    </row>
    <row r="11393" spans="1:6" hidden="1" x14ac:dyDescent="0.35">
      <c r="A11393" s="72"/>
      <c r="C11393" s="66"/>
      <c r="F11393" s="66"/>
    </row>
    <row r="11394" spans="1:6" hidden="1" x14ac:dyDescent="0.35">
      <c r="A11394" s="72"/>
      <c r="C11394" s="66"/>
      <c r="F11394" s="66"/>
    </row>
    <row r="11395" spans="1:6" hidden="1" x14ac:dyDescent="0.35">
      <c r="A11395" s="72"/>
      <c r="C11395" s="66"/>
      <c r="F11395" s="66"/>
    </row>
    <row r="11396" spans="1:6" hidden="1" x14ac:dyDescent="0.35">
      <c r="A11396" s="72"/>
      <c r="C11396" s="66"/>
      <c r="F11396" s="66"/>
    </row>
    <row r="11397" spans="1:6" hidden="1" x14ac:dyDescent="0.35">
      <c r="A11397" s="72"/>
      <c r="C11397" s="66"/>
      <c r="F11397" s="66"/>
    </row>
    <row r="11398" spans="1:6" hidden="1" x14ac:dyDescent="0.35">
      <c r="A11398" s="72"/>
      <c r="C11398" s="66"/>
      <c r="F11398" s="66"/>
    </row>
    <row r="11399" spans="1:6" hidden="1" x14ac:dyDescent="0.35">
      <c r="A11399" s="72"/>
      <c r="C11399" s="66"/>
      <c r="F11399" s="66"/>
    </row>
    <row r="11400" spans="1:6" hidden="1" x14ac:dyDescent="0.35">
      <c r="A11400" s="72"/>
      <c r="C11400" s="66"/>
      <c r="F11400" s="66"/>
    </row>
    <row r="11401" spans="1:6" hidden="1" x14ac:dyDescent="0.35">
      <c r="A11401" s="72"/>
      <c r="C11401" s="66"/>
      <c r="F11401" s="66"/>
    </row>
    <row r="11402" spans="1:6" hidden="1" x14ac:dyDescent="0.35">
      <c r="A11402" s="72"/>
      <c r="C11402" s="66"/>
      <c r="F11402" s="66"/>
    </row>
    <row r="11403" spans="1:6" hidden="1" x14ac:dyDescent="0.35">
      <c r="A11403" s="72"/>
      <c r="C11403" s="66"/>
      <c r="F11403" s="66"/>
    </row>
    <row r="11404" spans="1:6" hidden="1" x14ac:dyDescent="0.35">
      <c r="A11404" s="72"/>
      <c r="C11404" s="66"/>
      <c r="F11404" s="66"/>
    </row>
    <row r="11405" spans="1:6" hidden="1" x14ac:dyDescent="0.35">
      <c r="A11405" s="72"/>
      <c r="C11405" s="66"/>
      <c r="F11405" s="66"/>
    </row>
    <row r="11406" spans="1:6" hidden="1" x14ac:dyDescent="0.35">
      <c r="A11406" s="72"/>
      <c r="C11406" s="66"/>
      <c r="F11406" s="66"/>
    </row>
    <row r="11407" spans="1:6" hidden="1" x14ac:dyDescent="0.35">
      <c r="A11407" s="72"/>
      <c r="C11407" s="66"/>
      <c r="F11407" s="66"/>
    </row>
    <row r="11408" spans="1:6" hidden="1" x14ac:dyDescent="0.35">
      <c r="A11408" s="72"/>
      <c r="C11408" s="66"/>
      <c r="F11408" s="66"/>
    </row>
    <row r="11409" spans="1:6" hidden="1" x14ac:dyDescent="0.35">
      <c r="A11409" s="72"/>
      <c r="C11409" s="66"/>
      <c r="F11409" s="66"/>
    </row>
    <row r="11410" spans="1:6" hidden="1" x14ac:dyDescent="0.35">
      <c r="A11410" s="72"/>
      <c r="C11410" s="66"/>
      <c r="F11410" s="66"/>
    </row>
    <row r="11411" spans="1:6" hidden="1" x14ac:dyDescent="0.35">
      <c r="A11411" s="72"/>
      <c r="C11411" s="66"/>
      <c r="F11411" s="66"/>
    </row>
    <row r="11412" spans="1:6" hidden="1" x14ac:dyDescent="0.35">
      <c r="A11412" s="72"/>
      <c r="C11412" s="66"/>
      <c r="F11412" s="66"/>
    </row>
    <row r="11413" spans="1:6" hidden="1" x14ac:dyDescent="0.35">
      <c r="A11413" s="72"/>
      <c r="C11413" s="66"/>
      <c r="F11413" s="66"/>
    </row>
    <row r="11414" spans="1:6" hidden="1" x14ac:dyDescent="0.35">
      <c r="A11414" s="72"/>
      <c r="C11414" s="66"/>
      <c r="F11414" s="66"/>
    </row>
    <row r="11415" spans="1:6" hidden="1" x14ac:dyDescent="0.35">
      <c r="A11415" s="72"/>
      <c r="C11415" s="66"/>
      <c r="F11415" s="66"/>
    </row>
    <row r="11416" spans="1:6" hidden="1" x14ac:dyDescent="0.35">
      <c r="A11416" s="72"/>
      <c r="C11416" s="66"/>
      <c r="F11416" s="66"/>
    </row>
    <row r="11417" spans="1:6" hidden="1" x14ac:dyDescent="0.35">
      <c r="A11417" s="72"/>
      <c r="C11417" s="66"/>
      <c r="F11417" s="66"/>
    </row>
    <row r="11418" spans="1:6" hidden="1" x14ac:dyDescent="0.35">
      <c r="A11418" s="72"/>
      <c r="C11418" s="66"/>
      <c r="F11418" s="66"/>
    </row>
    <row r="11419" spans="1:6" hidden="1" x14ac:dyDescent="0.35">
      <c r="A11419" s="72"/>
      <c r="C11419" s="66"/>
      <c r="F11419" s="66"/>
    </row>
    <row r="11420" spans="1:6" hidden="1" x14ac:dyDescent="0.35">
      <c r="A11420" s="72"/>
      <c r="C11420" s="66"/>
      <c r="F11420" s="66"/>
    </row>
    <row r="11421" spans="1:6" hidden="1" x14ac:dyDescent="0.35">
      <c r="A11421" s="72"/>
      <c r="C11421" s="66"/>
      <c r="F11421" s="66"/>
    </row>
    <row r="11422" spans="1:6" hidden="1" x14ac:dyDescent="0.35">
      <c r="A11422" s="72"/>
      <c r="C11422" s="66"/>
      <c r="F11422" s="66"/>
    </row>
    <row r="11423" spans="1:6" hidden="1" x14ac:dyDescent="0.35">
      <c r="A11423" s="72"/>
      <c r="C11423" s="66"/>
      <c r="F11423" s="66"/>
    </row>
    <row r="11424" spans="1:6" hidden="1" x14ac:dyDescent="0.35">
      <c r="A11424" s="72"/>
      <c r="C11424" s="66"/>
      <c r="F11424" s="66"/>
    </row>
    <row r="11425" spans="1:6" hidden="1" x14ac:dyDescent="0.35">
      <c r="A11425" s="72"/>
      <c r="C11425" s="66"/>
      <c r="F11425" s="66"/>
    </row>
    <row r="11426" spans="1:6" hidden="1" x14ac:dyDescent="0.35">
      <c r="A11426" s="72"/>
      <c r="C11426" s="66"/>
      <c r="F11426" s="66"/>
    </row>
    <row r="11427" spans="1:6" hidden="1" x14ac:dyDescent="0.35">
      <c r="A11427" s="72"/>
      <c r="C11427" s="66"/>
      <c r="F11427" s="66"/>
    </row>
    <row r="11428" spans="1:6" hidden="1" x14ac:dyDescent="0.35">
      <c r="A11428" s="72"/>
      <c r="C11428" s="66"/>
      <c r="F11428" s="66"/>
    </row>
    <row r="11429" spans="1:6" hidden="1" x14ac:dyDescent="0.35">
      <c r="A11429" s="72"/>
      <c r="C11429" s="66"/>
      <c r="F11429" s="66"/>
    </row>
    <row r="11430" spans="1:6" hidden="1" x14ac:dyDescent="0.35">
      <c r="A11430" s="72"/>
      <c r="C11430" s="66"/>
      <c r="F11430" s="66"/>
    </row>
    <row r="11431" spans="1:6" hidden="1" x14ac:dyDescent="0.35">
      <c r="A11431" s="72"/>
      <c r="C11431" s="66"/>
      <c r="F11431" s="66"/>
    </row>
    <row r="11432" spans="1:6" hidden="1" x14ac:dyDescent="0.35">
      <c r="A11432" s="72"/>
      <c r="C11432" s="66"/>
      <c r="F11432" s="66"/>
    </row>
    <row r="11433" spans="1:6" hidden="1" x14ac:dyDescent="0.35">
      <c r="A11433" s="72"/>
      <c r="C11433" s="66"/>
      <c r="F11433" s="66"/>
    </row>
    <row r="11434" spans="1:6" hidden="1" x14ac:dyDescent="0.35">
      <c r="A11434" s="72"/>
      <c r="C11434" s="66"/>
      <c r="F11434" s="66"/>
    </row>
    <row r="11435" spans="1:6" hidden="1" x14ac:dyDescent="0.35">
      <c r="A11435" s="72"/>
      <c r="C11435" s="66"/>
      <c r="F11435" s="66"/>
    </row>
    <row r="11436" spans="1:6" hidden="1" x14ac:dyDescent="0.35">
      <c r="A11436" s="72"/>
      <c r="C11436" s="66"/>
      <c r="F11436" s="66"/>
    </row>
    <row r="11437" spans="1:6" hidden="1" x14ac:dyDescent="0.35">
      <c r="A11437" s="72"/>
      <c r="C11437" s="66"/>
      <c r="F11437" s="66"/>
    </row>
    <row r="11438" spans="1:6" hidden="1" x14ac:dyDescent="0.35">
      <c r="A11438" s="72"/>
      <c r="C11438" s="66"/>
      <c r="F11438" s="66"/>
    </row>
    <row r="11439" spans="1:6" hidden="1" x14ac:dyDescent="0.35">
      <c r="A11439" s="72"/>
      <c r="C11439" s="66"/>
      <c r="F11439" s="66"/>
    </row>
    <row r="11440" spans="1:6" hidden="1" x14ac:dyDescent="0.35">
      <c r="A11440" s="72"/>
      <c r="C11440" s="66"/>
      <c r="F11440" s="66"/>
    </row>
    <row r="11441" spans="1:6" hidden="1" x14ac:dyDescent="0.35">
      <c r="A11441" s="72"/>
      <c r="C11441" s="66"/>
      <c r="F11441" s="66"/>
    </row>
    <row r="11442" spans="1:6" hidden="1" x14ac:dyDescent="0.35">
      <c r="A11442" s="72"/>
      <c r="C11442" s="66"/>
      <c r="F11442" s="66"/>
    </row>
    <row r="11443" spans="1:6" hidden="1" x14ac:dyDescent="0.35">
      <c r="A11443" s="72"/>
      <c r="C11443" s="66"/>
      <c r="F11443" s="66"/>
    </row>
    <row r="11444" spans="1:6" hidden="1" x14ac:dyDescent="0.35">
      <c r="A11444" s="72"/>
      <c r="C11444" s="66"/>
      <c r="F11444" s="66"/>
    </row>
    <row r="11445" spans="1:6" hidden="1" x14ac:dyDescent="0.35">
      <c r="A11445" s="72"/>
      <c r="C11445" s="66"/>
      <c r="F11445" s="66"/>
    </row>
    <row r="11446" spans="1:6" hidden="1" x14ac:dyDescent="0.35">
      <c r="A11446" s="72"/>
      <c r="C11446" s="66"/>
      <c r="F11446" s="66"/>
    </row>
    <row r="11447" spans="1:6" hidden="1" x14ac:dyDescent="0.35">
      <c r="A11447" s="72"/>
      <c r="C11447" s="66"/>
      <c r="F11447" s="66"/>
    </row>
    <row r="11448" spans="1:6" hidden="1" x14ac:dyDescent="0.35">
      <c r="A11448" s="72"/>
      <c r="C11448" s="66"/>
      <c r="F11448" s="66"/>
    </row>
    <row r="11449" spans="1:6" hidden="1" x14ac:dyDescent="0.35">
      <c r="A11449" s="72"/>
      <c r="C11449" s="66"/>
      <c r="F11449" s="66"/>
    </row>
    <row r="11450" spans="1:6" hidden="1" x14ac:dyDescent="0.35">
      <c r="A11450" s="72"/>
      <c r="C11450" s="66"/>
      <c r="F11450" s="66"/>
    </row>
    <row r="11451" spans="1:6" hidden="1" x14ac:dyDescent="0.35">
      <c r="A11451" s="72"/>
      <c r="C11451" s="66"/>
      <c r="F11451" s="66"/>
    </row>
    <row r="11452" spans="1:6" hidden="1" x14ac:dyDescent="0.35">
      <c r="A11452" s="72"/>
      <c r="C11452" s="66"/>
      <c r="F11452" s="66"/>
    </row>
    <row r="11453" spans="1:6" hidden="1" x14ac:dyDescent="0.35">
      <c r="A11453" s="72"/>
      <c r="C11453" s="66"/>
      <c r="F11453" s="66"/>
    </row>
    <row r="11454" spans="1:6" hidden="1" x14ac:dyDescent="0.35">
      <c r="A11454" s="72"/>
      <c r="C11454" s="66"/>
      <c r="F11454" s="66"/>
    </row>
    <row r="11455" spans="1:6" hidden="1" x14ac:dyDescent="0.35">
      <c r="A11455" s="72"/>
      <c r="C11455" s="66"/>
      <c r="F11455" s="66"/>
    </row>
    <row r="11456" spans="1:6" hidden="1" x14ac:dyDescent="0.35">
      <c r="A11456" s="72"/>
      <c r="C11456" s="66"/>
      <c r="F11456" s="66"/>
    </row>
    <row r="11457" spans="1:6" hidden="1" x14ac:dyDescent="0.35">
      <c r="A11457" s="72"/>
      <c r="C11457" s="66"/>
      <c r="F11457" s="66"/>
    </row>
    <row r="11458" spans="1:6" hidden="1" x14ac:dyDescent="0.35">
      <c r="A11458" s="72"/>
      <c r="C11458" s="66"/>
      <c r="F11458" s="66"/>
    </row>
    <row r="11459" spans="1:6" hidden="1" x14ac:dyDescent="0.35">
      <c r="A11459" s="72"/>
      <c r="C11459" s="66"/>
      <c r="F11459" s="66"/>
    </row>
    <row r="11460" spans="1:6" hidden="1" x14ac:dyDescent="0.35">
      <c r="A11460" s="72"/>
      <c r="C11460" s="66"/>
      <c r="F11460" s="66"/>
    </row>
    <row r="11461" spans="1:6" hidden="1" x14ac:dyDescent="0.35">
      <c r="A11461" s="72"/>
      <c r="C11461" s="66"/>
      <c r="F11461" s="66"/>
    </row>
    <row r="11462" spans="1:6" hidden="1" x14ac:dyDescent="0.35">
      <c r="A11462" s="72"/>
      <c r="C11462" s="66"/>
      <c r="F11462" s="66"/>
    </row>
    <row r="11463" spans="1:6" hidden="1" x14ac:dyDescent="0.35">
      <c r="A11463" s="72"/>
      <c r="C11463" s="66"/>
      <c r="F11463" s="66"/>
    </row>
    <row r="11464" spans="1:6" hidden="1" x14ac:dyDescent="0.35">
      <c r="A11464" s="72"/>
      <c r="C11464" s="66"/>
      <c r="F11464" s="66"/>
    </row>
    <row r="11465" spans="1:6" hidden="1" x14ac:dyDescent="0.35">
      <c r="A11465" s="72"/>
      <c r="C11465" s="66"/>
      <c r="F11465" s="66"/>
    </row>
    <row r="11466" spans="1:6" hidden="1" x14ac:dyDescent="0.35">
      <c r="A11466" s="72"/>
      <c r="C11466" s="66"/>
      <c r="F11466" s="66"/>
    </row>
    <row r="11467" spans="1:6" hidden="1" x14ac:dyDescent="0.35">
      <c r="A11467" s="72"/>
      <c r="C11467" s="66"/>
      <c r="F11467" s="66"/>
    </row>
    <row r="11468" spans="1:6" hidden="1" x14ac:dyDescent="0.35">
      <c r="A11468" s="72"/>
      <c r="C11468" s="66"/>
      <c r="F11468" s="66"/>
    </row>
    <row r="11469" spans="1:6" hidden="1" x14ac:dyDescent="0.35">
      <c r="A11469" s="72"/>
      <c r="C11469" s="66"/>
      <c r="F11469" s="66"/>
    </row>
    <row r="11470" spans="1:6" hidden="1" x14ac:dyDescent="0.35">
      <c r="A11470" s="72"/>
      <c r="C11470" s="66"/>
      <c r="F11470" s="66"/>
    </row>
    <row r="11471" spans="1:6" hidden="1" x14ac:dyDescent="0.35">
      <c r="A11471" s="72"/>
      <c r="C11471" s="66"/>
      <c r="F11471" s="66"/>
    </row>
    <row r="11472" spans="1:6" hidden="1" x14ac:dyDescent="0.35">
      <c r="A11472" s="72"/>
      <c r="C11472" s="66"/>
      <c r="F11472" s="66"/>
    </row>
    <row r="11473" spans="1:6" hidden="1" x14ac:dyDescent="0.35">
      <c r="A11473" s="72"/>
      <c r="C11473" s="66"/>
      <c r="F11473" s="66"/>
    </row>
    <row r="11474" spans="1:6" hidden="1" x14ac:dyDescent="0.35">
      <c r="A11474" s="72"/>
      <c r="C11474" s="66"/>
      <c r="F11474" s="66"/>
    </row>
    <row r="11475" spans="1:6" hidden="1" x14ac:dyDescent="0.35">
      <c r="A11475" s="72"/>
      <c r="C11475" s="66"/>
      <c r="F11475" s="66"/>
    </row>
    <row r="11476" spans="1:6" hidden="1" x14ac:dyDescent="0.35">
      <c r="A11476" s="72"/>
      <c r="C11476" s="66"/>
      <c r="F11476" s="66"/>
    </row>
    <row r="11477" spans="1:6" hidden="1" x14ac:dyDescent="0.35">
      <c r="A11477" s="72"/>
      <c r="C11477" s="66"/>
      <c r="F11477" s="66"/>
    </row>
    <row r="11478" spans="1:6" hidden="1" x14ac:dyDescent="0.35">
      <c r="A11478" s="72"/>
      <c r="C11478" s="66"/>
      <c r="F11478" s="66"/>
    </row>
    <row r="11479" spans="1:6" hidden="1" x14ac:dyDescent="0.35">
      <c r="A11479" s="72"/>
      <c r="C11479" s="66"/>
      <c r="F11479" s="66"/>
    </row>
    <row r="11480" spans="1:6" hidden="1" x14ac:dyDescent="0.35">
      <c r="A11480" s="72"/>
      <c r="C11480" s="66"/>
      <c r="F11480" s="66"/>
    </row>
    <row r="11481" spans="1:6" hidden="1" x14ac:dyDescent="0.35">
      <c r="A11481" s="72"/>
      <c r="C11481" s="66"/>
      <c r="F11481" s="66"/>
    </row>
    <row r="11482" spans="1:6" hidden="1" x14ac:dyDescent="0.35">
      <c r="A11482" s="72"/>
      <c r="C11482" s="66"/>
      <c r="F11482" s="66"/>
    </row>
    <row r="11483" spans="1:6" hidden="1" x14ac:dyDescent="0.35">
      <c r="A11483" s="72"/>
      <c r="C11483" s="66"/>
      <c r="F11483" s="66"/>
    </row>
    <row r="11484" spans="1:6" hidden="1" x14ac:dyDescent="0.35">
      <c r="A11484" s="72"/>
      <c r="C11484" s="66"/>
      <c r="F11484" s="66"/>
    </row>
    <row r="11485" spans="1:6" hidden="1" x14ac:dyDescent="0.35">
      <c r="A11485" s="72"/>
      <c r="C11485" s="66"/>
      <c r="F11485" s="66"/>
    </row>
    <row r="11486" spans="1:6" hidden="1" x14ac:dyDescent="0.35">
      <c r="A11486" s="72"/>
      <c r="C11486" s="66"/>
      <c r="F11486" s="66"/>
    </row>
    <row r="11487" spans="1:6" hidden="1" x14ac:dyDescent="0.35">
      <c r="A11487" s="72"/>
      <c r="C11487" s="66"/>
      <c r="F11487" s="66"/>
    </row>
    <row r="11488" spans="1:6" hidden="1" x14ac:dyDescent="0.35">
      <c r="A11488" s="72"/>
      <c r="C11488" s="66"/>
      <c r="F11488" s="66"/>
    </row>
    <row r="11489" spans="1:6" hidden="1" x14ac:dyDescent="0.35">
      <c r="A11489" s="72"/>
      <c r="C11489" s="66"/>
      <c r="F11489" s="66"/>
    </row>
    <row r="11490" spans="1:6" hidden="1" x14ac:dyDescent="0.35">
      <c r="A11490" s="72"/>
      <c r="C11490" s="66"/>
      <c r="F11490" s="66"/>
    </row>
    <row r="11491" spans="1:6" hidden="1" x14ac:dyDescent="0.35">
      <c r="A11491" s="72"/>
      <c r="C11491" s="66"/>
      <c r="F11491" s="66"/>
    </row>
    <row r="11492" spans="1:6" hidden="1" x14ac:dyDescent="0.35">
      <c r="A11492" s="72"/>
      <c r="C11492" s="66"/>
      <c r="F11492" s="66"/>
    </row>
    <row r="11493" spans="1:6" hidden="1" x14ac:dyDescent="0.35">
      <c r="A11493" s="72"/>
      <c r="C11493" s="66"/>
      <c r="F11493" s="66"/>
    </row>
    <row r="11494" spans="1:6" hidden="1" x14ac:dyDescent="0.35">
      <c r="A11494" s="72"/>
      <c r="C11494" s="66"/>
      <c r="F11494" s="66"/>
    </row>
    <row r="11495" spans="1:6" hidden="1" x14ac:dyDescent="0.35">
      <c r="A11495" s="72"/>
      <c r="C11495" s="66"/>
      <c r="F11495" s="66"/>
    </row>
    <row r="11496" spans="1:6" hidden="1" x14ac:dyDescent="0.35">
      <c r="A11496" s="72"/>
      <c r="C11496" s="66"/>
      <c r="F11496" s="66"/>
    </row>
    <row r="11497" spans="1:6" hidden="1" x14ac:dyDescent="0.35">
      <c r="A11497" s="72"/>
      <c r="C11497" s="66"/>
      <c r="F11497" s="66"/>
    </row>
    <row r="11498" spans="1:6" hidden="1" x14ac:dyDescent="0.35">
      <c r="A11498" s="72"/>
      <c r="C11498" s="66"/>
      <c r="F11498" s="66"/>
    </row>
    <row r="11499" spans="1:6" hidden="1" x14ac:dyDescent="0.35">
      <c r="A11499" s="72"/>
      <c r="C11499" s="66"/>
      <c r="F11499" s="66"/>
    </row>
    <row r="11500" spans="1:6" hidden="1" x14ac:dyDescent="0.35">
      <c r="A11500" s="72"/>
      <c r="C11500" s="66"/>
      <c r="F11500" s="66"/>
    </row>
    <row r="11501" spans="1:6" hidden="1" x14ac:dyDescent="0.35">
      <c r="A11501" s="72"/>
      <c r="C11501" s="66"/>
      <c r="F11501" s="66"/>
    </row>
    <row r="11502" spans="1:6" hidden="1" x14ac:dyDescent="0.35">
      <c r="A11502" s="72"/>
      <c r="C11502" s="66"/>
      <c r="F11502" s="66"/>
    </row>
    <row r="11503" spans="1:6" hidden="1" x14ac:dyDescent="0.35">
      <c r="A11503" s="72"/>
      <c r="C11503" s="66"/>
      <c r="F11503" s="66"/>
    </row>
    <row r="11504" spans="1:6" hidden="1" x14ac:dyDescent="0.35">
      <c r="A11504" s="72"/>
      <c r="C11504" s="66"/>
      <c r="F11504" s="66"/>
    </row>
    <row r="11505" spans="1:6" hidden="1" x14ac:dyDescent="0.35">
      <c r="A11505" s="72"/>
      <c r="C11505" s="66"/>
      <c r="F11505" s="66"/>
    </row>
    <row r="11506" spans="1:6" hidden="1" x14ac:dyDescent="0.35">
      <c r="A11506" s="72"/>
      <c r="C11506" s="66"/>
      <c r="F11506" s="66"/>
    </row>
    <row r="11507" spans="1:6" hidden="1" x14ac:dyDescent="0.35">
      <c r="A11507" s="72"/>
      <c r="C11507" s="66"/>
      <c r="F11507" s="66"/>
    </row>
    <row r="11508" spans="1:6" hidden="1" x14ac:dyDescent="0.35">
      <c r="A11508" s="72"/>
      <c r="C11508" s="66"/>
      <c r="F11508" s="66"/>
    </row>
    <row r="11509" spans="1:6" hidden="1" x14ac:dyDescent="0.35">
      <c r="A11509" s="72"/>
      <c r="C11509" s="66"/>
      <c r="F11509" s="66"/>
    </row>
    <row r="11510" spans="1:6" hidden="1" x14ac:dyDescent="0.35">
      <c r="A11510" s="72"/>
      <c r="C11510" s="66"/>
      <c r="F11510" s="66"/>
    </row>
    <row r="11511" spans="1:6" hidden="1" x14ac:dyDescent="0.35">
      <c r="A11511" s="72"/>
      <c r="C11511" s="66"/>
      <c r="F11511" s="66"/>
    </row>
    <row r="11512" spans="1:6" hidden="1" x14ac:dyDescent="0.35">
      <c r="A11512" s="72"/>
      <c r="C11512" s="66"/>
      <c r="F11512" s="66"/>
    </row>
    <row r="11513" spans="1:6" hidden="1" x14ac:dyDescent="0.35">
      <c r="A11513" s="72"/>
      <c r="C11513" s="66"/>
      <c r="F11513" s="66"/>
    </row>
    <row r="11514" spans="1:6" hidden="1" x14ac:dyDescent="0.35">
      <c r="A11514" s="72"/>
      <c r="C11514" s="66"/>
      <c r="F11514" s="66"/>
    </row>
    <row r="11515" spans="1:6" hidden="1" x14ac:dyDescent="0.35">
      <c r="A11515" s="72"/>
      <c r="C11515" s="66"/>
      <c r="F11515" s="66"/>
    </row>
    <row r="11516" spans="1:6" hidden="1" x14ac:dyDescent="0.35">
      <c r="A11516" s="72"/>
      <c r="C11516" s="66"/>
      <c r="F11516" s="66"/>
    </row>
    <row r="11517" spans="1:6" hidden="1" x14ac:dyDescent="0.35">
      <c r="A11517" s="72"/>
      <c r="C11517" s="66"/>
      <c r="F11517" s="66"/>
    </row>
    <row r="11518" spans="1:6" hidden="1" x14ac:dyDescent="0.35">
      <c r="A11518" s="72"/>
      <c r="C11518" s="66"/>
      <c r="F11518" s="66"/>
    </row>
    <row r="11519" spans="1:6" hidden="1" x14ac:dyDescent="0.35">
      <c r="A11519" s="72"/>
      <c r="C11519" s="66"/>
      <c r="F11519" s="66"/>
    </row>
    <row r="11520" spans="1:6" hidden="1" x14ac:dyDescent="0.35">
      <c r="A11520" s="72"/>
      <c r="C11520" s="66"/>
      <c r="F11520" s="66"/>
    </row>
    <row r="11521" spans="1:6" hidden="1" x14ac:dyDescent="0.35">
      <c r="A11521" s="72"/>
      <c r="C11521" s="66"/>
      <c r="F11521" s="66"/>
    </row>
    <row r="11522" spans="1:6" hidden="1" x14ac:dyDescent="0.35">
      <c r="A11522" s="72"/>
      <c r="C11522" s="66"/>
      <c r="F11522" s="66"/>
    </row>
    <row r="11523" spans="1:6" hidden="1" x14ac:dyDescent="0.35">
      <c r="A11523" s="72"/>
      <c r="C11523" s="66"/>
      <c r="F11523" s="66"/>
    </row>
    <row r="11524" spans="1:6" hidden="1" x14ac:dyDescent="0.35">
      <c r="A11524" s="72"/>
      <c r="C11524" s="66"/>
      <c r="F11524" s="66"/>
    </row>
    <row r="11525" spans="1:6" hidden="1" x14ac:dyDescent="0.35">
      <c r="A11525" s="72"/>
      <c r="C11525" s="66"/>
      <c r="F11525" s="66"/>
    </row>
    <row r="11526" spans="1:6" hidden="1" x14ac:dyDescent="0.35">
      <c r="A11526" s="72"/>
      <c r="C11526" s="66"/>
      <c r="F11526" s="66"/>
    </row>
    <row r="11527" spans="1:6" hidden="1" x14ac:dyDescent="0.35">
      <c r="A11527" s="72"/>
      <c r="C11527" s="66"/>
      <c r="F11527" s="66"/>
    </row>
    <row r="11528" spans="1:6" hidden="1" x14ac:dyDescent="0.35">
      <c r="A11528" s="72"/>
      <c r="C11528" s="66"/>
      <c r="F11528" s="66"/>
    </row>
    <row r="11529" spans="1:6" hidden="1" x14ac:dyDescent="0.35">
      <c r="A11529" s="72"/>
      <c r="C11529" s="66"/>
      <c r="F11529" s="66"/>
    </row>
    <row r="11530" spans="1:6" hidden="1" x14ac:dyDescent="0.35">
      <c r="A11530" s="72"/>
      <c r="C11530" s="66"/>
      <c r="F11530" s="66"/>
    </row>
    <row r="11531" spans="1:6" hidden="1" x14ac:dyDescent="0.35">
      <c r="A11531" s="72"/>
      <c r="C11531" s="66"/>
      <c r="F11531" s="66"/>
    </row>
    <row r="11532" spans="1:6" hidden="1" x14ac:dyDescent="0.35">
      <c r="A11532" s="72"/>
      <c r="C11532" s="66"/>
      <c r="F11532" s="66"/>
    </row>
    <row r="11533" spans="1:6" hidden="1" x14ac:dyDescent="0.35">
      <c r="A11533" s="72"/>
      <c r="C11533" s="66"/>
      <c r="F11533" s="66"/>
    </row>
    <row r="11534" spans="1:6" hidden="1" x14ac:dyDescent="0.35">
      <c r="A11534" s="72"/>
      <c r="C11534" s="66"/>
      <c r="F11534" s="66"/>
    </row>
    <row r="11535" spans="1:6" hidden="1" x14ac:dyDescent="0.35">
      <c r="A11535" s="72"/>
      <c r="C11535" s="66"/>
      <c r="F11535" s="66"/>
    </row>
    <row r="11536" spans="1:6" hidden="1" x14ac:dyDescent="0.35">
      <c r="A11536" s="72"/>
      <c r="C11536" s="66"/>
      <c r="F11536" s="66"/>
    </row>
    <row r="11537" spans="1:6" hidden="1" x14ac:dyDescent="0.35">
      <c r="A11537" s="72"/>
      <c r="C11537" s="66"/>
      <c r="F11537" s="66"/>
    </row>
    <row r="11538" spans="1:6" hidden="1" x14ac:dyDescent="0.35">
      <c r="A11538" s="72"/>
      <c r="C11538" s="66"/>
      <c r="F11538" s="66"/>
    </row>
    <row r="11539" spans="1:6" hidden="1" x14ac:dyDescent="0.35">
      <c r="A11539" s="72"/>
      <c r="C11539" s="66"/>
      <c r="F11539" s="66"/>
    </row>
    <row r="11540" spans="1:6" hidden="1" x14ac:dyDescent="0.35">
      <c r="A11540" s="72"/>
      <c r="C11540" s="66"/>
      <c r="F11540" s="66"/>
    </row>
    <row r="11541" spans="1:6" hidden="1" x14ac:dyDescent="0.35">
      <c r="A11541" s="72"/>
      <c r="C11541" s="66"/>
      <c r="F11541" s="66"/>
    </row>
    <row r="11542" spans="1:6" hidden="1" x14ac:dyDescent="0.35">
      <c r="A11542" s="72"/>
      <c r="C11542" s="66"/>
      <c r="F11542" s="66"/>
    </row>
    <row r="11543" spans="1:6" hidden="1" x14ac:dyDescent="0.35">
      <c r="A11543" s="72"/>
      <c r="C11543" s="66"/>
      <c r="F11543" s="66"/>
    </row>
    <row r="11544" spans="1:6" hidden="1" x14ac:dyDescent="0.35">
      <c r="A11544" s="72"/>
      <c r="C11544" s="66"/>
      <c r="F11544" s="66"/>
    </row>
    <row r="11545" spans="1:6" hidden="1" x14ac:dyDescent="0.35">
      <c r="A11545" s="72"/>
      <c r="C11545" s="66"/>
      <c r="F11545" s="66"/>
    </row>
    <row r="11546" spans="1:6" hidden="1" x14ac:dyDescent="0.35">
      <c r="A11546" s="72"/>
      <c r="C11546" s="66"/>
      <c r="F11546" s="66"/>
    </row>
    <row r="11547" spans="1:6" hidden="1" x14ac:dyDescent="0.35">
      <c r="A11547" s="72"/>
      <c r="C11547" s="66"/>
      <c r="F11547" s="66"/>
    </row>
    <row r="11548" spans="1:6" hidden="1" x14ac:dyDescent="0.35">
      <c r="A11548" s="72"/>
      <c r="C11548" s="66"/>
      <c r="F11548" s="66"/>
    </row>
    <row r="11549" spans="1:6" hidden="1" x14ac:dyDescent="0.35">
      <c r="A11549" s="72"/>
      <c r="C11549" s="66"/>
      <c r="F11549" s="66"/>
    </row>
    <row r="11550" spans="1:6" hidden="1" x14ac:dyDescent="0.35">
      <c r="A11550" s="72"/>
      <c r="C11550" s="66"/>
      <c r="F11550" s="66"/>
    </row>
    <row r="11551" spans="1:6" hidden="1" x14ac:dyDescent="0.35">
      <c r="A11551" s="72"/>
      <c r="C11551" s="66"/>
      <c r="F11551" s="66"/>
    </row>
    <row r="11552" spans="1:6" hidden="1" x14ac:dyDescent="0.35">
      <c r="A11552" s="72"/>
      <c r="C11552" s="66"/>
      <c r="F11552" s="66"/>
    </row>
    <row r="11553" spans="1:6" hidden="1" x14ac:dyDescent="0.35">
      <c r="A11553" s="72"/>
      <c r="C11553" s="66"/>
      <c r="F11553" s="66"/>
    </row>
    <row r="11554" spans="1:6" hidden="1" x14ac:dyDescent="0.35">
      <c r="A11554" s="72"/>
      <c r="C11554" s="66"/>
      <c r="F11554" s="66"/>
    </row>
    <row r="11555" spans="1:6" hidden="1" x14ac:dyDescent="0.35">
      <c r="A11555" s="72"/>
      <c r="C11555" s="66"/>
      <c r="F11555" s="66"/>
    </row>
    <row r="11556" spans="1:6" hidden="1" x14ac:dyDescent="0.35">
      <c r="A11556" s="72"/>
      <c r="C11556" s="66"/>
      <c r="F11556" s="66"/>
    </row>
    <row r="11557" spans="1:6" hidden="1" x14ac:dyDescent="0.35">
      <c r="A11557" s="72"/>
      <c r="C11557" s="66"/>
      <c r="F11557" s="66"/>
    </row>
    <row r="11558" spans="1:6" hidden="1" x14ac:dyDescent="0.35">
      <c r="A11558" s="72"/>
      <c r="C11558" s="66"/>
      <c r="F11558" s="66"/>
    </row>
    <row r="11559" spans="1:6" hidden="1" x14ac:dyDescent="0.35">
      <c r="A11559" s="72"/>
      <c r="C11559" s="66"/>
      <c r="F11559" s="66"/>
    </row>
    <row r="11560" spans="1:6" hidden="1" x14ac:dyDescent="0.35">
      <c r="A11560" s="72"/>
      <c r="C11560" s="66"/>
      <c r="F11560" s="66"/>
    </row>
    <row r="11561" spans="1:6" hidden="1" x14ac:dyDescent="0.35">
      <c r="A11561" s="72"/>
      <c r="C11561" s="66"/>
      <c r="F11561" s="66"/>
    </row>
    <row r="11562" spans="1:6" hidden="1" x14ac:dyDescent="0.35">
      <c r="A11562" s="72"/>
      <c r="C11562" s="66"/>
      <c r="F11562" s="66"/>
    </row>
    <row r="11563" spans="1:6" hidden="1" x14ac:dyDescent="0.35">
      <c r="A11563" s="72"/>
      <c r="C11563" s="66"/>
      <c r="F11563" s="66"/>
    </row>
    <row r="11564" spans="1:6" hidden="1" x14ac:dyDescent="0.35">
      <c r="A11564" s="72"/>
      <c r="C11564" s="66"/>
      <c r="F11564" s="66"/>
    </row>
    <row r="11565" spans="1:6" hidden="1" x14ac:dyDescent="0.35">
      <c r="A11565" s="72"/>
      <c r="C11565" s="66"/>
      <c r="F11565" s="66"/>
    </row>
    <row r="11566" spans="1:6" hidden="1" x14ac:dyDescent="0.35">
      <c r="A11566" s="72"/>
      <c r="C11566" s="66"/>
      <c r="F11566" s="66"/>
    </row>
    <row r="11567" spans="1:6" hidden="1" x14ac:dyDescent="0.35">
      <c r="A11567" s="72"/>
      <c r="C11567" s="66"/>
      <c r="F11567" s="66"/>
    </row>
    <row r="11568" spans="1:6" hidden="1" x14ac:dyDescent="0.35">
      <c r="A11568" s="72"/>
      <c r="C11568" s="66"/>
      <c r="F11568" s="66"/>
    </row>
    <row r="11569" spans="1:6" hidden="1" x14ac:dyDescent="0.35">
      <c r="A11569" s="72"/>
      <c r="C11569" s="66"/>
      <c r="F11569" s="66"/>
    </row>
    <row r="11570" spans="1:6" hidden="1" x14ac:dyDescent="0.35">
      <c r="A11570" s="72"/>
      <c r="C11570" s="66"/>
      <c r="F11570" s="66"/>
    </row>
    <row r="11571" spans="1:6" hidden="1" x14ac:dyDescent="0.35">
      <c r="A11571" s="72"/>
      <c r="C11571" s="66"/>
      <c r="F11571" s="66"/>
    </row>
    <row r="11572" spans="1:6" hidden="1" x14ac:dyDescent="0.35">
      <c r="A11572" s="72"/>
      <c r="C11572" s="66"/>
      <c r="F11572" s="66"/>
    </row>
    <row r="11573" spans="1:6" hidden="1" x14ac:dyDescent="0.35">
      <c r="A11573" s="72"/>
      <c r="C11573" s="66"/>
      <c r="F11573" s="66"/>
    </row>
    <row r="11574" spans="1:6" hidden="1" x14ac:dyDescent="0.35">
      <c r="A11574" s="72"/>
      <c r="C11574" s="66"/>
      <c r="F11574" s="66"/>
    </row>
    <row r="11575" spans="1:6" hidden="1" x14ac:dyDescent="0.35">
      <c r="A11575" s="72"/>
      <c r="C11575" s="66"/>
      <c r="F11575" s="66"/>
    </row>
    <row r="11576" spans="1:6" hidden="1" x14ac:dyDescent="0.35">
      <c r="A11576" s="72"/>
      <c r="C11576" s="66"/>
      <c r="F11576" s="66"/>
    </row>
    <row r="11577" spans="1:6" hidden="1" x14ac:dyDescent="0.35">
      <c r="A11577" s="72"/>
      <c r="C11577" s="66"/>
      <c r="F11577" s="66"/>
    </row>
    <row r="11578" spans="1:6" hidden="1" x14ac:dyDescent="0.35">
      <c r="A11578" s="72"/>
      <c r="C11578" s="66"/>
      <c r="F11578" s="66"/>
    </row>
    <row r="11579" spans="1:6" hidden="1" x14ac:dyDescent="0.35">
      <c r="A11579" s="72"/>
      <c r="C11579" s="66"/>
      <c r="F11579" s="66"/>
    </row>
    <row r="11580" spans="1:6" hidden="1" x14ac:dyDescent="0.35">
      <c r="A11580" s="72"/>
      <c r="C11580" s="66"/>
      <c r="F11580" s="66"/>
    </row>
    <row r="11581" spans="1:6" hidden="1" x14ac:dyDescent="0.35">
      <c r="A11581" s="72"/>
      <c r="C11581" s="66"/>
      <c r="F11581" s="66"/>
    </row>
    <row r="11582" spans="1:6" hidden="1" x14ac:dyDescent="0.35">
      <c r="A11582" s="72"/>
      <c r="C11582" s="66"/>
      <c r="F11582" s="66"/>
    </row>
    <row r="11583" spans="1:6" hidden="1" x14ac:dyDescent="0.35">
      <c r="A11583" s="72"/>
      <c r="C11583" s="66"/>
      <c r="F11583" s="66"/>
    </row>
    <row r="11584" spans="1:6" hidden="1" x14ac:dyDescent="0.35">
      <c r="A11584" s="72"/>
      <c r="C11584" s="66"/>
      <c r="F11584" s="66"/>
    </row>
    <row r="11585" spans="1:6" hidden="1" x14ac:dyDescent="0.35">
      <c r="A11585" s="72"/>
      <c r="C11585" s="66"/>
      <c r="F11585" s="66"/>
    </row>
    <row r="11586" spans="1:6" hidden="1" x14ac:dyDescent="0.35">
      <c r="A11586" s="72"/>
      <c r="C11586" s="66"/>
      <c r="F11586" s="66"/>
    </row>
    <row r="11587" spans="1:6" hidden="1" x14ac:dyDescent="0.35">
      <c r="A11587" s="72"/>
      <c r="C11587" s="66"/>
      <c r="F11587" s="66"/>
    </row>
    <row r="11588" spans="1:6" hidden="1" x14ac:dyDescent="0.35">
      <c r="A11588" s="72"/>
      <c r="C11588" s="66"/>
      <c r="F11588" s="66"/>
    </row>
    <row r="11589" spans="1:6" hidden="1" x14ac:dyDescent="0.35">
      <c r="A11589" s="72"/>
      <c r="C11589" s="66"/>
      <c r="F11589" s="66"/>
    </row>
    <row r="11590" spans="1:6" hidden="1" x14ac:dyDescent="0.35">
      <c r="A11590" s="72"/>
      <c r="C11590" s="66"/>
      <c r="F11590" s="66"/>
    </row>
    <row r="11591" spans="1:6" hidden="1" x14ac:dyDescent="0.35">
      <c r="A11591" s="72"/>
      <c r="C11591" s="66"/>
      <c r="F11591" s="66"/>
    </row>
    <row r="11592" spans="1:6" hidden="1" x14ac:dyDescent="0.35">
      <c r="A11592" s="72"/>
      <c r="C11592" s="66"/>
      <c r="F11592" s="66"/>
    </row>
    <row r="11593" spans="1:6" hidden="1" x14ac:dyDescent="0.35">
      <c r="A11593" s="72"/>
      <c r="C11593" s="66"/>
      <c r="F11593" s="66"/>
    </row>
    <row r="11594" spans="1:6" hidden="1" x14ac:dyDescent="0.35">
      <c r="A11594" s="72"/>
      <c r="C11594" s="66"/>
      <c r="F11594" s="66"/>
    </row>
    <row r="11595" spans="1:6" hidden="1" x14ac:dyDescent="0.35">
      <c r="A11595" s="72"/>
      <c r="C11595" s="66"/>
      <c r="F11595" s="66"/>
    </row>
    <row r="11596" spans="1:6" hidden="1" x14ac:dyDescent="0.35">
      <c r="A11596" s="72"/>
      <c r="C11596" s="66"/>
      <c r="F11596" s="66"/>
    </row>
    <row r="11597" spans="1:6" hidden="1" x14ac:dyDescent="0.35">
      <c r="A11597" s="72"/>
      <c r="C11597" s="66"/>
      <c r="F11597" s="66"/>
    </row>
    <row r="11598" spans="1:6" hidden="1" x14ac:dyDescent="0.35">
      <c r="A11598" s="72"/>
      <c r="C11598" s="66"/>
      <c r="F11598" s="66"/>
    </row>
    <row r="11599" spans="1:6" hidden="1" x14ac:dyDescent="0.35">
      <c r="A11599" s="72"/>
      <c r="C11599" s="66"/>
      <c r="F11599" s="66"/>
    </row>
    <row r="11600" spans="1:6" hidden="1" x14ac:dyDescent="0.35">
      <c r="A11600" s="72"/>
      <c r="C11600" s="66"/>
      <c r="F11600" s="66"/>
    </row>
    <row r="11601" spans="1:6" hidden="1" x14ac:dyDescent="0.35">
      <c r="A11601" s="72"/>
      <c r="C11601" s="66"/>
      <c r="F11601" s="66"/>
    </row>
    <row r="11602" spans="1:6" hidden="1" x14ac:dyDescent="0.35">
      <c r="A11602" s="72"/>
      <c r="C11602" s="66"/>
      <c r="F11602" s="66"/>
    </row>
    <row r="11603" spans="1:6" hidden="1" x14ac:dyDescent="0.35">
      <c r="A11603" s="72"/>
      <c r="C11603" s="66"/>
      <c r="F11603" s="66"/>
    </row>
    <row r="11604" spans="1:6" hidden="1" x14ac:dyDescent="0.35">
      <c r="A11604" s="72"/>
      <c r="C11604" s="66"/>
      <c r="F11604" s="66"/>
    </row>
    <row r="11605" spans="1:6" hidden="1" x14ac:dyDescent="0.35">
      <c r="A11605" s="72"/>
      <c r="C11605" s="66"/>
      <c r="F11605" s="66"/>
    </row>
    <row r="11606" spans="1:6" hidden="1" x14ac:dyDescent="0.35">
      <c r="A11606" s="72"/>
      <c r="C11606" s="66"/>
      <c r="F11606" s="66"/>
    </row>
    <row r="11607" spans="1:6" hidden="1" x14ac:dyDescent="0.35">
      <c r="A11607" s="72"/>
      <c r="C11607" s="66"/>
      <c r="F11607" s="66"/>
    </row>
    <row r="11608" spans="1:6" hidden="1" x14ac:dyDescent="0.35">
      <c r="A11608" s="72"/>
      <c r="C11608" s="66"/>
      <c r="F11608" s="66"/>
    </row>
    <row r="11609" spans="1:6" hidden="1" x14ac:dyDescent="0.35">
      <c r="A11609" s="72"/>
      <c r="C11609" s="66"/>
      <c r="F11609" s="66"/>
    </row>
    <row r="11610" spans="1:6" hidden="1" x14ac:dyDescent="0.35">
      <c r="A11610" s="72"/>
      <c r="C11610" s="66"/>
      <c r="F11610" s="66"/>
    </row>
    <row r="11611" spans="1:6" hidden="1" x14ac:dyDescent="0.35">
      <c r="A11611" s="72"/>
      <c r="C11611" s="66"/>
      <c r="F11611" s="66"/>
    </row>
    <row r="11612" spans="1:6" hidden="1" x14ac:dyDescent="0.35">
      <c r="A11612" s="72"/>
      <c r="C11612" s="66"/>
      <c r="F11612" s="66"/>
    </row>
    <row r="11613" spans="1:6" hidden="1" x14ac:dyDescent="0.35">
      <c r="A11613" s="72"/>
      <c r="C11613" s="66"/>
      <c r="F11613" s="66"/>
    </row>
    <row r="11614" spans="1:6" hidden="1" x14ac:dyDescent="0.35">
      <c r="A11614" s="72"/>
      <c r="C11614" s="66"/>
      <c r="F11614" s="66"/>
    </row>
    <row r="11615" spans="1:6" hidden="1" x14ac:dyDescent="0.35">
      <c r="A11615" s="72"/>
      <c r="C11615" s="66"/>
      <c r="F11615" s="66"/>
    </row>
    <row r="11616" spans="1:6" hidden="1" x14ac:dyDescent="0.35">
      <c r="A11616" s="72"/>
      <c r="C11616" s="66"/>
      <c r="F11616" s="66"/>
    </row>
    <row r="11617" spans="1:6" hidden="1" x14ac:dyDescent="0.35">
      <c r="A11617" s="72"/>
      <c r="C11617" s="66"/>
      <c r="F11617" s="66"/>
    </row>
    <row r="11618" spans="1:6" hidden="1" x14ac:dyDescent="0.35">
      <c r="A11618" s="72"/>
      <c r="C11618" s="66"/>
      <c r="F11618" s="66"/>
    </row>
    <row r="11619" spans="1:6" hidden="1" x14ac:dyDescent="0.35">
      <c r="A11619" s="72"/>
      <c r="C11619" s="66"/>
      <c r="F11619" s="66"/>
    </row>
    <row r="11620" spans="1:6" hidden="1" x14ac:dyDescent="0.35">
      <c r="A11620" s="72"/>
      <c r="C11620" s="66"/>
      <c r="F11620" s="66"/>
    </row>
    <row r="11621" spans="1:6" hidden="1" x14ac:dyDescent="0.35">
      <c r="A11621" s="72"/>
      <c r="C11621" s="66"/>
      <c r="F11621" s="66"/>
    </row>
    <row r="11622" spans="1:6" hidden="1" x14ac:dyDescent="0.35">
      <c r="A11622" s="72"/>
      <c r="C11622" s="66"/>
      <c r="F11622" s="66"/>
    </row>
    <row r="11623" spans="1:6" hidden="1" x14ac:dyDescent="0.35">
      <c r="A11623" s="72"/>
      <c r="C11623" s="66"/>
      <c r="F11623" s="66"/>
    </row>
    <row r="11624" spans="1:6" hidden="1" x14ac:dyDescent="0.35">
      <c r="A11624" s="72"/>
      <c r="C11624" s="66"/>
      <c r="F11624" s="66"/>
    </row>
    <row r="11625" spans="1:6" hidden="1" x14ac:dyDescent="0.35">
      <c r="A11625" s="72"/>
      <c r="C11625" s="66"/>
      <c r="F11625" s="66"/>
    </row>
    <row r="11626" spans="1:6" hidden="1" x14ac:dyDescent="0.35">
      <c r="A11626" s="72"/>
      <c r="C11626" s="66"/>
      <c r="F11626" s="66"/>
    </row>
    <row r="11627" spans="1:6" hidden="1" x14ac:dyDescent="0.35">
      <c r="A11627" s="72"/>
      <c r="C11627" s="66"/>
      <c r="F11627" s="66"/>
    </row>
    <row r="11628" spans="1:6" hidden="1" x14ac:dyDescent="0.35">
      <c r="A11628" s="72"/>
      <c r="C11628" s="66"/>
      <c r="F11628" s="66"/>
    </row>
    <row r="11629" spans="1:6" hidden="1" x14ac:dyDescent="0.35">
      <c r="A11629" s="72"/>
      <c r="C11629" s="66"/>
      <c r="F11629" s="66"/>
    </row>
    <row r="11630" spans="1:6" hidden="1" x14ac:dyDescent="0.35">
      <c r="A11630" s="72"/>
      <c r="C11630" s="66"/>
      <c r="F11630" s="66"/>
    </row>
    <row r="11631" spans="1:6" hidden="1" x14ac:dyDescent="0.35">
      <c r="A11631" s="72"/>
      <c r="C11631" s="66"/>
      <c r="F11631" s="66"/>
    </row>
    <row r="11632" spans="1:6" hidden="1" x14ac:dyDescent="0.35">
      <c r="A11632" s="72"/>
      <c r="C11632" s="66"/>
      <c r="F11632" s="66"/>
    </row>
    <row r="11633" spans="1:6" hidden="1" x14ac:dyDescent="0.35">
      <c r="A11633" s="72"/>
      <c r="C11633" s="66"/>
      <c r="F11633" s="66"/>
    </row>
    <row r="11634" spans="1:6" hidden="1" x14ac:dyDescent="0.35">
      <c r="A11634" s="72"/>
      <c r="C11634" s="66"/>
      <c r="F11634" s="66"/>
    </row>
    <row r="11635" spans="1:6" hidden="1" x14ac:dyDescent="0.35">
      <c r="A11635" s="72"/>
      <c r="C11635" s="66"/>
      <c r="F11635" s="66"/>
    </row>
    <row r="11636" spans="1:6" hidden="1" x14ac:dyDescent="0.35">
      <c r="A11636" s="72"/>
      <c r="C11636" s="66"/>
      <c r="F11636" s="66"/>
    </row>
    <row r="11637" spans="1:6" hidden="1" x14ac:dyDescent="0.35">
      <c r="A11637" s="72"/>
      <c r="C11637" s="66"/>
      <c r="F11637" s="66"/>
    </row>
    <row r="11638" spans="1:6" hidden="1" x14ac:dyDescent="0.35">
      <c r="A11638" s="72"/>
      <c r="C11638" s="66"/>
      <c r="F11638" s="66"/>
    </row>
    <row r="11639" spans="1:6" hidden="1" x14ac:dyDescent="0.35">
      <c r="A11639" s="72"/>
      <c r="C11639" s="66"/>
      <c r="F11639" s="66"/>
    </row>
    <row r="11640" spans="1:6" hidden="1" x14ac:dyDescent="0.35">
      <c r="A11640" s="72"/>
      <c r="C11640" s="66"/>
      <c r="F11640" s="66"/>
    </row>
    <row r="11641" spans="1:6" hidden="1" x14ac:dyDescent="0.35">
      <c r="A11641" s="72"/>
      <c r="C11641" s="66"/>
      <c r="F11641" s="66"/>
    </row>
    <row r="11642" spans="1:6" hidden="1" x14ac:dyDescent="0.35">
      <c r="A11642" s="72"/>
      <c r="C11642" s="66"/>
      <c r="F11642" s="66"/>
    </row>
    <row r="11643" spans="1:6" hidden="1" x14ac:dyDescent="0.35">
      <c r="A11643" s="72"/>
      <c r="C11643" s="66"/>
      <c r="F11643" s="66"/>
    </row>
    <row r="11644" spans="1:6" hidden="1" x14ac:dyDescent="0.35">
      <c r="A11644" s="72"/>
      <c r="C11644" s="66"/>
      <c r="F11644" s="66"/>
    </row>
    <row r="11645" spans="1:6" hidden="1" x14ac:dyDescent="0.35">
      <c r="A11645" s="72"/>
      <c r="C11645" s="66"/>
      <c r="F11645" s="66"/>
    </row>
    <row r="11646" spans="1:6" hidden="1" x14ac:dyDescent="0.35">
      <c r="A11646" s="72"/>
      <c r="C11646" s="66"/>
      <c r="F11646" s="66"/>
    </row>
    <row r="11647" spans="1:6" hidden="1" x14ac:dyDescent="0.35">
      <c r="A11647" s="72"/>
      <c r="C11647" s="66"/>
      <c r="F11647" s="66"/>
    </row>
    <row r="11648" spans="1:6" hidden="1" x14ac:dyDescent="0.35">
      <c r="A11648" s="72"/>
      <c r="C11648" s="66"/>
      <c r="F11648" s="66"/>
    </row>
    <row r="11649" spans="1:6" hidden="1" x14ac:dyDescent="0.35">
      <c r="A11649" s="72"/>
      <c r="C11649" s="66"/>
      <c r="F11649" s="66"/>
    </row>
    <row r="11650" spans="1:6" hidden="1" x14ac:dyDescent="0.35">
      <c r="A11650" s="72"/>
      <c r="C11650" s="66"/>
      <c r="F11650" s="66"/>
    </row>
    <row r="11651" spans="1:6" hidden="1" x14ac:dyDescent="0.35">
      <c r="A11651" s="72"/>
      <c r="C11651" s="66"/>
      <c r="F11651" s="66"/>
    </row>
    <row r="11652" spans="1:6" hidden="1" x14ac:dyDescent="0.35">
      <c r="A11652" s="72"/>
      <c r="C11652" s="66"/>
      <c r="F11652" s="66"/>
    </row>
    <row r="11653" spans="1:6" hidden="1" x14ac:dyDescent="0.35">
      <c r="A11653" s="72"/>
      <c r="C11653" s="66"/>
      <c r="F11653" s="66"/>
    </row>
    <row r="11654" spans="1:6" hidden="1" x14ac:dyDescent="0.35">
      <c r="A11654" s="72"/>
      <c r="C11654" s="66"/>
      <c r="F11654" s="66"/>
    </row>
    <row r="11655" spans="1:6" hidden="1" x14ac:dyDescent="0.35">
      <c r="A11655" s="72"/>
      <c r="C11655" s="66"/>
      <c r="F11655" s="66"/>
    </row>
    <row r="11656" spans="1:6" hidden="1" x14ac:dyDescent="0.35">
      <c r="A11656" s="72"/>
      <c r="C11656" s="66"/>
      <c r="F11656" s="66"/>
    </row>
    <row r="11657" spans="1:6" hidden="1" x14ac:dyDescent="0.35">
      <c r="A11657" s="72"/>
      <c r="C11657" s="66"/>
      <c r="F11657" s="66"/>
    </row>
    <row r="11658" spans="1:6" hidden="1" x14ac:dyDescent="0.35">
      <c r="A11658" s="72"/>
      <c r="C11658" s="66"/>
      <c r="F11658" s="66"/>
    </row>
    <row r="11659" spans="1:6" hidden="1" x14ac:dyDescent="0.35">
      <c r="A11659" s="72"/>
      <c r="C11659" s="66"/>
      <c r="F11659" s="66"/>
    </row>
    <row r="11660" spans="1:6" hidden="1" x14ac:dyDescent="0.35">
      <c r="A11660" s="72"/>
      <c r="C11660" s="66"/>
      <c r="F11660" s="66"/>
    </row>
    <row r="11661" spans="1:6" hidden="1" x14ac:dyDescent="0.35">
      <c r="A11661" s="72"/>
      <c r="C11661" s="66"/>
      <c r="F11661" s="66"/>
    </row>
    <row r="11662" spans="1:6" hidden="1" x14ac:dyDescent="0.35">
      <c r="A11662" s="72"/>
      <c r="C11662" s="66"/>
      <c r="F11662" s="66"/>
    </row>
    <row r="11663" spans="1:6" hidden="1" x14ac:dyDescent="0.35">
      <c r="A11663" s="72"/>
      <c r="C11663" s="66"/>
      <c r="F11663" s="66"/>
    </row>
    <row r="11664" spans="1:6" hidden="1" x14ac:dyDescent="0.35">
      <c r="A11664" s="72"/>
      <c r="C11664" s="66"/>
      <c r="F11664" s="66"/>
    </row>
    <row r="11665" spans="1:6" hidden="1" x14ac:dyDescent="0.35">
      <c r="A11665" s="72"/>
      <c r="C11665" s="66"/>
      <c r="F11665" s="66"/>
    </row>
    <row r="11666" spans="1:6" hidden="1" x14ac:dyDescent="0.35">
      <c r="A11666" s="72"/>
      <c r="C11666" s="66"/>
      <c r="F11666" s="66"/>
    </row>
    <row r="11667" spans="1:6" hidden="1" x14ac:dyDescent="0.35">
      <c r="A11667" s="72"/>
      <c r="C11667" s="66"/>
      <c r="F11667" s="66"/>
    </row>
    <row r="11668" spans="1:6" hidden="1" x14ac:dyDescent="0.35">
      <c r="A11668" s="72"/>
      <c r="C11668" s="66"/>
      <c r="F11668" s="66"/>
    </row>
    <row r="11669" spans="1:6" hidden="1" x14ac:dyDescent="0.35">
      <c r="A11669" s="72"/>
      <c r="C11669" s="66"/>
      <c r="F11669" s="66"/>
    </row>
    <row r="11670" spans="1:6" hidden="1" x14ac:dyDescent="0.35">
      <c r="A11670" s="72"/>
      <c r="C11670" s="66"/>
      <c r="F11670" s="66"/>
    </row>
    <row r="11671" spans="1:6" hidden="1" x14ac:dyDescent="0.35">
      <c r="A11671" s="72"/>
      <c r="C11671" s="66"/>
      <c r="F11671" s="66"/>
    </row>
    <row r="11672" spans="1:6" hidden="1" x14ac:dyDescent="0.35">
      <c r="A11672" s="72"/>
      <c r="C11672" s="66"/>
      <c r="F11672" s="66"/>
    </row>
    <row r="11673" spans="1:6" hidden="1" x14ac:dyDescent="0.35">
      <c r="A11673" s="72"/>
      <c r="C11673" s="66"/>
      <c r="F11673" s="66"/>
    </row>
    <row r="11674" spans="1:6" hidden="1" x14ac:dyDescent="0.35">
      <c r="A11674" s="72"/>
      <c r="C11674" s="66"/>
      <c r="F11674" s="66"/>
    </row>
    <row r="11675" spans="1:6" hidden="1" x14ac:dyDescent="0.35">
      <c r="A11675" s="72"/>
      <c r="C11675" s="66"/>
      <c r="F11675" s="66"/>
    </row>
    <row r="11676" spans="1:6" hidden="1" x14ac:dyDescent="0.35">
      <c r="A11676" s="72"/>
      <c r="C11676" s="66"/>
      <c r="F11676" s="66"/>
    </row>
    <row r="11677" spans="1:6" hidden="1" x14ac:dyDescent="0.35">
      <c r="A11677" s="72"/>
      <c r="C11677" s="66"/>
      <c r="F11677" s="66"/>
    </row>
    <row r="11678" spans="1:6" hidden="1" x14ac:dyDescent="0.35">
      <c r="A11678" s="72"/>
      <c r="C11678" s="66"/>
      <c r="F11678" s="66"/>
    </row>
    <row r="11679" spans="1:6" hidden="1" x14ac:dyDescent="0.35">
      <c r="A11679" s="72"/>
      <c r="C11679" s="66"/>
      <c r="F11679" s="66"/>
    </row>
    <row r="11680" spans="1:6" hidden="1" x14ac:dyDescent="0.35">
      <c r="A11680" s="72"/>
      <c r="C11680" s="66"/>
      <c r="F11680" s="66"/>
    </row>
    <row r="11681" spans="1:6" hidden="1" x14ac:dyDescent="0.35">
      <c r="A11681" s="72"/>
      <c r="C11681" s="66"/>
      <c r="F11681" s="66"/>
    </row>
    <row r="11682" spans="1:6" hidden="1" x14ac:dyDescent="0.35">
      <c r="A11682" s="72"/>
      <c r="C11682" s="66"/>
      <c r="F11682" s="66"/>
    </row>
    <row r="11683" spans="1:6" hidden="1" x14ac:dyDescent="0.35">
      <c r="A11683" s="72"/>
      <c r="C11683" s="66"/>
      <c r="F11683" s="66"/>
    </row>
    <row r="11684" spans="1:6" hidden="1" x14ac:dyDescent="0.35">
      <c r="A11684" s="72"/>
      <c r="C11684" s="66"/>
      <c r="F11684" s="66"/>
    </row>
    <row r="11685" spans="1:6" hidden="1" x14ac:dyDescent="0.35">
      <c r="A11685" s="72"/>
      <c r="C11685" s="66"/>
      <c r="F11685" s="66"/>
    </row>
    <row r="11686" spans="1:6" hidden="1" x14ac:dyDescent="0.35">
      <c r="A11686" s="72"/>
      <c r="C11686" s="66"/>
      <c r="F11686" s="66"/>
    </row>
    <row r="11687" spans="1:6" hidden="1" x14ac:dyDescent="0.35">
      <c r="A11687" s="72"/>
      <c r="C11687" s="66"/>
      <c r="F11687" s="66"/>
    </row>
    <row r="11688" spans="1:6" hidden="1" x14ac:dyDescent="0.35">
      <c r="A11688" s="72"/>
      <c r="C11688" s="66"/>
      <c r="F11688" s="66"/>
    </row>
    <row r="11689" spans="1:6" hidden="1" x14ac:dyDescent="0.35">
      <c r="A11689" s="72"/>
      <c r="C11689" s="66"/>
      <c r="F11689" s="66"/>
    </row>
    <row r="11690" spans="1:6" hidden="1" x14ac:dyDescent="0.35">
      <c r="A11690" s="72"/>
      <c r="C11690" s="66"/>
      <c r="F11690" s="66"/>
    </row>
    <row r="11691" spans="1:6" hidden="1" x14ac:dyDescent="0.35">
      <c r="A11691" s="72"/>
      <c r="C11691" s="66"/>
      <c r="F11691" s="66"/>
    </row>
    <row r="11692" spans="1:6" hidden="1" x14ac:dyDescent="0.35">
      <c r="A11692" s="72"/>
      <c r="C11692" s="66"/>
      <c r="F11692" s="66"/>
    </row>
    <row r="11693" spans="1:6" hidden="1" x14ac:dyDescent="0.35">
      <c r="A11693" s="72"/>
      <c r="C11693" s="66"/>
      <c r="F11693" s="66"/>
    </row>
    <row r="11694" spans="1:6" hidden="1" x14ac:dyDescent="0.35">
      <c r="A11694" s="72"/>
      <c r="C11694" s="66"/>
      <c r="F11694" s="66"/>
    </row>
    <row r="11695" spans="1:6" hidden="1" x14ac:dyDescent="0.35">
      <c r="A11695" s="72"/>
      <c r="C11695" s="66"/>
      <c r="F11695" s="66"/>
    </row>
    <row r="11696" spans="1:6" hidden="1" x14ac:dyDescent="0.35">
      <c r="A11696" s="72"/>
      <c r="C11696" s="66"/>
      <c r="F11696" s="66"/>
    </row>
    <row r="11697" spans="1:6" hidden="1" x14ac:dyDescent="0.35">
      <c r="A11697" s="72"/>
      <c r="C11697" s="66"/>
      <c r="F11697" s="66"/>
    </row>
    <row r="11698" spans="1:6" hidden="1" x14ac:dyDescent="0.35">
      <c r="A11698" s="72"/>
      <c r="C11698" s="66"/>
      <c r="F11698" s="66"/>
    </row>
    <row r="11699" spans="1:6" hidden="1" x14ac:dyDescent="0.35">
      <c r="A11699" s="72"/>
      <c r="C11699" s="66"/>
      <c r="F11699" s="66"/>
    </row>
    <row r="11700" spans="1:6" hidden="1" x14ac:dyDescent="0.35">
      <c r="A11700" s="72"/>
      <c r="C11700" s="66"/>
      <c r="F11700" s="66"/>
    </row>
    <row r="11701" spans="1:6" hidden="1" x14ac:dyDescent="0.35">
      <c r="A11701" s="72"/>
      <c r="C11701" s="66"/>
      <c r="F11701" s="66"/>
    </row>
    <row r="11702" spans="1:6" hidden="1" x14ac:dyDescent="0.35">
      <c r="A11702" s="72"/>
      <c r="C11702" s="66"/>
      <c r="F11702" s="66"/>
    </row>
    <row r="11703" spans="1:6" hidden="1" x14ac:dyDescent="0.35">
      <c r="A11703" s="72"/>
      <c r="C11703" s="66"/>
      <c r="F11703" s="66"/>
    </row>
    <row r="11704" spans="1:6" hidden="1" x14ac:dyDescent="0.35">
      <c r="A11704" s="72"/>
      <c r="C11704" s="66"/>
      <c r="F11704" s="66"/>
    </row>
    <row r="11705" spans="1:6" hidden="1" x14ac:dyDescent="0.35">
      <c r="A11705" s="72"/>
      <c r="C11705" s="66"/>
      <c r="F11705" s="66"/>
    </row>
    <row r="11706" spans="1:6" hidden="1" x14ac:dyDescent="0.35">
      <c r="A11706" s="72"/>
      <c r="C11706" s="66"/>
      <c r="F11706" s="66"/>
    </row>
    <row r="11707" spans="1:6" hidden="1" x14ac:dyDescent="0.35">
      <c r="A11707" s="72"/>
      <c r="C11707" s="66"/>
      <c r="F11707" s="66"/>
    </row>
    <row r="11708" spans="1:6" hidden="1" x14ac:dyDescent="0.35">
      <c r="A11708" s="72"/>
      <c r="C11708" s="66"/>
      <c r="F11708" s="66"/>
    </row>
    <row r="11709" spans="1:6" hidden="1" x14ac:dyDescent="0.35">
      <c r="A11709" s="72"/>
      <c r="C11709" s="66"/>
      <c r="F11709" s="66"/>
    </row>
    <row r="11710" spans="1:6" hidden="1" x14ac:dyDescent="0.35">
      <c r="A11710" s="72"/>
      <c r="C11710" s="66"/>
      <c r="F11710" s="66"/>
    </row>
    <row r="11711" spans="1:6" hidden="1" x14ac:dyDescent="0.35">
      <c r="A11711" s="72"/>
      <c r="C11711" s="66"/>
      <c r="F11711" s="66"/>
    </row>
    <row r="11712" spans="1:6" hidden="1" x14ac:dyDescent="0.35">
      <c r="A11712" s="72"/>
      <c r="C11712" s="66"/>
      <c r="F11712" s="66"/>
    </row>
    <row r="11713" spans="1:6" hidden="1" x14ac:dyDescent="0.35">
      <c r="A11713" s="72"/>
      <c r="C11713" s="66"/>
      <c r="F11713" s="66"/>
    </row>
    <row r="11714" spans="1:6" hidden="1" x14ac:dyDescent="0.35">
      <c r="A11714" s="72"/>
      <c r="C11714" s="66"/>
      <c r="F11714" s="66"/>
    </row>
    <row r="11715" spans="1:6" hidden="1" x14ac:dyDescent="0.35">
      <c r="A11715" s="72"/>
      <c r="C11715" s="66"/>
      <c r="F11715" s="66"/>
    </row>
    <row r="11716" spans="1:6" hidden="1" x14ac:dyDescent="0.35">
      <c r="A11716" s="72"/>
      <c r="C11716" s="66"/>
      <c r="F11716" s="66"/>
    </row>
    <row r="11717" spans="1:6" hidden="1" x14ac:dyDescent="0.35">
      <c r="A11717" s="72"/>
      <c r="C11717" s="66"/>
      <c r="F11717" s="66"/>
    </row>
    <row r="11718" spans="1:6" hidden="1" x14ac:dyDescent="0.35">
      <c r="A11718" s="72"/>
      <c r="C11718" s="66"/>
      <c r="F11718" s="66"/>
    </row>
    <row r="11719" spans="1:6" hidden="1" x14ac:dyDescent="0.35">
      <c r="A11719" s="72"/>
      <c r="C11719" s="66"/>
      <c r="F11719" s="66"/>
    </row>
    <row r="11720" spans="1:6" hidden="1" x14ac:dyDescent="0.35">
      <c r="A11720" s="72"/>
      <c r="C11720" s="66"/>
      <c r="F11720" s="66"/>
    </row>
    <row r="11721" spans="1:6" hidden="1" x14ac:dyDescent="0.35">
      <c r="A11721" s="72"/>
      <c r="C11721" s="66"/>
      <c r="F11721" s="66"/>
    </row>
    <row r="11722" spans="1:6" hidden="1" x14ac:dyDescent="0.35">
      <c r="A11722" s="72"/>
      <c r="C11722" s="66"/>
      <c r="F11722" s="66"/>
    </row>
    <row r="11723" spans="1:6" hidden="1" x14ac:dyDescent="0.35">
      <c r="A11723" s="72"/>
      <c r="C11723" s="66"/>
      <c r="F11723" s="66"/>
    </row>
    <row r="11724" spans="1:6" hidden="1" x14ac:dyDescent="0.35">
      <c r="A11724" s="72"/>
      <c r="C11724" s="66"/>
      <c r="F11724" s="66"/>
    </row>
    <row r="11725" spans="1:6" hidden="1" x14ac:dyDescent="0.35">
      <c r="A11725" s="72"/>
      <c r="C11725" s="66"/>
      <c r="F11725" s="66"/>
    </row>
    <row r="11726" spans="1:6" hidden="1" x14ac:dyDescent="0.35">
      <c r="A11726" s="72"/>
      <c r="C11726" s="66"/>
      <c r="F11726" s="66"/>
    </row>
    <row r="11727" spans="1:6" hidden="1" x14ac:dyDescent="0.35">
      <c r="A11727" s="72"/>
      <c r="C11727" s="66"/>
      <c r="F11727" s="66"/>
    </row>
    <row r="11728" spans="1:6" hidden="1" x14ac:dyDescent="0.35">
      <c r="A11728" s="72"/>
      <c r="C11728" s="66"/>
      <c r="F11728" s="66"/>
    </row>
    <row r="11729" spans="1:6" hidden="1" x14ac:dyDescent="0.35">
      <c r="A11729" s="72"/>
      <c r="C11729" s="66"/>
      <c r="F11729" s="66"/>
    </row>
    <row r="11730" spans="1:6" hidden="1" x14ac:dyDescent="0.35">
      <c r="A11730" s="72"/>
      <c r="C11730" s="66"/>
      <c r="F11730" s="66"/>
    </row>
    <row r="11731" spans="1:6" hidden="1" x14ac:dyDescent="0.35">
      <c r="A11731" s="72"/>
      <c r="C11731" s="66"/>
      <c r="F11731" s="66"/>
    </row>
    <row r="11732" spans="1:6" hidden="1" x14ac:dyDescent="0.35">
      <c r="A11732" s="72"/>
      <c r="C11732" s="66"/>
      <c r="F11732" s="66"/>
    </row>
    <row r="11733" spans="1:6" hidden="1" x14ac:dyDescent="0.35">
      <c r="A11733" s="72"/>
      <c r="C11733" s="66"/>
      <c r="F11733" s="66"/>
    </row>
    <row r="11734" spans="1:6" hidden="1" x14ac:dyDescent="0.35">
      <c r="A11734" s="72"/>
      <c r="C11734" s="66"/>
      <c r="F11734" s="66"/>
    </row>
    <row r="11735" spans="1:6" hidden="1" x14ac:dyDescent="0.35">
      <c r="A11735" s="72"/>
      <c r="C11735" s="66"/>
      <c r="F11735" s="66"/>
    </row>
    <row r="11736" spans="1:6" hidden="1" x14ac:dyDescent="0.35">
      <c r="A11736" s="72"/>
      <c r="C11736" s="66"/>
      <c r="F11736" s="66"/>
    </row>
    <row r="11737" spans="1:6" hidden="1" x14ac:dyDescent="0.35">
      <c r="A11737" s="72"/>
      <c r="C11737" s="66"/>
      <c r="F11737" s="66"/>
    </row>
    <row r="11738" spans="1:6" hidden="1" x14ac:dyDescent="0.35">
      <c r="A11738" s="72"/>
      <c r="C11738" s="66"/>
      <c r="F11738" s="66"/>
    </row>
    <row r="11739" spans="1:6" hidden="1" x14ac:dyDescent="0.35">
      <c r="A11739" s="72"/>
      <c r="C11739" s="66"/>
      <c r="F11739" s="66"/>
    </row>
    <row r="11740" spans="1:6" hidden="1" x14ac:dyDescent="0.35">
      <c r="A11740" s="72"/>
      <c r="C11740" s="66"/>
      <c r="F11740" s="66"/>
    </row>
    <row r="11741" spans="1:6" hidden="1" x14ac:dyDescent="0.35">
      <c r="A11741" s="72"/>
      <c r="C11741" s="66"/>
      <c r="F11741" s="66"/>
    </row>
    <row r="11742" spans="1:6" hidden="1" x14ac:dyDescent="0.35">
      <c r="A11742" s="72"/>
      <c r="C11742" s="66"/>
      <c r="F11742" s="66"/>
    </row>
    <row r="11743" spans="1:6" hidden="1" x14ac:dyDescent="0.35">
      <c r="A11743" s="72"/>
      <c r="C11743" s="66"/>
      <c r="F11743" s="66"/>
    </row>
    <row r="11744" spans="1:6" hidden="1" x14ac:dyDescent="0.35">
      <c r="A11744" s="72"/>
      <c r="C11744" s="66"/>
      <c r="F11744" s="66"/>
    </row>
    <row r="11745" spans="1:6" hidden="1" x14ac:dyDescent="0.35">
      <c r="A11745" s="72"/>
      <c r="C11745" s="66"/>
      <c r="F11745" s="66"/>
    </row>
    <row r="11746" spans="1:6" hidden="1" x14ac:dyDescent="0.35">
      <c r="A11746" s="72"/>
      <c r="C11746" s="66"/>
      <c r="F11746" s="66"/>
    </row>
    <row r="11747" spans="1:6" hidden="1" x14ac:dyDescent="0.35">
      <c r="A11747" s="72"/>
      <c r="C11747" s="66"/>
      <c r="F11747" s="66"/>
    </row>
    <row r="11748" spans="1:6" hidden="1" x14ac:dyDescent="0.35">
      <c r="A11748" s="72"/>
      <c r="C11748" s="66"/>
      <c r="F11748" s="66"/>
    </row>
    <row r="11749" spans="1:6" hidden="1" x14ac:dyDescent="0.35">
      <c r="A11749" s="72"/>
      <c r="C11749" s="66"/>
      <c r="F11749" s="66"/>
    </row>
    <row r="11750" spans="1:6" hidden="1" x14ac:dyDescent="0.35">
      <c r="A11750" s="72"/>
      <c r="C11750" s="66"/>
      <c r="F11750" s="66"/>
    </row>
    <row r="11751" spans="1:6" hidden="1" x14ac:dyDescent="0.35">
      <c r="A11751" s="72"/>
      <c r="C11751" s="66"/>
      <c r="F11751" s="66"/>
    </row>
    <row r="11752" spans="1:6" hidden="1" x14ac:dyDescent="0.35">
      <c r="A11752" s="72"/>
      <c r="C11752" s="66"/>
      <c r="F11752" s="66"/>
    </row>
    <row r="11753" spans="1:6" hidden="1" x14ac:dyDescent="0.35">
      <c r="A11753" s="72"/>
      <c r="C11753" s="66"/>
      <c r="F11753" s="66"/>
    </row>
    <row r="11754" spans="1:6" hidden="1" x14ac:dyDescent="0.35">
      <c r="A11754" s="72"/>
      <c r="C11754" s="66"/>
      <c r="F11754" s="66"/>
    </row>
    <row r="11755" spans="1:6" hidden="1" x14ac:dyDescent="0.35">
      <c r="A11755" s="72"/>
      <c r="C11755" s="66"/>
      <c r="F11755" s="66"/>
    </row>
    <row r="11756" spans="1:6" hidden="1" x14ac:dyDescent="0.35">
      <c r="A11756" s="72"/>
      <c r="C11756" s="66"/>
      <c r="F11756" s="66"/>
    </row>
    <row r="11757" spans="1:6" hidden="1" x14ac:dyDescent="0.35">
      <c r="A11757" s="72"/>
      <c r="C11757" s="66"/>
      <c r="F11757" s="66"/>
    </row>
    <row r="11758" spans="1:6" hidden="1" x14ac:dyDescent="0.35">
      <c r="A11758" s="72"/>
      <c r="C11758" s="66"/>
      <c r="F11758" s="66"/>
    </row>
    <row r="11759" spans="1:6" hidden="1" x14ac:dyDescent="0.35">
      <c r="A11759" s="72"/>
      <c r="C11759" s="66"/>
      <c r="F11759" s="66"/>
    </row>
    <row r="11760" spans="1:6" hidden="1" x14ac:dyDescent="0.35">
      <c r="A11760" s="72"/>
      <c r="C11760" s="66"/>
      <c r="F11760" s="66"/>
    </row>
    <row r="11761" spans="1:6" hidden="1" x14ac:dyDescent="0.35">
      <c r="A11761" s="72"/>
      <c r="C11761" s="66"/>
      <c r="F11761" s="66"/>
    </row>
    <row r="11762" spans="1:6" hidden="1" x14ac:dyDescent="0.35">
      <c r="A11762" s="72"/>
      <c r="C11762" s="66"/>
      <c r="F11762" s="66"/>
    </row>
    <row r="11763" spans="1:6" hidden="1" x14ac:dyDescent="0.35">
      <c r="A11763" s="72"/>
      <c r="C11763" s="66"/>
      <c r="F11763" s="66"/>
    </row>
    <row r="11764" spans="1:6" hidden="1" x14ac:dyDescent="0.35">
      <c r="A11764" s="72"/>
      <c r="C11764" s="66"/>
      <c r="F11764" s="66"/>
    </row>
    <row r="11765" spans="1:6" hidden="1" x14ac:dyDescent="0.35">
      <c r="A11765" s="72"/>
      <c r="C11765" s="66"/>
      <c r="F11765" s="66"/>
    </row>
    <row r="11766" spans="1:6" hidden="1" x14ac:dyDescent="0.35">
      <c r="A11766" s="72"/>
      <c r="C11766" s="66"/>
      <c r="F11766" s="66"/>
    </row>
    <row r="11767" spans="1:6" hidden="1" x14ac:dyDescent="0.35">
      <c r="A11767" s="72"/>
      <c r="C11767" s="66"/>
      <c r="F11767" s="66"/>
    </row>
    <row r="11768" spans="1:6" hidden="1" x14ac:dyDescent="0.35">
      <c r="A11768" s="72"/>
      <c r="C11768" s="66"/>
      <c r="F11768" s="66"/>
    </row>
    <row r="11769" spans="1:6" hidden="1" x14ac:dyDescent="0.35">
      <c r="A11769" s="72"/>
      <c r="C11769" s="66"/>
      <c r="F11769" s="66"/>
    </row>
    <row r="11770" spans="1:6" hidden="1" x14ac:dyDescent="0.35">
      <c r="A11770" s="72"/>
      <c r="C11770" s="66"/>
      <c r="F11770" s="66"/>
    </row>
    <row r="11771" spans="1:6" hidden="1" x14ac:dyDescent="0.35">
      <c r="A11771" s="72"/>
      <c r="C11771" s="66"/>
      <c r="F11771" s="66"/>
    </row>
    <row r="11772" spans="1:6" hidden="1" x14ac:dyDescent="0.35">
      <c r="A11772" s="72"/>
      <c r="C11772" s="66"/>
      <c r="F11772" s="66"/>
    </row>
    <row r="11773" spans="1:6" hidden="1" x14ac:dyDescent="0.35">
      <c r="A11773" s="72"/>
      <c r="C11773" s="66"/>
      <c r="F11773" s="66"/>
    </row>
    <row r="11774" spans="1:6" hidden="1" x14ac:dyDescent="0.35">
      <c r="A11774" s="72"/>
      <c r="C11774" s="66"/>
      <c r="F11774" s="66"/>
    </row>
    <row r="11775" spans="1:6" hidden="1" x14ac:dyDescent="0.35">
      <c r="A11775" s="72"/>
      <c r="C11775" s="66"/>
      <c r="F11775" s="66"/>
    </row>
    <row r="11776" spans="1:6" hidden="1" x14ac:dyDescent="0.35">
      <c r="A11776" s="72"/>
      <c r="C11776" s="66"/>
      <c r="F11776" s="66"/>
    </row>
    <row r="11777" spans="1:6" hidden="1" x14ac:dyDescent="0.35">
      <c r="A11777" s="72"/>
      <c r="C11777" s="66"/>
      <c r="F11777" s="66"/>
    </row>
    <row r="11778" spans="1:6" hidden="1" x14ac:dyDescent="0.35">
      <c r="A11778" s="72"/>
      <c r="C11778" s="66"/>
      <c r="F11778" s="66"/>
    </row>
    <row r="11779" spans="1:6" hidden="1" x14ac:dyDescent="0.35">
      <c r="A11779" s="72"/>
      <c r="C11779" s="66"/>
      <c r="F11779" s="66"/>
    </row>
    <row r="11780" spans="1:6" hidden="1" x14ac:dyDescent="0.35">
      <c r="A11780" s="72"/>
      <c r="C11780" s="66"/>
      <c r="F11780" s="66"/>
    </row>
    <row r="11781" spans="1:6" hidden="1" x14ac:dyDescent="0.35">
      <c r="A11781" s="72"/>
      <c r="C11781" s="66"/>
      <c r="F11781" s="66"/>
    </row>
    <row r="11782" spans="1:6" hidden="1" x14ac:dyDescent="0.35">
      <c r="A11782" s="72"/>
      <c r="C11782" s="66"/>
      <c r="F11782" s="66"/>
    </row>
    <row r="11783" spans="1:6" hidden="1" x14ac:dyDescent="0.35">
      <c r="A11783" s="72"/>
      <c r="C11783" s="66"/>
      <c r="F11783" s="66"/>
    </row>
    <row r="11784" spans="1:6" hidden="1" x14ac:dyDescent="0.35">
      <c r="A11784" s="72"/>
      <c r="C11784" s="66"/>
      <c r="F11784" s="66"/>
    </row>
    <row r="11785" spans="1:6" hidden="1" x14ac:dyDescent="0.35">
      <c r="A11785" s="72"/>
      <c r="C11785" s="66"/>
      <c r="F11785" s="66"/>
    </row>
    <row r="11786" spans="1:6" hidden="1" x14ac:dyDescent="0.35">
      <c r="A11786" s="72"/>
      <c r="C11786" s="66"/>
      <c r="F11786" s="66"/>
    </row>
    <row r="11787" spans="1:6" hidden="1" x14ac:dyDescent="0.35">
      <c r="A11787" s="72"/>
      <c r="C11787" s="66"/>
      <c r="F11787" s="66"/>
    </row>
    <row r="11788" spans="1:6" hidden="1" x14ac:dyDescent="0.35">
      <c r="A11788" s="72"/>
      <c r="C11788" s="66"/>
      <c r="F11788" s="66"/>
    </row>
    <row r="11789" spans="1:6" hidden="1" x14ac:dyDescent="0.35">
      <c r="A11789" s="72"/>
      <c r="C11789" s="66"/>
      <c r="F11789" s="66"/>
    </row>
    <row r="11790" spans="1:6" hidden="1" x14ac:dyDescent="0.35">
      <c r="A11790" s="72"/>
      <c r="C11790" s="66"/>
      <c r="F11790" s="66"/>
    </row>
    <row r="11791" spans="1:6" hidden="1" x14ac:dyDescent="0.35">
      <c r="A11791" s="72"/>
      <c r="C11791" s="66"/>
      <c r="F11791" s="66"/>
    </row>
    <row r="11792" spans="1:6" hidden="1" x14ac:dyDescent="0.35">
      <c r="A11792" s="72"/>
      <c r="C11792" s="66"/>
      <c r="F11792" s="66"/>
    </row>
    <row r="11793" spans="1:6" hidden="1" x14ac:dyDescent="0.35">
      <c r="A11793" s="72"/>
      <c r="C11793" s="66"/>
      <c r="F11793" s="66"/>
    </row>
    <row r="11794" spans="1:6" hidden="1" x14ac:dyDescent="0.35">
      <c r="A11794" s="72"/>
      <c r="C11794" s="66"/>
      <c r="F11794" s="66"/>
    </row>
    <row r="11795" spans="1:6" hidden="1" x14ac:dyDescent="0.35">
      <c r="A11795" s="72"/>
      <c r="C11795" s="66"/>
      <c r="F11795" s="66"/>
    </row>
    <row r="11796" spans="1:6" hidden="1" x14ac:dyDescent="0.35">
      <c r="A11796" s="72"/>
      <c r="C11796" s="66"/>
      <c r="F11796" s="66"/>
    </row>
    <row r="11797" spans="1:6" hidden="1" x14ac:dyDescent="0.35">
      <c r="A11797" s="72"/>
      <c r="C11797" s="66"/>
      <c r="F11797" s="66"/>
    </row>
    <row r="11798" spans="1:6" hidden="1" x14ac:dyDescent="0.35">
      <c r="A11798" s="72"/>
      <c r="C11798" s="66"/>
      <c r="F11798" s="66"/>
    </row>
    <row r="11799" spans="1:6" hidden="1" x14ac:dyDescent="0.35">
      <c r="A11799" s="72"/>
      <c r="C11799" s="66"/>
      <c r="F11799" s="66"/>
    </row>
    <row r="11800" spans="1:6" hidden="1" x14ac:dyDescent="0.35">
      <c r="A11800" s="72"/>
      <c r="C11800" s="66"/>
      <c r="F11800" s="66"/>
    </row>
    <row r="11801" spans="1:6" hidden="1" x14ac:dyDescent="0.35">
      <c r="A11801" s="72"/>
      <c r="C11801" s="66"/>
      <c r="F11801" s="66"/>
    </row>
    <row r="11802" spans="1:6" hidden="1" x14ac:dyDescent="0.35">
      <c r="A11802" s="72"/>
      <c r="C11802" s="66"/>
      <c r="F11802" s="66"/>
    </row>
    <row r="11803" spans="1:6" hidden="1" x14ac:dyDescent="0.35">
      <c r="A11803" s="72"/>
      <c r="C11803" s="66"/>
      <c r="F11803" s="66"/>
    </row>
    <row r="11804" spans="1:6" hidden="1" x14ac:dyDescent="0.35">
      <c r="A11804" s="72"/>
      <c r="C11804" s="66"/>
      <c r="F11804" s="66"/>
    </row>
    <row r="11805" spans="1:6" hidden="1" x14ac:dyDescent="0.35">
      <c r="A11805" s="72"/>
      <c r="C11805" s="66"/>
      <c r="F11805" s="66"/>
    </row>
    <row r="11806" spans="1:6" hidden="1" x14ac:dyDescent="0.35">
      <c r="A11806" s="72"/>
      <c r="C11806" s="66"/>
      <c r="F11806" s="66"/>
    </row>
    <row r="11807" spans="1:6" hidden="1" x14ac:dyDescent="0.35">
      <c r="A11807" s="72"/>
      <c r="C11807" s="66"/>
      <c r="F11807" s="66"/>
    </row>
    <row r="11808" spans="1:6" hidden="1" x14ac:dyDescent="0.35">
      <c r="A11808" s="72"/>
      <c r="C11808" s="66"/>
      <c r="F11808" s="66"/>
    </row>
    <row r="11809" spans="1:6" hidden="1" x14ac:dyDescent="0.35">
      <c r="A11809" s="72"/>
      <c r="C11809" s="66"/>
      <c r="F11809" s="66"/>
    </row>
    <row r="11810" spans="1:6" hidden="1" x14ac:dyDescent="0.35">
      <c r="A11810" s="72"/>
      <c r="C11810" s="66"/>
      <c r="F11810" s="66"/>
    </row>
    <row r="11811" spans="1:6" hidden="1" x14ac:dyDescent="0.35">
      <c r="A11811" s="72"/>
      <c r="C11811" s="66"/>
      <c r="F11811" s="66"/>
    </row>
    <row r="11812" spans="1:6" hidden="1" x14ac:dyDescent="0.35">
      <c r="A11812" s="72"/>
      <c r="C11812" s="66"/>
      <c r="F11812" s="66"/>
    </row>
    <row r="11813" spans="1:6" hidden="1" x14ac:dyDescent="0.35">
      <c r="A11813" s="72"/>
      <c r="C11813" s="66"/>
      <c r="F11813" s="66"/>
    </row>
    <row r="11814" spans="1:6" hidden="1" x14ac:dyDescent="0.35">
      <c r="A11814" s="72"/>
      <c r="C11814" s="66"/>
      <c r="F11814" s="66"/>
    </row>
    <row r="11815" spans="1:6" hidden="1" x14ac:dyDescent="0.35">
      <c r="A11815" s="72"/>
      <c r="C11815" s="66"/>
      <c r="F11815" s="66"/>
    </row>
    <row r="11816" spans="1:6" hidden="1" x14ac:dyDescent="0.35">
      <c r="A11816" s="72"/>
      <c r="C11816" s="66"/>
      <c r="F11816" s="66"/>
    </row>
    <row r="11817" spans="1:6" hidden="1" x14ac:dyDescent="0.35">
      <c r="A11817" s="72"/>
      <c r="C11817" s="66"/>
      <c r="F11817" s="66"/>
    </row>
    <row r="11818" spans="1:6" hidden="1" x14ac:dyDescent="0.35">
      <c r="A11818" s="72"/>
      <c r="C11818" s="66"/>
      <c r="F11818" s="66"/>
    </row>
    <row r="11819" spans="1:6" hidden="1" x14ac:dyDescent="0.35">
      <c r="A11819" s="72"/>
      <c r="C11819" s="66"/>
      <c r="F11819" s="66"/>
    </row>
    <row r="11820" spans="1:6" hidden="1" x14ac:dyDescent="0.35">
      <c r="A11820" s="72"/>
      <c r="C11820" s="66"/>
      <c r="F11820" s="66"/>
    </row>
    <row r="11821" spans="1:6" hidden="1" x14ac:dyDescent="0.35">
      <c r="A11821" s="72"/>
      <c r="C11821" s="66"/>
      <c r="F11821" s="66"/>
    </row>
    <row r="11822" spans="1:6" hidden="1" x14ac:dyDescent="0.35">
      <c r="A11822" s="72"/>
      <c r="C11822" s="66"/>
      <c r="F11822" s="66"/>
    </row>
    <row r="11823" spans="1:6" hidden="1" x14ac:dyDescent="0.35">
      <c r="A11823" s="72"/>
      <c r="C11823" s="66"/>
      <c r="F11823" s="66"/>
    </row>
    <row r="11824" spans="1:6" hidden="1" x14ac:dyDescent="0.35">
      <c r="A11824" s="72"/>
      <c r="C11824" s="66"/>
      <c r="F11824" s="66"/>
    </row>
    <row r="11825" spans="1:6" hidden="1" x14ac:dyDescent="0.35">
      <c r="A11825" s="72"/>
      <c r="C11825" s="66"/>
      <c r="F11825" s="66"/>
    </row>
    <row r="11826" spans="1:6" hidden="1" x14ac:dyDescent="0.35">
      <c r="A11826" s="72"/>
      <c r="C11826" s="66"/>
      <c r="F11826" s="66"/>
    </row>
    <row r="11827" spans="1:6" hidden="1" x14ac:dyDescent="0.35">
      <c r="A11827" s="72"/>
      <c r="C11827" s="66"/>
      <c r="F11827" s="66"/>
    </row>
    <row r="11828" spans="1:6" hidden="1" x14ac:dyDescent="0.35">
      <c r="A11828" s="72"/>
      <c r="C11828" s="66"/>
      <c r="F11828" s="66"/>
    </row>
    <row r="11829" spans="1:6" hidden="1" x14ac:dyDescent="0.35">
      <c r="A11829" s="72"/>
      <c r="C11829" s="66"/>
      <c r="F11829" s="66"/>
    </row>
    <row r="11830" spans="1:6" hidden="1" x14ac:dyDescent="0.35">
      <c r="A11830" s="72"/>
      <c r="C11830" s="66"/>
      <c r="F11830" s="66"/>
    </row>
    <row r="11831" spans="1:6" hidden="1" x14ac:dyDescent="0.35">
      <c r="A11831" s="72"/>
      <c r="C11831" s="66"/>
      <c r="F11831" s="66"/>
    </row>
    <row r="11832" spans="1:6" hidden="1" x14ac:dyDescent="0.35">
      <c r="A11832" s="72"/>
      <c r="C11832" s="66"/>
      <c r="F11832" s="66"/>
    </row>
    <row r="11833" spans="1:6" hidden="1" x14ac:dyDescent="0.35">
      <c r="A11833" s="72"/>
      <c r="C11833" s="66"/>
      <c r="F11833" s="66"/>
    </row>
    <row r="11834" spans="1:6" hidden="1" x14ac:dyDescent="0.35">
      <c r="A11834" s="72"/>
      <c r="C11834" s="66"/>
      <c r="F11834" s="66"/>
    </row>
    <row r="11835" spans="1:6" hidden="1" x14ac:dyDescent="0.35">
      <c r="A11835" s="72"/>
      <c r="C11835" s="66"/>
      <c r="F11835" s="66"/>
    </row>
    <row r="11836" spans="1:6" hidden="1" x14ac:dyDescent="0.35">
      <c r="A11836" s="72"/>
      <c r="C11836" s="66"/>
      <c r="F11836" s="66"/>
    </row>
    <row r="11837" spans="1:6" hidden="1" x14ac:dyDescent="0.35">
      <c r="A11837" s="72"/>
      <c r="C11837" s="66"/>
      <c r="F11837" s="66"/>
    </row>
    <row r="11838" spans="1:6" hidden="1" x14ac:dyDescent="0.35">
      <c r="A11838" s="72"/>
      <c r="C11838" s="66"/>
      <c r="F11838" s="66"/>
    </row>
    <row r="11839" spans="1:6" hidden="1" x14ac:dyDescent="0.35">
      <c r="A11839" s="72"/>
      <c r="C11839" s="66"/>
      <c r="F11839" s="66"/>
    </row>
    <row r="11840" spans="1:6" hidden="1" x14ac:dyDescent="0.35">
      <c r="A11840" s="72"/>
      <c r="C11840" s="66"/>
      <c r="F11840" s="66"/>
    </row>
    <row r="11841" spans="1:6" hidden="1" x14ac:dyDescent="0.35">
      <c r="A11841" s="72"/>
      <c r="C11841" s="66"/>
      <c r="F11841" s="66"/>
    </row>
    <row r="11842" spans="1:6" hidden="1" x14ac:dyDescent="0.35">
      <c r="A11842" s="72"/>
      <c r="C11842" s="66"/>
      <c r="F11842" s="66"/>
    </row>
    <row r="11843" spans="1:6" hidden="1" x14ac:dyDescent="0.35">
      <c r="A11843" s="72"/>
      <c r="C11843" s="66"/>
      <c r="F11843" s="66"/>
    </row>
    <row r="11844" spans="1:6" hidden="1" x14ac:dyDescent="0.35">
      <c r="A11844" s="72"/>
      <c r="C11844" s="66"/>
      <c r="F11844" s="66"/>
    </row>
    <row r="11845" spans="1:6" hidden="1" x14ac:dyDescent="0.35">
      <c r="A11845" s="72"/>
      <c r="C11845" s="66"/>
      <c r="F11845" s="66"/>
    </row>
    <row r="11846" spans="1:6" hidden="1" x14ac:dyDescent="0.35">
      <c r="A11846" s="72"/>
      <c r="C11846" s="66"/>
      <c r="F11846" s="66"/>
    </row>
    <row r="11847" spans="1:6" hidden="1" x14ac:dyDescent="0.35">
      <c r="A11847" s="72"/>
      <c r="C11847" s="66"/>
      <c r="F11847" s="66"/>
    </row>
    <row r="11848" spans="1:6" hidden="1" x14ac:dyDescent="0.35">
      <c r="A11848" s="72"/>
      <c r="C11848" s="66"/>
      <c r="F11848" s="66"/>
    </row>
    <row r="11849" spans="1:6" hidden="1" x14ac:dyDescent="0.35">
      <c r="A11849" s="72"/>
      <c r="C11849" s="66"/>
      <c r="F11849" s="66"/>
    </row>
    <row r="11850" spans="1:6" hidden="1" x14ac:dyDescent="0.35">
      <c r="A11850" s="72"/>
      <c r="C11850" s="66"/>
      <c r="F11850" s="66"/>
    </row>
    <row r="11851" spans="1:6" hidden="1" x14ac:dyDescent="0.35">
      <c r="A11851" s="72"/>
      <c r="C11851" s="66"/>
      <c r="F11851" s="66"/>
    </row>
    <row r="11852" spans="1:6" hidden="1" x14ac:dyDescent="0.35">
      <c r="A11852" s="72"/>
      <c r="C11852" s="66"/>
      <c r="F11852" s="66"/>
    </row>
    <row r="11853" spans="1:6" hidden="1" x14ac:dyDescent="0.35">
      <c r="A11853" s="72"/>
      <c r="C11853" s="66"/>
      <c r="F11853" s="66"/>
    </row>
    <row r="11854" spans="1:6" hidden="1" x14ac:dyDescent="0.35">
      <c r="A11854" s="72"/>
      <c r="C11854" s="66"/>
      <c r="F11854" s="66"/>
    </row>
    <row r="11855" spans="1:6" hidden="1" x14ac:dyDescent="0.35">
      <c r="A11855" s="72"/>
      <c r="C11855" s="66"/>
      <c r="F11855" s="66"/>
    </row>
    <row r="11856" spans="1:6" hidden="1" x14ac:dyDescent="0.35">
      <c r="A11856" s="72"/>
      <c r="C11856" s="66"/>
      <c r="F11856" s="66"/>
    </row>
    <row r="11857" spans="1:6" hidden="1" x14ac:dyDescent="0.35">
      <c r="A11857" s="72"/>
      <c r="C11857" s="66"/>
      <c r="F11857" s="66"/>
    </row>
    <row r="11858" spans="1:6" hidden="1" x14ac:dyDescent="0.35">
      <c r="A11858" s="72"/>
      <c r="C11858" s="66"/>
      <c r="F11858" s="66"/>
    </row>
    <row r="11859" spans="1:6" hidden="1" x14ac:dyDescent="0.35">
      <c r="A11859" s="72"/>
      <c r="C11859" s="66"/>
      <c r="F11859" s="66"/>
    </row>
    <row r="11860" spans="1:6" hidden="1" x14ac:dyDescent="0.35">
      <c r="A11860" s="72"/>
      <c r="C11860" s="66"/>
      <c r="F11860" s="66"/>
    </row>
    <row r="11861" spans="1:6" hidden="1" x14ac:dyDescent="0.35">
      <c r="A11861" s="72"/>
      <c r="C11861" s="66"/>
      <c r="F11861" s="66"/>
    </row>
    <row r="11862" spans="1:6" hidden="1" x14ac:dyDescent="0.35">
      <c r="A11862" s="72"/>
      <c r="C11862" s="66"/>
      <c r="F11862" s="66"/>
    </row>
    <row r="11863" spans="1:6" hidden="1" x14ac:dyDescent="0.35">
      <c r="A11863" s="72"/>
      <c r="C11863" s="66"/>
      <c r="F11863" s="66"/>
    </row>
    <row r="11864" spans="1:6" hidden="1" x14ac:dyDescent="0.35">
      <c r="A11864" s="72"/>
      <c r="C11864" s="66"/>
      <c r="F11864" s="66"/>
    </row>
    <row r="11865" spans="1:6" hidden="1" x14ac:dyDescent="0.35">
      <c r="A11865" s="72"/>
      <c r="C11865" s="66"/>
      <c r="F11865" s="66"/>
    </row>
    <row r="11866" spans="1:6" hidden="1" x14ac:dyDescent="0.35">
      <c r="A11866" s="72"/>
      <c r="C11866" s="66"/>
      <c r="F11866" s="66"/>
    </row>
    <row r="11867" spans="1:6" hidden="1" x14ac:dyDescent="0.35">
      <c r="A11867" s="72"/>
      <c r="C11867" s="66"/>
      <c r="F11867" s="66"/>
    </row>
    <row r="11868" spans="1:6" hidden="1" x14ac:dyDescent="0.35">
      <c r="A11868" s="72"/>
      <c r="C11868" s="66"/>
      <c r="F11868" s="66"/>
    </row>
    <row r="11869" spans="1:6" hidden="1" x14ac:dyDescent="0.35">
      <c r="A11869" s="72"/>
      <c r="C11869" s="66"/>
      <c r="F11869" s="66"/>
    </row>
    <row r="11870" spans="1:6" hidden="1" x14ac:dyDescent="0.35">
      <c r="A11870" s="72"/>
      <c r="C11870" s="66"/>
      <c r="F11870" s="66"/>
    </row>
    <row r="11871" spans="1:6" hidden="1" x14ac:dyDescent="0.35">
      <c r="A11871" s="72"/>
      <c r="C11871" s="66"/>
      <c r="F11871" s="66"/>
    </row>
    <row r="11872" spans="1:6" hidden="1" x14ac:dyDescent="0.35">
      <c r="A11872" s="72"/>
      <c r="C11872" s="66"/>
      <c r="F11872" s="66"/>
    </row>
    <row r="11873" spans="1:6" hidden="1" x14ac:dyDescent="0.35">
      <c r="A11873" s="72"/>
      <c r="C11873" s="66"/>
      <c r="F11873" s="66"/>
    </row>
    <row r="11874" spans="1:6" hidden="1" x14ac:dyDescent="0.35">
      <c r="A11874" s="72"/>
      <c r="C11874" s="66"/>
      <c r="F11874" s="66"/>
    </row>
    <row r="11875" spans="1:6" hidden="1" x14ac:dyDescent="0.35">
      <c r="A11875" s="72"/>
      <c r="C11875" s="66"/>
      <c r="F11875" s="66"/>
    </row>
    <row r="11876" spans="1:6" hidden="1" x14ac:dyDescent="0.35">
      <c r="A11876" s="72"/>
      <c r="C11876" s="66"/>
      <c r="F11876" s="66"/>
    </row>
    <row r="11877" spans="1:6" hidden="1" x14ac:dyDescent="0.35">
      <c r="A11877" s="72"/>
      <c r="C11877" s="66"/>
      <c r="F11877" s="66"/>
    </row>
    <row r="11878" spans="1:6" hidden="1" x14ac:dyDescent="0.35">
      <c r="A11878" s="72"/>
      <c r="C11878" s="66"/>
      <c r="F11878" s="66"/>
    </row>
    <row r="11879" spans="1:6" hidden="1" x14ac:dyDescent="0.35">
      <c r="A11879" s="72"/>
      <c r="C11879" s="66"/>
      <c r="F11879" s="66"/>
    </row>
    <row r="11880" spans="1:6" hidden="1" x14ac:dyDescent="0.35">
      <c r="A11880" s="72"/>
      <c r="C11880" s="66"/>
      <c r="F11880" s="66"/>
    </row>
    <row r="11881" spans="1:6" hidden="1" x14ac:dyDescent="0.35">
      <c r="A11881" s="72"/>
      <c r="C11881" s="66"/>
      <c r="F11881" s="66"/>
    </row>
    <row r="11882" spans="1:6" hidden="1" x14ac:dyDescent="0.35">
      <c r="A11882" s="72"/>
      <c r="C11882" s="66"/>
      <c r="F11882" s="66"/>
    </row>
    <row r="11883" spans="1:6" hidden="1" x14ac:dyDescent="0.35">
      <c r="A11883" s="72"/>
      <c r="C11883" s="66"/>
      <c r="F11883" s="66"/>
    </row>
    <row r="11884" spans="1:6" hidden="1" x14ac:dyDescent="0.35">
      <c r="A11884" s="72"/>
      <c r="C11884" s="66"/>
      <c r="F11884" s="66"/>
    </row>
    <row r="11885" spans="1:6" hidden="1" x14ac:dyDescent="0.35">
      <c r="A11885" s="72"/>
      <c r="C11885" s="66"/>
      <c r="F11885" s="66"/>
    </row>
    <row r="11886" spans="1:6" hidden="1" x14ac:dyDescent="0.35">
      <c r="A11886" s="72"/>
      <c r="C11886" s="66"/>
      <c r="F11886" s="66"/>
    </row>
    <row r="11887" spans="1:6" hidden="1" x14ac:dyDescent="0.35">
      <c r="A11887" s="72"/>
      <c r="C11887" s="66"/>
      <c r="F11887" s="66"/>
    </row>
    <row r="11888" spans="1:6" hidden="1" x14ac:dyDescent="0.35">
      <c r="A11888" s="72"/>
      <c r="C11888" s="66"/>
      <c r="F11888" s="66"/>
    </row>
    <row r="11889" spans="1:6" hidden="1" x14ac:dyDescent="0.35">
      <c r="A11889" s="72"/>
      <c r="C11889" s="66"/>
      <c r="F11889" s="66"/>
    </row>
    <row r="11890" spans="1:6" hidden="1" x14ac:dyDescent="0.35">
      <c r="A11890" s="72"/>
      <c r="C11890" s="66"/>
      <c r="F11890" s="66"/>
    </row>
    <row r="11891" spans="1:6" hidden="1" x14ac:dyDescent="0.35">
      <c r="A11891" s="72"/>
      <c r="C11891" s="66"/>
      <c r="F11891" s="66"/>
    </row>
    <row r="11892" spans="1:6" hidden="1" x14ac:dyDescent="0.35">
      <c r="A11892" s="72"/>
      <c r="C11892" s="66"/>
      <c r="F11892" s="66"/>
    </row>
    <row r="11893" spans="1:6" hidden="1" x14ac:dyDescent="0.35">
      <c r="A11893" s="72"/>
      <c r="C11893" s="66"/>
      <c r="F11893" s="66"/>
    </row>
    <row r="11894" spans="1:6" hidden="1" x14ac:dyDescent="0.35">
      <c r="A11894" s="72"/>
      <c r="C11894" s="66"/>
      <c r="F11894" s="66"/>
    </row>
    <row r="11895" spans="1:6" hidden="1" x14ac:dyDescent="0.35">
      <c r="A11895" s="72"/>
      <c r="C11895" s="66"/>
      <c r="F11895" s="66"/>
    </row>
    <row r="11896" spans="1:6" hidden="1" x14ac:dyDescent="0.35">
      <c r="A11896" s="72"/>
      <c r="C11896" s="66"/>
      <c r="F11896" s="66"/>
    </row>
    <row r="11897" spans="1:6" hidden="1" x14ac:dyDescent="0.35">
      <c r="A11897" s="72"/>
      <c r="C11897" s="66"/>
      <c r="F11897" s="66"/>
    </row>
    <row r="11898" spans="1:6" hidden="1" x14ac:dyDescent="0.35">
      <c r="A11898" s="72"/>
      <c r="C11898" s="66"/>
      <c r="F11898" s="66"/>
    </row>
    <row r="11899" spans="1:6" hidden="1" x14ac:dyDescent="0.35">
      <c r="A11899" s="72"/>
      <c r="C11899" s="66"/>
      <c r="F11899" s="66"/>
    </row>
    <row r="11900" spans="1:6" hidden="1" x14ac:dyDescent="0.35">
      <c r="A11900" s="72"/>
      <c r="C11900" s="66"/>
      <c r="F11900" s="66"/>
    </row>
    <row r="11901" spans="1:6" hidden="1" x14ac:dyDescent="0.35">
      <c r="A11901" s="72"/>
      <c r="C11901" s="66"/>
      <c r="F11901" s="66"/>
    </row>
    <row r="11902" spans="1:6" hidden="1" x14ac:dyDescent="0.35">
      <c r="A11902" s="72"/>
      <c r="C11902" s="66"/>
      <c r="F11902" s="66"/>
    </row>
    <row r="11903" spans="1:6" hidden="1" x14ac:dyDescent="0.35">
      <c r="A11903" s="72"/>
      <c r="C11903" s="66"/>
      <c r="F11903" s="66"/>
    </row>
    <row r="11904" spans="1:6" hidden="1" x14ac:dyDescent="0.35">
      <c r="A11904" s="72"/>
      <c r="C11904" s="66"/>
      <c r="F11904" s="66"/>
    </row>
    <row r="11905" spans="1:6" hidden="1" x14ac:dyDescent="0.35">
      <c r="A11905" s="72"/>
      <c r="C11905" s="66"/>
      <c r="F11905" s="66"/>
    </row>
    <row r="11906" spans="1:6" hidden="1" x14ac:dyDescent="0.35">
      <c r="A11906" s="72"/>
      <c r="C11906" s="66"/>
      <c r="F11906" s="66"/>
    </row>
    <row r="11907" spans="1:6" hidden="1" x14ac:dyDescent="0.35">
      <c r="A11907" s="72"/>
      <c r="C11907" s="66"/>
      <c r="F11907" s="66"/>
    </row>
    <row r="11908" spans="1:6" hidden="1" x14ac:dyDescent="0.35">
      <c r="A11908" s="72"/>
      <c r="C11908" s="66"/>
      <c r="F11908" s="66"/>
    </row>
    <row r="11909" spans="1:6" hidden="1" x14ac:dyDescent="0.35">
      <c r="A11909" s="72"/>
      <c r="C11909" s="66"/>
      <c r="F11909" s="66"/>
    </row>
    <row r="11910" spans="1:6" hidden="1" x14ac:dyDescent="0.35">
      <c r="A11910" s="72"/>
      <c r="C11910" s="66"/>
      <c r="F11910" s="66"/>
    </row>
    <row r="11911" spans="1:6" hidden="1" x14ac:dyDescent="0.35">
      <c r="A11911" s="72"/>
      <c r="C11911" s="66"/>
      <c r="F11911" s="66"/>
    </row>
    <row r="11912" spans="1:6" hidden="1" x14ac:dyDescent="0.35">
      <c r="A11912" s="72"/>
      <c r="C11912" s="66"/>
      <c r="F11912" s="66"/>
    </row>
    <row r="11913" spans="1:6" hidden="1" x14ac:dyDescent="0.35">
      <c r="A11913" s="72"/>
      <c r="C11913" s="66"/>
      <c r="F11913" s="66"/>
    </row>
    <row r="11914" spans="1:6" hidden="1" x14ac:dyDescent="0.35">
      <c r="A11914" s="72"/>
      <c r="C11914" s="66"/>
      <c r="F11914" s="66"/>
    </row>
    <row r="11915" spans="1:6" hidden="1" x14ac:dyDescent="0.35">
      <c r="A11915" s="72"/>
      <c r="C11915" s="66"/>
      <c r="F11915" s="66"/>
    </row>
    <row r="11916" spans="1:6" hidden="1" x14ac:dyDescent="0.35">
      <c r="A11916" s="72"/>
      <c r="C11916" s="66"/>
      <c r="F11916" s="66"/>
    </row>
    <row r="11917" spans="1:6" hidden="1" x14ac:dyDescent="0.35">
      <c r="A11917" s="72"/>
      <c r="C11917" s="66"/>
      <c r="F11917" s="66"/>
    </row>
    <row r="11918" spans="1:6" hidden="1" x14ac:dyDescent="0.35">
      <c r="A11918" s="72"/>
      <c r="C11918" s="66"/>
      <c r="F11918" s="66"/>
    </row>
    <row r="11919" spans="1:6" hidden="1" x14ac:dyDescent="0.35">
      <c r="A11919" s="72"/>
      <c r="C11919" s="66"/>
      <c r="F11919" s="66"/>
    </row>
    <row r="11920" spans="1:6" hidden="1" x14ac:dyDescent="0.35">
      <c r="A11920" s="72"/>
      <c r="C11920" s="66"/>
      <c r="F11920" s="66"/>
    </row>
    <row r="11921" spans="1:6" hidden="1" x14ac:dyDescent="0.35">
      <c r="A11921" s="72"/>
      <c r="C11921" s="66"/>
      <c r="F11921" s="66"/>
    </row>
    <row r="11922" spans="1:6" hidden="1" x14ac:dyDescent="0.35">
      <c r="A11922" s="72"/>
      <c r="C11922" s="66"/>
      <c r="F11922" s="66"/>
    </row>
    <row r="11923" spans="1:6" hidden="1" x14ac:dyDescent="0.35">
      <c r="A11923" s="72"/>
      <c r="C11923" s="66"/>
      <c r="F11923" s="66"/>
    </row>
    <row r="11924" spans="1:6" hidden="1" x14ac:dyDescent="0.35">
      <c r="A11924" s="72"/>
      <c r="C11924" s="66"/>
      <c r="F11924" s="66"/>
    </row>
    <row r="11925" spans="1:6" hidden="1" x14ac:dyDescent="0.35">
      <c r="A11925" s="72"/>
      <c r="C11925" s="66"/>
      <c r="F11925" s="66"/>
    </row>
    <row r="11926" spans="1:6" hidden="1" x14ac:dyDescent="0.35">
      <c r="A11926" s="72"/>
      <c r="C11926" s="66"/>
      <c r="F11926" s="66"/>
    </row>
    <row r="11927" spans="1:6" hidden="1" x14ac:dyDescent="0.35">
      <c r="A11927" s="72"/>
      <c r="C11927" s="66"/>
      <c r="F11927" s="66"/>
    </row>
    <row r="11928" spans="1:6" hidden="1" x14ac:dyDescent="0.35">
      <c r="A11928" s="72"/>
      <c r="C11928" s="66"/>
      <c r="F11928" s="66"/>
    </row>
    <row r="11929" spans="1:6" hidden="1" x14ac:dyDescent="0.35">
      <c r="A11929" s="72"/>
      <c r="C11929" s="66"/>
      <c r="F11929" s="66"/>
    </row>
    <row r="11930" spans="1:6" hidden="1" x14ac:dyDescent="0.35">
      <c r="A11930" s="72"/>
      <c r="C11930" s="66"/>
      <c r="F11930" s="66"/>
    </row>
    <row r="11931" spans="1:6" hidden="1" x14ac:dyDescent="0.35">
      <c r="A11931" s="72"/>
      <c r="C11931" s="66"/>
      <c r="F11931" s="66"/>
    </row>
    <row r="11932" spans="1:6" hidden="1" x14ac:dyDescent="0.35">
      <c r="A11932" s="72"/>
      <c r="C11932" s="66"/>
      <c r="F11932" s="66"/>
    </row>
    <row r="11933" spans="1:6" hidden="1" x14ac:dyDescent="0.35">
      <c r="A11933" s="72"/>
      <c r="C11933" s="66"/>
      <c r="F11933" s="66"/>
    </row>
    <row r="11934" spans="1:6" hidden="1" x14ac:dyDescent="0.35">
      <c r="A11934" s="72"/>
      <c r="C11934" s="66"/>
      <c r="F11934" s="66"/>
    </row>
    <row r="11935" spans="1:6" hidden="1" x14ac:dyDescent="0.35">
      <c r="A11935" s="72"/>
      <c r="C11935" s="66"/>
      <c r="F11935" s="66"/>
    </row>
    <row r="11936" spans="1:6" hidden="1" x14ac:dyDescent="0.35">
      <c r="A11936" s="72"/>
      <c r="C11936" s="66"/>
      <c r="F11936" s="66"/>
    </row>
    <row r="11937" spans="1:6" hidden="1" x14ac:dyDescent="0.35">
      <c r="A11937" s="72"/>
      <c r="C11937" s="66"/>
      <c r="F11937" s="66"/>
    </row>
    <row r="11938" spans="1:6" hidden="1" x14ac:dyDescent="0.35">
      <c r="A11938" s="72"/>
      <c r="C11938" s="66"/>
      <c r="F11938" s="66"/>
    </row>
    <row r="11939" spans="1:6" hidden="1" x14ac:dyDescent="0.35">
      <c r="A11939" s="72"/>
      <c r="C11939" s="66"/>
      <c r="F11939" s="66"/>
    </row>
    <row r="11940" spans="1:6" hidden="1" x14ac:dyDescent="0.35">
      <c r="A11940" s="72"/>
      <c r="C11940" s="66"/>
      <c r="F11940" s="66"/>
    </row>
    <row r="11941" spans="1:6" hidden="1" x14ac:dyDescent="0.35">
      <c r="A11941" s="72"/>
      <c r="C11941" s="66"/>
      <c r="F11941" s="66"/>
    </row>
    <row r="11942" spans="1:6" hidden="1" x14ac:dyDescent="0.35">
      <c r="A11942" s="72"/>
      <c r="C11942" s="66"/>
      <c r="F11942" s="66"/>
    </row>
    <row r="11943" spans="1:6" hidden="1" x14ac:dyDescent="0.35">
      <c r="A11943" s="72"/>
      <c r="C11943" s="66"/>
      <c r="F11943" s="66"/>
    </row>
    <row r="11944" spans="1:6" hidden="1" x14ac:dyDescent="0.35">
      <c r="A11944" s="72"/>
      <c r="C11944" s="66"/>
      <c r="F11944" s="66"/>
    </row>
    <row r="11945" spans="1:6" hidden="1" x14ac:dyDescent="0.35">
      <c r="A11945" s="72"/>
      <c r="C11945" s="66"/>
      <c r="F11945" s="66"/>
    </row>
    <row r="11946" spans="1:6" hidden="1" x14ac:dyDescent="0.35">
      <c r="A11946" s="72"/>
      <c r="C11946" s="66"/>
      <c r="F11946" s="66"/>
    </row>
    <row r="11947" spans="1:6" hidden="1" x14ac:dyDescent="0.35">
      <c r="A11947" s="72"/>
      <c r="C11947" s="66"/>
      <c r="F11947" s="66"/>
    </row>
    <row r="11948" spans="1:6" hidden="1" x14ac:dyDescent="0.35">
      <c r="A11948" s="72"/>
      <c r="C11948" s="66"/>
      <c r="F11948" s="66"/>
    </row>
    <row r="11949" spans="1:6" hidden="1" x14ac:dyDescent="0.35">
      <c r="A11949" s="72"/>
      <c r="C11949" s="66"/>
      <c r="F11949" s="66"/>
    </row>
    <row r="11950" spans="1:6" hidden="1" x14ac:dyDescent="0.35">
      <c r="A11950" s="72"/>
      <c r="C11950" s="66"/>
      <c r="F11950" s="66"/>
    </row>
    <row r="11951" spans="1:6" hidden="1" x14ac:dyDescent="0.35">
      <c r="A11951" s="72"/>
      <c r="C11951" s="66"/>
      <c r="F11951" s="66"/>
    </row>
    <row r="11952" spans="1:6" hidden="1" x14ac:dyDescent="0.35">
      <c r="A11952" s="72"/>
      <c r="C11952" s="66"/>
      <c r="F11952" s="66"/>
    </row>
    <row r="11953" spans="1:6" hidden="1" x14ac:dyDescent="0.35">
      <c r="A11953" s="72"/>
      <c r="C11953" s="66"/>
      <c r="F11953" s="66"/>
    </row>
    <row r="11954" spans="1:6" hidden="1" x14ac:dyDescent="0.35">
      <c r="A11954" s="72"/>
      <c r="C11954" s="66"/>
      <c r="F11954" s="66"/>
    </row>
    <row r="11955" spans="1:6" hidden="1" x14ac:dyDescent="0.35">
      <c r="A11955" s="72"/>
      <c r="C11955" s="66"/>
      <c r="F11955" s="66"/>
    </row>
    <row r="11956" spans="1:6" hidden="1" x14ac:dyDescent="0.35">
      <c r="A11956" s="72"/>
      <c r="C11956" s="66"/>
      <c r="F11956" s="66"/>
    </row>
    <row r="11957" spans="1:6" hidden="1" x14ac:dyDescent="0.35">
      <c r="A11957" s="72"/>
      <c r="C11957" s="66"/>
      <c r="F11957" s="66"/>
    </row>
    <row r="11958" spans="1:6" hidden="1" x14ac:dyDescent="0.35">
      <c r="A11958" s="72"/>
      <c r="C11958" s="66"/>
      <c r="F11958" s="66"/>
    </row>
    <row r="11959" spans="1:6" hidden="1" x14ac:dyDescent="0.35">
      <c r="A11959" s="72"/>
      <c r="C11959" s="66"/>
      <c r="F11959" s="66"/>
    </row>
    <row r="11960" spans="1:6" hidden="1" x14ac:dyDescent="0.35">
      <c r="A11960" s="72"/>
      <c r="C11960" s="66"/>
      <c r="F11960" s="66"/>
    </row>
    <row r="11961" spans="1:6" hidden="1" x14ac:dyDescent="0.35">
      <c r="A11961" s="72"/>
      <c r="C11961" s="66"/>
      <c r="F11961" s="66"/>
    </row>
    <row r="11962" spans="1:6" hidden="1" x14ac:dyDescent="0.35">
      <c r="A11962" s="72"/>
      <c r="C11962" s="66"/>
      <c r="F11962" s="66"/>
    </row>
    <row r="11963" spans="1:6" hidden="1" x14ac:dyDescent="0.35">
      <c r="A11963" s="72"/>
      <c r="C11963" s="66"/>
      <c r="F11963" s="66"/>
    </row>
    <row r="11964" spans="1:6" hidden="1" x14ac:dyDescent="0.35">
      <c r="A11964" s="72"/>
      <c r="C11964" s="66"/>
      <c r="F11964" s="66"/>
    </row>
    <row r="11965" spans="1:6" hidden="1" x14ac:dyDescent="0.35">
      <c r="A11965" s="72"/>
      <c r="C11965" s="66"/>
      <c r="F11965" s="66"/>
    </row>
    <row r="11966" spans="1:6" hidden="1" x14ac:dyDescent="0.35">
      <c r="A11966" s="72"/>
      <c r="C11966" s="66"/>
      <c r="F11966" s="66"/>
    </row>
    <row r="11967" spans="1:6" hidden="1" x14ac:dyDescent="0.35">
      <c r="A11967" s="72"/>
      <c r="C11967" s="66"/>
      <c r="F11967" s="66"/>
    </row>
    <row r="11968" spans="1:6" hidden="1" x14ac:dyDescent="0.35">
      <c r="A11968" s="72"/>
      <c r="C11968" s="66"/>
      <c r="F11968" s="66"/>
    </row>
    <row r="11969" spans="1:6" hidden="1" x14ac:dyDescent="0.35">
      <c r="A11969" s="72"/>
      <c r="C11969" s="66"/>
      <c r="F11969" s="66"/>
    </row>
    <row r="11970" spans="1:6" hidden="1" x14ac:dyDescent="0.35">
      <c r="A11970" s="72"/>
      <c r="C11970" s="66"/>
      <c r="F11970" s="66"/>
    </row>
    <row r="11971" spans="1:6" hidden="1" x14ac:dyDescent="0.35">
      <c r="A11971" s="72"/>
      <c r="C11971" s="66"/>
      <c r="F11971" s="66"/>
    </row>
    <row r="11972" spans="1:6" hidden="1" x14ac:dyDescent="0.35">
      <c r="A11972" s="72"/>
      <c r="C11972" s="66"/>
      <c r="F11972" s="66"/>
    </row>
    <row r="11973" spans="1:6" hidden="1" x14ac:dyDescent="0.35">
      <c r="A11973" s="72"/>
      <c r="C11973" s="66"/>
      <c r="F11973" s="66"/>
    </row>
    <row r="11974" spans="1:6" hidden="1" x14ac:dyDescent="0.35">
      <c r="A11974" s="72"/>
      <c r="C11974" s="66"/>
      <c r="F11974" s="66"/>
    </row>
    <row r="11975" spans="1:6" hidden="1" x14ac:dyDescent="0.35">
      <c r="A11975" s="72"/>
      <c r="C11975" s="66"/>
      <c r="F11975" s="66"/>
    </row>
    <row r="11976" spans="1:6" hidden="1" x14ac:dyDescent="0.35">
      <c r="A11976" s="72"/>
      <c r="C11976" s="66"/>
      <c r="F11976" s="66"/>
    </row>
    <row r="11977" spans="1:6" hidden="1" x14ac:dyDescent="0.35">
      <c r="A11977" s="72"/>
      <c r="C11977" s="66"/>
      <c r="F11977" s="66"/>
    </row>
    <row r="11978" spans="1:6" hidden="1" x14ac:dyDescent="0.35">
      <c r="A11978" s="72"/>
      <c r="C11978" s="66"/>
      <c r="F11978" s="66"/>
    </row>
    <row r="11979" spans="1:6" hidden="1" x14ac:dyDescent="0.35">
      <c r="A11979" s="72"/>
      <c r="C11979" s="66"/>
      <c r="F11979" s="66"/>
    </row>
    <row r="11980" spans="1:6" hidden="1" x14ac:dyDescent="0.35">
      <c r="A11980" s="72"/>
      <c r="C11980" s="66"/>
      <c r="F11980" s="66"/>
    </row>
    <row r="11981" spans="1:6" hidden="1" x14ac:dyDescent="0.35">
      <c r="A11981" s="72"/>
      <c r="C11981" s="66"/>
      <c r="F11981" s="66"/>
    </row>
    <row r="11982" spans="1:6" hidden="1" x14ac:dyDescent="0.35">
      <c r="A11982" s="72"/>
      <c r="C11982" s="66"/>
      <c r="F11982" s="66"/>
    </row>
    <row r="11983" spans="1:6" hidden="1" x14ac:dyDescent="0.35">
      <c r="A11983" s="72"/>
      <c r="C11983" s="66"/>
      <c r="F11983" s="66"/>
    </row>
    <row r="11984" spans="1:6" hidden="1" x14ac:dyDescent="0.35">
      <c r="A11984" s="72"/>
      <c r="C11984" s="66"/>
      <c r="F11984" s="66"/>
    </row>
    <row r="11985" spans="1:6" hidden="1" x14ac:dyDescent="0.35">
      <c r="A11985" s="72"/>
      <c r="C11985" s="66"/>
      <c r="F11985" s="66"/>
    </row>
    <row r="11986" spans="1:6" hidden="1" x14ac:dyDescent="0.35">
      <c r="A11986" s="72"/>
      <c r="C11986" s="66"/>
      <c r="F11986" s="66"/>
    </row>
    <row r="11987" spans="1:6" hidden="1" x14ac:dyDescent="0.35">
      <c r="A11987" s="72"/>
      <c r="C11987" s="66"/>
      <c r="F11987" s="66"/>
    </row>
    <row r="11988" spans="1:6" hidden="1" x14ac:dyDescent="0.35">
      <c r="A11988" s="72"/>
      <c r="C11988" s="66"/>
      <c r="F11988" s="66"/>
    </row>
    <row r="11989" spans="1:6" hidden="1" x14ac:dyDescent="0.35">
      <c r="A11989" s="72"/>
      <c r="C11989" s="66"/>
      <c r="F11989" s="66"/>
    </row>
    <row r="11990" spans="1:6" hidden="1" x14ac:dyDescent="0.35">
      <c r="A11990" s="72"/>
      <c r="C11990" s="66"/>
      <c r="F11990" s="66"/>
    </row>
    <row r="11991" spans="1:6" hidden="1" x14ac:dyDescent="0.35">
      <c r="A11991" s="72"/>
      <c r="C11991" s="66"/>
      <c r="F11991" s="66"/>
    </row>
    <row r="11992" spans="1:6" hidden="1" x14ac:dyDescent="0.35">
      <c r="A11992" s="72"/>
      <c r="C11992" s="66"/>
      <c r="F11992" s="66"/>
    </row>
    <row r="11993" spans="1:6" hidden="1" x14ac:dyDescent="0.35">
      <c r="A11993" s="72"/>
      <c r="C11993" s="66"/>
      <c r="F11993" s="66"/>
    </row>
    <row r="11994" spans="1:6" hidden="1" x14ac:dyDescent="0.35">
      <c r="A11994" s="72"/>
      <c r="C11994" s="66"/>
      <c r="F11994" s="66"/>
    </row>
    <row r="11995" spans="1:6" hidden="1" x14ac:dyDescent="0.35">
      <c r="A11995" s="72"/>
      <c r="C11995" s="66"/>
      <c r="F11995" s="66"/>
    </row>
    <row r="11996" spans="1:6" hidden="1" x14ac:dyDescent="0.35">
      <c r="A11996" s="72"/>
      <c r="C11996" s="66"/>
      <c r="F11996" s="66"/>
    </row>
    <row r="11997" spans="1:6" hidden="1" x14ac:dyDescent="0.35">
      <c r="A11997" s="72"/>
      <c r="C11997" s="66"/>
      <c r="F11997" s="66"/>
    </row>
    <row r="11998" spans="1:6" hidden="1" x14ac:dyDescent="0.35">
      <c r="A11998" s="72"/>
      <c r="C11998" s="66"/>
      <c r="F11998" s="66"/>
    </row>
    <row r="11999" spans="1:6" hidden="1" x14ac:dyDescent="0.35">
      <c r="A11999" s="72"/>
      <c r="C11999" s="66"/>
      <c r="F11999" s="66"/>
    </row>
    <row r="12000" spans="1:6" hidden="1" x14ac:dyDescent="0.35">
      <c r="A12000" s="72"/>
      <c r="C12000" s="66"/>
      <c r="F12000" s="66"/>
    </row>
    <row r="12001" spans="1:6" hidden="1" x14ac:dyDescent="0.35">
      <c r="A12001" s="72"/>
      <c r="C12001" s="66"/>
      <c r="F12001" s="66"/>
    </row>
    <row r="12002" spans="1:6" hidden="1" x14ac:dyDescent="0.35">
      <c r="A12002" s="72"/>
      <c r="C12002" s="66"/>
      <c r="F12002" s="66"/>
    </row>
    <row r="12003" spans="1:6" hidden="1" x14ac:dyDescent="0.35">
      <c r="A12003" s="72"/>
      <c r="C12003" s="66"/>
      <c r="F12003" s="66"/>
    </row>
    <row r="12004" spans="1:6" hidden="1" x14ac:dyDescent="0.35">
      <c r="A12004" s="72"/>
      <c r="C12004" s="66"/>
      <c r="F12004" s="66"/>
    </row>
    <row r="12005" spans="1:6" hidden="1" x14ac:dyDescent="0.35">
      <c r="A12005" s="72"/>
      <c r="C12005" s="66"/>
      <c r="F12005" s="66"/>
    </row>
    <row r="12006" spans="1:6" hidden="1" x14ac:dyDescent="0.35">
      <c r="A12006" s="72"/>
      <c r="C12006" s="66"/>
      <c r="F12006" s="66"/>
    </row>
    <row r="12007" spans="1:6" hidden="1" x14ac:dyDescent="0.35">
      <c r="A12007" s="72"/>
      <c r="C12007" s="66"/>
      <c r="F12007" s="66"/>
    </row>
    <row r="12008" spans="1:6" hidden="1" x14ac:dyDescent="0.35">
      <c r="A12008" s="72"/>
      <c r="C12008" s="66"/>
      <c r="F12008" s="66"/>
    </row>
    <row r="12009" spans="1:6" hidden="1" x14ac:dyDescent="0.35">
      <c r="A12009" s="72"/>
      <c r="C12009" s="66"/>
      <c r="F12009" s="66"/>
    </row>
    <row r="12010" spans="1:6" hidden="1" x14ac:dyDescent="0.35">
      <c r="A12010" s="72"/>
      <c r="C12010" s="66"/>
      <c r="F12010" s="66"/>
    </row>
    <row r="12011" spans="1:6" hidden="1" x14ac:dyDescent="0.35">
      <c r="A12011" s="72"/>
      <c r="C12011" s="66"/>
      <c r="F12011" s="66"/>
    </row>
    <row r="12012" spans="1:6" hidden="1" x14ac:dyDescent="0.35">
      <c r="A12012" s="72"/>
      <c r="C12012" s="66"/>
      <c r="F12012" s="66"/>
    </row>
    <row r="12013" spans="1:6" hidden="1" x14ac:dyDescent="0.35">
      <c r="A12013" s="72"/>
      <c r="C12013" s="66"/>
      <c r="F12013" s="66"/>
    </row>
    <row r="12014" spans="1:6" hidden="1" x14ac:dyDescent="0.35">
      <c r="A12014" s="72"/>
      <c r="C12014" s="66"/>
      <c r="F12014" s="66"/>
    </row>
    <row r="12015" spans="1:6" hidden="1" x14ac:dyDescent="0.35">
      <c r="A12015" s="72"/>
      <c r="C12015" s="66"/>
      <c r="F12015" s="66"/>
    </row>
    <row r="12016" spans="1:6" hidden="1" x14ac:dyDescent="0.35">
      <c r="A12016" s="72"/>
      <c r="C12016" s="66"/>
      <c r="F12016" s="66"/>
    </row>
    <row r="12017" spans="1:6" hidden="1" x14ac:dyDescent="0.35">
      <c r="A12017" s="72"/>
      <c r="C12017" s="66"/>
      <c r="F12017" s="66"/>
    </row>
    <row r="12018" spans="1:6" hidden="1" x14ac:dyDescent="0.35">
      <c r="A12018" s="72"/>
      <c r="C12018" s="66"/>
      <c r="F12018" s="66"/>
    </row>
    <row r="12019" spans="1:6" hidden="1" x14ac:dyDescent="0.35">
      <c r="A12019" s="72"/>
      <c r="C12019" s="66"/>
      <c r="F12019" s="66"/>
    </row>
    <row r="12020" spans="1:6" hidden="1" x14ac:dyDescent="0.35">
      <c r="A12020" s="72"/>
      <c r="C12020" s="66"/>
      <c r="F12020" s="66"/>
    </row>
    <row r="12021" spans="1:6" hidden="1" x14ac:dyDescent="0.35">
      <c r="A12021" s="72"/>
      <c r="C12021" s="66"/>
      <c r="F12021" s="66"/>
    </row>
    <row r="12022" spans="1:6" hidden="1" x14ac:dyDescent="0.35">
      <c r="A12022" s="72"/>
      <c r="C12022" s="66"/>
      <c r="F12022" s="66"/>
    </row>
    <row r="12023" spans="1:6" hidden="1" x14ac:dyDescent="0.35">
      <c r="A12023" s="72"/>
      <c r="C12023" s="66"/>
      <c r="F12023" s="66"/>
    </row>
    <row r="12024" spans="1:6" hidden="1" x14ac:dyDescent="0.35">
      <c r="A12024" s="72"/>
      <c r="C12024" s="66"/>
      <c r="F12024" s="66"/>
    </row>
    <row r="12025" spans="1:6" hidden="1" x14ac:dyDescent="0.35">
      <c r="A12025" s="72"/>
      <c r="C12025" s="66"/>
      <c r="F12025" s="66"/>
    </row>
    <row r="12026" spans="1:6" hidden="1" x14ac:dyDescent="0.35">
      <c r="A12026" s="72"/>
      <c r="C12026" s="66"/>
      <c r="F12026" s="66"/>
    </row>
    <row r="12027" spans="1:6" hidden="1" x14ac:dyDescent="0.35">
      <c r="A12027" s="72"/>
      <c r="C12027" s="66"/>
      <c r="F12027" s="66"/>
    </row>
    <row r="12028" spans="1:6" hidden="1" x14ac:dyDescent="0.35">
      <c r="A12028" s="72"/>
      <c r="C12028" s="66"/>
      <c r="F12028" s="66"/>
    </row>
    <row r="12029" spans="1:6" hidden="1" x14ac:dyDescent="0.35">
      <c r="A12029" s="72"/>
      <c r="C12029" s="66"/>
      <c r="F12029" s="66"/>
    </row>
    <row r="12030" spans="1:6" hidden="1" x14ac:dyDescent="0.35">
      <c r="A12030" s="72"/>
      <c r="C12030" s="66"/>
      <c r="F12030" s="66"/>
    </row>
    <row r="12031" spans="1:6" hidden="1" x14ac:dyDescent="0.35">
      <c r="A12031" s="72"/>
      <c r="C12031" s="66"/>
      <c r="F12031" s="66"/>
    </row>
    <row r="12032" spans="1:6" hidden="1" x14ac:dyDescent="0.35">
      <c r="A12032" s="72"/>
      <c r="C12032" s="66"/>
      <c r="F12032" s="66"/>
    </row>
    <row r="12033" spans="1:6" hidden="1" x14ac:dyDescent="0.35">
      <c r="A12033" s="72"/>
      <c r="C12033" s="66"/>
      <c r="F12033" s="66"/>
    </row>
    <row r="12034" spans="1:6" hidden="1" x14ac:dyDescent="0.35">
      <c r="A12034" s="72"/>
      <c r="C12034" s="66"/>
      <c r="F12034" s="66"/>
    </row>
    <row r="12035" spans="1:6" hidden="1" x14ac:dyDescent="0.35">
      <c r="A12035" s="72"/>
      <c r="C12035" s="66"/>
      <c r="F12035" s="66"/>
    </row>
    <row r="12036" spans="1:6" hidden="1" x14ac:dyDescent="0.35">
      <c r="A12036" s="72"/>
      <c r="C12036" s="66"/>
      <c r="F12036" s="66"/>
    </row>
    <row r="12037" spans="1:6" hidden="1" x14ac:dyDescent="0.35">
      <c r="A12037" s="72"/>
      <c r="C12037" s="66"/>
      <c r="F12037" s="66"/>
    </row>
    <row r="12038" spans="1:6" hidden="1" x14ac:dyDescent="0.35">
      <c r="A12038" s="72"/>
      <c r="C12038" s="66"/>
      <c r="F12038" s="66"/>
    </row>
    <row r="12039" spans="1:6" hidden="1" x14ac:dyDescent="0.35">
      <c r="A12039" s="72"/>
      <c r="C12039" s="66"/>
      <c r="F12039" s="66"/>
    </row>
    <row r="12040" spans="1:6" hidden="1" x14ac:dyDescent="0.35">
      <c r="A12040" s="72"/>
      <c r="C12040" s="66"/>
      <c r="F12040" s="66"/>
    </row>
    <row r="12041" spans="1:6" hidden="1" x14ac:dyDescent="0.35">
      <c r="A12041" s="72"/>
      <c r="C12041" s="66"/>
      <c r="F12041" s="66"/>
    </row>
    <row r="12042" spans="1:6" hidden="1" x14ac:dyDescent="0.35">
      <c r="A12042" s="72"/>
      <c r="C12042" s="66"/>
      <c r="F12042" s="66"/>
    </row>
    <row r="12043" spans="1:6" hidden="1" x14ac:dyDescent="0.35">
      <c r="A12043" s="72"/>
      <c r="C12043" s="66"/>
      <c r="F12043" s="66"/>
    </row>
    <row r="12044" spans="1:6" hidden="1" x14ac:dyDescent="0.35">
      <c r="A12044" s="72"/>
      <c r="C12044" s="66"/>
      <c r="F12044" s="66"/>
    </row>
    <row r="12045" spans="1:6" hidden="1" x14ac:dyDescent="0.35">
      <c r="A12045" s="72"/>
      <c r="C12045" s="66"/>
      <c r="F12045" s="66"/>
    </row>
    <row r="12046" spans="1:6" hidden="1" x14ac:dyDescent="0.35">
      <c r="A12046" s="72"/>
      <c r="C12046" s="66"/>
      <c r="F12046" s="66"/>
    </row>
    <row r="12047" spans="1:6" hidden="1" x14ac:dyDescent="0.35">
      <c r="A12047" s="72"/>
      <c r="C12047" s="66"/>
      <c r="F12047" s="66"/>
    </row>
    <row r="12048" spans="1:6" hidden="1" x14ac:dyDescent="0.35">
      <c r="A12048" s="72"/>
      <c r="C12048" s="66"/>
      <c r="F12048" s="66"/>
    </row>
    <row r="12049" spans="1:6" hidden="1" x14ac:dyDescent="0.35">
      <c r="A12049" s="72"/>
      <c r="C12049" s="66"/>
      <c r="F12049" s="66"/>
    </row>
    <row r="12050" spans="1:6" hidden="1" x14ac:dyDescent="0.35">
      <c r="A12050" s="72"/>
      <c r="C12050" s="66"/>
      <c r="F12050" s="66"/>
    </row>
    <row r="12051" spans="1:6" hidden="1" x14ac:dyDescent="0.35">
      <c r="A12051" s="72"/>
      <c r="C12051" s="66"/>
      <c r="F12051" s="66"/>
    </row>
    <row r="12052" spans="1:6" hidden="1" x14ac:dyDescent="0.35">
      <c r="A12052" s="72"/>
      <c r="C12052" s="66"/>
      <c r="F12052" s="66"/>
    </row>
    <row r="12053" spans="1:6" hidden="1" x14ac:dyDescent="0.35">
      <c r="A12053" s="72"/>
      <c r="C12053" s="66"/>
      <c r="F12053" s="66"/>
    </row>
    <row r="12054" spans="1:6" hidden="1" x14ac:dyDescent="0.35">
      <c r="A12054" s="72"/>
      <c r="C12054" s="66"/>
      <c r="F12054" s="66"/>
    </row>
    <row r="12055" spans="1:6" hidden="1" x14ac:dyDescent="0.35">
      <c r="A12055" s="72"/>
      <c r="C12055" s="66"/>
      <c r="F12055" s="66"/>
    </row>
    <row r="12056" spans="1:6" hidden="1" x14ac:dyDescent="0.35">
      <c r="A12056" s="72"/>
      <c r="C12056" s="66"/>
      <c r="F12056" s="66"/>
    </row>
    <row r="12057" spans="1:6" hidden="1" x14ac:dyDescent="0.35">
      <c r="A12057" s="72"/>
      <c r="C12057" s="66"/>
      <c r="F12057" s="66"/>
    </row>
    <row r="12058" spans="1:6" hidden="1" x14ac:dyDescent="0.35">
      <c r="A12058" s="72"/>
      <c r="C12058" s="66"/>
      <c r="F12058" s="66"/>
    </row>
    <row r="12059" spans="1:6" hidden="1" x14ac:dyDescent="0.35">
      <c r="A12059" s="72"/>
      <c r="C12059" s="66"/>
      <c r="F12059" s="66"/>
    </row>
    <row r="12060" spans="1:6" hidden="1" x14ac:dyDescent="0.35">
      <c r="A12060" s="72"/>
      <c r="C12060" s="66"/>
      <c r="F12060" s="66"/>
    </row>
    <row r="12061" spans="1:6" hidden="1" x14ac:dyDescent="0.35">
      <c r="A12061" s="72"/>
      <c r="C12061" s="66"/>
      <c r="F12061" s="66"/>
    </row>
    <row r="12062" spans="1:6" hidden="1" x14ac:dyDescent="0.35">
      <c r="A12062" s="72"/>
      <c r="C12062" s="66"/>
      <c r="F12062" s="66"/>
    </row>
    <row r="12063" spans="1:6" hidden="1" x14ac:dyDescent="0.35">
      <c r="A12063" s="72"/>
      <c r="C12063" s="66"/>
      <c r="F12063" s="66"/>
    </row>
    <row r="12064" spans="1:6" hidden="1" x14ac:dyDescent="0.35">
      <c r="A12064" s="72"/>
      <c r="C12064" s="66"/>
      <c r="F12064" s="66"/>
    </row>
    <row r="12065" spans="1:6" hidden="1" x14ac:dyDescent="0.35">
      <c r="A12065" s="72"/>
      <c r="C12065" s="66"/>
      <c r="F12065" s="66"/>
    </row>
    <row r="12066" spans="1:6" hidden="1" x14ac:dyDescent="0.35">
      <c r="A12066" s="72"/>
      <c r="C12066" s="66"/>
      <c r="F12066" s="66"/>
    </row>
    <row r="12067" spans="1:6" hidden="1" x14ac:dyDescent="0.35">
      <c r="A12067" s="72"/>
      <c r="C12067" s="66"/>
      <c r="F12067" s="66"/>
    </row>
    <row r="12068" spans="1:6" hidden="1" x14ac:dyDescent="0.35">
      <c r="A12068" s="72"/>
      <c r="C12068" s="66"/>
      <c r="F12068" s="66"/>
    </row>
    <row r="12069" spans="1:6" hidden="1" x14ac:dyDescent="0.35">
      <c r="A12069" s="72"/>
      <c r="C12069" s="66"/>
      <c r="F12069" s="66"/>
    </row>
    <row r="12070" spans="1:6" hidden="1" x14ac:dyDescent="0.35">
      <c r="A12070" s="72"/>
      <c r="C12070" s="66"/>
      <c r="F12070" s="66"/>
    </row>
    <row r="12071" spans="1:6" hidden="1" x14ac:dyDescent="0.35">
      <c r="A12071" s="72"/>
      <c r="C12071" s="66"/>
      <c r="F12071" s="66"/>
    </row>
    <row r="12072" spans="1:6" hidden="1" x14ac:dyDescent="0.35">
      <c r="A12072" s="72"/>
      <c r="C12072" s="66"/>
      <c r="F12072" s="66"/>
    </row>
    <row r="12073" spans="1:6" hidden="1" x14ac:dyDescent="0.35">
      <c r="A12073" s="72"/>
      <c r="C12073" s="66"/>
      <c r="F12073" s="66"/>
    </row>
    <row r="12074" spans="1:6" hidden="1" x14ac:dyDescent="0.35">
      <c r="A12074" s="72"/>
      <c r="C12074" s="66"/>
      <c r="F12074" s="66"/>
    </row>
    <row r="12075" spans="1:6" hidden="1" x14ac:dyDescent="0.35">
      <c r="A12075" s="72"/>
      <c r="C12075" s="66"/>
      <c r="F12075" s="66"/>
    </row>
    <row r="12076" spans="1:6" hidden="1" x14ac:dyDescent="0.35">
      <c r="A12076" s="72"/>
      <c r="C12076" s="66"/>
      <c r="F12076" s="66"/>
    </row>
    <row r="12077" spans="1:6" hidden="1" x14ac:dyDescent="0.35">
      <c r="A12077" s="72"/>
      <c r="C12077" s="66"/>
      <c r="F12077" s="66"/>
    </row>
    <row r="12078" spans="1:6" hidden="1" x14ac:dyDescent="0.35">
      <c r="A12078" s="72"/>
      <c r="C12078" s="66"/>
      <c r="F12078" s="66"/>
    </row>
    <row r="12079" spans="1:6" hidden="1" x14ac:dyDescent="0.35">
      <c r="A12079" s="72"/>
      <c r="C12079" s="66"/>
      <c r="F12079" s="66"/>
    </row>
    <row r="12080" spans="1:6" hidden="1" x14ac:dyDescent="0.35">
      <c r="A12080" s="72"/>
      <c r="C12080" s="66"/>
      <c r="F12080" s="66"/>
    </row>
    <row r="12081" spans="1:6" hidden="1" x14ac:dyDescent="0.35">
      <c r="A12081" s="72"/>
      <c r="C12081" s="66"/>
      <c r="F12081" s="66"/>
    </row>
    <row r="12082" spans="1:6" hidden="1" x14ac:dyDescent="0.35">
      <c r="A12082" s="72"/>
      <c r="C12082" s="66"/>
      <c r="F12082" s="66"/>
    </row>
    <row r="12083" spans="1:6" hidden="1" x14ac:dyDescent="0.35">
      <c r="A12083" s="72"/>
      <c r="C12083" s="66"/>
      <c r="F12083" s="66"/>
    </row>
    <row r="12084" spans="1:6" hidden="1" x14ac:dyDescent="0.35">
      <c r="A12084" s="72"/>
      <c r="C12084" s="66"/>
      <c r="F12084" s="66"/>
    </row>
    <row r="12085" spans="1:6" hidden="1" x14ac:dyDescent="0.35">
      <c r="A12085" s="72"/>
      <c r="C12085" s="66"/>
      <c r="F12085" s="66"/>
    </row>
    <row r="12086" spans="1:6" hidden="1" x14ac:dyDescent="0.35">
      <c r="A12086" s="72"/>
      <c r="C12086" s="66"/>
      <c r="F12086" s="66"/>
    </row>
    <row r="12087" spans="1:6" hidden="1" x14ac:dyDescent="0.35">
      <c r="A12087" s="72"/>
      <c r="C12087" s="66"/>
      <c r="F12087" s="66"/>
    </row>
    <row r="12088" spans="1:6" hidden="1" x14ac:dyDescent="0.35">
      <c r="A12088" s="72"/>
      <c r="C12088" s="66"/>
      <c r="F12088" s="66"/>
    </row>
    <row r="12089" spans="1:6" hidden="1" x14ac:dyDescent="0.35">
      <c r="A12089" s="72"/>
      <c r="C12089" s="66"/>
      <c r="F12089" s="66"/>
    </row>
    <row r="12090" spans="1:6" hidden="1" x14ac:dyDescent="0.35">
      <c r="A12090" s="72"/>
      <c r="C12090" s="66"/>
      <c r="F12090" s="66"/>
    </row>
    <row r="12091" spans="1:6" hidden="1" x14ac:dyDescent="0.35">
      <c r="A12091" s="72"/>
      <c r="C12091" s="66"/>
      <c r="F12091" s="66"/>
    </row>
    <row r="12092" spans="1:6" hidden="1" x14ac:dyDescent="0.35">
      <c r="A12092" s="72"/>
      <c r="C12092" s="66"/>
      <c r="F12092" s="66"/>
    </row>
    <row r="12093" spans="1:6" hidden="1" x14ac:dyDescent="0.35">
      <c r="A12093" s="72"/>
      <c r="C12093" s="66"/>
      <c r="F12093" s="66"/>
    </row>
    <row r="12094" spans="1:6" hidden="1" x14ac:dyDescent="0.35">
      <c r="A12094" s="72"/>
      <c r="C12094" s="66"/>
      <c r="F12094" s="66"/>
    </row>
    <row r="12095" spans="1:6" hidden="1" x14ac:dyDescent="0.35">
      <c r="A12095" s="72"/>
      <c r="C12095" s="66"/>
      <c r="F12095" s="66"/>
    </row>
    <row r="12096" spans="1:6" hidden="1" x14ac:dyDescent="0.35">
      <c r="A12096" s="72"/>
      <c r="C12096" s="66"/>
      <c r="F12096" s="66"/>
    </row>
    <row r="12097" spans="1:6" hidden="1" x14ac:dyDescent="0.35">
      <c r="A12097" s="72"/>
      <c r="C12097" s="66"/>
      <c r="F12097" s="66"/>
    </row>
    <row r="12098" spans="1:6" hidden="1" x14ac:dyDescent="0.35">
      <c r="A12098" s="72"/>
      <c r="C12098" s="66"/>
      <c r="F12098" s="66"/>
    </row>
    <row r="12099" spans="1:6" hidden="1" x14ac:dyDescent="0.35">
      <c r="A12099" s="72"/>
      <c r="C12099" s="66"/>
      <c r="F12099" s="66"/>
    </row>
    <row r="12100" spans="1:6" hidden="1" x14ac:dyDescent="0.35">
      <c r="A12100" s="72"/>
      <c r="C12100" s="66"/>
      <c r="F12100" s="66"/>
    </row>
    <row r="12101" spans="1:6" hidden="1" x14ac:dyDescent="0.35">
      <c r="A12101" s="72"/>
      <c r="C12101" s="66"/>
      <c r="F12101" s="66"/>
    </row>
    <row r="12102" spans="1:6" hidden="1" x14ac:dyDescent="0.35">
      <c r="A12102" s="72"/>
      <c r="C12102" s="66"/>
      <c r="F12102" s="66"/>
    </row>
    <row r="12103" spans="1:6" hidden="1" x14ac:dyDescent="0.35">
      <c r="A12103" s="72"/>
      <c r="C12103" s="66"/>
      <c r="F12103" s="66"/>
    </row>
    <row r="12104" spans="1:6" hidden="1" x14ac:dyDescent="0.35">
      <c r="A12104" s="72"/>
      <c r="C12104" s="66"/>
      <c r="F12104" s="66"/>
    </row>
    <row r="12105" spans="1:6" hidden="1" x14ac:dyDescent="0.35">
      <c r="A12105" s="72"/>
      <c r="C12105" s="66"/>
      <c r="F12105" s="66"/>
    </row>
    <row r="12106" spans="1:6" hidden="1" x14ac:dyDescent="0.35">
      <c r="A12106" s="72"/>
      <c r="C12106" s="66"/>
      <c r="F12106" s="66"/>
    </row>
    <row r="12107" spans="1:6" hidden="1" x14ac:dyDescent="0.35">
      <c r="A12107" s="72"/>
      <c r="C12107" s="66"/>
      <c r="F12107" s="66"/>
    </row>
    <row r="12108" spans="1:6" hidden="1" x14ac:dyDescent="0.35">
      <c r="A12108" s="72"/>
      <c r="C12108" s="66"/>
      <c r="F12108" s="66"/>
    </row>
    <row r="12109" spans="1:6" hidden="1" x14ac:dyDescent="0.35">
      <c r="A12109" s="72"/>
      <c r="C12109" s="66"/>
      <c r="F12109" s="66"/>
    </row>
    <row r="12110" spans="1:6" hidden="1" x14ac:dyDescent="0.35">
      <c r="A12110" s="72"/>
      <c r="C12110" s="66"/>
      <c r="F12110" s="66"/>
    </row>
    <row r="12111" spans="1:6" hidden="1" x14ac:dyDescent="0.35">
      <c r="A12111" s="72"/>
      <c r="C12111" s="66"/>
      <c r="F12111" s="66"/>
    </row>
    <row r="12112" spans="1:6" hidden="1" x14ac:dyDescent="0.35">
      <c r="A12112" s="72"/>
      <c r="C12112" s="66"/>
      <c r="F12112" s="66"/>
    </row>
    <row r="12113" spans="1:6" hidden="1" x14ac:dyDescent="0.35">
      <c r="A12113" s="72"/>
      <c r="C12113" s="66"/>
      <c r="F12113" s="66"/>
    </row>
    <row r="12114" spans="1:6" hidden="1" x14ac:dyDescent="0.35">
      <c r="A12114" s="72"/>
      <c r="C12114" s="66"/>
      <c r="F12114" s="66"/>
    </row>
    <row r="12115" spans="1:6" hidden="1" x14ac:dyDescent="0.35">
      <c r="A12115" s="72"/>
      <c r="C12115" s="66"/>
      <c r="F12115" s="66"/>
    </row>
    <row r="12116" spans="1:6" hidden="1" x14ac:dyDescent="0.35">
      <c r="A12116" s="72"/>
      <c r="C12116" s="66"/>
      <c r="F12116" s="66"/>
    </row>
    <row r="12117" spans="1:6" hidden="1" x14ac:dyDescent="0.35">
      <c r="A12117" s="72"/>
      <c r="C12117" s="66"/>
      <c r="F12117" s="66"/>
    </row>
    <row r="12118" spans="1:6" hidden="1" x14ac:dyDescent="0.35">
      <c r="A12118" s="72"/>
      <c r="C12118" s="66"/>
      <c r="F12118" s="66"/>
    </row>
    <row r="12119" spans="1:6" hidden="1" x14ac:dyDescent="0.35">
      <c r="A12119" s="72"/>
      <c r="C12119" s="66"/>
      <c r="F12119" s="66"/>
    </row>
    <row r="12120" spans="1:6" hidden="1" x14ac:dyDescent="0.35">
      <c r="A12120" s="72"/>
      <c r="C12120" s="66"/>
      <c r="F12120" s="66"/>
    </row>
    <row r="12121" spans="1:6" hidden="1" x14ac:dyDescent="0.35">
      <c r="A12121" s="72"/>
      <c r="C12121" s="66"/>
      <c r="F12121" s="66"/>
    </row>
    <row r="12122" spans="1:6" hidden="1" x14ac:dyDescent="0.35">
      <c r="A12122" s="72"/>
      <c r="C12122" s="66"/>
      <c r="F12122" s="66"/>
    </row>
    <row r="12123" spans="1:6" hidden="1" x14ac:dyDescent="0.35">
      <c r="A12123" s="72"/>
      <c r="C12123" s="66"/>
      <c r="F12123" s="66"/>
    </row>
    <row r="12124" spans="1:6" hidden="1" x14ac:dyDescent="0.35">
      <c r="A12124" s="72"/>
      <c r="C12124" s="66"/>
      <c r="F12124" s="66"/>
    </row>
    <row r="12125" spans="1:6" hidden="1" x14ac:dyDescent="0.35">
      <c r="A12125" s="72"/>
      <c r="C12125" s="66"/>
      <c r="F12125" s="66"/>
    </row>
    <row r="12126" spans="1:6" hidden="1" x14ac:dyDescent="0.35">
      <c r="A12126" s="72"/>
      <c r="C12126" s="66"/>
      <c r="F12126" s="66"/>
    </row>
    <row r="12127" spans="1:6" hidden="1" x14ac:dyDescent="0.35">
      <c r="A12127" s="72"/>
      <c r="C12127" s="66"/>
      <c r="F12127" s="66"/>
    </row>
    <row r="12128" spans="1:6" hidden="1" x14ac:dyDescent="0.35">
      <c r="A12128" s="72"/>
      <c r="C12128" s="66"/>
      <c r="F12128" s="66"/>
    </row>
    <row r="12129" spans="1:6" hidden="1" x14ac:dyDescent="0.35">
      <c r="A12129" s="72"/>
      <c r="C12129" s="66"/>
      <c r="F12129" s="66"/>
    </row>
    <row r="12130" spans="1:6" hidden="1" x14ac:dyDescent="0.35">
      <c r="A12130" s="72"/>
      <c r="C12130" s="66"/>
      <c r="F12130" s="66"/>
    </row>
    <row r="12131" spans="1:6" hidden="1" x14ac:dyDescent="0.35">
      <c r="A12131" s="72"/>
      <c r="C12131" s="66"/>
      <c r="F12131" s="66"/>
    </row>
    <row r="12132" spans="1:6" hidden="1" x14ac:dyDescent="0.35">
      <c r="A12132" s="72"/>
      <c r="C12132" s="66"/>
      <c r="F12132" s="66"/>
    </row>
    <row r="12133" spans="1:6" hidden="1" x14ac:dyDescent="0.35">
      <c r="A12133" s="72"/>
      <c r="C12133" s="66"/>
      <c r="F12133" s="66"/>
    </row>
    <row r="12134" spans="1:6" hidden="1" x14ac:dyDescent="0.35">
      <c r="A12134" s="72"/>
      <c r="C12134" s="66"/>
      <c r="F12134" s="66"/>
    </row>
    <row r="12135" spans="1:6" hidden="1" x14ac:dyDescent="0.35">
      <c r="A12135" s="72"/>
      <c r="C12135" s="66"/>
      <c r="F12135" s="66"/>
    </row>
    <row r="12136" spans="1:6" hidden="1" x14ac:dyDescent="0.35">
      <c r="A12136" s="72"/>
      <c r="C12136" s="66"/>
      <c r="F12136" s="66"/>
    </row>
    <row r="12137" spans="1:6" hidden="1" x14ac:dyDescent="0.35">
      <c r="A12137" s="72"/>
      <c r="C12137" s="66"/>
      <c r="F12137" s="66"/>
    </row>
    <row r="12138" spans="1:6" hidden="1" x14ac:dyDescent="0.35">
      <c r="A12138" s="72"/>
      <c r="C12138" s="66"/>
      <c r="F12138" s="66"/>
    </row>
    <row r="12139" spans="1:6" hidden="1" x14ac:dyDescent="0.35">
      <c r="A12139" s="72"/>
      <c r="C12139" s="66"/>
      <c r="F12139" s="66"/>
    </row>
    <row r="12140" spans="1:6" hidden="1" x14ac:dyDescent="0.35">
      <c r="A12140" s="72"/>
      <c r="C12140" s="66"/>
      <c r="F12140" s="66"/>
    </row>
    <row r="12141" spans="1:6" hidden="1" x14ac:dyDescent="0.35">
      <c r="A12141" s="72"/>
      <c r="C12141" s="66"/>
      <c r="F12141" s="66"/>
    </row>
    <row r="12142" spans="1:6" hidden="1" x14ac:dyDescent="0.35">
      <c r="A12142" s="72"/>
      <c r="C12142" s="66"/>
      <c r="F12142" s="66"/>
    </row>
    <row r="12143" spans="1:6" hidden="1" x14ac:dyDescent="0.35">
      <c r="A12143" s="72"/>
      <c r="C12143" s="66"/>
      <c r="F12143" s="66"/>
    </row>
    <row r="12144" spans="1:6" hidden="1" x14ac:dyDescent="0.35">
      <c r="A12144" s="72"/>
      <c r="C12144" s="66"/>
      <c r="F12144" s="66"/>
    </row>
    <row r="12145" spans="1:6" hidden="1" x14ac:dyDescent="0.35">
      <c r="A12145" s="72"/>
      <c r="C12145" s="66"/>
      <c r="F12145" s="66"/>
    </row>
    <row r="12146" spans="1:6" hidden="1" x14ac:dyDescent="0.35">
      <c r="A12146" s="72"/>
      <c r="C12146" s="66"/>
      <c r="F12146" s="66"/>
    </row>
    <row r="12147" spans="1:6" hidden="1" x14ac:dyDescent="0.35">
      <c r="A12147" s="72"/>
      <c r="C12147" s="66"/>
      <c r="F12147" s="66"/>
    </row>
    <row r="12148" spans="1:6" hidden="1" x14ac:dyDescent="0.35">
      <c r="A12148" s="72"/>
      <c r="C12148" s="66"/>
      <c r="F12148" s="66"/>
    </row>
    <row r="12149" spans="1:6" hidden="1" x14ac:dyDescent="0.35">
      <c r="A12149" s="72"/>
      <c r="C12149" s="66"/>
      <c r="F12149" s="66"/>
    </row>
    <row r="12150" spans="1:6" hidden="1" x14ac:dyDescent="0.35">
      <c r="A12150" s="72"/>
      <c r="C12150" s="66"/>
      <c r="F12150" s="66"/>
    </row>
    <row r="12151" spans="1:6" hidden="1" x14ac:dyDescent="0.35">
      <c r="A12151" s="72"/>
      <c r="C12151" s="66"/>
      <c r="F12151" s="66"/>
    </row>
    <row r="12152" spans="1:6" hidden="1" x14ac:dyDescent="0.35">
      <c r="A12152" s="72"/>
      <c r="C12152" s="66"/>
      <c r="F12152" s="66"/>
    </row>
    <row r="12153" spans="1:6" hidden="1" x14ac:dyDescent="0.35">
      <c r="A12153" s="72"/>
      <c r="C12153" s="66"/>
      <c r="F12153" s="66"/>
    </row>
    <row r="12154" spans="1:6" hidden="1" x14ac:dyDescent="0.35">
      <c r="A12154" s="72"/>
      <c r="C12154" s="66"/>
      <c r="F12154" s="66"/>
    </row>
    <row r="12155" spans="1:6" hidden="1" x14ac:dyDescent="0.35">
      <c r="A12155" s="72"/>
      <c r="C12155" s="66"/>
      <c r="F12155" s="66"/>
    </row>
    <row r="12156" spans="1:6" hidden="1" x14ac:dyDescent="0.35">
      <c r="A12156" s="72"/>
      <c r="C12156" s="66"/>
      <c r="F12156" s="66"/>
    </row>
    <row r="12157" spans="1:6" hidden="1" x14ac:dyDescent="0.35">
      <c r="A12157" s="72"/>
      <c r="C12157" s="66"/>
      <c r="F12157" s="66"/>
    </row>
    <row r="12158" spans="1:6" hidden="1" x14ac:dyDescent="0.35">
      <c r="A12158" s="72"/>
      <c r="C12158" s="66"/>
      <c r="F12158" s="66"/>
    </row>
    <row r="12159" spans="1:6" hidden="1" x14ac:dyDescent="0.35">
      <c r="A12159" s="72"/>
      <c r="C12159" s="66"/>
      <c r="F12159" s="66"/>
    </row>
    <row r="12160" spans="1:6" hidden="1" x14ac:dyDescent="0.35">
      <c r="A12160" s="72"/>
      <c r="C12160" s="66"/>
      <c r="F12160" s="66"/>
    </row>
    <row r="12161" spans="1:6" hidden="1" x14ac:dyDescent="0.35">
      <c r="A12161" s="72"/>
      <c r="C12161" s="66"/>
      <c r="F12161" s="66"/>
    </row>
    <row r="12162" spans="1:6" hidden="1" x14ac:dyDescent="0.35">
      <c r="A12162" s="72"/>
      <c r="C12162" s="66"/>
      <c r="F12162" s="66"/>
    </row>
    <row r="12163" spans="1:6" hidden="1" x14ac:dyDescent="0.35">
      <c r="A12163" s="72"/>
      <c r="C12163" s="66"/>
      <c r="F12163" s="66"/>
    </row>
    <row r="12164" spans="1:6" hidden="1" x14ac:dyDescent="0.35">
      <c r="A12164" s="72"/>
      <c r="C12164" s="66"/>
      <c r="F12164" s="66"/>
    </row>
    <row r="12165" spans="1:6" hidden="1" x14ac:dyDescent="0.35">
      <c r="A12165" s="72"/>
      <c r="C12165" s="66"/>
      <c r="F12165" s="66"/>
    </row>
    <row r="12166" spans="1:6" hidden="1" x14ac:dyDescent="0.35">
      <c r="A12166" s="72"/>
      <c r="C12166" s="66"/>
      <c r="F12166" s="66"/>
    </row>
    <row r="12167" spans="1:6" hidden="1" x14ac:dyDescent="0.35">
      <c r="A12167" s="72"/>
      <c r="C12167" s="66"/>
      <c r="F12167" s="66"/>
    </row>
    <row r="12168" spans="1:6" hidden="1" x14ac:dyDescent="0.35">
      <c r="A12168" s="72"/>
      <c r="C12168" s="66"/>
      <c r="F12168" s="66"/>
    </row>
    <row r="12169" spans="1:6" hidden="1" x14ac:dyDescent="0.35">
      <c r="A12169" s="72"/>
      <c r="C12169" s="66"/>
      <c r="F12169" s="66"/>
    </row>
    <row r="12170" spans="1:6" hidden="1" x14ac:dyDescent="0.35">
      <c r="A12170" s="72"/>
      <c r="C12170" s="66"/>
      <c r="F12170" s="66"/>
    </row>
    <row r="12171" spans="1:6" hidden="1" x14ac:dyDescent="0.35">
      <c r="A12171" s="72"/>
      <c r="C12171" s="66"/>
      <c r="F12171" s="66"/>
    </row>
    <row r="12172" spans="1:6" hidden="1" x14ac:dyDescent="0.35">
      <c r="A12172" s="72"/>
      <c r="C12172" s="66"/>
      <c r="F12172" s="66"/>
    </row>
    <row r="12173" spans="1:6" hidden="1" x14ac:dyDescent="0.35">
      <c r="A12173" s="72"/>
      <c r="C12173" s="66"/>
      <c r="F12173" s="66"/>
    </row>
    <row r="12174" spans="1:6" hidden="1" x14ac:dyDescent="0.35">
      <c r="A12174" s="72"/>
      <c r="C12174" s="66"/>
      <c r="F12174" s="66"/>
    </row>
    <row r="12175" spans="1:6" hidden="1" x14ac:dyDescent="0.35">
      <c r="A12175" s="72"/>
      <c r="C12175" s="66"/>
      <c r="F12175" s="66"/>
    </row>
    <row r="12176" spans="1:6" hidden="1" x14ac:dyDescent="0.35">
      <c r="A12176" s="72"/>
      <c r="C12176" s="66"/>
      <c r="F12176" s="66"/>
    </row>
    <row r="12177" spans="1:6" hidden="1" x14ac:dyDescent="0.35">
      <c r="A12177" s="72"/>
      <c r="C12177" s="66"/>
      <c r="F12177" s="66"/>
    </row>
    <row r="12178" spans="1:6" hidden="1" x14ac:dyDescent="0.35">
      <c r="A12178" s="72"/>
      <c r="C12178" s="66"/>
      <c r="F12178" s="66"/>
    </row>
    <row r="12179" spans="1:6" hidden="1" x14ac:dyDescent="0.35">
      <c r="A12179" s="72"/>
      <c r="C12179" s="66"/>
      <c r="F12179" s="66"/>
    </row>
    <row r="12180" spans="1:6" hidden="1" x14ac:dyDescent="0.35">
      <c r="A12180" s="72"/>
      <c r="C12180" s="66"/>
      <c r="F12180" s="66"/>
    </row>
    <row r="12181" spans="1:6" hidden="1" x14ac:dyDescent="0.35">
      <c r="A12181" s="72"/>
      <c r="C12181" s="66"/>
      <c r="F12181" s="66"/>
    </row>
    <row r="12182" spans="1:6" hidden="1" x14ac:dyDescent="0.35">
      <c r="A12182" s="72"/>
      <c r="C12182" s="66"/>
      <c r="F12182" s="66"/>
    </row>
    <row r="12183" spans="1:6" hidden="1" x14ac:dyDescent="0.35">
      <c r="A12183" s="72"/>
      <c r="C12183" s="66"/>
      <c r="F12183" s="66"/>
    </row>
    <row r="12184" spans="1:6" hidden="1" x14ac:dyDescent="0.35">
      <c r="A12184" s="72"/>
      <c r="C12184" s="66"/>
      <c r="F12184" s="66"/>
    </row>
    <row r="12185" spans="1:6" hidden="1" x14ac:dyDescent="0.35">
      <c r="A12185" s="72"/>
      <c r="C12185" s="66"/>
      <c r="F12185" s="66"/>
    </row>
    <row r="12186" spans="1:6" hidden="1" x14ac:dyDescent="0.35">
      <c r="A12186" s="72"/>
      <c r="C12186" s="66"/>
      <c r="F12186" s="66"/>
    </row>
    <row r="12187" spans="1:6" hidden="1" x14ac:dyDescent="0.35">
      <c r="A12187" s="72"/>
      <c r="C12187" s="66"/>
      <c r="F12187" s="66"/>
    </row>
    <row r="12188" spans="1:6" hidden="1" x14ac:dyDescent="0.35">
      <c r="A12188" s="72"/>
      <c r="C12188" s="66"/>
      <c r="F12188" s="66"/>
    </row>
    <row r="12189" spans="1:6" hidden="1" x14ac:dyDescent="0.35">
      <c r="A12189" s="72"/>
      <c r="C12189" s="66"/>
      <c r="F12189" s="66"/>
    </row>
    <row r="12190" spans="1:6" hidden="1" x14ac:dyDescent="0.35">
      <c r="A12190" s="72"/>
      <c r="C12190" s="66"/>
      <c r="F12190" s="66"/>
    </row>
    <row r="12191" spans="1:6" hidden="1" x14ac:dyDescent="0.35">
      <c r="A12191" s="72"/>
      <c r="C12191" s="66"/>
      <c r="F12191" s="66"/>
    </row>
    <row r="12192" spans="1:6" hidden="1" x14ac:dyDescent="0.35">
      <c r="A12192" s="72"/>
      <c r="C12192" s="66"/>
      <c r="F12192" s="66"/>
    </row>
    <row r="12193" spans="1:6" hidden="1" x14ac:dyDescent="0.35">
      <c r="A12193" s="72"/>
      <c r="C12193" s="66"/>
      <c r="F12193" s="66"/>
    </row>
    <row r="12194" spans="1:6" hidden="1" x14ac:dyDescent="0.35">
      <c r="A12194" s="72"/>
      <c r="C12194" s="66"/>
      <c r="F12194" s="66"/>
    </row>
    <row r="12195" spans="1:6" hidden="1" x14ac:dyDescent="0.35">
      <c r="A12195" s="72"/>
      <c r="C12195" s="66"/>
      <c r="F12195" s="66"/>
    </row>
    <row r="12196" spans="1:6" hidden="1" x14ac:dyDescent="0.35">
      <c r="A12196" s="72"/>
      <c r="C12196" s="66"/>
      <c r="F12196" s="66"/>
    </row>
    <row r="12197" spans="1:6" hidden="1" x14ac:dyDescent="0.35">
      <c r="A12197" s="72"/>
      <c r="C12197" s="66"/>
      <c r="F12197" s="66"/>
    </row>
    <row r="12198" spans="1:6" hidden="1" x14ac:dyDescent="0.35">
      <c r="A12198" s="72"/>
      <c r="C12198" s="66"/>
      <c r="F12198" s="66"/>
    </row>
    <row r="12199" spans="1:6" hidden="1" x14ac:dyDescent="0.35">
      <c r="A12199" s="72"/>
      <c r="C12199" s="66"/>
      <c r="F12199" s="66"/>
    </row>
    <row r="12200" spans="1:6" hidden="1" x14ac:dyDescent="0.35">
      <c r="A12200" s="72"/>
      <c r="C12200" s="66"/>
      <c r="F12200" s="66"/>
    </row>
    <row r="12201" spans="1:6" hidden="1" x14ac:dyDescent="0.35">
      <c r="A12201" s="72"/>
      <c r="C12201" s="66"/>
      <c r="F12201" s="66"/>
    </row>
    <row r="12202" spans="1:6" hidden="1" x14ac:dyDescent="0.35">
      <c r="A12202" s="72"/>
      <c r="C12202" s="66"/>
      <c r="F12202" s="66"/>
    </row>
    <row r="12203" spans="1:6" hidden="1" x14ac:dyDescent="0.35">
      <c r="A12203" s="72"/>
      <c r="C12203" s="66"/>
      <c r="F12203" s="66"/>
    </row>
    <row r="12204" spans="1:6" hidden="1" x14ac:dyDescent="0.35">
      <c r="A12204" s="72"/>
      <c r="C12204" s="66"/>
      <c r="F12204" s="66"/>
    </row>
    <row r="12205" spans="1:6" hidden="1" x14ac:dyDescent="0.35">
      <c r="A12205" s="72"/>
      <c r="C12205" s="66"/>
      <c r="F12205" s="66"/>
    </row>
    <row r="12206" spans="1:6" hidden="1" x14ac:dyDescent="0.35">
      <c r="A12206" s="72"/>
      <c r="C12206" s="66"/>
      <c r="F12206" s="66"/>
    </row>
    <row r="12207" spans="1:6" hidden="1" x14ac:dyDescent="0.35">
      <c r="A12207" s="72"/>
      <c r="C12207" s="66"/>
      <c r="F12207" s="66"/>
    </row>
    <row r="12208" spans="1:6" hidden="1" x14ac:dyDescent="0.35">
      <c r="A12208" s="72"/>
      <c r="C12208" s="66"/>
      <c r="F12208" s="66"/>
    </row>
    <row r="12209" spans="1:6" hidden="1" x14ac:dyDescent="0.35">
      <c r="A12209" s="72"/>
      <c r="C12209" s="66"/>
      <c r="F12209" s="66"/>
    </row>
    <row r="12210" spans="1:6" hidden="1" x14ac:dyDescent="0.35">
      <c r="A12210" s="72"/>
      <c r="C12210" s="66"/>
      <c r="F12210" s="66"/>
    </row>
    <row r="12211" spans="1:6" hidden="1" x14ac:dyDescent="0.35">
      <c r="A12211" s="72"/>
      <c r="C12211" s="66"/>
      <c r="F12211" s="66"/>
    </row>
    <row r="12212" spans="1:6" hidden="1" x14ac:dyDescent="0.35">
      <c r="A12212" s="72"/>
      <c r="C12212" s="66"/>
      <c r="F12212" s="66"/>
    </row>
    <row r="12213" spans="1:6" hidden="1" x14ac:dyDescent="0.35">
      <c r="A12213" s="72"/>
      <c r="C12213" s="66"/>
      <c r="F12213" s="66"/>
    </row>
    <row r="12214" spans="1:6" hidden="1" x14ac:dyDescent="0.35">
      <c r="A12214" s="72"/>
      <c r="C12214" s="66"/>
      <c r="F12214" s="66"/>
    </row>
    <row r="12215" spans="1:6" hidden="1" x14ac:dyDescent="0.35">
      <c r="A12215" s="72"/>
      <c r="C12215" s="66"/>
      <c r="F12215" s="66"/>
    </row>
    <row r="12216" spans="1:6" hidden="1" x14ac:dyDescent="0.35">
      <c r="A12216" s="72"/>
      <c r="C12216" s="66"/>
      <c r="F12216" s="66"/>
    </row>
    <row r="12217" spans="1:6" hidden="1" x14ac:dyDescent="0.35">
      <c r="A12217" s="72"/>
      <c r="C12217" s="66"/>
      <c r="F12217" s="66"/>
    </row>
    <row r="12218" spans="1:6" hidden="1" x14ac:dyDescent="0.35">
      <c r="A12218" s="72"/>
      <c r="C12218" s="66"/>
      <c r="F12218" s="66"/>
    </row>
    <row r="12219" spans="1:6" hidden="1" x14ac:dyDescent="0.35">
      <c r="A12219" s="72"/>
      <c r="C12219" s="66"/>
      <c r="F12219" s="66"/>
    </row>
    <row r="12220" spans="1:6" hidden="1" x14ac:dyDescent="0.35">
      <c r="A12220" s="72"/>
      <c r="C12220" s="66"/>
      <c r="F12220" s="66"/>
    </row>
    <row r="12221" spans="1:6" hidden="1" x14ac:dyDescent="0.35">
      <c r="A12221" s="72"/>
      <c r="C12221" s="66"/>
      <c r="F12221" s="66"/>
    </row>
    <row r="12222" spans="1:6" hidden="1" x14ac:dyDescent="0.35">
      <c r="A12222" s="72"/>
      <c r="C12222" s="66"/>
      <c r="F12222" s="66"/>
    </row>
    <row r="12223" spans="1:6" hidden="1" x14ac:dyDescent="0.35">
      <c r="A12223" s="72"/>
      <c r="C12223" s="66"/>
      <c r="F12223" s="66"/>
    </row>
    <row r="12224" spans="1:6" hidden="1" x14ac:dyDescent="0.35">
      <c r="A12224" s="72"/>
      <c r="C12224" s="66"/>
      <c r="F12224" s="66"/>
    </row>
    <row r="12225" spans="1:6" hidden="1" x14ac:dyDescent="0.35">
      <c r="A12225" s="72"/>
      <c r="C12225" s="66"/>
      <c r="F12225" s="66"/>
    </row>
    <row r="12226" spans="1:6" hidden="1" x14ac:dyDescent="0.35">
      <c r="A12226" s="72"/>
      <c r="C12226" s="66"/>
      <c r="F12226" s="66"/>
    </row>
    <row r="12227" spans="1:6" hidden="1" x14ac:dyDescent="0.35">
      <c r="A12227" s="72"/>
      <c r="C12227" s="66"/>
      <c r="F12227" s="66"/>
    </row>
    <row r="12228" spans="1:6" hidden="1" x14ac:dyDescent="0.35">
      <c r="A12228" s="72"/>
      <c r="C12228" s="66"/>
      <c r="F12228" s="66"/>
    </row>
    <row r="12229" spans="1:6" hidden="1" x14ac:dyDescent="0.35">
      <c r="A12229" s="72"/>
      <c r="C12229" s="66"/>
      <c r="F12229" s="66"/>
    </row>
    <row r="12230" spans="1:6" hidden="1" x14ac:dyDescent="0.35">
      <c r="A12230" s="72"/>
      <c r="C12230" s="66"/>
      <c r="F12230" s="66"/>
    </row>
    <row r="12231" spans="1:6" hidden="1" x14ac:dyDescent="0.35">
      <c r="A12231" s="72"/>
      <c r="C12231" s="66"/>
      <c r="F12231" s="66"/>
    </row>
    <row r="12232" spans="1:6" hidden="1" x14ac:dyDescent="0.35">
      <c r="A12232" s="72"/>
      <c r="C12232" s="66"/>
      <c r="F12232" s="66"/>
    </row>
    <row r="12233" spans="1:6" hidden="1" x14ac:dyDescent="0.35">
      <c r="A12233" s="72"/>
      <c r="C12233" s="66"/>
      <c r="F12233" s="66"/>
    </row>
    <row r="12234" spans="1:6" hidden="1" x14ac:dyDescent="0.35">
      <c r="A12234" s="72"/>
      <c r="C12234" s="66"/>
      <c r="F12234" s="66"/>
    </row>
    <row r="12235" spans="1:6" hidden="1" x14ac:dyDescent="0.35">
      <c r="A12235" s="72"/>
      <c r="C12235" s="66"/>
      <c r="F12235" s="66"/>
    </row>
    <row r="12236" spans="1:6" hidden="1" x14ac:dyDescent="0.35">
      <c r="A12236" s="72"/>
      <c r="C12236" s="66"/>
      <c r="F12236" s="66"/>
    </row>
    <row r="12237" spans="1:6" hidden="1" x14ac:dyDescent="0.35">
      <c r="A12237" s="72"/>
      <c r="C12237" s="66"/>
      <c r="F12237" s="66"/>
    </row>
    <row r="12238" spans="1:6" hidden="1" x14ac:dyDescent="0.35">
      <c r="A12238" s="72"/>
      <c r="C12238" s="66"/>
      <c r="F12238" s="66"/>
    </row>
    <row r="12239" spans="1:6" hidden="1" x14ac:dyDescent="0.35">
      <c r="A12239" s="72"/>
      <c r="C12239" s="66"/>
      <c r="F12239" s="66"/>
    </row>
    <row r="12240" spans="1:6" hidden="1" x14ac:dyDescent="0.35">
      <c r="A12240" s="72"/>
      <c r="C12240" s="66"/>
      <c r="F12240" s="66"/>
    </row>
    <row r="12241" spans="1:6" hidden="1" x14ac:dyDescent="0.35">
      <c r="A12241" s="72"/>
      <c r="C12241" s="66"/>
      <c r="F12241" s="66"/>
    </row>
    <row r="12242" spans="1:6" hidden="1" x14ac:dyDescent="0.35">
      <c r="A12242" s="72"/>
      <c r="C12242" s="66"/>
      <c r="F12242" s="66"/>
    </row>
    <row r="12243" spans="1:6" hidden="1" x14ac:dyDescent="0.35">
      <c r="A12243" s="72"/>
      <c r="C12243" s="66"/>
      <c r="F12243" s="66"/>
    </row>
    <row r="12244" spans="1:6" hidden="1" x14ac:dyDescent="0.35">
      <c r="A12244" s="72"/>
      <c r="C12244" s="66"/>
      <c r="F12244" s="66"/>
    </row>
    <row r="12245" spans="1:6" hidden="1" x14ac:dyDescent="0.35">
      <c r="A12245" s="72"/>
      <c r="C12245" s="66"/>
      <c r="F12245" s="66"/>
    </row>
    <row r="12246" spans="1:6" hidden="1" x14ac:dyDescent="0.35">
      <c r="A12246" s="72"/>
      <c r="C12246" s="66"/>
      <c r="F12246" s="66"/>
    </row>
    <row r="12247" spans="1:6" hidden="1" x14ac:dyDescent="0.35">
      <c r="A12247" s="72"/>
      <c r="C12247" s="66"/>
      <c r="F12247" s="66"/>
    </row>
    <row r="12248" spans="1:6" hidden="1" x14ac:dyDescent="0.35">
      <c r="A12248" s="72"/>
      <c r="C12248" s="66"/>
      <c r="F12248" s="66"/>
    </row>
    <row r="12249" spans="1:6" hidden="1" x14ac:dyDescent="0.35">
      <c r="A12249" s="72"/>
      <c r="C12249" s="66"/>
      <c r="F12249" s="66"/>
    </row>
    <row r="12250" spans="1:6" hidden="1" x14ac:dyDescent="0.35">
      <c r="A12250" s="72"/>
      <c r="C12250" s="66"/>
      <c r="F12250" s="66"/>
    </row>
    <row r="12251" spans="1:6" hidden="1" x14ac:dyDescent="0.35">
      <c r="A12251" s="72"/>
      <c r="C12251" s="66"/>
      <c r="F12251" s="66"/>
    </row>
    <row r="12252" spans="1:6" hidden="1" x14ac:dyDescent="0.35">
      <c r="A12252" s="72"/>
      <c r="C12252" s="66"/>
      <c r="F12252" s="66"/>
    </row>
  </sheetData>
  <autoFilter ref="A1:Q12252">
    <filterColumn colId="0">
      <filters>
        <filter val="141209"/>
      </filters>
    </filterColumn>
    <sortState ref="A2:Q12252">
      <sortCondition ref="B1:B12252"/>
    </sortState>
  </autoFilter>
  <pageMargins left="0.7" right="0.7" top="0.75" bottom="0.75" header="0.3" footer="0.3"/>
  <pageSetup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C000"/>
  </sheetPr>
  <dimension ref="A1:N228"/>
  <sheetViews>
    <sheetView topLeftCell="A4" workbookViewId="0">
      <selection activeCell="C2" sqref="C2"/>
    </sheetView>
  </sheetViews>
  <sheetFormatPr defaultRowHeight="14.5" x14ac:dyDescent="0.35"/>
  <cols>
    <col min="1" max="1" width="48" customWidth="1"/>
    <col min="2" max="2" width="49.81640625" customWidth="1"/>
    <col min="3" max="3" width="45.81640625" bestFit="1" customWidth="1"/>
    <col min="4" max="4" width="14" bestFit="1" customWidth="1"/>
    <col min="5" max="5" width="34.26953125" bestFit="1" customWidth="1"/>
    <col min="6" max="6" width="14" bestFit="1" customWidth="1"/>
    <col min="7" max="7" width="13.7265625" bestFit="1" customWidth="1"/>
    <col min="8" max="8" width="27.453125" bestFit="1" customWidth="1"/>
    <col min="9" max="9" width="14.1796875" bestFit="1" customWidth="1"/>
    <col min="10" max="10" width="5.54296875" bestFit="1" customWidth="1"/>
    <col min="11" max="11" width="6" bestFit="1" customWidth="1"/>
    <col min="12" max="12" width="25" customWidth="1"/>
    <col min="15" max="15" width="47.26953125" bestFit="1" customWidth="1"/>
  </cols>
  <sheetData>
    <row r="1" spans="1:14" s="81" customFormat="1" ht="15" thickBot="1" x14ac:dyDescent="0.4">
      <c r="A1" s="165" t="s">
        <v>23102</v>
      </c>
      <c r="B1" s="166" t="s">
        <v>46</v>
      </c>
      <c r="C1" s="166" t="s">
        <v>47</v>
      </c>
      <c r="D1" s="166" t="s">
        <v>67</v>
      </c>
      <c r="E1" s="166" t="s">
        <v>48</v>
      </c>
      <c r="F1" s="166" t="s">
        <v>49</v>
      </c>
      <c r="G1" s="166" t="s">
        <v>50</v>
      </c>
      <c r="H1" s="166" t="s">
        <v>51</v>
      </c>
      <c r="I1" s="166" t="s">
        <v>52</v>
      </c>
      <c r="J1" s="166" t="s">
        <v>53</v>
      </c>
      <c r="K1" s="166" t="s">
        <v>54</v>
      </c>
      <c r="L1" s="167" t="s">
        <v>59</v>
      </c>
    </row>
    <row r="2" spans="1:14" x14ac:dyDescent="0.35">
      <c r="A2" s="213" t="str">
        <f>RIGHT(C2, 31)</f>
        <v>Boyer ES School</v>
      </c>
      <c r="B2" s="214" t="str">
        <f>IF(C2="", "",C2&amp;"-"&amp;F2)</f>
        <v>Boyer ES School-17015764</v>
      </c>
      <c r="C2" s="215" t="str">
        <f>SUBSTITUTE(SUBSTITUTE(SUBSTITUTE(SUBSTITUTE(SUBSTITUTE(SUBSTITUTE(SUBSTITUTE(SUBSTITUTE(SUBSTITUTE(SUBSTITUTE(SUBSTITUTE(SUBSTITUTE(SUBSTITUTE(SUBSTITUTE(SUBSTITUTE(SUBSTITUTE(E2, "HIGH SCHOOL", "HS"),"ELEMENTARY SCHOOL", "ES"), "INTERMEDIATE SCHOOL", "IS"), "MIDDLE SCHOOL", "MS"), "ELEMENTARY", "ES"), "ELEM SCHOOL", "ES"), "Elementary", "ES"), "WAN HUB SITE", ""), "DEVELOPMENT CENTER", "DC"), "/", " "), "EDUCATION CENTER", "EC"), "ADMINISTRATION", "ADMN"), "BUILDING", "BLDG"), "Administration Building", "ADMIN"), "ADVANTAGE ACADEMY", "ADV ACAD"), "INDEP SCHOOL DIST", "ISD")</f>
        <v>Boyer ES School</v>
      </c>
      <c r="D2" s="215" cm="1">
        <f t="array" ref="D2:F60">IF(Workbook!C16="", "", _xlfn._xlws.FILTER(SiteData!$A$2:$C$10838, SiteData!$A$2:$A$10838=Workbook!C16, ""))</f>
        <v>140475</v>
      </c>
      <c r="E2" s="215" t="str">
        <v>Boyer Elementary School</v>
      </c>
      <c r="F2" s="215">
        <v>17015764</v>
      </c>
      <c r="G2" s="215" t="str">
        <f>_xlfn.IFNA(VLOOKUP($F2, SiteData!$C$2:$D$2992, 2, FALSE), "")</f>
        <v>School</v>
      </c>
      <c r="H2" s="215" t="str">
        <f>_xlfn.IFNA(VLOOKUP($F2, SiteData!$C$2:$Q$12812, 9, FALSE), "")</f>
        <v>1616 Montgomery Ln</v>
      </c>
      <c r="I2" s="215" t="str">
        <f>_xlfn.IFNA(VLOOKUP($F2, SiteData!$C$2:$Q$12812, 11, FALSE), "")</f>
        <v>Prosper</v>
      </c>
      <c r="J2" s="215" t="str">
        <f>_xlfn.IFNA(VLOOKUP($F2, SiteData!$C2:$Q$12812, 13, FALSE), "")</f>
        <v>TX</v>
      </c>
      <c r="K2" s="215">
        <f>_xlfn.IFNA(VLOOKUP($F2, SiteData!$C2:$Q$12812, 14, FALSE), "")</f>
        <v>75078</v>
      </c>
      <c r="L2" s="215" t="str">
        <f>IF(K2="", "", CONCATENATE(I2, ", ", J2, " ", K2))</f>
        <v>Prosper, TX 75078</v>
      </c>
      <c r="N2" s="137"/>
    </row>
    <row r="3" spans="1:14" x14ac:dyDescent="0.35">
      <c r="A3" s="213" t="str">
        <f t="shared" ref="A3:A66" si="0">RIGHT(C3, 31)</f>
        <v xml:space="preserve">Boyer ES School </v>
      </c>
      <c r="B3" s="214" t="str">
        <f t="shared" ref="B3:B66" si="1">IF(C3="", "",C3&amp;"-"&amp;F3)</f>
        <v>Boyer ES School -17015764</v>
      </c>
      <c r="C3" s="214" t="str">
        <f t="shared" ref="C3:C66" si="2">SUBSTITUTE(SUBSTITUTE(SUBSTITUTE(SUBSTITUTE(SUBSTITUTE(SUBSTITUTE(SUBSTITUTE(SUBSTITUTE(SUBSTITUTE(SUBSTITUTE(SUBSTITUTE(SUBSTITUTE(SUBSTITUTE(SUBSTITUTE(SUBSTITUTE(E3, "HIGH SCHOOL", "HS"),"ELEMENTARY SCHOOL", "ES"), "INTERMEDIATE SCHOOL", "IS"), "MIDDLE SCHOOL", "MS"), "ELEMENTARY", "ES"), "ELEM SCHOOL", "ES"), "Elementary", "ES"), "WAN HUB SITE", ""), "DEVELOPMENT CENTER", "DC"), "/", " "), "EDUCATION CENTER", "EC"), "ADMINISTRATION", "ADMN"), "BUILDING", "BLDG"), "Administration Building", "ADMIN"), "ADVANTAGE ACADEMY", "ADV ACAD")</f>
        <v xml:space="preserve">Boyer ES School </v>
      </c>
      <c r="D3" s="214">
        <v>140475</v>
      </c>
      <c r="E3" s="214" t="str">
        <v xml:space="preserve">Boyer Elementary School </v>
      </c>
      <c r="F3" s="214">
        <v>17015764</v>
      </c>
      <c r="G3" s="215" t="str">
        <f>_xlfn.IFNA(VLOOKUP($F3, SiteData!$C$2:$D$2992, 2, FALSE), "")</f>
        <v>School</v>
      </c>
      <c r="H3" s="215" t="str">
        <f>_xlfn.IFNA(VLOOKUP($F3, SiteData!$C$2:$Q$12812, 9, FALSE), "")</f>
        <v>1616 Montgomery Ln</v>
      </c>
      <c r="I3" s="215" t="str">
        <f>_xlfn.IFNA(VLOOKUP($F3, SiteData!$C$2:$Q$12812, 11, FALSE), "")</f>
        <v>Prosper</v>
      </c>
      <c r="J3" s="215" t="str">
        <f>_xlfn.IFNA(VLOOKUP($F3, SiteData!$C3:$Q$12812, 13, FALSE), "")</f>
        <v>TX</v>
      </c>
      <c r="K3" s="215">
        <f>_xlfn.IFNA(VLOOKUP($F3, SiteData!$C3:$Q$12812, 14, FALSE), "")</f>
        <v>75078</v>
      </c>
      <c r="L3" s="215" t="str">
        <f t="shared" ref="L3:L66" si="3">IF(K3="", "", CONCATENATE(I3, ", ", J3, " ", K3))</f>
        <v>Prosper, TX 75078</v>
      </c>
    </row>
    <row r="4" spans="1:14" x14ac:dyDescent="0.35">
      <c r="A4" s="213" t="str">
        <f t="shared" si="0"/>
        <v>Bryant ES</v>
      </c>
      <c r="B4" s="214" t="str">
        <f t="shared" si="1"/>
        <v>Bryant ES-17026067</v>
      </c>
      <c r="C4" s="214" t="str">
        <f t="shared" si="2"/>
        <v>Bryant ES</v>
      </c>
      <c r="D4" s="214">
        <v>140475</v>
      </c>
      <c r="E4" s="214" t="str">
        <v>Bryant Elementary</v>
      </c>
      <c r="F4" s="214">
        <v>17026067</v>
      </c>
      <c r="G4" s="215" t="str">
        <f>_xlfn.IFNA(VLOOKUP($F4, SiteData!$C$2:$D$2992, 2, FALSE), "")</f>
        <v>School</v>
      </c>
      <c r="H4" s="215" t="str">
        <f>_xlfn.IFNA(VLOOKUP($F4, SiteData!$C$2:$Q$12812, 9, FALSE), "")</f>
        <v>3830 Freeman Way</v>
      </c>
      <c r="I4" s="215" t="str">
        <f>_xlfn.IFNA(VLOOKUP($F4, SiteData!$C$2:$Q$12812, 11, FALSE), "")</f>
        <v>Prosper</v>
      </c>
      <c r="J4" s="215" t="str">
        <f>_xlfn.IFNA(VLOOKUP($F4, SiteData!$C4:$Q$12812, 13, FALSE), "")</f>
        <v>TX</v>
      </c>
      <c r="K4" s="215">
        <f>_xlfn.IFNA(VLOOKUP($F4, SiteData!$C4:$Q$12812, 14, FALSE), "")</f>
        <v>75078</v>
      </c>
      <c r="L4" s="215" t="str">
        <f t="shared" si="3"/>
        <v>Prosper, TX 75078</v>
      </c>
    </row>
    <row r="5" spans="1:14" x14ac:dyDescent="0.35">
      <c r="A5" s="213" t="str">
        <f t="shared" si="0"/>
        <v>BRYANT ES</v>
      </c>
      <c r="B5" s="214" t="str">
        <f t="shared" si="1"/>
        <v>BRYANT ES-17026067</v>
      </c>
      <c r="C5" s="214" t="str">
        <f t="shared" si="2"/>
        <v>BRYANT ES</v>
      </c>
      <c r="D5" s="214">
        <v>140475</v>
      </c>
      <c r="E5" s="214" t="str">
        <v>BRYANT ELEMENTARY</v>
      </c>
      <c r="F5" s="214">
        <v>17026067</v>
      </c>
      <c r="G5" s="215" t="str">
        <f>_xlfn.IFNA(VLOOKUP($F5, SiteData!$C$2:$D$2992, 2, FALSE), "")</f>
        <v>School</v>
      </c>
      <c r="H5" s="215" t="str">
        <f>_xlfn.IFNA(VLOOKUP($F5, SiteData!$C$2:$Q$12812, 9, FALSE), "")</f>
        <v>3830 Freeman Way</v>
      </c>
      <c r="I5" s="215" t="str">
        <f>_xlfn.IFNA(VLOOKUP($F5, SiteData!$C$2:$Q$12812, 11, FALSE), "")</f>
        <v>Prosper</v>
      </c>
      <c r="J5" s="215" t="str">
        <f>_xlfn.IFNA(VLOOKUP($F5, SiteData!$C5:$Q$12812, 13, FALSE), "")</f>
        <v>TX</v>
      </c>
      <c r="K5" s="215">
        <f>_xlfn.IFNA(VLOOKUP($F5, SiteData!$C5:$Q$12812, 14, FALSE), "")</f>
        <v>75078</v>
      </c>
      <c r="L5" s="215" t="str">
        <f t="shared" si="3"/>
        <v>Prosper, TX 75078</v>
      </c>
    </row>
    <row r="6" spans="1:14" x14ac:dyDescent="0.35">
      <c r="A6" s="213" t="str">
        <f t="shared" si="0"/>
        <v>Bus Depot</v>
      </c>
      <c r="B6" s="214" t="str">
        <f t="shared" si="1"/>
        <v>Bus Depot-17022269</v>
      </c>
      <c r="C6" s="214" t="str">
        <f t="shared" si="2"/>
        <v>Bus Depot</v>
      </c>
      <c r="D6" s="214">
        <v>140475</v>
      </c>
      <c r="E6" s="214" t="str">
        <v>Bus Depot</v>
      </c>
      <c r="F6" s="214">
        <v>17022269</v>
      </c>
      <c r="G6" s="215" t="str">
        <f>_xlfn.IFNA(VLOOKUP($F6, SiteData!$C$2:$D$2992, 2, FALSE), "")</f>
        <v>Non-Instructional Facility (Nif)</v>
      </c>
      <c r="H6" s="215" t="str">
        <f>_xlfn.IFNA(VLOOKUP($F6, SiteData!$C$2:$Q$12812, 9, FALSE), "")</f>
        <v>15625 Coit Road</v>
      </c>
      <c r="I6" s="215" t="str">
        <f>_xlfn.IFNA(VLOOKUP($F6, SiteData!$C$2:$Q$12812, 11, FALSE), "")</f>
        <v>Frisco</v>
      </c>
      <c r="J6" s="215" t="str">
        <f>_xlfn.IFNA(VLOOKUP($F6, SiteData!$C6:$Q$12812, 13, FALSE), "")</f>
        <v>TX</v>
      </c>
      <c r="K6" s="215">
        <f>_xlfn.IFNA(VLOOKUP($F6, SiteData!$C6:$Q$12812, 14, FALSE), "")</f>
        <v>75035</v>
      </c>
      <c r="L6" s="215" t="str">
        <f t="shared" si="3"/>
        <v>Frisco, TX 75035</v>
      </c>
    </row>
    <row r="7" spans="1:14" x14ac:dyDescent="0.35">
      <c r="A7" s="213" t="str">
        <f t="shared" si="0"/>
        <v>Bus Depot</v>
      </c>
      <c r="B7" s="214" t="str">
        <f t="shared" si="1"/>
        <v>Bus Depot-17022269</v>
      </c>
      <c r="C7" s="214" t="str">
        <f t="shared" si="2"/>
        <v>Bus Depot</v>
      </c>
      <c r="D7" s="214">
        <v>140475</v>
      </c>
      <c r="E7" s="214" t="str">
        <v>Bus Depot</v>
      </c>
      <c r="F7" s="214">
        <v>17022269</v>
      </c>
      <c r="G7" s="215" t="str">
        <f>_xlfn.IFNA(VLOOKUP($F7, SiteData!$C$2:$D$2992, 2, FALSE), "")</f>
        <v>Non-Instructional Facility (Nif)</v>
      </c>
      <c r="H7" s="215" t="str">
        <f>_xlfn.IFNA(VLOOKUP($F7, SiteData!$C$2:$Q$12812, 9, FALSE), "")</f>
        <v>15625 Coit Road</v>
      </c>
      <c r="I7" s="215" t="str">
        <f>_xlfn.IFNA(VLOOKUP($F7, SiteData!$C$2:$Q$12812, 11, FALSE), "")</f>
        <v>Frisco</v>
      </c>
      <c r="J7" s="215" t="str">
        <f>_xlfn.IFNA(VLOOKUP($F7, SiteData!$C7:$Q$12812, 13, FALSE), "")</f>
        <v>TX</v>
      </c>
      <c r="K7" s="215">
        <f>_xlfn.IFNA(VLOOKUP($F7, SiteData!$C7:$Q$12812, 14, FALSE), "")</f>
        <v>75035</v>
      </c>
      <c r="L7" s="215" t="str">
        <f t="shared" si="3"/>
        <v>Frisco, TX 75035</v>
      </c>
    </row>
    <row r="8" spans="1:14" x14ac:dyDescent="0.35">
      <c r="A8" s="213" t="str">
        <f t="shared" si="0"/>
        <v>Cockrell ES</v>
      </c>
      <c r="B8" s="214" t="str">
        <f t="shared" si="1"/>
        <v>Cockrell ES-16069652</v>
      </c>
      <c r="C8" s="214" t="str">
        <f t="shared" si="2"/>
        <v>Cockrell ES</v>
      </c>
      <c r="D8" s="214">
        <v>140475</v>
      </c>
      <c r="E8" s="214" t="str">
        <v>Cockrell Elementary</v>
      </c>
      <c r="F8" s="214">
        <v>16069652</v>
      </c>
      <c r="G8" s="215" t="str">
        <f>_xlfn.IFNA(VLOOKUP($F8, SiteData!$C$2:$D$2992, 2, FALSE), "")</f>
        <v>School</v>
      </c>
      <c r="H8" s="215" t="str">
        <f>_xlfn.IFNA(VLOOKUP($F8, SiteData!$C$2:$Q$12812, 9, FALSE), "")</f>
        <v>1075 Escalante Trail</v>
      </c>
      <c r="I8" s="215" t="str">
        <f>_xlfn.IFNA(VLOOKUP($F8, SiteData!$C$2:$Q$12812, 11, FALSE), "")</f>
        <v>Prosper</v>
      </c>
      <c r="J8" s="215" t="str">
        <f>_xlfn.IFNA(VLOOKUP($F8, SiteData!$C8:$Q$12812, 13, FALSE), "")</f>
        <v>TX</v>
      </c>
      <c r="K8" s="215">
        <f>_xlfn.IFNA(VLOOKUP($F8, SiteData!$C8:$Q$12812, 14, FALSE), "")</f>
        <v>75078</v>
      </c>
      <c r="L8" s="215" t="str">
        <f t="shared" si="3"/>
        <v>Prosper, TX 75078</v>
      </c>
    </row>
    <row r="9" spans="1:14" x14ac:dyDescent="0.35">
      <c r="A9" s="213" t="str">
        <f t="shared" si="0"/>
        <v>COCKRELL ES</v>
      </c>
      <c r="B9" s="214" t="str">
        <f t="shared" si="1"/>
        <v>COCKRELL ES-16069652</v>
      </c>
      <c r="C9" s="214" t="str">
        <f t="shared" si="2"/>
        <v>COCKRELL ES</v>
      </c>
      <c r="D9" s="214">
        <v>140475</v>
      </c>
      <c r="E9" s="214" t="str">
        <v>COCKRELL ELEMENTARY</v>
      </c>
      <c r="F9" s="214">
        <v>16069652</v>
      </c>
      <c r="G9" s="215" t="str">
        <f>_xlfn.IFNA(VLOOKUP($F9, SiteData!$C$2:$D$2992, 2, FALSE), "")</f>
        <v>School</v>
      </c>
      <c r="H9" s="215" t="str">
        <f>_xlfn.IFNA(VLOOKUP($F9, SiteData!$C$2:$Q$12812, 9, FALSE), "")</f>
        <v>1075 Escalante Trail</v>
      </c>
      <c r="I9" s="215" t="str">
        <f>_xlfn.IFNA(VLOOKUP($F9, SiteData!$C$2:$Q$12812, 11, FALSE), "")</f>
        <v>Prosper</v>
      </c>
      <c r="J9" s="215" t="str">
        <f>_xlfn.IFNA(VLOOKUP($F9, SiteData!$C9:$Q$12812, 13, FALSE), "")</f>
        <v>TX</v>
      </c>
      <c r="K9" s="215">
        <f>_xlfn.IFNA(VLOOKUP($F9, SiteData!$C9:$Q$12812, 14, FALSE), "")</f>
        <v>75078</v>
      </c>
      <c r="L9" s="215" t="str">
        <f t="shared" si="3"/>
        <v>Prosper, TX 75078</v>
      </c>
    </row>
    <row r="10" spans="1:14" x14ac:dyDescent="0.35">
      <c r="A10" s="213" t="str">
        <f t="shared" si="0"/>
        <v>ES # 17</v>
      </c>
      <c r="B10" s="214" t="str">
        <f t="shared" si="1"/>
        <v>ES # 17-17032477</v>
      </c>
      <c r="C10" s="214" t="str">
        <f t="shared" si="2"/>
        <v>ES # 17</v>
      </c>
      <c r="D10" s="214">
        <v>140475</v>
      </c>
      <c r="E10" s="214" t="str">
        <v>Elementary # 17</v>
      </c>
      <c r="F10" s="214">
        <v>17032477</v>
      </c>
      <c r="G10" s="215" t="str">
        <f>_xlfn.IFNA(VLOOKUP($F10, SiteData!$C$2:$D$2992, 2, FALSE), "")</f>
        <v>School</v>
      </c>
      <c r="H10" s="215" t="str">
        <f>_xlfn.IFNA(VLOOKUP($F10, SiteData!$C$2:$Q$12812, 9, FALSE), "")</f>
        <v>1000 Prosper Lane</v>
      </c>
      <c r="I10" s="215" t="str">
        <f>_xlfn.IFNA(VLOOKUP($F10, SiteData!$C$2:$Q$12812, 11, FALSE), "")</f>
        <v>Prosper</v>
      </c>
      <c r="J10" s="215" t="str">
        <f>_xlfn.IFNA(VLOOKUP($F10, SiteData!$C10:$Q$12812, 13, FALSE), "")</f>
        <v>TX</v>
      </c>
      <c r="K10" s="215">
        <f>_xlfn.IFNA(VLOOKUP($F10, SiteData!$C10:$Q$12812, 14, FALSE), "")</f>
        <v>75078</v>
      </c>
      <c r="L10" s="215" t="str">
        <f t="shared" si="3"/>
        <v>Prosper, TX 75078</v>
      </c>
    </row>
    <row r="11" spans="1:14" x14ac:dyDescent="0.35">
      <c r="A11" s="213" t="str">
        <f t="shared" si="0"/>
        <v>ES #16</v>
      </c>
      <c r="B11" s="214" t="str">
        <f t="shared" si="1"/>
        <v>ES #16-17032475</v>
      </c>
      <c r="C11" s="214" t="str">
        <f t="shared" si="2"/>
        <v>ES #16</v>
      </c>
      <c r="D11" s="214">
        <v>140475</v>
      </c>
      <c r="E11" s="214" t="str">
        <v>Elementary #16</v>
      </c>
      <c r="F11" s="214">
        <v>17032475</v>
      </c>
      <c r="G11" s="215" t="str">
        <f>_xlfn.IFNA(VLOOKUP($F11, SiteData!$C$2:$D$2992, 2, FALSE), "")</f>
        <v>School</v>
      </c>
      <c r="H11" s="215" t="str">
        <f>_xlfn.IFNA(VLOOKUP($F11, SiteData!$C$2:$Q$12812, 9, FALSE), "")</f>
        <v>1300 Marigold Lane</v>
      </c>
      <c r="I11" s="215" t="str">
        <f>_xlfn.IFNA(VLOOKUP($F11, SiteData!$C$2:$Q$12812, 11, FALSE), "")</f>
        <v>Prosper</v>
      </c>
      <c r="J11" s="215" t="str">
        <f>_xlfn.IFNA(VLOOKUP($F11, SiteData!$C11:$Q$12812, 13, FALSE), "")</f>
        <v>TX</v>
      </c>
      <c r="K11" s="215">
        <f>_xlfn.IFNA(VLOOKUP($F11, SiteData!$C11:$Q$12812, 14, FALSE), "")</f>
        <v>75078</v>
      </c>
      <c r="L11" s="215" t="str">
        <f t="shared" si="3"/>
        <v>Prosper, TX 75078</v>
      </c>
    </row>
    <row r="12" spans="1:14" x14ac:dyDescent="0.35">
      <c r="A12" s="213" t="str">
        <f t="shared" si="0"/>
        <v>Folsom ES</v>
      </c>
      <c r="B12" s="214" t="str">
        <f t="shared" si="1"/>
        <v>Folsom ES-16034750</v>
      </c>
      <c r="C12" s="214" t="str">
        <f t="shared" si="2"/>
        <v>Folsom ES</v>
      </c>
      <c r="D12" s="214">
        <v>140475</v>
      </c>
      <c r="E12" s="214" t="str">
        <v>Folsom Elementary</v>
      </c>
      <c r="F12" s="214">
        <v>16034750</v>
      </c>
      <c r="G12" s="215" t="str">
        <f>_xlfn.IFNA(VLOOKUP($F12, SiteData!$C$2:$D$2992, 2, FALSE), "")</f>
        <v>School</v>
      </c>
      <c r="H12" s="215" t="str">
        <f>_xlfn.IFNA(VLOOKUP($F12, SiteData!$C$2:$Q$12812, 9, FALSE), "")</f>
        <v>800 Somerville Dr</v>
      </c>
      <c r="I12" s="215" t="str">
        <f>_xlfn.IFNA(VLOOKUP($F12, SiteData!$C$2:$Q$12812, 11, FALSE), "")</f>
        <v>Prosper</v>
      </c>
      <c r="J12" s="215" t="str">
        <f>_xlfn.IFNA(VLOOKUP($F12, SiteData!$C12:$Q$12812, 13, FALSE), "")</f>
        <v>TX</v>
      </c>
      <c r="K12" s="215">
        <f>_xlfn.IFNA(VLOOKUP($F12, SiteData!$C12:$Q$12812, 14, FALSE), "")</f>
        <v>75078</v>
      </c>
      <c r="L12" s="215" t="str">
        <f t="shared" si="3"/>
        <v>Prosper, TX 75078</v>
      </c>
    </row>
    <row r="13" spans="1:14" x14ac:dyDescent="0.35">
      <c r="A13" s="213" t="str">
        <f t="shared" si="0"/>
        <v>FOLSOM ES</v>
      </c>
      <c r="B13" s="214" t="str">
        <f t="shared" si="1"/>
        <v>FOLSOM ES-16034750</v>
      </c>
      <c r="C13" s="214" t="str">
        <f t="shared" si="2"/>
        <v>FOLSOM ES</v>
      </c>
      <c r="D13" s="214">
        <v>140475</v>
      </c>
      <c r="E13" s="214" t="str">
        <v>FOLSOM ELEMENTARY</v>
      </c>
      <c r="F13" s="214">
        <v>16034750</v>
      </c>
      <c r="G13" s="215" t="str">
        <f>_xlfn.IFNA(VLOOKUP($F13, SiteData!$C$2:$D$2992, 2, FALSE), "")</f>
        <v>School</v>
      </c>
      <c r="H13" s="215" t="str">
        <f>_xlfn.IFNA(VLOOKUP($F13, SiteData!$C$2:$Q$12812, 9, FALSE), "")</f>
        <v>800 Somerville Dr</v>
      </c>
      <c r="I13" s="215" t="str">
        <f>_xlfn.IFNA(VLOOKUP($F13, SiteData!$C$2:$Q$12812, 11, FALSE), "")</f>
        <v>Prosper</v>
      </c>
      <c r="J13" s="215" t="str">
        <f>_xlfn.IFNA(VLOOKUP($F13, SiteData!$C13:$Q$12812, 13, FALSE), "")</f>
        <v>TX</v>
      </c>
      <c r="K13" s="215">
        <f>_xlfn.IFNA(VLOOKUP($F13, SiteData!$C13:$Q$12812, 14, FALSE), "")</f>
        <v>75078</v>
      </c>
      <c r="L13" s="215" t="str">
        <f t="shared" si="3"/>
        <v>Prosper, TX 75078</v>
      </c>
    </row>
    <row r="14" spans="1:14" x14ac:dyDescent="0.35">
      <c r="A14" s="213" t="str">
        <f t="shared" si="0"/>
        <v>Furr ES School</v>
      </c>
      <c r="B14" s="214" t="str">
        <f t="shared" si="1"/>
        <v>Furr ES School-17018838</v>
      </c>
      <c r="C14" s="214" t="str">
        <f t="shared" si="2"/>
        <v>Furr ES School</v>
      </c>
      <c r="D14" s="214">
        <v>140475</v>
      </c>
      <c r="E14" s="214" t="str">
        <v>Furr Elementary School</v>
      </c>
      <c r="F14" s="214">
        <v>17018838</v>
      </c>
      <c r="G14" s="215" t="str">
        <f>_xlfn.IFNA(VLOOKUP($F14, SiteData!$C$2:$D$2992, 2, FALSE), "")</f>
        <v>School</v>
      </c>
      <c r="H14" s="215" t="str">
        <f>_xlfn.IFNA(VLOOKUP($F14, SiteData!$C$2:$Q$12812, 9, FALSE), "")</f>
        <v>551 S Bluestem Dr</v>
      </c>
      <c r="I14" s="215" t="str">
        <f>_xlfn.IFNA(VLOOKUP($F14, SiteData!$C$2:$Q$12812, 11, FALSE), "")</f>
        <v>Mckinney</v>
      </c>
      <c r="J14" s="215" t="str">
        <f>_xlfn.IFNA(VLOOKUP($F14, SiteData!$C14:$Q$12812, 13, FALSE), "")</f>
        <v>TX</v>
      </c>
      <c r="K14" s="215">
        <f>_xlfn.IFNA(VLOOKUP($F14, SiteData!$C14:$Q$12812, 14, FALSE), "")</f>
        <v>75072</v>
      </c>
      <c r="L14" s="215" t="str">
        <f t="shared" si="3"/>
        <v>Mckinney, TX 75072</v>
      </c>
    </row>
    <row r="15" spans="1:14" x14ac:dyDescent="0.35">
      <c r="A15" s="213" t="str">
        <f t="shared" si="0"/>
        <v>Furr ES School</v>
      </c>
      <c r="B15" s="214" t="str">
        <f t="shared" si="1"/>
        <v>Furr ES School-17018838</v>
      </c>
      <c r="C15" s="214" t="str">
        <f t="shared" si="2"/>
        <v>Furr ES School</v>
      </c>
      <c r="D15" s="214">
        <v>140475</v>
      </c>
      <c r="E15" s="214" t="str">
        <v>Furr Elementary School</v>
      </c>
      <c r="F15" s="214">
        <v>17018838</v>
      </c>
      <c r="G15" s="215" t="str">
        <f>_xlfn.IFNA(VLOOKUP($F15, SiteData!$C$2:$D$2992, 2, FALSE), "")</f>
        <v>School</v>
      </c>
      <c r="H15" s="215" t="str">
        <f>_xlfn.IFNA(VLOOKUP($F15, SiteData!$C$2:$Q$12812, 9, FALSE), "")</f>
        <v>551 S Bluestem Dr</v>
      </c>
      <c r="I15" s="215" t="str">
        <f>_xlfn.IFNA(VLOOKUP($F15, SiteData!$C$2:$Q$12812, 11, FALSE), "")</f>
        <v>Mckinney</v>
      </c>
      <c r="J15" s="215" t="str">
        <f>_xlfn.IFNA(VLOOKUP($F15, SiteData!$C15:$Q$12812, 13, FALSE), "")</f>
        <v>TX</v>
      </c>
      <c r="K15" s="215">
        <f>_xlfn.IFNA(VLOOKUP($F15, SiteData!$C15:$Q$12812, 14, FALSE), "")</f>
        <v>75072</v>
      </c>
      <c r="L15" s="215" t="str">
        <f t="shared" si="3"/>
        <v>Mckinney, TX 75072</v>
      </c>
    </row>
    <row r="16" spans="1:14" x14ac:dyDescent="0.35">
      <c r="A16" s="213" t="str">
        <f t="shared" si="0"/>
        <v>Hall ES School</v>
      </c>
      <c r="B16" s="214" t="str">
        <f t="shared" si="1"/>
        <v>Hall ES School-17030882</v>
      </c>
      <c r="C16" s="214" t="str">
        <f t="shared" si="2"/>
        <v>Hall ES School</v>
      </c>
      <c r="D16" s="214">
        <v>140475</v>
      </c>
      <c r="E16" s="214" t="str">
        <v>Hall Elementary School</v>
      </c>
      <c r="F16" s="214">
        <v>17030882</v>
      </c>
      <c r="G16" s="215" t="str">
        <f>_xlfn.IFNA(VLOOKUP($F16, SiteData!$C$2:$D$2992, 2, FALSE), "")</f>
        <v/>
      </c>
      <c r="H16" s="215" t="str">
        <f>_xlfn.IFNA(VLOOKUP($F16, SiteData!$C$2:$Q$12812, 9, FALSE), "")</f>
        <v>1001 Star Meadow Drive</v>
      </c>
      <c r="I16" s="215" t="str">
        <f>_xlfn.IFNA(VLOOKUP($F16, SiteData!$C$2:$Q$12812, 11, FALSE), "")</f>
        <v>Prosper</v>
      </c>
      <c r="J16" s="215" t="str">
        <f>_xlfn.IFNA(VLOOKUP($F16, SiteData!$C16:$Q$12812, 13, FALSE), "")</f>
        <v>TX</v>
      </c>
      <c r="K16" s="215">
        <f>_xlfn.IFNA(VLOOKUP($F16, SiteData!$C16:$Q$12812, 14, FALSE), "")</f>
        <v>75078</v>
      </c>
      <c r="L16" s="215" t="str">
        <f t="shared" si="3"/>
        <v>Prosper, TX 75078</v>
      </c>
    </row>
    <row r="17" spans="1:12" x14ac:dyDescent="0.35">
      <c r="A17" s="213" t="str">
        <f t="shared" si="0"/>
        <v>Hays Middle School</v>
      </c>
      <c r="B17" s="214" t="str">
        <f t="shared" si="1"/>
        <v>Hays Middle School-17018850</v>
      </c>
      <c r="C17" s="214" t="str">
        <f t="shared" si="2"/>
        <v>Hays Middle School</v>
      </c>
      <c r="D17" s="214">
        <v>140475</v>
      </c>
      <c r="E17" s="214" t="str">
        <v>Hays Middle School</v>
      </c>
      <c r="F17" s="214">
        <v>17018850</v>
      </c>
      <c r="G17" s="215" t="str">
        <f>_xlfn.IFNA(VLOOKUP($F17, SiteData!$C$2:$D$2992, 2, FALSE), "")</f>
        <v/>
      </c>
      <c r="H17" s="215" t="str">
        <f>_xlfn.IFNA(VLOOKUP($F17, SiteData!$C$2:$Q$12812, 9, FALSE), "")</f>
        <v>14441 Hillcrest Rd</v>
      </c>
      <c r="I17" s="215" t="str">
        <f>_xlfn.IFNA(VLOOKUP($F17, SiteData!$C$2:$Q$12812, 11, FALSE), "")</f>
        <v>Frisco</v>
      </c>
      <c r="J17" s="215" t="str">
        <f>_xlfn.IFNA(VLOOKUP($F17, SiteData!$C17:$Q$12812, 13, FALSE), "")</f>
        <v>TX</v>
      </c>
      <c r="K17" s="215">
        <f>_xlfn.IFNA(VLOOKUP($F17, SiteData!$C17:$Q$12812, 14, FALSE), "")</f>
        <v>75035</v>
      </c>
      <c r="L17" s="215" t="str">
        <f t="shared" si="3"/>
        <v>Frisco, TX 75035</v>
      </c>
    </row>
    <row r="18" spans="1:12" x14ac:dyDescent="0.35">
      <c r="A18" s="213" t="str">
        <f t="shared" si="0"/>
        <v>Hays Middle School</v>
      </c>
      <c r="B18" s="214" t="str">
        <f t="shared" si="1"/>
        <v>Hays Middle School-17018850</v>
      </c>
      <c r="C18" s="214" t="str">
        <f t="shared" si="2"/>
        <v>Hays Middle School</v>
      </c>
      <c r="D18" s="214">
        <v>140475</v>
      </c>
      <c r="E18" s="214" t="str">
        <v>Hays Middle School</v>
      </c>
      <c r="F18" s="214">
        <v>17018850</v>
      </c>
      <c r="G18" s="215" t="str">
        <f>_xlfn.IFNA(VLOOKUP($F18, SiteData!$C$2:$D$2992, 2, FALSE), "")</f>
        <v/>
      </c>
      <c r="H18" s="215" t="str">
        <f>_xlfn.IFNA(VLOOKUP($F18, SiteData!$C$2:$Q$12812, 9, FALSE), "")</f>
        <v>14441 Hillcrest Rd</v>
      </c>
      <c r="I18" s="215" t="str">
        <f>_xlfn.IFNA(VLOOKUP($F18, SiteData!$C$2:$Q$12812, 11, FALSE), "")</f>
        <v>Frisco</v>
      </c>
      <c r="J18" s="215" t="str">
        <f>_xlfn.IFNA(VLOOKUP($F18, SiteData!$C18:$Q$12812, 13, FALSE), "")</f>
        <v>TX</v>
      </c>
      <c r="K18" s="215">
        <f>_xlfn.IFNA(VLOOKUP($F18, SiteData!$C18:$Q$12812, 14, FALSE), "")</f>
        <v>75035</v>
      </c>
      <c r="L18" s="215" t="str">
        <f t="shared" si="3"/>
        <v>Frisco, TX 75035</v>
      </c>
    </row>
    <row r="19" spans="1:12" x14ac:dyDescent="0.35">
      <c r="A19" s="213" t="str">
        <f t="shared" si="0"/>
        <v>Hughes ES School</v>
      </c>
      <c r="B19" s="214" t="str">
        <f t="shared" si="1"/>
        <v>Hughes ES School-17008623</v>
      </c>
      <c r="C19" s="214" t="str">
        <f t="shared" si="2"/>
        <v>Hughes ES School</v>
      </c>
      <c r="D19" s="214">
        <v>140475</v>
      </c>
      <c r="E19" s="214" t="str">
        <v>Hughes Elementary School</v>
      </c>
      <c r="F19" s="214">
        <v>17008623</v>
      </c>
      <c r="G19" s="215" t="str">
        <f>_xlfn.IFNA(VLOOKUP($F19, SiteData!$C$2:$D$2992, 2, FALSE), "")</f>
        <v/>
      </c>
      <c r="H19" s="215" t="str">
        <f>_xlfn.IFNA(VLOOKUP($F19, SiteData!$C$2:$Q$12812, 9, FALSE), "")</f>
        <v>1551 Prestwick Hollow Dr</v>
      </c>
      <c r="I19" s="215" t="str">
        <f>_xlfn.IFNA(VLOOKUP($F19, SiteData!$C$2:$Q$12812, 11, FALSE), "")</f>
        <v>Mckinney</v>
      </c>
      <c r="J19" s="215" t="str">
        <f>_xlfn.IFNA(VLOOKUP($F19, SiteData!$C19:$Q$12812, 13, FALSE), "")</f>
        <v>TX</v>
      </c>
      <c r="K19" s="215">
        <f>_xlfn.IFNA(VLOOKUP($F19, SiteData!$C19:$Q$12812, 14, FALSE), "")</f>
        <v>75071</v>
      </c>
      <c r="L19" s="215" t="str">
        <f t="shared" si="3"/>
        <v>Mckinney, TX 75071</v>
      </c>
    </row>
    <row r="20" spans="1:12" x14ac:dyDescent="0.35">
      <c r="A20" s="213" t="str">
        <f t="shared" si="0"/>
        <v>Hughes ES School</v>
      </c>
      <c r="B20" s="214" t="str">
        <f t="shared" si="1"/>
        <v>Hughes ES School-17008623</v>
      </c>
      <c r="C20" s="214" t="str">
        <f t="shared" si="2"/>
        <v>Hughes ES School</v>
      </c>
      <c r="D20" s="214">
        <v>140475</v>
      </c>
      <c r="E20" s="214" t="str">
        <v>Hughes Elementary School</v>
      </c>
      <c r="F20" s="214">
        <v>17008623</v>
      </c>
      <c r="G20" s="215" t="str">
        <f>_xlfn.IFNA(VLOOKUP($F20, SiteData!$C$2:$D$2992, 2, FALSE), "")</f>
        <v/>
      </c>
      <c r="H20" s="215" t="str">
        <f>_xlfn.IFNA(VLOOKUP($F20, SiteData!$C$2:$Q$12812, 9, FALSE), "")</f>
        <v>1551 Prestwick Hollow Dr</v>
      </c>
      <c r="I20" s="215" t="str">
        <f>_xlfn.IFNA(VLOOKUP($F20, SiteData!$C$2:$Q$12812, 11, FALSE), "")</f>
        <v>Mckinney</v>
      </c>
      <c r="J20" s="215" t="str">
        <f>_xlfn.IFNA(VLOOKUP($F20, SiteData!$C20:$Q$12812, 13, FALSE), "")</f>
        <v>TX</v>
      </c>
      <c r="K20" s="215">
        <f>_xlfn.IFNA(VLOOKUP($F20, SiteData!$C20:$Q$12812, 14, FALSE), "")</f>
        <v>75071</v>
      </c>
      <c r="L20" s="215" t="str">
        <f t="shared" si="3"/>
        <v>Mckinney, TX 75071</v>
      </c>
    </row>
    <row r="21" spans="1:12" x14ac:dyDescent="0.35">
      <c r="A21" s="213" t="str">
        <f t="shared" si="0"/>
        <v>John A. Baker ES School</v>
      </c>
      <c r="B21" s="214" t="str">
        <f t="shared" si="1"/>
        <v>John A. Baker ES School-16049881</v>
      </c>
      <c r="C21" s="214" t="str">
        <f t="shared" si="2"/>
        <v>John A. Baker ES School</v>
      </c>
      <c r="D21" s="214">
        <v>140475</v>
      </c>
      <c r="E21" s="214" t="str">
        <v>John A. Baker Elementary School</v>
      </c>
      <c r="F21" s="214">
        <v>16049881</v>
      </c>
      <c r="G21" s="215" t="str">
        <f>_xlfn.IFNA(VLOOKUP($F21, SiteData!$C$2:$D$2992, 2, FALSE), "")</f>
        <v/>
      </c>
      <c r="H21" s="215" t="str">
        <f>_xlfn.IFNA(VLOOKUP($F21, SiteData!$C$2:$Q$12812, 9, FALSE), "")</f>
        <v>3125 Bluewood Dr</v>
      </c>
      <c r="I21" s="215" t="str">
        <f>_xlfn.IFNA(VLOOKUP($F21, SiteData!$C$2:$Q$12812, 11, FALSE), "")</f>
        <v>Mckinney</v>
      </c>
      <c r="J21" s="215" t="str">
        <f>_xlfn.IFNA(VLOOKUP($F21, SiteData!$C21:$Q$12812, 13, FALSE), "")</f>
        <v>TX</v>
      </c>
      <c r="K21" s="215">
        <f>_xlfn.IFNA(VLOOKUP($F21, SiteData!$C21:$Q$12812, 14, FALSE), "")</f>
        <v>75071</v>
      </c>
      <c r="L21" s="215" t="str">
        <f t="shared" si="3"/>
        <v>Mckinney, TX 75071</v>
      </c>
    </row>
    <row r="22" spans="1:12" x14ac:dyDescent="0.35">
      <c r="A22" s="213" t="str">
        <f t="shared" si="0"/>
        <v>JOHN A. BAKER ES</v>
      </c>
      <c r="B22" s="214" t="str">
        <f t="shared" si="1"/>
        <v>JOHN A. BAKER ES-16049881</v>
      </c>
      <c r="C22" s="214" t="str">
        <f t="shared" si="2"/>
        <v>JOHN A. BAKER ES</v>
      </c>
      <c r="D22" s="214">
        <v>140475</v>
      </c>
      <c r="E22" s="214" t="str">
        <v>JOHN A. BAKER ELEMENTARY SCHOOL</v>
      </c>
      <c r="F22" s="214">
        <v>16049881</v>
      </c>
      <c r="G22" s="215" t="str">
        <f>_xlfn.IFNA(VLOOKUP($F22, SiteData!$C$2:$D$2992, 2, FALSE), "")</f>
        <v/>
      </c>
      <c r="H22" s="215" t="str">
        <f>_xlfn.IFNA(VLOOKUP($F22, SiteData!$C$2:$Q$12812, 9, FALSE), "")</f>
        <v>3125 Bluewood Dr</v>
      </c>
      <c r="I22" s="215" t="str">
        <f>_xlfn.IFNA(VLOOKUP($F22, SiteData!$C$2:$Q$12812, 11, FALSE), "")</f>
        <v>Mckinney</v>
      </c>
      <c r="J22" s="215" t="str">
        <f>_xlfn.IFNA(VLOOKUP($F22, SiteData!$C22:$Q$12812, 13, FALSE), "")</f>
        <v>TX</v>
      </c>
      <c r="K22" s="215">
        <f>_xlfn.IFNA(VLOOKUP($F22, SiteData!$C22:$Q$12812, 14, FALSE), "")</f>
        <v>75071</v>
      </c>
      <c r="L22" s="215" t="str">
        <f t="shared" si="3"/>
        <v>Mckinney, TX 75071</v>
      </c>
    </row>
    <row r="23" spans="1:12" x14ac:dyDescent="0.35">
      <c r="A23" s="213" t="str">
        <f t="shared" si="0"/>
        <v>Judy Rucker ES</v>
      </c>
      <c r="B23" s="214" t="str">
        <f t="shared" si="1"/>
        <v>Judy Rucker ES-16034749</v>
      </c>
      <c r="C23" s="214" t="str">
        <f t="shared" si="2"/>
        <v>Judy Rucker ES</v>
      </c>
      <c r="D23" s="214">
        <v>140475</v>
      </c>
      <c r="E23" s="214" t="str">
        <v>Judy Rucker Elementary</v>
      </c>
      <c r="F23" s="214">
        <v>16034749</v>
      </c>
      <c r="G23" s="215" t="str">
        <f>_xlfn.IFNA(VLOOKUP($F23, SiteData!$C$2:$D$2992, 2, FALSE), "")</f>
        <v/>
      </c>
      <c r="H23" s="215" t="str">
        <f>_xlfn.IFNA(VLOOKUP($F23, SiteData!$C$2:$Q$12812, 9, FALSE), "")</f>
        <v>402 S Craig Rd</v>
      </c>
      <c r="I23" s="215" t="str">
        <f>_xlfn.IFNA(VLOOKUP($F23, SiteData!$C$2:$Q$12812, 11, FALSE), "")</f>
        <v>Prosper</v>
      </c>
      <c r="J23" s="215" t="str">
        <f>_xlfn.IFNA(VLOOKUP($F23, SiteData!$C23:$Q$12812, 13, FALSE), "")</f>
        <v>TX</v>
      </c>
      <c r="K23" s="215">
        <f>_xlfn.IFNA(VLOOKUP($F23, SiteData!$C23:$Q$12812, 14, FALSE), "")</f>
        <v>75078</v>
      </c>
      <c r="L23" s="215" t="str">
        <f t="shared" si="3"/>
        <v>Prosper, TX 75078</v>
      </c>
    </row>
    <row r="24" spans="1:12" x14ac:dyDescent="0.35">
      <c r="A24" s="213" t="str">
        <f t="shared" si="0"/>
        <v>JUDY RUCKER ES</v>
      </c>
      <c r="B24" s="214" t="str">
        <f t="shared" si="1"/>
        <v>JUDY RUCKER ES-16034749</v>
      </c>
      <c r="C24" s="214" t="str">
        <f t="shared" si="2"/>
        <v>JUDY RUCKER ES</v>
      </c>
      <c r="D24" s="214">
        <v>140475</v>
      </c>
      <c r="E24" s="214" t="str">
        <v>JUDY RUCKER ELEMENTARY</v>
      </c>
      <c r="F24" s="214">
        <v>16034749</v>
      </c>
      <c r="G24" s="215" t="str">
        <f>_xlfn.IFNA(VLOOKUP($F24, SiteData!$C$2:$D$2992, 2, FALSE), "")</f>
        <v/>
      </c>
      <c r="H24" s="215" t="str">
        <f>_xlfn.IFNA(VLOOKUP($F24, SiteData!$C$2:$Q$12812, 9, FALSE), "")</f>
        <v>402 S Craig Rd</v>
      </c>
      <c r="I24" s="215" t="str">
        <f>_xlfn.IFNA(VLOOKUP($F24, SiteData!$C$2:$Q$12812, 11, FALSE), "")</f>
        <v>Prosper</v>
      </c>
      <c r="J24" s="215" t="str">
        <f>_xlfn.IFNA(VLOOKUP($F24, SiteData!$C24:$Q$12812, 13, FALSE), "")</f>
        <v>TX</v>
      </c>
      <c r="K24" s="215">
        <f>_xlfn.IFNA(VLOOKUP($F24, SiteData!$C24:$Q$12812, 14, FALSE), "")</f>
        <v>75078</v>
      </c>
      <c r="L24" s="215" t="str">
        <f t="shared" si="3"/>
        <v>Prosper, TX 75078</v>
      </c>
    </row>
    <row r="25" spans="1:12" x14ac:dyDescent="0.35">
      <c r="A25" s="213" t="str">
        <f t="shared" si="0"/>
        <v>Light Farms ES School</v>
      </c>
      <c r="B25" s="214" t="str">
        <f t="shared" si="1"/>
        <v>Light Farms ES School-16080414</v>
      </c>
      <c r="C25" s="214" t="str">
        <f t="shared" si="2"/>
        <v>Light Farms ES School</v>
      </c>
      <c r="D25" s="214">
        <v>140475</v>
      </c>
      <c r="E25" s="214" t="str">
        <v>Light Farms Elementary School</v>
      </c>
      <c r="F25" s="214">
        <v>16080414</v>
      </c>
      <c r="G25" s="215" t="str">
        <f>_xlfn.IFNA(VLOOKUP($F25, SiteData!$C$2:$D$2992, 2, FALSE), "")</f>
        <v/>
      </c>
      <c r="H25" s="215" t="str">
        <f>_xlfn.IFNA(VLOOKUP($F25, SiteData!$C$2:$Q$12812, 9, FALSE), "")</f>
        <v>1100 Cypress Creek Way</v>
      </c>
      <c r="I25" s="215" t="str">
        <f>_xlfn.IFNA(VLOOKUP($F25, SiteData!$C$2:$Q$12812, 11, FALSE), "")</f>
        <v>Celina</v>
      </c>
      <c r="J25" s="215" t="str">
        <f>_xlfn.IFNA(VLOOKUP($F25, SiteData!$C25:$Q$12812, 13, FALSE), "")</f>
        <v>TX</v>
      </c>
      <c r="K25" s="215">
        <f>_xlfn.IFNA(VLOOKUP($F25, SiteData!$C25:$Q$12812, 14, FALSE), "")</f>
        <v>75009</v>
      </c>
      <c r="L25" s="215" t="str">
        <f t="shared" si="3"/>
        <v>Celina, TX 75009</v>
      </c>
    </row>
    <row r="26" spans="1:12" x14ac:dyDescent="0.35">
      <c r="A26" s="213" t="str">
        <f t="shared" si="0"/>
        <v>LIGHT FARMS ES</v>
      </c>
      <c r="B26" s="214" t="str">
        <f t="shared" si="1"/>
        <v>LIGHT FARMS ES-16080414</v>
      </c>
      <c r="C26" s="214" t="str">
        <f t="shared" si="2"/>
        <v>LIGHT FARMS ES</v>
      </c>
      <c r="D26" s="214">
        <v>140475</v>
      </c>
      <c r="E26" s="214" t="str">
        <v>LIGHT FARMS ELEMENTARY SCHOOL</v>
      </c>
      <c r="F26" s="214">
        <v>16080414</v>
      </c>
      <c r="G26" s="215" t="str">
        <f>_xlfn.IFNA(VLOOKUP($F26, SiteData!$C$2:$D$2992, 2, FALSE), "")</f>
        <v/>
      </c>
      <c r="H26" s="215" t="str">
        <f>_xlfn.IFNA(VLOOKUP($F26, SiteData!$C$2:$Q$12812, 9, FALSE), "")</f>
        <v>1100 Cypress Creek Way</v>
      </c>
      <c r="I26" s="215" t="str">
        <f>_xlfn.IFNA(VLOOKUP($F26, SiteData!$C$2:$Q$12812, 11, FALSE), "")</f>
        <v>Celina</v>
      </c>
      <c r="J26" s="215" t="str">
        <f>_xlfn.IFNA(VLOOKUP($F26, SiteData!$C26:$Q$12812, 13, FALSE), "")</f>
        <v>TX</v>
      </c>
      <c r="K26" s="215">
        <f>_xlfn.IFNA(VLOOKUP($F26, SiteData!$C26:$Q$12812, 14, FALSE), "")</f>
        <v>75009</v>
      </c>
      <c r="L26" s="215" t="str">
        <f t="shared" si="3"/>
        <v>Celina, TX 75009</v>
      </c>
    </row>
    <row r="27" spans="1:12" x14ac:dyDescent="0.35">
      <c r="A27" s="213" t="str">
        <f t="shared" si="0"/>
        <v>Lorene Rogers Middle School</v>
      </c>
      <c r="B27" s="214" t="str">
        <f t="shared" si="1"/>
        <v>Lorene Rogers Middle School-226452</v>
      </c>
      <c r="C27" s="214" t="str">
        <f t="shared" si="2"/>
        <v>Lorene Rogers Middle School</v>
      </c>
      <c r="D27" s="214">
        <v>140475</v>
      </c>
      <c r="E27" s="214" t="str">
        <v>Lorene Rogers Middle School</v>
      </c>
      <c r="F27" s="214">
        <v>226452</v>
      </c>
      <c r="G27" s="215" t="str">
        <f>_xlfn.IFNA(VLOOKUP($F27, SiteData!$C$2:$D$2992, 2, FALSE), "")</f>
        <v/>
      </c>
      <c r="H27" s="215" t="str">
        <f>_xlfn.IFNA(VLOOKUP($F27, SiteData!$C$2:$Q$12812, 9, FALSE), "")</f>
        <v>1001 S Coit</v>
      </c>
      <c r="I27" s="215" t="str">
        <f>_xlfn.IFNA(VLOOKUP($F27, SiteData!$C$2:$Q$12812, 11, FALSE), "")</f>
        <v>Prosper</v>
      </c>
      <c r="J27" s="215" t="str">
        <f>_xlfn.IFNA(VLOOKUP($F27, SiteData!$C27:$Q$12812, 13, FALSE), "")</f>
        <v>TX</v>
      </c>
      <c r="K27" s="215">
        <f>_xlfn.IFNA(VLOOKUP($F27, SiteData!$C27:$Q$12812, 14, FALSE), "")</f>
        <v>75078</v>
      </c>
      <c r="L27" s="215" t="str">
        <f t="shared" si="3"/>
        <v>Prosper, TX 75078</v>
      </c>
    </row>
    <row r="28" spans="1:12" x14ac:dyDescent="0.35">
      <c r="A28" s="213" t="str">
        <f t="shared" si="0"/>
        <v>LORENE ROGERS MS</v>
      </c>
      <c r="B28" s="214" t="str">
        <f t="shared" si="1"/>
        <v>LORENE ROGERS MS-226452</v>
      </c>
      <c r="C28" s="214" t="str">
        <f t="shared" si="2"/>
        <v>LORENE ROGERS MS</v>
      </c>
      <c r="D28" s="214">
        <v>140475</v>
      </c>
      <c r="E28" s="214" t="str">
        <v>LORENE ROGERS MIDDLE SCHOOL</v>
      </c>
      <c r="F28" s="214">
        <v>226452</v>
      </c>
      <c r="G28" s="215" t="str">
        <f>_xlfn.IFNA(VLOOKUP($F28, SiteData!$C$2:$D$2992, 2, FALSE), "")</f>
        <v/>
      </c>
      <c r="H28" s="215" t="str">
        <f>_xlfn.IFNA(VLOOKUP($F28, SiteData!$C$2:$Q$12812, 9, FALSE), "")</f>
        <v>1001 S Coit</v>
      </c>
      <c r="I28" s="215" t="str">
        <f>_xlfn.IFNA(VLOOKUP($F28, SiteData!$C$2:$Q$12812, 11, FALSE), "")</f>
        <v>Prosper</v>
      </c>
      <c r="J28" s="215" t="str">
        <f>_xlfn.IFNA(VLOOKUP($F28, SiteData!$C28:$Q$12812, 13, FALSE), "")</f>
        <v>TX</v>
      </c>
      <c r="K28" s="215">
        <f>_xlfn.IFNA(VLOOKUP($F28, SiteData!$C28:$Q$12812, 14, FALSE), "")</f>
        <v>75078</v>
      </c>
      <c r="L28" s="215" t="str">
        <f t="shared" si="3"/>
        <v>Prosper, TX 75078</v>
      </c>
    </row>
    <row r="29" spans="1:12" x14ac:dyDescent="0.35">
      <c r="A29" s="213" t="str">
        <f t="shared" si="0"/>
        <v>Prosper High School</v>
      </c>
      <c r="B29" s="214" t="str">
        <f t="shared" si="1"/>
        <v>Prosper High School-85738</v>
      </c>
      <c r="C29" s="214" t="str">
        <f t="shared" si="2"/>
        <v>Prosper High School</v>
      </c>
      <c r="D29" s="214">
        <v>140475</v>
      </c>
      <c r="E29" s="214" t="str">
        <v>Prosper High School</v>
      </c>
      <c r="F29" s="214">
        <v>85738</v>
      </c>
      <c r="G29" s="215" t="str">
        <f>_xlfn.IFNA(VLOOKUP($F29, SiteData!$C$2:$D$2992, 2, FALSE), "")</f>
        <v/>
      </c>
      <c r="H29" s="215" t="str">
        <f>_xlfn.IFNA(VLOOKUP($F29, SiteData!$C$2:$Q$12812, 9, FALSE), "")</f>
        <v>301 Eagle Dr</v>
      </c>
      <c r="I29" s="215" t="str">
        <f>_xlfn.IFNA(VLOOKUP($F29, SiteData!$C$2:$Q$12812, 11, FALSE), "")</f>
        <v>Prosper</v>
      </c>
      <c r="J29" s="215" t="str">
        <f>_xlfn.IFNA(VLOOKUP($F29, SiteData!$C29:$Q$12812, 13, FALSE), "")</f>
        <v>TX</v>
      </c>
      <c r="K29" s="215">
        <f>_xlfn.IFNA(VLOOKUP($F29, SiteData!$C29:$Q$12812, 14, FALSE), "")</f>
        <v>75078</v>
      </c>
      <c r="L29" s="215" t="str">
        <f t="shared" si="3"/>
        <v>Prosper, TX 75078</v>
      </c>
    </row>
    <row r="30" spans="1:12" x14ac:dyDescent="0.35">
      <c r="A30" s="213" t="str">
        <f t="shared" si="0"/>
        <v>PROSPER HS</v>
      </c>
      <c r="B30" s="214" t="str">
        <f t="shared" si="1"/>
        <v>PROSPER HS-85738</v>
      </c>
      <c r="C30" s="214" t="str">
        <f t="shared" si="2"/>
        <v>PROSPER HS</v>
      </c>
      <c r="D30" s="214">
        <v>140475</v>
      </c>
      <c r="E30" s="214" t="str">
        <v>PROSPER HIGH SCHOOL</v>
      </c>
      <c r="F30" s="214">
        <v>85738</v>
      </c>
      <c r="G30" s="215" t="str">
        <f>_xlfn.IFNA(VLOOKUP($F30, SiteData!$C$2:$D$2992, 2, FALSE), "")</f>
        <v/>
      </c>
      <c r="H30" s="215" t="str">
        <f>_xlfn.IFNA(VLOOKUP($F30, SiteData!$C$2:$Q$12812, 9, FALSE), "")</f>
        <v>301 Eagle Dr</v>
      </c>
      <c r="I30" s="215" t="str">
        <f>_xlfn.IFNA(VLOOKUP($F30, SiteData!$C$2:$Q$12812, 11, FALSE), "")</f>
        <v>Prosper</v>
      </c>
      <c r="J30" s="215" t="str">
        <f>_xlfn.IFNA(VLOOKUP($F30, SiteData!$C30:$Q$12812, 13, FALSE), "")</f>
        <v>TX</v>
      </c>
      <c r="K30" s="215">
        <f>_xlfn.IFNA(VLOOKUP($F30, SiteData!$C30:$Q$12812, 14, FALSE), "")</f>
        <v>75078</v>
      </c>
      <c r="L30" s="215" t="str">
        <f t="shared" si="3"/>
        <v>Prosper, TX 75078</v>
      </c>
    </row>
    <row r="31" spans="1:12" x14ac:dyDescent="0.35">
      <c r="A31" s="213" t="str">
        <f t="shared" si="0"/>
        <v>Prosper Indep School District</v>
      </c>
      <c r="B31" s="214" t="str">
        <f t="shared" si="1"/>
        <v>Prosper Indep School District-140475</v>
      </c>
      <c r="C31" s="214" t="str">
        <f t="shared" si="2"/>
        <v>Prosper Indep School District</v>
      </c>
      <c r="D31" s="214">
        <v>140475</v>
      </c>
      <c r="E31" s="214" t="str">
        <v>Prosper Indep School District</v>
      </c>
      <c r="F31" s="214">
        <v>140475</v>
      </c>
      <c r="G31" s="215" t="str">
        <f>_xlfn.IFNA(VLOOKUP($F31, SiteData!$C$2:$D$2992, 2, FALSE), "")</f>
        <v/>
      </c>
      <c r="H31" s="215" t="str">
        <f>_xlfn.IFNA(VLOOKUP($F31, SiteData!$C$2:$Q$12812, 9, FALSE), "")</f>
        <v>605 E 7th St</v>
      </c>
      <c r="I31" s="215" t="str">
        <f>_xlfn.IFNA(VLOOKUP($F31, SiteData!$C$2:$Q$12812, 11, FALSE), "")</f>
        <v>Prosper</v>
      </c>
      <c r="J31" s="215" t="str">
        <f>_xlfn.IFNA(VLOOKUP($F31, SiteData!$C31:$Q$12812, 13, FALSE), "")</f>
        <v>TX</v>
      </c>
      <c r="K31" s="215">
        <f>_xlfn.IFNA(VLOOKUP($F31, SiteData!$C31:$Q$12812, 14, FALSE), "")</f>
        <v>75078</v>
      </c>
      <c r="L31" s="215" t="str">
        <f t="shared" si="3"/>
        <v>Prosper, TX 75078</v>
      </c>
    </row>
    <row r="32" spans="1:12" x14ac:dyDescent="0.35">
      <c r="A32" s="213" t="str">
        <f t="shared" si="0"/>
        <v>Prosper Isd - Natatorium</v>
      </c>
      <c r="B32" s="214" t="str">
        <f t="shared" si="1"/>
        <v>Prosper Isd - Natatorium-17018841</v>
      </c>
      <c r="C32" s="214" t="str">
        <f t="shared" si="2"/>
        <v>Prosper Isd - Natatorium</v>
      </c>
      <c r="D32" s="214">
        <v>140475</v>
      </c>
      <c r="E32" s="214" t="str">
        <v>Prosper Isd - Natatorium</v>
      </c>
      <c r="F32" s="214">
        <v>17018841</v>
      </c>
      <c r="G32" s="215" t="str">
        <f>_xlfn.IFNA(VLOOKUP($F32, SiteData!$C$2:$D$2992, 2, FALSE), "")</f>
        <v/>
      </c>
      <c r="H32" s="215" t="str">
        <f>_xlfn.IFNA(VLOOKUP($F32, SiteData!$C$2:$Q$12812, 9, FALSE), "")</f>
        <v>1851 Stadium Drive</v>
      </c>
      <c r="I32" s="215" t="str">
        <f>_xlfn.IFNA(VLOOKUP($F32, SiteData!$C$2:$Q$12812, 11, FALSE), "")</f>
        <v>Prosper</v>
      </c>
      <c r="J32" s="215" t="str">
        <f>_xlfn.IFNA(VLOOKUP($F32, SiteData!$C32:$Q$12812, 13, FALSE), "")</f>
        <v>TX</v>
      </c>
      <c r="K32" s="215">
        <f>_xlfn.IFNA(VLOOKUP($F32, SiteData!$C32:$Q$12812, 14, FALSE), "")</f>
        <v>75078</v>
      </c>
      <c r="L32" s="215" t="str">
        <f t="shared" si="3"/>
        <v>Prosper, TX 75078</v>
      </c>
    </row>
    <row r="33" spans="1:12" x14ac:dyDescent="0.35">
      <c r="A33" s="213" t="str">
        <f t="shared" si="0"/>
        <v>Prosper ISD - Natatorium</v>
      </c>
      <c r="B33" s="214" t="str">
        <f t="shared" si="1"/>
        <v>Prosper ISD - Natatorium-17018841</v>
      </c>
      <c r="C33" s="214" t="str">
        <f t="shared" si="2"/>
        <v>Prosper ISD - Natatorium</v>
      </c>
      <c r="D33" s="214">
        <v>140475</v>
      </c>
      <c r="E33" s="214" t="str">
        <v>Prosper ISD - Natatorium</v>
      </c>
      <c r="F33" s="214">
        <v>17018841</v>
      </c>
      <c r="G33" s="215" t="str">
        <f>_xlfn.IFNA(VLOOKUP($F33, SiteData!$C$2:$D$2992, 2, FALSE), "")</f>
        <v/>
      </c>
      <c r="H33" s="215" t="str">
        <f>_xlfn.IFNA(VLOOKUP($F33, SiteData!$C$2:$Q$12812, 9, FALSE), "")</f>
        <v>1851 Stadium Drive</v>
      </c>
      <c r="I33" s="215" t="str">
        <f>_xlfn.IFNA(VLOOKUP($F33, SiteData!$C$2:$Q$12812, 11, FALSE), "")</f>
        <v>Prosper</v>
      </c>
      <c r="J33" s="215" t="str">
        <f>_xlfn.IFNA(VLOOKUP($F33, SiteData!$C33:$Q$12812, 13, FALSE), "")</f>
        <v>TX</v>
      </c>
      <c r="K33" s="215">
        <f>_xlfn.IFNA(VLOOKUP($F33, SiteData!$C33:$Q$12812, 14, FALSE), "")</f>
        <v>75078</v>
      </c>
      <c r="L33" s="215" t="str">
        <f t="shared" si="3"/>
        <v>Prosper, TX 75078</v>
      </c>
    </row>
    <row r="34" spans="1:12" x14ac:dyDescent="0.35">
      <c r="A34" s="213" t="str">
        <f t="shared" si="0"/>
        <v>Prosper Isd - Stadium</v>
      </c>
      <c r="B34" s="214" t="str">
        <f t="shared" si="1"/>
        <v>Prosper Isd - Stadium-17018842</v>
      </c>
      <c r="C34" s="214" t="str">
        <f t="shared" si="2"/>
        <v>Prosper Isd - Stadium</v>
      </c>
      <c r="D34" s="214">
        <v>140475</v>
      </c>
      <c r="E34" s="214" t="str">
        <v>Prosper Isd - Stadium</v>
      </c>
      <c r="F34" s="214">
        <v>17018842</v>
      </c>
      <c r="G34" s="215" t="str">
        <f>_xlfn.IFNA(VLOOKUP($F34, SiteData!$C$2:$D$2992, 2, FALSE), "")</f>
        <v/>
      </c>
      <c r="H34" s="215" t="str">
        <f>_xlfn.IFNA(VLOOKUP($F34, SiteData!$C$2:$Q$12812, 9, FALSE), "")</f>
        <v>2000 Stadium Drive</v>
      </c>
      <c r="I34" s="215" t="str">
        <f>_xlfn.IFNA(VLOOKUP($F34, SiteData!$C$2:$Q$12812, 11, FALSE), "")</f>
        <v>Prosper</v>
      </c>
      <c r="J34" s="215" t="str">
        <f>_xlfn.IFNA(VLOOKUP($F34, SiteData!$C34:$Q$12812, 13, FALSE), "")</f>
        <v>TX</v>
      </c>
      <c r="K34" s="215">
        <f>_xlfn.IFNA(VLOOKUP($F34, SiteData!$C34:$Q$12812, 14, FALSE), "")</f>
        <v>75078</v>
      </c>
      <c r="L34" s="215" t="str">
        <f t="shared" si="3"/>
        <v>Prosper, TX 75078</v>
      </c>
    </row>
    <row r="35" spans="1:12" x14ac:dyDescent="0.35">
      <c r="A35" s="213" t="str">
        <f t="shared" si="0"/>
        <v>Prosper ISD - Stadium</v>
      </c>
      <c r="B35" s="214" t="str">
        <f t="shared" si="1"/>
        <v>Prosper ISD - Stadium-17018842</v>
      </c>
      <c r="C35" s="214" t="str">
        <f t="shared" si="2"/>
        <v>Prosper ISD - Stadium</v>
      </c>
      <c r="D35" s="214">
        <v>140475</v>
      </c>
      <c r="E35" s="214" t="str">
        <v>Prosper ISD - Stadium</v>
      </c>
      <c r="F35" s="214">
        <v>17018842</v>
      </c>
      <c r="G35" s="215" t="str">
        <f>_xlfn.IFNA(VLOOKUP($F35, SiteData!$C$2:$D$2992, 2, FALSE), "")</f>
        <v/>
      </c>
      <c r="H35" s="215" t="str">
        <f>_xlfn.IFNA(VLOOKUP($F35, SiteData!$C$2:$Q$12812, 9, FALSE), "")</f>
        <v>2000 Stadium Drive</v>
      </c>
      <c r="I35" s="215" t="str">
        <f>_xlfn.IFNA(VLOOKUP($F35, SiteData!$C$2:$Q$12812, 11, FALSE), "")</f>
        <v>Prosper</v>
      </c>
      <c r="J35" s="215" t="str">
        <f>_xlfn.IFNA(VLOOKUP($F35, SiteData!$C35:$Q$12812, 13, FALSE), "")</f>
        <v>TX</v>
      </c>
      <c r="K35" s="215">
        <f>_xlfn.IFNA(VLOOKUP($F35, SiteData!$C35:$Q$12812, 14, FALSE), "")</f>
        <v>75078</v>
      </c>
      <c r="L35" s="215" t="str">
        <f t="shared" si="3"/>
        <v>Prosper, TX 75078</v>
      </c>
    </row>
    <row r="36" spans="1:12" x14ac:dyDescent="0.35">
      <c r="A36" s="213" t="str">
        <f t="shared" si="0"/>
        <v>rosper Isd Agriculture Faciltiy</v>
      </c>
      <c r="B36" s="214" t="str">
        <f t="shared" si="1"/>
        <v>Prosper Isd Agriculture Faciltiy-16049882</v>
      </c>
      <c r="C36" s="214" t="str">
        <f t="shared" si="2"/>
        <v>Prosper Isd Agriculture Faciltiy</v>
      </c>
      <c r="D36" s="214">
        <v>140475</v>
      </c>
      <c r="E36" s="214" t="str">
        <v>Prosper Isd Agriculture Faciltiy</v>
      </c>
      <c r="F36" s="214">
        <v>16049882</v>
      </c>
      <c r="G36" s="215" t="str">
        <f>_xlfn.IFNA(VLOOKUP($F36, SiteData!$C$2:$D$2992, 2, FALSE), "")</f>
        <v/>
      </c>
      <c r="H36" s="215" t="str">
        <f>_xlfn.IFNA(VLOOKUP($F36, SiteData!$C$2:$Q$12812, 9, FALSE), "")</f>
        <v>605 E. Seventh St.</v>
      </c>
      <c r="I36" s="215" t="str">
        <f>_xlfn.IFNA(VLOOKUP($F36, SiteData!$C$2:$Q$12812, 11, FALSE), "")</f>
        <v>Prosper</v>
      </c>
      <c r="J36" s="215" t="str">
        <f>_xlfn.IFNA(VLOOKUP($F36, SiteData!$C36:$Q$12812, 13, FALSE), "")</f>
        <v>TX</v>
      </c>
      <c r="K36" s="215">
        <f>_xlfn.IFNA(VLOOKUP($F36, SiteData!$C36:$Q$12812, 14, FALSE), "")</f>
        <v>75078</v>
      </c>
      <c r="L36" s="215" t="str">
        <f t="shared" si="3"/>
        <v>Prosper, TX 75078</v>
      </c>
    </row>
    <row r="37" spans="1:12" x14ac:dyDescent="0.35">
      <c r="A37" s="213" t="str">
        <f t="shared" si="0"/>
        <v>ROSPER ISD AGRICULTURE FACILTIY</v>
      </c>
      <c r="B37" s="214" t="str">
        <f t="shared" si="1"/>
        <v>PROSPER ISD AGRICULTURE FACILTIY-16049882</v>
      </c>
      <c r="C37" s="214" t="str">
        <f t="shared" si="2"/>
        <v>PROSPER ISD AGRICULTURE FACILTIY</v>
      </c>
      <c r="D37" s="214">
        <v>140475</v>
      </c>
      <c r="E37" s="214" t="str">
        <v>PROSPER ISD AGRICULTURE FACILTIY</v>
      </c>
      <c r="F37" s="214">
        <v>16049882</v>
      </c>
      <c r="G37" s="215" t="str">
        <f>_xlfn.IFNA(VLOOKUP($F37, SiteData!$C$2:$D$2992, 2, FALSE), "")</f>
        <v/>
      </c>
      <c r="H37" s="215" t="str">
        <f>_xlfn.IFNA(VLOOKUP($F37, SiteData!$C$2:$Q$12812, 9, FALSE), "")</f>
        <v>605 E. Seventh St.</v>
      </c>
      <c r="I37" s="215" t="str">
        <f>_xlfn.IFNA(VLOOKUP($F37, SiteData!$C$2:$Q$12812, 11, FALSE), "")</f>
        <v>Prosper</v>
      </c>
      <c r="J37" s="215" t="str">
        <f>_xlfn.IFNA(VLOOKUP($F37, SiteData!$C37:$Q$12812, 13, FALSE), "")</f>
        <v>TX</v>
      </c>
      <c r="K37" s="215">
        <f>_xlfn.IFNA(VLOOKUP($F37, SiteData!$C37:$Q$12812, 14, FALSE), "")</f>
        <v>75078</v>
      </c>
      <c r="L37" s="215" t="str">
        <f t="shared" si="3"/>
        <v>Prosper, TX 75078</v>
      </c>
    </row>
    <row r="38" spans="1:12" x14ac:dyDescent="0.35">
      <c r="A38" s="213" t="str">
        <f t="shared" si="0"/>
        <v>sper Isd Central Administration</v>
      </c>
      <c r="B38" s="214" t="str">
        <f t="shared" si="1"/>
        <v>Prosper Isd Central Administration-16049889</v>
      </c>
      <c r="C38" s="214" t="str">
        <f t="shared" si="2"/>
        <v>Prosper Isd Central Administration</v>
      </c>
      <c r="D38" s="214">
        <v>140475</v>
      </c>
      <c r="E38" s="214" t="str">
        <v>Prosper Isd Central Administration</v>
      </c>
      <c r="F38" s="214">
        <v>16049889</v>
      </c>
      <c r="G38" s="215" t="str">
        <f>_xlfn.IFNA(VLOOKUP($F38, SiteData!$C$2:$D$2992, 2, FALSE), "")</f>
        <v/>
      </c>
      <c r="H38" s="215" t="str">
        <f>_xlfn.IFNA(VLOOKUP($F38, SiteData!$C$2:$Q$12812, 9, FALSE), "")</f>
        <v>605 E. Seventh St.</v>
      </c>
      <c r="I38" s="215" t="str">
        <f>_xlfn.IFNA(VLOOKUP($F38, SiteData!$C$2:$Q$12812, 11, FALSE), "")</f>
        <v>Prosper</v>
      </c>
      <c r="J38" s="215" t="str">
        <f>_xlfn.IFNA(VLOOKUP($F38, SiteData!$C38:$Q$12812, 13, FALSE), "")</f>
        <v>TX</v>
      </c>
      <c r="K38" s="215">
        <f>_xlfn.IFNA(VLOOKUP($F38, SiteData!$C38:$Q$12812, 14, FALSE), "")</f>
        <v>75078</v>
      </c>
      <c r="L38" s="215" t="str">
        <f t="shared" si="3"/>
        <v>Prosper, TX 75078</v>
      </c>
    </row>
    <row r="39" spans="1:12" x14ac:dyDescent="0.35">
      <c r="A39" s="213" t="str">
        <f t="shared" si="0"/>
        <v>PROSPER ISD CENTRAL ADMN</v>
      </c>
      <c r="B39" s="214" t="str">
        <f t="shared" si="1"/>
        <v>PROSPER ISD CENTRAL ADMN-16049889</v>
      </c>
      <c r="C39" s="214" t="str">
        <f t="shared" si="2"/>
        <v>PROSPER ISD CENTRAL ADMN</v>
      </c>
      <c r="D39" s="214">
        <v>140475</v>
      </c>
      <c r="E39" s="214" t="str">
        <v>PROSPER ISD CENTRAL ADMINISTRATION</v>
      </c>
      <c r="F39" s="214">
        <v>16049889</v>
      </c>
      <c r="G39" s="215" t="str">
        <f>_xlfn.IFNA(VLOOKUP($F39, SiteData!$C$2:$D$2992, 2, FALSE), "")</f>
        <v/>
      </c>
      <c r="H39" s="215" t="str">
        <f>_xlfn.IFNA(VLOOKUP($F39, SiteData!$C$2:$Q$12812, 9, FALSE), "")</f>
        <v>605 E. Seventh St.</v>
      </c>
      <c r="I39" s="215" t="str">
        <f>_xlfn.IFNA(VLOOKUP($F39, SiteData!$C$2:$Q$12812, 11, FALSE), "")</f>
        <v>Prosper</v>
      </c>
      <c r="J39" s="215" t="str">
        <f>_xlfn.IFNA(VLOOKUP($F39, SiteData!$C39:$Q$12812, 13, FALSE), "")</f>
        <v>TX</v>
      </c>
      <c r="K39" s="215">
        <f>_xlfn.IFNA(VLOOKUP($F39, SiteData!$C39:$Q$12812, 14, FALSE), "")</f>
        <v>75078</v>
      </c>
      <c r="L39" s="215" t="str">
        <f t="shared" si="3"/>
        <v>Prosper, TX 75078</v>
      </c>
    </row>
    <row r="40" spans="1:12" x14ac:dyDescent="0.35">
      <c r="A40" s="213" t="str">
        <f t="shared" si="0"/>
        <v>sper Isd Early Childhood Center</v>
      </c>
      <c r="B40" s="214" t="str">
        <f t="shared" si="1"/>
        <v>Prosper Isd Early Childhood Center-17032476</v>
      </c>
      <c r="C40" s="214" t="str">
        <f t="shared" si="2"/>
        <v>Prosper Isd Early Childhood Center</v>
      </c>
      <c r="D40" s="214">
        <v>140475</v>
      </c>
      <c r="E40" s="214" t="str">
        <v>Prosper Isd Early Childhood Center</v>
      </c>
      <c r="F40" s="214">
        <v>17032476</v>
      </c>
      <c r="G40" s="215" t="str">
        <f>_xlfn.IFNA(VLOOKUP($F40, SiteData!$C$2:$D$2992, 2, FALSE), "")</f>
        <v/>
      </c>
      <c r="H40" s="215" t="str">
        <f>_xlfn.IFNA(VLOOKUP($F40, SiteData!$C$2:$Q$12812, 9, FALSE), "")</f>
        <v>450 N Lukenbach Drive</v>
      </c>
      <c r="I40" s="215" t="str">
        <f>_xlfn.IFNA(VLOOKUP($F40, SiteData!$C$2:$Q$12812, 11, FALSE), "")</f>
        <v>Mckinney</v>
      </c>
      <c r="J40" s="215" t="str">
        <f>_xlfn.IFNA(VLOOKUP($F40, SiteData!$C40:$Q$12812, 13, FALSE), "")</f>
        <v>TX</v>
      </c>
      <c r="K40" s="215">
        <f>_xlfn.IFNA(VLOOKUP($F40, SiteData!$C40:$Q$12812, 14, FALSE), "")</f>
        <v>75071</v>
      </c>
      <c r="L40" s="215" t="str">
        <f t="shared" si="3"/>
        <v>Mckinney, TX 75071</v>
      </c>
    </row>
    <row r="41" spans="1:12" x14ac:dyDescent="0.35">
      <c r="A41" s="213" t="str">
        <f t="shared" si="0"/>
        <v>Prosper Isd Field House</v>
      </c>
      <c r="B41" s="214" t="str">
        <f t="shared" si="1"/>
        <v>Prosper Isd Field House-16049891</v>
      </c>
      <c r="C41" s="214" t="str">
        <f t="shared" si="2"/>
        <v>Prosper Isd Field House</v>
      </c>
      <c r="D41" s="214">
        <v>140475</v>
      </c>
      <c r="E41" s="214" t="str">
        <v>Prosper Isd Field House</v>
      </c>
      <c r="F41" s="214">
        <v>16049891</v>
      </c>
      <c r="G41" s="215" t="str">
        <f>_xlfn.IFNA(VLOOKUP($F41, SiteData!$C$2:$D$2992, 2, FALSE), "")</f>
        <v/>
      </c>
      <c r="H41" s="215" t="str">
        <f>_xlfn.IFNA(VLOOKUP($F41, SiteData!$C$2:$Q$12812, 9, FALSE), "")</f>
        <v>605 East 7th Street</v>
      </c>
      <c r="I41" s="215" t="str">
        <f>_xlfn.IFNA(VLOOKUP($F41, SiteData!$C$2:$Q$12812, 11, FALSE), "")</f>
        <v>Prosper</v>
      </c>
      <c r="J41" s="215" t="str">
        <f>_xlfn.IFNA(VLOOKUP($F41, SiteData!$C41:$Q$12812, 13, FALSE), "")</f>
        <v>TX</v>
      </c>
      <c r="K41" s="215">
        <f>_xlfn.IFNA(VLOOKUP($F41, SiteData!$C41:$Q$12812, 14, FALSE), "")</f>
        <v>75078</v>
      </c>
      <c r="L41" s="215" t="str">
        <f t="shared" si="3"/>
        <v>Prosper, TX 75078</v>
      </c>
    </row>
    <row r="42" spans="1:12" x14ac:dyDescent="0.35">
      <c r="A42" s="213" t="str">
        <f t="shared" si="0"/>
        <v>PROSPER ISD FIELD HOUSE</v>
      </c>
      <c r="B42" s="214" t="str">
        <f t="shared" si="1"/>
        <v>PROSPER ISD FIELD HOUSE-16049891</v>
      </c>
      <c r="C42" s="214" t="str">
        <f t="shared" si="2"/>
        <v>PROSPER ISD FIELD HOUSE</v>
      </c>
      <c r="D42" s="214">
        <v>140475</v>
      </c>
      <c r="E42" s="214" t="str">
        <v>PROSPER ISD FIELD HOUSE</v>
      </c>
      <c r="F42" s="214">
        <v>16049891</v>
      </c>
      <c r="G42" s="215" t="str">
        <f>_xlfn.IFNA(VLOOKUP($F42, SiteData!$C$2:$D$2992, 2, FALSE), "")</f>
        <v/>
      </c>
      <c r="H42" s="215" t="str">
        <f>_xlfn.IFNA(VLOOKUP($F42, SiteData!$C$2:$Q$12812, 9, FALSE), "")</f>
        <v>605 East 7th Street</v>
      </c>
      <c r="I42" s="215" t="str">
        <f>_xlfn.IFNA(VLOOKUP($F42, SiteData!$C$2:$Q$12812, 11, FALSE), "")</f>
        <v>Prosper</v>
      </c>
      <c r="J42" s="215" t="str">
        <f>_xlfn.IFNA(VLOOKUP($F42, SiteData!$C42:$Q$12812, 13, FALSE), "")</f>
        <v>TX</v>
      </c>
      <c r="K42" s="215">
        <f>_xlfn.IFNA(VLOOKUP($F42, SiteData!$C42:$Q$12812, 14, FALSE), "")</f>
        <v>75078</v>
      </c>
      <c r="L42" s="215" t="str">
        <f t="shared" si="3"/>
        <v>Prosper, TX 75078</v>
      </c>
    </row>
    <row r="43" spans="1:12" x14ac:dyDescent="0.35">
      <c r="A43" s="213" t="str">
        <f t="shared" si="0"/>
        <v>osper Support Services Facility</v>
      </c>
      <c r="B43" s="214" t="str">
        <f t="shared" si="1"/>
        <v>Prosper Support Services Facility-16049895</v>
      </c>
      <c r="C43" s="214" t="str">
        <f t="shared" si="2"/>
        <v>Prosper Support Services Facility</v>
      </c>
      <c r="D43" s="214">
        <v>140475</v>
      </c>
      <c r="E43" s="214" t="str">
        <v>Prosper Support Services Facility</v>
      </c>
      <c r="F43" s="214">
        <v>16049895</v>
      </c>
      <c r="G43" s="215" t="str">
        <f>_xlfn.IFNA(VLOOKUP($F43, SiteData!$C$2:$D$2992, 2, FALSE), "")</f>
        <v/>
      </c>
      <c r="H43" s="215" t="str">
        <f>_xlfn.IFNA(VLOOKUP($F43, SiteData!$C$2:$Q$12812, 9, FALSE), "")</f>
        <v>605 E. Seventh St.</v>
      </c>
      <c r="I43" s="215" t="str">
        <f>_xlfn.IFNA(VLOOKUP($F43, SiteData!$C$2:$Q$12812, 11, FALSE), "")</f>
        <v>Prosper</v>
      </c>
      <c r="J43" s="215" t="str">
        <f>_xlfn.IFNA(VLOOKUP($F43, SiteData!$C43:$Q$12812, 13, FALSE), "")</f>
        <v>TX</v>
      </c>
      <c r="K43" s="215">
        <f>_xlfn.IFNA(VLOOKUP($F43, SiteData!$C43:$Q$12812, 14, FALSE), "")</f>
        <v>75078</v>
      </c>
      <c r="L43" s="215" t="str">
        <f t="shared" si="3"/>
        <v>Prosper, TX 75078</v>
      </c>
    </row>
    <row r="44" spans="1:12" x14ac:dyDescent="0.35">
      <c r="A44" s="213" t="str">
        <f t="shared" si="0"/>
        <v>OSPER SUPPORT SERVICES FACILITY</v>
      </c>
      <c r="B44" s="214" t="str">
        <f t="shared" si="1"/>
        <v>PROSPER SUPPORT SERVICES FACILITY-16049895</v>
      </c>
      <c r="C44" s="214" t="str">
        <f t="shared" si="2"/>
        <v>PROSPER SUPPORT SERVICES FACILITY</v>
      </c>
      <c r="D44" s="214">
        <v>140475</v>
      </c>
      <c r="E44" s="214" t="str">
        <v>PROSPER SUPPORT SERVICES FACILITY</v>
      </c>
      <c r="F44" s="214">
        <v>16049895</v>
      </c>
      <c r="G44" s="215" t="str">
        <f>_xlfn.IFNA(VLOOKUP($F44, SiteData!$C$2:$D$2992, 2, FALSE), "")</f>
        <v/>
      </c>
      <c r="H44" s="215" t="str">
        <f>_xlfn.IFNA(VLOOKUP($F44, SiteData!$C$2:$Q$12812, 9, FALSE), "")</f>
        <v>605 E. Seventh St.</v>
      </c>
      <c r="I44" s="215" t="str">
        <f>_xlfn.IFNA(VLOOKUP($F44, SiteData!$C$2:$Q$12812, 11, FALSE), "")</f>
        <v>Prosper</v>
      </c>
      <c r="J44" s="215" t="str">
        <f>_xlfn.IFNA(VLOOKUP($F44, SiteData!$C44:$Q$12812, 13, FALSE), "")</f>
        <v>TX</v>
      </c>
      <c r="K44" s="215">
        <f>_xlfn.IFNA(VLOOKUP($F44, SiteData!$C44:$Q$12812, 14, FALSE), "")</f>
        <v>75078</v>
      </c>
      <c r="L44" s="215" t="str">
        <f t="shared" si="3"/>
        <v>Prosper, TX 75078</v>
      </c>
    </row>
    <row r="45" spans="1:12" x14ac:dyDescent="0.35">
      <c r="A45" s="213" t="str">
        <f t="shared" si="0"/>
        <v>Reeves ES</v>
      </c>
      <c r="B45" s="214" t="str">
        <f t="shared" si="1"/>
        <v>Reeves ES-17026066</v>
      </c>
      <c r="C45" s="214" t="str">
        <f t="shared" si="2"/>
        <v>Reeves ES</v>
      </c>
      <c r="D45" s="214">
        <v>140475</v>
      </c>
      <c r="E45" s="214" t="str">
        <v>Reeves Elementary</v>
      </c>
      <c r="F45" s="214">
        <v>17026066</v>
      </c>
      <c r="G45" s="215" t="str">
        <f>_xlfn.IFNA(VLOOKUP($F45, SiteData!$C$2:$D$2992, 2, FALSE), "")</f>
        <v/>
      </c>
      <c r="H45" s="215" t="str">
        <f>_xlfn.IFNA(VLOOKUP($F45, SiteData!$C$2:$Q$12812, 9, FALSE), "")</f>
        <v>2501 Auburn Hills Pkwy</v>
      </c>
      <c r="I45" s="215" t="str">
        <f>_xlfn.IFNA(VLOOKUP($F45, SiteData!$C$2:$Q$12812, 11, FALSE), "")</f>
        <v>Mckinney</v>
      </c>
      <c r="J45" s="215" t="str">
        <f>_xlfn.IFNA(VLOOKUP($F45, SiteData!$C45:$Q$12812, 13, FALSE), "")</f>
        <v>TX</v>
      </c>
      <c r="K45" s="215">
        <f>_xlfn.IFNA(VLOOKUP($F45, SiteData!$C45:$Q$12812, 14, FALSE), "")</f>
        <v>75071</v>
      </c>
      <c r="L45" s="215" t="str">
        <f t="shared" si="3"/>
        <v>Mckinney, TX 75071</v>
      </c>
    </row>
    <row r="46" spans="1:12" x14ac:dyDescent="0.35">
      <c r="A46" s="213" t="str">
        <f t="shared" si="0"/>
        <v>REEVES ES</v>
      </c>
      <c r="B46" s="214" t="str">
        <f t="shared" si="1"/>
        <v>REEVES ES-17026066</v>
      </c>
      <c r="C46" s="214" t="str">
        <f t="shared" si="2"/>
        <v>REEVES ES</v>
      </c>
      <c r="D46" s="214">
        <v>140475</v>
      </c>
      <c r="E46" s="214" t="str">
        <v>REEVES ELEMENTARY</v>
      </c>
      <c r="F46" s="214">
        <v>17026066</v>
      </c>
      <c r="G46" s="215" t="str">
        <f>_xlfn.IFNA(VLOOKUP($F46, SiteData!$C$2:$D$2992, 2, FALSE), "")</f>
        <v/>
      </c>
      <c r="H46" s="215" t="str">
        <f>_xlfn.IFNA(VLOOKUP($F46, SiteData!$C$2:$Q$12812, 9, FALSE), "")</f>
        <v>2501 Auburn Hills Pkwy</v>
      </c>
      <c r="I46" s="215" t="str">
        <f>_xlfn.IFNA(VLOOKUP($F46, SiteData!$C$2:$Q$12812, 11, FALSE), "")</f>
        <v>Mckinney</v>
      </c>
      <c r="J46" s="215" t="str">
        <f>_xlfn.IFNA(VLOOKUP($F46, SiteData!$C46:$Q$12812, 13, FALSE), "")</f>
        <v>TX</v>
      </c>
      <c r="K46" s="215">
        <f>_xlfn.IFNA(VLOOKUP($F46, SiteData!$C46:$Q$12812, 14, FALSE), "")</f>
        <v>75071</v>
      </c>
      <c r="L46" s="215" t="str">
        <f t="shared" si="3"/>
        <v>Mckinney, TX 75071</v>
      </c>
    </row>
    <row r="47" spans="1:12" x14ac:dyDescent="0.35">
      <c r="A47" s="213" t="str">
        <f t="shared" si="0"/>
        <v>Reynolds Middle School</v>
      </c>
      <c r="B47" s="214" t="str">
        <f t="shared" si="1"/>
        <v>Reynolds Middle School-16058463</v>
      </c>
      <c r="C47" s="214" t="str">
        <f t="shared" si="2"/>
        <v>Reynolds Middle School</v>
      </c>
      <c r="D47" s="214">
        <v>140475</v>
      </c>
      <c r="E47" s="214" t="str">
        <v>Reynolds Middle School</v>
      </c>
      <c r="F47" s="214">
        <v>16058463</v>
      </c>
      <c r="G47" s="215" t="str">
        <f>_xlfn.IFNA(VLOOKUP($F47, SiteData!$C$2:$D$2992, 2, FALSE), "")</f>
        <v/>
      </c>
      <c r="H47" s="215" t="str">
        <f>_xlfn.IFNA(VLOOKUP($F47, SiteData!$C$2:$Q$12812, 9, FALSE), "")</f>
        <v>700 N Coleman St</v>
      </c>
      <c r="I47" s="215" t="str">
        <f>_xlfn.IFNA(VLOOKUP($F47, SiteData!$C$2:$Q$12812, 11, FALSE), "")</f>
        <v>Prosper</v>
      </c>
      <c r="J47" s="215" t="str">
        <f>_xlfn.IFNA(VLOOKUP($F47, SiteData!$C47:$Q$12812, 13, FALSE), "")</f>
        <v>TX</v>
      </c>
      <c r="K47" s="215">
        <f>_xlfn.IFNA(VLOOKUP($F47, SiteData!$C47:$Q$12812, 14, FALSE), "")</f>
        <v>75078</v>
      </c>
      <c r="L47" s="215" t="str">
        <f t="shared" si="3"/>
        <v>Prosper, TX 75078</v>
      </c>
    </row>
    <row r="48" spans="1:12" x14ac:dyDescent="0.35">
      <c r="A48" s="213" t="str">
        <f t="shared" si="0"/>
        <v>REYNOLDS MS</v>
      </c>
      <c r="B48" s="214" t="str">
        <f t="shared" si="1"/>
        <v>REYNOLDS MS-16058463</v>
      </c>
      <c r="C48" s="214" t="str">
        <f t="shared" si="2"/>
        <v>REYNOLDS MS</v>
      </c>
      <c r="D48" s="214">
        <v>140475</v>
      </c>
      <c r="E48" s="214" t="str">
        <v>REYNOLDS MIDDLE SCHOOL</v>
      </c>
      <c r="F48" s="214">
        <v>16058463</v>
      </c>
      <c r="G48" s="215" t="str">
        <f>_xlfn.IFNA(VLOOKUP($F48, SiteData!$C$2:$D$2992, 2, FALSE), "")</f>
        <v/>
      </c>
      <c r="H48" s="215" t="str">
        <f>_xlfn.IFNA(VLOOKUP($F48, SiteData!$C$2:$Q$12812, 9, FALSE), "")</f>
        <v>700 N Coleman St</v>
      </c>
      <c r="I48" s="215" t="str">
        <f>_xlfn.IFNA(VLOOKUP($F48, SiteData!$C$2:$Q$12812, 11, FALSE), "")</f>
        <v>Prosper</v>
      </c>
      <c r="J48" s="215" t="str">
        <f>_xlfn.IFNA(VLOOKUP($F48, SiteData!$C48:$Q$12812, 13, FALSE), "")</f>
        <v>TX</v>
      </c>
      <c r="K48" s="215">
        <f>_xlfn.IFNA(VLOOKUP($F48, SiteData!$C48:$Q$12812, 14, FALSE), "")</f>
        <v>75078</v>
      </c>
      <c r="L48" s="215" t="str">
        <f t="shared" si="3"/>
        <v>Prosper, TX 75078</v>
      </c>
    </row>
    <row r="49" spans="1:12" x14ac:dyDescent="0.35">
      <c r="A49" s="213" t="str">
        <f t="shared" si="0"/>
        <v>Rock  Hill Hs</v>
      </c>
      <c r="B49" s="214" t="str">
        <f t="shared" si="1"/>
        <v>Rock  Hill Hs-17022281</v>
      </c>
      <c r="C49" s="214" t="str">
        <f t="shared" si="2"/>
        <v>Rock  Hill Hs</v>
      </c>
      <c r="D49" s="214">
        <v>140475</v>
      </c>
      <c r="E49" s="214" t="str">
        <v>Rock  Hill Hs</v>
      </c>
      <c r="F49" s="214">
        <v>17022281</v>
      </c>
      <c r="G49" s="215" t="str">
        <f>_xlfn.IFNA(VLOOKUP($F49, SiteData!$C$2:$D$2992, 2, FALSE), "")</f>
        <v/>
      </c>
      <c r="H49" s="215" t="str">
        <f>_xlfn.IFNA(VLOOKUP($F49, SiteData!$C$2:$Q$12812, 9, FALSE), "")</f>
        <v>16061 Coit Rd</v>
      </c>
      <c r="I49" s="215" t="str">
        <f>_xlfn.IFNA(VLOOKUP($F49, SiteData!$C$2:$Q$12812, 11, FALSE), "")</f>
        <v>Frisco</v>
      </c>
      <c r="J49" s="215" t="str">
        <f>_xlfn.IFNA(VLOOKUP($F49, SiteData!$C49:$Q$12812, 13, FALSE), "")</f>
        <v>TX</v>
      </c>
      <c r="K49" s="215">
        <f>_xlfn.IFNA(VLOOKUP($F49, SiteData!$C49:$Q$12812, 14, FALSE), "")</f>
        <v>75035</v>
      </c>
      <c r="L49" s="215" t="str">
        <f t="shared" si="3"/>
        <v>Frisco, TX 75035</v>
      </c>
    </row>
    <row r="50" spans="1:12" x14ac:dyDescent="0.35">
      <c r="A50" s="213" t="str">
        <f t="shared" si="0"/>
        <v>Rock  Hill HS</v>
      </c>
      <c r="B50" s="214" t="str">
        <f t="shared" si="1"/>
        <v>Rock  Hill HS-17022281</v>
      </c>
      <c r="C50" s="214" t="str">
        <f t="shared" si="2"/>
        <v>Rock  Hill HS</v>
      </c>
      <c r="D50" s="214">
        <v>140475</v>
      </c>
      <c r="E50" s="214" t="str">
        <v>Rock  Hill HS</v>
      </c>
      <c r="F50" s="214">
        <v>17022281</v>
      </c>
      <c r="G50" s="215" t="str">
        <f>_xlfn.IFNA(VLOOKUP($F50, SiteData!$C$2:$D$2992, 2, FALSE), "")</f>
        <v/>
      </c>
      <c r="H50" s="215" t="str">
        <f>_xlfn.IFNA(VLOOKUP($F50, SiteData!$C$2:$Q$12812, 9, FALSE), "")</f>
        <v>16061 Coit Rd</v>
      </c>
      <c r="I50" s="215" t="str">
        <f>_xlfn.IFNA(VLOOKUP($F50, SiteData!$C$2:$Q$12812, 11, FALSE), "")</f>
        <v>Frisco</v>
      </c>
      <c r="J50" s="215" t="str">
        <f>_xlfn.IFNA(VLOOKUP($F50, SiteData!$C50:$Q$12812, 13, FALSE), "")</f>
        <v>TX</v>
      </c>
      <c r="K50" s="215">
        <f>_xlfn.IFNA(VLOOKUP($F50, SiteData!$C50:$Q$12812, 14, FALSE), "")</f>
        <v>75035</v>
      </c>
      <c r="L50" s="215" t="str">
        <f t="shared" si="3"/>
        <v>Frisco, TX 75035</v>
      </c>
    </row>
    <row r="51" spans="1:12" x14ac:dyDescent="0.35">
      <c r="A51" s="213" t="str">
        <f t="shared" si="0"/>
        <v>Rushing Middle School</v>
      </c>
      <c r="B51" s="214" t="str">
        <f t="shared" si="1"/>
        <v>Rushing Middle School-17022270</v>
      </c>
      <c r="C51" s="214" t="str">
        <f t="shared" si="2"/>
        <v>Rushing Middle School</v>
      </c>
      <c r="D51" s="214">
        <v>140475</v>
      </c>
      <c r="E51" s="214" t="str">
        <v>Rushing Middle School</v>
      </c>
      <c r="F51" s="214">
        <v>17022270</v>
      </c>
      <c r="G51" s="215" t="str">
        <f>_xlfn.IFNA(VLOOKUP($F51, SiteData!$C$2:$D$2992, 2, FALSE), "")</f>
        <v/>
      </c>
      <c r="H51" s="215" t="str">
        <f>_xlfn.IFNA(VLOOKUP($F51, SiteData!$C$2:$Q$12812, 9, FALSE), "")</f>
        <v>3080 Fishtrap Rd</v>
      </c>
      <c r="I51" s="215" t="str">
        <f>_xlfn.IFNA(VLOOKUP($F51, SiteData!$C$2:$Q$12812, 11, FALSE), "")</f>
        <v>Prosper</v>
      </c>
      <c r="J51" s="215" t="str">
        <f>_xlfn.IFNA(VLOOKUP($F51, SiteData!$C51:$Q$12812, 13, FALSE), "")</f>
        <v>TX</v>
      </c>
      <c r="K51" s="215">
        <f>_xlfn.IFNA(VLOOKUP($F51, SiteData!$C51:$Q$12812, 14, FALSE), "")</f>
        <v>75078</v>
      </c>
      <c r="L51" s="215" t="str">
        <f t="shared" si="3"/>
        <v>Prosper, TX 75078</v>
      </c>
    </row>
    <row r="52" spans="1:12" x14ac:dyDescent="0.35">
      <c r="A52" s="213" t="str">
        <f t="shared" si="0"/>
        <v>Rushing Middle School</v>
      </c>
      <c r="B52" s="214" t="str">
        <f t="shared" si="1"/>
        <v>Rushing Middle School-17022270</v>
      </c>
      <c r="C52" s="214" t="str">
        <f t="shared" si="2"/>
        <v>Rushing Middle School</v>
      </c>
      <c r="D52" s="214">
        <v>140475</v>
      </c>
      <c r="E52" s="214" t="str">
        <v>Rushing Middle School</v>
      </c>
      <c r="F52" s="214">
        <v>17022270</v>
      </c>
      <c r="G52" s="215" t="str">
        <f>_xlfn.IFNA(VLOOKUP($F52, SiteData!$C$2:$D$2992, 2, FALSE), "")</f>
        <v/>
      </c>
      <c r="H52" s="215" t="str">
        <f>_xlfn.IFNA(VLOOKUP($F52, SiteData!$C$2:$Q$12812, 9, FALSE), "")</f>
        <v>3080 Fishtrap Rd</v>
      </c>
      <c r="I52" s="215" t="str">
        <f>_xlfn.IFNA(VLOOKUP($F52, SiteData!$C$2:$Q$12812, 11, FALSE), "")</f>
        <v>Prosper</v>
      </c>
      <c r="J52" s="215" t="str">
        <f>_xlfn.IFNA(VLOOKUP($F52, SiteData!$C52:$Q$12812, 13, FALSE), "")</f>
        <v>TX</v>
      </c>
      <c r="K52" s="215">
        <f>_xlfn.IFNA(VLOOKUP($F52, SiteData!$C52:$Q$12812, 14, FALSE), "")</f>
        <v>75078</v>
      </c>
      <c r="L52" s="215" t="str">
        <f t="shared" si="3"/>
        <v>Prosper, TX 75078</v>
      </c>
    </row>
    <row r="53" spans="1:12" x14ac:dyDescent="0.35">
      <c r="A53" s="213" t="str">
        <f t="shared" si="0"/>
        <v>Sam Johnson ES</v>
      </c>
      <c r="B53" s="214" t="str">
        <f t="shared" si="1"/>
        <v>Sam Johnson ES-17022266</v>
      </c>
      <c r="C53" s="214" t="str">
        <f t="shared" si="2"/>
        <v>Sam Johnson ES</v>
      </c>
      <c r="D53" s="214">
        <v>140475</v>
      </c>
      <c r="E53" s="214" t="str">
        <v>Sam Johnson Elementary</v>
      </c>
      <c r="F53" s="214">
        <v>17022266</v>
      </c>
      <c r="G53" s="215" t="str">
        <f>_xlfn.IFNA(VLOOKUP($F53, SiteData!$C$2:$D$2992, 2, FALSE), "")</f>
        <v/>
      </c>
      <c r="H53" s="215" t="str">
        <f>_xlfn.IFNA(VLOOKUP($F53, SiteData!$C$2:$Q$12812, 9, FALSE), "")</f>
        <v>4001 Waterview Trail</v>
      </c>
      <c r="I53" s="215" t="str">
        <f>_xlfn.IFNA(VLOOKUP($F53, SiteData!$C$2:$Q$12812, 11, FALSE), "")</f>
        <v>Celina</v>
      </c>
      <c r="J53" s="215" t="str">
        <f>_xlfn.IFNA(VLOOKUP($F53, SiteData!$C53:$Q$12812, 13, FALSE), "")</f>
        <v>TX</v>
      </c>
      <c r="K53" s="215">
        <f>_xlfn.IFNA(VLOOKUP($F53, SiteData!$C53:$Q$12812, 14, FALSE), "")</f>
        <v>75009</v>
      </c>
      <c r="L53" s="215" t="str">
        <f t="shared" si="3"/>
        <v>Celina, TX 75009</v>
      </c>
    </row>
    <row r="54" spans="1:12" x14ac:dyDescent="0.35">
      <c r="A54" s="213" t="str">
        <f t="shared" si="0"/>
        <v>Sam Johnson ES</v>
      </c>
      <c r="B54" s="214" t="str">
        <f t="shared" si="1"/>
        <v>Sam Johnson ES-17022266</v>
      </c>
      <c r="C54" s="214" t="str">
        <f t="shared" si="2"/>
        <v>Sam Johnson ES</v>
      </c>
      <c r="D54" s="214">
        <v>140475</v>
      </c>
      <c r="E54" s="214" t="str">
        <v>Sam Johnson Elementary</v>
      </c>
      <c r="F54" s="214">
        <v>17022266</v>
      </c>
      <c r="G54" s="215" t="str">
        <f>_xlfn.IFNA(VLOOKUP($F54, SiteData!$C$2:$D$2992, 2, FALSE), "")</f>
        <v/>
      </c>
      <c r="H54" s="215" t="str">
        <f>_xlfn.IFNA(VLOOKUP($F54, SiteData!$C$2:$Q$12812, 9, FALSE), "")</f>
        <v>4001 Waterview Trail</v>
      </c>
      <c r="I54" s="215" t="str">
        <f>_xlfn.IFNA(VLOOKUP($F54, SiteData!$C$2:$Q$12812, 11, FALSE), "")</f>
        <v>Celina</v>
      </c>
      <c r="J54" s="215" t="str">
        <f>_xlfn.IFNA(VLOOKUP($F54, SiteData!$C54:$Q$12812, 13, FALSE), "")</f>
        <v>TX</v>
      </c>
      <c r="K54" s="215">
        <f>_xlfn.IFNA(VLOOKUP($F54, SiteData!$C54:$Q$12812, 14, FALSE), "")</f>
        <v>75009</v>
      </c>
      <c r="L54" s="215" t="str">
        <f t="shared" si="3"/>
        <v>Celina, TX 75009</v>
      </c>
    </row>
    <row r="55" spans="1:12" x14ac:dyDescent="0.35">
      <c r="A55" s="213" t="str">
        <f t="shared" si="0"/>
        <v>Spradley ES School</v>
      </c>
      <c r="B55" s="214" t="str">
        <f t="shared" si="1"/>
        <v>Spradley ES School-17015763</v>
      </c>
      <c r="C55" s="214" t="str">
        <f t="shared" si="2"/>
        <v>Spradley ES School</v>
      </c>
      <c r="D55" s="214">
        <v>140475</v>
      </c>
      <c r="E55" s="214" t="str">
        <v>Spradley Elementary School</v>
      </c>
      <c r="F55" s="214">
        <v>17015763</v>
      </c>
      <c r="G55" s="215" t="str">
        <f>_xlfn.IFNA(VLOOKUP($F55, SiteData!$C$2:$D$2992, 2, FALSE), "")</f>
        <v/>
      </c>
      <c r="H55" s="215" t="str">
        <f>_xlfn.IFNA(VLOOKUP($F55, SiteData!$C$2:$Q$12812, 9, FALSE), "")</f>
        <v>11411 Leona St</v>
      </c>
      <c r="I55" s="215" t="str">
        <f>_xlfn.IFNA(VLOOKUP($F55, SiteData!$C$2:$Q$12812, 11, FALSE), "")</f>
        <v>Frisco</v>
      </c>
      <c r="J55" s="215" t="str">
        <f>_xlfn.IFNA(VLOOKUP($F55, SiteData!$C55:$Q$12812, 13, FALSE), "")</f>
        <v>TX</v>
      </c>
      <c r="K55" s="215">
        <f>_xlfn.IFNA(VLOOKUP($F55, SiteData!$C55:$Q$12812, 14, FALSE), "")</f>
        <v>75035</v>
      </c>
      <c r="L55" s="215" t="str">
        <f t="shared" si="3"/>
        <v>Frisco, TX 75035</v>
      </c>
    </row>
    <row r="56" spans="1:12" x14ac:dyDescent="0.35">
      <c r="A56" s="213" t="str">
        <f t="shared" si="0"/>
        <v xml:space="preserve">Spradley ES School </v>
      </c>
      <c r="B56" s="214" t="str">
        <f t="shared" si="1"/>
        <v>Spradley ES School -17015763</v>
      </c>
      <c r="C56" s="214" t="str">
        <f t="shared" si="2"/>
        <v xml:space="preserve">Spradley ES School </v>
      </c>
      <c r="D56" s="214">
        <v>140475</v>
      </c>
      <c r="E56" s="214" t="str">
        <v xml:space="preserve">Spradley Elementary School </v>
      </c>
      <c r="F56" s="214">
        <v>17015763</v>
      </c>
      <c r="G56" s="215" t="str">
        <f>_xlfn.IFNA(VLOOKUP($F56, SiteData!$C$2:$D$2992, 2, FALSE), "")</f>
        <v/>
      </c>
      <c r="H56" s="215" t="str">
        <f>_xlfn.IFNA(VLOOKUP($F56, SiteData!$C$2:$Q$12812, 9, FALSE), "")</f>
        <v>11411 Leona St</v>
      </c>
      <c r="I56" s="215" t="str">
        <f>_xlfn.IFNA(VLOOKUP($F56, SiteData!$C$2:$Q$12812, 11, FALSE), "")</f>
        <v>Frisco</v>
      </c>
      <c r="J56" s="215" t="str">
        <f>_xlfn.IFNA(VLOOKUP($F56, SiteData!$C56:$Q$12812, 13, FALSE), "")</f>
        <v>TX</v>
      </c>
      <c r="K56" s="215">
        <f>_xlfn.IFNA(VLOOKUP($F56, SiteData!$C56:$Q$12812, 14, FALSE), "")</f>
        <v>75035</v>
      </c>
      <c r="L56" s="215" t="str">
        <f t="shared" si="3"/>
        <v>Frisco, TX 75035</v>
      </c>
    </row>
    <row r="57" spans="1:12" x14ac:dyDescent="0.35">
      <c r="A57" s="213" t="str">
        <f t="shared" si="0"/>
        <v>Stuber ES School</v>
      </c>
      <c r="B57" s="214" t="str">
        <f t="shared" si="1"/>
        <v>Stuber ES School-17018839</v>
      </c>
      <c r="C57" s="214" t="str">
        <f t="shared" si="2"/>
        <v>Stuber ES School</v>
      </c>
      <c r="D57" s="214">
        <v>140475</v>
      </c>
      <c r="E57" s="214" t="str">
        <v>Stuber Elementary School</v>
      </c>
      <c r="F57" s="214">
        <v>17018839</v>
      </c>
      <c r="G57" s="215" t="str">
        <f>_xlfn.IFNA(VLOOKUP($F57, SiteData!$C$2:$D$2992, 2, FALSE), "")</f>
        <v/>
      </c>
      <c r="H57" s="215" t="str">
        <f>_xlfn.IFNA(VLOOKUP($F57, SiteData!$C$2:$Q$12812, 9, FALSE), "")</f>
        <v>721 Village Park Ln</v>
      </c>
      <c r="I57" s="215" t="str">
        <f>_xlfn.IFNA(VLOOKUP($F57, SiteData!$C$2:$Q$12812, 11, FALSE), "")</f>
        <v>Prosper</v>
      </c>
      <c r="J57" s="215" t="str">
        <f>_xlfn.IFNA(VLOOKUP($F57, SiteData!$C57:$Q$12812, 13, FALSE), "")</f>
        <v>TX</v>
      </c>
      <c r="K57" s="215">
        <f>_xlfn.IFNA(VLOOKUP($F57, SiteData!$C57:$Q$12812, 14, FALSE), "")</f>
        <v>75078</v>
      </c>
      <c r="L57" s="215" t="str">
        <f t="shared" si="3"/>
        <v>Prosper, TX 75078</v>
      </c>
    </row>
    <row r="58" spans="1:12" x14ac:dyDescent="0.35">
      <c r="A58" s="213" t="str">
        <f t="shared" si="0"/>
        <v xml:space="preserve">Stuber ES School </v>
      </c>
      <c r="B58" s="214" t="str">
        <f t="shared" si="1"/>
        <v>Stuber ES School -17018839</v>
      </c>
      <c r="C58" s="214" t="str">
        <f t="shared" si="2"/>
        <v xml:space="preserve">Stuber ES School </v>
      </c>
      <c r="D58" s="214">
        <v>140475</v>
      </c>
      <c r="E58" s="214" t="str">
        <v xml:space="preserve">Stuber Elementary School </v>
      </c>
      <c r="F58" s="214">
        <v>17018839</v>
      </c>
      <c r="G58" s="215" t="str">
        <f>_xlfn.IFNA(VLOOKUP($F58, SiteData!$C$2:$D$2992, 2, FALSE), "")</f>
        <v/>
      </c>
      <c r="H58" s="215" t="str">
        <f>_xlfn.IFNA(VLOOKUP($F58, SiteData!$C$2:$Q$12812, 9, FALSE), "")</f>
        <v>721 Village Park Ln</v>
      </c>
      <c r="I58" s="215" t="str">
        <f>_xlfn.IFNA(VLOOKUP($F58, SiteData!$C$2:$Q$12812, 11, FALSE), "")</f>
        <v>Prosper</v>
      </c>
      <c r="J58" s="215" t="str">
        <f>_xlfn.IFNA(VLOOKUP($F58, SiteData!$C58:$Q$12812, 13, FALSE), "")</f>
        <v>TX</v>
      </c>
      <c r="K58" s="215">
        <f>_xlfn.IFNA(VLOOKUP($F58, SiteData!$C58:$Q$12812, 14, FALSE), "")</f>
        <v>75078</v>
      </c>
      <c r="L58" s="215" t="str">
        <f t="shared" si="3"/>
        <v>Prosper, TX 75078</v>
      </c>
    </row>
    <row r="59" spans="1:12" x14ac:dyDescent="0.35">
      <c r="A59" s="213" t="str">
        <f t="shared" si="0"/>
        <v>Windsong ES School</v>
      </c>
      <c r="B59" s="214" t="str">
        <f t="shared" si="1"/>
        <v>Windsong ES School-17008627</v>
      </c>
      <c r="C59" s="214" t="str">
        <f t="shared" si="2"/>
        <v>Windsong ES School</v>
      </c>
      <c r="D59" s="214">
        <v>140475</v>
      </c>
      <c r="E59" s="214" t="str">
        <v>Windsong Elementary School</v>
      </c>
      <c r="F59" s="214">
        <v>17008627</v>
      </c>
      <c r="G59" s="215" t="str">
        <f>_xlfn.IFNA(VLOOKUP($F59, SiteData!$C$2:$D$2992, 2, FALSE), "")</f>
        <v/>
      </c>
      <c r="H59" s="215" t="str">
        <f>_xlfn.IFNA(VLOOKUP($F59, SiteData!$C$2:$Q$12812, 9, FALSE), "")</f>
        <v>800 Copper Canyon Dr</v>
      </c>
      <c r="I59" s="215" t="str">
        <f>_xlfn.IFNA(VLOOKUP($F59, SiteData!$C$2:$Q$12812, 11, FALSE), "")</f>
        <v>Prosper</v>
      </c>
      <c r="J59" s="215" t="str">
        <f>_xlfn.IFNA(VLOOKUP($F59, SiteData!$C59:$Q$12812, 13, FALSE), "")</f>
        <v>TX</v>
      </c>
      <c r="K59" s="215">
        <f>_xlfn.IFNA(VLOOKUP($F59, SiteData!$C59:$Q$12812, 14, FALSE), "")</f>
        <v>75078</v>
      </c>
      <c r="L59" s="215" t="str">
        <f t="shared" si="3"/>
        <v>Prosper, TX 75078</v>
      </c>
    </row>
    <row r="60" spans="1:12" x14ac:dyDescent="0.35">
      <c r="A60" s="213" t="str">
        <f t="shared" si="0"/>
        <v>Windsong ES School</v>
      </c>
      <c r="B60" s="214" t="str">
        <f t="shared" si="1"/>
        <v>Windsong ES School-17008627</v>
      </c>
      <c r="C60" s="214" t="str">
        <f t="shared" si="2"/>
        <v>Windsong ES School</v>
      </c>
      <c r="D60" s="214">
        <v>140475</v>
      </c>
      <c r="E60" s="214" t="str">
        <v>Windsong Elementary School</v>
      </c>
      <c r="F60" s="214">
        <v>17008627</v>
      </c>
      <c r="G60" s="215" t="str">
        <f>_xlfn.IFNA(VLOOKUP($F60, SiteData!$C$2:$D$2992, 2, FALSE), "")</f>
        <v/>
      </c>
      <c r="H60" s="215" t="str">
        <f>_xlfn.IFNA(VLOOKUP($F60, SiteData!$C$2:$Q$12812, 9, FALSE), "")</f>
        <v>800 Copper Canyon Dr</v>
      </c>
      <c r="I60" s="215" t="str">
        <f>_xlfn.IFNA(VLOOKUP($F60, SiteData!$C$2:$Q$12812, 11, FALSE), "")</f>
        <v>Prosper</v>
      </c>
      <c r="J60" s="215" t="str">
        <f>_xlfn.IFNA(VLOOKUP($F60, SiteData!$C60:$Q$12812, 13, FALSE), "")</f>
        <v>TX</v>
      </c>
      <c r="K60" s="215">
        <f>_xlfn.IFNA(VLOOKUP($F60, SiteData!$C60:$Q$12812, 14, FALSE), "")</f>
        <v>75078</v>
      </c>
      <c r="L60" s="215" t="str">
        <f t="shared" si="3"/>
        <v>Prosper, TX 75078</v>
      </c>
    </row>
    <row r="61" spans="1:12" x14ac:dyDescent="0.35">
      <c r="A61" s="213" t="str">
        <f t="shared" si="0"/>
        <v/>
      </c>
      <c r="B61" s="214" t="str">
        <f t="shared" si="1"/>
        <v/>
      </c>
      <c r="C61" s="214" t="str">
        <f t="shared" si="2"/>
        <v/>
      </c>
      <c r="D61" s="214"/>
      <c r="E61" s="214"/>
      <c r="F61" s="214"/>
      <c r="G61" s="215" t="str">
        <f>_xlfn.IFNA(VLOOKUP($F61, SiteData!$C$2:$D$2992, 2, FALSE), "")</f>
        <v/>
      </c>
      <c r="H61" s="215" t="str">
        <f>_xlfn.IFNA(VLOOKUP($F61, SiteData!$C$2:$Q$12812, 9, FALSE), "")</f>
        <v/>
      </c>
      <c r="I61" s="215" t="str">
        <f>_xlfn.IFNA(VLOOKUP($F61, SiteData!$C$2:$Q$12812, 11, FALSE), "")</f>
        <v/>
      </c>
      <c r="J61" s="215" t="str">
        <f>_xlfn.IFNA(VLOOKUP($F61, SiteData!$C61:$Q$12812, 13, FALSE), "")</f>
        <v/>
      </c>
      <c r="K61" s="215" t="str">
        <f>_xlfn.IFNA(VLOOKUP($F61, SiteData!$C61:$Q$12812, 14, FALSE), "")</f>
        <v/>
      </c>
      <c r="L61" s="215" t="str">
        <f t="shared" si="3"/>
        <v/>
      </c>
    </row>
    <row r="62" spans="1:12" x14ac:dyDescent="0.35">
      <c r="A62" s="213" t="str">
        <f t="shared" si="0"/>
        <v/>
      </c>
      <c r="B62" s="214" t="str">
        <f t="shared" si="1"/>
        <v/>
      </c>
      <c r="C62" s="214" t="str">
        <f t="shared" si="2"/>
        <v/>
      </c>
      <c r="D62" s="214"/>
      <c r="E62" s="214"/>
      <c r="F62" s="214"/>
      <c r="G62" s="215" t="str">
        <f>_xlfn.IFNA(VLOOKUP($F62, SiteData!$C$2:$D$2992, 2, FALSE), "")</f>
        <v/>
      </c>
      <c r="H62" s="215" t="str">
        <f>_xlfn.IFNA(VLOOKUP($F62, SiteData!$C$2:$Q$12812, 9, FALSE), "")</f>
        <v/>
      </c>
      <c r="I62" s="215" t="str">
        <f>_xlfn.IFNA(VLOOKUP($F62, SiteData!$C$2:$Q$12812, 11, FALSE), "")</f>
        <v/>
      </c>
      <c r="J62" s="215" t="str">
        <f>_xlfn.IFNA(VLOOKUP($F62, SiteData!$C62:$Q$12812, 13, FALSE), "")</f>
        <v/>
      </c>
      <c r="K62" s="215" t="str">
        <f>_xlfn.IFNA(VLOOKUP($F62, SiteData!$C62:$Q$12812, 14, FALSE), "")</f>
        <v/>
      </c>
      <c r="L62" s="215" t="str">
        <f t="shared" si="3"/>
        <v/>
      </c>
    </row>
    <row r="63" spans="1:12" x14ac:dyDescent="0.35">
      <c r="A63" s="213" t="str">
        <f t="shared" si="0"/>
        <v/>
      </c>
      <c r="B63" s="214" t="str">
        <f t="shared" si="1"/>
        <v/>
      </c>
      <c r="C63" s="214" t="str">
        <f t="shared" si="2"/>
        <v/>
      </c>
      <c r="D63" s="214"/>
      <c r="E63" s="214"/>
      <c r="F63" s="214"/>
      <c r="G63" s="215" t="str">
        <f>_xlfn.IFNA(VLOOKUP($F63, SiteData!$C$2:$D$2992, 2, FALSE), "")</f>
        <v/>
      </c>
      <c r="H63" s="215" t="str">
        <f>_xlfn.IFNA(VLOOKUP($F63, SiteData!$C$2:$Q$12812, 9, FALSE), "")</f>
        <v/>
      </c>
      <c r="I63" s="215" t="str">
        <f>_xlfn.IFNA(VLOOKUP($F63, SiteData!$C$2:$Q$12812, 11, FALSE), "")</f>
        <v/>
      </c>
      <c r="J63" s="215" t="str">
        <f>_xlfn.IFNA(VLOOKUP($F63, SiteData!$C63:$Q$12812, 13, FALSE), "")</f>
        <v/>
      </c>
      <c r="K63" s="215" t="str">
        <f>_xlfn.IFNA(VLOOKUP($F63, SiteData!$C63:$Q$12812, 14, FALSE), "")</f>
        <v/>
      </c>
      <c r="L63" s="215" t="str">
        <f t="shared" si="3"/>
        <v/>
      </c>
    </row>
    <row r="64" spans="1:12" x14ac:dyDescent="0.35">
      <c r="A64" s="213" t="str">
        <f t="shared" si="0"/>
        <v/>
      </c>
      <c r="B64" s="214" t="str">
        <f t="shared" si="1"/>
        <v/>
      </c>
      <c r="C64" s="214" t="str">
        <f t="shared" si="2"/>
        <v/>
      </c>
      <c r="D64" s="214"/>
      <c r="E64" s="214"/>
      <c r="F64" s="214"/>
      <c r="G64" s="215" t="str">
        <f>_xlfn.IFNA(VLOOKUP($F64, SiteData!$C$2:$D$2992, 2, FALSE), "")</f>
        <v/>
      </c>
      <c r="H64" s="215" t="str">
        <f>_xlfn.IFNA(VLOOKUP($F64, SiteData!$C$2:$Q$12812, 9, FALSE), "")</f>
        <v/>
      </c>
      <c r="I64" s="215" t="str">
        <f>_xlfn.IFNA(VLOOKUP($F64, SiteData!$C$2:$Q$12812, 11, FALSE), "")</f>
        <v/>
      </c>
      <c r="J64" s="215" t="str">
        <f>_xlfn.IFNA(VLOOKUP($F64, SiteData!$C64:$Q$12812, 13, FALSE), "")</f>
        <v/>
      </c>
      <c r="K64" s="215" t="str">
        <f>_xlfn.IFNA(VLOOKUP($F64, SiteData!$C64:$Q$12812, 14, FALSE), "")</f>
        <v/>
      </c>
      <c r="L64" s="215" t="str">
        <f t="shared" si="3"/>
        <v/>
      </c>
    </row>
    <row r="65" spans="1:12" x14ac:dyDescent="0.35">
      <c r="A65" s="213" t="str">
        <f t="shared" si="0"/>
        <v/>
      </c>
      <c r="B65" s="214" t="str">
        <f t="shared" si="1"/>
        <v/>
      </c>
      <c r="C65" s="214" t="str">
        <f t="shared" si="2"/>
        <v/>
      </c>
      <c r="D65" s="214"/>
      <c r="E65" s="214"/>
      <c r="F65" s="214"/>
      <c r="G65" s="215" t="str">
        <f>_xlfn.IFNA(VLOOKUP($F65, SiteData!$C$2:$D$2992, 2, FALSE), "")</f>
        <v/>
      </c>
      <c r="H65" s="215" t="str">
        <f>_xlfn.IFNA(VLOOKUP($F65, SiteData!$C$2:$Q$12812, 9, FALSE), "")</f>
        <v/>
      </c>
      <c r="I65" s="215" t="str">
        <f>_xlfn.IFNA(VLOOKUP($F65, SiteData!$C$2:$Q$12812, 11, FALSE), "")</f>
        <v/>
      </c>
      <c r="J65" s="215" t="str">
        <f>_xlfn.IFNA(VLOOKUP($F65, SiteData!$C65:$Q$12812, 13, FALSE), "")</f>
        <v/>
      </c>
      <c r="K65" s="215" t="str">
        <f>_xlfn.IFNA(VLOOKUP($F65, SiteData!$C65:$Q$12812, 14, FALSE), "")</f>
        <v/>
      </c>
      <c r="L65" s="215" t="str">
        <f t="shared" si="3"/>
        <v/>
      </c>
    </row>
    <row r="66" spans="1:12" x14ac:dyDescent="0.35">
      <c r="A66" s="213" t="str">
        <f t="shared" si="0"/>
        <v/>
      </c>
      <c r="B66" s="214" t="str">
        <f t="shared" si="1"/>
        <v/>
      </c>
      <c r="C66" s="214" t="str">
        <f t="shared" si="2"/>
        <v/>
      </c>
      <c r="D66" s="214"/>
      <c r="E66" s="214"/>
      <c r="F66" s="214"/>
      <c r="G66" s="215" t="str">
        <f>_xlfn.IFNA(VLOOKUP($F66, SiteData!$C$2:$D$2992, 2, FALSE), "")</f>
        <v/>
      </c>
      <c r="H66" s="215" t="str">
        <f>_xlfn.IFNA(VLOOKUP($F66, SiteData!$C$2:$Q$12812, 9, FALSE), "")</f>
        <v/>
      </c>
      <c r="I66" s="215" t="str">
        <f>_xlfn.IFNA(VLOOKUP($F66, SiteData!$C$2:$Q$12812, 11, FALSE), "")</f>
        <v/>
      </c>
      <c r="J66" s="215" t="str">
        <f>_xlfn.IFNA(VLOOKUP($F66, SiteData!$C66:$Q$12812, 13, FALSE), "")</f>
        <v/>
      </c>
      <c r="K66" s="215" t="str">
        <f>_xlfn.IFNA(VLOOKUP($F66, SiteData!$C66:$Q$12812, 14, FALSE), "")</f>
        <v/>
      </c>
      <c r="L66" s="215" t="str">
        <f t="shared" si="3"/>
        <v/>
      </c>
    </row>
    <row r="67" spans="1:12" x14ac:dyDescent="0.35">
      <c r="A67" s="213" t="str">
        <f t="shared" ref="A67:A130" si="4">RIGHT(C67, 31)</f>
        <v/>
      </c>
      <c r="B67" s="214" t="str">
        <f t="shared" ref="B67:B130" si="5">IF(C67="", "",C67&amp;"-"&amp;F67)</f>
        <v/>
      </c>
      <c r="C67" s="214" t="str">
        <f t="shared" ref="C67:C130" si="6">SUBSTITUTE(SUBSTITUTE(SUBSTITUTE(SUBSTITUTE(SUBSTITUTE(SUBSTITUTE(SUBSTITUTE(SUBSTITUTE(SUBSTITUTE(SUBSTITUTE(SUBSTITUTE(SUBSTITUTE(SUBSTITUTE(SUBSTITUTE(SUBSTITUTE(E67, "HIGH SCHOOL", "HS"),"ELEMENTARY SCHOOL", "ES"), "INTERMEDIATE SCHOOL", "IS"), "MIDDLE SCHOOL", "MS"), "ELEMENTARY", "ES"), "ELEM SCHOOL", "ES"), "Elementary", "ES"), "WAN HUB SITE", ""), "DEVELOPMENT CENTER", "DC"), "/", " "), "EDUCATION CENTER", "EC"), "ADMINISTRATION", "ADMN"), "BUILDING", "BLDG"), "Administration Building", "ADMIN"), "ADVANTAGE ACADEMY", "ADV ACAD")</f>
        <v/>
      </c>
      <c r="D67" s="214"/>
      <c r="E67" s="214"/>
      <c r="F67" s="214"/>
      <c r="G67" s="215" t="str">
        <f>_xlfn.IFNA(VLOOKUP($F67, SiteData!$C$2:$D$2992, 2, FALSE), "")</f>
        <v/>
      </c>
      <c r="H67" s="215" t="str">
        <f>_xlfn.IFNA(VLOOKUP($F67, SiteData!$C$2:$Q$12812, 9, FALSE), "")</f>
        <v/>
      </c>
      <c r="I67" s="215" t="str">
        <f>_xlfn.IFNA(VLOOKUP($F67, SiteData!$C$2:$Q$12812, 11, FALSE), "")</f>
        <v/>
      </c>
      <c r="J67" s="215" t="str">
        <f>_xlfn.IFNA(VLOOKUP($F67, SiteData!$C67:$Q$12812, 13, FALSE), "")</f>
        <v/>
      </c>
      <c r="K67" s="215" t="str">
        <f>_xlfn.IFNA(VLOOKUP($F67, SiteData!$C67:$Q$12812, 14, FALSE), "")</f>
        <v/>
      </c>
      <c r="L67" s="215" t="str">
        <f t="shared" ref="L67:L130" si="7">IF(K67="", "", CONCATENATE(I67, ", ", J67, " ", K67))</f>
        <v/>
      </c>
    </row>
    <row r="68" spans="1:12" x14ac:dyDescent="0.35">
      <c r="A68" s="213" t="str">
        <f t="shared" si="4"/>
        <v/>
      </c>
      <c r="B68" s="214" t="str">
        <f t="shared" si="5"/>
        <v/>
      </c>
      <c r="C68" s="214" t="str">
        <f t="shared" si="6"/>
        <v/>
      </c>
      <c r="D68" s="214"/>
      <c r="E68" s="214"/>
      <c r="F68" s="214"/>
      <c r="G68" s="215" t="str">
        <f>_xlfn.IFNA(VLOOKUP($F68, SiteData!$C$2:$D$2992, 2, FALSE), "")</f>
        <v/>
      </c>
      <c r="H68" s="215" t="str">
        <f>_xlfn.IFNA(VLOOKUP($F68, SiteData!$C$2:$Q$12812, 9, FALSE), "")</f>
        <v/>
      </c>
      <c r="I68" s="215" t="str">
        <f>_xlfn.IFNA(VLOOKUP($F68, SiteData!$C$2:$Q$12812, 11, FALSE), "")</f>
        <v/>
      </c>
      <c r="J68" s="215" t="str">
        <f>_xlfn.IFNA(VLOOKUP($F68, SiteData!$C68:$Q$12812, 13, FALSE), "")</f>
        <v/>
      </c>
      <c r="K68" s="215" t="str">
        <f>_xlfn.IFNA(VLOOKUP($F68, SiteData!$C68:$Q$12812, 14, FALSE), "")</f>
        <v/>
      </c>
      <c r="L68" s="215" t="str">
        <f t="shared" si="7"/>
        <v/>
      </c>
    </row>
    <row r="69" spans="1:12" x14ac:dyDescent="0.35">
      <c r="A69" s="213" t="str">
        <f t="shared" si="4"/>
        <v/>
      </c>
      <c r="B69" s="214" t="str">
        <f t="shared" si="5"/>
        <v/>
      </c>
      <c r="C69" s="214" t="str">
        <f t="shared" si="6"/>
        <v/>
      </c>
      <c r="D69" s="214"/>
      <c r="E69" s="214"/>
      <c r="F69" s="214"/>
      <c r="G69" s="215" t="str">
        <f>_xlfn.IFNA(VLOOKUP($F69, SiteData!$C$2:$D$2992, 2, FALSE), "")</f>
        <v/>
      </c>
      <c r="H69" s="215" t="str">
        <f>_xlfn.IFNA(VLOOKUP($F69, SiteData!$C$2:$Q$12812, 9, FALSE), "")</f>
        <v/>
      </c>
      <c r="I69" s="215" t="str">
        <f>_xlfn.IFNA(VLOOKUP($F69, SiteData!$C$2:$Q$12812, 11, FALSE), "")</f>
        <v/>
      </c>
      <c r="J69" s="215" t="str">
        <f>_xlfn.IFNA(VLOOKUP($F69, SiteData!$C69:$Q$12812, 13, FALSE), "")</f>
        <v/>
      </c>
      <c r="K69" s="215" t="str">
        <f>_xlfn.IFNA(VLOOKUP($F69, SiteData!$C69:$Q$12812, 14, FALSE), "")</f>
        <v/>
      </c>
      <c r="L69" s="215" t="str">
        <f t="shared" si="7"/>
        <v/>
      </c>
    </row>
    <row r="70" spans="1:12" x14ac:dyDescent="0.35">
      <c r="A70" s="213" t="str">
        <f t="shared" si="4"/>
        <v/>
      </c>
      <c r="B70" s="214" t="str">
        <f t="shared" si="5"/>
        <v/>
      </c>
      <c r="C70" s="214" t="str">
        <f t="shared" si="6"/>
        <v/>
      </c>
      <c r="D70" s="214"/>
      <c r="E70" s="214"/>
      <c r="F70" s="214"/>
      <c r="G70" s="215" t="str">
        <f>_xlfn.IFNA(VLOOKUP($F70, SiteData!$C$2:$D$2992, 2, FALSE), "")</f>
        <v/>
      </c>
      <c r="H70" s="215" t="str">
        <f>_xlfn.IFNA(VLOOKUP($F70, SiteData!$C$2:$Q$12812, 9, FALSE), "")</f>
        <v/>
      </c>
      <c r="I70" s="215" t="str">
        <f>_xlfn.IFNA(VLOOKUP($F70, SiteData!$C$2:$Q$12812, 11, FALSE), "")</f>
        <v/>
      </c>
      <c r="J70" s="215" t="str">
        <f>_xlfn.IFNA(VLOOKUP($F70, SiteData!$C70:$Q$12812, 13, FALSE), "")</f>
        <v/>
      </c>
      <c r="K70" s="215" t="str">
        <f>_xlfn.IFNA(VLOOKUP($F70, SiteData!$C70:$Q$12812, 14, FALSE), "")</f>
        <v/>
      </c>
      <c r="L70" s="215" t="str">
        <f t="shared" si="7"/>
        <v/>
      </c>
    </row>
    <row r="71" spans="1:12" x14ac:dyDescent="0.35">
      <c r="A71" s="213" t="str">
        <f t="shared" si="4"/>
        <v/>
      </c>
      <c r="B71" s="214" t="str">
        <f t="shared" si="5"/>
        <v/>
      </c>
      <c r="C71" s="214" t="str">
        <f t="shared" si="6"/>
        <v/>
      </c>
      <c r="D71" s="214"/>
      <c r="E71" s="214"/>
      <c r="F71" s="214"/>
      <c r="G71" s="215" t="str">
        <f>_xlfn.IFNA(VLOOKUP($F71, SiteData!$C$2:$D$2992, 2, FALSE), "")</f>
        <v/>
      </c>
      <c r="H71" s="215" t="str">
        <f>_xlfn.IFNA(VLOOKUP($F71, SiteData!$C$2:$Q$12812, 9, FALSE), "")</f>
        <v/>
      </c>
      <c r="I71" s="215" t="str">
        <f>_xlfn.IFNA(VLOOKUP($F71, SiteData!$C$2:$Q$12812, 11, FALSE), "")</f>
        <v/>
      </c>
      <c r="J71" s="215" t="str">
        <f>_xlfn.IFNA(VLOOKUP($F71, SiteData!$C71:$Q$12812, 13, FALSE), "")</f>
        <v/>
      </c>
      <c r="K71" s="215" t="str">
        <f>_xlfn.IFNA(VLOOKUP($F71, SiteData!$C71:$Q$12812, 14, FALSE), "")</f>
        <v/>
      </c>
      <c r="L71" s="215" t="str">
        <f t="shared" si="7"/>
        <v/>
      </c>
    </row>
    <row r="72" spans="1:12" x14ac:dyDescent="0.35">
      <c r="A72" s="213" t="str">
        <f t="shared" si="4"/>
        <v/>
      </c>
      <c r="B72" s="214" t="str">
        <f t="shared" si="5"/>
        <v/>
      </c>
      <c r="C72" s="214" t="str">
        <f t="shared" si="6"/>
        <v/>
      </c>
      <c r="D72" s="214"/>
      <c r="E72" s="214"/>
      <c r="F72" s="214"/>
      <c r="G72" s="215" t="str">
        <f>_xlfn.IFNA(VLOOKUP($F72, SiteData!$C$2:$D$2992, 2, FALSE), "")</f>
        <v/>
      </c>
      <c r="H72" s="215" t="str">
        <f>_xlfn.IFNA(VLOOKUP($F72, SiteData!$C$2:$Q$12812, 9, FALSE), "")</f>
        <v/>
      </c>
      <c r="I72" s="215" t="str">
        <f>_xlfn.IFNA(VLOOKUP($F72, SiteData!$C$2:$Q$12812, 11, FALSE), "")</f>
        <v/>
      </c>
      <c r="J72" s="215" t="str">
        <f>_xlfn.IFNA(VLOOKUP($F72, SiteData!$C72:$Q$12812, 13, FALSE), "")</f>
        <v/>
      </c>
      <c r="K72" s="215" t="str">
        <f>_xlfn.IFNA(VLOOKUP($F72, SiteData!$C72:$Q$12812, 14, FALSE), "")</f>
        <v/>
      </c>
      <c r="L72" s="215" t="str">
        <f t="shared" si="7"/>
        <v/>
      </c>
    </row>
    <row r="73" spans="1:12" x14ac:dyDescent="0.35">
      <c r="A73" s="213" t="str">
        <f t="shared" si="4"/>
        <v/>
      </c>
      <c r="B73" s="214" t="str">
        <f t="shared" si="5"/>
        <v/>
      </c>
      <c r="C73" s="214" t="str">
        <f t="shared" si="6"/>
        <v/>
      </c>
      <c r="D73" s="214"/>
      <c r="E73" s="214"/>
      <c r="F73" s="214"/>
      <c r="G73" s="215" t="str">
        <f>_xlfn.IFNA(VLOOKUP($F73, SiteData!$C$2:$D$2992, 2, FALSE), "")</f>
        <v/>
      </c>
      <c r="H73" s="215" t="str">
        <f>_xlfn.IFNA(VLOOKUP($F73, SiteData!$C$2:$Q$12812, 9, FALSE), "")</f>
        <v/>
      </c>
      <c r="I73" s="215" t="str">
        <f>_xlfn.IFNA(VLOOKUP($F73, SiteData!$C$2:$Q$12812, 11, FALSE), "")</f>
        <v/>
      </c>
      <c r="J73" s="215" t="str">
        <f>_xlfn.IFNA(VLOOKUP($F73, SiteData!$C73:$Q$12812, 13, FALSE), "")</f>
        <v/>
      </c>
      <c r="K73" s="215" t="str">
        <f>_xlfn.IFNA(VLOOKUP($F73, SiteData!$C73:$Q$12812, 14, FALSE), "")</f>
        <v/>
      </c>
      <c r="L73" s="215" t="str">
        <f t="shared" si="7"/>
        <v/>
      </c>
    </row>
    <row r="74" spans="1:12" x14ac:dyDescent="0.35">
      <c r="A74" s="213" t="str">
        <f t="shared" si="4"/>
        <v/>
      </c>
      <c r="B74" s="214" t="str">
        <f t="shared" si="5"/>
        <v/>
      </c>
      <c r="C74" s="214" t="str">
        <f t="shared" si="6"/>
        <v/>
      </c>
      <c r="D74" s="214"/>
      <c r="E74" s="214"/>
      <c r="F74" s="214"/>
      <c r="G74" s="215" t="str">
        <f>_xlfn.IFNA(VLOOKUP($F74, SiteData!$C$2:$D$2992, 2, FALSE), "")</f>
        <v/>
      </c>
      <c r="H74" s="215" t="str">
        <f>_xlfn.IFNA(VLOOKUP($F74, SiteData!$C$2:$Q$12812, 9, FALSE), "")</f>
        <v/>
      </c>
      <c r="I74" s="215" t="str">
        <f>_xlfn.IFNA(VLOOKUP($F74, SiteData!$C$2:$Q$12812, 11, FALSE), "")</f>
        <v/>
      </c>
      <c r="J74" s="215" t="str">
        <f>_xlfn.IFNA(VLOOKUP($F74, SiteData!$C74:$Q$12812, 13, FALSE), "")</f>
        <v/>
      </c>
      <c r="K74" s="215" t="str">
        <f>_xlfn.IFNA(VLOOKUP($F74, SiteData!$C74:$Q$12812, 14, FALSE), "")</f>
        <v/>
      </c>
      <c r="L74" s="215" t="str">
        <f t="shared" si="7"/>
        <v/>
      </c>
    </row>
    <row r="75" spans="1:12" x14ac:dyDescent="0.35">
      <c r="A75" s="213" t="str">
        <f t="shared" si="4"/>
        <v/>
      </c>
      <c r="B75" s="214" t="str">
        <f t="shared" si="5"/>
        <v/>
      </c>
      <c r="C75" s="214" t="str">
        <f t="shared" si="6"/>
        <v/>
      </c>
      <c r="D75" s="214"/>
      <c r="E75" s="214"/>
      <c r="F75" s="214"/>
      <c r="G75" s="215" t="str">
        <f>_xlfn.IFNA(VLOOKUP($F75, SiteData!$C$2:$D$2992, 2, FALSE), "")</f>
        <v/>
      </c>
      <c r="H75" s="215" t="str">
        <f>_xlfn.IFNA(VLOOKUP($F75, SiteData!$C$2:$Q$12812, 9, FALSE), "")</f>
        <v/>
      </c>
      <c r="I75" s="215" t="str">
        <f>_xlfn.IFNA(VLOOKUP($F75, SiteData!$C$2:$Q$12812, 11, FALSE), "")</f>
        <v/>
      </c>
      <c r="J75" s="215" t="str">
        <f>_xlfn.IFNA(VLOOKUP($F75, SiteData!$C75:$Q$12812, 13, FALSE), "")</f>
        <v/>
      </c>
      <c r="K75" s="215" t="str">
        <f>_xlfn.IFNA(VLOOKUP($F75, SiteData!$C75:$Q$12812, 14, FALSE), "")</f>
        <v/>
      </c>
      <c r="L75" s="215" t="str">
        <f t="shared" si="7"/>
        <v/>
      </c>
    </row>
    <row r="76" spans="1:12" x14ac:dyDescent="0.35">
      <c r="A76" s="213" t="str">
        <f t="shared" si="4"/>
        <v/>
      </c>
      <c r="B76" s="214" t="str">
        <f t="shared" si="5"/>
        <v/>
      </c>
      <c r="C76" s="214" t="str">
        <f t="shared" si="6"/>
        <v/>
      </c>
      <c r="D76" s="214"/>
      <c r="E76" s="214"/>
      <c r="F76" s="214"/>
      <c r="G76" s="215" t="str">
        <f>_xlfn.IFNA(VLOOKUP($F76, SiteData!$C$2:$D$2992, 2, FALSE), "")</f>
        <v/>
      </c>
      <c r="H76" s="215" t="str">
        <f>_xlfn.IFNA(VLOOKUP($F76, SiteData!$C$2:$Q$12812, 9, FALSE), "")</f>
        <v/>
      </c>
      <c r="I76" s="215" t="str">
        <f>_xlfn.IFNA(VLOOKUP($F76, SiteData!$C$2:$Q$12812, 11, FALSE), "")</f>
        <v/>
      </c>
      <c r="J76" s="215" t="str">
        <f>_xlfn.IFNA(VLOOKUP($F76, SiteData!$C76:$Q$12812, 13, FALSE), "")</f>
        <v/>
      </c>
      <c r="K76" s="215" t="str">
        <f>_xlfn.IFNA(VLOOKUP($F76, SiteData!$C76:$Q$12812, 14, FALSE), "")</f>
        <v/>
      </c>
      <c r="L76" s="215" t="str">
        <f t="shared" si="7"/>
        <v/>
      </c>
    </row>
    <row r="77" spans="1:12" x14ac:dyDescent="0.35">
      <c r="A77" s="213" t="str">
        <f t="shared" si="4"/>
        <v/>
      </c>
      <c r="B77" s="214" t="str">
        <f t="shared" si="5"/>
        <v/>
      </c>
      <c r="C77" s="214" t="str">
        <f t="shared" si="6"/>
        <v/>
      </c>
      <c r="D77" s="214"/>
      <c r="E77" s="214"/>
      <c r="F77" s="214"/>
      <c r="G77" s="215" t="str">
        <f>_xlfn.IFNA(VLOOKUP($F77, SiteData!$C$2:$D$2992, 2, FALSE), "")</f>
        <v/>
      </c>
      <c r="H77" s="215" t="str">
        <f>_xlfn.IFNA(VLOOKUP($F77, SiteData!$C$2:$Q$12812, 9, FALSE), "")</f>
        <v/>
      </c>
      <c r="I77" s="215" t="str">
        <f>_xlfn.IFNA(VLOOKUP($F77, SiteData!$C$2:$Q$12812, 11, FALSE), "")</f>
        <v/>
      </c>
      <c r="J77" s="215" t="str">
        <f>_xlfn.IFNA(VLOOKUP($F77, SiteData!$C77:$Q$12812, 13, FALSE), "")</f>
        <v/>
      </c>
      <c r="K77" s="215" t="str">
        <f>_xlfn.IFNA(VLOOKUP($F77, SiteData!$C77:$Q$12812, 14, FALSE), "")</f>
        <v/>
      </c>
      <c r="L77" s="215" t="str">
        <f t="shared" si="7"/>
        <v/>
      </c>
    </row>
    <row r="78" spans="1:12" x14ac:dyDescent="0.35">
      <c r="A78" s="213" t="str">
        <f t="shared" si="4"/>
        <v/>
      </c>
      <c r="B78" s="214" t="str">
        <f t="shared" si="5"/>
        <v/>
      </c>
      <c r="C78" s="214" t="str">
        <f t="shared" si="6"/>
        <v/>
      </c>
      <c r="D78" s="214"/>
      <c r="E78" s="214"/>
      <c r="F78" s="214"/>
      <c r="G78" s="215" t="str">
        <f>_xlfn.IFNA(VLOOKUP($F78, SiteData!$C$2:$D$2992, 2, FALSE), "")</f>
        <v/>
      </c>
      <c r="H78" s="215" t="str">
        <f>_xlfn.IFNA(VLOOKUP($F78, SiteData!$C$2:$Q$12812, 9, FALSE), "")</f>
        <v/>
      </c>
      <c r="I78" s="215" t="str">
        <f>_xlfn.IFNA(VLOOKUP($F78, SiteData!$C$2:$Q$12812, 11, FALSE), "")</f>
        <v/>
      </c>
      <c r="J78" s="215" t="str">
        <f>_xlfn.IFNA(VLOOKUP($F78, SiteData!$C78:$Q$12812, 13, FALSE), "")</f>
        <v/>
      </c>
      <c r="K78" s="215" t="str">
        <f>_xlfn.IFNA(VLOOKUP($F78, SiteData!$C78:$Q$12812, 14, FALSE), "")</f>
        <v/>
      </c>
      <c r="L78" s="215" t="str">
        <f t="shared" si="7"/>
        <v/>
      </c>
    </row>
    <row r="79" spans="1:12" x14ac:dyDescent="0.35">
      <c r="A79" s="213" t="str">
        <f t="shared" si="4"/>
        <v/>
      </c>
      <c r="B79" s="214" t="str">
        <f t="shared" si="5"/>
        <v/>
      </c>
      <c r="C79" s="214" t="str">
        <f t="shared" si="6"/>
        <v/>
      </c>
      <c r="D79" s="214"/>
      <c r="E79" s="214"/>
      <c r="F79" s="214"/>
      <c r="G79" s="215" t="str">
        <f>_xlfn.IFNA(VLOOKUP($F79, SiteData!$C$2:$D$2992, 2, FALSE), "")</f>
        <v/>
      </c>
      <c r="H79" s="215" t="str">
        <f>_xlfn.IFNA(VLOOKUP($F79, SiteData!$C$2:$Q$12812, 9, FALSE), "")</f>
        <v/>
      </c>
      <c r="I79" s="215" t="str">
        <f>_xlfn.IFNA(VLOOKUP($F79, SiteData!$C$2:$Q$12812, 11, FALSE), "")</f>
        <v/>
      </c>
      <c r="J79" s="215" t="str">
        <f>_xlfn.IFNA(VLOOKUP($F79, SiteData!$C79:$Q$12812, 13, FALSE), "")</f>
        <v/>
      </c>
      <c r="K79" s="215" t="str">
        <f>_xlfn.IFNA(VLOOKUP($F79, SiteData!$C79:$Q$12812, 14, FALSE), "")</f>
        <v/>
      </c>
      <c r="L79" s="215" t="str">
        <f t="shared" si="7"/>
        <v/>
      </c>
    </row>
    <row r="80" spans="1:12" x14ac:dyDescent="0.35">
      <c r="A80" s="213" t="str">
        <f t="shared" si="4"/>
        <v/>
      </c>
      <c r="B80" s="214" t="str">
        <f t="shared" si="5"/>
        <v/>
      </c>
      <c r="C80" s="214" t="str">
        <f t="shared" si="6"/>
        <v/>
      </c>
      <c r="D80" s="214"/>
      <c r="E80" s="214"/>
      <c r="F80" s="214"/>
      <c r="G80" s="215" t="str">
        <f>_xlfn.IFNA(VLOOKUP($F80, SiteData!$C$2:$D$2992, 2, FALSE), "")</f>
        <v/>
      </c>
      <c r="H80" s="215" t="str">
        <f>_xlfn.IFNA(VLOOKUP($F80, SiteData!$C$2:$Q$12812, 9, FALSE), "")</f>
        <v/>
      </c>
      <c r="I80" s="215" t="str">
        <f>_xlfn.IFNA(VLOOKUP($F80, SiteData!$C$2:$Q$12812, 11, FALSE), "")</f>
        <v/>
      </c>
      <c r="J80" s="215" t="str">
        <f>_xlfn.IFNA(VLOOKUP($F80, SiteData!$C80:$Q$12812, 13, FALSE), "")</f>
        <v/>
      </c>
      <c r="K80" s="215" t="str">
        <f>_xlfn.IFNA(VLOOKUP($F80, SiteData!$C80:$Q$12812, 14, FALSE), "")</f>
        <v/>
      </c>
      <c r="L80" s="215" t="str">
        <f t="shared" si="7"/>
        <v/>
      </c>
    </row>
    <row r="81" spans="1:12" x14ac:dyDescent="0.35">
      <c r="A81" s="213" t="str">
        <f t="shared" si="4"/>
        <v/>
      </c>
      <c r="B81" s="214" t="str">
        <f t="shared" si="5"/>
        <v/>
      </c>
      <c r="C81" s="214" t="str">
        <f t="shared" si="6"/>
        <v/>
      </c>
      <c r="D81" s="214"/>
      <c r="E81" s="214"/>
      <c r="F81" s="214"/>
      <c r="G81" s="215" t="str">
        <f>_xlfn.IFNA(VLOOKUP($F81, SiteData!$C$2:$D$2992, 2, FALSE), "")</f>
        <v/>
      </c>
      <c r="H81" s="215" t="str">
        <f>_xlfn.IFNA(VLOOKUP($F81, SiteData!$C$2:$Q$12812, 9, FALSE), "")</f>
        <v/>
      </c>
      <c r="I81" s="215" t="str">
        <f>_xlfn.IFNA(VLOOKUP($F81, SiteData!$C$2:$Q$12812, 11, FALSE), "")</f>
        <v/>
      </c>
      <c r="J81" s="215" t="str">
        <f>_xlfn.IFNA(VLOOKUP($F81, SiteData!$C81:$Q$12812, 13, FALSE), "")</f>
        <v/>
      </c>
      <c r="K81" s="215" t="str">
        <f>_xlfn.IFNA(VLOOKUP($F81, SiteData!$C81:$Q$12812, 14, FALSE), "")</f>
        <v/>
      </c>
      <c r="L81" s="215" t="str">
        <f t="shared" si="7"/>
        <v/>
      </c>
    </row>
    <row r="82" spans="1:12" x14ac:dyDescent="0.35">
      <c r="A82" s="213" t="str">
        <f t="shared" si="4"/>
        <v/>
      </c>
      <c r="B82" s="214" t="str">
        <f t="shared" si="5"/>
        <v/>
      </c>
      <c r="C82" s="214" t="str">
        <f t="shared" si="6"/>
        <v/>
      </c>
      <c r="D82" s="214"/>
      <c r="E82" s="214"/>
      <c r="F82" s="214"/>
      <c r="G82" s="215" t="str">
        <f>_xlfn.IFNA(VLOOKUP($F82, SiteData!$C$2:$D$2992, 2, FALSE), "")</f>
        <v/>
      </c>
      <c r="H82" s="215" t="str">
        <f>_xlfn.IFNA(VLOOKUP($F82, SiteData!$C$2:$Q$12812, 9, FALSE), "")</f>
        <v/>
      </c>
      <c r="I82" s="215" t="str">
        <f>_xlfn.IFNA(VLOOKUP($F82, SiteData!$C$2:$Q$12812, 11, FALSE), "")</f>
        <v/>
      </c>
      <c r="J82" s="215" t="str">
        <f>_xlfn.IFNA(VLOOKUP($F82, SiteData!$C82:$Q$12812, 13, FALSE), "")</f>
        <v/>
      </c>
      <c r="K82" s="215" t="str">
        <f>_xlfn.IFNA(VLOOKUP($F82, SiteData!$C82:$Q$12812, 14, FALSE), "")</f>
        <v/>
      </c>
      <c r="L82" s="215" t="str">
        <f t="shared" si="7"/>
        <v/>
      </c>
    </row>
    <row r="83" spans="1:12" x14ac:dyDescent="0.35">
      <c r="A83" s="213" t="str">
        <f t="shared" si="4"/>
        <v/>
      </c>
      <c r="B83" s="214" t="str">
        <f t="shared" si="5"/>
        <v/>
      </c>
      <c r="C83" s="214" t="str">
        <f t="shared" si="6"/>
        <v/>
      </c>
      <c r="D83" s="214"/>
      <c r="E83" s="214"/>
      <c r="F83" s="214"/>
      <c r="G83" s="215" t="str">
        <f>_xlfn.IFNA(VLOOKUP($F83, SiteData!$C$2:$D$2992, 2, FALSE), "")</f>
        <v/>
      </c>
      <c r="H83" s="215" t="str">
        <f>_xlfn.IFNA(VLOOKUP($F83, SiteData!$C$2:$Q$12812, 9, FALSE), "")</f>
        <v/>
      </c>
      <c r="I83" s="215" t="str">
        <f>_xlfn.IFNA(VLOOKUP($F83, SiteData!$C$2:$Q$12812, 11, FALSE), "")</f>
        <v/>
      </c>
      <c r="J83" s="215" t="str">
        <f>_xlfn.IFNA(VLOOKUP($F83, SiteData!$C83:$Q$12812, 13, FALSE), "")</f>
        <v/>
      </c>
      <c r="K83" s="215" t="str">
        <f>_xlfn.IFNA(VLOOKUP($F83, SiteData!$C83:$Q$12812, 14, FALSE), "")</f>
        <v/>
      </c>
      <c r="L83" s="215" t="str">
        <f t="shared" si="7"/>
        <v/>
      </c>
    </row>
    <row r="84" spans="1:12" x14ac:dyDescent="0.35">
      <c r="A84" s="213" t="str">
        <f t="shared" si="4"/>
        <v/>
      </c>
      <c r="B84" s="214" t="str">
        <f t="shared" si="5"/>
        <v/>
      </c>
      <c r="C84" s="214" t="str">
        <f t="shared" si="6"/>
        <v/>
      </c>
      <c r="D84" s="214"/>
      <c r="E84" s="214"/>
      <c r="F84" s="214"/>
      <c r="G84" s="215" t="str">
        <f>_xlfn.IFNA(VLOOKUP($F84, SiteData!$C$2:$D$2992, 2, FALSE), "")</f>
        <v/>
      </c>
      <c r="H84" s="215" t="str">
        <f>_xlfn.IFNA(VLOOKUP($F84, SiteData!$C$2:$Q$12812, 9, FALSE), "")</f>
        <v/>
      </c>
      <c r="I84" s="215" t="str">
        <f>_xlfn.IFNA(VLOOKUP($F84, SiteData!$C$2:$Q$12812, 11, FALSE), "")</f>
        <v/>
      </c>
      <c r="J84" s="215" t="str">
        <f>_xlfn.IFNA(VLOOKUP($F84, SiteData!$C84:$Q$12812, 13, FALSE), "")</f>
        <v/>
      </c>
      <c r="K84" s="215" t="str">
        <f>_xlfn.IFNA(VLOOKUP($F84, SiteData!$C84:$Q$12812, 14, FALSE), "")</f>
        <v/>
      </c>
      <c r="L84" s="215" t="str">
        <f t="shared" si="7"/>
        <v/>
      </c>
    </row>
    <row r="85" spans="1:12" x14ac:dyDescent="0.35">
      <c r="A85" s="213" t="str">
        <f t="shared" si="4"/>
        <v/>
      </c>
      <c r="B85" s="214" t="str">
        <f t="shared" si="5"/>
        <v/>
      </c>
      <c r="C85" s="214" t="str">
        <f t="shared" si="6"/>
        <v/>
      </c>
      <c r="D85" s="214"/>
      <c r="E85" s="214"/>
      <c r="F85" s="214"/>
      <c r="G85" s="215" t="str">
        <f>_xlfn.IFNA(VLOOKUP($F85, SiteData!$C$2:$D$2992, 2, FALSE), "")</f>
        <v/>
      </c>
      <c r="H85" s="215" t="str">
        <f>_xlfn.IFNA(VLOOKUP($F85, SiteData!$C$2:$Q$12812, 9, FALSE), "")</f>
        <v/>
      </c>
      <c r="I85" s="215" t="str">
        <f>_xlfn.IFNA(VLOOKUP($F85, SiteData!$C$2:$Q$12812, 11, FALSE), "")</f>
        <v/>
      </c>
      <c r="J85" s="215" t="str">
        <f>_xlfn.IFNA(VLOOKUP($F85, SiteData!$C85:$Q$12812, 13, FALSE), "")</f>
        <v/>
      </c>
      <c r="K85" s="215" t="str">
        <f>_xlfn.IFNA(VLOOKUP($F85, SiteData!$C85:$Q$12812, 14, FALSE), "")</f>
        <v/>
      </c>
      <c r="L85" s="215" t="str">
        <f t="shared" si="7"/>
        <v/>
      </c>
    </row>
    <row r="86" spans="1:12" x14ac:dyDescent="0.35">
      <c r="A86" s="213" t="str">
        <f t="shared" si="4"/>
        <v/>
      </c>
      <c r="B86" s="214" t="str">
        <f t="shared" si="5"/>
        <v/>
      </c>
      <c r="C86" s="214" t="str">
        <f t="shared" si="6"/>
        <v/>
      </c>
      <c r="D86" s="214"/>
      <c r="E86" s="214"/>
      <c r="F86" s="214"/>
      <c r="G86" s="215" t="str">
        <f>_xlfn.IFNA(VLOOKUP($F86, SiteData!$C$2:$D$2992, 2, FALSE), "")</f>
        <v/>
      </c>
      <c r="H86" s="215" t="str">
        <f>_xlfn.IFNA(VLOOKUP($F86, SiteData!$C$2:$Q$12812, 9, FALSE), "")</f>
        <v/>
      </c>
      <c r="I86" s="215" t="str">
        <f>_xlfn.IFNA(VLOOKUP($F86, SiteData!$C$2:$Q$12812, 11, FALSE), "")</f>
        <v/>
      </c>
      <c r="J86" s="215" t="str">
        <f>_xlfn.IFNA(VLOOKUP($F86, SiteData!$C86:$Q$12812, 13, FALSE), "")</f>
        <v/>
      </c>
      <c r="K86" s="215" t="str">
        <f>_xlfn.IFNA(VLOOKUP($F86, SiteData!$C86:$Q$12812, 14, FALSE), "")</f>
        <v/>
      </c>
      <c r="L86" s="215" t="str">
        <f t="shared" si="7"/>
        <v/>
      </c>
    </row>
    <row r="87" spans="1:12" x14ac:dyDescent="0.35">
      <c r="A87" s="213" t="str">
        <f t="shared" si="4"/>
        <v/>
      </c>
      <c r="B87" s="214" t="str">
        <f t="shared" si="5"/>
        <v/>
      </c>
      <c r="C87" s="214" t="str">
        <f t="shared" si="6"/>
        <v/>
      </c>
      <c r="D87" s="214"/>
      <c r="E87" s="214"/>
      <c r="F87" s="214"/>
      <c r="G87" s="215" t="str">
        <f>_xlfn.IFNA(VLOOKUP($F87, SiteData!$C$2:$D$2992, 2, FALSE), "")</f>
        <v/>
      </c>
      <c r="H87" s="215" t="str">
        <f>_xlfn.IFNA(VLOOKUP($F87, SiteData!$C$2:$Q$12812, 9, FALSE), "")</f>
        <v/>
      </c>
      <c r="I87" s="215" t="str">
        <f>_xlfn.IFNA(VLOOKUP($F87, SiteData!$C$2:$Q$12812, 11, FALSE), "")</f>
        <v/>
      </c>
      <c r="J87" s="215" t="str">
        <f>_xlfn.IFNA(VLOOKUP($F87, SiteData!$C87:$Q$12812, 13, FALSE), "")</f>
        <v/>
      </c>
      <c r="K87" s="215" t="str">
        <f>_xlfn.IFNA(VLOOKUP($F87, SiteData!$C87:$Q$12812, 14, FALSE), "")</f>
        <v/>
      </c>
      <c r="L87" s="215" t="str">
        <f t="shared" si="7"/>
        <v/>
      </c>
    </row>
    <row r="88" spans="1:12" x14ac:dyDescent="0.35">
      <c r="A88" s="213" t="str">
        <f t="shared" si="4"/>
        <v/>
      </c>
      <c r="B88" s="214" t="str">
        <f t="shared" si="5"/>
        <v/>
      </c>
      <c r="C88" s="214" t="str">
        <f t="shared" si="6"/>
        <v/>
      </c>
      <c r="D88" s="214"/>
      <c r="E88" s="214"/>
      <c r="F88" s="214"/>
      <c r="G88" s="215" t="str">
        <f>_xlfn.IFNA(VLOOKUP($F88, SiteData!$C$2:$D$2992, 2, FALSE), "")</f>
        <v/>
      </c>
      <c r="H88" s="215" t="str">
        <f>_xlfn.IFNA(VLOOKUP($F88, SiteData!$C$2:$Q$12812, 9, FALSE), "")</f>
        <v/>
      </c>
      <c r="I88" s="215" t="str">
        <f>_xlfn.IFNA(VLOOKUP($F88, SiteData!$C$2:$Q$12812, 11, FALSE), "")</f>
        <v/>
      </c>
      <c r="J88" s="215" t="str">
        <f>_xlfn.IFNA(VLOOKUP($F88, SiteData!$C88:$Q$12812, 13, FALSE), "")</f>
        <v/>
      </c>
      <c r="K88" s="215" t="str">
        <f>_xlfn.IFNA(VLOOKUP($F88, SiteData!$C88:$Q$12812, 14, FALSE), "")</f>
        <v/>
      </c>
      <c r="L88" s="215" t="str">
        <f t="shared" si="7"/>
        <v/>
      </c>
    </row>
    <row r="89" spans="1:12" x14ac:dyDescent="0.35">
      <c r="A89" s="213" t="str">
        <f t="shared" si="4"/>
        <v/>
      </c>
      <c r="B89" s="214" t="str">
        <f t="shared" si="5"/>
        <v/>
      </c>
      <c r="C89" s="214" t="str">
        <f t="shared" si="6"/>
        <v/>
      </c>
      <c r="D89" s="214"/>
      <c r="E89" s="214"/>
      <c r="F89" s="214"/>
      <c r="G89" s="215" t="str">
        <f>_xlfn.IFNA(VLOOKUP($F89, SiteData!$C$2:$D$2992, 2, FALSE), "")</f>
        <v/>
      </c>
      <c r="H89" s="215" t="str">
        <f>_xlfn.IFNA(VLOOKUP($F89, SiteData!$C$2:$Q$12812, 9, FALSE), "")</f>
        <v/>
      </c>
      <c r="I89" s="215" t="str">
        <f>_xlfn.IFNA(VLOOKUP($F89, SiteData!$C$2:$Q$12812, 11, FALSE), "")</f>
        <v/>
      </c>
      <c r="J89" s="215" t="str">
        <f>_xlfn.IFNA(VLOOKUP($F89, SiteData!$C89:$Q$12812, 13, FALSE), "")</f>
        <v/>
      </c>
      <c r="K89" s="215" t="str">
        <f>_xlfn.IFNA(VLOOKUP($F89, SiteData!$C89:$Q$12812, 14, FALSE), "")</f>
        <v/>
      </c>
      <c r="L89" s="215" t="str">
        <f t="shared" si="7"/>
        <v/>
      </c>
    </row>
    <row r="90" spans="1:12" x14ac:dyDescent="0.35">
      <c r="A90" s="213" t="str">
        <f t="shared" si="4"/>
        <v/>
      </c>
      <c r="B90" s="214" t="str">
        <f t="shared" si="5"/>
        <v/>
      </c>
      <c r="C90" s="214" t="str">
        <f t="shared" si="6"/>
        <v/>
      </c>
      <c r="D90" s="214"/>
      <c r="E90" s="214"/>
      <c r="F90" s="214"/>
      <c r="G90" s="215" t="str">
        <f>_xlfn.IFNA(VLOOKUP($F90, SiteData!$C$2:$D$2992, 2, FALSE), "")</f>
        <v/>
      </c>
      <c r="H90" s="215" t="str">
        <f>_xlfn.IFNA(VLOOKUP($F90, SiteData!$C$2:$Q$12812, 9, FALSE), "")</f>
        <v/>
      </c>
      <c r="I90" s="215" t="str">
        <f>_xlfn.IFNA(VLOOKUP($F90, SiteData!$C$2:$Q$12812, 11, FALSE), "")</f>
        <v/>
      </c>
      <c r="J90" s="215" t="str">
        <f>_xlfn.IFNA(VLOOKUP($F90, SiteData!$C90:$Q$12812, 13, FALSE), "")</f>
        <v/>
      </c>
      <c r="K90" s="215" t="str">
        <f>_xlfn.IFNA(VLOOKUP($F90, SiteData!$C90:$Q$12812, 14, FALSE), "")</f>
        <v/>
      </c>
      <c r="L90" s="215" t="str">
        <f t="shared" si="7"/>
        <v/>
      </c>
    </row>
    <row r="91" spans="1:12" x14ac:dyDescent="0.35">
      <c r="A91" s="213" t="str">
        <f t="shared" si="4"/>
        <v/>
      </c>
      <c r="B91" s="214" t="str">
        <f t="shared" si="5"/>
        <v/>
      </c>
      <c r="C91" s="214" t="str">
        <f t="shared" si="6"/>
        <v/>
      </c>
      <c r="D91" s="214"/>
      <c r="E91" s="214"/>
      <c r="F91" s="214"/>
      <c r="G91" s="215" t="str">
        <f>_xlfn.IFNA(VLOOKUP($F91, SiteData!$C$2:$D$2992, 2, FALSE), "")</f>
        <v/>
      </c>
      <c r="H91" s="215" t="str">
        <f>_xlfn.IFNA(VLOOKUP($F91, SiteData!$C$2:$Q$12812, 9, FALSE), "")</f>
        <v/>
      </c>
      <c r="I91" s="215" t="str">
        <f>_xlfn.IFNA(VLOOKUP($F91, SiteData!$C$2:$Q$12812, 11, FALSE), "")</f>
        <v/>
      </c>
      <c r="J91" s="215" t="str">
        <f>_xlfn.IFNA(VLOOKUP($F91, SiteData!$C91:$Q$12812, 13, FALSE), "")</f>
        <v/>
      </c>
      <c r="K91" s="215" t="str">
        <f>_xlfn.IFNA(VLOOKUP($F91, SiteData!$C91:$Q$12812, 14, FALSE), "")</f>
        <v/>
      </c>
      <c r="L91" s="215" t="str">
        <f t="shared" si="7"/>
        <v/>
      </c>
    </row>
    <row r="92" spans="1:12" x14ac:dyDescent="0.35">
      <c r="A92" s="213" t="str">
        <f t="shared" si="4"/>
        <v/>
      </c>
      <c r="B92" s="214" t="str">
        <f t="shared" si="5"/>
        <v/>
      </c>
      <c r="C92" s="214" t="str">
        <f t="shared" si="6"/>
        <v/>
      </c>
      <c r="D92" s="214"/>
      <c r="E92" s="214"/>
      <c r="F92" s="214"/>
      <c r="G92" s="215" t="str">
        <f>_xlfn.IFNA(VLOOKUP($F92, SiteData!$C$2:$D$2992, 2, FALSE), "")</f>
        <v/>
      </c>
      <c r="H92" s="215" t="str">
        <f>_xlfn.IFNA(VLOOKUP($F92, SiteData!$C$2:$Q$12812, 9, FALSE), "")</f>
        <v/>
      </c>
      <c r="I92" s="215" t="str">
        <f>_xlfn.IFNA(VLOOKUP($F92, SiteData!$C$2:$Q$12812, 11, FALSE), "")</f>
        <v/>
      </c>
      <c r="J92" s="215" t="str">
        <f>_xlfn.IFNA(VLOOKUP($F92, SiteData!$C92:$Q$12812, 13, FALSE), "")</f>
        <v/>
      </c>
      <c r="K92" s="215" t="str">
        <f>_xlfn.IFNA(VLOOKUP($F92, SiteData!$C92:$Q$12812, 14, FALSE), "")</f>
        <v/>
      </c>
      <c r="L92" s="215" t="str">
        <f t="shared" si="7"/>
        <v/>
      </c>
    </row>
    <row r="93" spans="1:12" x14ac:dyDescent="0.35">
      <c r="A93" s="213" t="str">
        <f t="shared" si="4"/>
        <v/>
      </c>
      <c r="B93" s="214" t="str">
        <f t="shared" si="5"/>
        <v/>
      </c>
      <c r="C93" s="214" t="str">
        <f t="shared" si="6"/>
        <v/>
      </c>
      <c r="D93" s="214"/>
      <c r="E93" s="214"/>
      <c r="F93" s="214"/>
      <c r="G93" s="215" t="str">
        <f>_xlfn.IFNA(VLOOKUP($F93, SiteData!$C$2:$D$2992, 2, FALSE), "")</f>
        <v/>
      </c>
      <c r="H93" s="215" t="str">
        <f>_xlfn.IFNA(VLOOKUP($F93, SiteData!$C$2:$Q$12812, 9, FALSE), "")</f>
        <v/>
      </c>
      <c r="I93" s="215" t="str">
        <f>_xlfn.IFNA(VLOOKUP($F93, SiteData!$C$2:$Q$12812, 11, FALSE), "")</f>
        <v/>
      </c>
      <c r="J93" s="215" t="str">
        <f>_xlfn.IFNA(VLOOKUP($F93, SiteData!$C93:$Q$12812, 13, FALSE), "")</f>
        <v/>
      </c>
      <c r="K93" s="215" t="str">
        <f>_xlfn.IFNA(VLOOKUP($F93, SiteData!$C93:$Q$12812, 14, FALSE), "")</f>
        <v/>
      </c>
      <c r="L93" s="215" t="str">
        <f t="shared" si="7"/>
        <v/>
      </c>
    </row>
    <row r="94" spans="1:12" x14ac:dyDescent="0.35">
      <c r="A94" s="213" t="str">
        <f t="shared" si="4"/>
        <v/>
      </c>
      <c r="B94" s="214" t="str">
        <f t="shared" si="5"/>
        <v/>
      </c>
      <c r="C94" s="214" t="str">
        <f t="shared" si="6"/>
        <v/>
      </c>
      <c r="D94" s="214"/>
      <c r="E94" s="214"/>
      <c r="F94" s="214"/>
      <c r="G94" s="215" t="str">
        <f>_xlfn.IFNA(VLOOKUP($F94, SiteData!$C$2:$D$2992, 2, FALSE), "")</f>
        <v/>
      </c>
      <c r="H94" s="215" t="str">
        <f>_xlfn.IFNA(VLOOKUP($F94, SiteData!$C$2:$Q$12812, 9, FALSE), "")</f>
        <v/>
      </c>
      <c r="I94" s="215" t="str">
        <f>_xlfn.IFNA(VLOOKUP($F94, SiteData!$C$2:$Q$12812, 11, FALSE), "")</f>
        <v/>
      </c>
      <c r="J94" s="215" t="str">
        <f>_xlfn.IFNA(VLOOKUP($F94, SiteData!$C94:$Q$12812, 13, FALSE), "")</f>
        <v/>
      </c>
      <c r="K94" s="215" t="str">
        <f>_xlfn.IFNA(VLOOKUP($F94, SiteData!$C94:$Q$12812, 14, FALSE), "")</f>
        <v/>
      </c>
      <c r="L94" s="215" t="str">
        <f t="shared" si="7"/>
        <v/>
      </c>
    </row>
    <row r="95" spans="1:12" x14ac:dyDescent="0.35">
      <c r="A95" s="213" t="str">
        <f t="shared" si="4"/>
        <v/>
      </c>
      <c r="B95" s="214" t="str">
        <f t="shared" si="5"/>
        <v/>
      </c>
      <c r="C95" s="214" t="str">
        <f t="shared" si="6"/>
        <v/>
      </c>
      <c r="D95" s="214"/>
      <c r="E95" s="214"/>
      <c r="F95" s="214"/>
      <c r="G95" s="215" t="str">
        <f>_xlfn.IFNA(VLOOKUP($F95, SiteData!$C$2:$D$2992, 2, FALSE), "")</f>
        <v/>
      </c>
      <c r="H95" s="215" t="str">
        <f>_xlfn.IFNA(VLOOKUP($F95, SiteData!$C$2:$Q$12812, 9, FALSE), "")</f>
        <v/>
      </c>
      <c r="I95" s="215" t="str">
        <f>_xlfn.IFNA(VLOOKUP($F95, SiteData!$C$2:$Q$12812, 11, FALSE), "")</f>
        <v/>
      </c>
      <c r="J95" s="215" t="str">
        <f>_xlfn.IFNA(VLOOKUP($F95, SiteData!$C95:$Q$12812, 13, FALSE), "")</f>
        <v/>
      </c>
      <c r="K95" s="215" t="str">
        <f>_xlfn.IFNA(VLOOKUP($F95, SiteData!$C95:$Q$12812, 14, FALSE), "")</f>
        <v/>
      </c>
      <c r="L95" s="215" t="str">
        <f t="shared" si="7"/>
        <v/>
      </c>
    </row>
    <row r="96" spans="1:12" x14ac:dyDescent="0.35">
      <c r="A96" s="213" t="str">
        <f t="shared" si="4"/>
        <v/>
      </c>
      <c r="B96" s="214" t="str">
        <f t="shared" si="5"/>
        <v/>
      </c>
      <c r="C96" s="214" t="str">
        <f t="shared" si="6"/>
        <v/>
      </c>
      <c r="D96" s="214"/>
      <c r="E96" s="214"/>
      <c r="F96" s="214"/>
      <c r="G96" s="215" t="str">
        <f>_xlfn.IFNA(VLOOKUP($F96, SiteData!$C$2:$D$2992, 2, FALSE), "")</f>
        <v/>
      </c>
      <c r="H96" s="215" t="str">
        <f>_xlfn.IFNA(VLOOKUP($F96, SiteData!$C$2:$Q$12812, 9, FALSE), "")</f>
        <v/>
      </c>
      <c r="I96" s="215" t="str">
        <f>_xlfn.IFNA(VLOOKUP($F96, SiteData!$C$2:$Q$12812, 11, FALSE), "")</f>
        <v/>
      </c>
      <c r="J96" s="215" t="str">
        <f>_xlfn.IFNA(VLOOKUP($F96, SiteData!$C96:$Q$12812, 13, FALSE), "")</f>
        <v/>
      </c>
      <c r="K96" s="215" t="str">
        <f>_xlfn.IFNA(VLOOKUP($F96, SiteData!$C96:$Q$12812, 14, FALSE), "")</f>
        <v/>
      </c>
      <c r="L96" s="215" t="str">
        <f t="shared" si="7"/>
        <v/>
      </c>
    </row>
    <row r="97" spans="1:12" x14ac:dyDescent="0.35">
      <c r="A97" s="213" t="str">
        <f t="shared" si="4"/>
        <v/>
      </c>
      <c r="B97" s="214" t="str">
        <f t="shared" si="5"/>
        <v/>
      </c>
      <c r="C97" s="214" t="str">
        <f t="shared" si="6"/>
        <v/>
      </c>
      <c r="D97" s="214"/>
      <c r="E97" s="214"/>
      <c r="F97" s="214"/>
      <c r="G97" s="215" t="str">
        <f>_xlfn.IFNA(VLOOKUP($F97, SiteData!$C$2:$D$2992, 2, FALSE), "")</f>
        <v/>
      </c>
      <c r="H97" s="215" t="str">
        <f>_xlfn.IFNA(VLOOKUP($F97, SiteData!$C$2:$Q$12812, 9, FALSE), "")</f>
        <v/>
      </c>
      <c r="I97" s="215" t="str">
        <f>_xlfn.IFNA(VLOOKUP($F97, SiteData!$C$2:$Q$12812, 11, FALSE), "")</f>
        <v/>
      </c>
      <c r="J97" s="215" t="str">
        <f>_xlfn.IFNA(VLOOKUP($F97, SiteData!$C97:$Q$12812, 13, FALSE), "")</f>
        <v/>
      </c>
      <c r="K97" s="215" t="str">
        <f>_xlfn.IFNA(VLOOKUP($F97, SiteData!$C97:$Q$12812, 14, FALSE), "")</f>
        <v/>
      </c>
      <c r="L97" s="215" t="str">
        <f t="shared" si="7"/>
        <v/>
      </c>
    </row>
    <row r="98" spans="1:12" x14ac:dyDescent="0.35">
      <c r="A98" s="213" t="str">
        <f t="shared" si="4"/>
        <v/>
      </c>
      <c r="B98" s="214" t="str">
        <f t="shared" si="5"/>
        <v/>
      </c>
      <c r="C98" s="214" t="str">
        <f t="shared" si="6"/>
        <v/>
      </c>
      <c r="D98" s="214"/>
      <c r="E98" s="214"/>
      <c r="F98" s="214"/>
      <c r="G98" s="215" t="str">
        <f>_xlfn.IFNA(VLOOKUP($F98, SiteData!$C$2:$D$2992, 2, FALSE), "")</f>
        <v/>
      </c>
      <c r="H98" s="215" t="str">
        <f>_xlfn.IFNA(VLOOKUP($F98, SiteData!$C$2:$Q$12812, 9, FALSE), "")</f>
        <v/>
      </c>
      <c r="I98" s="215" t="str">
        <f>_xlfn.IFNA(VLOOKUP($F98, SiteData!$C$2:$Q$12812, 11, FALSE), "")</f>
        <v/>
      </c>
      <c r="J98" s="215" t="str">
        <f>_xlfn.IFNA(VLOOKUP($F98, SiteData!$C98:$Q$12812, 13, FALSE), "")</f>
        <v/>
      </c>
      <c r="K98" s="215" t="str">
        <f>_xlfn.IFNA(VLOOKUP($F98, SiteData!$C98:$Q$12812, 14, FALSE), "")</f>
        <v/>
      </c>
      <c r="L98" s="215" t="str">
        <f t="shared" si="7"/>
        <v/>
      </c>
    </row>
    <row r="99" spans="1:12" x14ac:dyDescent="0.35">
      <c r="A99" s="213" t="str">
        <f t="shared" si="4"/>
        <v/>
      </c>
      <c r="B99" s="214" t="str">
        <f t="shared" si="5"/>
        <v/>
      </c>
      <c r="C99" s="214" t="str">
        <f t="shared" si="6"/>
        <v/>
      </c>
      <c r="D99" s="214"/>
      <c r="E99" s="214"/>
      <c r="F99" s="214"/>
      <c r="G99" s="215" t="str">
        <f>_xlfn.IFNA(VLOOKUP($F99, SiteData!$C$2:$D$2992, 2, FALSE), "")</f>
        <v/>
      </c>
      <c r="H99" s="215" t="str">
        <f>_xlfn.IFNA(VLOOKUP($F99, SiteData!$C$2:$Q$12812, 9, FALSE), "")</f>
        <v/>
      </c>
      <c r="I99" s="215" t="str">
        <f>_xlfn.IFNA(VLOOKUP($F99, SiteData!$C$2:$Q$12812, 11, FALSE), "")</f>
        <v/>
      </c>
      <c r="J99" s="215" t="str">
        <f>_xlfn.IFNA(VLOOKUP($F99, SiteData!$C99:$Q$12812, 13, FALSE), "")</f>
        <v/>
      </c>
      <c r="K99" s="215" t="str">
        <f>_xlfn.IFNA(VLOOKUP($F99, SiteData!$C99:$Q$12812, 14, FALSE), "")</f>
        <v/>
      </c>
      <c r="L99" s="215" t="str">
        <f t="shared" si="7"/>
        <v/>
      </c>
    </row>
    <row r="100" spans="1:12" x14ac:dyDescent="0.35">
      <c r="A100" s="213" t="str">
        <f t="shared" si="4"/>
        <v/>
      </c>
      <c r="B100" s="214" t="str">
        <f t="shared" si="5"/>
        <v/>
      </c>
      <c r="C100" s="214" t="str">
        <f t="shared" si="6"/>
        <v/>
      </c>
      <c r="D100" s="214"/>
      <c r="E100" s="214"/>
      <c r="F100" s="214"/>
      <c r="G100" s="215" t="str">
        <f>_xlfn.IFNA(VLOOKUP($F100, SiteData!$C$2:$D$2992, 2, FALSE), "")</f>
        <v/>
      </c>
      <c r="H100" s="215" t="str">
        <f>_xlfn.IFNA(VLOOKUP($F100, SiteData!$C$2:$Q$12812, 9, FALSE), "")</f>
        <v/>
      </c>
      <c r="I100" s="215" t="str">
        <f>_xlfn.IFNA(VLOOKUP($F100, SiteData!$C$2:$Q$12812, 11, FALSE), "")</f>
        <v/>
      </c>
      <c r="J100" s="215" t="str">
        <f>_xlfn.IFNA(VLOOKUP($F100, SiteData!$C100:$Q$12812, 13, FALSE), "")</f>
        <v/>
      </c>
      <c r="K100" s="215" t="str">
        <f>_xlfn.IFNA(VLOOKUP($F100, SiteData!$C100:$Q$12812, 14, FALSE), "")</f>
        <v/>
      </c>
      <c r="L100" s="215" t="str">
        <f t="shared" si="7"/>
        <v/>
      </c>
    </row>
    <row r="101" spans="1:12" x14ac:dyDescent="0.35">
      <c r="A101" s="213" t="str">
        <f t="shared" si="4"/>
        <v/>
      </c>
      <c r="B101" s="214" t="str">
        <f t="shared" si="5"/>
        <v/>
      </c>
      <c r="C101" s="214" t="str">
        <f t="shared" si="6"/>
        <v/>
      </c>
      <c r="D101" s="214"/>
      <c r="E101" s="214"/>
      <c r="F101" s="214"/>
      <c r="G101" s="215" t="str">
        <f>_xlfn.IFNA(VLOOKUP($F101, SiteData!$C$2:$D$2992, 2, FALSE), "")</f>
        <v/>
      </c>
      <c r="H101" s="215" t="str">
        <f>_xlfn.IFNA(VLOOKUP($F101, SiteData!$C$2:$Q$12812, 9, FALSE), "")</f>
        <v/>
      </c>
      <c r="I101" s="215" t="str">
        <f>_xlfn.IFNA(VLOOKUP($F101, SiteData!$C$2:$Q$12812, 11, FALSE), "")</f>
        <v/>
      </c>
      <c r="J101" s="215" t="str">
        <f>_xlfn.IFNA(VLOOKUP($F101, SiteData!$C101:$Q$12812, 13, FALSE), "")</f>
        <v/>
      </c>
      <c r="K101" s="215" t="str">
        <f>_xlfn.IFNA(VLOOKUP($F101, SiteData!$C101:$Q$12812, 14, FALSE), "")</f>
        <v/>
      </c>
      <c r="L101" s="215" t="str">
        <f t="shared" si="7"/>
        <v/>
      </c>
    </row>
    <row r="102" spans="1:12" x14ac:dyDescent="0.35">
      <c r="A102" s="213" t="str">
        <f t="shared" si="4"/>
        <v/>
      </c>
      <c r="B102" s="214" t="str">
        <f t="shared" si="5"/>
        <v/>
      </c>
      <c r="C102" s="214" t="str">
        <f t="shared" si="6"/>
        <v/>
      </c>
      <c r="D102" s="214"/>
      <c r="E102" s="214"/>
      <c r="F102" s="214"/>
      <c r="G102" s="215" t="str">
        <f>_xlfn.IFNA(VLOOKUP($F102, SiteData!$C$2:$D$2992, 2, FALSE), "")</f>
        <v/>
      </c>
      <c r="H102" s="215" t="str">
        <f>_xlfn.IFNA(VLOOKUP($F102, SiteData!$C$2:$Q$12812, 9, FALSE), "")</f>
        <v/>
      </c>
      <c r="I102" s="215" t="str">
        <f>_xlfn.IFNA(VLOOKUP($F102, SiteData!$C$2:$Q$12812, 11, FALSE), "")</f>
        <v/>
      </c>
      <c r="J102" s="215" t="str">
        <f>_xlfn.IFNA(VLOOKUP($F102, SiteData!$C102:$Q$12812, 13, FALSE), "")</f>
        <v/>
      </c>
      <c r="K102" s="215" t="str">
        <f>_xlfn.IFNA(VLOOKUP($F102, SiteData!$C102:$Q$12812, 14, FALSE), "")</f>
        <v/>
      </c>
      <c r="L102" s="215" t="str">
        <f t="shared" si="7"/>
        <v/>
      </c>
    </row>
    <row r="103" spans="1:12" x14ac:dyDescent="0.35">
      <c r="A103" s="213" t="str">
        <f t="shared" si="4"/>
        <v/>
      </c>
      <c r="B103" s="214" t="str">
        <f t="shared" si="5"/>
        <v/>
      </c>
      <c r="C103" s="214" t="str">
        <f t="shared" si="6"/>
        <v/>
      </c>
      <c r="D103" s="214"/>
      <c r="E103" s="214"/>
      <c r="F103" s="214"/>
      <c r="G103" s="215" t="str">
        <f>_xlfn.IFNA(VLOOKUP($F103, SiteData!$C$2:$D$2992, 2, FALSE), "")</f>
        <v/>
      </c>
      <c r="H103" s="215" t="str">
        <f>_xlfn.IFNA(VLOOKUP($F103, SiteData!$C$2:$Q$12812, 9, FALSE), "")</f>
        <v/>
      </c>
      <c r="I103" s="215" t="str">
        <f>_xlfn.IFNA(VLOOKUP($F103, SiteData!$C$2:$Q$12812, 11, FALSE), "")</f>
        <v/>
      </c>
      <c r="J103" s="215" t="str">
        <f>_xlfn.IFNA(VLOOKUP($F103, SiteData!$C103:$Q$12812, 13, FALSE), "")</f>
        <v/>
      </c>
      <c r="K103" s="215" t="str">
        <f>_xlfn.IFNA(VLOOKUP($F103, SiteData!$C103:$Q$12812, 14, FALSE), "")</f>
        <v/>
      </c>
      <c r="L103" s="215" t="str">
        <f t="shared" si="7"/>
        <v/>
      </c>
    </row>
    <row r="104" spans="1:12" x14ac:dyDescent="0.35">
      <c r="A104" s="213" t="str">
        <f t="shared" si="4"/>
        <v/>
      </c>
      <c r="B104" s="214" t="str">
        <f t="shared" si="5"/>
        <v/>
      </c>
      <c r="C104" s="214" t="str">
        <f t="shared" si="6"/>
        <v/>
      </c>
      <c r="D104" s="214"/>
      <c r="E104" s="214"/>
      <c r="F104" s="214"/>
      <c r="G104" s="215" t="str">
        <f>_xlfn.IFNA(VLOOKUP($F104, SiteData!$C$2:$D$2992, 2, FALSE), "")</f>
        <v/>
      </c>
      <c r="H104" s="215" t="str">
        <f>_xlfn.IFNA(VLOOKUP($F104, SiteData!$C$2:$Q$12812, 9, FALSE), "")</f>
        <v/>
      </c>
      <c r="I104" s="215" t="str">
        <f>_xlfn.IFNA(VLOOKUP($F104, SiteData!$C$2:$Q$12812, 11, FALSE), "")</f>
        <v/>
      </c>
      <c r="J104" s="215" t="str">
        <f>_xlfn.IFNA(VLOOKUP($F104, SiteData!$C104:$Q$12812, 13, FALSE), "")</f>
        <v/>
      </c>
      <c r="K104" s="215" t="str">
        <f>_xlfn.IFNA(VLOOKUP($F104, SiteData!$C104:$Q$12812, 14, FALSE), "")</f>
        <v/>
      </c>
      <c r="L104" s="215" t="str">
        <f t="shared" si="7"/>
        <v/>
      </c>
    </row>
    <row r="105" spans="1:12" x14ac:dyDescent="0.35">
      <c r="A105" s="213" t="str">
        <f t="shared" si="4"/>
        <v/>
      </c>
      <c r="B105" s="214" t="str">
        <f t="shared" si="5"/>
        <v/>
      </c>
      <c r="C105" s="214" t="str">
        <f t="shared" si="6"/>
        <v/>
      </c>
      <c r="D105" s="214"/>
      <c r="E105" s="214"/>
      <c r="F105" s="214"/>
      <c r="G105" s="215" t="str">
        <f>_xlfn.IFNA(VLOOKUP($F105, SiteData!$C$2:$D$2992, 2, FALSE), "")</f>
        <v/>
      </c>
      <c r="H105" s="215" t="str">
        <f>_xlfn.IFNA(VLOOKUP($F105, SiteData!$C$2:$Q$12812, 9, FALSE), "")</f>
        <v/>
      </c>
      <c r="I105" s="215" t="str">
        <f>_xlfn.IFNA(VLOOKUP($F105, SiteData!$C$2:$Q$12812, 11, FALSE), "")</f>
        <v/>
      </c>
      <c r="J105" s="215" t="str">
        <f>_xlfn.IFNA(VLOOKUP($F105, SiteData!$C105:$Q$12812, 13, FALSE), "")</f>
        <v/>
      </c>
      <c r="K105" s="215" t="str">
        <f>_xlfn.IFNA(VLOOKUP($F105, SiteData!$C105:$Q$12812, 14, FALSE), "")</f>
        <v/>
      </c>
      <c r="L105" s="215" t="str">
        <f t="shared" si="7"/>
        <v/>
      </c>
    </row>
    <row r="106" spans="1:12" x14ac:dyDescent="0.35">
      <c r="A106" s="213" t="str">
        <f t="shared" si="4"/>
        <v/>
      </c>
      <c r="B106" s="214" t="str">
        <f t="shared" si="5"/>
        <v/>
      </c>
      <c r="C106" s="214" t="str">
        <f t="shared" si="6"/>
        <v/>
      </c>
      <c r="D106" s="214"/>
      <c r="E106" s="214"/>
      <c r="F106" s="214"/>
      <c r="G106" s="215" t="str">
        <f>_xlfn.IFNA(VLOOKUP($F106, SiteData!$C$2:$D$2992, 2, FALSE), "")</f>
        <v/>
      </c>
      <c r="H106" s="215" t="str">
        <f>_xlfn.IFNA(VLOOKUP($F106, SiteData!$C$2:$Q$12812, 9, FALSE), "")</f>
        <v/>
      </c>
      <c r="I106" s="215" t="str">
        <f>_xlfn.IFNA(VLOOKUP($F106, SiteData!$C$2:$Q$12812, 11, FALSE), "")</f>
        <v/>
      </c>
      <c r="J106" s="215" t="str">
        <f>_xlfn.IFNA(VLOOKUP($F106, SiteData!$C106:$Q$12812, 13, FALSE), "")</f>
        <v/>
      </c>
      <c r="K106" s="215" t="str">
        <f>_xlfn.IFNA(VLOOKUP($F106, SiteData!$C106:$Q$12812, 14, FALSE), "")</f>
        <v/>
      </c>
      <c r="L106" s="215" t="str">
        <f t="shared" si="7"/>
        <v/>
      </c>
    </row>
    <row r="107" spans="1:12" x14ac:dyDescent="0.35">
      <c r="A107" s="213" t="str">
        <f t="shared" si="4"/>
        <v/>
      </c>
      <c r="B107" s="214" t="str">
        <f t="shared" si="5"/>
        <v/>
      </c>
      <c r="C107" s="214" t="str">
        <f t="shared" si="6"/>
        <v/>
      </c>
      <c r="D107" s="214"/>
      <c r="E107" s="214"/>
      <c r="F107" s="214"/>
      <c r="G107" s="215" t="str">
        <f>_xlfn.IFNA(VLOOKUP($F107, SiteData!$C$2:$D$2992, 2, FALSE), "")</f>
        <v/>
      </c>
      <c r="H107" s="215" t="str">
        <f>_xlfn.IFNA(VLOOKUP($F107, SiteData!$C$2:$Q$12812, 9, FALSE), "")</f>
        <v/>
      </c>
      <c r="I107" s="215" t="str">
        <f>_xlfn.IFNA(VLOOKUP($F107, SiteData!$C$2:$Q$12812, 11, FALSE), "")</f>
        <v/>
      </c>
      <c r="J107" s="215" t="str">
        <f>_xlfn.IFNA(VLOOKUP($F107, SiteData!$C107:$Q$12812, 13, FALSE), "")</f>
        <v/>
      </c>
      <c r="K107" s="215" t="str">
        <f>_xlfn.IFNA(VLOOKUP($F107, SiteData!$C107:$Q$12812, 14, FALSE), "")</f>
        <v/>
      </c>
      <c r="L107" s="215" t="str">
        <f t="shared" si="7"/>
        <v/>
      </c>
    </row>
    <row r="108" spans="1:12" x14ac:dyDescent="0.35">
      <c r="A108" s="213" t="str">
        <f t="shared" si="4"/>
        <v/>
      </c>
      <c r="B108" s="214" t="str">
        <f t="shared" si="5"/>
        <v/>
      </c>
      <c r="C108" s="214" t="str">
        <f t="shared" si="6"/>
        <v/>
      </c>
      <c r="D108" s="214"/>
      <c r="E108" s="214"/>
      <c r="F108" s="214"/>
      <c r="G108" s="215" t="str">
        <f>_xlfn.IFNA(VLOOKUP($F108, SiteData!$C$2:$D$2992, 2, FALSE), "")</f>
        <v/>
      </c>
      <c r="H108" s="215" t="str">
        <f>_xlfn.IFNA(VLOOKUP($F108, SiteData!$C$2:$Q$12812, 9, FALSE), "")</f>
        <v/>
      </c>
      <c r="I108" s="215" t="str">
        <f>_xlfn.IFNA(VLOOKUP($F108, SiteData!$C$2:$Q$12812, 11, FALSE), "")</f>
        <v/>
      </c>
      <c r="J108" s="215" t="str">
        <f>_xlfn.IFNA(VLOOKUP($F108, SiteData!$C108:$Q$12812, 13, FALSE), "")</f>
        <v/>
      </c>
      <c r="K108" s="215" t="str">
        <f>_xlfn.IFNA(VLOOKUP($F108, SiteData!$C108:$Q$12812, 14, FALSE), "")</f>
        <v/>
      </c>
      <c r="L108" s="215" t="str">
        <f t="shared" si="7"/>
        <v/>
      </c>
    </row>
    <row r="109" spans="1:12" x14ac:dyDescent="0.35">
      <c r="A109" s="213" t="str">
        <f t="shared" si="4"/>
        <v/>
      </c>
      <c r="B109" s="214" t="str">
        <f t="shared" si="5"/>
        <v/>
      </c>
      <c r="C109" s="214" t="str">
        <f t="shared" si="6"/>
        <v/>
      </c>
      <c r="D109" s="214"/>
      <c r="E109" s="214"/>
      <c r="F109" s="214"/>
      <c r="G109" s="215" t="str">
        <f>_xlfn.IFNA(VLOOKUP($F109, SiteData!$C$2:$D$2992, 2, FALSE), "")</f>
        <v/>
      </c>
      <c r="H109" s="215" t="str">
        <f>_xlfn.IFNA(VLOOKUP($F109, SiteData!$C$2:$Q$12812, 9, FALSE), "")</f>
        <v/>
      </c>
      <c r="I109" s="215" t="str">
        <f>_xlfn.IFNA(VLOOKUP($F109, SiteData!$C$2:$Q$12812, 11, FALSE), "")</f>
        <v/>
      </c>
      <c r="J109" s="215" t="str">
        <f>_xlfn.IFNA(VLOOKUP($F109, SiteData!$C109:$Q$12812, 13, FALSE), "")</f>
        <v/>
      </c>
      <c r="K109" s="215" t="str">
        <f>_xlfn.IFNA(VLOOKUP($F109, SiteData!$C109:$Q$12812, 14, FALSE), "")</f>
        <v/>
      </c>
      <c r="L109" s="215" t="str">
        <f t="shared" si="7"/>
        <v/>
      </c>
    </row>
    <row r="110" spans="1:12" x14ac:dyDescent="0.35">
      <c r="A110" s="213" t="str">
        <f t="shared" si="4"/>
        <v/>
      </c>
      <c r="B110" s="214" t="str">
        <f t="shared" si="5"/>
        <v/>
      </c>
      <c r="C110" s="214" t="str">
        <f t="shared" si="6"/>
        <v/>
      </c>
      <c r="D110" s="214"/>
      <c r="E110" s="214"/>
      <c r="F110" s="214"/>
      <c r="G110" s="215" t="str">
        <f>_xlfn.IFNA(VLOOKUP($F110, SiteData!$C$2:$D$2992, 2, FALSE), "")</f>
        <v/>
      </c>
      <c r="H110" s="215" t="str">
        <f>_xlfn.IFNA(VLOOKUP($F110, SiteData!$C$2:$Q$12812, 9, FALSE), "")</f>
        <v/>
      </c>
      <c r="I110" s="215" t="str">
        <f>_xlfn.IFNA(VLOOKUP($F110, SiteData!$C$2:$Q$12812, 11, FALSE), "")</f>
        <v/>
      </c>
      <c r="J110" s="215" t="str">
        <f>_xlfn.IFNA(VLOOKUP($F110, SiteData!$C110:$Q$12812, 13, FALSE), "")</f>
        <v/>
      </c>
      <c r="K110" s="215" t="str">
        <f>_xlfn.IFNA(VLOOKUP($F110, SiteData!$C110:$Q$12812, 14, FALSE), "")</f>
        <v/>
      </c>
      <c r="L110" s="215" t="str">
        <f t="shared" si="7"/>
        <v/>
      </c>
    </row>
    <row r="111" spans="1:12" x14ac:dyDescent="0.35">
      <c r="A111" s="213" t="str">
        <f t="shared" si="4"/>
        <v/>
      </c>
      <c r="B111" s="214" t="str">
        <f t="shared" si="5"/>
        <v/>
      </c>
      <c r="C111" s="214" t="str">
        <f t="shared" si="6"/>
        <v/>
      </c>
      <c r="D111" s="214"/>
      <c r="E111" s="214"/>
      <c r="F111" s="214"/>
      <c r="G111" s="215" t="str">
        <f>_xlfn.IFNA(VLOOKUP($F111, SiteData!$C$2:$D$2992, 2, FALSE), "")</f>
        <v/>
      </c>
      <c r="H111" s="215" t="str">
        <f>_xlfn.IFNA(VLOOKUP($F111, SiteData!$C$2:$Q$12812, 9, FALSE), "")</f>
        <v/>
      </c>
      <c r="I111" s="215" t="str">
        <f>_xlfn.IFNA(VLOOKUP($F111, SiteData!$C$2:$Q$12812, 11, FALSE), "")</f>
        <v/>
      </c>
      <c r="J111" s="215" t="str">
        <f>_xlfn.IFNA(VLOOKUP($F111, SiteData!$C111:$Q$12812, 13, FALSE), "")</f>
        <v/>
      </c>
      <c r="K111" s="215" t="str">
        <f>_xlfn.IFNA(VLOOKUP($F111, SiteData!$C111:$Q$12812, 14, FALSE), "")</f>
        <v/>
      </c>
      <c r="L111" s="215" t="str">
        <f t="shared" si="7"/>
        <v/>
      </c>
    </row>
    <row r="112" spans="1:12" x14ac:dyDescent="0.35">
      <c r="A112" s="213" t="str">
        <f t="shared" si="4"/>
        <v/>
      </c>
      <c r="B112" s="214" t="str">
        <f t="shared" si="5"/>
        <v/>
      </c>
      <c r="C112" s="214" t="str">
        <f t="shared" si="6"/>
        <v/>
      </c>
      <c r="D112" s="214"/>
      <c r="E112" s="214"/>
      <c r="F112" s="214"/>
      <c r="G112" s="215" t="str">
        <f>_xlfn.IFNA(VLOOKUP($F112, SiteData!$C$2:$D$2992, 2, FALSE), "")</f>
        <v/>
      </c>
      <c r="H112" s="215" t="str">
        <f>_xlfn.IFNA(VLOOKUP($F112, SiteData!$C$2:$Q$12812, 9, FALSE), "")</f>
        <v/>
      </c>
      <c r="I112" s="215" t="str">
        <f>_xlfn.IFNA(VLOOKUP($F112, SiteData!$C$2:$Q$12812, 11, FALSE), "")</f>
        <v/>
      </c>
      <c r="J112" s="215" t="str">
        <f>_xlfn.IFNA(VLOOKUP($F112, SiteData!$C112:$Q$12812, 13, FALSE), "")</f>
        <v/>
      </c>
      <c r="K112" s="215" t="str">
        <f>_xlfn.IFNA(VLOOKUP($F112, SiteData!$C112:$Q$12812, 14, FALSE), "")</f>
        <v/>
      </c>
      <c r="L112" s="215" t="str">
        <f t="shared" si="7"/>
        <v/>
      </c>
    </row>
    <row r="113" spans="1:12" x14ac:dyDescent="0.35">
      <c r="A113" s="213" t="str">
        <f t="shared" si="4"/>
        <v/>
      </c>
      <c r="B113" s="214" t="str">
        <f t="shared" si="5"/>
        <v/>
      </c>
      <c r="C113" s="214" t="str">
        <f t="shared" si="6"/>
        <v/>
      </c>
      <c r="D113" s="214"/>
      <c r="E113" s="214"/>
      <c r="F113" s="214"/>
      <c r="G113" s="215" t="str">
        <f>_xlfn.IFNA(VLOOKUP($F113, SiteData!$C$2:$D$2992, 2, FALSE), "")</f>
        <v/>
      </c>
      <c r="H113" s="215" t="str">
        <f>_xlfn.IFNA(VLOOKUP($F113, SiteData!$C$2:$Q$12812, 9, FALSE), "")</f>
        <v/>
      </c>
      <c r="I113" s="215" t="str">
        <f>_xlfn.IFNA(VLOOKUP($F113, SiteData!$C$2:$Q$12812, 11, FALSE), "")</f>
        <v/>
      </c>
      <c r="J113" s="215" t="str">
        <f>_xlfn.IFNA(VLOOKUP($F113, SiteData!$C113:$Q$12812, 13, FALSE), "")</f>
        <v/>
      </c>
      <c r="K113" s="215" t="str">
        <f>_xlfn.IFNA(VLOOKUP($F113, SiteData!$C113:$Q$12812, 14, FALSE), "")</f>
        <v/>
      </c>
      <c r="L113" s="215" t="str">
        <f t="shared" si="7"/>
        <v/>
      </c>
    </row>
    <row r="114" spans="1:12" x14ac:dyDescent="0.35">
      <c r="A114" s="213" t="str">
        <f t="shared" si="4"/>
        <v/>
      </c>
      <c r="B114" s="214" t="str">
        <f t="shared" si="5"/>
        <v/>
      </c>
      <c r="C114" s="214" t="str">
        <f t="shared" si="6"/>
        <v/>
      </c>
      <c r="D114" s="214"/>
      <c r="E114" s="214"/>
      <c r="F114" s="214"/>
      <c r="G114" s="215" t="str">
        <f>_xlfn.IFNA(VLOOKUP($F114, SiteData!$C$2:$D$2992, 2, FALSE), "")</f>
        <v/>
      </c>
      <c r="H114" s="215" t="str">
        <f>_xlfn.IFNA(VLOOKUP($F114, SiteData!$C$2:$Q$12812, 9, FALSE), "")</f>
        <v/>
      </c>
      <c r="I114" s="215" t="str">
        <f>_xlfn.IFNA(VLOOKUP($F114, SiteData!$C$2:$Q$12812, 11, FALSE), "")</f>
        <v/>
      </c>
      <c r="J114" s="215" t="str">
        <f>_xlfn.IFNA(VLOOKUP($F114, SiteData!$C114:$Q$12812, 13, FALSE), "")</f>
        <v/>
      </c>
      <c r="K114" s="215" t="str">
        <f>_xlfn.IFNA(VLOOKUP($F114, SiteData!$C114:$Q$12812, 14, FALSE), "")</f>
        <v/>
      </c>
      <c r="L114" s="215" t="str">
        <f t="shared" si="7"/>
        <v/>
      </c>
    </row>
    <row r="115" spans="1:12" x14ac:dyDescent="0.35">
      <c r="A115" s="213" t="str">
        <f t="shared" si="4"/>
        <v/>
      </c>
      <c r="B115" s="214" t="str">
        <f t="shared" si="5"/>
        <v/>
      </c>
      <c r="C115" s="214" t="str">
        <f t="shared" si="6"/>
        <v/>
      </c>
      <c r="D115" s="214"/>
      <c r="E115" s="214"/>
      <c r="F115" s="214"/>
      <c r="G115" s="215" t="str">
        <f>_xlfn.IFNA(VLOOKUP($F115, SiteData!$C$2:$D$2992, 2, FALSE), "")</f>
        <v/>
      </c>
      <c r="H115" s="215" t="str">
        <f>_xlfn.IFNA(VLOOKUP($F115, SiteData!$C$2:$Q$12812, 9, FALSE), "")</f>
        <v/>
      </c>
      <c r="I115" s="215" t="str">
        <f>_xlfn.IFNA(VLOOKUP($F115, SiteData!$C$2:$Q$12812, 11, FALSE), "")</f>
        <v/>
      </c>
      <c r="J115" s="215" t="str">
        <f>_xlfn.IFNA(VLOOKUP($F115, SiteData!$C115:$Q$12812, 13, FALSE), "")</f>
        <v/>
      </c>
      <c r="K115" s="215" t="str">
        <f>_xlfn.IFNA(VLOOKUP($F115, SiteData!$C115:$Q$12812, 14, FALSE), "")</f>
        <v/>
      </c>
      <c r="L115" s="215" t="str">
        <f t="shared" si="7"/>
        <v/>
      </c>
    </row>
    <row r="116" spans="1:12" x14ac:dyDescent="0.35">
      <c r="A116" s="213" t="str">
        <f t="shared" si="4"/>
        <v/>
      </c>
      <c r="B116" s="214" t="str">
        <f t="shared" si="5"/>
        <v/>
      </c>
      <c r="C116" s="214" t="str">
        <f t="shared" si="6"/>
        <v/>
      </c>
      <c r="D116" s="214"/>
      <c r="E116" s="214"/>
      <c r="F116" s="214"/>
      <c r="G116" s="215" t="str">
        <f>_xlfn.IFNA(VLOOKUP($F116, SiteData!$C$2:$D$2992, 2, FALSE), "")</f>
        <v/>
      </c>
      <c r="H116" s="215" t="str">
        <f>_xlfn.IFNA(VLOOKUP($F116, SiteData!$C$2:$Q$12812, 9, FALSE), "")</f>
        <v/>
      </c>
      <c r="I116" s="215" t="str">
        <f>_xlfn.IFNA(VLOOKUP($F116, SiteData!$C$2:$Q$12812, 11, FALSE), "")</f>
        <v/>
      </c>
      <c r="J116" s="215" t="str">
        <f>_xlfn.IFNA(VLOOKUP($F116, SiteData!$C116:$Q$12812, 13, FALSE), "")</f>
        <v/>
      </c>
      <c r="K116" s="215" t="str">
        <f>_xlfn.IFNA(VLOOKUP($F116, SiteData!$C116:$Q$12812, 14, FALSE), "")</f>
        <v/>
      </c>
      <c r="L116" s="215" t="str">
        <f t="shared" si="7"/>
        <v/>
      </c>
    </row>
    <row r="117" spans="1:12" x14ac:dyDescent="0.35">
      <c r="A117" s="213" t="str">
        <f t="shared" si="4"/>
        <v/>
      </c>
      <c r="B117" s="214" t="str">
        <f t="shared" si="5"/>
        <v/>
      </c>
      <c r="C117" s="214" t="str">
        <f t="shared" si="6"/>
        <v/>
      </c>
      <c r="D117" s="214"/>
      <c r="E117" s="214"/>
      <c r="F117" s="214"/>
      <c r="G117" s="215" t="str">
        <f>_xlfn.IFNA(VLOOKUP($F117, SiteData!$C$2:$D$2992, 2, FALSE), "")</f>
        <v/>
      </c>
      <c r="H117" s="215" t="str">
        <f>_xlfn.IFNA(VLOOKUP($F117, SiteData!$C$2:$Q$12812, 9, FALSE), "")</f>
        <v/>
      </c>
      <c r="I117" s="215" t="str">
        <f>_xlfn.IFNA(VLOOKUP($F117, SiteData!$C$2:$Q$12812, 11, FALSE), "")</f>
        <v/>
      </c>
      <c r="J117" s="215" t="str">
        <f>_xlfn.IFNA(VLOOKUP($F117, SiteData!$C117:$Q$12812, 13, FALSE), "")</f>
        <v/>
      </c>
      <c r="K117" s="215" t="str">
        <f>_xlfn.IFNA(VLOOKUP($F117, SiteData!$C117:$Q$12812, 14, FALSE), "")</f>
        <v/>
      </c>
      <c r="L117" s="215" t="str">
        <f t="shared" si="7"/>
        <v/>
      </c>
    </row>
    <row r="118" spans="1:12" x14ac:dyDescent="0.35">
      <c r="A118" s="213" t="str">
        <f t="shared" si="4"/>
        <v/>
      </c>
      <c r="B118" s="214" t="str">
        <f t="shared" si="5"/>
        <v/>
      </c>
      <c r="C118" s="214" t="str">
        <f t="shared" si="6"/>
        <v/>
      </c>
      <c r="D118" s="214"/>
      <c r="E118" s="214"/>
      <c r="F118" s="214"/>
      <c r="G118" s="215" t="str">
        <f>_xlfn.IFNA(VLOOKUP($F118, SiteData!$C$2:$D$2992, 2, FALSE), "")</f>
        <v/>
      </c>
      <c r="H118" s="215" t="str">
        <f>_xlfn.IFNA(VLOOKUP($F118, SiteData!$C$2:$Q$12812, 9, FALSE), "")</f>
        <v/>
      </c>
      <c r="I118" s="215" t="str">
        <f>_xlfn.IFNA(VLOOKUP($F118, SiteData!$C$2:$Q$12812, 11, FALSE), "")</f>
        <v/>
      </c>
      <c r="J118" s="215" t="str">
        <f>_xlfn.IFNA(VLOOKUP($F118, SiteData!$C118:$Q$12812, 13, FALSE), "")</f>
        <v/>
      </c>
      <c r="K118" s="215" t="str">
        <f>_xlfn.IFNA(VLOOKUP($F118, SiteData!$C118:$Q$12812, 14, FALSE), "")</f>
        <v/>
      </c>
      <c r="L118" s="215" t="str">
        <f t="shared" si="7"/>
        <v/>
      </c>
    </row>
    <row r="119" spans="1:12" x14ac:dyDescent="0.35">
      <c r="A119" s="213" t="str">
        <f t="shared" si="4"/>
        <v/>
      </c>
      <c r="B119" s="214" t="str">
        <f t="shared" si="5"/>
        <v/>
      </c>
      <c r="C119" s="214" t="str">
        <f t="shared" si="6"/>
        <v/>
      </c>
      <c r="D119" s="214"/>
      <c r="E119" s="214"/>
      <c r="F119" s="214"/>
      <c r="G119" s="215" t="str">
        <f>_xlfn.IFNA(VLOOKUP($F119, SiteData!$C$2:$D$2992, 2, FALSE), "")</f>
        <v/>
      </c>
      <c r="H119" s="215" t="str">
        <f>_xlfn.IFNA(VLOOKUP($F119, SiteData!$C$2:$Q$12812, 9, FALSE), "")</f>
        <v/>
      </c>
      <c r="I119" s="215" t="str">
        <f>_xlfn.IFNA(VLOOKUP($F119, SiteData!$C$2:$Q$12812, 11, FALSE), "")</f>
        <v/>
      </c>
      <c r="J119" s="215" t="str">
        <f>_xlfn.IFNA(VLOOKUP($F119, SiteData!$C119:$Q$12812, 13, FALSE), "")</f>
        <v/>
      </c>
      <c r="K119" s="215" t="str">
        <f>_xlfn.IFNA(VLOOKUP($F119, SiteData!$C119:$Q$12812, 14, FALSE), "")</f>
        <v/>
      </c>
      <c r="L119" s="215" t="str">
        <f t="shared" si="7"/>
        <v/>
      </c>
    </row>
    <row r="120" spans="1:12" x14ac:dyDescent="0.35">
      <c r="A120" s="213" t="str">
        <f t="shared" si="4"/>
        <v/>
      </c>
      <c r="B120" s="214" t="str">
        <f t="shared" si="5"/>
        <v/>
      </c>
      <c r="C120" s="214" t="str">
        <f t="shared" si="6"/>
        <v/>
      </c>
      <c r="D120" s="214"/>
      <c r="E120" s="214"/>
      <c r="F120" s="214"/>
      <c r="G120" s="215" t="str">
        <f>_xlfn.IFNA(VLOOKUP($F120, SiteData!$C$2:$D$2992, 2, FALSE), "")</f>
        <v/>
      </c>
      <c r="H120" s="215" t="str">
        <f>_xlfn.IFNA(VLOOKUP($F120, SiteData!$C$2:$Q$12812, 9, FALSE), "")</f>
        <v/>
      </c>
      <c r="I120" s="215" t="str">
        <f>_xlfn.IFNA(VLOOKUP($F120, SiteData!$C$2:$Q$12812, 11, FALSE), "")</f>
        <v/>
      </c>
      <c r="J120" s="215" t="str">
        <f>_xlfn.IFNA(VLOOKUP($F120, SiteData!$C120:$Q$12812, 13, FALSE), "")</f>
        <v/>
      </c>
      <c r="K120" s="215" t="str">
        <f>_xlfn.IFNA(VLOOKUP($F120, SiteData!$C120:$Q$12812, 14, FALSE), "")</f>
        <v/>
      </c>
      <c r="L120" s="215" t="str">
        <f t="shared" si="7"/>
        <v/>
      </c>
    </row>
    <row r="121" spans="1:12" x14ac:dyDescent="0.35">
      <c r="A121" s="213" t="str">
        <f t="shared" si="4"/>
        <v/>
      </c>
      <c r="B121" s="214" t="str">
        <f t="shared" si="5"/>
        <v/>
      </c>
      <c r="C121" s="214" t="str">
        <f t="shared" si="6"/>
        <v/>
      </c>
      <c r="D121" s="214"/>
      <c r="E121" s="214"/>
      <c r="F121" s="214"/>
      <c r="G121" s="215" t="str">
        <f>_xlfn.IFNA(VLOOKUP($F121, SiteData!$C$2:$D$2992, 2, FALSE), "")</f>
        <v/>
      </c>
      <c r="H121" s="215" t="str">
        <f>_xlfn.IFNA(VLOOKUP($F121, SiteData!$C$2:$Q$12812, 9, FALSE), "")</f>
        <v/>
      </c>
      <c r="I121" s="215" t="str">
        <f>_xlfn.IFNA(VLOOKUP($F121, SiteData!$C$2:$Q$12812, 11, FALSE), "")</f>
        <v/>
      </c>
      <c r="J121" s="215" t="str">
        <f>_xlfn.IFNA(VLOOKUP($F121, SiteData!$C121:$Q$12812, 13, FALSE), "")</f>
        <v/>
      </c>
      <c r="K121" s="215" t="str">
        <f>_xlfn.IFNA(VLOOKUP($F121, SiteData!$C121:$Q$12812, 14, FALSE), "")</f>
        <v/>
      </c>
      <c r="L121" s="215" t="str">
        <f t="shared" si="7"/>
        <v/>
      </c>
    </row>
    <row r="122" spans="1:12" x14ac:dyDescent="0.35">
      <c r="A122" s="213" t="str">
        <f t="shared" si="4"/>
        <v/>
      </c>
      <c r="B122" s="214" t="str">
        <f t="shared" si="5"/>
        <v/>
      </c>
      <c r="C122" s="214" t="str">
        <f t="shared" si="6"/>
        <v/>
      </c>
      <c r="D122" s="214"/>
      <c r="E122" s="214"/>
      <c r="F122" s="214"/>
      <c r="G122" s="215" t="str">
        <f>_xlfn.IFNA(VLOOKUP($F122, SiteData!$C$2:$D$2992, 2, FALSE), "")</f>
        <v/>
      </c>
      <c r="H122" s="215" t="str">
        <f>_xlfn.IFNA(VLOOKUP($F122, SiteData!$C$2:$Q$12812, 9, FALSE), "")</f>
        <v/>
      </c>
      <c r="I122" s="215" t="str">
        <f>_xlfn.IFNA(VLOOKUP($F122, SiteData!$C$2:$Q$12812, 11, FALSE), "")</f>
        <v/>
      </c>
      <c r="J122" s="215" t="str">
        <f>_xlfn.IFNA(VLOOKUP($F122, SiteData!$C122:$Q$12812, 13, FALSE), "")</f>
        <v/>
      </c>
      <c r="K122" s="215" t="str">
        <f>_xlfn.IFNA(VLOOKUP($F122, SiteData!$C122:$Q$12812, 14, FALSE), "")</f>
        <v/>
      </c>
      <c r="L122" s="215" t="str">
        <f t="shared" si="7"/>
        <v/>
      </c>
    </row>
    <row r="123" spans="1:12" x14ac:dyDescent="0.35">
      <c r="A123" s="213" t="str">
        <f t="shared" si="4"/>
        <v/>
      </c>
      <c r="B123" s="214" t="str">
        <f t="shared" si="5"/>
        <v/>
      </c>
      <c r="C123" s="214" t="str">
        <f t="shared" si="6"/>
        <v/>
      </c>
      <c r="D123" s="214"/>
      <c r="E123" s="214"/>
      <c r="F123" s="214"/>
      <c r="G123" s="215" t="str">
        <f>_xlfn.IFNA(VLOOKUP($F123, SiteData!$C$2:$D$2992, 2, FALSE), "")</f>
        <v/>
      </c>
      <c r="H123" s="215" t="str">
        <f>_xlfn.IFNA(VLOOKUP($F123, SiteData!$C$2:$Q$12812, 9, FALSE), "")</f>
        <v/>
      </c>
      <c r="I123" s="215" t="str">
        <f>_xlfn.IFNA(VLOOKUP($F123, SiteData!$C$2:$Q$12812, 11, FALSE), "")</f>
        <v/>
      </c>
      <c r="J123" s="215" t="str">
        <f>_xlfn.IFNA(VLOOKUP($F123, SiteData!$C123:$Q$12812, 13, FALSE), "")</f>
        <v/>
      </c>
      <c r="K123" s="215" t="str">
        <f>_xlfn.IFNA(VLOOKUP($F123, SiteData!$C123:$Q$12812, 14, FALSE), "")</f>
        <v/>
      </c>
      <c r="L123" s="215" t="str">
        <f t="shared" si="7"/>
        <v/>
      </c>
    </row>
    <row r="124" spans="1:12" x14ac:dyDescent="0.35">
      <c r="A124" s="213" t="str">
        <f t="shared" si="4"/>
        <v/>
      </c>
      <c r="B124" s="214" t="str">
        <f t="shared" si="5"/>
        <v/>
      </c>
      <c r="C124" s="214" t="str">
        <f t="shared" si="6"/>
        <v/>
      </c>
      <c r="D124" s="214"/>
      <c r="E124" s="214"/>
      <c r="F124" s="214"/>
      <c r="G124" s="215" t="str">
        <f>_xlfn.IFNA(VLOOKUP($F124, SiteData!$C$2:$D$2992, 2, FALSE), "")</f>
        <v/>
      </c>
      <c r="H124" s="215" t="str">
        <f>_xlfn.IFNA(VLOOKUP($F124, SiteData!$C$2:$Q$12812, 9, FALSE), "")</f>
        <v/>
      </c>
      <c r="I124" s="215" t="str">
        <f>_xlfn.IFNA(VLOOKUP($F124, SiteData!$C$2:$Q$12812, 11, FALSE), "")</f>
        <v/>
      </c>
      <c r="J124" s="215" t="str">
        <f>_xlfn.IFNA(VLOOKUP($F124, SiteData!$C124:$Q$12812, 13, FALSE), "")</f>
        <v/>
      </c>
      <c r="K124" s="215" t="str">
        <f>_xlfn.IFNA(VLOOKUP($F124, SiteData!$C124:$Q$12812, 14, FALSE), "")</f>
        <v/>
      </c>
      <c r="L124" s="215" t="str">
        <f t="shared" si="7"/>
        <v/>
      </c>
    </row>
    <row r="125" spans="1:12" x14ac:dyDescent="0.35">
      <c r="A125" s="213" t="str">
        <f t="shared" si="4"/>
        <v/>
      </c>
      <c r="B125" s="214" t="str">
        <f t="shared" si="5"/>
        <v/>
      </c>
      <c r="C125" s="214" t="str">
        <f t="shared" si="6"/>
        <v/>
      </c>
      <c r="D125" s="214"/>
      <c r="E125" s="214"/>
      <c r="F125" s="214"/>
      <c r="G125" s="215" t="str">
        <f>_xlfn.IFNA(VLOOKUP($F125, SiteData!$C$2:$D$2992, 2, FALSE), "")</f>
        <v/>
      </c>
      <c r="H125" s="215" t="str">
        <f>_xlfn.IFNA(VLOOKUP($F125, SiteData!$C$2:$Q$12812, 9, FALSE), "")</f>
        <v/>
      </c>
      <c r="I125" s="215" t="str">
        <f>_xlfn.IFNA(VLOOKUP($F125, SiteData!$C$2:$Q$12812, 11, FALSE), "")</f>
        <v/>
      </c>
      <c r="J125" s="215" t="str">
        <f>_xlfn.IFNA(VLOOKUP($F125, SiteData!$C125:$Q$12812, 13, FALSE), "")</f>
        <v/>
      </c>
      <c r="K125" s="215" t="str">
        <f>_xlfn.IFNA(VLOOKUP($F125, SiteData!$C125:$Q$12812, 14, FALSE), "")</f>
        <v/>
      </c>
      <c r="L125" s="215" t="str">
        <f t="shared" si="7"/>
        <v/>
      </c>
    </row>
    <row r="126" spans="1:12" x14ac:dyDescent="0.35">
      <c r="A126" s="213" t="str">
        <f t="shared" si="4"/>
        <v/>
      </c>
      <c r="B126" s="214" t="str">
        <f t="shared" si="5"/>
        <v/>
      </c>
      <c r="C126" s="214" t="str">
        <f t="shared" si="6"/>
        <v/>
      </c>
      <c r="D126" s="214"/>
      <c r="E126" s="214"/>
      <c r="F126" s="214"/>
      <c r="G126" s="215" t="str">
        <f>_xlfn.IFNA(VLOOKUP($F126, SiteData!$C$2:$D$2992, 2, FALSE), "")</f>
        <v/>
      </c>
      <c r="H126" s="215" t="str">
        <f>_xlfn.IFNA(VLOOKUP($F126, SiteData!$C$2:$Q$12812, 9, FALSE), "")</f>
        <v/>
      </c>
      <c r="I126" s="215" t="str">
        <f>_xlfn.IFNA(VLOOKUP($F126, SiteData!$C$2:$Q$12812, 11, FALSE), "")</f>
        <v/>
      </c>
      <c r="J126" s="215" t="str">
        <f>_xlfn.IFNA(VLOOKUP($F126, SiteData!$C126:$Q$12812, 13, FALSE), "")</f>
        <v/>
      </c>
      <c r="K126" s="215" t="str">
        <f>_xlfn.IFNA(VLOOKUP($F126, SiteData!$C126:$Q$12812, 14, FALSE), "")</f>
        <v/>
      </c>
      <c r="L126" s="215" t="str">
        <f t="shared" si="7"/>
        <v/>
      </c>
    </row>
    <row r="127" spans="1:12" x14ac:dyDescent="0.35">
      <c r="A127" s="213" t="str">
        <f t="shared" si="4"/>
        <v/>
      </c>
      <c r="B127" s="214" t="str">
        <f t="shared" si="5"/>
        <v/>
      </c>
      <c r="C127" s="214" t="str">
        <f t="shared" si="6"/>
        <v/>
      </c>
      <c r="D127" s="214"/>
      <c r="E127" s="214"/>
      <c r="F127" s="214"/>
      <c r="G127" s="215" t="str">
        <f>_xlfn.IFNA(VLOOKUP($F127, SiteData!$C$2:$D$2992, 2, FALSE), "")</f>
        <v/>
      </c>
      <c r="H127" s="215" t="str">
        <f>_xlfn.IFNA(VLOOKUP($F127, SiteData!$C$2:$Q$12812, 9, FALSE), "")</f>
        <v/>
      </c>
      <c r="I127" s="215" t="str">
        <f>_xlfn.IFNA(VLOOKUP($F127, SiteData!$C$2:$Q$12812, 11, FALSE), "")</f>
        <v/>
      </c>
      <c r="J127" s="215" t="str">
        <f>_xlfn.IFNA(VLOOKUP($F127, SiteData!$C127:$Q$12812, 13, FALSE), "")</f>
        <v/>
      </c>
      <c r="K127" s="215" t="str">
        <f>_xlfn.IFNA(VLOOKUP($F127, SiteData!$C127:$Q$12812, 14, FALSE), "")</f>
        <v/>
      </c>
      <c r="L127" s="215" t="str">
        <f t="shared" si="7"/>
        <v/>
      </c>
    </row>
    <row r="128" spans="1:12" x14ac:dyDescent="0.35">
      <c r="A128" s="213" t="str">
        <f t="shared" si="4"/>
        <v/>
      </c>
      <c r="B128" s="214" t="str">
        <f t="shared" si="5"/>
        <v/>
      </c>
      <c r="C128" s="214" t="str">
        <f t="shared" si="6"/>
        <v/>
      </c>
      <c r="D128" s="214"/>
      <c r="E128" s="214"/>
      <c r="F128" s="214"/>
      <c r="G128" s="215" t="str">
        <f>_xlfn.IFNA(VLOOKUP($F128, SiteData!$C$2:$D$2992, 2, FALSE), "")</f>
        <v/>
      </c>
      <c r="H128" s="215" t="str">
        <f>_xlfn.IFNA(VLOOKUP($F128, SiteData!$C$2:$Q$12812, 9, FALSE), "")</f>
        <v/>
      </c>
      <c r="I128" s="215" t="str">
        <f>_xlfn.IFNA(VLOOKUP($F128, SiteData!$C$2:$Q$12812, 11, FALSE), "")</f>
        <v/>
      </c>
      <c r="J128" s="215" t="str">
        <f>_xlfn.IFNA(VLOOKUP($F128, SiteData!$C128:$Q$12812, 13, FALSE), "")</f>
        <v/>
      </c>
      <c r="K128" s="215" t="str">
        <f>_xlfn.IFNA(VLOOKUP($F128, SiteData!$C128:$Q$12812, 14, FALSE), "")</f>
        <v/>
      </c>
      <c r="L128" s="215" t="str">
        <f t="shared" si="7"/>
        <v/>
      </c>
    </row>
    <row r="129" spans="1:12" x14ac:dyDescent="0.35">
      <c r="A129" s="213" t="str">
        <f t="shared" si="4"/>
        <v/>
      </c>
      <c r="B129" s="214" t="str">
        <f t="shared" si="5"/>
        <v/>
      </c>
      <c r="C129" s="214" t="str">
        <f t="shared" si="6"/>
        <v/>
      </c>
      <c r="D129" s="214"/>
      <c r="E129" s="214"/>
      <c r="F129" s="214"/>
      <c r="G129" s="215" t="str">
        <f>_xlfn.IFNA(VLOOKUP($F129, SiteData!$C$2:$D$2992, 2, FALSE), "")</f>
        <v/>
      </c>
      <c r="H129" s="215" t="str">
        <f>_xlfn.IFNA(VLOOKUP($F129, SiteData!$C$2:$Q$12812, 9, FALSE), "")</f>
        <v/>
      </c>
      <c r="I129" s="215" t="str">
        <f>_xlfn.IFNA(VLOOKUP($F129, SiteData!$C$2:$Q$12812, 11, FALSE), "")</f>
        <v/>
      </c>
      <c r="J129" s="215" t="str">
        <f>_xlfn.IFNA(VLOOKUP($F129, SiteData!$C129:$Q$12812, 13, FALSE), "")</f>
        <v/>
      </c>
      <c r="K129" s="215" t="str">
        <f>_xlfn.IFNA(VLOOKUP($F129, SiteData!$C129:$Q$12812, 14, FALSE), "")</f>
        <v/>
      </c>
      <c r="L129" s="215" t="str">
        <f t="shared" si="7"/>
        <v/>
      </c>
    </row>
    <row r="130" spans="1:12" x14ac:dyDescent="0.35">
      <c r="A130" s="213" t="str">
        <f t="shared" si="4"/>
        <v/>
      </c>
      <c r="B130" s="214" t="str">
        <f t="shared" si="5"/>
        <v/>
      </c>
      <c r="C130" s="214" t="str">
        <f t="shared" si="6"/>
        <v/>
      </c>
      <c r="D130" s="214"/>
      <c r="E130" s="214"/>
      <c r="F130" s="214"/>
      <c r="G130" s="215" t="str">
        <f>_xlfn.IFNA(VLOOKUP($F130, SiteData!$C$2:$D$2992, 2, FALSE), "")</f>
        <v/>
      </c>
      <c r="H130" s="215" t="str">
        <f>_xlfn.IFNA(VLOOKUP($F130, SiteData!$C$2:$Q$12812, 9, FALSE), "")</f>
        <v/>
      </c>
      <c r="I130" s="215" t="str">
        <f>_xlfn.IFNA(VLOOKUP($F130, SiteData!$C$2:$Q$12812, 11, FALSE), "")</f>
        <v/>
      </c>
      <c r="J130" s="215" t="str">
        <f>_xlfn.IFNA(VLOOKUP($F130, SiteData!$C130:$Q$12812, 13, FALSE), "")</f>
        <v/>
      </c>
      <c r="K130" s="215" t="str">
        <f>_xlfn.IFNA(VLOOKUP($F130, SiteData!$C130:$Q$12812, 14, FALSE), "")</f>
        <v/>
      </c>
      <c r="L130" s="215" t="str">
        <f t="shared" si="7"/>
        <v/>
      </c>
    </row>
    <row r="131" spans="1:12" x14ac:dyDescent="0.35">
      <c r="A131" s="213" t="str">
        <f t="shared" ref="A131:A194" si="8">RIGHT(C131, 31)</f>
        <v/>
      </c>
      <c r="B131" s="214" t="str">
        <f t="shared" ref="B131:B194" si="9">IF(C131="", "",C131&amp;"-"&amp;F131)</f>
        <v/>
      </c>
      <c r="C131" s="214" t="str">
        <f t="shared" ref="C131:C194" si="10">SUBSTITUTE(SUBSTITUTE(SUBSTITUTE(SUBSTITUTE(SUBSTITUTE(SUBSTITUTE(SUBSTITUTE(SUBSTITUTE(SUBSTITUTE(SUBSTITUTE(SUBSTITUTE(SUBSTITUTE(SUBSTITUTE(SUBSTITUTE(SUBSTITUTE(E131, "HIGH SCHOOL", "HS"),"ELEMENTARY SCHOOL", "ES"), "INTERMEDIATE SCHOOL", "IS"), "MIDDLE SCHOOL", "MS"), "ELEMENTARY", "ES"), "ELEM SCHOOL", "ES"), "Elementary", "ES"), "WAN HUB SITE", ""), "DEVELOPMENT CENTER", "DC"), "/", " "), "EDUCATION CENTER", "EC"), "ADMINISTRATION", "ADMN"), "BUILDING", "BLDG"), "Administration Building", "ADMIN"), "ADVANTAGE ACADEMY", "ADV ACAD")</f>
        <v/>
      </c>
      <c r="D131" s="214"/>
      <c r="E131" s="214"/>
      <c r="F131" s="214"/>
      <c r="G131" s="215" t="str">
        <f>_xlfn.IFNA(VLOOKUP($F131, SiteData!$C$2:$D$2992, 2, FALSE), "")</f>
        <v/>
      </c>
      <c r="H131" s="215" t="str">
        <f>_xlfn.IFNA(VLOOKUP($F131, SiteData!$C$2:$Q$12812, 9, FALSE), "")</f>
        <v/>
      </c>
      <c r="I131" s="215" t="str">
        <f>_xlfn.IFNA(VLOOKUP($F131, SiteData!$C$2:$Q$12812, 11, FALSE), "")</f>
        <v/>
      </c>
      <c r="J131" s="215" t="str">
        <f>_xlfn.IFNA(VLOOKUP($F131, SiteData!$C131:$Q$12812, 13, FALSE), "")</f>
        <v/>
      </c>
      <c r="K131" s="215" t="str">
        <f>_xlfn.IFNA(VLOOKUP($F131, SiteData!$C131:$Q$12812, 14, FALSE), "")</f>
        <v/>
      </c>
      <c r="L131" s="215" t="str">
        <f t="shared" ref="L131:L194" si="11">IF(K131="", "", CONCATENATE(I131, ", ", J131, " ", K131))</f>
        <v/>
      </c>
    </row>
    <row r="132" spans="1:12" x14ac:dyDescent="0.35">
      <c r="A132" s="213" t="str">
        <f t="shared" si="8"/>
        <v/>
      </c>
      <c r="B132" s="214" t="str">
        <f t="shared" si="9"/>
        <v/>
      </c>
      <c r="C132" s="214" t="str">
        <f t="shared" si="10"/>
        <v/>
      </c>
      <c r="D132" s="214"/>
      <c r="E132" s="214"/>
      <c r="F132" s="214"/>
      <c r="G132" s="215" t="str">
        <f>_xlfn.IFNA(VLOOKUP($F132, SiteData!$C$2:$D$2992, 2, FALSE), "")</f>
        <v/>
      </c>
      <c r="H132" s="215" t="str">
        <f>_xlfn.IFNA(VLOOKUP($F132, SiteData!$C$2:$Q$12812, 9, FALSE), "")</f>
        <v/>
      </c>
      <c r="I132" s="215" t="str">
        <f>_xlfn.IFNA(VLOOKUP($F132, SiteData!$C$2:$Q$12812, 11, FALSE), "")</f>
        <v/>
      </c>
      <c r="J132" s="215" t="str">
        <f>_xlfn.IFNA(VLOOKUP($F132, SiteData!$C132:$Q$12812, 13, FALSE), "")</f>
        <v/>
      </c>
      <c r="K132" s="215" t="str">
        <f>_xlfn.IFNA(VLOOKUP($F132, SiteData!$C132:$Q$12812, 14, FALSE), "")</f>
        <v/>
      </c>
      <c r="L132" s="215" t="str">
        <f t="shared" si="11"/>
        <v/>
      </c>
    </row>
    <row r="133" spans="1:12" x14ac:dyDescent="0.35">
      <c r="A133" s="213" t="str">
        <f t="shared" si="8"/>
        <v/>
      </c>
      <c r="B133" s="214" t="str">
        <f t="shared" si="9"/>
        <v/>
      </c>
      <c r="C133" s="214" t="str">
        <f t="shared" si="10"/>
        <v/>
      </c>
      <c r="D133" s="214"/>
      <c r="E133" s="214"/>
      <c r="F133" s="214"/>
      <c r="G133" s="215" t="str">
        <f>_xlfn.IFNA(VLOOKUP($F133, SiteData!$C$2:$D$2992, 2, FALSE), "")</f>
        <v/>
      </c>
      <c r="H133" s="215" t="str">
        <f>_xlfn.IFNA(VLOOKUP($F133, SiteData!$C$2:$Q$12812, 9, FALSE), "")</f>
        <v/>
      </c>
      <c r="I133" s="215" t="str">
        <f>_xlfn.IFNA(VLOOKUP($F133, SiteData!$C$2:$Q$12812, 11, FALSE), "")</f>
        <v/>
      </c>
      <c r="J133" s="215" t="str">
        <f>_xlfn.IFNA(VLOOKUP($F133, SiteData!$C133:$Q$12812, 13, FALSE), "")</f>
        <v/>
      </c>
      <c r="K133" s="215" t="str">
        <f>_xlfn.IFNA(VLOOKUP($F133, SiteData!$C133:$Q$12812, 14, FALSE), "")</f>
        <v/>
      </c>
      <c r="L133" s="215" t="str">
        <f t="shared" si="11"/>
        <v/>
      </c>
    </row>
    <row r="134" spans="1:12" x14ac:dyDescent="0.35">
      <c r="A134" s="213" t="str">
        <f t="shared" si="8"/>
        <v/>
      </c>
      <c r="B134" s="214" t="str">
        <f t="shared" si="9"/>
        <v/>
      </c>
      <c r="C134" s="214" t="str">
        <f t="shared" si="10"/>
        <v/>
      </c>
      <c r="D134" s="214"/>
      <c r="E134" s="214"/>
      <c r="F134" s="214"/>
      <c r="G134" s="215" t="str">
        <f>_xlfn.IFNA(VLOOKUP($F134, SiteData!$C$2:$D$2992, 2, FALSE), "")</f>
        <v/>
      </c>
      <c r="H134" s="215" t="str">
        <f>_xlfn.IFNA(VLOOKUP($F134, SiteData!$C$2:$Q$12812, 9, FALSE), "")</f>
        <v/>
      </c>
      <c r="I134" s="215" t="str">
        <f>_xlfn.IFNA(VLOOKUP($F134, SiteData!$C$2:$Q$12812, 11, FALSE), "")</f>
        <v/>
      </c>
      <c r="J134" s="215" t="str">
        <f>_xlfn.IFNA(VLOOKUP($F134, SiteData!$C134:$Q$12812, 13, FALSE), "")</f>
        <v/>
      </c>
      <c r="K134" s="215" t="str">
        <f>_xlfn.IFNA(VLOOKUP($F134, SiteData!$C134:$Q$12812, 14, FALSE), "")</f>
        <v/>
      </c>
      <c r="L134" s="215" t="str">
        <f t="shared" si="11"/>
        <v/>
      </c>
    </row>
    <row r="135" spans="1:12" x14ac:dyDescent="0.35">
      <c r="A135" s="213" t="str">
        <f t="shared" si="8"/>
        <v/>
      </c>
      <c r="B135" s="214" t="str">
        <f t="shared" si="9"/>
        <v/>
      </c>
      <c r="C135" s="214" t="str">
        <f t="shared" si="10"/>
        <v/>
      </c>
      <c r="D135" s="214"/>
      <c r="E135" s="214"/>
      <c r="F135" s="214"/>
      <c r="G135" s="215" t="str">
        <f>_xlfn.IFNA(VLOOKUP($F135, SiteData!$C$2:$D$2992, 2, FALSE), "")</f>
        <v/>
      </c>
      <c r="H135" s="215" t="str">
        <f>_xlfn.IFNA(VLOOKUP($F135, SiteData!$C$2:$Q$12812, 9, FALSE), "")</f>
        <v/>
      </c>
      <c r="I135" s="215" t="str">
        <f>_xlfn.IFNA(VLOOKUP($F135, SiteData!$C$2:$Q$12812, 11, FALSE), "")</f>
        <v/>
      </c>
      <c r="J135" s="215" t="str">
        <f>_xlfn.IFNA(VLOOKUP($F135, SiteData!$C135:$Q$12812, 13, FALSE), "")</f>
        <v/>
      </c>
      <c r="K135" s="215" t="str">
        <f>_xlfn.IFNA(VLOOKUP($F135, SiteData!$C135:$Q$12812, 14, FALSE), "")</f>
        <v/>
      </c>
      <c r="L135" s="215" t="str">
        <f t="shared" si="11"/>
        <v/>
      </c>
    </row>
    <row r="136" spans="1:12" x14ac:dyDescent="0.35">
      <c r="A136" s="213" t="str">
        <f t="shared" si="8"/>
        <v/>
      </c>
      <c r="B136" s="214" t="str">
        <f t="shared" si="9"/>
        <v/>
      </c>
      <c r="C136" s="214" t="str">
        <f t="shared" si="10"/>
        <v/>
      </c>
      <c r="D136" s="214"/>
      <c r="E136" s="214"/>
      <c r="F136" s="214"/>
      <c r="G136" s="215" t="str">
        <f>_xlfn.IFNA(VLOOKUP($F136, SiteData!$C$2:$D$2992, 2, FALSE), "")</f>
        <v/>
      </c>
      <c r="H136" s="215" t="str">
        <f>_xlfn.IFNA(VLOOKUP($F136, SiteData!$C$2:$Q$12812, 9, FALSE), "")</f>
        <v/>
      </c>
      <c r="I136" s="215" t="str">
        <f>_xlfn.IFNA(VLOOKUP($F136, SiteData!$C$2:$Q$12812, 11, FALSE), "")</f>
        <v/>
      </c>
      <c r="J136" s="215" t="str">
        <f>_xlfn.IFNA(VLOOKUP($F136, SiteData!$C136:$Q$12812, 13, FALSE), "")</f>
        <v/>
      </c>
      <c r="K136" s="215" t="str">
        <f>_xlfn.IFNA(VLOOKUP($F136, SiteData!$C136:$Q$12812, 14, FALSE), "")</f>
        <v/>
      </c>
      <c r="L136" s="215" t="str">
        <f t="shared" si="11"/>
        <v/>
      </c>
    </row>
    <row r="137" spans="1:12" x14ac:dyDescent="0.35">
      <c r="A137" s="213" t="str">
        <f t="shared" si="8"/>
        <v/>
      </c>
      <c r="B137" s="214" t="str">
        <f t="shared" si="9"/>
        <v/>
      </c>
      <c r="C137" s="214" t="str">
        <f t="shared" si="10"/>
        <v/>
      </c>
      <c r="D137" s="214"/>
      <c r="E137" s="214"/>
      <c r="F137" s="214"/>
      <c r="G137" s="215" t="str">
        <f>_xlfn.IFNA(VLOOKUP($F137, SiteData!$C$2:$D$2992, 2, FALSE), "")</f>
        <v/>
      </c>
      <c r="H137" s="215" t="str">
        <f>_xlfn.IFNA(VLOOKUP($F137, SiteData!$C$2:$Q$12812, 9, FALSE), "")</f>
        <v/>
      </c>
      <c r="I137" s="215" t="str">
        <f>_xlfn.IFNA(VLOOKUP($F137, SiteData!$C$2:$Q$12812, 11, FALSE), "")</f>
        <v/>
      </c>
      <c r="J137" s="215" t="str">
        <f>_xlfn.IFNA(VLOOKUP($F137, SiteData!$C137:$Q$12812, 13, FALSE), "")</f>
        <v/>
      </c>
      <c r="K137" s="215" t="str">
        <f>_xlfn.IFNA(VLOOKUP($F137, SiteData!$C137:$Q$12812, 14, FALSE), "")</f>
        <v/>
      </c>
      <c r="L137" s="215" t="str">
        <f t="shared" si="11"/>
        <v/>
      </c>
    </row>
    <row r="138" spans="1:12" x14ac:dyDescent="0.35">
      <c r="A138" s="213" t="str">
        <f t="shared" si="8"/>
        <v/>
      </c>
      <c r="B138" s="214" t="str">
        <f t="shared" si="9"/>
        <v/>
      </c>
      <c r="C138" s="214" t="str">
        <f t="shared" si="10"/>
        <v/>
      </c>
      <c r="D138" s="214"/>
      <c r="E138" s="214"/>
      <c r="F138" s="214"/>
      <c r="G138" s="215" t="str">
        <f>_xlfn.IFNA(VLOOKUP($F138, SiteData!$C$2:$D$2992, 2, FALSE), "")</f>
        <v/>
      </c>
      <c r="H138" s="215" t="str">
        <f>_xlfn.IFNA(VLOOKUP($F138, SiteData!$C$2:$Q$12812, 9, FALSE), "")</f>
        <v/>
      </c>
      <c r="I138" s="215" t="str">
        <f>_xlfn.IFNA(VLOOKUP($F138, SiteData!$C$2:$Q$12812, 11, FALSE), "")</f>
        <v/>
      </c>
      <c r="J138" s="215" t="str">
        <f>_xlfn.IFNA(VLOOKUP($F138, SiteData!$C138:$Q$12812, 13, FALSE), "")</f>
        <v/>
      </c>
      <c r="K138" s="215" t="str">
        <f>_xlfn.IFNA(VLOOKUP($F138, SiteData!$C138:$Q$12812, 14, FALSE), "")</f>
        <v/>
      </c>
      <c r="L138" s="215" t="str">
        <f t="shared" si="11"/>
        <v/>
      </c>
    </row>
    <row r="139" spans="1:12" x14ac:dyDescent="0.35">
      <c r="A139" s="213" t="str">
        <f t="shared" si="8"/>
        <v/>
      </c>
      <c r="B139" s="214" t="str">
        <f t="shared" si="9"/>
        <v/>
      </c>
      <c r="C139" s="214" t="str">
        <f t="shared" si="10"/>
        <v/>
      </c>
      <c r="D139" s="214"/>
      <c r="E139" s="214"/>
      <c r="F139" s="214"/>
      <c r="G139" s="215" t="str">
        <f>_xlfn.IFNA(VLOOKUP($F139, SiteData!$C$2:$D$2992, 2, FALSE), "")</f>
        <v/>
      </c>
      <c r="H139" s="215" t="str">
        <f>_xlfn.IFNA(VLOOKUP($F139, SiteData!$C$2:$Q$12812, 9, FALSE), "")</f>
        <v/>
      </c>
      <c r="I139" s="215" t="str">
        <f>_xlfn.IFNA(VLOOKUP($F139, SiteData!$C$2:$Q$12812, 11, FALSE), "")</f>
        <v/>
      </c>
      <c r="J139" s="215" t="str">
        <f>_xlfn.IFNA(VLOOKUP($F139, SiteData!$C139:$Q$12812, 13, FALSE), "")</f>
        <v/>
      </c>
      <c r="K139" s="215" t="str">
        <f>_xlfn.IFNA(VLOOKUP($F139, SiteData!$C139:$Q$12812, 14, FALSE), "")</f>
        <v/>
      </c>
      <c r="L139" s="215" t="str">
        <f t="shared" si="11"/>
        <v/>
      </c>
    </row>
    <row r="140" spans="1:12" x14ac:dyDescent="0.35">
      <c r="A140" s="213" t="str">
        <f t="shared" si="8"/>
        <v/>
      </c>
      <c r="B140" s="214" t="str">
        <f t="shared" si="9"/>
        <v/>
      </c>
      <c r="C140" s="214" t="str">
        <f t="shared" si="10"/>
        <v/>
      </c>
      <c r="D140" s="214"/>
      <c r="E140" s="214"/>
      <c r="F140" s="214"/>
      <c r="G140" s="215" t="str">
        <f>_xlfn.IFNA(VLOOKUP($F140, SiteData!$C$2:$D$2992, 2, FALSE), "")</f>
        <v/>
      </c>
      <c r="H140" s="215" t="str">
        <f>_xlfn.IFNA(VLOOKUP($F140, SiteData!$C$2:$Q$12812, 9, FALSE), "")</f>
        <v/>
      </c>
      <c r="I140" s="215" t="str">
        <f>_xlfn.IFNA(VLOOKUP($F140, SiteData!$C$2:$Q$12812, 11, FALSE), "")</f>
        <v/>
      </c>
      <c r="J140" s="215" t="str">
        <f>_xlfn.IFNA(VLOOKUP($F140, SiteData!$C140:$Q$12812, 13, FALSE), "")</f>
        <v/>
      </c>
      <c r="K140" s="215" t="str">
        <f>_xlfn.IFNA(VLOOKUP($F140, SiteData!$C140:$Q$12812, 14, FALSE), "")</f>
        <v/>
      </c>
      <c r="L140" s="215" t="str">
        <f t="shared" si="11"/>
        <v/>
      </c>
    </row>
    <row r="141" spans="1:12" x14ac:dyDescent="0.35">
      <c r="A141" s="213" t="str">
        <f t="shared" si="8"/>
        <v/>
      </c>
      <c r="B141" s="214" t="str">
        <f t="shared" si="9"/>
        <v/>
      </c>
      <c r="C141" s="214" t="str">
        <f t="shared" si="10"/>
        <v/>
      </c>
      <c r="D141" s="214"/>
      <c r="E141" s="214"/>
      <c r="F141" s="214"/>
      <c r="G141" s="215" t="str">
        <f>_xlfn.IFNA(VLOOKUP($F141, SiteData!$C$2:$D$2992, 2, FALSE), "")</f>
        <v/>
      </c>
      <c r="H141" s="215" t="str">
        <f>_xlfn.IFNA(VLOOKUP($F141, SiteData!$C$2:$Q$12812, 9, FALSE), "")</f>
        <v/>
      </c>
      <c r="I141" s="215" t="str">
        <f>_xlfn.IFNA(VLOOKUP($F141, SiteData!$C$2:$Q$12812, 11, FALSE), "")</f>
        <v/>
      </c>
      <c r="J141" s="215" t="str">
        <f>_xlfn.IFNA(VLOOKUP($F141, SiteData!$C141:$Q$12812, 13, FALSE), "")</f>
        <v/>
      </c>
      <c r="K141" s="215" t="str">
        <f>_xlfn.IFNA(VLOOKUP($F141, SiteData!$C141:$Q$12812, 14, FALSE), "")</f>
        <v/>
      </c>
      <c r="L141" s="215" t="str">
        <f t="shared" si="11"/>
        <v/>
      </c>
    </row>
    <row r="142" spans="1:12" x14ac:dyDescent="0.35">
      <c r="A142" s="213" t="str">
        <f t="shared" si="8"/>
        <v/>
      </c>
      <c r="B142" s="214" t="str">
        <f t="shared" si="9"/>
        <v/>
      </c>
      <c r="C142" s="214" t="str">
        <f t="shared" si="10"/>
        <v/>
      </c>
      <c r="D142" s="214"/>
      <c r="E142" s="214"/>
      <c r="F142" s="214"/>
      <c r="G142" s="215" t="str">
        <f>_xlfn.IFNA(VLOOKUP($F142, SiteData!$C$2:$D$2992, 2, FALSE), "")</f>
        <v/>
      </c>
      <c r="H142" s="215" t="str">
        <f>_xlfn.IFNA(VLOOKUP($F142, SiteData!$C$2:$Q$12812, 9, FALSE), "")</f>
        <v/>
      </c>
      <c r="I142" s="215" t="str">
        <f>_xlfn.IFNA(VLOOKUP($F142, SiteData!$C$2:$Q$12812, 11, FALSE), "")</f>
        <v/>
      </c>
      <c r="J142" s="215" t="str">
        <f>_xlfn.IFNA(VLOOKUP($F142, SiteData!$C142:$Q$12812, 13, FALSE), "")</f>
        <v/>
      </c>
      <c r="K142" s="215" t="str">
        <f>_xlfn.IFNA(VLOOKUP($F142, SiteData!$C142:$Q$12812, 14, FALSE), "")</f>
        <v/>
      </c>
      <c r="L142" s="215" t="str">
        <f t="shared" si="11"/>
        <v/>
      </c>
    </row>
    <row r="143" spans="1:12" x14ac:dyDescent="0.35">
      <c r="A143" s="213" t="str">
        <f t="shared" si="8"/>
        <v/>
      </c>
      <c r="B143" s="214" t="str">
        <f t="shared" si="9"/>
        <v/>
      </c>
      <c r="C143" s="214" t="str">
        <f t="shared" si="10"/>
        <v/>
      </c>
      <c r="D143" s="214"/>
      <c r="E143" s="214"/>
      <c r="F143" s="214"/>
      <c r="G143" s="215" t="str">
        <f>_xlfn.IFNA(VLOOKUP($F143, SiteData!$C$2:$D$2992, 2, FALSE), "")</f>
        <v/>
      </c>
      <c r="H143" s="215" t="str">
        <f>_xlfn.IFNA(VLOOKUP($F143, SiteData!$C$2:$Q$12812, 9, FALSE), "")</f>
        <v/>
      </c>
      <c r="I143" s="215" t="str">
        <f>_xlfn.IFNA(VLOOKUP($F143, SiteData!$C$2:$Q$12812, 11, FALSE), "")</f>
        <v/>
      </c>
      <c r="J143" s="215" t="str">
        <f>_xlfn.IFNA(VLOOKUP($F143, SiteData!$C143:$Q$12812, 13, FALSE), "")</f>
        <v/>
      </c>
      <c r="K143" s="215" t="str">
        <f>_xlfn.IFNA(VLOOKUP($F143, SiteData!$C143:$Q$12812, 14, FALSE), "")</f>
        <v/>
      </c>
      <c r="L143" s="215" t="str">
        <f t="shared" si="11"/>
        <v/>
      </c>
    </row>
    <row r="144" spans="1:12" x14ac:dyDescent="0.35">
      <c r="A144" s="213" t="str">
        <f t="shared" si="8"/>
        <v/>
      </c>
      <c r="B144" s="214" t="str">
        <f t="shared" si="9"/>
        <v/>
      </c>
      <c r="C144" s="214" t="str">
        <f t="shared" si="10"/>
        <v/>
      </c>
      <c r="D144" s="214"/>
      <c r="E144" s="214"/>
      <c r="F144" s="214"/>
      <c r="G144" s="215" t="str">
        <f>_xlfn.IFNA(VLOOKUP($F144, SiteData!$C$2:$D$2992, 2, FALSE), "")</f>
        <v/>
      </c>
      <c r="H144" s="215" t="str">
        <f>_xlfn.IFNA(VLOOKUP($F144, SiteData!$C$2:$Q$12812, 9, FALSE), "")</f>
        <v/>
      </c>
      <c r="I144" s="215" t="str">
        <f>_xlfn.IFNA(VLOOKUP($F144, SiteData!$C$2:$Q$12812, 11, FALSE), "")</f>
        <v/>
      </c>
      <c r="J144" s="215" t="str">
        <f>_xlfn.IFNA(VLOOKUP($F144, SiteData!$C144:$Q$12812, 13, FALSE), "")</f>
        <v/>
      </c>
      <c r="K144" s="215" t="str">
        <f>_xlfn.IFNA(VLOOKUP($F144, SiteData!$C144:$Q$12812, 14, FALSE), "")</f>
        <v/>
      </c>
      <c r="L144" s="215" t="str">
        <f t="shared" si="11"/>
        <v/>
      </c>
    </row>
    <row r="145" spans="1:12" x14ac:dyDescent="0.35">
      <c r="A145" s="213" t="str">
        <f t="shared" si="8"/>
        <v/>
      </c>
      <c r="B145" s="214" t="str">
        <f t="shared" si="9"/>
        <v/>
      </c>
      <c r="C145" s="214" t="str">
        <f t="shared" si="10"/>
        <v/>
      </c>
      <c r="D145" s="214"/>
      <c r="E145" s="214"/>
      <c r="F145" s="214"/>
      <c r="G145" s="215" t="str">
        <f>_xlfn.IFNA(VLOOKUP($F145, SiteData!$C$2:$D$2992, 2, FALSE), "")</f>
        <v/>
      </c>
      <c r="H145" s="215" t="str">
        <f>_xlfn.IFNA(VLOOKUP($F145, SiteData!$C$2:$Q$12812, 9, FALSE), "")</f>
        <v/>
      </c>
      <c r="I145" s="215" t="str">
        <f>_xlfn.IFNA(VLOOKUP($F145, SiteData!$C$2:$Q$12812, 11, FALSE), "")</f>
        <v/>
      </c>
      <c r="J145" s="215" t="str">
        <f>_xlfn.IFNA(VLOOKUP($F145, SiteData!$C145:$Q$12812, 13, FALSE), "")</f>
        <v/>
      </c>
      <c r="K145" s="215" t="str">
        <f>_xlfn.IFNA(VLOOKUP($F145, SiteData!$C145:$Q$12812, 14, FALSE), "")</f>
        <v/>
      </c>
      <c r="L145" s="215" t="str">
        <f t="shared" si="11"/>
        <v/>
      </c>
    </row>
    <row r="146" spans="1:12" x14ac:dyDescent="0.35">
      <c r="A146" s="213" t="str">
        <f t="shared" si="8"/>
        <v/>
      </c>
      <c r="B146" s="214" t="str">
        <f t="shared" si="9"/>
        <v/>
      </c>
      <c r="C146" s="214" t="str">
        <f t="shared" si="10"/>
        <v/>
      </c>
      <c r="D146" s="214"/>
      <c r="E146" s="214"/>
      <c r="F146" s="214"/>
      <c r="G146" s="215" t="str">
        <f>_xlfn.IFNA(VLOOKUP($F146, SiteData!$C$2:$D$2992, 2, FALSE), "")</f>
        <v/>
      </c>
      <c r="H146" s="215" t="str">
        <f>_xlfn.IFNA(VLOOKUP($F146, SiteData!$C$2:$Q$12812, 9, FALSE), "")</f>
        <v/>
      </c>
      <c r="I146" s="215" t="str">
        <f>_xlfn.IFNA(VLOOKUP($F146, SiteData!$C$2:$Q$12812, 11, FALSE), "")</f>
        <v/>
      </c>
      <c r="J146" s="215" t="str">
        <f>_xlfn.IFNA(VLOOKUP($F146, SiteData!$C146:$Q$12812, 13, FALSE), "")</f>
        <v/>
      </c>
      <c r="K146" s="215" t="str">
        <f>_xlfn.IFNA(VLOOKUP($F146, SiteData!$C146:$Q$12812, 14, FALSE), "")</f>
        <v/>
      </c>
      <c r="L146" s="215" t="str">
        <f t="shared" si="11"/>
        <v/>
      </c>
    </row>
    <row r="147" spans="1:12" x14ac:dyDescent="0.35">
      <c r="A147" s="213" t="str">
        <f t="shared" si="8"/>
        <v/>
      </c>
      <c r="B147" s="214" t="str">
        <f t="shared" si="9"/>
        <v/>
      </c>
      <c r="C147" s="214" t="str">
        <f t="shared" si="10"/>
        <v/>
      </c>
      <c r="D147" s="214"/>
      <c r="E147" s="214"/>
      <c r="F147" s="214"/>
      <c r="G147" s="215" t="str">
        <f>_xlfn.IFNA(VLOOKUP($F147, SiteData!$C$2:$D$2992, 2, FALSE), "")</f>
        <v/>
      </c>
      <c r="H147" s="215" t="str">
        <f>_xlfn.IFNA(VLOOKUP($F147, SiteData!$C$2:$Q$12812, 9, FALSE), "")</f>
        <v/>
      </c>
      <c r="I147" s="215" t="str">
        <f>_xlfn.IFNA(VLOOKUP($F147, SiteData!$C$2:$Q$12812, 11, FALSE), "")</f>
        <v/>
      </c>
      <c r="J147" s="215" t="str">
        <f>_xlfn.IFNA(VLOOKUP($F147, SiteData!$C147:$Q$12812, 13, FALSE), "")</f>
        <v/>
      </c>
      <c r="K147" s="215" t="str">
        <f>_xlfn.IFNA(VLOOKUP($F147, SiteData!$C147:$Q$12812, 14, FALSE), "")</f>
        <v/>
      </c>
      <c r="L147" s="215" t="str">
        <f t="shared" si="11"/>
        <v/>
      </c>
    </row>
    <row r="148" spans="1:12" x14ac:dyDescent="0.35">
      <c r="A148" s="213" t="str">
        <f t="shared" si="8"/>
        <v/>
      </c>
      <c r="B148" s="214" t="str">
        <f t="shared" si="9"/>
        <v/>
      </c>
      <c r="C148" s="214" t="str">
        <f t="shared" si="10"/>
        <v/>
      </c>
      <c r="D148" s="214"/>
      <c r="E148" s="214"/>
      <c r="F148" s="214"/>
      <c r="G148" s="215" t="str">
        <f>_xlfn.IFNA(VLOOKUP($F148, SiteData!$C$2:$D$2992, 2, FALSE), "")</f>
        <v/>
      </c>
      <c r="H148" s="215" t="str">
        <f>_xlfn.IFNA(VLOOKUP($F148, SiteData!$C$2:$Q$12812, 9, FALSE), "")</f>
        <v/>
      </c>
      <c r="I148" s="215" t="str">
        <f>_xlfn.IFNA(VLOOKUP($F148, SiteData!$C$2:$Q$12812, 11, FALSE), "")</f>
        <v/>
      </c>
      <c r="J148" s="215" t="str">
        <f>_xlfn.IFNA(VLOOKUP($F148, SiteData!$C148:$Q$12812, 13, FALSE), "")</f>
        <v/>
      </c>
      <c r="K148" s="215" t="str">
        <f>_xlfn.IFNA(VLOOKUP($F148, SiteData!$C148:$Q$12812, 14, FALSE), "")</f>
        <v/>
      </c>
      <c r="L148" s="215" t="str">
        <f t="shared" si="11"/>
        <v/>
      </c>
    </row>
    <row r="149" spans="1:12" x14ac:dyDescent="0.35">
      <c r="A149" s="213" t="str">
        <f t="shared" si="8"/>
        <v/>
      </c>
      <c r="B149" s="214" t="str">
        <f t="shared" si="9"/>
        <v/>
      </c>
      <c r="C149" s="214" t="str">
        <f t="shared" si="10"/>
        <v/>
      </c>
      <c r="D149" s="214"/>
      <c r="E149" s="214"/>
      <c r="F149" s="214"/>
      <c r="G149" s="215" t="str">
        <f>_xlfn.IFNA(VLOOKUP($F149, SiteData!$C$2:$D$2992, 2, FALSE), "")</f>
        <v/>
      </c>
      <c r="H149" s="215" t="str">
        <f>_xlfn.IFNA(VLOOKUP($F149, SiteData!$C$2:$Q$12812, 9, FALSE), "")</f>
        <v/>
      </c>
      <c r="I149" s="215" t="str">
        <f>_xlfn.IFNA(VLOOKUP($F149, SiteData!$C$2:$Q$12812, 11, FALSE), "")</f>
        <v/>
      </c>
      <c r="J149" s="215" t="str">
        <f>_xlfn.IFNA(VLOOKUP($F149, SiteData!$C149:$Q$12812, 13, FALSE), "")</f>
        <v/>
      </c>
      <c r="K149" s="215" t="str">
        <f>_xlfn.IFNA(VLOOKUP($F149, SiteData!$C149:$Q$12812, 14, FALSE), "")</f>
        <v/>
      </c>
      <c r="L149" s="215" t="str">
        <f t="shared" si="11"/>
        <v/>
      </c>
    </row>
    <row r="150" spans="1:12" x14ac:dyDescent="0.35">
      <c r="A150" s="213" t="str">
        <f t="shared" si="8"/>
        <v/>
      </c>
      <c r="B150" s="214" t="str">
        <f t="shared" si="9"/>
        <v/>
      </c>
      <c r="C150" s="214" t="str">
        <f t="shared" si="10"/>
        <v/>
      </c>
      <c r="D150" s="214"/>
      <c r="E150" s="214"/>
      <c r="F150" s="214"/>
      <c r="G150" s="215" t="str">
        <f>_xlfn.IFNA(VLOOKUP($F150, SiteData!$C$2:$D$2992, 2, FALSE), "")</f>
        <v/>
      </c>
      <c r="H150" s="215" t="str">
        <f>_xlfn.IFNA(VLOOKUP($F150, SiteData!$C$2:$Q$12812, 9, FALSE), "")</f>
        <v/>
      </c>
      <c r="I150" s="215" t="str">
        <f>_xlfn.IFNA(VLOOKUP($F150, SiteData!$C$2:$Q$12812, 11, FALSE), "")</f>
        <v/>
      </c>
      <c r="J150" s="215" t="str">
        <f>_xlfn.IFNA(VLOOKUP($F150, SiteData!$C150:$Q$12812, 13, FALSE), "")</f>
        <v/>
      </c>
      <c r="K150" s="215" t="str">
        <f>_xlfn.IFNA(VLOOKUP($F150, SiteData!$C150:$Q$12812, 14, FALSE), "")</f>
        <v/>
      </c>
      <c r="L150" s="215" t="str">
        <f t="shared" si="11"/>
        <v/>
      </c>
    </row>
    <row r="151" spans="1:12" x14ac:dyDescent="0.35">
      <c r="A151" s="213" t="str">
        <f t="shared" si="8"/>
        <v/>
      </c>
      <c r="B151" s="214" t="str">
        <f t="shared" si="9"/>
        <v/>
      </c>
      <c r="C151" s="214" t="str">
        <f t="shared" si="10"/>
        <v/>
      </c>
      <c r="D151" s="214"/>
      <c r="E151" s="214"/>
      <c r="F151" s="214"/>
      <c r="G151" s="215" t="str">
        <f>_xlfn.IFNA(VLOOKUP($F151, SiteData!$C$2:$D$2992, 2, FALSE), "")</f>
        <v/>
      </c>
      <c r="H151" s="215" t="str">
        <f>_xlfn.IFNA(VLOOKUP($F151, SiteData!$C$2:$Q$12812, 9, FALSE), "")</f>
        <v/>
      </c>
      <c r="I151" s="215" t="str">
        <f>_xlfn.IFNA(VLOOKUP($F151, SiteData!$C$2:$Q$12812, 11, FALSE), "")</f>
        <v/>
      </c>
      <c r="J151" s="215" t="str">
        <f>_xlfn.IFNA(VLOOKUP($F151, SiteData!$C151:$Q$12812, 13, FALSE), "")</f>
        <v/>
      </c>
      <c r="K151" s="215" t="str">
        <f>_xlfn.IFNA(VLOOKUP($F151, SiteData!$C151:$Q$12812, 14, FALSE), "")</f>
        <v/>
      </c>
      <c r="L151" s="215" t="str">
        <f t="shared" si="11"/>
        <v/>
      </c>
    </row>
    <row r="152" spans="1:12" x14ac:dyDescent="0.35">
      <c r="A152" s="213" t="str">
        <f t="shared" si="8"/>
        <v/>
      </c>
      <c r="B152" s="214" t="str">
        <f t="shared" si="9"/>
        <v/>
      </c>
      <c r="C152" s="214" t="str">
        <f t="shared" si="10"/>
        <v/>
      </c>
      <c r="D152" s="214"/>
      <c r="E152" s="214"/>
      <c r="F152" s="214"/>
      <c r="G152" s="215" t="str">
        <f>_xlfn.IFNA(VLOOKUP($F152, SiteData!$C$2:$D$2992, 2, FALSE), "")</f>
        <v/>
      </c>
      <c r="H152" s="215" t="str">
        <f>_xlfn.IFNA(VLOOKUP($F152, SiteData!$C$2:$Q$12812, 9, FALSE), "")</f>
        <v/>
      </c>
      <c r="I152" s="215" t="str">
        <f>_xlfn.IFNA(VLOOKUP($F152, SiteData!$C$2:$Q$12812, 11, FALSE), "")</f>
        <v/>
      </c>
      <c r="J152" s="215" t="str">
        <f>_xlfn.IFNA(VLOOKUP($F152, SiteData!$C152:$Q$12812, 13, FALSE), "")</f>
        <v/>
      </c>
      <c r="K152" s="215" t="str">
        <f>_xlfn.IFNA(VLOOKUP($F152, SiteData!$C152:$Q$12812, 14, FALSE), "")</f>
        <v/>
      </c>
      <c r="L152" s="215" t="str">
        <f t="shared" si="11"/>
        <v/>
      </c>
    </row>
    <row r="153" spans="1:12" x14ac:dyDescent="0.35">
      <c r="A153" s="213" t="str">
        <f t="shared" si="8"/>
        <v/>
      </c>
      <c r="B153" s="214" t="str">
        <f t="shared" si="9"/>
        <v/>
      </c>
      <c r="C153" s="214" t="str">
        <f t="shared" si="10"/>
        <v/>
      </c>
      <c r="D153" s="214"/>
      <c r="E153" s="214"/>
      <c r="F153" s="214"/>
      <c r="G153" s="215" t="str">
        <f>_xlfn.IFNA(VLOOKUP($F153, SiteData!$C$2:$D$2992, 2, FALSE), "")</f>
        <v/>
      </c>
      <c r="H153" s="215" t="str">
        <f>_xlfn.IFNA(VLOOKUP($F153, SiteData!$C$2:$Q$12812, 9, FALSE), "")</f>
        <v/>
      </c>
      <c r="I153" s="215" t="str">
        <f>_xlfn.IFNA(VLOOKUP($F153, SiteData!$C$2:$Q$12812, 11, FALSE), "")</f>
        <v/>
      </c>
      <c r="J153" s="215" t="str">
        <f>_xlfn.IFNA(VLOOKUP($F153, SiteData!$C153:$Q$12812, 13, FALSE), "")</f>
        <v/>
      </c>
      <c r="K153" s="215" t="str">
        <f>_xlfn.IFNA(VLOOKUP($F153, SiteData!$C153:$Q$12812, 14, FALSE), "")</f>
        <v/>
      </c>
      <c r="L153" s="215" t="str">
        <f t="shared" si="11"/>
        <v/>
      </c>
    </row>
    <row r="154" spans="1:12" x14ac:dyDescent="0.35">
      <c r="A154" s="213" t="str">
        <f t="shared" si="8"/>
        <v/>
      </c>
      <c r="B154" s="214" t="str">
        <f t="shared" si="9"/>
        <v/>
      </c>
      <c r="C154" s="214" t="str">
        <f t="shared" si="10"/>
        <v/>
      </c>
      <c r="D154" s="214"/>
      <c r="E154" s="214"/>
      <c r="F154" s="214"/>
      <c r="G154" s="215" t="str">
        <f>_xlfn.IFNA(VLOOKUP($F154, SiteData!$C$2:$D$2992, 2, FALSE), "")</f>
        <v/>
      </c>
      <c r="H154" s="215" t="str">
        <f>_xlfn.IFNA(VLOOKUP($F154, SiteData!$C$2:$Q$12812, 9, FALSE), "")</f>
        <v/>
      </c>
      <c r="I154" s="215" t="str">
        <f>_xlfn.IFNA(VLOOKUP($F154, SiteData!$C$2:$Q$12812, 11, FALSE), "")</f>
        <v/>
      </c>
      <c r="J154" s="215" t="str">
        <f>_xlfn.IFNA(VLOOKUP($F154, SiteData!$C154:$Q$12812, 13, FALSE), "")</f>
        <v/>
      </c>
      <c r="K154" s="215" t="str">
        <f>_xlfn.IFNA(VLOOKUP($F154, SiteData!$C154:$Q$12812, 14, FALSE), "")</f>
        <v/>
      </c>
      <c r="L154" s="215" t="str">
        <f t="shared" si="11"/>
        <v/>
      </c>
    </row>
    <row r="155" spans="1:12" x14ac:dyDescent="0.35">
      <c r="A155" s="213" t="str">
        <f t="shared" si="8"/>
        <v/>
      </c>
      <c r="B155" s="214" t="str">
        <f t="shared" si="9"/>
        <v/>
      </c>
      <c r="C155" s="214" t="str">
        <f t="shared" si="10"/>
        <v/>
      </c>
      <c r="D155" s="214"/>
      <c r="E155" s="214"/>
      <c r="F155" s="214"/>
      <c r="G155" s="215" t="str">
        <f>_xlfn.IFNA(VLOOKUP($F155, SiteData!$C$2:$D$2992, 2, FALSE), "")</f>
        <v/>
      </c>
      <c r="H155" s="215" t="str">
        <f>_xlfn.IFNA(VLOOKUP($F155, SiteData!$C$2:$Q$12812, 9, FALSE), "")</f>
        <v/>
      </c>
      <c r="I155" s="215" t="str">
        <f>_xlfn.IFNA(VLOOKUP($F155, SiteData!$C$2:$Q$12812, 11, FALSE), "")</f>
        <v/>
      </c>
      <c r="J155" s="215" t="str">
        <f>_xlfn.IFNA(VLOOKUP($F155, SiteData!$C155:$Q$12812, 13, FALSE), "")</f>
        <v/>
      </c>
      <c r="K155" s="215" t="str">
        <f>_xlfn.IFNA(VLOOKUP($F155, SiteData!$C155:$Q$12812, 14, FALSE), "")</f>
        <v/>
      </c>
      <c r="L155" s="215" t="str">
        <f t="shared" si="11"/>
        <v/>
      </c>
    </row>
    <row r="156" spans="1:12" x14ac:dyDescent="0.35">
      <c r="A156" s="213" t="str">
        <f t="shared" si="8"/>
        <v/>
      </c>
      <c r="B156" s="214" t="str">
        <f t="shared" si="9"/>
        <v/>
      </c>
      <c r="C156" s="214" t="str">
        <f t="shared" si="10"/>
        <v/>
      </c>
      <c r="D156" s="214"/>
      <c r="E156" s="214"/>
      <c r="F156" s="214"/>
      <c r="G156" s="215" t="str">
        <f>_xlfn.IFNA(VLOOKUP($F156, SiteData!$C$2:$D$2992, 2, FALSE), "")</f>
        <v/>
      </c>
      <c r="H156" s="215" t="str">
        <f>_xlfn.IFNA(VLOOKUP($F156, SiteData!$C$2:$Q$12812, 9, FALSE), "")</f>
        <v/>
      </c>
      <c r="I156" s="215" t="str">
        <f>_xlfn.IFNA(VLOOKUP($F156, SiteData!$C$2:$Q$12812, 11, FALSE), "")</f>
        <v/>
      </c>
      <c r="J156" s="215" t="str">
        <f>_xlfn.IFNA(VLOOKUP($F156, SiteData!$C156:$Q$12812, 13, FALSE), "")</f>
        <v/>
      </c>
      <c r="K156" s="215" t="str">
        <f>_xlfn.IFNA(VLOOKUP($F156, SiteData!$C156:$Q$12812, 14, FALSE), "")</f>
        <v/>
      </c>
      <c r="L156" s="215" t="str">
        <f t="shared" si="11"/>
        <v/>
      </c>
    </row>
    <row r="157" spans="1:12" x14ac:dyDescent="0.35">
      <c r="A157" s="213" t="str">
        <f t="shared" si="8"/>
        <v/>
      </c>
      <c r="B157" s="214" t="str">
        <f t="shared" si="9"/>
        <v/>
      </c>
      <c r="C157" s="214" t="str">
        <f t="shared" si="10"/>
        <v/>
      </c>
      <c r="D157" s="214"/>
      <c r="E157" s="214"/>
      <c r="F157" s="214"/>
      <c r="G157" s="215" t="str">
        <f>_xlfn.IFNA(VLOOKUP($F157, SiteData!$C$2:$D$2992, 2, FALSE), "")</f>
        <v/>
      </c>
      <c r="H157" s="215" t="str">
        <f>_xlfn.IFNA(VLOOKUP($F157, SiteData!$C$2:$Q$12812, 9, FALSE), "")</f>
        <v/>
      </c>
      <c r="I157" s="215" t="str">
        <f>_xlfn.IFNA(VLOOKUP($F157, SiteData!$C$2:$Q$12812, 11, FALSE), "")</f>
        <v/>
      </c>
      <c r="J157" s="215" t="str">
        <f>_xlfn.IFNA(VLOOKUP($F157, SiteData!$C157:$Q$12812, 13, FALSE), "")</f>
        <v/>
      </c>
      <c r="K157" s="215" t="str">
        <f>_xlfn.IFNA(VLOOKUP($F157, SiteData!$C157:$Q$12812, 14, FALSE), "")</f>
        <v/>
      </c>
      <c r="L157" s="215" t="str">
        <f t="shared" si="11"/>
        <v/>
      </c>
    </row>
    <row r="158" spans="1:12" x14ac:dyDescent="0.35">
      <c r="A158" s="213" t="str">
        <f t="shared" si="8"/>
        <v/>
      </c>
      <c r="B158" s="214" t="str">
        <f t="shared" si="9"/>
        <v/>
      </c>
      <c r="C158" s="214" t="str">
        <f t="shared" si="10"/>
        <v/>
      </c>
      <c r="D158" s="214"/>
      <c r="E158" s="214"/>
      <c r="F158" s="214"/>
      <c r="G158" s="215" t="str">
        <f>_xlfn.IFNA(VLOOKUP($F158, SiteData!$C$2:$D$2992, 2, FALSE), "")</f>
        <v/>
      </c>
      <c r="H158" s="215" t="str">
        <f>_xlfn.IFNA(VLOOKUP($F158, SiteData!$C$2:$Q$12812, 9, FALSE), "")</f>
        <v/>
      </c>
      <c r="I158" s="215" t="str">
        <f>_xlfn.IFNA(VLOOKUP($F158, SiteData!$C$2:$Q$12812, 11, FALSE), "")</f>
        <v/>
      </c>
      <c r="J158" s="215" t="str">
        <f>_xlfn.IFNA(VLOOKUP($F158, SiteData!$C158:$Q$12812, 13, FALSE), "")</f>
        <v/>
      </c>
      <c r="K158" s="215" t="str">
        <f>_xlfn.IFNA(VLOOKUP($F158, SiteData!$C158:$Q$12812, 14, FALSE), "")</f>
        <v/>
      </c>
      <c r="L158" s="215" t="str">
        <f t="shared" si="11"/>
        <v/>
      </c>
    </row>
    <row r="159" spans="1:12" x14ac:dyDescent="0.35">
      <c r="A159" s="213" t="str">
        <f t="shared" si="8"/>
        <v/>
      </c>
      <c r="B159" s="214" t="str">
        <f t="shared" si="9"/>
        <v/>
      </c>
      <c r="C159" s="214" t="str">
        <f t="shared" si="10"/>
        <v/>
      </c>
      <c r="D159" s="214"/>
      <c r="E159" s="214"/>
      <c r="F159" s="214"/>
      <c r="G159" s="215" t="str">
        <f>_xlfn.IFNA(VLOOKUP($F159, SiteData!$C$2:$D$2992, 2, FALSE), "")</f>
        <v/>
      </c>
      <c r="H159" s="215" t="str">
        <f>_xlfn.IFNA(VLOOKUP($F159, SiteData!$C$2:$Q$12812, 9, FALSE), "")</f>
        <v/>
      </c>
      <c r="I159" s="215" t="str">
        <f>_xlfn.IFNA(VLOOKUP($F159, SiteData!$C$2:$Q$12812, 11, FALSE), "")</f>
        <v/>
      </c>
      <c r="J159" s="215" t="str">
        <f>_xlfn.IFNA(VLOOKUP($F159, SiteData!$C159:$Q$12812, 13, FALSE), "")</f>
        <v/>
      </c>
      <c r="K159" s="215" t="str">
        <f>_xlfn.IFNA(VLOOKUP($F159, SiteData!$C159:$Q$12812, 14, FALSE), "")</f>
        <v/>
      </c>
      <c r="L159" s="215" t="str">
        <f t="shared" si="11"/>
        <v/>
      </c>
    </row>
    <row r="160" spans="1:12" x14ac:dyDescent="0.35">
      <c r="A160" s="213" t="str">
        <f t="shared" si="8"/>
        <v/>
      </c>
      <c r="B160" s="214" t="str">
        <f t="shared" si="9"/>
        <v/>
      </c>
      <c r="C160" s="214" t="str">
        <f t="shared" si="10"/>
        <v/>
      </c>
      <c r="D160" s="214"/>
      <c r="E160" s="214"/>
      <c r="F160" s="214"/>
      <c r="G160" s="215" t="str">
        <f>_xlfn.IFNA(VLOOKUP($F160, SiteData!$C$2:$D$2992, 2, FALSE), "")</f>
        <v/>
      </c>
      <c r="H160" s="215" t="str">
        <f>_xlfn.IFNA(VLOOKUP($F160, SiteData!$C$2:$Q$12812, 9, FALSE), "")</f>
        <v/>
      </c>
      <c r="I160" s="215" t="str">
        <f>_xlfn.IFNA(VLOOKUP($F160, SiteData!$C$2:$Q$12812, 11, FALSE), "")</f>
        <v/>
      </c>
      <c r="J160" s="215" t="str">
        <f>_xlfn.IFNA(VLOOKUP($F160, SiteData!$C160:$Q$12812, 13, FALSE), "")</f>
        <v/>
      </c>
      <c r="K160" s="215" t="str">
        <f>_xlfn.IFNA(VLOOKUP($F160, SiteData!$C160:$Q$12812, 14, FALSE), "")</f>
        <v/>
      </c>
      <c r="L160" s="215" t="str">
        <f t="shared" si="11"/>
        <v/>
      </c>
    </row>
    <row r="161" spans="1:12" x14ac:dyDescent="0.35">
      <c r="A161" s="213" t="str">
        <f t="shared" si="8"/>
        <v/>
      </c>
      <c r="B161" s="214" t="str">
        <f t="shared" si="9"/>
        <v/>
      </c>
      <c r="C161" s="214" t="str">
        <f t="shared" si="10"/>
        <v/>
      </c>
      <c r="D161" s="214"/>
      <c r="E161" s="214"/>
      <c r="F161" s="214"/>
      <c r="G161" s="215" t="str">
        <f>_xlfn.IFNA(VLOOKUP($F161, SiteData!$C$2:$D$2992, 2, FALSE), "")</f>
        <v/>
      </c>
      <c r="H161" s="215" t="str">
        <f>_xlfn.IFNA(VLOOKUP($F161, SiteData!$C$2:$Q$12812, 9, FALSE), "")</f>
        <v/>
      </c>
      <c r="I161" s="215" t="str">
        <f>_xlfn.IFNA(VLOOKUP($F161, SiteData!$C$2:$Q$12812, 11, FALSE), "")</f>
        <v/>
      </c>
      <c r="J161" s="215" t="str">
        <f>_xlfn.IFNA(VLOOKUP($F161, SiteData!$C161:$Q$12812, 13, FALSE), "")</f>
        <v/>
      </c>
      <c r="K161" s="215" t="str">
        <f>_xlfn.IFNA(VLOOKUP($F161, SiteData!$C161:$Q$12812, 14, FALSE), "")</f>
        <v/>
      </c>
      <c r="L161" s="215" t="str">
        <f t="shared" si="11"/>
        <v/>
      </c>
    </row>
    <row r="162" spans="1:12" x14ac:dyDescent="0.35">
      <c r="A162" s="213" t="str">
        <f t="shared" si="8"/>
        <v/>
      </c>
      <c r="B162" s="214" t="str">
        <f t="shared" si="9"/>
        <v/>
      </c>
      <c r="C162" s="214" t="str">
        <f t="shared" si="10"/>
        <v/>
      </c>
      <c r="D162" s="214"/>
      <c r="E162" s="214"/>
      <c r="F162" s="214"/>
      <c r="G162" s="215" t="str">
        <f>_xlfn.IFNA(VLOOKUP($F162, SiteData!$C$2:$D$2992, 2, FALSE), "")</f>
        <v/>
      </c>
      <c r="H162" s="215" t="str">
        <f>_xlfn.IFNA(VLOOKUP($F162, SiteData!$C$2:$Q$12812, 9, FALSE), "")</f>
        <v/>
      </c>
      <c r="I162" s="215" t="str">
        <f>_xlfn.IFNA(VLOOKUP($F162, SiteData!$C$2:$Q$12812, 11, FALSE), "")</f>
        <v/>
      </c>
      <c r="J162" s="215" t="str">
        <f>_xlfn.IFNA(VLOOKUP($F162, SiteData!$C162:$Q$12812, 13, FALSE), "")</f>
        <v/>
      </c>
      <c r="K162" s="215" t="str">
        <f>_xlfn.IFNA(VLOOKUP($F162, SiteData!$C162:$Q$12812, 14, FALSE), "")</f>
        <v/>
      </c>
      <c r="L162" s="215" t="str">
        <f t="shared" si="11"/>
        <v/>
      </c>
    </row>
    <row r="163" spans="1:12" x14ac:dyDescent="0.35">
      <c r="A163" s="213" t="str">
        <f t="shared" si="8"/>
        <v/>
      </c>
      <c r="B163" s="214" t="str">
        <f t="shared" si="9"/>
        <v/>
      </c>
      <c r="C163" s="214" t="str">
        <f t="shared" si="10"/>
        <v/>
      </c>
      <c r="D163" s="214"/>
      <c r="E163" s="214"/>
      <c r="F163" s="214"/>
      <c r="G163" s="215" t="str">
        <f>_xlfn.IFNA(VLOOKUP($F163, SiteData!$C$2:$D$2992, 2, FALSE), "")</f>
        <v/>
      </c>
      <c r="H163" s="215" t="str">
        <f>_xlfn.IFNA(VLOOKUP($F163, SiteData!$C$2:$Q$12812, 9, FALSE), "")</f>
        <v/>
      </c>
      <c r="I163" s="215" t="str">
        <f>_xlfn.IFNA(VLOOKUP($F163, SiteData!$C$2:$Q$12812, 11, FALSE), "")</f>
        <v/>
      </c>
      <c r="J163" s="215" t="str">
        <f>_xlfn.IFNA(VLOOKUP($F163, SiteData!$C163:$Q$12812, 13, FALSE), "")</f>
        <v/>
      </c>
      <c r="K163" s="215" t="str">
        <f>_xlfn.IFNA(VLOOKUP($F163, SiteData!$C163:$Q$12812, 14, FALSE), "")</f>
        <v/>
      </c>
      <c r="L163" s="215" t="str">
        <f t="shared" si="11"/>
        <v/>
      </c>
    </row>
    <row r="164" spans="1:12" x14ac:dyDescent="0.35">
      <c r="A164" s="213" t="str">
        <f t="shared" si="8"/>
        <v/>
      </c>
      <c r="B164" s="214" t="str">
        <f t="shared" si="9"/>
        <v/>
      </c>
      <c r="C164" s="214" t="str">
        <f t="shared" si="10"/>
        <v/>
      </c>
      <c r="D164" s="214"/>
      <c r="E164" s="214"/>
      <c r="F164" s="214"/>
      <c r="G164" s="215" t="str">
        <f>_xlfn.IFNA(VLOOKUP($F164, SiteData!$C$2:$D$2992, 2, FALSE), "")</f>
        <v/>
      </c>
      <c r="H164" s="215" t="str">
        <f>_xlfn.IFNA(VLOOKUP($F164, SiteData!$C$2:$Q$12812, 9, FALSE), "")</f>
        <v/>
      </c>
      <c r="I164" s="215" t="str">
        <f>_xlfn.IFNA(VLOOKUP($F164, SiteData!$C$2:$Q$12812, 11, FALSE), "")</f>
        <v/>
      </c>
      <c r="J164" s="215" t="str">
        <f>_xlfn.IFNA(VLOOKUP($F164, SiteData!$C164:$Q$12812, 13, FALSE), "")</f>
        <v/>
      </c>
      <c r="K164" s="215" t="str">
        <f>_xlfn.IFNA(VLOOKUP($F164, SiteData!$C164:$Q$12812, 14, FALSE), "")</f>
        <v/>
      </c>
      <c r="L164" s="215" t="str">
        <f t="shared" si="11"/>
        <v/>
      </c>
    </row>
    <row r="165" spans="1:12" x14ac:dyDescent="0.35">
      <c r="A165" s="213" t="str">
        <f t="shared" si="8"/>
        <v/>
      </c>
      <c r="B165" s="214" t="str">
        <f t="shared" si="9"/>
        <v/>
      </c>
      <c r="C165" s="214" t="str">
        <f t="shared" si="10"/>
        <v/>
      </c>
      <c r="D165" s="214"/>
      <c r="E165" s="214"/>
      <c r="F165" s="214"/>
      <c r="G165" s="215" t="str">
        <f>_xlfn.IFNA(VLOOKUP($F165, SiteData!$C$2:$D$2992, 2, FALSE), "")</f>
        <v/>
      </c>
      <c r="H165" s="215" t="str">
        <f>_xlfn.IFNA(VLOOKUP($F165, SiteData!$C$2:$Q$12812, 9, FALSE), "")</f>
        <v/>
      </c>
      <c r="I165" s="215" t="str">
        <f>_xlfn.IFNA(VLOOKUP($F165, SiteData!$C$2:$Q$12812, 11, FALSE), "")</f>
        <v/>
      </c>
      <c r="J165" s="215" t="str">
        <f>_xlfn.IFNA(VLOOKUP($F165, SiteData!$C165:$Q$12812, 13, FALSE), "")</f>
        <v/>
      </c>
      <c r="K165" s="215" t="str">
        <f>_xlfn.IFNA(VLOOKUP($F165, SiteData!$C165:$Q$12812, 14, FALSE), "")</f>
        <v/>
      </c>
      <c r="L165" s="215" t="str">
        <f t="shared" si="11"/>
        <v/>
      </c>
    </row>
    <row r="166" spans="1:12" x14ac:dyDescent="0.35">
      <c r="A166" s="213" t="str">
        <f t="shared" si="8"/>
        <v/>
      </c>
      <c r="B166" s="214" t="str">
        <f t="shared" si="9"/>
        <v/>
      </c>
      <c r="C166" s="214" t="str">
        <f t="shared" si="10"/>
        <v/>
      </c>
      <c r="D166" s="214"/>
      <c r="E166" s="214"/>
      <c r="F166" s="214"/>
      <c r="G166" s="215" t="str">
        <f>_xlfn.IFNA(VLOOKUP($F166, SiteData!$C$2:$D$2992, 2, FALSE), "")</f>
        <v/>
      </c>
      <c r="H166" s="215" t="str">
        <f>_xlfn.IFNA(VLOOKUP($F166, SiteData!$C$2:$Q$12812, 9, FALSE), "")</f>
        <v/>
      </c>
      <c r="I166" s="215" t="str">
        <f>_xlfn.IFNA(VLOOKUP($F166, SiteData!$C$2:$Q$12812, 11, FALSE), "")</f>
        <v/>
      </c>
      <c r="J166" s="215" t="str">
        <f>_xlfn.IFNA(VLOOKUP($F166, SiteData!$C166:$Q$12812, 13, FALSE), "")</f>
        <v/>
      </c>
      <c r="K166" s="215" t="str">
        <f>_xlfn.IFNA(VLOOKUP($F166, SiteData!$C166:$Q$12812, 14, FALSE), "")</f>
        <v/>
      </c>
      <c r="L166" s="215" t="str">
        <f t="shared" si="11"/>
        <v/>
      </c>
    </row>
    <row r="167" spans="1:12" x14ac:dyDescent="0.35">
      <c r="A167" s="213" t="str">
        <f t="shared" si="8"/>
        <v/>
      </c>
      <c r="B167" s="214" t="str">
        <f t="shared" si="9"/>
        <v/>
      </c>
      <c r="C167" s="214" t="str">
        <f t="shared" si="10"/>
        <v/>
      </c>
      <c r="D167" s="214"/>
      <c r="E167" s="214"/>
      <c r="F167" s="214"/>
      <c r="G167" s="215" t="str">
        <f>_xlfn.IFNA(VLOOKUP($F167, SiteData!$C$2:$D$2992, 2, FALSE), "")</f>
        <v/>
      </c>
      <c r="H167" s="215" t="str">
        <f>_xlfn.IFNA(VLOOKUP($F167, SiteData!$C$2:$Q$12812, 9, FALSE), "")</f>
        <v/>
      </c>
      <c r="I167" s="215" t="str">
        <f>_xlfn.IFNA(VLOOKUP($F167, SiteData!$C$2:$Q$12812, 11, FALSE), "")</f>
        <v/>
      </c>
      <c r="J167" s="215" t="str">
        <f>_xlfn.IFNA(VLOOKUP($F167, SiteData!$C167:$Q$12812, 13, FALSE), "")</f>
        <v/>
      </c>
      <c r="K167" s="215" t="str">
        <f>_xlfn.IFNA(VLOOKUP($F167, SiteData!$C167:$Q$12812, 14, FALSE), "")</f>
        <v/>
      </c>
      <c r="L167" s="215" t="str">
        <f t="shared" si="11"/>
        <v/>
      </c>
    </row>
    <row r="168" spans="1:12" x14ac:dyDescent="0.35">
      <c r="A168" s="213" t="str">
        <f t="shared" si="8"/>
        <v/>
      </c>
      <c r="B168" s="214" t="str">
        <f t="shared" si="9"/>
        <v/>
      </c>
      <c r="C168" s="214" t="str">
        <f t="shared" si="10"/>
        <v/>
      </c>
      <c r="D168" s="214"/>
      <c r="E168" s="214"/>
      <c r="F168" s="214"/>
      <c r="G168" s="215" t="str">
        <f>_xlfn.IFNA(VLOOKUP($F168, SiteData!$C$2:$D$2992, 2, FALSE), "")</f>
        <v/>
      </c>
      <c r="H168" s="215" t="str">
        <f>_xlfn.IFNA(VLOOKUP($F168, SiteData!$C$2:$Q$12812, 9, FALSE), "")</f>
        <v/>
      </c>
      <c r="I168" s="215" t="str">
        <f>_xlfn.IFNA(VLOOKUP($F168, SiteData!$C$2:$Q$12812, 11, FALSE), "")</f>
        <v/>
      </c>
      <c r="J168" s="215" t="str">
        <f>_xlfn.IFNA(VLOOKUP($F168, SiteData!$C168:$Q$12812, 13, FALSE), "")</f>
        <v/>
      </c>
      <c r="K168" s="215" t="str">
        <f>_xlfn.IFNA(VLOOKUP($F168, SiteData!$C168:$Q$12812, 14, FALSE), "")</f>
        <v/>
      </c>
      <c r="L168" s="215" t="str">
        <f t="shared" si="11"/>
        <v/>
      </c>
    </row>
    <row r="169" spans="1:12" x14ac:dyDescent="0.35">
      <c r="A169" s="213" t="str">
        <f t="shared" si="8"/>
        <v/>
      </c>
      <c r="B169" s="214" t="str">
        <f t="shared" si="9"/>
        <v/>
      </c>
      <c r="C169" s="214" t="str">
        <f t="shared" si="10"/>
        <v/>
      </c>
      <c r="D169" s="214"/>
      <c r="E169" s="214"/>
      <c r="F169" s="214"/>
      <c r="G169" s="215" t="str">
        <f>_xlfn.IFNA(VLOOKUP($F169, SiteData!$C$2:$D$2992, 2, FALSE), "")</f>
        <v/>
      </c>
      <c r="H169" s="215" t="str">
        <f>_xlfn.IFNA(VLOOKUP($F169, SiteData!$C$2:$Q$12812, 9, FALSE), "")</f>
        <v/>
      </c>
      <c r="I169" s="215" t="str">
        <f>_xlfn.IFNA(VLOOKUP($F169, SiteData!$C$2:$Q$12812, 11, FALSE), "")</f>
        <v/>
      </c>
      <c r="J169" s="215" t="str">
        <f>_xlfn.IFNA(VLOOKUP($F169, SiteData!$C169:$Q$12812, 13, FALSE), "")</f>
        <v/>
      </c>
      <c r="K169" s="215" t="str">
        <f>_xlfn.IFNA(VLOOKUP($F169, SiteData!$C169:$Q$12812, 14, FALSE), "")</f>
        <v/>
      </c>
      <c r="L169" s="215" t="str">
        <f t="shared" si="11"/>
        <v/>
      </c>
    </row>
    <row r="170" spans="1:12" x14ac:dyDescent="0.35">
      <c r="A170" s="213" t="str">
        <f t="shared" si="8"/>
        <v/>
      </c>
      <c r="B170" s="214" t="str">
        <f t="shared" si="9"/>
        <v/>
      </c>
      <c r="C170" s="214" t="str">
        <f t="shared" si="10"/>
        <v/>
      </c>
      <c r="D170" s="214"/>
      <c r="E170" s="214"/>
      <c r="F170" s="214"/>
      <c r="G170" s="215" t="str">
        <f>_xlfn.IFNA(VLOOKUP($F170, SiteData!$C$2:$D$2992, 2, FALSE), "")</f>
        <v/>
      </c>
      <c r="H170" s="215" t="str">
        <f>_xlfn.IFNA(VLOOKUP($F170, SiteData!$C$2:$Q$12812, 9, FALSE), "")</f>
        <v/>
      </c>
      <c r="I170" s="215" t="str">
        <f>_xlfn.IFNA(VLOOKUP($F170, SiteData!$C$2:$Q$12812, 11, FALSE), "")</f>
        <v/>
      </c>
      <c r="J170" s="215" t="str">
        <f>_xlfn.IFNA(VLOOKUP($F170, SiteData!$C170:$Q$12812, 13, FALSE), "")</f>
        <v/>
      </c>
      <c r="K170" s="215" t="str">
        <f>_xlfn.IFNA(VLOOKUP($F170, SiteData!$C170:$Q$12812, 14, FALSE), "")</f>
        <v/>
      </c>
      <c r="L170" s="215" t="str">
        <f t="shared" si="11"/>
        <v/>
      </c>
    </row>
    <row r="171" spans="1:12" x14ac:dyDescent="0.35">
      <c r="A171" s="213" t="str">
        <f t="shared" si="8"/>
        <v/>
      </c>
      <c r="B171" s="214" t="str">
        <f t="shared" si="9"/>
        <v/>
      </c>
      <c r="C171" s="214" t="str">
        <f t="shared" si="10"/>
        <v/>
      </c>
      <c r="D171" s="214"/>
      <c r="E171" s="214"/>
      <c r="F171" s="214"/>
      <c r="G171" s="215" t="str">
        <f>_xlfn.IFNA(VLOOKUP($F171, SiteData!$C$2:$D$2992, 2, FALSE), "")</f>
        <v/>
      </c>
      <c r="H171" s="215" t="str">
        <f>_xlfn.IFNA(VLOOKUP($F171, SiteData!$C$2:$Q$12812, 9, FALSE), "")</f>
        <v/>
      </c>
      <c r="I171" s="215" t="str">
        <f>_xlfn.IFNA(VLOOKUP($F171, SiteData!$C$2:$Q$12812, 11, FALSE), "")</f>
        <v/>
      </c>
      <c r="J171" s="215" t="str">
        <f>_xlfn.IFNA(VLOOKUP($F171, SiteData!$C171:$Q$12812, 13, FALSE), "")</f>
        <v/>
      </c>
      <c r="K171" s="215" t="str">
        <f>_xlfn.IFNA(VLOOKUP($F171, SiteData!$C171:$Q$12812, 14, FALSE), "")</f>
        <v/>
      </c>
      <c r="L171" s="215" t="str">
        <f t="shared" si="11"/>
        <v/>
      </c>
    </row>
    <row r="172" spans="1:12" x14ac:dyDescent="0.35">
      <c r="A172" s="213" t="str">
        <f t="shared" si="8"/>
        <v/>
      </c>
      <c r="B172" s="214" t="str">
        <f t="shared" si="9"/>
        <v/>
      </c>
      <c r="C172" s="214" t="str">
        <f t="shared" si="10"/>
        <v/>
      </c>
      <c r="D172" s="214"/>
      <c r="E172" s="214"/>
      <c r="F172" s="214"/>
      <c r="G172" s="215" t="str">
        <f>_xlfn.IFNA(VLOOKUP($F172, SiteData!$C$2:$D$2992, 2, FALSE), "")</f>
        <v/>
      </c>
      <c r="H172" s="215" t="str">
        <f>_xlfn.IFNA(VLOOKUP($F172, SiteData!$C$2:$Q$12812, 9, FALSE), "")</f>
        <v/>
      </c>
      <c r="I172" s="215" t="str">
        <f>_xlfn.IFNA(VLOOKUP($F172, SiteData!$C$2:$Q$12812, 11, FALSE), "")</f>
        <v/>
      </c>
      <c r="J172" s="215" t="str">
        <f>_xlfn.IFNA(VLOOKUP($F172, SiteData!$C172:$Q$12812, 13, FALSE), "")</f>
        <v/>
      </c>
      <c r="K172" s="215" t="str">
        <f>_xlfn.IFNA(VLOOKUP($F172, SiteData!$C172:$Q$12812, 14, FALSE), "")</f>
        <v/>
      </c>
      <c r="L172" s="215" t="str">
        <f t="shared" si="11"/>
        <v/>
      </c>
    </row>
    <row r="173" spans="1:12" x14ac:dyDescent="0.35">
      <c r="A173" s="213" t="str">
        <f t="shared" si="8"/>
        <v/>
      </c>
      <c r="B173" s="214" t="str">
        <f t="shared" si="9"/>
        <v/>
      </c>
      <c r="C173" s="214" t="str">
        <f t="shared" si="10"/>
        <v/>
      </c>
      <c r="D173" s="214"/>
      <c r="E173" s="214"/>
      <c r="F173" s="214"/>
      <c r="G173" s="215" t="str">
        <f>_xlfn.IFNA(VLOOKUP($F173, SiteData!$C$2:$D$2992, 2, FALSE), "")</f>
        <v/>
      </c>
      <c r="H173" s="215" t="str">
        <f>_xlfn.IFNA(VLOOKUP($F173, SiteData!$C$2:$Q$12812, 9, FALSE), "")</f>
        <v/>
      </c>
      <c r="I173" s="215" t="str">
        <f>_xlfn.IFNA(VLOOKUP($F173, SiteData!$C$2:$Q$12812, 11, FALSE), "")</f>
        <v/>
      </c>
      <c r="J173" s="215" t="str">
        <f>_xlfn.IFNA(VLOOKUP($F173, SiteData!$C173:$Q$12812, 13, FALSE), "")</f>
        <v/>
      </c>
      <c r="K173" s="215" t="str">
        <f>_xlfn.IFNA(VLOOKUP($F173, SiteData!$C173:$Q$12812, 14, FALSE), "")</f>
        <v/>
      </c>
      <c r="L173" s="215" t="str">
        <f t="shared" si="11"/>
        <v/>
      </c>
    </row>
    <row r="174" spans="1:12" x14ac:dyDescent="0.35">
      <c r="A174" s="213" t="str">
        <f t="shared" si="8"/>
        <v/>
      </c>
      <c r="B174" s="214" t="str">
        <f t="shared" si="9"/>
        <v/>
      </c>
      <c r="C174" s="214" t="str">
        <f t="shared" si="10"/>
        <v/>
      </c>
      <c r="D174" s="214"/>
      <c r="E174" s="214"/>
      <c r="F174" s="214"/>
      <c r="G174" s="215" t="str">
        <f>_xlfn.IFNA(VLOOKUP($F174, SiteData!$C$2:$D$2992, 2, FALSE), "")</f>
        <v/>
      </c>
      <c r="H174" s="215" t="str">
        <f>_xlfn.IFNA(VLOOKUP($F174, SiteData!$C$2:$Q$12812, 9, FALSE), "")</f>
        <v/>
      </c>
      <c r="I174" s="215" t="str">
        <f>_xlfn.IFNA(VLOOKUP($F174, SiteData!$C$2:$Q$12812, 11, FALSE), "")</f>
        <v/>
      </c>
      <c r="J174" s="215" t="str">
        <f>_xlfn.IFNA(VLOOKUP($F174, SiteData!$C174:$Q$12812, 13, FALSE), "")</f>
        <v/>
      </c>
      <c r="K174" s="215" t="str">
        <f>_xlfn.IFNA(VLOOKUP($F174, SiteData!$C174:$Q$12812, 14, FALSE), "")</f>
        <v/>
      </c>
      <c r="L174" s="215" t="str">
        <f t="shared" si="11"/>
        <v/>
      </c>
    </row>
    <row r="175" spans="1:12" x14ac:dyDescent="0.35">
      <c r="A175" s="213" t="str">
        <f t="shared" si="8"/>
        <v/>
      </c>
      <c r="B175" s="214" t="str">
        <f t="shared" si="9"/>
        <v/>
      </c>
      <c r="C175" s="214" t="str">
        <f t="shared" si="10"/>
        <v/>
      </c>
      <c r="D175" s="214"/>
      <c r="E175" s="214"/>
      <c r="F175" s="214"/>
      <c r="G175" s="215" t="str">
        <f>_xlfn.IFNA(VLOOKUP($F175, SiteData!$C$2:$D$2992, 2, FALSE), "")</f>
        <v/>
      </c>
      <c r="H175" s="215" t="str">
        <f>_xlfn.IFNA(VLOOKUP($F175, SiteData!$C$2:$Q$12812, 9, FALSE), "")</f>
        <v/>
      </c>
      <c r="I175" s="215" t="str">
        <f>_xlfn.IFNA(VLOOKUP($F175, SiteData!$C$2:$Q$12812, 11, FALSE), "")</f>
        <v/>
      </c>
      <c r="J175" s="215" t="str">
        <f>_xlfn.IFNA(VLOOKUP($F175, SiteData!$C175:$Q$12812, 13, FALSE), "")</f>
        <v/>
      </c>
      <c r="K175" s="215" t="str">
        <f>_xlfn.IFNA(VLOOKUP($F175, SiteData!$C175:$Q$12812, 14, FALSE), "")</f>
        <v/>
      </c>
      <c r="L175" s="215" t="str">
        <f t="shared" si="11"/>
        <v/>
      </c>
    </row>
    <row r="176" spans="1:12" x14ac:dyDescent="0.35">
      <c r="A176" s="213" t="str">
        <f t="shared" si="8"/>
        <v/>
      </c>
      <c r="B176" s="214" t="str">
        <f t="shared" si="9"/>
        <v/>
      </c>
      <c r="C176" s="214" t="str">
        <f t="shared" si="10"/>
        <v/>
      </c>
      <c r="D176" s="214"/>
      <c r="E176" s="214"/>
      <c r="F176" s="214"/>
      <c r="G176" s="215" t="str">
        <f>_xlfn.IFNA(VLOOKUP($F176, SiteData!$C$2:$D$2992, 2, FALSE), "")</f>
        <v/>
      </c>
      <c r="H176" s="215" t="str">
        <f>_xlfn.IFNA(VLOOKUP($F176, SiteData!$C$2:$Q$12812, 9, FALSE), "")</f>
        <v/>
      </c>
      <c r="I176" s="215" t="str">
        <f>_xlfn.IFNA(VLOOKUP($F176, SiteData!$C$2:$Q$12812, 11, FALSE), "")</f>
        <v/>
      </c>
      <c r="J176" s="215" t="str">
        <f>_xlfn.IFNA(VLOOKUP($F176, SiteData!$C176:$Q$12812, 13, FALSE), "")</f>
        <v/>
      </c>
      <c r="K176" s="215" t="str">
        <f>_xlfn.IFNA(VLOOKUP($F176, SiteData!$C176:$Q$12812, 14, FALSE), "")</f>
        <v/>
      </c>
      <c r="L176" s="215" t="str">
        <f t="shared" si="11"/>
        <v/>
      </c>
    </row>
    <row r="177" spans="1:12" x14ac:dyDescent="0.35">
      <c r="A177" s="213" t="str">
        <f t="shared" si="8"/>
        <v/>
      </c>
      <c r="B177" s="214" t="str">
        <f t="shared" si="9"/>
        <v/>
      </c>
      <c r="C177" s="214" t="str">
        <f t="shared" si="10"/>
        <v/>
      </c>
      <c r="D177" s="214"/>
      <c r="E177" s="214"/>
      <c r="F177" s="214"/>
      <c r="G177" s="215" t="str">
        <f>_xlfn.IFNA(VLOOKUP($F177, SiteData!$C$2:$D$2992, 2, FALSE), "")</f>
        <v/>
      </c>
      <c r="H177" s="215" t="str">
        <f>_xlfn.IFNA(VLOOKUP($F177, SiteData!$C$2:$Q$12812, 9, FALSE), "")</f>
        <v/>
      </c>
      <c r="I177" s="215" t="str">
        <f>_xlfn.IFNA(VLOOKUP($F177, SiteData!$C$2:$Q$12812, 11, FALSE), "")</f>
        <v/>
      </c>
      <c r="J177" s="215" t="str">
        <f>_xlfn.IFNA(VLOOKUP($F177, SiteData!$C177:$Q$12812, 13, FALSE), "")</f>
        <v/>
      </c>
      <c r="K177" s="215" t="str">
        <f>_xlfn.IFNA(VLOOKUP($F177, SiteData!$C177:$Q$12812, 14, FALSE), "")</f>
        <v/>
      </c>
      <c r="L177" s="215" t="str">
        <f t="shared" si="11"/>
        <v/>
      </c>
    </row>
    <row r="178" spans="1:12" x14ac:dyDescent="0.35">
      <c r="A178" s="213" t="str">
        <f t="shared" si="8"/>
        <v/>
      </c>
      <c r="B178" s="214" t="str">
        <f t="shared" si="9"/>
        <v/>
      </c>
      <c r="C178" s="214" t="str">
        <f t="shared" si="10"/>
        <v/>
      </c>
      <c r="D178" s="214"/>
      <c r="E178" s="214"/>
      <c r="F178" s="214"/>
      <c r="G178" s="215" t="str">
        <f>_xlfn.IFNA(VLOOKUP($F178, SiteData!$C$2:$D$2992, 2, FALSE), "")</f>
        <v/>
      </c>
      <c r="H178" s="215" t="str">
        <f>_xlfn.IFNA(VLOOKUP($F178, SiteData!$C$2:$Q$12812, 9, FALSE), "")</f>
        <v/>
      </c>
      <c r="I178" s="215" t="str">
        <f>_xlfn.IFNA(VLOOKUP($F178, SiteData!$C$2:$Q$12812, 11, FALSE), "")</f>
        <v/>
      </c>
      <c r="J178" s="215" t="str">
        <f>_xlfn.IFNA(VLOOKUP($F178, SiteData!$C178:$Q$12812, 13, FALSE), "")</f>
        <v/>
      </c>
      <c r="K178" s="215" t="str">
        <f>_xlfn.IFNA(VLOOKUP($F178, SiteData!$C178:$Q$12812, 14, FALSE), "")</f>
        <v/>
      </c>
      <c r="L178" s="215" t="str">
        <f t="shared" si="11"/>
        <v/>
      </c>
    </row>
    <row r="179" spans="1:12" x14ac:dyDescent="0.35">
      <c r="A179" s="213" t="str">
        <f t="shared" si="8"/>
        <v/>
      </c>
      <c r="B179" s="214" t="str">
        <f t="shared" si="9"/>
        <v/>
      </c>
      <c r="C179" s="214" t="str">
        <f t="shared" si="10"/>
        <v/>
      </c>
      <c r="D179" s="214"/>
      <c r="E179" s="214"/>
      <c r="F179" s="214"/>
      <c r="G179" s="215" t="str">
        <f>_xlfn.IFNA(VLOOKUP($F179, SiteData!$C$2:$D$2992, 2, FALSE), "")</f>
        <v/>
      </c>
      <c r="H179" s="215" t="str">
        <f>_xlfn.IFNA(VLOOKUP($F179, SiteData!$C$2:$Q$12812, 9, FALSE), "")</f>
        <v/>
      </c>
      <c r="I179" s="215" t="str">
        <f>_xlfn.IFNA(VLOOKUP($F179, SiteData!$C$2:$Q$12812, 11, FALSE), "")</f>
        <v/>
      </c>
      <c r="J179" s="215" t="str">
        <f>_xlfn.IFNA(VLOOKUP($F179, SiteData!$C179:$Q$12812, 13, FALSE), "")</f>
        <v/>
      </c>
      <c r="K179" s="215" t="str">
        <f>_xlfn.IFNA(VLOOKUP($F179, SiteData!$C179:$Q$12812, 14, FALSE), "")</f>
        <v/>
      </c>
      <c r="L179" s="215" t="str">
        <f t="shared" si="11"/>
        <v/>
      </c>
    </row>
    <row r="180" spans="1:12" x14ac:dyDescent="0.35">
      <c r="A180" s="213" t="str">
        <f t="shared" si="8"/>
        <v/>
      </c>
      <c r="B180" s="214" t="str">
        <f t="shared" si="9"/>
        <v/>
      </c>
      <c r="C180" s="214" t="str">
        <f t="shared" si="10"/>
        <v/>
      </c>
      <c r="D180" s="214"/>
      <c r="E180" s="214"/>
      <c r="F180" s="214"/>
      <c r="G180" s="215" t="str">
        <f>_xlfn.IFNA(VLOOKUP($F180, SiteData!$C$2:$D$2992, 2, FALSE), "")</f>
        <v/>
      </c>
      <c r="H180" s="215" t="str">
        <f>_xlfn.IFNA(VLOOKUP($F180, SiteData!$C$2:$Q$12812, 9, FALSE), "")</f>
        <v/>
      </c>
      <c r="I180" s="215" t="str">
        <f>_xlfn.IFNA(VLOOKUP($F180, SiteData!$C$2:$Q$12812, 11, FALSE), "")</f>
        <v/>
      </c>
      <c r="J180" s="215" t="str">
        <f>_xlfn.IFNA(VLOOKUP($F180, SiteData!$C180:$Q$12812, 13, FALSE), "")</f>
        <v/>
      </c>
      <c r="K180" s="215" t="str">
        <f>_xlfn.IFNA(VLOOKUP($F180, SiteData!$C180:$Q$12812, 14, FALSE), "")</f>
        <v/>
      </c>
      <c r="L180" s="215" t="str">
        <f t="shared" si="11"/>
        <v/>
      </c>
    </row>
    <row r="181" spans="1:12" x14ac:dyDescent="0.35">
      <c r="A181" s="213" t="str">
        <f t="shared" si="8"/>
        <v/>
      </c>
      <c r="B181" s="214" t="str">
        <f t="shared" si="9"/>
        <v/>
      </c>
      <c r="C181" s="214" t="str">
        <f t="shared" si="10"/>
        <v/>
      </c>
      <c r="D181" s="214"/>
      <c r="E181" s="214"/>
      <c r="F181" s="214"/>
      <c r="G181" s="215" t="str">
        <f>_xlfn.IFNA(VLOOKUP($F181, SiteData!$C$2:$D$2992, 2, FALSE), "")</f>
        <v/>
      </c>
      <c r="H181" s="215" t="str">
        <f>_xlfn.IFNA(VLOOKUP($F181, SiteData!$C$2:$Q$12812, 9, FALSE), "")</f>
        <v/>
      </c>
      <c r="I181" s="215" t="str">
        <f>_xlfn.IFNA(VLOOKUP($F181, SiteData!$C$2:$Q$12812, 11, FALSE), "")</f>
        <v/>
      </c>
      <c r="J181" s="215" t="str">
        <f>_xlfn.IFNA(VLOOKUP($F181, SiteData!$C181:$Q$12812, 13, FALSE), "")</f>
        <v/>
      </c>
      <c r="K181" s="215" t="str">
        <f>_xlfn.IFNA(VLOOKUP($F181, SiteData!$C181:$Q$12812, 14, FALSE), "")</f>
        <v/>
      </c>
      <c r="L181" s="215" t="str">
        <f t="shared" si="11"/>
        <v/>
      </c>
    </row>
    <row r="182" spans="1:12" x14ac:dyDescent="0.35">
      <c r="A182" s="213" t="str">
        <f t="shared" si="8"/>
        <v/>
      </c>
      <c r="B182" s="214" t="str">
        <f t="shared" si="9"/>
        <v/>
      </c>
      <c r="C182" s="214" t="str">
        <f t="shared" si="10"/>
        <v/>
      </c>
      <c r="D182" s="214"/>
      <c r="E182" s="214"/>
      <c r="F182" s="214"/>
      <c r="G182" s="215" t="str">
        <f>_xlfn.IFNA(VLOOKUP($F182, SiteData!$C$2:$D$2992, 2, FALSE), "")</f>
        <v/>
      </c>
      <c r="H182" s="215" t="str">
        <f>_xlfn.IFNA(VLOOKUP($F182, SiteData!$C$2:$Q$12812, 9, FALSE), "")</f>
        <v/>
      </c>
      <c r="I182" s="215" t="str">
        <f>_xlfn.IFNA(VLOOKUP($F182, SiteData!$C$2:$Q$12812, 11, FALSE), "")</f>
        <v/>
      </c>
      <c r="J182" s="215" t="str">
        <f>_xlfn.IFNA(VLOOKUP($F182, SiteData!$C182:$Q$12812, 13, FALSE), "")</f>
        <v/>
      </c>
      <c r="K182" s="215" t="str">
        <f>_xlfn.IFNA(VLOOKUP($F182, SiteData!$C182:$Q$12812, 14, FALSE), "")</f>
        <v/>
      </c>
      <c r="L182" s="215" t="str">
        <f t="shared" si="11"/>
        <v/>
      </c>
    </row>
    <row r="183" spans="1:12" x14ac:dyDescent="0.35">
      <c r="A183" s="213" t="str">
        <f t="shared" si="8"/>
        <v/>
      </c>
      <c r="B183" s="214" t="str">
        <f t="shared" si="9"/>
        <v/>
      </c>
      <c r="C183" s="214" t="str">
        <f t="shared" si="10"/>
        <v/>
      </c>
      <c r="D183" s="214"/>
      <c r="E183" s="214"/>
      <c r="F183" s="214"/>
      <c r="G183" s="215" t="str">
        <f>_xlfn.IFNA(VLOOKUP($F183, SiteData!$C$2:$D$2992, 2, FALSE), "")</f>
        <v/>
      </c>
      <c r="H183" s="215" t="str">
        <f>_xlfn.IFNA(VLOOKUP($F183, SiteData!$C$2:$Q$12812, 9, FALSE), "")</f>
        <v/>
      </c>
      <c r="I183" s="215" t="str">
        <f>_xlfn.IFNA(VLOOKUP($F183, SiteData!$C$2:$Q$12812, 11, FALSE), "")</f>
        <v/>
      </c>
      <c r="J183" s="215" t="str">
        <f>_xlfn.IFNA(VLOOKUP($F183, SiteData!$C183:$Q$12812, 13, FALSE), "")</f>
        <v/>
      </c>
      <c r="K183" s="215" t="str">
        <f>_xlfn.IFNA(VLOOKUP($F183, SiteData!$C183:$Q$12812, 14, FALSE), "")</f>
        <v/>
      </c>
      <c r="L183" s="215" t="str">
        <f t="shared" si="11"/>
        <v/>
      </c>
    </row>
    <row r="184" spans="1:12" x14ac:dyDescent="0.35">
      <c r="A184" s="213" t="str">
        <f t="shared" si="8"/>
        <v/>
      </c>
      <c r="B184" s="214" t="str">
        <f t="shared" si="9"/>
        <v/>
      </c>
      <c r="C184" s="214" t="str">
        <f t="shared" si="10"/>
        <v/>
      </c>
      <c r="D184" s="214"/>
      <c r="E184" s="214"/>
      <c r="F184" s="214"/>
      <c r="G184" s="215" t="str">
        <f>_xlfn.IFNA(VLOOKUP($F184, SiteData!$C$2:$D$2992, 2, FALSE), "")</f>
        <v/>
      </c>
      <c r="H184" s="215" t="str">
        <f>_xlfn.IFNA(VLOOKUP($F184, SiteData!$C$2:$Q$12812, 9, FALSE), "")</f>
        <v/>
      </c>
      <c r="I184" s="215" t="str">
        <f>_xlfn.IFNA(VLOOKUP($F184, SiteData!$C$2:$Q$12812, 11, FALSE), "")</f>
        <v/>
      </c>
      <c r="J184" s="215" t="str">
        <f>_xlfn.IFNA(VLOOKUP($F184, SiteData!$C184:$Q$12812, 13, FALSE), "")</f>
        <v/>
      </c>
      <c r="K184" s="215" t="str">
        <f>_xlfn.IFNA(VLOOKUP($F184, SiteData!$C184:$Q$12812, 14, FALSE), "")</f>
        <v/>
      </c>
      <c r="L184" s="215" t="str">
        <f t="shared" si="11"/>
        <v/>
      </c>
    </row>
    <row r="185" spans="1:12" x14ac:dyDescent="0.35">
      <c r="A185" s="213" t="str">
        <f t="shared" si="8"/>
        <v/>
      </c>
      <c r="B185" s="214" t="str">
        <f t="shared" si="9"/>
        <v/>
      </c>
      <c r="C185" s="214" t="str">
        <f t="shared" si="10"/>
        <v/>
      </c>
      <c r="D185" s="214"/>
      <c r="E185" s="214"/>
      <c r="F185" s="214"/>
      <c r="G185" s="215" t="str">
        <f>_xlfn.IFNA(VLOOKUP($F185, SiteData!$C$2:$D$2992, 2, FALSE), "")</f>
        <v/>
      </c>
      <c r="H185" s="215" t="str">
        <f>_xlfn.IFNA(VLOOKUP($F185, SiteData!$C$2:$Q$12812, 9, FALSE), "")</f>
        <v/>
      </c>
      <c r="I185" s="215" t="str">
        <f>_xlfn.IFNA(VLOOKUP($F185, SiteData!$C$2:$Q$12812, 11, FALSE), "")</f>
        <v/>
      </c>
      <c r="J185" s="215" t="str">
        <f>_xlfn.IFNA(VLOOKUP($F185, SiteData!$C185:$Q$12812, 13, FALSE), "")</f>
        <v/>
      </c>
      <c r="K185" s="215" t="str">
        <f>_xlfn.IFNA(VLOOKUP($F185, SiteData!$C185:$Q$12812, 14, FALSE), "")</f>
        <v/>
      </c>
      <c r="L185" s="215" t="str">
        <f t="shared" si="11"/>
        <v/>
      </c>
    </row>
    <row r="186" spans="1:12" x14ac:dyDescent="0.35">
      <c r="A186" s="213" t="str">
        <f t="shared" si="8"/>
        <v/>
      </c>
      <c r="B186" s="214" t="str">
        <f t="shared" si="9"/>
        <v/>
      </c>
      <c r="C186" s="214" t="str">
        <f t="shared" si="10"/>
        <v/>
      </c>
      <c r="D186" s="214"/>
      <c r="E186" s="214"/>
      <c r="F186" s="214"/>
      <c r="G186" s="215" t="str">
        <f>_xlfn.IFNA(VLOOKUP($F186, SiteData!$C$2:$D$2992, 2, FALSE), "")</f>
        <v/>
      </c>
      <c r="H186" s="215" t="str">
        <f>_xlfn.IFNA(VLOOKUP($F186, SiteData!$C$2:$Q$12812, 9, FALSE), "")</f>
        <v/>
      </c>
      <c r="I186" s="215" t="str">
        <f>_xlfn.IFNA(VLOOKUP($F186, SiteData!$C$2:$Q$12812, 11, FALSE), "")</f>
        <v/>
      </c>
      <c r="J186" s="215" t="str">
        <f>_xlfn.IFNA(VLOOKUP($F186, SiteData!$C186:$Q$12812, 13, FALSE), "")</f>
        <v/>
      </c>
      <c r="K186" s="215" t="str">
        <f>_xlfn.IFNA(VLOOKUP($F186, SiteData!$C186:$Q$12812, 14, FALSE), "")</f>
        <v/>
      </c>
      <c r="L186" s="215" t="str">
        <f t="shared" si="11"/>
        <v/>
      </c>
    </row>
    <row r="187" spans="1:12" x14ac:dyDescent="0.35">
      <c r="A187" s="213" t="str">
        <f t="shared" si="8"/>
        <v/>
      </c>
      <c r="B187" s="214" t="str">
        <f t="shared" si="9"/>
        <v/>
      </c>
      <c r="C187" s="214" t="str">
        <f t="shared" si="10"/>
        <v/>
      </c>
      <c r="D187" s="214"/>
      <c r="E187" s="214"/>
      <c r="F187" s="214"/>
      <c r="G187" s="215" t="str">
        <f>_xlfn.IFNA(VLOOKUP($F187, SiteData!$C$2:$D$2992, 2, FALSE), "")</f>
        <v/>
      </c>
      <c r="H187" s="215" t="str">
        <f>_xlfn.IFNA(VLOOKUP($F187, SiteData!$C$2:$Q$12812, 9, FALSE), "")</f>
        <v/>
      </c>
      <c r="I187" s="215" t="str">
        <f>_xlfn.IFNA(VLOOKUP($F187, SiteData!$C$2:$Q$12812, 11, FALSE), "")</f>
        <v/>
      </c>
      <c r="J187" s="215" t="str">
        <f>_xlfn.IFNA(VLOOKUP($F187, SiteData!$C187:$Q$12812, 13, FALSE), "")</f>
        <v/>
      </c>
      <c r="K187" s="215" t="str">
        <f>_xlfn.IFNA(VLOOKUP($F187, SiteData!$C187:$Q$12812, 14, FALSE), "")</f>
        <v/>
      </c>
      <c r="L187" s="215" t="str">
        <f t="shared" si="11"/>
        <v/>
      </c>
    </row>
    <row r="188" spans="1:12" x14ac:dyDescent="0.35">
      <c r="A188" s="213" t="str">
        <f t="shared" si="8"/>
        <v/>
      </c>
      <c r="B188" s="214" t="str">
        <f t="shared" si="9"/>
        <v/>
      </c>
      <c r="C188" s="214" t="str">
        <f t="shared" si="10"/>
        <v/>
      </c>
      <c r="D188" s="214"/>
      <c r="E188" s="214"/>
      <c r="F188" s="214"/>
      <c r="G188" s="215" t="str">
        <f>_xlfn.IFNA(VLOOKUP($F188, SiteData!$C$2:$D$2992, 2, FALSE), "")</f>
        <v/>
      </c>
      <c r="H188" s="215" t="str">
        <f>_xlfn.IFNA(VLOOKUP($F188, SiteData!$C$2:$Q$12812, 9, FALSE), "")</f>
        <v/>
      </c>
      <c r="I188" s="215" t="str">
        <f>_xlfn.IFNA(VLOOKUP($F188, SiteData!$C$2:$Q$12812, 11, FALSE), "")</f>
        <v/>
      </c>
      <c r="J188" s="215" t="str">
        <f>_xlfn.IFNA(VLOOKUP($F188, SiteData!$C188:$Q$12812, 13, FALSE), "")</f>
        <v/>
      </c>
      <c r="K188" s="215" t="str">
        <f>_xlfn.IFNA(VLOOKUP($F188, SiteData!$C188:$Q$12812, 14, FALSE), "")</f>
        <v/>
      </c>
      <c r="L188" s="215" t="str">
        <f t="shared" si="11"/>
        <v/>
      </c>
    </row>
    <row r="189" spans="1:12" x14ac:dyDescent="0.35">
      <c r="A189" s="213" t="str">
        <f t="shared" si="8"/>
        <v/>
      </c>
      <c r="B189" s="214" t="str">
        <f t="shared" si="9"/>
        <v/>
      </c>
      <c r="C189" s="214" t="str">
        <f t="shared" si="10"/>
        <v/>
      </c>
      <c r="D189" s="214"/>
      <c r="E189" s="214"/>
      <c r="F189" s="214"/>
      <c r="G189" s="215" t="str">
        <f>_xlfn.IFNA(VLOOKUP($F189, SiteData!$C$2:$D$2992, 2, FALSE), "")</f>
        <v/>
      </c>
      <c r="H189" s="215" t="str">
        <f>_xlfn.IFNA(VLOOKUP($F189, SiteData!$C$2:$Q$12812, 9, FALSE), "")</f>
        <v/>
      </c>
      <c r="I189" s="215" t="str">
        <f>_xlfn.IFNA(VLOOKUP($F189, SiteData!$C$2:$Q$12812, 11, FALSE), "")</f>
        <v/>
      </c>
      <c r="J189" s="215" t="str">
        <f>_xlfn.IFNA(VLOOKUP($F189, SiteData!$C189:$Q$12812, 13, FALSE), "")</f>
        <v/>
      </c>
      <c r="K189" s="215" t="str">
        <f>_xlfn.IFNA(VLOOKUP($F189, SiteData!$C189:$Q$12812, 14, FALSE), "")</f>
        <v/>
      </c>
      <c r="L189" s="215" t="str">
        <f t="shared" si="11"/>
        <v/>
      </c>
    </row>
    <row r="190" spans="1:12" x14ac:dyDescent="0.35">
      <c r="A190" s="213" t="str">
        <f t="shared" si="8"/>
        <v/>
      </c>
      <c r="B190" s="214" t="str">
        <f t="shared" si="9"/>
        <v/>
      </c>
      <c r="C190" s="214" t="str">
        <f t="shared" si="10"/>
        <v/>
      </c>
      <c r="D190" s="214"/>
      <c r="E190" s="214"/>
      <c r="F190" s="214"/>
      <c r="G190" s="215" t="str">
        <f>_xlfn.IFNA(VLOOKUP($F190, SiteData!$C$2:$D$2992, 2, FALSE), "")</f>
        <v/>
      </c>
      <c r="H190" s="215" t="str">
        <f>_xlfn.IFNA(VLOOKUP($F190, SiteData!$C$2:$Q$12812, 9, FALSE), "")</f>
        <v/>
      </c>
      <c r="I190" s="215" t="str">
        <f>_xlfn.IFNA(VLOOKUP($F190, SiteData!$C$2:$Q$12812, 11, FALSE), "")</f>
        <v/>
      </c>
      <c r="J190" s="215" t="str">
        <f>_xlfn.IFNA(VLOOKUP($F190, SiteData!$C190:$Q$12812, 13, FALSE), "")</f>
        <v/>
      </c>
      <c r="K190" s="215" t="str">
        <f>_xlfn.IFNA(VLOOKUP($F190, SiteData!$C190:$Q$12812, 14, FALSE), "")</f>
        <v/>
      </c>
      <c r="L190" s="215" t="str">
        <f t="shared" si="11"/>
        <v/>
      </c>
    </row>
    <row r="191" spans="1:12" x14ac:dyDescent="0.35">
      <c r="A191" s="213" t="str">
        <f t="shared" si="8"/>
        <v/>
      </c>
      <c r="B191" s="214" t="str">
        <f t="shared" si="9"/>
        <v/>
      </c>
      <c r="C191" s="214" t="str">
        <f t="shared" si="10"/>
        <v/>
      </c>
      <c r="D191" s="214"/>
      <c r="E191" s="214"/>
      <c r="F191" s="214"/>
      <c r="G191" s="215" t="str">
        <f>_xlfn.IFNA(VLOOKUP($F191, SiteData!$C$2:$D$2992, 2, FALSE), "")</f>
        <v/>
      </c>
      <c r="H191" s="215" t="str">
        <f>_xlfn.IFNA(VLOOKUP($F191, SiteData!$C$2:$Q$12812, 9, FALSE), "")</f>
        <v/>
      </c>
      <c r="I191" s="215" t="str">
        <f>_xlfn.IFNA(VLOOKUP($F191, SiteData!$C$2:$Q$12812, 11, FALSE), "")</f>
        <v/>
      </c>
      <c r="J191" s="215" t="str">
        <f>_xlfn.IFNA(VLOOKUP($F191, SiteData!$C191:$Q$12812, 13, FALSE), "")</f>
        <v/>
      </c>
      <c r="K191" s="215" t="str">
        <f>_xlfn.IFNA(VLOOKUP($F191, SiteData!$C191:$Q$12812, 14, FALSE), "")</f>
        <v/>
      </c>
      <c r="L191" s="215" t="str">
        <f t="shared" si="11"/>
        <v/>
      </c>
    </row>
    <row r="192" spans="1:12" x14ac:dyDescent="0.35">
      <c r="A192" s="213" t="str">
        <f t="shared" si="8"/>
        <v/>
      </c>
      <c r="B192" s="214" t="str">
        <f t="shared" si="9"/>
        <v/>
      </c>
      <c r="C192" s="214" t="str">
        <f t="shared" si="10"/>
        <v/>
      </c>
      <c r="D192" s="214"/>
      <c r="E192" s="214"/>
      <c r="F192" s="214"/>
      <c r="G192" s="215" t="str">
        <f>_xlfn.IFNA(VLOOKUP($F192, SiteData!$C$2:$D$2992, 2, FALSE), "")</f>
        <v/>
      </c>
      <c r="H192" s="215" t="str">
        <f>_xlfn.IFNA(VLOOKUP($F192, SiteData!$C$2:$Q$12812, 9, FALSE), "")</f>
        <v/>
      </c>
      <c r="I192" s="215" t="str">
        <f>_xlfn.IFNA(VLOOKUP($F192, SiteData!$C$2:$Q$12812, 11, FALSE), "")</f>
        <v/>
      </c>
      <c r="J192" s="215" t="str">
        <f>_xlfn.IFNA(VLOOKUP($F192, SiteData!$C192:$Q$12812, 13, FALSE), "")</f>
        <v/>
      </c>
      <c r="K192" s="215" t="str">
        <f>_xlfn.IFNA(VLOOKUP($F192, SiteData!$C192:$Q$12812, 14, FALSE), "")</f>
        <v/>
      </c>
      <c r="L192" s="215" t="str">
        <f t="shared" si="11"/>
        <v/>
      </c>
    </row>
    <row r="193" spans="1:12" x14ac:dyDescent="0.35">
      <c r="A193" s="213" t="str">
        <f t="shared" si="8"/>
        <v/>
      </c>
      <c r="B193" s="214" t="str">
        <f t="shared" si="9"/>
        <v/>
      </c>
      <c r="C193" s="214" t="str">
        <f t="shared" si="10"/>
        <v/>
      </c>
      <c r="D193" s="214"/>
      <c r="E193" s="214"/>
      <c r="F193" s="214"/>
      <c r="G193" s="215" t="str">
        <f>_xlfn.IFNA(VLOOKUP($F193, SiteData!$C$2:$D$2992, 2, FALSE), "")</f>
        <v/>
      </c>
      <c r="H193" s="215" t="str">
        <f>_xlfn.IFNA(VLOOKUP($F193, SiteData!$C$2:$Q$12812, 9, FALSE), "")</f>
        <v/>
      </c>
      <c r="I193" s="215" t="str">
        <f>_xlfn.IFNA(VLOOKUP($F193, SiteData!$C$2:$Q$12812, 11, FALSE), "")</f>
        <v/>
      </c>
      <c r="J193" s="215" t="str">
        <f>_xlfn.IFNA(VLOOKUP($F193, SiteData!$C193:$Q$12812, 13, FALSE), "")</f>
        <v/>
      </c>
      <c r="K193" s="215" t="str">
        <f>_xlfn.IFNA(VLOOKUP($F193, SiteData!$C193:$Q$12812, 14, FALSE), "")</f>
        <v/>
      </c>
      <c r="L193" s="215" t="str">
        <f t="shared" si="11"/>
        <v/>
      </c>
    </row>
    <row r="194" spans="1:12" x14ac:dyDescent="0.35">
      <c r="A194" s="213" t="str">
        <f t="shared" si="8"/>
        <v/>
      </c>
      <c r="B194" s="214" t="str">
        <f t="shared" si="9"/>
        <v/>
      </c>
      <c r="C194" s="214" t="str">
        <f t="shared" si="10"/>
        <v/>
      </c>
      <c r="D194" s="214"/>
      <c r="E194" s="214"/>
      <c r="F194" s="214"/>
      <c r="G194" s="215" t="str">
        <f>_xlfn.IFNA(VLOOKUP($F194, SiteData!$C$2:$D$2992, 2, FALSE), "")</f>
        <v/>
      </c>
      <c r="H194" s="215" t="str">
        <f>_xlfn.IFNA(VLOOKUP($F194, SiteData!$C$2:$Q$12812, 9, FALSE), "")</f>
        <v/>
      </c>
      <c r="I194" s="215" t="str">
        <f>_xlfn.IFNA(VLOOKUP($F194, SiteData!$C$2:$Q$12812, 11, FALSE), "")</f>
        <v/>
      </c>
      <c r="J194" s="215" t="str">
        <f>_xlfn.IFNA(VLOOKUP($F194, SiteData!$C194:$Q$12812, 13, FALSE), "")</f>
        <v/>
      </c>
      <c r="K194" s="215" t="str">
        <f>_xlfn.IFNA(VLOOKUP($F194, SiteData!$C194:$Q$12812, 14, FALSE), "")</f>
        <v/>
      </c>
      <c r="L194" s="215" t="str">
        <f t="shared" si="11"/>
        <v/>
      </c>
    </row>
    <row r="195" spans="1:12" x14ac:dyDescent="0.35">
      <c r="A195" s="213" t="str">
        <f t="shared" ref="A195:A200" si="12">RIGHT(C195, 31)</f>
        <v/>
      </c>
      <c r="B195" s="214" t="str">
        <f t="shared" ref="B195:B200" si="13">IF(C195="", "",C195&amp;"-"&amp;F195)</f>
        <v/>
      </c>
      <c r="C195" s="214" t="str">
        <f t="shared" ref="C195:C200" si="14">SUBSTITUTE(SUBSTITUTE(SUBSTITUTE(SUBSTITUTE(SUBSTITUTE(SUBSTITUTE(SUBSTITUTE(SUBSTITUTE(SUBSTITUTE(SUBSTITUTE(SUBSTITUTE(SUBSTITUTE(SUBSTITUTE(SUBSTITUTE(SUBSTITUTE(E195, "HIGH SCHOOL", "HS"),"ELEMENTARY SCHOOL", "ES"), "INTERMEDIATE SCHOOL", "IS"), "MIDDLE SCHOOL", "MS"), "ELEMENTARY", "ES"), "ELEM SCHOOL", "ES"), "Elementary", "ES"), "WAN HUB SITE", ""), "DEVELOPMENT CENTER", "DC"), "/", " "), "EDUCATION CENTER", "EC"), "ADMINISTRATION", "ADMN"), "BUILDING", "BLDG"), "Administration Building", "ADMIN"), "ADVANTAGE ACADEMY", "ADV ACAD")</f>
        <v/>
      </c>
      <c r="D195" s="214"/>
      <c r="E195" s="214"/>
      <c r="F195" s="214"/>
      <c r="G195" s="215" t="str">
        <f>_xlfn.IFNA(VLOOKUP($F195, SiteData!$C$2:$D$2992, 2, FALSE), "")</f>
        <v/>
      </c>
      <c r="H195" s="215" t="str">
        <f>_xlfn.IFNA(VLOOKUP($F195, SiteData!$C$2:$Q$12812, 9, FALSE), "")</f>
        <v/>
      </c>
      <c r="I195" s="215" t="str">
        <f>_xlfn.IFNA(VLOOKUP($F195, SiteData!$C$2:$Q$12812, 11, FALSE), "")</f>
        <v/>
      </c>
      <c r="J195" s="215" t="str">
        <f>_xlfn.IFNA(VLOOKUP($F195, SiteData!$C195:$Q$12812, 13, FALSE), "")</f>
        <v/>
      </c>
      <c r="K195" s="215" t="str">
        <f>_xlfn.IFNA(VLOOKUP($F195, SiteData!$C195:$Q$12812, 14, FALSE), "")</f>
        <v/>
      </c>
      <c r="L195" s="215" t="str">
        <f t="shared" ref="L195:L228" si="15">IF(K195="", "", CONCATENATE(I195, ", ", J195, " ", K195))</f>
        <v/>
      </c>
    </row>
    <row r="196" spans="1:12" x14ac:dyDescent="0.35">
      <c r="A196" s="213" t="str">
        <f t="shared" si="12"/>
        <v/>
      </c>
      <c r="B196" s="214" t="str">
        <f t="shared" si="13"/>
        <v/>
      </c>
      <c r="C196" s="214" t="str">
        <f t="shared" si="14"/>
        <v/>
      </c>
      <c r="D196" s="214"/>
      <c r="E196" s="214"/>
      <c r="F196" s="214"/>
      <c r="G196" s="215" t="str">
        <f>_xlfn.IFNA(VLOOKUP($F196, SiteData!$C$2:$D$2992, 2, FALSE), "")</f>
        <v/>
      </c>
      <c r="H196" s="215" t="str">
        <f>_xlfn.IFNA(VLOOKUP($F196, SiteData!$C$2:$Q$12812, 9, FALSE), "")</f>
        <v/>
      </c>
      <c r="I196" s="215" t="str">
        <f>_xlfn.IFNA(VLOOKUP($F196, SiteData!$C$2:$Q$12812, 11, FALSE), "")</f>
        <v/>
      </c>
      <c r="J196" s="215" t="str">
        <f>_xlfn.IFNA(VLOOKUP($F196, SiteData!$C196:$Q$12812, 13, FALSE), "")</f>
        <v/>
      </c>
      <c r="K196" s="215" t="str">
        <f>_xlfn.IFNA(VLOOKUP($F196, SiteData!$C196:$Q$12812, 14, FALSE), "")</f>
        <v/>
      </c>
      <c r="L196" s="215" t="str">
        <f t="shared" si="15"/>
        <v/>
      </c>
    </row>
    <row r="197" spans="1:12" x14ac:dyDescent="0.35">
      <c r="A197" s="213" t="str">
        <f t="shared" si="12"/>
        <v/>
      </c>
      <c r="B197" s="214" t="str">
        <f t="shared" si="13"/>
        <v/>
      </c>
      <c r="C197" s="214" t="str">
        <f t="shared" si="14"/>
        <v/>
      </c>
      <c r="D197" s="214"/>
      <c r="E197" s="214"/>
      <c r="F197" s="214"/>
      <c r="G197" s="215" t="str">
        <f>_xlfn.IFNA(VLOOKUP($F197, SiteData!$C$2:$D$2992, 2, FALSE), "")</f>
        <v/>
      </c>
      <c r="H197" s="215" t="str">
        <f>_xlfn.IFNA(VLOOKUP($F197, SiteData!$C$2:$Q$12812, 9, FALSE), "")</f>
        <v/>
      </c>
      <c r="I197" s="215" t="str">
        <f>_xlfn.IFNA(VLOOKUP($F197, SiteData!$C$2:$Q$12812, 11, FALSE), "")</f>
        <v/>
      </c>
      <c r="J197" s="215" t="str">
        <f>_xlfn.IFNA(VLOOKUP($F197, SiteData!$C197:$Q$12812, 13, FALSE), "")</f>
        <v/>
      </c>
      <c r="K197" s="215" t="str">
        <f>_xlfn.IFNA(VLOOKUP($F197, SiteData!$C197:$Q$12812, 14, FALSE), "")</f>
        <v/>
      </c>
      <c r="L197" s="215" t="str">
        <f t="shared" si="15"/>
        <v/>
      </c>
    </row>
    <row r="198" spans="1:12" x14ac:dyDescent="0.35">
      <c r="A198" s="213" t="str">
        <f t="shared" si="12"/>
        <v/>
      </c>
      <c r="B198" s="214" t="str">
        <f t="shared" si="13"/>
        <v/>
      </c>
      <c r="C198" s="214" t="str">
        <f t="shared" si="14"/>
        <v/>
      </c>
      <c r="D198" s="214"/>
      <c r="E198" s="214"/>
      <c r="F198" s="214"/>
      <c r="G198" s="215" t="str">
        <f>_xlfn.IFNA(VLOOKUP($F198, SiteData!$C$2:$D$2992, 2, FALSE), "")</f>
        <v/>
      </c>
      <c r="H198" s="215" t="str">
        <f>_xlfn.IFNA(VLOOKUP($F198, SiteData!$C$2:$Q$12812, 9, FALSE), "")</f>
        <v/>
      </c>
      <c r="I198" s="215" t="str">
        <f>_xlfn.IFNA(VLOOKUP($F198, SiteData!$C$2:$Q$12812, 11, FALSE), "")</f>
        <v/>
      </c>
      <c r="J198" s="215" t="str">
        <f>_xlfn.IFNA(VLOOKUP($F198, SiteData!$C198:$Q$12812, 13, FALSE), "")</f>
        <v/>
      </c>
      <c r="K198" s="215" t="str">
        <f>_xlfn.IFNA(VLOOKUP($F198, SiteData!$C198:$Q$12812, 14, FALSE), "")</f>
        <v/>
      </c>
      <c r="L198" s="215" t="str">
        <f t="shared" si="15"/>
        <v/>
      </c>
    </row>
    <row r="199" spans="1:12" x14ac:dyDescent="0.35">
      <c r="A199" s="213" t="str">
        <f t="shared" si="12"/>
        <v/>
      </c>
      <c r="B199" s="214" t="str">
        <f t="shared" si="13"/>
        <v/>
      </c>
      <c r="C199" s="214" t="str">
        <f t="shared" si="14"/>
        <v/>
      </c>
      <c r="D199" s="214"/>
      <c r="E199" s="214"/>
      <c r="F199" s="214"/>
      <c r="G199" s="215" t="str">
        <f>_xlfn.IFNA(VLOOKUP($F199, SiteData!$C$2:$D$2992, 2, FALSE), "")</f>
        <v/>
      </c>
      <c r="H199" s="215" t="str">
        <f>_xlfn.IFNA(VLOOKUP($F199, SiteData!$C$2:$Q$12812, 9, FALSE), "")</f>
        <v/>
      </c>
      <c r="I199" s="215" t="str">
        <f>_xlfn.IFNA(VLOOKUP($F199, SiteData!$C$2:$Q$12812, 11, FALSE), "")</f>
        <v/>
      </c>
      <c r="J199" s="215" t="str">
        <f>_xlfn.IFNA(VLOOKUP($F199, SiteData!$C199:$Q$12812, 13, FALSE), "")</f>
        <v/>
      </c>
      <c r="K199" s="215" t="str">
        <f>_xlfn.IFNA(VLOOKUP($F199, SiteData!$C199:$Q$12812, 14, FALSE), "")</f>
        <v/>
      </c>
      <c r="L199" s="215" t="str">
        <f t="shared" si="15"/>
        <v/>
      </c>
    </row>
    <row r="200" spans="1:12" x14ac:dyDescent="0.35">
      <c r="A200" s="213" t="str">
        <f t="shared" si="12"/>
        <v/>
      </c>
      <c r="B200" s="214" t="str">
        <f t="shared" si="13"/>
        <v/>
      </c>
      <c r="C200" s="214" t="str">
        <f t="shared" si="14"/>
        <v/>
      </c>
      <c r="D200" s="214"/>
      <c r="E200" s="214"/>
      <c r="F200" s="214"/>
      <c r="G200" s="215" t="str">
        <f>_xlfn.IFNA(VLOOKUP($F200, SiteData!$C$2:$D$2992, 2, FALSE), "")</f>
        <v/>
      </c>
      <c r="H200" s="215" t="str">
        <f>_xlfn.IFNA(VLOOKUP($F200, SiteData!$C$2:$Q$12812, 9, FALSE), "")</f>
        <v/>
      </c>
      <c r="I200" s="215" t="str">
        <f>_xlfn.IFNA(VLOOKUP($F200, SiteData!$C$2:$Q$12812, 11, FALSE), "")</f>
        <v/>
      </c>
      <c r="J200" s="215" t="str">
        <f>_xlfn.IFNA(VLOOKUP($F200, SiteData!$C200:$Q$12812, 13, FALSE), "")</f>
        <v/>
      </c>
      <c r="K200" s="215" t="str">
        <f>_xlfn.IFNA(VLOOKUP($F200, SiteData!$C200:$Q$12812, 14, FALSE), "")</f>
        <v/>
      </c>
      <c r="L200" s="215" t="str">
        <f t="shared" si="15"/>
        <v/>
      </c>
    </row>
    <row r="201" spans="1:12" x14ac:dyDescent="0.35">
      <c r="A201" s="81"/>
      <c r="B201" s="81"/>
      <c r="C201" s="81"/>
      <c r="D201" s="81"/>
      <c r="E201" s="81"/>
      <c r="F201" s="81"/>
      <c r="G201" s="215" t="str">
        <f>_xlfn.IFNA(VLOOKUP($F201, SiteData!$C$2:$D$2992, 2, FALSE), "")</f>
        <v/>
      </c>
      <c r="H201" s="215" t="str">
        <f>_xlfn.IFNA(VLOOKUP($F201, SiteData!$C$2:$Q$12812, 9, FALSE), "")</f>
        <v/>
      </c>
      <c r="I201" s="215" t="str">
        <f>_xlfn.IFNA(VLOOKUP($F201, SiteData!$C$2:$Q$12812, 11, FALSE), "")</f>
        <v/>
      </c>
      <c r="J201" s="215" t="str">
        <f>_xlfn.IFNA(VLOOKUP($F201, SiteData!$C201:$Q$12812, 13, FALSE), "")</f>
        <v/>
      </c>
      <c r="K201" s="215" t="str">
        <f>_xlfn.IFNA(VLOOKUP($F201, SiteData!$C201:$Q$12812, 14, FALSE), "")</f>
        <v/>
      </c>
      <c r="L201" s="215" t="str">
        <f t="shared" si="15"/>
        <v/>
      </c>
    </row>
    <row r="202" spans="1:12" x14ac:dyDescent="0.35">
      <c r="A202" s="81"/>
      <c r="B202" s="81"/>
      <c r="C202" s="81"/>
      <c r="D202" s="81"/>
      <c r="E202" s="81"/>
      <c r="F202" s="81"/>
      <c r="G202" s="215" t="str">
        <f>_xlfn.IFNA(VLOOKUP($F202, SiteData!$C$2:$D$2992, 2, FALSE), "")</f>
        <v/>
      </c>
      <c r="H202" s="215" t="str">
        <f>_xlfn.IFNA(VLOOKUP($F202, SiteData!$C$2:$Q$12812, 9, FALSE), "")</f>
        <v/>
      </c>
      <c r="I202" s="215" t="str">
        <f>_xlfn.IFNA(VLOOKUP($F202, SiteData!$C$2:$Q$12812, 11, FALSE), "")</f>
        <v/>
      </c>
      <c r="J202" s="215" t="str">
        <f>_xlfn.IFNA(VLOOKUP($F202, SiteData!$C202:$Q$12812, 13, FALSE), "")</f>
        <v/>
      </c>
      <c r="K202" s="215" t="str">
        <f>_xlfn.IFNA(VLOOKUP($F202, SiteData!$C202:$Q$12812, 14, FALSE), "")</f>
        <v/>
      </c>
      <c r="L202" s="215" t="str">
        <f t="shared" si="15"/>
        <v/>
      </c>
    </row>
    <row r="203" spans="1:12" x14ac:dyDescent="0.35">
      <c r="A203" s="81"/>
      <c r="B203" s="81"/>
      <c r="C203" s="81"/>
      <c r="D203" s="81"/>
      <c r="E203" s="81"/>
      <c r="F203" s="81"/>
      <c r="G203" s="215" t="str">
        <f>_xlfn.IFNA(VLOOKUP($F203, SiteData!$C$2:$D$2992, 2, FALSE), "")</f>
        <v/>
      </c>
      <c r="H203" s="215" t="str">
        <f>_xlfn.IFNA(VLOOKUP($F203, SiteData!$C$2:$Q$12812, 9, FALSE), "")</f>
        <v/>
      </c>
      <c r="I203" s="215" t="str">
        <f>_xlfn.IFNA(VLOOKUP($F203, SiteData!$C$2:$Q$12812, 11, FALSE), "")</f>
        <v/>
      </c>
      <c r="J203" s="215" t="str">
        <f>_xlfn.IFNA(VLOOKUP($F203, SiteData!$C203:$Q$12812, 13, FALSE), "")</f>
        <v/>
      </c>
      <c r="K203" s="215" t="str">
        <f>_xlfn.IFNA(VLOOKUP($F203, SiteData!$C203:$Q$12812, 14, FALSE), "")</f>
        <v/>
      </c>
      <c r="L203" s="215" t="str">
        <f t="shared" si="15"/>
        <v/>
      </c>
    </row>
    <row r="204" spans="1:12" x14ac:dyDescent="0.35">
      <c r="A204" s="81"/>
      <c r="B204" s="81"/>
      <c r="C204" s="81"/>
      <c r="D204" s="81"/>
      <c r="E204" s="81"/>
      <c r="F204" s="81"/>
      <c r="G204" s="215" t="str">
        <f>_xlfn.IFNA(VLOOKUP($F204, SiteData!$C$2:$D$2992, 2, FALSE), "")</f>
        <v/>
      </c>
      <c r="H204" s="215" t="str">
        <f>_xlfn.IFNA(VLOOKUP($F204, SiteData!$C$2:$Q$12812, 9, FALSE), "")</f>
        <v/>
      </c>
      <c r="I204" s="215" t="str">
        <f>_xlfn.IFNA(VLOOKUP($F204, SiteData!$C$2:$Q$12812, 11, FALSE), "")</f>
        <v/>
      </c>
      <c r="J204" s="215" t="str">
        <f>_xlfn.IFNA(VLOOKUP($F204, SiteData!$C204:$Q$12812, 13, FALSE), "")</f>
        <v/>
      </c>
      <c r="K204" s="215" t="str">
        <f>_xlfn.IFNA(VLOOKUP($F204, SiteData!$C204:$Q$12812, 14, FALSE), "")</f>
        <v/>
      </c>
      <c r="L204" s="215" t="str">
        <f t="shared" si="15"/>
        <v/>
      </c>
    </row>
    <row r="205" spans="1:12" x14ac:dyDescent="0.35">
      <c r="A205" s="81"/>
      <c r="B205" s="81"/>
      <c r="C205" s="81"/>
      <c r="D205" s="81"/>
      <c r="E205" s="81"/>
      <c r="F205" s="81"/>
      <c r="G205" s="215" t="str">
        <f>_xlfn.IFNA(VLOOKUP($F205, SiteData!$C$2:$D$2992, 2, FALSE), "")</f>
        <v/>
      </c>
      <c r="H205" s="215" t="str">
        <f>_xlfn.IFNA(VLOOKUP($F205, SiteData!$C$2:$Q$12812, 9, FALSE), "")</f>
        <v/>
      </c>
      <c r="I205" s="215" t="str">
        <f>_xlfn.IFNA(VLOOKUP($F205, SiteData!$C$2:$Q$12812, 11, FALSE), "")</f>
        <v/>
      </c>
      <c r="J205" s="215" t="str">
        <f>_xlfn.IFNA(VLOOKUP($F205, SiteData!$C205:$Q$12812, 13, FALSE), "")</f>
        <v/>
      </c>
      <c r="K205" s="215" t="str">
        <f>_xlfn.IFNA(VLOOKUP($F205, SiteData!$C205:$Q$12812, 14, FALSE), "")</f>
        <v/>
      </c>
      <c r="L205" s="215" t="str">
        <f t="shared" si="15"/>
        <v/>
      </c>
    </row>
    <row r="206" spans="1:12" x14ac:dyDescent="0.35">
      <c r="A206" s="81"/>
      <c r="B206" s="81"/>
      <c r="C206" s="81"/>
      <c r="D206" s="81"/>
      <c r="E206" s="81"/>
      <c r="F206" s="81"/>
      <c r="G206" s="215" t="str">
        <f>_xlfn.IFNA(VLOOKUP($F206, SiteData!$C$2:$D$2992, 2, FALSE), "")</f>
        <v/>
      </c>
      <c r="H206" s="215" t="str">
        <f>_xlfn.IFNA(VLOOKUP($F206, SiteData!$C$2:$Q$12812, 9, FALSE), "")</f>
        <v/>
      </c>
      <c r="I206" s="215" t="str">
        <f>_xlfn.IFNA(VLOOKUP($F206, SiteData!$C$2:$Q$12812, 11, FALSE), "")</f>
        <v/>
      </c>
      <c r="J206" s="215" t="str">
        <f>_xlfn.IFNA(VLOOKUP($F206, SiteData!$C206:$Q$12812, 13, FALSE), "")</f>
        <v/>
      </c>
      <c r="K206" s="215" t="str">
        <f>_xlfn.IFNA(VLOOKUP($F206, SiteData!$C206:$Q$12812, 14, FALSE), "")</f>
        <v/>
      </c>
      <c r="L206" s="215" t="str">
        <f t="shared" si="15"/>
        <v/>
      </c>
    </row>
    <row r="207" spans="1:12" x14ac:dyDescent="0.35">
      <c r="A207" s="81"/>
      <c r="B207" s="81"/>
      <c r="C207" s="81"/>
      <c r="D207" s="81"/>
      <c r="E207" s="81"/>
      <c r="F207" s="81"/>
      <c r="G207" s="215" t="str">
        <f>_xlfn.IFNA(VLOOKUP($F207, SiteData!$C$2:$D$2992, 2, FALSE), "")</f>
        <v/>
      </c>
      <c r="H207" s="215" t="str">
        <f>_xlfn.IFNA(VLOOKUP($F207, SiteData!$C$2:$Q$12812, 9, FALSE), "")</f>
        <v/>
      </c>
      <c r="I207" s="215" t="str">
        <f>_xlfn.IFNA(VLOOKUP($F207, SiteData!$C$2:$Q$12812, 11, FALSE), "")</f>
        <v/>
      </c>
      <c r="J207" s="215" t="str">
        <f>_xlfn.IFNA(VLOOKUP($F207, SiteData!$C207:$Q$12812, 13, FALSE), "")</f>
        <v/>
      </c>
      <c r="K207" s="215" t="str">
        <f>_xlfn.IFNA(VLOOKUP($F207, SiteData!$C207:$Q$12812, 14, FALSE), "")</f>
        <v/>
      </c>
      <c r="L207" s="215" t="str">
        <f t="shared" si="15"/>
        <v/>
      </c>
    </row>
    <row r="208" spans="1:12" x14ac:dyDescent="0.35">
      <c r="A208" s="81"/>
      <c r="B208" s="81"/>
      <c r="C208" s="81"/>
      <c r="D208" s="81"/>
      <c r="E208" s="81"/>
      <c r="F208" s="81"/>
      <c r="G208" s="215" t="str">
        <f>_xlfn.IFNA(VLOOKUP($F208, SiteData!$C$2:$D$2992, 2, FALSE), "")</f>
        <v/>
      </c>
      <c r="H208" s="215" t="str">
        <f>_xlfn.IFNA(VLOOKUP($F208, SiteData!$C$2:$Q$12812, 9, FALSE), "")</f>
        <v/>
      </c>
      <c r="I208" s="215" t="str">
        <f>_xlfn.IFNA(VLOOKUP($F208, SiteData!$C$2:$Q$12812, 11, FALSE), "")</f>
        <v/>
      </c>
      <c r="J208" s="215" t="str">
        <f>_xlfn.IFNA(VLOOKUP($F208, SiteData!$C208:$Q$12812, 13, FALSE), "")</f>
        <v/>
      </c>
      <c r="K208" s="215" t="str">
        <f>_xlfn.IFNA(VLOOKUP($F208, SiteData!$C208:$Q$12812, 14, FALSE), "")</f>
        <v/>
      </c>
      <c r="L208" s="215" t="str">
        <f t="shared" si="15"/>
        <v/>
      </c>
    </row>
    <row r="209" spans="1:12" x14ac:dyDescent="0.35">
      <c r="A209" s="81"/>
      <c r="B209" s="81"/>
      <c r="C209" s="81"/>
      <c r="D209" s="81"/>
      <c r="E209" s="81"/>
      <c r="F209" s="81"/>
      <c r="G209" s="215" t="str">
        <f>_xlfn.IFNA(VLOOKUP($F209, SiteData!$C$2:$D$2992, 2, FALSE), "")</f>
        <v/>
      </c>
      <c r="H209" s="215" t="str">
        <f>_xlfn.IFNA(VLOOKUP($F209, SiteData!$C$2:$Q$12812, 9, FALSE), "")</f>
        <v/>
      </c>
      <c r="I209" s="215" t="str">
        <f>_xlfn.IFNA(VLOOKUP($F209, SiteData!$C$2:$Q$12812, 11, FALSE), "")</f>
        <v/>
      </c>
      <c r="J209" s="215" t="str">
        <f>_xlfn.IFNA(VLOOKUP($F209, SiteData!$C209:$Q$12812, 13, FALSE), "")</f>
        <v/>
      </c>
      <c r="K209" s="215" t="str">
        <f>_xlfn.IFNA(VLOOKUP($F209, SiteData!$C209:$Q$12812, 14, FALSE), "")</f>
        <v/>
      </c>
      <c r="L209" s="215" t="str">
        <f t="shared" si="15"/>
        <v/>
      </c>
    </row>
    <row r="210" spans="1:12" x14ac:dyDescent="0.35">
      <c r="A210" s="81"/>
      <c r="B210" s="81"/>
      <c r="C210" s="81"/>
      <c r="D210" s="81"/>
      <c r="E210" s="81"/>
      <c r="F210" s="81"/>
      <c r="G210" s="215" t="str">
        <f>_xlfn.IFNA(VLOOKUP($F210, SiteData!$C$2:$D$2992, 2, FALSE), "")</f>
        <v/>
      </c>
      <c r="H210" s="215" t="str">
        <f>_xlfn.IFNA(VLOOKUP($F210, SiteData!$C$2:$Q$12812, 9, FALSE), "")</f>
        <v/>
      </c>
      <c r="I210" s="215" t="str">
        <f>_xlfn.IFNA(VLOOKUP($F210, SiteData!$C$2:$Q$12812, 11, FALSE), "")</f>
        <v/>
      </c>
      <c r="J210" s="215" t="str">
        <f>_xlfn.IFNA(VLOOKUP($F210, SiteData!$C210:$Q$12812, 13, FALSE), "")</f>
        <v/>
      </c>
      <c r="K210" s="215" t="str">
        <f>_xlfn.IFNA(VLOOKUP($F210, SiteData!$C210:$Q$12812, 14, FALSE), "")</f>
        <v/>
      </c>
      <c r="L210" s="215" t="str">
        <f t="shared" si="15"/>
        <v/>
      </c>
    </row>
    <row r="211" spans="1:12" x14ac:dyDescent="0.35">
      <c r="A211" s="81"/>
      <c r="B211" s="81"/>
      <c r="C211" s="81"/>
      <c r="D211" s="81"/>
      <c r="E211" s="81"/>
      <c r="F211" s="81"/>
      <c r="G211" s="215" t="str">
        <f>_xlfn.IFNA(VLOOKUP($F211, SiteData!$C$2:$D$2992, 2, FALSE), "")</f>
        <v/>
      </c>
      <c r="H211" s="215" t="str">
        <f>_xlfn.IFNA(VLOOKUP($F211, SiteData!$C$2:$Q$12812, 9, FALSE), "")</f>
        <v/>
      </c>
      <c r="I211" s="215" t="str">
        <f>_xlfn.IFNA(VLOOKUP($F211, SiteData!$C$2:$Q$12812, 11, FALSE), "")</f>
        <v/>
      </c>
      <c r="J211" s="215" t="str">
        <f>_xlfn.IFNA(VLOOKUP($F211, SiteData!$C211:$Q$12812, 13, FALSE), "")</f>
        <v/>
      </c>
      <c r="K211" s="215" t="str">
        <f>_xlfn.IFNA(VLOOKUP($F211, SiteData!$C211:$Q$12812, 14, FALSE), "")</f>
        <v/>
      </c>
      <c r="L211" s="215" t="str">
        <f t="shared" si="15"/>
        <v/>
      </c>
    </row>
    <row r="212" spans="1:12" x14ac:dyDescent="0.35">
      <c r="A212" s="81"/>
      <c r="B212" s="81"/>
      <c r="C212" s="81"/>
      <c r="D212" s="81"/>
      <c r="E212" s="81"/>
      <c r="F212" s="81"/>
      <c r="G212" s="215" t="str">
        <f>_xlfn.IFNA(VLOOKUP($F212, SiteData!$C$2:$D$2992, 2, FALSE), "")</f>
        <v/>
      </c>
      <c r="H212" s="215" t="str">
        <f>_xlfn.IFNA(VLOOKUP($F212, SiteData!$C$2:$Q$12812, 9, FALSE), "")</f>
        <v/>
      </c>
      <c r="I212" s="215" t="str">
        <f>_xlfn.IFNA(VLOOKUP($F212, SiteData!$C$2:$Q$12812, 11, FALSE), "")</f>
        <v/>
      </c>
      <c r="J212" s="215" t="str">
        <f>_xlfn.IFNA(VLOOKUP($F212, SiteData!$C212:$Q$12812, 13, FALSE), "")</f>
        <v/>
      </c>
      <c r="K212" s="215" t="str">
        <f>_xlfn.IFNA(VLOOKUP($F212, SiteData!$C212:$Q$12812, 14, FALSE), "")</f>
        <v/>
      </c>
      <c r="L212" s="215" t="str">
        <f t="shared" si="15"/>
        <v/>
      </c>
    </row>
    <row r="213" spans="1:12" x14ac:dyDescent="0.35">
      <c r="A213" s="81"/>
      <c r="B213" s="81"/>
      <c r="C213" s="81"/>
      <c r="D213" s="81"/>
      <c r="E213" s="81"/>
      <c r="F213" s="81"/>
      <c r="G213" s="215" t="str">
        <f>_xlfn.IFNA(VLOOKUP($F213, SiteData!$C$2:$D$2992, 2, FALSE), "")</f>
        <v/>
      </c>
      <c r="H213" s="215" t="str">
        <f>_xlfn.IFNA(VLOOKUP($F213, SiteData!$C$2:$Q$12812, 9, FALSE), "")</f>
        <v/>
      </c>
      <c r="I213" s="215" t="str">
        <f>_xlfn.IFNA(VLOOKUP($F213, SiteData!$C$2:$Q$12812, 11, FALSE), "")</f>
        <v/>
      </c>
      <c r="J213" s="215" t="str">
        <f>_xlfn.IFNA(VLOOKUP($F213, SiteData!$C213:$Q$12812, 13, FALSE), "")</f>
        <v/>
      </c>
      <c r="K213" s="215" t="str">
        <f>_xlfn.IFNA(VLOOKUP($F213, SiteData!$C213:$Q$12812, 14, FALSE), "")</f>
        <v/>
      </c>
      <c r="L213" s="215" t="str">
        <f t="shared" si="15"/>
        <v/>
      </c>
    </row>
    <row r="214" spans="1:12" x14ac:dyDescent="0.35">
      <c r="A214" s="81"/>
      <c r="B214" s="81"/>
      <c r="C214" s="81"/>
      <c r="D214" s="81"/>
      <c r="E214" s="81"/>
      <c r="F214" s="81"/>
      <c r="G214" s="215" t="str">
        <f>_xlfn.IFNA(VLOOKUP($F214, SiteData!$C$2:$D$2992, 2, FALSE), "")</f>
        <v/>
      </c>
      <c r="H214" s="215" t="str">
        <f>_xlfn.IFNA(VLOOKUP($F214, SiteData!$C$2:$Q$12812, 9, FALSE), "")</f>
        <v/>
      </c>
      <c r="I214" s="215" t="str">
        <f>_xlfn.IFNA(VLOOKUP($F214, SiteData!$C$2:$Q$12812, 11, FALSE), "")</f>
        <v/>
      </c>
      <c r="J214" s="215" t="str">
        <f>_xlfn.IFNA(VLOOKUP($F214, SiteData!$C214:$Q$12812, 13, FALSE), "")</f>
        <v/>
      </c>
      <c r="K214" s="215" t="str">
        <f>_xlfn.IFNA(VLOOKUP($F214, SiteData!$C214:$Q$12812, 14, FALSE), "")</f>
        <v/>
      </c>
      <c r="L214" s="215" t="str">
        <f t="shared" si="15"/>
        <v/>
      </c>
    </row>
    <row r="215" spans="1:12" x14ac:dyDescent="0.35">
      <c r="A215" s="81"/>
      <c r="B215" s="81"/>
      <c r="C215" s="81"/>
      <c r="D215" s="81"/>
      <c r="E215" s="81"/>
      <c r="F215" s="81"/>
      <c r="G215" s="215" t="str">
        <f>_xlfn.IFNA(VLOOKUP($F215, SiteData!$C$2:$D$2992, 2, FALSE), "")</f>
        <v/>
      </c>
      <c r="H215" s="215" t="str">
        <f>_xlfn.IFNA(VLOOKUP($F215, SiteData!$C$2:$Q$12812, 9, FALSE), "")</f>
        <v/>
      </c>
      <c r="I215" s="215" t="str">
        <f>_xlfn.IFNA(VLOOKUP($F215, SiteData!$C$2:$Q$12812, 11, FALSE), "")</f>
        <v/>
      </c>
      <c r="J215" s="215" t="str">
        <f>_xlfn.IFNA(VLOOKUP($F215, SiteData!$C215:$Q$12812, 13, FALSE), "")</f>
        <v/>
      </c>
      <c r="K215" s="215" t="str">
        <f>_xlfn.IFNA(VLOOKUP($F215, SiteData!$C215:$Q$12812, 14, FALSE), "")</f>
        <v/>
      </c>
      <c r="L215" s="215" t="str">
        <f t="shared" si="15"/>
        <v/>
      </c>
    </row>
    <row r="216" spans="1:12" x14ac:dyDescent="0.35">
      <c r="A216" s="81"/>
      <c r="B216" s="81"/>
      <c r="C216" s="81"/>
      <c r="D216" s="81"/>
      <c r="E216" s="81"/>
      <c r="F216" s="81"/>
      <c r="G216" s="215" t="str">
        <f>_xlfn.IFNA(VLOOKUP($F216, SiteData!$C$2:$D$2992, 2, FALSE), "")</f>
        <v/>
      </c>
      <c r="H216" s="215" t="str">
        <f>_xlfn.IFNA(VLOOKUP($F216, SiteData!$C$2:$Q$12812, 9, FALSE), "")</f>
        <v/>
      </c>
      <c r="I216" s="215" t="str">
        <f>_xlfn.IFNA(VLOOKUP($F216, SiteData!$C$2:$Q$12812, 11, FALSE), "")</f>
        <v/>
      </c>
      <c r="J216" s="215" t="str">
        <f>_xlfn.IFNA(VLOOKUP($F216, SiteData!$C216:$Q$12812, 13, FALSE), "")</f>
        <v/>
      </c>
      <c r="K216" s="215" t="str">
        <f>_xlfn.IFNA(VLOOKUP($F216, SiteData!$C216:$Q$12812, 14, FALSE), "")</f>
        <v/>
      </c>
      <c r="L216" s="215" t="str">
        <f t="shared" si="15"/>
        <v/>
      </c>
    </row>
    <row r="217" spans="1:12" x14ac:dyDescent="0.35">
      <c r="A217" s="81"/>
      <c r="B217" s="81"/>
      <c r="C217" s="81"/>
      <c r="D217" s="81"/>
      <c r="E217" s="81"/>
      <c r="F217" s="81"/>
      <c r="G217" s="215" t="str">
        <f>_xlfn.IFNA(VLOOKUP($F217, SiteData!$C$2:$D$2992, 2, FALSE), "")</f>
        <v/>
      </c>
      <c r="H217" s="215" t="str">
        <f>_xlfn.IFNA(VLOOKUP($F217, SiteData!$C$2:$Q$12812, 9, FALSE), "")</f>
        <v/>
      </c>
      <c r="I217" s="215" t="str">
        <f>_xlfn.IFNA(VLOOKUP($F217, SiteData!$C$2:$Q$12812, 11, FALSE), "")</f>
        <v/>
      </c>
      <c r="J217" s="215" t="str">
        <f>_xlfn.IFNA(VLOOKUP($F217, SiteData!$C217:$Q$12812, 13, FALSE), "")</f>
        <v/>
      </c>
      <c r="K217" s="215" t="str">
        <f>_xlfn.IFNA(VLOOKUP($F217, SiteData!$C217:$Q$12812, 14, FALSE), "")</f>
        <v/>
      </c>
      <c r="L217" s="215" t="str">
        <f t="shared" si="15"/>
        <v/>
      </c>
    </row>
    <row r="218" spans="1:12" x14ac:dyDescent="0.35">
      <c r="A218" s="81"/>
      <c r="B218" s="81"/>
      <c r="C218" s="81"/>
      <c r="D218" s="81"/>
      <c r="E218" s="81"/>
      <c r="F218" s="81"/>
      <c r="G218" s="215" t="str">
        <f>_xlfn.IFNA(VLOOKUP($F218, SiteData!$C$2:$D$2992, 2, FALSE), "")</f>
        <v/>
      </c>
      <c r="H218" s="215" t="str">
        <f>_xlfn.IFNA(VLOOKUP($F218, SiteData!$C$2:$Q$12812, 9, FALSE), "")</f>
        <v/>
      </c>
      <c r="I218" s="215" t="str">
        <f>_xlfn.IFNA(VLOOKUP($F218, SiteData!$C$2:$Q$12812, 11, FALSE), "")</f>
        <v/>
      </c>
      <c r="J218" s="215" t="str">
        <f>_xlfn.IFNA(VLOOKUP($F218, SiteData!$C218:$Q$12812, 13, FALSE), "")</f>
        <v/>
      </c>
      <c r="K218" s="215" t="str">
        <f>_xlfn.IFNA(VLOOKUP($F218, SiteData!$C218:$Q$12812, 14, FALSE), "")</f>
        <v/>
      </c>
      <c r="L218" s="215" t="str">
        <f t="shared" si="15"/>
        <v/>
      </c>
    </row>
    <row r="219" spans="1:12" x14ac:dyDescent="0.35">
      <c r="A219" s="81"/>
      <c r="B219" s="81"/>
      <c r="C219" s="81"/>
      <c r="D219" s="81"/>
      <c r="E219" s="81"/>
      <c r="F219" s="81"/>
      <c r="G219" s="215" t="str">
        <f>_xlfn.IFNA(VLOOKUP($F219, SiteData!$C$2:$D$2992, 2, FALSE), "")</f>
        <v/>
      </c>
      <c r="H219" s="215" t="str">
        <f>_xlfn.IFNA(VLOOKUP($F219, SiteData!$C$2:$Q$12812, 9, FALSE), "")</f>
        <v/>
      </c>
      <c r="I219" s="215" t="str">
        <f>_xlfn.IFNA(VLOOKUP($F219, SiteData!$C$2:$Q$12812, 11, FALSE), "")</f>
        <v/>
      </c>
      <c r="J219" s="215" t="str">
        <f>_xlfn.IFNA(VLOOKUP($F219, SiteData!$C219:$Q$12812, 13, FALSE), "")</f>
        <v/>
      </c>
      <c r="K219" s="215" t="str">
        <f>_xlfn.IFNA(VLOOKUP($F219, SiteData!$C219:$Q$12812, 14, FALSE), "")</f>
        <v/>
      </c>
      <c r="L219" s="215" t="str">
        <f t="shared" si="15"/>
        <v/>
      </c>
    </row>
    <row r="220" spans="1:12" x14ac:dyDescent="0.35">
      <c r="A220" s="81"/>
      <c r="B220" s="81"/>
      <c r="C220" s="81"/>
      <c r="D220" s="81"/>
      <c r="E220" s="81"/>
      <c r="F220" s="81"/>
      <c r="G220" s="215" t="str">
        <f>_xlfn.IFNA(VLOOKUP($F220, SiteData!$C$2:$D$2992, 2, FALSE), "")</f>
        <v/>
      </c>
      <c r="H220" s="215" t="str">
        <f>_xlfn.IFNA(VLOOKUP($F220, SiteData!$C$2:$Q$12812, 9, FALSE), "")</f>
        <v/>
      </c>
      <c r="I220" s="215" t="str">
        <f>_xlfn.IFNA(VLOOKUP($F220, SiteData!$C$2:$Q$12812, 11, FALSE), "")</f>
        <v/>
      </c>
      <c r="J220" s="215" t="str">
        <f>_xlfn.IFNA(VLOOKUP($F220, SiteData!$C220:$Q$12812, 13, FALSE), "")</f>
        <v/>
      </c>
      <c r="K220" s="215" t="str">
        <f>_xlfn.IFNA(VLOOKUP($F220, SiteData!$C220:$Q$12812, 14, FALSE), "")</f>
        <v/>
      </c>
      <c r="L220" s="215" t="str">
        <f t="shared" si="15"/>
        <v/>
      </c>
    </row>
    <row r="221" spans="1:12" x14ac:dyDescent="0.35">
      <c r="A221" s="81"/>
      <c r="B221" s="81"/>
      <c r="C221" s="81"/>
      <c r="D221" s="81"/>
      <c r="E221" s="81"/>
      <c r="F221" s="81"/>
      <c r="G221" s="215" t="str">
        <f>_xlfn.IFNA(VLOOKUP($F221, SiteData!$C$2:$D$2992, 2, FALSE), "")</f>
        <v/>
      </c>
      <c r="H221" s="215" t="str">
        <f>_xlfn.IFNA(VLOOKUP($F221, SiteData!$C$2:$Q$12812, 9, FALSE), "")</f>
        <v/>
      </c>
      <c r="I221" s="215" t="str">
        <f>_xlfn.IFNA(VLOOKUP($F221, SiteData!$C$2:$Q$12812, 11, FALSE), "")</f>
        <v/>
      </c>
      <c r="J221" s="215" t="str">
        <f>_xlfn.IFNA(VLOOKUP($F221, SiteData!$C221:$Q$12812, 13, FALSE), "")</f>
        <v/>
      </c>
      <c r="K221" s="215" t="str">
        <f>_xlfn.IFNA(VLOOKUP($F221, SiteData!$C221:$Q$12812, 14, FALSE), "")</f>
        <v/>
      </c>
      <c r="L221" s="215" t="str">
        <f t="shared" si="15"/>
        <v/>
      </c>
    </row>
    <row r="222" spans="1:12" x14ac:dyDescent="0.35">
      <c r="A222" s="81"/>
      <c r="B222" s="81"/>
      <c r="C222" s="81"/>
      <c r="D222" s="81"/>
      <c r="E222" s="81"/>
      <c r="F222" s="81"/>
      <c r="G222" s="215" t="str">
        <f>_xlfn.IFNA(VLOOKUP($F222, SiteData!$C$2:$D$2992, 2, FALSE), "")</f>
        <v/>
      </c>
      <c r="H222" s="215" t="str">
        <f>_xlfn.IFNA(VLOOKUP($F222, SiteData!$C$2:$Q$12812, 9, FALSE), "")</f>
        <v/>
      </c>
      <c r="I222" s="215" t="str">
        <f>_xlfn.IFNA(VLOOKUP($F222, SiteData!$C$2:$Q$12812, 11, FALSE), "")</f>
        <v/>
      </c>
      <c r="J222" s="215" t="str">
        <f>_xlfn.IFNA(VLOOKUP($F222, SiteData!$C222:$Q$12812, 13, FALSE), "")</f>
        <v/>
      </c>
      <c r="K222" s="215" t="str">
        <f>_xlfn.IFNA(VLOOKUP($F222, SiteData!$C222:$Q$12812, 14, FALSE), "")</f>
        <v/>
      </c>
      <c r="L222" s="215" t="str">
        <f t="shared" si="15"/>
        <v/>
      </c>
    </row>
    <row r="223" spans="1:12" x14ac:dyDescent="0.35">
      <c r="A223" s="81"/>
      <c r="B223" s="81"/>
      <c r="C223" s="81"/>
      <c r="D223" s="81"/>
      <c r="E223" s="81"/>
      <c r="F223" s="81"/>
      <c r="G223" s="215" t="str">
        <f>_xlfn.IFNA(VLOOKUP($F223, SiteData!$C$2:$D$2992, 2, FALSE), "")</f>
        <v/>
      </c>
      <c r="H223" s="215" t="str">
        <f>_xlfn.IFNA(VLOOKUP($F223, SiteData!$C$2:$Q$12812, 9, FALSE), "")</f>
        <v/>
      </c>
      <c r="I223" s="215" t="str">
        <f>_xlfn.IFNA(VLOOKUP($F223, SiteData!$C$2:$Q$12812, 11, FALSE), "")</f>
        <v/>
      </c>
      <c r="J223" s="215" t="str">
        <f>_xlfn.IFNA(VLOOKUP($F223, SiteData!$C223:$Q$12812, 13, FALSE), "")</f>
        <v/>
      </c>
      <c r="K223" s="215" t="str">
        <f>_xlfn.IFNA(VLOOKUP($F223, SiteData!$C223:$Q$12812, 14, FALSE), "")</f>
        <v/>
      </c>
      <c r="L223" s="215" t="str">
        <f t="shared" si="15"/>
        <v/>
      </c>
    </row>
    <row r="224" spans="1:12" x14ac:dyDescent="0.35">
      <c r="A224" s="81"/>
      <c r="B224" s="81"/>
      <c r="C224" s="81"/>
      <c r="D224" s="81"/>
      <c r="E224" s="81"/>
      <c r="F224" s="81"/>
      <c r="G224" s="215" t="str">
        <f>_xlfn.IFNA(VLOOKUP($F224, SiteData!$C$2:$D$2992, 2, FALSE), "")</f>
        <v/>
      </c>
      <c r="H224" s="215" t="str">
        <f>_xlfn.IFNA(VLOOKUP($F224, SiteData!$C$2:$Q$12812, 9, FALSE), "")</f>
        <v/>
      </c>
      <c r="I224" s="215" t="str">
        <f>_xlfn.IFNA(VLOOKUP($F224, SiteData!$C$2:$Q$12812, 11, FALSE), "")</f>
        <v/>
      </c>
      <c r="J224" s="215" t="str">
        <f>_xlfn.IFNA(VLOOKUP($F224, SiteData!$C224:$Q$12812, 13, FALSE), "")</f>
        <v/>
      </c>
      <c r="K224" s="215" t="str">
        <f>_xlfn.IFNA(VLOOKUP($F224, SiteData!$C224:$Q$12812, 14, FALSE), "")</f>
        <v/>
      </c>
      <c r="L224" s="215" t="str">
        <f t="shared" si="15"/>
        <v/>
      </c>
    </row>
    <row r="225" spans="1:12" x14ac:dyDescent="0.35">
      <c r="A225" s="81"/>
      <c r="B225" s="81"/>
      <c r="C225" s="81"/>
      <c r="D225" s="81"/>
      <c r="E225" s="81"/>
      <c r="F225" s="81"/>
      <c r="G225" s="215" t="str">
        <f>_xlfn.IFNA(VLOOKUP($F225, SiteData!$C$2:$D$2992, 2, FALSE), "")</f>
        <v/>
      </c>
      <c r="H225" s="215" t="str">
        <f>_xlfn.IFNA(VLOOKUP($F225, SiteData!$C$2:$Q$12812, 9, FALSE), "")</f>
        <v/>
      </c>
      <c r="I225" s="215" t="str">
        <f>_xlfn.IFNA(VLOOKUP($F225, SiteData!$C$2:$Q$12812, 11, FALSE), "")</f>
        <v/>
      </c>
      <c r="J225" s="215" t="str">
        <f>_xlfn.IFNA(VLOOKUP($F225, SiteData!$C225:$Q$12812, 13, FALSE), "")</f>
        <v/>
      </c>
      <c r="K225" s="215" t="str">
        <f>_xlfn.IFNA(VLOOKUP($F225, SiteData!$C225:$Q$12812, 14, FALSE), "")</f>
        <v/>
      </c>
      <c r="L225" s="215" t="str">
        <f t="shared" si="15"/>
        <v/>
      </c>
    </row>
    <row r="226" spans="1:12" x14ac:dyDescent="0.35">
      <c r="A226" s="81"/>
      <c r="B226" s="81"/>
      <c r="C226" s="81"/>
      <c r="D226" s="81"/>
      <c r="E226" s="81"/>
      <c r="F226" s="81"/>
      <c r="G226" s="215" t="str">
        <f>_xlfn.IFNA(VLOOKUP($F226, SiteData!$C$2:$D$2992, 2, FALSE), "")</f>
        <v/>
      </c>
      <c r="H226" s="215" t="str">
        <f>_xlfn.IFNA(VLOOKUP($F226, SiteData!$C$2:$Q$12812, 9, FALSE), "")</f>
        <v/>
      </c>
      <c r="I226" s="215" t="str">
        <f>_xlfn.IFNA(VLOOKUP($F226, SiteData!$C$2:$Q$12812, 11, FALSE), "")</f>
        <v/>
      </c>
      <c r="J226" s="215" t="str">
        <f>_xlfn.IFNA(VLOOKUP($F226, SiteData!$C226:$Q$12812, 13, FALSE), "")</f>
        <v/>
      </c>
      <c r="K226" s="215" t="str">
        <f>_xlfn.IFNA(VLOOKUP($F226, SiteData!$C226:$Q$12812, 14, FALSE), "")</f>
        <v/>
      </c>
      <c r="L226" s="215" t="str">
        <f t="shared" si="15"/>
        <v/>
      </c>
    </row>
    <row r="227" spans="1:12" x14ac:dyDescent="0.35">
      <c r="A227" s="81"/>
      <c r="B227" s="81"/>
      <c r="C227" s="81"/>
      <c r="D227" s="81"/>
      <c r="E227" s="81"/>
      <c r="F227" s="81"/>
      <c r="G227" s="215" t="str">
        <f>_xlfn.IFNA(VLOOKUP($F227, SiteData!$C$2:$D$2992, 2, FALSE), "")</f>
        <v/>
      </c>
      <c r="H227" s="215" t="str">
        <f>_xlfn.IFNA(VLOOKUP($F227, SiteData!$C$2:$Q$12812, 9, FALSE), "")</f>
        <v/>
      </c>
      <c r="I227" s="215" t="str">
        <f>_xlfn.IFNA(VLOOKUP($F227, SiteData!$C$2:$Q$12812, 11, FALSE), "")</f>
        <v/>
      </c>
      <c r="J227" s="215" t="str">
        <f>_xlfn.IFNA(VLOOKUP($F227, SiteData!$C227:$Q$12812, 13, FALSE), "")</f>
        <v/>
      </c>
      <c r="K227" s="215" t="str">
        <f>_xlfn.IFNA(VLOOKUP($F227, SiteData!$C227:$Q$12812, 14, FALSE), "")</f>
        <v/>
      </c>
      <c r="L227" s="215" t="str">
        <f t="shared" si="15"/>
        <v/>
      </c>
    </row>
    <row r="228" spans="1:12" x14ac:dyDescent="0.35">
      <c r="A228" s="81"/>
      <c r="B228" s="81"/>
      <c r="C228" s="81"/>
      <c r="D228" s="81"/>
      <c r="E228" s="81"/>
      <c r="F228" s="81"/>
      <c r="G228" s="215" t="str">
        <f>_xlfn.IFNA(VLOOKUP($F228, SiteData!$C$2:$D$2992, 2, FALSE), "")</f>
        <v/>
      </c>
      <c r="H228" s="215" t="str">
        <f>_xlfn.IFNA(VLOOKUP($F228, SiteData!$C$2:$Q$12812, 9, FALSE), "")</f>
        <v/>
      </c>
      <c r="I228" s="215" t="str">
        <f>_xlfn.IFNA(VLOOKUP($F228, SiteData!$C$2:$Q$12812, 11, FALSE), "")</f>
        <v/>
      </c>
      <c r="J228" s="215" t="str">
        <f>_xlfn.IFNA(VLOOKUP($F228, SiteData!$C228:$Q$12812, 13, FALSE), "")</f>
        <v/>
      </c>
      <c r="K228" s="215" t="str">
        <f>_xlfn.IFNA(VLOOKUP($F228, SiteData!$C228:$Q$12812, 14, FALSE), "")</f>
        <v/>
      </c>
      <c r="L228" s="215" t="str">
        <f t="shared" si="15"/>
        <v/>
      </c>
    </row>
  </sheetData>
  <dataValidations count="2">
    <dataValidation type="textLength" operator="lessThanOrEqual" allowBlank="1" showInputMessage="1" showErrorMessage="1" sqref="B2:B200">
      <formula1>31</formula1>
    </dataValidation>
    <dataValidation type="textLength" operator="lessThan" allowBlank="1" showInputMessage="1" showErrorMessage="1" sqref="E10">
      <formula1>31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19</vt:i4>
      </vt:variant>
      <vt:variant>
        <vt:lpstr>Named Ranges</vt:lpstr>
      </vt:variant>
      <vt:variant>
        <vt:i4>9</vt:i4>
      </vt:variant>
    </vt:vector>
  </HeadingPairs>
  <TitlesOfParts>
    <vt:vector size="28" baseType="lpstr">
      <vt:lpstr>Cover</vt:lpstr>
      <vt:lpstr>Provider Instructions</vt:lpstr>
      <vt:lpstr>Specifications</vt:lpstr>
      <vt:lpstr>Cost Summary</vt:lpstr>
      <vt:lpstr>Workbook</vt:lpstr>
      <vt:lpstr>Proposer Information</vt:lpstr>
      <vt:lpstr>Proposer References</vt:lpstr>
      <vt:lpstr>Template1Page</vt:lpstr>
      <vt:lpstr>Template2Page</vt:lpstr>
      <vt:lpstr>Template250Lines</vt:lpstr>
      <vt:lpstr>MS5</vt:lpstr>
      <vt:lpstr>ES18</vt:lpstr>
      <vt:lpstr>Ineligible</vt:lpstr>
      <vt:lpstr>Equivalent</vt:lpstr>
      <vt:lpstr>Questionnaire</vt:lpstr>
      <vt:lpstr>ContactData</vt:lpstr>
      <vt:lpstr>DistrictData</vt:lpstr>
      <vt:lpstr>SiteData</vt:lpstr>
      <vt:lpstr>SiteList</vt:lpstr>
      <vt:lpstr>Cover!Print_Area</vt:lpstr>
      <vt:lpstr>Equivalent!Print_Area</vt:lpstr>
      <vt:lpstr>'ES18'!Print_Area</vt:lpstr>
      <vt:lpstr>Ineligible!Print_Area</vt:lpstr>
      <vt:lpstr>'MS5'!Print_Area</vt:lpstr>
      <vt:lpstr>'Proposer Information'!Print_Area</vt:lpstr>
      <vt:lpstr>Template1Page!Print_Area</vt:lpstr>
      <vt:lpstr>Template250Lines!Print_Area</vt:lpstr>
      <vt:lpstr>Template2Page!Print_Area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Dillon Hartzell</dc:creator>
  <cp:lastModifiedBy>Russell Neal</cp:lastModifiedBy>
  <cp:lastPrinted>2021-09-08T17:27:57Z</cp:lastPrinted>
  <dcterms:created xsi:type="dcterms:W3CDTF">2021-08-24T15:05:27Z</dcterms:created>
  <dcterms:modified xsi:type="dcterms:W3CDTF">2023-03-30T22:31:22Z</dcterms:modified>
</cp:coreProperties>
</file>